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Z:\Stress Testing - Small and Midcap\Equity Stress Test-AMFI\AMFI &amp; website Disclosure\May'25\Uploaded File - May\"/>
    </mc:Choice>
  </mc:AlternateContent>
  <xr:revisionPtr revIDLastSave="0" documentId="13_ncr:1_{152C0DEF-61AA-4861-8ECA-3E4BF360DED2}" xr6:coauthVersionLast="47" xr6:coauthVersionMax="47" xr10:uidLastSave="{00000000-0000-0000-0000-000000000000}"/>
  <bookViews>
    <workbookView xWindow="-120" yWindow="-120" windowWidth="20730" windowHeight="11040" tabRatio="524" firstSheet="5" activeTab="5" xr2:uid="{00000000-000D-0000-FFFF-FFFF00000000}"/>
  </bookViews>
  <sheets>
    <sheet name="AMFI Methodology" sheetId="17" r:id="rId1"/>
    <sheet name="Pls Chk" sheetId="26" r:id="rId2"/>
    <sheet name="Portfolio Data" sheetId="20" r:id="rId3"/>
    <sheet name="capitaline data" sheetId="27" r:id="rId4"/>
    <sheet name="Bloomberg Data" sheetId="19" r:id="rId5"/>
    <sheet name="Reporting Format" sheetId="23" r:id="rId6"/>
    <sheet name="Large&amp;Midcap" sheetId="22" state="hidden" r:id="rId7"/>
    <sheet name="Scheme Name" sheetId="10" state="hidden" r:id="rId8"/>
  </sheets>
  <definedNames>
    <definedName name="_xlnm._FilterDatabase" localSheetId="4" hidden="1">'Bloomberg Data'!$A$3:$L$2943</definedName>
    <definedName name="_xlnm._FilterDatabase" localSheetId="3" hidden="1">'capitaline data'!$A$1:$WVW$2702</definedName>
    <definedName name="_xlnm._FilterDatabase" localSheetId="6" hidden="1">'Large&amp;Midcap'!$A$11:$BZ$88</definedName>
    <definedName name="_xlnm._FilterDatabase" localSheetId="2" hidden="1">'Portfolio Data'!$A$1:$BT$2161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744" i="27" l="1"/>
  <c r="Q2745" i="27"/>
  <c r="Q2746" i="27"/>
  <c r="Q2747" i="27"/>
  <c r="Q2748" i="27"/>
  <c r="Q2749" i="27"/>
  <c r="Q2750" i="27"/>
  <c r="Q2751" i="27"/>
  <c r="Q2752" i="27"/>
  <c r="Q2753" i="27"/>
  <c r="Q2754" i="27"/>
  <c r="Q2755" i="27"/>
  <c r="Q2756" i="27"/>
  <c r="Q2757" i="27"/>
  <c r="Q2758" i="27"/>
  <c r="Q2759" i="27"/>
  <c r="Q2760" i="27"/>
  <c r="Q2761" i="27"/>
  <c r="Q2762" i="27"/>
  <c r="Q2763" i="27"/>
  <c r="Q2764" i="27"/>
  <c r="Q2765" i="27"/>
  <c r="Q2766" i="27"/>
  <c r="Q2767" i="27"/>
  <c r="Q2768" i="27"/>
  <c r="Q2718" i="27" l="1"/>
  <c r="Q2719" i="27"/>
  <c r="Q2720" i="27"/>
  <c r="Q2721" i="27"/>
  <c r="Q2722" i="27"/>
  <c r="Q2723" i="27"/>
  <c r="Q2724" i="27"/>
  <c r="Q2725" i="27"/>
  <c r="Q2726" i="27"/>
  <c r="Q2727" i="27"/>
  <c r="Q2728" i="27"/>
  <c r="Q2729" i="27"/>
  <c r="Q2730" i="27"/>
  <c r="Q2731" i="27"/>
  <c r="Q2732" i="27"/>
  <c r="Q2733" i="27"/>
  <c r="Q2734" i="27"/>
  <c r="Q2735" i="27"/>
  <c r="Q2736" i="27"/>
  <c r="Q2737" i="27"/>
  <c r="Q2738" i="27"/>
  <c r="Q2739" i="27"/>
  <c r="Q2740" i="27"/>
  <c r="Q2741" i="27"/>
  <c r="Q2742" i="27"/>
  <c r="Q2743" i="27"/>
  <c r="Q2715" i="27"/>
  <c r="Q2716" i="27"/>
  <c r="Q2717" i="27"/>
  <c r="Q3" i="27"/>
  <c r="Q4" i="27"/>
  <c r="Q5" i="27"/>
  <c r="Q6" i="27"/>
  <c r="Q7" i="27"/>
  <c r="Q8" i="27"/>
  <c r="Q9" i="27"/>
  <c r="Q10" i="27"/>
  <c r="Q11" i="27"/>
  <c r="Q12" i="27"/>
  <c r="Q13" i="27"/>
  <c r="Q14" i="27"/>
  <c r="Q15" i="27"/>
  <c r="Q16" i="27"/>
  <c r="Q17" i="27"/>
  <c r="Q18" i="27"/>
  <c r="Q19" i="27"/>
  <c r="Q20" i="27"/>
  <c r="Q21" i="27"/>
  <c r="Q22" i="27"/>
  <c r="Q23" i="27"/>
  <c r="Q24" i="27"/>
  <c r="Q25" i="27"/>
  <c r="Q26" i="27"/>
  <c r="Q27" i="27"/>
  <c r="Q28" i="27"/>
  <c r="Q29" i="27"/>
  <c r="Q30" i="27"/>
  <c r="Q31" i="27"/>
  <c r="Q32" i="27"/>
  <c r="Q33" i="27"/>
  <c r="Q34" i="27"/>
  <c r="Q35" i="27"/>
  <c r="Q36" i="27"/>
  <c r="Q37" i="27"/>
  <c r="Q38" i="27"/>
  <c r="Q39" i="27"/>
  <c r="Q40" i="27"/>
  <c r="Q41" i="27"/>
  <c r="Q42" i="27"/>
  <c r="Q43" i="27"/>
  <c r="Q44" i="27"/>
  <c r="Q45" i="27"/>
  <c r="Q46" i="27"/>
  <c r="Q47" i="27"/>
  <c r="Q48" i="27"/>
  <c r="Q49" i="27"/>
  <c r="Q50" i="27"/>
  <c r="Q51" i="27"/>
  <c r="Q52" i="27"/>
  <c r="Q53" i="27"/>
  <c r="Q54" i="27"/>
  <c r="Q55" i="27"/>
  <c r="Q56" i="27"/>
  <c r="Q57" i="27"/>
  <c r="Q58" i="27"/>
  <c r="Q59" i="27"/>
  <c r="Q60" i="27"/>
  <c r="Q61" i="27"/>
  <c r="Q62" i="27"/>
  <c r="Q63" i="27"/>
  <c r="Q64" i="27"/>
  <c r="Q65" i="27"/>
  <c r="Q66" i="27"/>
  <c r="Q67" i="27"/>
  <c r="Q68" i="27"/>
  <c r="Q69" i="27"/>
  <c r="Q70" i="27"/>
  <c r="Q71" i="27"/>
  <c r="Q72" i="27"/>
  <c r="Q73" i="27"/>
  <c r="Q74" i="27"/>
  <c r="Q75" i="27"/>
  <c r="Q76" i="27"/>
  <c r="Q77" i="27"/>
  <c r="Q78" i="27"/>
  <c r="Q79" i="27"/>
  <c r="Q80" i="27"/>
  <c r="Q81" i="27"/>
  <c r="Q82" i="27"/>
  <c r="Q83" i="27"/>
  <c r="Q84" i="27"/>
  <c r="Q85" i="27"/>
  <c r="Q86" i="27"/>
  <c r="Q87" i="27"/>
  <c r="Q88" i="27"/>
  <c r="Q89" i="27"/>
  <c r="Q90" i="27"/>
  <c r="Q91" i="27"/>
  <c r="Q92" i="27"/>
  <c r="Q93" i="27"/>
  <c r="Q94" i="27"/>
  <c r="Q95" i="27"/>
  <c r="Q96" i="27"/>
  <c r="Q97" i="27"/>
  <c r="Q98" i="27"/>
  <c r="Q99" i="27"/>
  <c r="Q100" i="27"/>
  <c r="Q101" i="27"/>
  <c r="Q102" i="27"/>
  <c r="Q103" i="27"/>
  <c r="Q104" i="27"/>
  <c r="Q105" i="27"/>
  <c r="Q106" i="27"/>
  <c r="Q107" i="27"/>
  <c r="Q108" i="27"/>
  <c r="Q109" i="27"/>
  <c r="Q110" i="27"/>
  <c r="Q111" i="27"/>
  <c r="Q112" i="27"/>
  <c r="Q113" i="27"/>
  <c r="Q114" i="27"/>
  <c r="Q115" i="27"/>
  <c r="Q116" i="27"/>
  <c r="Q117" i="27"/>
  <c r="Q118" i="27"/>
  <c r="Q119" i="27"/>
  <c r="Q120" i="27"/>
  <c r="Q121" i="27"/>
  <c r="Q122" i="27"/>
  <c r="Q123" i="27"/>
  <c r="Q124" i="27"/>
  <c r="Q125" i="27"/>
  <c r="Q126" i="27"/>
  <c r="Q127" i="27"/>
  <c r="Q128" i="27"/>
  <c r="Q129" i="27"/>
  <c r="Q130" i="27"/>
  <c r="Q131" i="27"/>
  <c r="Q132" i="27"/>
  <c r="Q133" i="27"/>
  <c r="Q134" i="27"/>
  <c r="Q135" i="27"/>
  <c r="Q136" i="27"/>
  <c r="Q137" i="27"/>
  <c r="Q138" i="27"/>
  <c r="Q139" i="27"/>
  <c r="Q140" i="27"/>
  <c r="Q141" i="27"/>
  <c r="Q142" i="27"/>
  <c r="Q143" i="27"/>
  <c r="Q144" i="27"/>
  <c r="Q145" i="27"/>
  <c r="Q146" i="27"/>
  <c r="Q147" i="27"/>
  <c r="Q148" i="27"/>
  <c r="Q149" i="27"/>
  <c r="Q150" i="27"/>
  <c r="Q151" i="27"/>
  <c r="Q152" i="27"/>
  <c r="Q153" i="27"/>
  <c r="Q154" i="27"/>
  <c r="Q155" i="27"/>
  <c r="Q156" i="27"/>
  <c r="Q157" i="27"/>
  <c r="Q158" i="27"/>
  <c r="Q159" i="27"/>
  <c r="Q160" i="27"/>
  <c r="Q161" i="27"/>
  <c r="Q162" i="27"/>
  <c r="Q163" i="27"/>
  <c r="Q164" i="27"/>
  <c r="Q165" i="27"/>
  <c r="Q166" i="27"/>
  <c r="Q167" i="27"/>
  <c r="Q168" i="27"/>
  <c r="Q169" i="27"/>
  <c r="Q170" i="27"/>
  <c r="Q171" i="27"/>
  <c r="Q172" i="27"/>
  <c r="Q173" i="27"/>
  <c r="Q174" i="27"/>
  <c r="Q175" i="27"/>
  <c r="Q176" i="27"/>
  <c r="Q177" i="27"/>
  <c r="Q178" i="27"/>
  <c r="Q179" i="27"/>
  <c r="Q180" i="27"/>
  <c r="Q181" i="27"/>
  <c r="Q182" i="27"/>
  <c r="Q183" i="27"/>
  <c r="Q184" i="27"/>
  <c r="Q185" i="27"/>
  <c r="Q186" i="27"/>
  <c r="Q187" i="27"/>
  <c r="Q188" i="27"/>
  <c r="Q189" i="27"/>
  <c r="Q190" i="27"/>
  <c r="Q191" i="27"/>
  <c r="Q192" i="27"/>
  <c r="Q193" i="27"/>
  <c r="Q194" i="27"/>
  <c r="Q195" i="27"/>
  <c r="Q196" i="27"/>
  <c r="Q197" i="27"/>
  <c r="Q198" i="27"/>
  <c r="Q199" i="27"/>
  <c r="Q200" i="27"/>
  <c r="Q201" i="27"/>
  <c r="Q202" i="27"/>
  <c r="Q203" i="27"/>
  <c r="Q204" i="27"/>
  <c r="Q205" i="27"/>
  <c r="Q206" i="27"/>
  <c r="Q207" i="27"/>
  <c r="Q208" i="27"/>
  <c r="Q209" i="27"/>
  <c r="Q210" i="27"/>
  <c r="Q211" i="27"/>
  <c r="Q212" i="27"/>
  <c r="Q213" i="27"/>
  <c r="Q214" i="27"/>
  <c r="Q215" i="27"/>
  <c r="Q216" i="27"/>
  <c r="Q217" i="27"/>
  <c r="Q218" i="27"/>
  <c r="Q219" i="27"/>
  <c r="Q220" i="27"/>
  <c r="Q221" i="27"/>
  <c r="Q222" i="27"/>
  <c r="Q223" i="27"/>
  <c r="Q224" i="27"/>
  <c r="Q225" i="27"/>
  <c r="Q226" i="27"/>
  <c r="Q227" i="27"/>
  <c r="Q228" i="27"/>
  <c r="Q229" i="27"/>
  <c r="Q230" i="27"/>
  <c r="Q231" i="27"/>
  <c r="Q232" i="27"/>
  <c r="Q233" i="27"/>
  <c r="Q234" i="27"/>
  <c r="Q235" i="27"/>
  <c r="Q236" i="27"/>
  <c r="Q237" i="27"/>
  <c r="Q238" i="27"/>
  <c r="Q239" i="27"/>
  <c r="Q240" i="27"/>
  <c r="Q241" i="27"/>
  <c r="Q242" i="27"/>
  <c r="Q243" i="27"/>
  <c r="Q244" i="27"/>
  <c r="Q245" i="27"/>
  <c r="Q246" i="27"/>
  <c r="Q247" i="27"/>
  <c r="Q248" i="27"/>
  <c r="Q249" i="27"/>
  <c r="Q250" i="27"/>
  <c r="Q251" i="27"/>
  <c r="Q252" i="27"/>
  <c r="Q253" i="27"/>
  <c r="Q254" i="27"/>
  <c r="Q255" i="27"/>
  <c r="Q256" i="27"/>
  <c r="Q257" i="27"/>
  <c r="Q258" i="27"/>
  <c r="Q259" i="27"/>
  <c r="Q260" i="27"/>
  <c r="Q261" i="27"/>
  <c r="Q262" i="27"/>
  <c r="Q263" i="27"/>
  <c r="Q264" i="27"/>
  <c r="Q265" i="27"/>
  <c r="Q266" i="27"/>
  <c r="Q267" i="27"/>
  <c r="Q268" i="27"/>
  <c r="Q269" i="27"/>
  <c r="Q270" i="27"/>
  <c r="Q271" i="27"/>
  <c r="Q272" i="27"/>
  <c r="Q273" i="27"/>
  <c r="Q274" i="27"/>
  <c r="Q275" i="27"/>
  <c r="Q276" i="27"/>
  <c r="Q277" i="27"/>
  <c r="Q278" i="27"/>
  <c r="Q279" i="27"/>
  <c r="Q280" i="27"/>
  <c r="Q281" i="27"/>
  <c r="Q282" i="27"/>
  <c r="Q283" i="27"/>
  <c r="Q284" i="27"/>
  <c r="Q285" i="27"/>
  <c r="Q286" i="27"/>
  <c r="Q287" i="27"/>
  <c r="Q288" i="27"/>
  <c r="Q289" i="27"/>
  <c r="Q290" i="27"/>
  <c r="Q291" i="27"/>
  <c r="Q292" i="27"/>
  <c r="Q293" i="27"/>
  <c r="Q294" i="27"/>
  <c r="Q295" i="27"/>
  <c r="Q296" i="27"/>
  <c r="Q297" i="27"/>
  <c r="Q298" i="27"/>
  <c r="Q299" i="27"/>
  <c r="Q300" i="27"/>
  <c r="Q301" i="27"/>
  <c r="Q302" i="27"/>
  <c r="Q303" i="27"/>
  <c r="Q304" i="27"/>
  <c r="Q305" i="27"/>
  <c r="Q306" i="27"/>
  <c r="Q307" i="27"/>
  <c r="Q308" i="27"/>
  <c r="Q309" i="27"/>
  <c r="Q310" i="27"/>
  <c r="Q311" i="27"/>
  <c r="Q312" i="27"/>
  <c r="Q313" i="27"/>
  <c r="Q314" i="27"/>
  <c r="Q315" i="27"/>
  <c r="Q316" i="27"/>
  <c r="Q317" i="27"/>
  <c r="Q318" i="27"/>
  <c r="Q319" i="27"/>
  <c r="Q320" i="27"/>
  <c r="Q321" i="27"/>
  <c r="Q322" i="27"/>
  <c r="Q323" i="27"/>
  <c r="Q324" i="27"/>
  <c r="Q325" i="27"/>
  <c r="Q326" i="27"/>
  <c r="Q327" i="27"/>
  <c r="Q328" i="27"/>
  <c r="Q329" i="27"/>
  <c r="Q330" i="27"/>
  <c r="Q331" i="27"/>
  <c r="Q332" i="27"/>
  <c r="Q333" i="27"/>
  <c r="Q334" i="27"/>
  <c r="Q335" i="27"/>
  <c r="Q336" i="27"/>
  <c r="Q337" i="27"/>
  <c r="Q338" i="27"/>
  <c r="Q339" i="27"/>
  <c r="Q340" i="27"/>
  <c r="Q341" i="27"/>
  <c r="Q342" i="27"/>
  <c r="Q343" i="27"/>
  <c r="Q344" i="27"/>
  <c r="Q345" i="27"/>
  <c r="Q346" i="27"/>
  <c r="Q347" i="27"/>
  <c r="Q348" i="27"/>
  <c r="Q349" i="27"/>
  <c r="Q350" i="27"/>
  <c r="Q351" i="27"/>
  <c r="Q352" i="27"/>
  <c r="Q353" i="27"/>
  <c r="Q354" i="27"/>
  <c r="Q355" i="27"/>
  <c r="Q356" i="27"/>
  <c r="Q357" i="27"/>
  <c r="Q358" i="27"/>
  <c r="Q359" i="27"/>
  <c r="Q360" i="27"/>
  <c r="Q361" i="27"/>
  <c r="Q362" i="27"/>
  <c r="Q363" i="27"/>
  <c r="Q364" i="27"/>
  <c r="Q365" i="27"/>
  <c r="Q366" i="27"/>
  <c r="Q367" i="27"/>
  <c r="Q368" i="27"/>
  <c r="Q369" i="27"/>
  <c r="Q370" i="27"/>
  <c r="Q371" i="27"/>
  <c r="Q372" i="27"/>
  <c r="Q373" i="27"/>
  <c r="Q374" i="27"/>
  <c r="Q375" i="27"/>
  <c r="Q376" i="27"/>
  <c r="Q377" i="27"/>
  <c r="Q378" i="27"/>
  <c r="Q379" i="27"/>
  <c r="Q380" i="27"/>
  <c r="Q381" i="27"/>
  <c r="Q382" i="27"/>
  <c r="Q383" i="27"/>
  <c r="Q384" i="27"/>
  <c r="Q385" i="27"/>
  <c r="Q386" i="27"/>
  <c r="Q387" i="27"/>
  <c r="Q388" i="27"/>
  <c r="Q389" i="27"/>
  <c r="Q390" i="27"/>
  <c r="Q391" i="27"/>
  <c r="Q392" i="27"/>
  <c r="Q393" i="27"/>
  <c r="Q394" i="27"/>
  <c r="Q395" i="27"/>
  <c r="Q396" i="27"/>
  <c r="Q397" i="27"/>
  <c r="Q398" i="27"/>
  <c r="Q399" i="27"/>
  <c r="Q400" i="27"/>
  <c r="Q401" i="27"/>
  <c r="Q402" i="27"/>
  <c r="Q403" i="27"/>
  <c r="Q404" i="27"/>
  <c r="Q405" i="27"/>
  <c r="Q406" i="27"/>
  <c r="Q407" i="27"/>
  <c r="Q408" i="27"/>
  <c r="Q409" i="27"/>
  <c r="Q410" i="27"/>
  <c r="Q411" i="27"/>
  <c r="Q412" i="27"/>
  <c r="Q413" i="27"/>
  <c r="Q414" i="27"/>
  <c r="Q415" i="27"/>
  <c r="Q416" i="27"/>
  <c r="Q417" i="27"/>
  <c r="Q418" i="27"/>
  <c r="Q419" i="27"/>
  <c r="Q420" i="27"/>
  <c r="Q421" i="27"/>
  <c r="Q422" i="27"/>
  <c r="Q423" i="27"/>
  <c r="Q424" i="27"/>
  <c r="Q425" i="27"/>
  <c r="Q426" i="27"/>
  <c r="Q427" i="27"/>
  <c r="Q428" i="27"/>
  <c r="Q429" i="27"/>
  <c r="Q430" i="27"/>
  <c r="Q431" i="27"/>
  <c r="Q432" i="27"/>
  <c r="Q433" i="27"/>
  <c r="Q434" i="27"/>
  <c r="Q435" i="27"/>
  <c r="Q436" i="27"/>
  <c r="Q437" i="27"/>
  <c r="Q438" i="27"/>
  <c r="Q439" i="27"/>
  <c r="Q440" i="27"/>
  <c r="Q441" i="27"/>
  <c r="Q442" i="27"/>
  <c r="Q443" i="27"/>
  <c r="Q444" i="27"/>
  <c r="Q445" i="27"/>
  <c r="Q446" i="27"/>
  <c r="Q447" i="27"/>
  <c r="Q448" i="27"/>
  <c r="Q449" i="27"/>
  <c r="Q450" i="27"/>
  <c r="Q451" i="27"/>
  <c r="Q452" i="27"/>
  <c r="Q453" i="27"/>
  <c r="Q454" i="27"/>
  <c r="Q455" i="27"/>
  <c r="Q456" i="27"/>
  <c r="Q457" i="27"/>
  <c r="Q458" i="27"/>
  <c r="Q459" i="27"/>
  <c r="Q460" i="27"/>
  <c r="Q461" i="27"/>
  <c r="Q462" i="27"/>
  <c r="Q463" i="27"/>
  <c r="Q464" i="27"/>
  <c r="Q465" i="27"/>
  <c r="Q466" i="27"/>
  <c r="Q467" i="27"/>
  <c r="Q468" i="27"/>
  <c r="Q469" i="27"/>
  <c r="Q470" i="27"/>
  <c r="Q471" i="27"/>
  <c r="Q472" i="27"/>
  <c r="Q473" i="27"/>
  <c r="Q474" i="27"/>
  <c r="Q475" i="27"/>
  <c r="Q476" i="27"/>
  <c r="Q477" i="27"/>
  <c r="Q478" i="27"/>
  <c r="Q479" i="27"/>
  <c r="Q480" i="27"/>
  <c r="Q481" i="27"/>
  <c r="Q482" i="27"/>
  <c r="Q483" i="27"/>
  <c r="Q484" i="27"/>
  <c r="Q485" i="27"/>
  <c r="Q486" i="27"/>
  <c r="Q487" i="27"/>
  <c r="Q488" i="27"/>
  <c r="Q489" i="27"/>
  <c r="Q490" i="27"/>
  <c r="Q491" i="27"/>
  <c r="Q492" i="27"/>
  <c r="Q493" i="27"/>
  <c r="Q494" i="27"/>
  <c r="Q495" i="27"/>
  <c r="Q496" i="27"/>
  <c r="Q497" i="27"/>
  <c r="Q498" i="27"/>
  <c r="Q499" i="27"/>
  <c r="Q500" i="27"/>
  <c r="Q501" i="27"/>
  <c r="Q502" i="27"/>
  <c r="Q503" i="27"/>
  <c r="Q504" i="27"/>
  <c r="Q505" i="27"/>
  <c r="Q506" i="27"/>
  <c r="Q507" i="27"/>
  <c r="Q508" i="27"/>
  <c r="Q509" i="27"/>
  <c r="Q510" i="27"/>
  <c r="Q511" i="27"/>
  <c r="Q512" i="27"/>
  <c r="Q513" i="27"/>
  <c r="Q514" i="27"/>
  <c r="Q515" i="27"/>
  <c r="Q516" i="27"/>
  <c r="Q517" i="27"/>
  <c r="Q518" i="27"/>
  <c r="Q519" i="27"/>
  <c r="Q520" i="27"/>
  <c r="Q521" i="27"/>
  <c r="Q522" i="27"/>
  <c r="Q523" i="27"/>
  <c r="Q524" i="27"/>
  <c r="Q525" i="27"/>
  <c r="Q526" i="27"/>
  <c r="Q527" i="27"/>
  <c r="Q528" i="27"/>
  <c r="Q529" i="27"/>
  <c r="Q530" i="27"/>
  <c r="Q531" i="27"/>
  <c r="Q532" i="27"/>
  <c r="Q533" i="27"/>
  <c r="Q534" i="27"/>
  <c r="Q535" i="27"/>
  <c r="Q536" i="27"/>
  <c r="Q537" i="27"/>
  <c r="Q538" i="27"/>
  <c r="Q539" i="27"/>
  <c r="Q540" i="27"/>
  <c r="Q541" i="27"/>
  <c r="Q542" i="27"/>
  <c r="Q543" i="27"/>
  <c r="Q544" i="27"/>
  <c r="Q545" i="27"/>
  <c r="Q546" i="27"/>
  <c r="Q547" i="27"/>
  <c r="Q548" i="27"/>
  <c r="Q549" i="27"/>
  <c r="Q550" i="27"/>
  <c r="Q551" i="27"/>
  <c r="Q552" i="27"/>
  <c r="Q553" i="27"/>
  <c r="Q554" i="27"/>
  <c r="Q555" i="27"/>
  <c r="Q556" i="27"/>
  <c r="Q557" i="27"/>
  <c r="Q558" i="27"/>
  <c r="Q559" i="27"/>
  <c r="Q560" i="27"/>
  <c r="Q561" i="27"/>
  <c r="Q562" i="27"/>
  <c r="Q563" i="27"/>
  <c r="Q564" i="27"/>
  <c r="Q565" i="27"/>
  <c r="Q566" i="27"/>
  <c r="Q567" i="27"/>
  <c r="Q568" i="27"/>
  <c r="Q569" i="27"/>
  <c r="Q570" i="27"/>
  <c r="Q571" i="27"/>
  <c r="Q572" i="27"/>
  <c r="Q573" i="27"/>
  <c r="Q574" i="27"/>
  <c r="Q575" i="27"/>
  <c r="Q576" i="27"/>
  <c r="Q577" i="27"/>
  <c r="Q578" i="27"/>
  <c r="Q579" i="27"/>
  <c r="Q580" i="27"/>
  <c r="Q581" i="27"/>
  <c r="Q582" i="27"/>
  <c r="Q583" i="27"/>
  <c r="Q584" i="27"/>
  <c r="Q585" i="27"/>
  <c r="Q586" i="27"/>
  <c r="Q587" i="27"/>
  <c r="Q588" i="27"/>
  <c r="Q589" i="27"/>
  <c r="Q590" i="27"/>
  <c r="Q591" i="27"/>
  <c r="Q592" i="27"/>
  <c r="Q593" i="27"/>
  <c r="Q594" i="27"/>
  <c r="Q595" i="27"/>
  <c r="Q596" i="27"/>
  <c r="Q597" i="27"/>
  <c r="Q598" i="27"/>
  <c r="Q599" i="27"/>
  <c r="Q600" i="27"/>
  <c r="Q601" i="27"/>
  <c r="Q602" i="27"/>
  <c r="Q603" i="27"/>
  <c r="Q604" i="27"/>
  <c r="Q605" i="27"/>
  <c r="Q606" i="27"/>
  <c r="Q607" i="27"/>
  <c r="Q608" i="27"/>
  <c r="Q609" i="27"/>
  <c r="Q610" i="27"/>
  <c r="Q611" i="27"/>
  <c r="Q612" i="27"/>
  <c r="Q613" i="27"/>
  <c r="Q614" i="27"/>
  <c r="Q615" i="27"/>
  <c r="Q616" i="27"/>
  <c r="Q617" i="27"/>
  <c r="Q618" i="27"/>
  <c r="Q619" i="27"/>
  <c r="Q620" i="27"/>
  <c r="Q621" i="27"/>
  <c r="Q622" i="27"/>
  <c r="Q623" i="27"/>
  <c r="Q624" i="27"/>
  <c r="Q625" i="27"/>
  <c r="Q626" i="27"/>
  <c r="Q627" i="27"/>
  <c r="Q628" i="27"/>
  <c r="Q629" i="27"/>
  <c r="Q630" i="27"/>
  <c r="Q631" i="27"/>
  <c r="Q632" i="27"/>
  <c r="Q633" i="27"/>
  <c r="Q634" i="27"/>
  <c r="Q635" i="27"/>
  <c r="Q636" i="27"/>
  <c r="Q637" i="27"/>
  <c r="Q638" i="27"/>
  <c r="Q639" i="27"/>
  <c r="Q640" i="27"/>
  <c r="Q641" i="27"/>
  <c r="Q642" i="27"/>
  <c r="Q643" i="27"/>
  <c r="Q644" i="27"/>
  <c r="Q645" i="27"/>
  <c r="Q646" i="27"/>
  <c r="Q647" i="27"/>
  <c r="Q648" i="27"/>
  <c r="Q649" i="27"/>
  <c r="Q650" i="27"/>
  <c r="Q651" i="27"/>
  <c r="Q652" i="27"/>
  <c r="Q653" i="27"/>
  <c r="Q654" i="27"/>
  <c r="Q655" i="27"/>
  <c r="Q656" i="27"/>
  <c r="Q657" i="27"/>
  <c r="Q658" i="27"/>
  <c r="Q659" i="27"/>
  <c r="Q660" i="27"/>
  <c r="Q661" i="27"/>
  <c r="Q662" i="27"/>
  <c r="Q663" i="27"/>
  <c r="Q664" i="27"/>
  <c r="Q665" i="27"/>
  <c r="Q666" i="27"/>
  <c r="Q667" i="27"/>
  <c r="Q668" i="27"/>
  <c r="Q669" i="27"/>
  <c r="Q670" i="27"/>
  <c r="Q671" i="27"/>
  <c r="Q672" i="27"/>
  <c r="Q673" i="27"/>
  <c r="Q674" i="27"/>
  <c r="Q675" i="27"/>
  <c r="Q676" i="27"/>
  <c r="Q677" i="27"/>
  <c r="Q678" i="27"/>
  <c r="Q679" i="27"/>
  <c r="Q680" i="27"/>
  <c r="Q681" i="27"/>
  <c r="Q682" i="27"/>
  <c r="Q683" i="27"/>
  <c r="Q684" i="27"/>
  <c r="Q685" i="27"/>
  <c r="Q686" i="27"/>
  <c r="Q687" i="27"/>
  <c r="Q688" i="27"/>
  <c r="Q689" i="27"/>
  <c r="Q690" i="27"/>
  <c r="Q691" i="27"/>
  <c r="Q692" i="27"/>
  <c r="Q693" i="27"/>
  <c r="Q694" i="27"/>
  <c r="Q695" i="27"/>
  <c r="Q696" i="27"/>
  <c r="Q697" i="27"/>
  <c r="Q698" i="27"/>
  <c r="Q699" i="27"/>
  <c r="Q700" i="27"/>
  <c r="Q701" i="27"/>
  <c r="Q702" i="27"/>
  <c r="Q703" i="27"/>
  <c r="Q704" i="27"/>
  <c r="Q705" i="27"/>
  <c r="Q706" i="27"/>
  <c r="Q707" i="27"/>
  <c r="Q708" i="27"/>
  <c r="Q709" i="27"/>
  <c r="Q710" i="27"/>
  <c r="Q711" i="27"/>
  <c r="Q712" i="27"/>
  <c r="Q713" i="27"/>
  <c r="Q714" i="27"/>
  <c r="Q715" i="27"/>
  <c r="Q716" i="27"/>
  <c r="Q717" i="27"/>
  <c r="Q718" i="27"/>
  <c r="Q719" i="27"/>
  <c r="Q720" i="27"/>
  <c r="Q721" i="27"/>
  <c r="Q722" i="27"/>
  <c r="Q723" i="27"/>
  <c r="Q724" i="27"/>
  <c r="Q725" i="27"/>
  <c r="Q726" i="27"/>
  <c r="Q727" i="27"/>
  <c r="Q728" i="27"/>
  <c r="Q729" i="27"/>
  <c r="Q730" i="27"/>
  <c r="Q731" i="27"/>
  <c r="Q732" i="27"/>
  <c r="Q733" i="27"/>
  <c r="Q734" i="27"/>
  <c r="Q735" i="27"/>
  <c r="Q736" i="27"/>
  <c r="Q737" i="27"/>
  <c r="Q738" i="27"/>
  <c r="Q739" i="27"/>
  <c r="Q740" i="27"/>
  <c r="Q741" i="27"/>
  <c r="Q742" i="27"/>
  <c r="Q743" i="27"/>
  <c r="Q744" i="27"/>
  <c r="Q745" i="27"/>
  <c r="Q746" i="27"/>
  <c r="Q747" i="27"/>
  <c r="Q748" i="27"/>
  <c r="Q749" i="27"/>
  <c r="Q750" i="27"/>
  <c r="Q751" i="27"/>
  <c r="Q752" i="27"/>
  <c r="Q753" i="27"/>
  <c r="Q754" i="27"/>
  <c r="Q755" i="27"/>
  <c r="Q756" i="27"/>
  <c r="Q757" i="27"/>
  <c r="Q758" i="27"/>
  <c r="Q759" i="27"/>
  <c r="Q760" i="27"/>
  <c r="Q761" i="27"/>
  <c r="Q762" i="27"/>
  <c r="Q763" i="27"/>
  <c r="Q764" i="27"/>
  <c r="Q765" i="27"/>
  <c r="Q766" i="27"/>
  <c r="Q767" i="27"/>
  <c r="Q768" i="27"/>
  <c r="Q769" i="27"/>
  <c r="Q770" i="27"/>
  <c r="Q771" i="27"/>
  <c r="Q772" i="27"/>
  <c r="Q773" i="27"/>
  <c r="Q774" i="27"/>
  <c r="Q775" i="27"/>
  <c r="Q776" i="27"/>
  <c r="Q777" i="27"/>
  <c r="Q778" i="27"/>
  <c r="Q779" i="27"/>
  <c r="Q780" i="27"/>
  <c r="Q781" i="27"/>
  <c r="Q782" i="27"/>
  <c r="Q783" i="27"/>
  <c r="Q784" i="27"/>
  <c r="Q785" i="27"/>
  <c r="Q786" i="27"/>
  <c r="Q787" i="27"/>
  <c r="Q788" i="27"/>
  <c r="Q789" i="27"/>
  <c r="Q790" i="27"/>
  <c r="Q791" i="27"/>
  <c r="Q792" i="27"/>
  <c r="Q793" i="27"/>
  <c r="Q794" i="27"/>
  <c r="Q795" i="27"/>
  <c r="Q796" i="27"/>
  <c r="Q797" i="27"/>
  <c r="Q798" i="27"/>
  <c r="Q799" i="27"/>
  <c r="Q800" i="27"/>
  <c r="Q801" i="27"/>
  <c r="Q802" i="27"/>
  <c r="Q803" i="27"/>
  <c r="Q804" i="27"/>
  <c r="Q805" i="27"/>
  <c r="Q806" i="27"/>
  <c r="Q807" i="27"/>
  <c r="Q808" i="27"/>
  <c r="Q809" i="27"/>
  <c r="Q810" i="27"/>
  <c r="Q811" i="27"/>
  <c r="Q812" i="27"/>
  <c r="Q813" i="27"/>
  <c r="Q814" i="27"/>
  <c r="Q815" i="27"/>
  <c r="Q816" i="27"/>
  <c r="Q817" i="27"/>
  <c r="Q818" i="27"/>
  <c r="Q819" i="27"/>
  <c r="Q820" i="27"/>
  <c r="Q821" i="27"/>
  <c r="Q822" i="27"/>
  <c r="Q823" i="27"/>
  <c r="Q824" i="27"/>
  <c r="Q825" i="27"/>
  <c r="Q826" i="27"/>
  <c r="Q827" i="27"/>
  <c r="Q828" i="27"/>
  <c r="Q829" i="27"/>
  <c r="Q830" i="27"/>
  <c r="Q831" i="27"/>
  <c r="Q832" i="27"/>
  <c r="Q833" i="27"/>
  <c r="Q834" i="27"/>
  <c r="Q835" i="27"/>
  <c r="Q836" i="27"/>
  <c r="Q837" i="27"/>
  <c r="Q838" i="27"/>
  <c r="Q839" i="27"/>
  <c r="Q840" i="27"/>
  <c r="Q841" i="27"/>
  <c r="Q842" i="27"/>
  <c r="Q843" i="27"/>
  <c r="Q844" i="27"/>
  <c r="Q845" i="27"/>
  <c r="Q846" i="27"/>
  <c r="Q847" i="27"/>
  <c r="Q848" i="27"/>
  <c r="Q849" i="27"/>
  <c r="Q850" i="27"/>
  <c r="Q851" i="27"/>
  <c r="Q852" i="27"/>
  <c r="Q853" i="27"/>
  <c r="Q854" i="27"/>
  <c r="Q855" i="27"/>
  <c r="Q856" i="27"/>
  <c r="Q857" i="27"/>
  <c r="Q858" i="27"/>
  <c r="Q859" i="27"/>
  <c r="Q860" i="27"/>
  <c r="Q861" i="27"/>
  <c r="Q862" i="27"/>
  <c r="Q863" i="27"/>
  <c r="Q864" i="27"/>
  <c r="Q865" i="27"/>
  <c r="Q866" i="27"/>
  <c r="Q867" i="27"/>
  <c r="Q868" i="27"/>
  <c r="Q869" i="27"/>
  <c r="Q870" i="27"/>
  <c r="Q871" i="27"/>
  <c r="Q872" i="27"/>
  <c r="Q873" i="27"/>
  <c r="Q874" i="27"/>
  <c r="Q875" i="27"/>
  <c r="Q876" i="27"/>
  <c r="Q877" i="27"/>
  <c r="Q878" i="27"/>
  <c r="Q879" i="27"/>
  <c r="Q880" i="27"/>
  <c r="Q881" i="27"/>
  <c r="Q882" i="27"/>
  <c r="Q883" i="27"/>
  <c r="Q884" i="27"/>
  <c r="Q885" i="27"/>
  <c r="Q886" i="27"/>
  <c r="Q887" i="27"/>
  <c r="Q888" i="27"/>
  <c r="Q889" i="27"/>
  <c r="Q890" i="27"/>
  <c r="Q891" i="27"/>
  <c r="Q892" i="27"/>
  <c r="Q893" i="27"/>
  <c r="Q894" i="27"/>
  <c r="Q895" i="27"/>
  <c r="Q896" i="27"/>
  <c r="Q897" i="27"/>
  <c r="Q898" i="27"/>
  <c r="Q899" i="27"/>
  <c r="Q900" i="27"/>
  <c r="Q901" i="27"/>
  <c r="Q902" i="27"/>
  <c r="Q903" i="27"/>
  <c r="Q904" i="27"/>
  <c r="Q905" i="27"/>
  <c r="Q906" i="27"/>
  <c r="Q907" i="27"/>
  <c r="Q908" i="27"/>
  <c r="Q909" i="27"/>
  <c r="Q910" i="27"/>
  <c r="Q911" i="27"/>
  <c r="Q912" i="27"/>
  <c r="Q913" i="27"/>
  <c r="Q914" i="27"/>
  <c r="Q915" i="27"/>
  <c r="Q916" i="27"/>
  <c r="Q917" i="27"/>
  <c r="Q918" i="27"/>
  <c r="Q919" i="27"/>
  <c r="Q920" i="27"/>
  <c r="Q921" i="27"/>
  <c r="Q922" i="27"/>
  <c r="Q923" i="27"/>
  <c r="Q924" i="27"/>
  <c r="Q925" i="27"/>
  <c r="Q926" i="27"/>
  <c r="Q927" i="27"/>
  <c r="Q928" i="27"/>
  <c r="Q929" i="27"/>
  <c r="Q930" i="27"/>
  <c r="Q931" i="27"/>
  <c r="Q932" i="27"/>
  <c r="Q933" i="27"/>
  <c r="Q934" i="27"/>
  <c r="Q935" i="27"/>
  <c r="Q936" i="27"/>
  <c r="Q937" i="27"/>
  <c r="Q938" i="27"/>
  <c r="Q939" i="27"/>
  <c r="Q940" i="27"/>
  <c r="Q941" i="27"/>
  <c r="Q942" i="27"/>
  <c r="Q943" i="27"/>
  <c r="Q944" i="27"/>
  <c r="Q945" i="27"/>
  <c r="Q946" i="27"/>
  <c r="Q947" i="27"/>
  <c r="Q948" i="27"/>
  <c r="Q949" i="27"/>
  <c r="Q950" i="27"/>
  <c r="Q951" i="27"/>
  <c r="Q952" i="27"/>
  <c r="Q953" i="27"/>
  <c r="Q954" i="27"/>
  <c r="Q955" i="27"/>
  <c r="Q956" i="27"/>
  <c r="Q957" i="27"/>
  <c r="Q958" i="27"/>
  <c r="Q959" i="27"/>
  <c r="Q960" i="27"/>
  <c r="Q961" i="27"/>
  <c r="Q962" i="27"/>
  <c r="Q963" i="27"/>
  <c r="Q964" i="27"/>
  <c r="Q965" i="27"/>
  <c r="Q966" i="27"/>
  <c r="Q967" i="27"/>
  <c r="Q968" i="27"/>
  <c r="Q969" i="27"/>
  <c r="Q970" i="27"/>
  <c r="Q971" i="27"/>
  <c r="Q972" i="27"/>
  <c r="Q973" i="27"/>
  <c r="Q974" i="27"/>
  <c r="Q975" i="27"/>
  <c r="Q976" i="27"/>
  <c r="Q977" i="27"/>
  <c r="Q978" i="27"/>
  <c r="Q979" i="27"/>
  <c r="Q980" i="27"/>
  <c r="Q981" i="27"/>
  <c r="Q982" i="27"/>
  <c r="Q983" i="27"/>
  <c r="Q984" i="27"/>
  <c r="Q985" i="27"/>
  <c r="Q986" i="27"/>
  <c r="Q987" i="27"/>
  <c r="Q988" i="27"/>
  <c r="Q989" i="27"/>
  <c r="Q990" i="27"/>
  <c r="Q991" i="27"/>
  <c r="Q992" i="27"/>
  <c r="Q993" i="27"/>
  <c r="Q994" i="27"/>
  <c r="Q995" i="27"/>
  <c r="Q996" i="27"/>
  <c r="Q997" i="27"/>
  <c r="Q998" i="27"/>
  <c r="Q999" i="27"/>
  <c r="Q1000" i="27"/>
  <c r="Q1001" i="27"/>
  <c r="Q1002" i="27"/>
  <c r="Q1003" i="27"/>
  <c r="Q1004" i="27"/>
  <c r="Q1005" i="27"/>
  <c r="Q1006" i="27"/>
  <c r="Q1007" i="27"/>
  <c r="Q1008" i="27"/>
  <c r="Q1009" i="27"/>
  <c r="Q1010" i="27"/>
  <c r="Q1011" i="27"/>
  <c r="Q1012" i="27"/>
  <c r="Q1013" i="27"/>
  <c r="Q1014" i="27"/>
  <c r="Q1015" i="27"/>
  <c r="Q1016" i="27"/>
  <c r="Q1017" i="27"/>
  <c r="Q1018" i="27"/>
  <c r="Q1019" i="27"/>
  <c r="Q1020" i="27"/>
  <c r="Q1021" i="27"/>
  <c r="Q1022" i="27"/>
  <c r="Q1023" i="27"/>
  <c r="Q1024" i="27"/>
  <c r="Q1025" i="27"/>
  <c r="Q1026" i="27"/>
  <c r="Q1027" i="27"/>
  <c r="Q1028" i="27"/>
  <c r="Q1029" i="27"/>
  <c r="Q1030" i="27"/>
  <c r="Q1031" i="27"/>
  <c r="Q1032" i="27"/>
  <c r="Q1033" i="27"/>
  <c r="Q1034" i="27"/>
  <c r="Q1035" i="27"/>
  <c r="Q1036" i="27"/>
  <c r="Q1037" i="27"/>
  <c r="Q1038" i="27"/>
  <c r="Q1039" i="27"/>
  <c r="Q1040" i="27"/>
  <c r="Q1041" i="27"/>
  <c r="Q1042" i="27"/>
  <c r="Q1043" i="27"/>
  <c r="Q1044" i="27"/>
  <c r="Q1045" i="27"/>
  <c r="Q1046" i="27"/>
  <c r="Q1047" i="27"/>
  <c r="Q1048" i="27"/>
  <c r="Q1049" i="27"/>
  <c r="Q1050" i="27"/>
  <c r="Q1051" i="27"/>
  <c r="Q1052" i="27"/>
  <c r="Q1053" i="27"/>
  <c r="Q1054" i="27"/>
  <c r="Q1055" i="27"/>
  <c r="Q1056" i="27"/>
  <c r="Q1057" i="27"/>
  <c r="Q1058" i="27"/>
  <c r="Q1059" i="27"/>
  <c r="Q1060" i="27"/>
  <c r="Q1061" i="27"/>
  <c r="Q1062" i="27"/>
  <c r="Q1063" i="27"/>
  <c r="Q1064" i="27"/>
  <c r="Q1065" i="27"/>
  <c r="Q1066" i="27"/>
  <c r="Q1067" i="27"/>
  <c r="Q1068" i="27"/>
  <c r="Q1069" i="27"/>
  <c r="Q1070" i="27"/>
  <c r="Q1071" i="27"/>
  <c r="Q1072" i="27"/>
  <c r="Q1073" i="27"/>
  <c r="Q1074" i="27"/>
  <c r="Q1075" i="27"/>
  <c r="Q1076" i="27"/>
  <c r="Q1077" i="27"/>
  <c r="Q1078" i="27"/>
  <c r="Q1079" i="27"/>
  <c r="Q1080" i="27"/>
  <c r="Q1081" i="27"/>
  <c r="Q1082" i="27"/>
  <c r="Q1083" i="27"/>
  <c r="Q1084" i="27"/>
  <c r="Q1085" i="27"/>
  <c r="Q1086" i="27"/>
  <c r="Q1087" i="27"/>
  <c r="Q1088" i="27"/>
  <c r="Q1089" i="27"/>
  <c r="Q1090" i="27"/>
  <c r="Q1091" i="27"/>
  <c r="Q1092" i="27"/>
  <c r="Q1093" i="27"/>
  <c r="Q1094" i="27"/>
  <c r="Q1095" i="27"/>
  <c r="Q1096" i="27"/>
  <c r="Q1097" i="27"/>
  <c r="Q1098" i="27"/>
  <c r="Q1099" i="27"/>
  <c r="Q1100" i="27"/>
  <c r="Q1101" i="27"/>
  <c r="Q1102" i="27"/>
  <c r="Q1103" i="27"/>
  <c r="Q1104" i="27"/>
  <c r="Q1105" i="27"/>
  <c r="Q1106" i="27"/>
  <c r="Q1107" i="27"/>
  <c r="Q1108" i="27"/>
  <c r="Q1109" i="27"/>
  <c r="Q1110" i="27"/>
  <c r="Q1111" i="27"/>
  <c r="Q1112" i="27"/>
  <c r="Q1113" i="27"/>
  <c r="Q1114" i="27"/>
  <c r="Q1115" i="27"/>
  <c r="Q1116" i="27"/>
  <c r="Q1117" i="27"/>
  <c r="Q1118" i="27"/>
  <c r="Q1119" i="27"/>
  <c r="Q1120" i="27"/>
  <c r="Q1121" i="27"/>
  <c r="Q1122" i="27"/>
  <c r="Q1123" i="27"/>
  <c r="Q1124" i="27"/>
  <c r="Q1125" i="27"/>
  <c r="Q1126" i="27"/>
  <c r="Q1127" i="27"/>
  <c r="Q1128" i="27"/>
  <c r="Q1129" i="27"/>
  <c r="Q1130" i="27"/>
  <c r="Q1131" i="27"/>
  <c r="Q1132" i="27"/>
  <c r="Q1133" i="27"/>
  <c r="Q1134" i="27"/>
  <c r="Q1135" i="27"/>
  <c r="Q1136" i="27"/>
  <c r="Q1137" i="27"/>
  <c r="Q1138" i="27"/>
  <c r="Q1139" i="27"/>
  <c r="Q1140" i="27"/>
  <c r="Q1141" i="27"/>
  <c r="Q1142" i="27"/>
  <c r="Q1143" i="27"/>
  <c r="Q1144" i="27"/>
  <c r="Q1145" i="27"/>
  <c r="Q1146" i="27"/>
  <c r="Q1147" i="27"/>
  <c r="Q1148" i="27"/>
  <c r="Q1149" i="27"/>
  <c r="Q1150" i="27"/>
  <c r="Q1151" i="27"/>
  <c r="Q1152" i="27"/>
  <c r="Q1153" i="27"/>
  <c r="Q1154" i="27"/>
  <c r="Q1155" i="27"/>
  <c r="Q1156" i="27"/>
  <c r="Q1157" i="27"/>
  <c r="Q1158" i="27"/>
  <c r="Q1159" i="27"/>
  <c r="Q1160" i="27"/>
  <c r="Q1161" i="27"/>
  <c r="Q1162" i="27"/>
  <c r="Q1163" i="27"/>
  <c r="Q1164" i="27"/>
  <c r="Q1165" i="27"/>
  <c r="Q1166" i="27"/>
  <c r="Q1167" i="27"/>
  <c r="Q1168" i="27"/>
  <c r="Q1169" i="27"/>
  <c r="Q1170" i="27"/>
  <c r="Q1171" i="27"/>
  <c r="Q1172" i="27"/>
  <c r="Q1173" i="27"/>
  <c r="Q1174" i="27"/>
  <c r="Q1175" i="27"/>
  <c r="Q1176" i="27"/>
  <c r="Q1177" i="27"/>
  <c r="Q1178" i="27"/>
  <c r="Q1179" i="27"/>
  <c r="Q1180" i="27"/>
  <c r="Q1181" i="27"/>
  <c r="Q1182" i="27"/>
  <c r="Q1183" i="27"/>
  <c r="Q1184" i="27"/>
  <c r="Q1185" i="27"/>
  <c r="Q1186" i="27"/>
  <c r="Q1187" i="27"/>
  <c r="Q1188" i="27"/>
  <c r="Q1189" i="27"/>
  <c r="Q1190" i="27"/>
  <c r="Q1191" i="27"/>
  <c r="Q1192" i="27"/>
  <c r="Q1193" i="27"/>
  <c r="Q1194" i="27"/>
  <c r="Q1195" i="27"/>
  <c r="Q1196" i="27"/>
  <c r="Q1197" i="27"/>
  <c r="Q1198" i="27"/>
  <c r="Q1199" i="27"/>
  <c r="Q1200" i="27"/>
  <c r="Q1201" i="27"/>
  <c r="Q1202" i="27"/>
  <c r="Q1203" i="27"/>
  <c r="Q1204" i="27"/>
  <c r="Q1205" i="27"/>
  <c r="Q1206" i="27"/>
  <c r="Q1207" i="27"/>
  <c r="Q1208" i="27"/>
  <c r="Q1209" i="27"/>
  <c r="Q1210" i="27"/>
  <c r="Q1211" i="27"/>
  <c r="Q1212" i="27"/>
  <c r="Q1213" i="27"/>
  <c r="Q1214" i="27"/>
  <c r="Q1215" i="27"/>
  <c r="Q1216" i="27"/>
  <c r="Q1217" i="27"/>
  <c r="Q1218" i="27"/>
  <c r="Q1219" i="27"/>
  <c r="Q1220" i="27"/>
  <c r="Q1221" i="27"/>
  <c r="Q1222" i="27"/>
  <c r="Q1223" i="27"/>
  <c r="Q1224" i="27"/>
  <c r="Q1225" i="27"/>
  <c r="Q1226" i="27"/>
  <c r="Q1227" i="27"/>
  <c r="Q1228" i="27"/>
  <c r="Q1229" i="27"/>
  <c r="Q1230" i="27"/>
  <c r="Q1231" i="27"/>
  <c r="Q1232" i="27"/>
  <c r="Q1233" i="27"/>
  <c r="Q1234" i="27"/>
  <c r="Q1235" i="27"/>
  <c r="Q1236" i="27"/>
  <c r="Q1237" i="27"/>
  <c r="Q1238" i="27"/>
  <c r="Q1239" i="27"/>
  <c r="Q1240" i="27"/>
  <c r="Q1241" i="27"/>
  <c r="Q1242" i="27"/>
  <c r="Q1243" i="27"/>
  <c r="Q1244" i="27"/>
  <c r="Q1245" i="27"/>
  <c r="Q1246" i="27"/>
  <c r="Q1247" i="27"/>
  <c r="Q1248" i="27"/>
  <c r="Q1249" i="27"/>
  <c r="Q1250" i="27"/>
  <c r="Q1251" i="27"/>
  <c r="Q1252" i="27"/>
  <c r="Q1253" i="27"/>
  <c r="Q1254" i="27"/>
  <c r="Q1255" i="27"/>
  <c r="Q1256" i="27"/>
  <c r="Q1257" i="27"/>
  <c r="Q1258" i="27"/>
  <c r="Q1259" i="27"/>
  <c r="Q1260" i="27"/>
  <c r="Q1261" i="27"/>
  <c r="Q1262" i="27"/>
  <c r="Q1263" i="27"/>
  <c r="Q1264" i="27"/>
  <c r="Q1265" i="27"/>
  <c r="Q1266" i="27"/>
  <c r="Q1267" i="27"/>
  <c r="Q1268" i="27"/>
  <c r="Q1269" i="27"/>
  <c r="Q1270" i="27"/>
  <c r="Q1271" i="27"/>
  <c r="Q1272" i="27"/>
  <c r="Q1273" i="27"/>
  <c r="Q1274" i="27"/>
  <c r="Q1275" i="27"/>
  <c r="Q1276" i="27"/>
  <c r="Q1277" i="27"/>
  <c r="Q1278" i="27"/>
  <c r="Q1279" i="27"/>
  <c r="Q1280" i="27"/>
  <c r="Q1281" i="27"/>
  <c r="Q1282" i="27"/>
  <c r="Q1283" i="27"/>
  <c r="Q1284" i="27"/>
  <c r="Q1285" i="27"/>
  <c r="Q1286" i="27"/>
  <c r="Q1287" i="27"/>
  <c r="Q1288" i="27"/>
  <c r="Q1289" i="27"/>
  <c r="Q1290" i="27"/>
  <c r="Q1291" i="27"/>
  <c r="Q1292" i="27"/>
  <c r="Q1293" i="27"/>
  <c r="Q1294" i="27"/>
  <c r="Q1295" i="27"/>
  <c r="Q1296" i="27"/>
  <c r="Q1297" i="27"/>
  <c r="Q1298" i="27"/>
  <c r="Q1299" i="27"/>
  <c r="Q1300" i="27"/>
  <c r="Q1301" i="27"/>
  <c r="Q1302" i="27"/>
  <c r="Q1303" i="27"/>
  <c r="Q1304" i="27"/>
  <c r="Q1305" i="27"/>
  <c r="Q1306" i="27"/>
  <c r="Q1307" i="27"/>
  <c r="Q1308" i="27"/>
  <c r="Q1309" i="27"/>
  <c r="Q1310" i="27"/>
  <c r="Q1311" i="27"/>
  <c r="Q1312" i="27"/>
  <c r="Q1313" i="27"/>
  <c r="Q1314" i="27"/>
  <c r="Q1315" i="27"/>
  <c r="Q1316" i="27"/>
  <c r="Q1317" i="27"/>
  <c r="Q1318" i="27"/>
  <c r="Q1319" i="27"/>
  <c r="Q1320" i="27"/>
  <c r="Q1321" i="27"/>
  <c r="Q1322" i="27"/>
  <c r="Q1323" i="27"/>
  <c r="Q1324" i="27"/>
  <c r="Q1325" i="27"/>
  <c r="Q1326" i="27"/>
  <c r="Q1327" i="27"/>
  <c r="Q1328" i="27"/>
  <c r="Q1329" i="27"/>
  <c r="Q1330" i="27"/>
  <c r="Q1331" i="27"/>
  <c r="Q1332" i="27"/>
  <c r="Q1333" i="27"/>
  <c r="Q1334" i="27"/>
  <c r="Q1335" i="27"/>
  <c r="Q1336" i="27"/>
  <c r="Q1337" i="27"/>
  <c r="Q1338" i="27"/>
  <c r="Q1339" i="27"/>
  <c r="Q1340" i="27"/>
  <c r="Q1341" i="27"/>
  <c r="Q1342" i="27"/>
  <c r="Q1343" i="27"/>
  <c r="Q1344" i="27"/>
  <c r="Q1345" i="27"/>
  <c r="Q1346" i="27"/>
  <c r="Q1347" i="27"/>
  <c r="Q1348" i="27"/>
  <c r="Q1349" i="27"/>
  <c r="Q1350" i="27"/>
  <c r="Q1351" i="27"/>
  <c r="Q1352" i="27"/>
  <c r="Q1353" i="27"/>
  <c r="Q1354" i="27"/>
  <c r="Q1355" i="27"/>
  <c r="Q1356" i="27"/>
  <c r="Q1357" i="27"/>
  <c r="Q1358" i="27"/>
  <c r="Q1359" i="27"/>
  <c r="Q1360" i="27"/>
  <c r="Q1361" i="27"/>
  <c r="Q1362" i="27"/>
  <c r="Q1363" i="27"/>
  <c r="Q1364" i="27"/>
  <c r="Q1365" i="27"/>
  <c r="Q1366" i="27"/>
  <c r="Q1367" i="27"/>
  <c r="Q1368" i="27"/>
  <c r="Q1369" i="27"/>
  <c r="Q1370" i="27"/>
  <c r="Q1371" i="27"/>
  <c r="Q1372" i="27"/>
  <c r="Q1373" i="27"/>
  <c r="Q1374" i="27"/>
  <c r="Q1375" i="27"/>
  <c r="Q1376" i="27"/>
  <c r="Q1377" i="27"/>
  <c r="Q1378" i="27"/>
  <c r="Q1379" i="27"/>
  <c r="Q1380" i="27"/>
  <c r="Q1381" i="27"/>
  <c r="Q1382" i="27"/>
  <c r="Q1383" i="27"/>
  <c r="Q1384" i="27"/>
  <c r="Q1385" i="27"/>
  <c r="Q1386" i="27"/>
  <c r="Q1387" i="27"/>
  <c r="Q1388" i="27"/>
  <c r="Q1389" i="27"/>
  <c r="Q1390" i="27"/>
  <c r="Q1391" i="27"/>
  <c r="Q1392" i="27"/>
  <c r="Q1393" i="27"/>
  <c r="Q1394" i="27"/>
  <c r="Q1395" i="27"/>
  <c r="Q1396" i="27"/>
  <c r="Q1397" i="27"/>
  <c r="Q1398" i="27"/>
  <c r="Q1399" i="27"/>
  <c r="Q1400" i="27"/>
  <c r="Q1401" i="27"/>
  <c r="Q1402" i="27"/>
  <c r="Q1403" i="27"/>
  <c r="Q1404" i="27"/>
  <c r="Q1405" i="27"/>
  <c r="Q1406" i="27"/>
  <c r="Q1407" i="27"/>
  <c r="Q1408" i="27"/>
  <c r="Q1409" i="27"/>
  <c r="Q1410" i="27"/>
  <c r="Q1411" i="27"/>
  <c r="Q1412" i="27"/>
  <c r="Q1413" i="27"/>
  <c r="Q1414" i="27"/>
  <c r="Q1415" i="27"/>
  <c r="Q1416" i="27"/>
  <c r="Q1417" i="27"/>
  <c r="Q1418" i="27"/>
  <c r="Q1419" i="27"/>
  <c r="Q1420" i="27"/>
  <c r="Q1421" i="27"/>
  <c r="Q1422" i="27"/>
  <c r="Q1423" i="27"/>
  <c r="Q1424" i="27"/>
  <c r="Q1425" i="27"/>
  <c r="Q1426" i="27"/>
  <c r="Q1427" i="27"/>
  <c r="Q1428" i="27"/>
  <c r="Q1429" i="27"/>
  <c r="Q1430" i="27"/>
  <c r="Q1431" i="27"/>
  <c r="Q1432" i="27"/>
  <c r="Q1433" i="27"/>
  <c r="Q1434" i="27"/>
  <c r="Q1435" i="27"/>
  <c r="Q1436" i="27"/>
  <c r="Q1437" i="27"/>
  <c r="Q1438" i="27"/>
  <c r="Q1439" i="27"/>
  <c r="Q1440" i="27"/>
  <c r="Q1441" i="27"/>
  <c r="Q1442" i="27"/>
  <c r="Q1443" i="27"/>
  <c r="Q1444" i="27"/>
  <c r="Q1445" i="27"/>
  <c r="Q1446" i="27"/>
  <c r="Q1447" i="27"/>
  <c r="Q1448" i="27"/>
  <c r="Q1449" i="27"/>
  <c r="Q1450" i="27"/>
  <c r="Q1451" i="27"/>
  <c r="Q1452" i="27"/>
  <c r="Q1453" i="27"/>
  <c r="Q1454" i="27"/>
  <c r="Q1455" i="27"/>
  <c r="Q1456" i="27"/>
  <c r="Q1457" i="27"/>
  <c r="Q1458" i="27"/>
  <c r="Q1459" i="27"/>
  <c r="Q1460" i="27"/>
  <c r="Q1461" i="27"/>
  <c r="Q1462" i="27"/>
  <c r="Q1463" i="27"/>
  <c r="Q1464" i="27"/>
  <c r="Q1465" i="27"/>
  <c r="Q1466" i="27"/>
  <c r="Q1467" i="27"/>
  <c r="Q1468" i="27"/>
  <c r="Q1469" i="27"/>
  <c r="Q1470" i="27"/>
  <c r="Q1471" i="27"/>
  <c r="Q1472" i="27"/>
  <c r="Q1473" i="27"/>
  <c r="Q1474" i="27"/>
  <c r="Q1475" i="27"/>
  <c r="Q1476" i="27"/>
  <c r="Q1477" i="27"/>
  <c r="Q1478" i="27"/>
  <c r="Q1479" i="27"/>
  <c r="Q1480" i="27"/>
  <c r="Q1481" i="27"/>
  <c r="Q1482" i="27"/>
  <c r="Q1483" i="27"/>
  <c r="Q1484" i="27"/>
  <c r="Q1485" i="27"/>
  <c r="Q1486" i="27"/>
  <c r="Q1487" i="27"/>
  <c r="Q1488" i="27"/>
  <c r="Q1489" i="27"/>
  <c r="Q1490" i="27"/>
  <c r="Q1491" i="27"/>
  <c r="Q1492" i="27"/>
  <c r="Q1493" i="27"/>
  <c r="Q1494" i="27"/>
  <c r="Q1495" i="27"/>
  <c r="Q1496" i="27"/>
  <c r="Q1497" i="27"/>
  <c r="Q1498" i="27"/>
  <c r="Q1499" i="27"/>
  <c r="Q1500" i="27"/>
  <c r="Q1501" i="27"/>
  <c r="Q1502" i="27"/>
  <c r="Q1503" i="27"/>
  <c r="Q1504" i="27"/>
  <c r="Q1505" i="27"/>
  <c r="Q1506" i="27"/>
  <c r="Q1507" i="27"/>
  <c r="Q1508" i="27"/>
  <c r="Q1509" i="27"/>
  <c r="Q1510" i="27"/>
  <c r="Q1511" i="27"/>
  <c r="Q1512" i="27"/>
  <c r="Q1513" i="27"/>
  <c r="Q1514" i="27"/>
  <c r="Q1515" i="27"/>
  <c r="Q1516" i="27"/>
  <c r="Q1517" i="27"/>
  <c r="Q1518" i="27"/>
  <c r="Q1519" i="27"/>
  <c r="Q1520" i="27"/>
  <c r="Q1521" i="27"/>
  <c r="Q1522" i="27"/>
  <c r="Q1523" i="27"/>
  <c r="Q1524" i="27"/>
  <c r="Q1525" i="27"/>
  <c r="Q1526" i="27"/>
  <c r="Q1527" i="27"/>
  <c r="Q1528" i="27"/>
  <c r="Q1529" i="27"/>
  <c r="Q1530" i="27"/>
  <c r="Q1531" i="27"/>
  <c r="Q1532" i="27"/>
  <c r="Q1533" i="27"/>
  <c r="Q1534" i="27"/>
  <c r="Q1535" i="27"/>
  <c r="Q1536" i="27"/>
  <c r="Q1537" i="27"/>
  <c r="Q1538" i="27"/>
  <c r="Q1539" i="27"/>
  <c r="Q1540" i="27"/>
  <c r="Q1541" i="27"/>
  <c r="Q1542" i="27"/>
  <c r="Q1543" i="27"/>
  <c r="Q1544" i="27"/>
  <c r="Q1545" i="27"/>
  <c r="Q1546" i="27"/>
  <c r="Q1547" i="27"/>
  <c r="Q1548" i="27"/>
  <c r="Q1549" i="27"/>
  <c r="Q1550" i="27"/>
  <c r="Q1551" i="27"/>
  <c r="Q1552" i="27"/>
  <c r="Q1553" i="27"/>
  <c r="Q1554" i="27"/>
  <c r="Q1555" i="27"/>
  <c r="Q1556" i="27"/>
  <c r="Q1557" i="27"/>
  <c r="Q1558" i="27"/>
  <c r="Q1559" i="27"/>
  <c r="Q1560" i="27"/>
  <c r="Q1561" i="27"/>
  <c r="Q1562" i="27"/>
  <c r="Q1563" i="27"/>
  <c r="Q1564" i="27"/>
  <c r="Q1565" i="27"/>
  <c r="Q1566" i="27"/>
  <c r="Q1567" i="27"/>
  <c r="Q1568" i="27"/>
  <c r="Q1569" i="27"/>
  <c r="Q1570" i="27"/>
  <c r="Q1571" i="27"/>
  <c r="Q1572" i="27"/>
  <c r="Q1573" i="27"/>
  <c r="Q1574" i="27"/>
  <c r="Q1575" i="27"/>
  <c r="Q1576" i="27"/>
  <c r="Q1577" i="27"/>
  <c r="Q1578" i="27"/>
  <c r="Q1579" i="27"/>
  <c r="Q1580" i="27"/>
  <c r="Q1581" i="27"/>
  <c r="Q1582" i="27"/>
  <c r="Q1583" i="27"/>
  <c r="Q1584" i="27"/>
  <c r="Q1585" i="27"/>
  <c r="Q1586" i="27"/>
  <c r="Q1587" i="27"/>
  <c r="Q1588" i="27"/>
  <c r="Q1589" i="27"/>
  <c r="Q1590" i="27"/>
  <c r="Q1591" i="27"/>
  <c r="Q1592" i="27"/>
  <c r="Q1593" i="27"/>
  <c r="Q1594" i="27"/>
  <c r="Q1595" i="27"/>
  <c r="Q1596" i="27"/>
  <c r="Q1597" i="27"/>
  <c r="Q1598" i="27"/>
  <c r="Q1599" i="27"/>
  <c r="Q1600" i="27"/>
  <c r="Q1601" i="27"/>
  <c r="Q1602" i="27"/>
  <c r="Q1603" i="27"/>
  <c r="Q1604" i="27"/>
  <c r="Q1605" i="27"/>
  <c r="Q1606" i="27"/>
  <c r="Q1607" i="27"/>
  <c r="Q1608" i="27"/>
  <c r="Q1609" i="27"/>
  <c r="Q1610" i="27"/>
  <c r="Q1611" i="27"/>
  <c r="Q1612" i="27"/>
  <c r="Q1613" i="27"/>
  <c r="Q1614" i="27"/>
  <c r="Q1615" i="27"/>
  <c r="Q1616" i="27"/>
  <c r="Q1617" i="27"/>
  <c r="Q1618" i="27"/>
  <c r="Q1619" i="27"/>
  <c r="Q1620" i="27"/>
  <c r="Q1621" i="27"/>
  <c r="Q1622" i="27"/>
  <c r="Q1623" i="27"/>
  <c r="Q1624" i="27"/>
  <c r="Q1625" i="27"/>
  <c r="Q1626" i="27"/>
  <c r="Q1627" i="27"/>
  <c r="Q1628" i="27"/>
  <c r="Q1629" i="27"/>
  <c r="Q1630" i="27"/>
  <c r="Q1631" i="27"/>
  <c r="Q1632" i="27"/>
  <c r="Q1633" i="27"/>
  <c r="Q1634" i="27"/>
  <c r="Q1635" i="27"/>
  <c r="Q1636" i="27"/>
  <c r="Q1637" i="27"/>
  <c r="Q1638" i="27"/>
  <c r="Q1639" i="27"/>
  <c r="Q1640" i="27"/>
  <c r="Q1641" i="27"/>
  <c r="Q1642" i="27"/>
  <c r="Q1643" i="27"/>
  <c r="Q1644" i="27"/>
  <c r="Q1645" i="27"/>
  <c r="Q1646" i="27"/>
  <c r="Q1647" i="27"/>
  <c r="Q1648" i="27"/>
  <c r="Q1649" i="27"/>
  <c r="Q1650" i="27"/>
  <c r="Q1651" i="27"/>
  <c r="Q1652" i="27"/>
  <c r="Q1653" i="27"/>
  <c r="Q1654" i="27"/>
  <c r="Q1655" i="27"/>
  <c r="Q1656" i="27"/>
  <c r="Q1657" i="27"/>
  <c r="Q1658" i="27"/>
  <c r="Q1659" i="27"/>
  <c r="Q1660" i="27"/>
  <c r="Q1661" i="27"/>
  <c r="Q1662" i="27"/>
  <c r="Q1663" i="27"/>
  <c r="Q1664" i="27"/>
  <c r="Q1665" i="27"/>
  <c r="Q1666" i="27"/>
  <c r="Q1667" i="27"/>
  <c r="Q1668" i="27"/>
  <c r="Q1669" i="27"/>
  <c r="Q1670" i="27"/>
  <c r="Q1671" i="27"/>
  <c r="Q1672" i="27"/>
  <c r="Q1673" i="27"/>
  <c r="Q1674" i="27"/>
  <c r="Q1675" i="27"/>
  <c r="Q1676" i="27"/>
  <c r="Q1677" i="27"/>
  <c r="Q1678" i="27"/>
  <c r="Q1679" i="27"/>
  <c r="Q1680" i="27"/>
  <c r="Q1681" i="27"/>
  <c r="Q1682" i="27"/>
  <c r="Q1683" i="27"/>
  <c r="Q1684" i="27"/>
  <c r="Q1685" i="27"/>
  <c r="Q1686" i="27"/>
  <c r="Q1687" i="27"/>
  <c r="Q1688" i="27"/>
  <c r="Q1689" i="27"/>
  <c r="Q1690" i="27"/>
  <c r="Q1691" i="27"/>
  <c r="Q1692" i="27"/>
  <c r="Q1693" i="27"/>
  <c r="Q1694" i="27"/>
  <c r="Q1695" i="27"/>
  <c r="Q1696" i="27"/>
  <c r="Q1697" i="27"/>
  <c r="Q1698" i="27"/>
  <c r="Q1699" i="27"/>
  <c r="Q1700" i="27"/>
  <c r="Q1701" i="27"/>
  <c r="Q1702" i="27"/>
  <c r="Q1703" i="27"/>
  <c r="Q1704" i="27"/>
  <c r="Q1705" i="27"/>
  <c r="Q1706" i="27"/>
  <c r="Q1707" i="27"/>
  <c r="Q1708" i="27"/>
  <c r="Q1709" i="27"/>
  <c r="Q1710" i="27"/>
  <c r="Q1711" i="27"/>
  <c r="Q1712" i="27"/>
  <c r="Q1713" i="27"/>
  <c r="Q1714" i="27"/>
  <c r="Q1715" i="27"/>
  <c r="Q1716" i="27"/>
  <c r="Q1717" i="27"/>
  <c r="Q1718" i="27"/>
  <c r="Q1719" i="27"/>
  <c r="Q1720" i="27"/>
  <c r="Q1721" i="27"/>
  <c r="Q1722" i="27"/>
  <c r="Q1723" i="27"/>
  <c r="Q1724" i="27"/>
  <c r="Q1725" i="27"/>
  <c r="Q1726" i="27"/>
  <c r="Q1727" i="27"/>
  <c r="Q1728" i="27"/>
  <c r="Q1729" i="27"/>
  <c r="Q1730" i="27"/>
  <c r="Q1731" i="27"/>
  <c r="Q1732" i="27"/>
  <c r="Q1733" i="27"/>
  <c r="Q1734" i="27"/>
  <c r="Q1735" i="27"/>
  <c r="Q1736" i="27"/>
  <c r="Q1737" i="27"/>
  <c r="Q1738" i="27"/>
  <c r="Q1739" i="27"/>
  <c r="Q1740" i="27"/>
  <c r="Q1741" i="27"/>
  <c r="Q1742" i="27"/>
  <c r="Q1743" i="27"/>
  <c r="Q1744" i="27"/>
  <c r="Q1745" i="27"/>
  <c r="Q1746" i="27"/>
  <c r="Q1747" i="27"/>
  <c r="Q1748" i="27"/>
  <c r="Q1749" i="27"/>
  <c r="Q1750" i="27"/>
  <c r="Q1751" i="27"/>
  <c r="Q1752" i="27"/>
  <c r="Q1753" i="27"/>
  <c r="Q1754" i="27"/>
  <c r="Q1755" i="27"/>
  <c r="Q1756" i="27"/>
  <c r="Q1757" i="27"/>
  <c r="Q1758" i="27"/>
  <c r="Q1759" i="27"/>
  <c r="Q1760" i="27"/>
  <c r="Q1761" i="27"/>
  <c r="Q1762" i="27"/>
  <c r="Q1763" i="27"/>
  <c r="Q1764" i="27"/>
  <c r="Q1765" i="27"/>
  <c r="Q1766" i="27"/>
  <c r="Q1767" i="27"/>
  <c r="Q1768" i="27"/>
  <c r="Q1769" i="27"/>
  <c r="Q1770" i="27"/>
  <c r="Q1771" i="27"/>
  <c r="Q1772" i="27"/>
  <c r="Q1773" i="27"/>
  <c r="Q1774" i="27"/>
  <c r="Q1775" i="27"/>
  <c r="Q1776" i="27"/>
  <c r="Q1777" i="27"/>
  <c r="Q1778" i="27"/>
  <c r="Q1779" i="27"/>
  <c r="Q1780" i="27"/>
  <c r="Q1781" i="27"/>
  <c r="Q1782" i="27"/>
  <c r="Q1783" i="27"/>
  <c r="Q1784" i="27"/>
  <c r="Q1785" i="27"/>
  <c r="Q1786" i="27"/>
  <c r="Q1787" i="27"/>
  <c r="Q1788" i="27"/>
  <c r="Q1789" i="27"/>
  <c r="Q1790" i="27"/>
  <c r="Q1791" i="27"/>
  <c r="Q1792" i="27"/>
  <c r="Q1793" i="27"/>
  <c r="Q1794" i="27"/>
  <c r="Q1795" i="27"/>
  <c r="Q1796" i="27"/>
  <c r="Q1797" i="27"/>
  <c r="Q1798" i="27"/>
  <c r="Q1799" i="27"/>
  <c r="Q1800" i="27"/>
  <c r="Q1801" i="27"/>
  <c r="Q1802" i="27"/>
  <c r="Q1803" i="27"/>
  <c r="Q1804" i="27"/>
  <c r="Q1805" i="27"/>
  <c r="Q1806" i="27"/>
  <c r="Q1807" i="27"/>
  <c r="Q1808" i="27"/>
  <c r="Q1809" i="27"/>
  <c r="Q1810" i="27"/>
  <c r="Q1811" i="27"/>
  <c r="Q1812" i="27"/>
  <c r="Q1813" i="27"/>
  <c r="Q1814" i="27"/>
  <c r="Q1815" i="27"/>
  <c r="Q1816" i="27"/>
  <c r="Q1817" i="27"/>
  <c r="Q1818" i="27"/>
  <c r="Q1819" i="27"/>
  <c r="Q1820" i="27"/>
  <c r="Q1821" i="27"/>
  <c r="Q1822" i="27"/>
  <c r="Q1823" i="27"/>
  <c r="Q1824" i="27"/>
  <c r="Q1825" i="27"/>
  <c r="Q1826" i="27"/>
  <c r="Q1827" i="27"/>
  <c r="Q1828" i="27"/>
  <c r="Q1829" i="27"/>
  <c r="Q1830" i="27"/>
  <c r="Q1831" i="27"/>
  <c r="Q1832" i="27"/>
  <c r="Q1833" i="27"/>
  <c r="Q1834" i="27"/>
  <c r="Q1835" i="27"/>
  <c r="Q1836" i="27"/>
  <c r="Q1837" i="27"/>
  <c r="Q1838" i="27"/>
  <c r="Q1839" i="27"/>
  <c r="Q1840" i="27"/>
  <c r="Q1841" i="27"/>
  <c r="Q1842" i="27"/>
  <c r="Q1843" i="27"/>
  <c r="Q1844" i="27"/>
  <c r="Q1845" i="27"/>
  <c r="Q1846" i="27"/>
  <c r="Q1847" i="27"/>
  <c r="Q1848" i="27"/>
  <c r="Q1849" i="27"/>
  <c r="Q1850" i="27"/>
  <c r="Q1851" i="27"/>
  <c r="Q1852" i="27"/>
  <c r="Q1853" i="27"/>
  <c r="Q1854" i="27"/>
  <c r="Q1855" i="27"/>
  <c r="Q1856" i="27"/>
  <c r="Q1857" i="27"/>
  <c r="Q1858" i="27"/>
  <c r="Q1859" i="27"/>
  <c r="Q1860" i="27"/>
  <c r="Q1861" i="27"/>
  <c r="Q1862" i="27"/>
  <c r="Q1863" i="27"/>
  <c r="Q1864" i="27"/>
  <c r="Q1865" i="27"/>
  <c r="Q1866" i="27"/>
  <c r="Q1867" i="27"/>
  <c r="Q1868" i="27"/>
  <c r="Q1869" i="27"/>
  <c r="Q1870" i="27"/>
  <c r="Q1871" i="27"/>
  <c r="Q1872" i="27"/>
  <c r="Q1873" i="27"/>
  <c r="Q1874" i="27"/>
  <c r="Q1875" i="27"/>
  <c r="Q1876" i="27"/>
  <c r="Q1877" i="27"/>
  <c r="Q1878" i="27"/>
  <c r="Q1879" i="27"/>
  <c r="Q1880" i="27"/>
  <c r="Q1881" i="27"/>
  <c r="Q1882" i="27"/>
  <c r="Q1883" i="27"/>
  <c r="Q1884" i="27"/>
  <c r="Q1885" i="27"/>
  <c r="Q1886" i="27"/>
  <c r="Q1887" i="27"/>
  <c r="Q1888" i="27"/>
  <c r="Q1889" i="27"/>
  <c r="Q1890" i="27"/>
  <c r="Q1891" i="27"/>
  <c r="Q1892" i="27"/>
  <c r="Q1893" i="27"/>
  <c r="Q1894" i="27"/>
  <c r="Q1895" i="27"/>
  <c r="Q1896" i="27"/>
  <c r="Q1897" i="27"/>
  <c r="Q1898" i="27"/>
  <c r="Q1899" i="27"/>
  <c r="Q1900" i="27"/>
  <c r="Q1901" i="27"/>
  <c r="Q1902" i="27"/>
  <c r="Q1903" i="27"/>
  <c r="Q1904" i="27"/>
  <c r="Q1905" i="27"/>
  <c r="Q1906" i="27"/>
  <c r="Q1907" i="27"/>
  <c r="Q1908" i="27"/>
  <c r="Q1909" i="27"/>
  <c r="Q1910" i="27"/>
  <c r="Q1911" i="27"/>
  <c r="Q1912" i="27"/>
  <c r="Q1913" i="27"/>
  <c r="Q1914" i="27"/>
  <c r="Q1915" i="27"/>
  <c r="Q1916" i="27"/>
  <c r="Q1917" i="27"/>
  <c r="Q1918" i="27"/>
  <c r="Q1919" i="27"/>
  <c r="Q1920" i="27"/>
  <c r="Q1921" i="27"/>
  <c r="Q1922" i="27"/>
  <c r="Q1923" i="27"/>
  <c r="Q1924" i="27"/>
  <c r="Q1925" i="27"/>
  <c r="Q1926" i="27"/>
  <c r="Q1927" i="27"/>
  <c r="Q1928" i="27"/>
  <c r="Q1929" i="27"/>
  <c r="Q1930" i="27"/>
  <c r="Q1931" i="27"/>
  <c r="Q1932" i="27"/>
  <c r="Q1933" i="27"/>
  <c r="Q1934" i="27"/>
  <c r="Q1935" i="27"/>
  <c r="Q1936" i="27"/>
  <c r="Q1937" i="27"/>
  <c r="Q1938" i="27"/>
  <c r="Q1939" i="27"/>
  <c r="Q1940" i="27"/>
  <c r="Q1941" i="27"/>
  <c r="Q1942" i="27"/>
  <c r="Q1943" i="27"/>
  <c r="Q1944" i="27"/>
  <c r="Q1945" i="27"/>
  <c r="Q1946" i="27"/>
  <c r="Q1947" i="27"/>
  <c r="Q1948" i="27"/>
  <c r="Q1949" i="27"/>
  <c r="Q1950" i="27"/>
  <c r="Q1951" i="27"/>
  <c r="Q1952" i="27"/>
  <c r="Q1953" i="27"/>
  <c r="Q1954" i="27"/>
  <c r="Q1955" i="27"/>
  <c r="Q1956" i="27"/>
  <c r="Q1957" i="27"/>
  <c r="Q1958" i="27"/>
  <c r="Q1959" i="27"/>
  <c r="Q1960" i="27"/>
  <c r="Q1961" i="27"/>
  <c r="Q1962" i="27"/>
  <c r="Q1963" i="27"/>
  <c r="Q1964" i="27"/>
  <c r="Q1965" i="27"/>
  <c r="Q1966" i="27"/>
  <c r="Q1967" i="27"/>
  <c r="Q1968" i="27"/>
  <c r="Q1969" i="27"/>
  <c r="Q1970" i="27"/>
  <c r="Q1971" i="27"/>
  <c r="Q1972" i="27"/>
  <c r="Q1973" i="27"/>
  <c r="Q1974" i="27"/>
  <c r="Q1975" i="27"/>
  <c r="Q1976" i="27"/>
  <c r="Q1977" i="27"/>
  <c r="Q1978" i="27"/>
  <c r="Q1979" i="27"/>
  <c r="Q1980" i="27"/>
  <c r="Q1981" i="27"/>
  <c r="Q1982" i="27"/>
  <c r="Q1983" i="27"/>
  <c r="Q1984" i="27"/>
  <c r="Q1985" i="27"/>
  <c r="Q1986" i="27"/>
  <c r="Q1987" i="27"/>
  <c r="Q1988" i="27"/>
  <c r="Q1989" i="27"/>
  <c r="Q1990" i="27"/>
  <c r="Q1991" i="27"/>
  <c r="Q1992" i="27"/>
  <c r="Q1993" i="27"/>
  <c r="Q1994" i="27"/>
  <c r="Q1995" i="27"/>
  <c r="Q1996" i="27"/>
  <c r="Q1997" i="27"/>
  <c r="Q1998" i="27"/>
  <c r="Q1999" i="27"/>
  <c r="Q2000" i="27"/>
  <c r="Q2001" i="27"/>
  <c r="Q2002" i="27"/>
  <c r="Q2003" i="27"/>
  <c r="Q2004" i="27"/>
  <c r="Q2005" i="27"/>
  <c r="Q2006" i="27"/>
  <c r="Q2007" i="27"/>
  <c r="Q2008" i="27"/>
  <c r="Q2009" i="27"/>
  <c r="Q2010" i="27"/>
  <c r="Q2011" i="27"/>
  <c r="Q2012" i="27"/>
  <c r="Q2013" i="27"/>
  <c r="Q2014" i="27"/>
  <c r="Q2015" i="27"/>
  <c r="Q2016" i="27"/>
  <c r="Q2017" i="27"/>
  <c r="Q2018" i="27"/>
  <c r="Q2019" i="27"/>
  <c r="Q2020" i="27"/>
  <c r="Q2021" i="27"/>
  <c r="Q2022" i="27"/>
  <c r="Q2023" i="27"/>
  <c r="Q2024" i="27"/>
  <c r="Q2025" i="27"/>
  <c r="Q2026" i="27"/>
  <c r="Q2027" i="27"/>
  <c r="Q2028" i="27"/>
  <c r="Q2029" i="27"/>
  <c r="Q2030" i="27"/>
  <c r="Q2031" i="27"/>
  <c r="Q2032" i="27"/>
  <c r="Q2033" i="27"/>
  <c r="Q2034" i="27"/>
  <c r="Q2035" i="27"/>
  <c r="Q2036" i="27"/>
  <c r="Q2037" i="27"/>
  <c r="Q2038" i="27"/>
  <c r="Q2039" i="27"/>
  <c r="Q2040" i="27"/>
  <c r="Q2041" i="27"/>
  <c r="Q2042" i="27"/>
  <c r="Q2043" i="27"/>
  <c r="Q2044" i="27"/>
  <c r="Q2045" i="27"/>
  <c r="Q2046" i="27"/>
  <c r="Q2047" i="27"/>
  <c r="Q2048" i="27"/>
  <c r="Q2049" i="27"/>
  <c r="Q2050" i="27"/>
  <c r="Q2051" i="27"/>
  <c r="Q2052" i="27"/>
  <c r="Q2053" i="27"/>
  <c r="Q2054" i="27"/>
  <c r="Q2055" i="27"/>
  <c r="Q2056" i="27"/>
  <c r="Q2057" i="27"/>
  <c r="Q2058" i="27"/>
  <c r="Q2059" i="27"/>
  <c r="Q2060" i="27"/>
  <c r="Q2061" i="27"/>
  <c r="Q2062" i="27"/>
  <c r="Q2063" i="27"/>
  <c r="Q2064" i="27"/>
  <c r="Q2065" i="27"/>
  <c r="Q2066" i="27"/>
  <c r="Q2067" i="27"/>
  <c r="Q2068" i="27"/>
  <c r="Q2069" i="27"/>
  <c r="Q2070" i="27"/>
  <c r="Q2071" i="27"/>
  <c r="Q2072" i="27"/>
  <c r="Q2073" i="27"/>
  <c r="Q2074" i="27"/>
  <c r="Q2075" i="27"/>
  <c r="Q2076" i="27"/>
  <c r="Q2077" i="27"/>
  <c r="Q2078" i="27"/>
  <c r="Q2079" i="27"/>
  <c r="Q2080" i="27"/>
  <c r="Q2081" i="27"/>
  <c r="Q2082" i="27"/>
  <c r="Q2083" i="27"/>
  <c r="Q2084" i="27"/>
  <c r="Q2085" i="27"/>
  <c r="Q2086" i="27"/>
  <c r="Q2087" i="27"/>
  <c r="Q2088" i="27"/>
  <c r="Q2089" i="27"/>
  <c r="Q2090" i="27"/>
  <c r="Q2091" i="27"/>
  <c r="Q2092" i="27"/>
  <c r="Q2093" i="27"/>
  <c r="Q2094" i="27"/>
  <c r="Q2095" i="27"/>
  <c r="Q2096" i="27"/>
  <c r="Q2097" i="27"/>
  <c r="Q2098" i="27"/>
  <c r="Q2099" i="27"/>
  <c r="Q2100" i="27"/>
  <c r="Q2101" i="27"/>
  <c r="Q2102" i="27"/>
  <c r="Q2103" i="27"/>
  <c r="Q2104" i="27"/>
  <c r="Q2105" i="27"/>
  <c r="Q2106" i="27"/>
  <c r="Q2107" i="27"/>
  <c r="Q2108" i="27"/>
  <c r="Q2109" i="27"/>
  <c r="Q2110" i="27"/>
  <c r="Q2111" i="27"/>
  <c r="Q2112" i="27"/>
  <c r="Q2113" i="27"/>
  <c r="Q2114" i="27"/>
  <c r="Q2115" i="27"/>
  <c r="Q2116" i="27"/>
  <c r="Q2117" i="27"/>
  <c r="Q2118" i="27"/>
  <c r="Q2119" i="27"/>
  <c r="Q2120" i="27"/>
  <c r="Q2121" i="27"/>
  <c r="Q2122" i="27"/>
  <c r="Q2123" i="27"/>
  <c r="Q2124" i="27"/>
  <c r="Q2125" i="27"/>
  <c r="Q2126" i="27"/>
  <c r="Q2127" i="27"/>
  <c r="Q2128" i="27"/>
  <c r="Q2129" i="27"/>
  <c r="Q2130" i="27"/>
  <c r="Q2131" i="27"/>
  <c r="Q2132" i="27"/>
  <c r="Q2133" i="27"/>
  <c r="Q2134" i="27"/>
  <c r="Q2135" i="27"/>
  <c r="Q2136" i="27"/>
  <c r="Q2137" i="27"/>
  <c r="Q2138" i="27"/>
  <c r="Q2139" i="27"/>
  <c r="Q2140" i="27"/>
  <c r="Q2141" i="27"/>
  <c r="Q2142" i="27"/>
  <c r="Q2143" i="27"/>
  <c r="Q2144" i="27"/>
  <c r="Q2145" i="27"/>
  <c r="Q2146" i="27"/>
  <c r="Q2147" i="27"/>
  <c r="Q2148" i="27"/>
  <c r="Q2149" i="27"/>
  <c r="Q2150" i="27"/>
  <c r="Q2151" i="27"/>
  <c r="Q2152" i="27"/>
  <c r="Q2153" i="27"/>
  <c r="Q2154" i="27"/>
  <c r="Q2155" i="27"/>
  <c r="Q2156" i="27"/>
  <c r="Q2157" i="27"/>
  <c r="Q2158" i="27"/>
  <c r="Q2159" i="27"/>
  <c r="Q2160" i="27"/>
  <c r="Q2161" i="27"/>
  <c r="Q2162" i="27"/>
  <c r="Q2163" i="27"/>
  <c r="Q2164" i="27"/>
  <c r="Q2165" i="27"/>
  <c r="Q2166" i="27"/>
  <c r="Q2167" i="27"/>
  <c r="Q2168" i="27"/>
  <c r="Q2169" i="27"/>
  <c r="Q2170" i="27"/>
  <c r="Q2171" i="27"/>
  <c r="Q2172" i="27"/>
  <c r="Q2173" i="27"/>
  <c r="Q2174" i="27"/>
  <c r="Q2175" i="27"/>
  <c r="Q2176" i="27"/>
  <c r="Q2177" i="27"/>
  <c r="Q2178" i="27"/>
  <c r="Q2179" i="27"/>
  <c r="Q2180" i="27"/>
  <c r="Q2181" i="27"/>
  <c r="Q2182" i="27"/>
  <c r="Q2183" i="27"/>
  <c r="Q2184" i="27"/>
  <c r="Q2185" i="27"/>
  <c r="Q2186" i="27"/>
  <c r="Q2187" i="27"/>
  <c r="Q2188" i="27"/>
  <c r="Q2189" i="27"/>
  <c r="Q2190" i="27"/>
  <c r="Q2191" i="27"/>
  <c r="Q2192" i="27"/>
  <c r="Q2193" i="27"/>
  <c r="Q2194" i="27"/>
  <c r="Q2195" i="27"/>
  <c r="Q2196" i="27"/>
  <c r="Q2197" i="27"/>
  <c r="Q2198" i="27"/>
  <c r="Q2199" i="27"/>
  <c r="Q2200" i="27"/>
  <c r="Q2201" i="27"/>
  <c r="Q2202" i="27"/>
  <c r="Q2203" i="27"/>
  <c r="Q2204" i="27"/>
  <c r="Q2205" i="27"/>
  <c r="Q2206" i="27"/>
  <c r="Q2207" i="27"/>
  <c r="Q2208" i="27"/>
  <c r="Q2209" i="27"/>
  <c r="Q2210" i="27"/>
  <c r="Q2211" i="27"/>
  <c r="Q2212" i="27"/>
  <c r="Q2213" i="27"/>
  <c r="Q2214" i="27"/>
  <c r="Q2215" i="27"/>
  <c r="Q2216" i="27"/>
  <c r="Q2217" i="27"/>
  <c r="Q2218" i="27"/>
  <c r="Q2219" i="27"/>
  <c r="Q2220" i="27"/>
  <c r="Q2221" i="27"/>
  <c r="Q2222" i="27"/>
  <c r="Q2223" i="27"/>
  <c r="Q2224" i="27"/>
  <c r="Q2225" i="27"/>
  <c r="Q2226" i="27"/>
  <c r="Q2227" i="27"/>
  <c r="Q2228" i="27"/>
  <c r="Q2229" i="27"/>
  <c r="Q2230" i="27"/>
  <c r="Q2231" i="27"/>
  <c r="Q2232" i="27"/>
  <c r="Q2233" i="27"/>
  <c r="Q2234" i="27"/>
  <c r="Q2235" i="27"/>
  <c r="Q2236" i="27"/>
  <c r="Q2237" i="27"/>
  <c r="Q2238" i="27"/>
  <c r="Q2239" i="27"/>
  <c r="Q2240" i="27"/>
  <c r="Q2241" i="27"/>
  <c r="Q2242" i="27"/>
  <c r="Q2243" i="27"/>
  <c r="Q2244" i="27"/>
  <c r="Q2245" i="27"/>
  <c r="Q2246" i="27"/>
  <c r="Q2247" i="27"/>
  <c r="Q2248" i="27"/>
  <c r="Q2249" i="27"/>
  <c r="Q2250" i="27"/>
  <c r="Q2251" i="27"/>
  <c r="Q2252" i="27"/>
  <c r="Q2253" i="27"/>
  <c r="Q2254" i="27"/>
  <c r="Q2255" i="27"/>
  <c r="Q2256" i="27"/>
  <c r="Q2257" i="27"/>
  <c r="Q2258" i="27"/>
  <c r="Q2259" i="27"/>
  <c r="Q2260" i="27"/>
  <c r="Q2261" i="27"/>
  <c r="Q2262" i="27"/>
  <c r="Q2263" i="27"/>
  <c r="Q2264" i="27"/>
  <c r="Q2265" i="27"/>
  <c r="Q2266" i="27"/>
  <c r="Q2267" i="27"/>
  <c r="Q2268" i="27"/>
  <c r="Q2269" i="27"/>
  <c r="Q2270" i="27"/>
  <c r="Q2271" i="27"/>
  <c r="Q2272" i="27"/>
  <c r="Q2273" i="27"/>
  <c r="Q2274" i="27"/>
  <c r="Q2275" i="27"/>
  <c r="Q2276" i="27"/>
  <c r="Q2277" i="27"/>
  <c r="Q2278" i="27"/>
  <c r="Q2279" i="27"/>
  <c r="Q2280" i="27"/>
  <c r="Q2281" i="27"/>
  <c r="Q2282" i="27"/>
  <c r="Q2283" i="27"/>
  <c r="Q2284" i="27"/>
  <c r="Q2285" i="27"/>
  <c r="Q2286" i="27"/>
  <c r="Q2287" i="27"/>
  <c r="Q2288" i="27"/>
  <c r="Q2289" i="27"/>
  <c r="Q2290" i="27"/>
  <c r="Q2291" i="27"/>
  <c r="Q2292" i="27"/>
  <c r="Q2293" i="27"/>
  <c r="Q2294" i="27"/>
  <c r="Q2295" i="27"/>
  <c r="Q2296" i="27"/>
  <c r="Q2297" i="27"/>
  <c r="Q2298" i="27"/>
  <c r="Q2299" i="27"/>
  <c r="Q2300" i="27"/>
  <c r="Q2301" i="27"/>
  <c r="Q2302" i="27"/>
  <c r="Q2303" i="27"/>
  <c r="Q2304" i="27"/>
  <c r="Q2305" i="27"/>
  <c r="Q2306" i="27"/>
  <c r="Q2307" i="27"/>
  <c r="Q2308" i="27"/>
  <c r="Q2309" i="27"/>
  <c r="Q2310" i="27"/>
  <c r="Q2311" i="27"/>
  <c r="Q2312" i="27"/>
  <c r="Q2313" i="27"/>
  <c r="Q2314" i="27"/>
  <c r="Q2315" i="27"/>
  <c r="Q2316" i="27"/>
  <c r="Q2317" i="27"/>
  <c r="Q2318" i="27"/>
  <c r="Q2319" i="27"/>
  <c r="Q2320" i="27"/>
  <c r="Q2321" i="27"/>
  <c r="Q2322" i="27"/>
  <c r="Q2323" i="27"/>
  <c r="Q2324" i="27"/>
  <c r="Q2325" i="27"/>
  <c r="Q2326" i="27"/>
  <c r="Q2327" i="27"/>
  <c r="Q2328" i="27"/>
  <c r="Q2329" i="27"/>
  <c r="Q2330" i="27"/>
  <c r="Q2331" i="27"/>
  <c r="Q2332" i="27"/>
  <c r="Q2333" i="27"/>
  <c r="Q2334" i="27"/>
  <c r="Q2335" i="27"/>
  <c r="Q2336" i="27"/>
  <c r="Q2337" i="27"/>
  <c r="Q2338" i="27"/>
  <c r="Q2339" i="27"/>
  <c r="Q2340" i="27"/>
  <c r="Q2341" i="27"/>
  <c r="Q2342" i="27"/>
  <c r="Q2343" i="27"/>
  <c r="Q2344" i="27"/>
  <c r="Q2345" i="27"/>
  <c r="Q2346" i="27"/>
  <c r="Q2347" i="27"/>
  <c r="Q2348" i="27"/>
  <c r="Q2349" i="27"/>
  <c r="Q2350" i="27"/>
  <c r="Q2351" i="27"/>
  <c r="Q2352" i="27"/>
  <c r="Q2353" i="27"/>
  <c r="Q2354" i="27"/>
  <c r="Q2355" i="27"/>
  <c r="Q2356" i="27"/>
  <c r="Q2357" i="27"/>
  <c r="Q2358" i="27"/>
  <c r="Q2359" i="27"/>
  <c r="Q2360" i="27"/>
  <c r="Q2361" i="27"/>
  <c r="Q2362" i="27"/>
  <c r="Q2363" i="27"/>
  <c r="Q2364" i="27"/>
  <c r="Q2365" i="27"/>
  <c r="Q2366" i="27"/>
  <c r="Q2367" i="27"/>
  <c r="Q2368" i="27"/>
  <c r="Q2369" i="27"/>
  <c r="Q2370" i="27"/>
  <c r="Q2371" i="27"/>
  <c r="Q2372" i="27"/>
  <c r="Q2373" i="27"/>
  <c r="Q2374" i="27"/>
  <c r="Q2375" i="27"/>
  <c r="Q2376" i="27"/>
  <c r="Q2377" i="27"/>
  <c r="Q2378" i="27"/>
  <c r="Q2379" i="27"/>
  <c r="Q2380" i="27"/>
  <c r="Q2381" i="27"/>
  <c r="Q2382" i="27"/>
  <c r="Q2383" i="27"/>
  <c r="Q2384" i="27"/>
  <c r="Q2385" i="27"/>
  <c r="Q2386" i="27"/>
  <c r="Q2387" i="27"/>
  <c r="Q2388" i="27"/>
  <c r="Q2389" i="27"/>
  <c r="Q2390" i="27"/>
  <c r="Q2391" i="27"/>
  <c r="Q2392" i="27"/>
  <c r="Q2393" i="27"/>
  <c r="Q2394" i="27"/>
  <c r="Q2395" i="27"/>
  <c r="Q2396" i="27"/>
  <c r="Q2397" i="27"/>
  <c r="Q2398" i="27"/>
  <c r="Q2399" i="27"/>
  <c r="Q2400" i="27"/>
  <c r="Q2401" i="27"/>
  <c r="Q2402" i="27"/>
  <c r="Q2403" i="27"/>
  <c r="Q2404" i="27"/>
  <c r="Q2405" i="27"/>
  <c r="Q2406" i="27"/>
  <c r="Q2407" i="27"/>
  <c r="Q2408" i="27"/>
  <c r="Q2409" i="27"/>
  <c r="Q2410" i="27"/>
  <c r="Q2411" i="27"/>
  <c r="Q2412" i="27"/>
  <c r="Q2413" i="27"/>
  <c r="Q2414" i="27"/>
  <c r="Q2415" i="27"/>
  <c r="Q2416" i="27"/>
  <c r="Q2417" i="27"/>
  <c r="Q2418" i="27"/>
  <c r="Q2419" i="27"/>
  <c r="Q2420" i="27"/>
  <c r="Q2421" i="27"/>
  <c r="Q2422" i="27"/>
  <c r="Q2423" i="27"/>
  <c r="Q2424" i="27"/>
  <c r="Q2425" i="27"/>
  <c r="Q2426" i="27"/>
  <c r="Q2427" i="27"/>
  <c r="Q2428" i="27"/>
  <c r="Q2429" i="27"/>
  <c r="Q2430" i="27"/>
  <c r="Q2431" i="27"/>
  <c r="Q2432" i="27"/>
  <c r="Q2433" i="27"/>
  <c r="Q2434" i="27"/>
  <c r="Q2435" i="27"/>
  <c r="Q2436" i="27"/>
  <c r="Q2437" i="27"/>
  <c r="Q2438" i="27"/>
  <c r="Q2439" i="27"/>
  <c r="Q2440" i="27"/>
  <c r="Q2441" i="27"/>
  <c r="Q2442" i="27"/>
  <c r="Q2443" i="27"/>
  <c r="Q2444" i="27"/>
  <c r="Q2445" i="27"/>
  <c r="Q2446" i="27"/>
  <c r="Q2447" i="27"/>
  <c r="Q2448" i="27"/>
  <c r="Q2449" i="27"/>
  <c r="Q2450" i="27"/>
  <c r="Q2451" i="27"/>
  <c r="Q2452" i="27"/>
  <c r="Q2453" i="27"/>
  <c r="Q2454" i="27"/>
  <c r="Q2455" i="27"/>
  <c r="Q2456" i="27"/>
  <c r="Q2457" i="27"/>
  <c r="Q2458" i="27"/>
  <c r="Q2459" i="27"/>
  <c r="Q2460" i="27"/>
  <c r="Q2461" i="27"/>
  <c r="Q2462" i="27"/>
  <c r="Q2463" i="27"/>
  <c r="Q2464" i="27"/>
  <c r="Q2465" i="27"/>
  <c r="Q2466" i="27"/>
  <c r="Q2467" i="27"/>
  <c r="Q2468" i="27"/>
  <c r="Q2469" i="27"/>
  <c r="Q2470" i="27"/>
  <c r="Q2471" i="27"/>
  <c r="Q2472" i="27"/>
  <c r="Q2473" i="27"/>
  <c r="Q2474" i="27"/>
  <c r="Q2475" i="27"/>
  <c r="Q2476" i="27"/>
  <c r="Q2477" i="27"/>
  <c r="Q2478" i="27"/>
  <c r="Q2479" i="27"/>
  <c r="Q2480" i="27"/>
  <c r="Q2481" i="27"/>
  <c r="Q2482" i="27"/>
  <c r="Q2483" i="27"/>
  <c r="Q2484" i="27"/>
  <c r="Q2485" i="27"/>
  <c r="Q2486" i="27"/>
  <c r="Q2487" i="27"/>
  <c r="Q2488" i="27"/>
  <c r="Q2489" i="27"/>
  <c r="Q2490" i="27"/>
  <c r="Q2491" i="27"/>
  <c r="Q2492" i="27"/>
  <c r="Q2493" i="27"/>
  <c r="Q2494" i="27"/>
  <c r="Q2495" i="27"/>
  <c r="Q2496" i="27"/>
  <c r="Q2497" i="27"/>
  <c r="Q2498" i="27"/>
  <c r="Q2499" i="27"/>
  <c r="Q2500" i="27"/>
  <c r="Q2501" i="27"/>
  <c r="Q2502" i="27"/>
  <c r="Q2503" i="27"/>
  <c r="Q2504" i="27"/>
  <c r="Q2505" i="27"/>
  <c r="Q2506" i="27"/>
  <c r="Q2507" i="27"/>
  <c r="Q2508" i="27"/>
  <c r="Q2509" i="27"/>
  <c r="Q2510" i="27"/>
  <c r="Q2511" i="27"/>
  <c r="Q2512" i="27"/>
  <c r="Q2513" i="27"/>
  <c r="Q2514" i="27"/>
  <c r="Q2515" i="27"/>
  <c r="Q2516" i="27"/>
  <c r="Q2517" i="27"/>
  <c r="Q2518" i="27"/>
  <c r="Q2519" i="27"/>
  <c r="Q2520" i="27"/>
  <c r="Q2521" i="27"/>
  <c r="Q2522" i="27"/>
  <c r="Q2523" i="27"/>
  <c r="Q2524" i="27"/>
  <c r="Q2525" i="27"/>
  <c r="Q2526" i="27"/>
  <c r="Q2527" i="27"/>
  <c r="Q2528" i="27"/>
  <c r="Q2529" i="27"/>
  <c r="Q2530" i="27"/>
  <c r="Q2531" i="27"/>
  <c r="Q2532" i="27"/>
  <c r="Q2533" i="27"/>
  <c r="Q2534" i="27"/>
  <c r="Q2535" i="27"/>
  <c r="Q2536" i="27"/>
  <c r="Q2537" i="27"/>
  <c r="Q2538" i="27"/>
  <c r="Q2539" i="27"/>
  <c r="Q2540" i="27"/>
  <c r="Q2541" i="27"/>
  <c r="Q2542" i="27"/>
  <c r="Q2543" i="27"/>
  <c r="Q2544" i="27"/>
  <c r="Q2545" i="27"/>
  <c r="Q2546" i="27"/>
  <c r="Q2547" i="27"/>
  <c r="Q2548" i="27"/>
  <c r="Q2549" i="27"/>
  <c r="Q2550" i="27"/>
  <c r="Q2551" i="27"/>
  <c r="Q2552" i="27"/>
  <c r="Q2553" i="27"/>
  <c r="Q2554" i="27"/>
  <c r="Q2555" i="27"/>
  <c r="Q2556" i="27"/>
  <c r="Q2557" i="27"/>
  <c r="Q2558" i="27"/>
  <c r="Q2559" i="27"/>
  <c r="Q2560" i="27"/>
  <c r="Q2561" i="27"/>
  <c r="Q2562" i="27"/>
  <c r="Q2563" i="27"/>
  <c r="Q2564" i="27"/>
  <c r="Q2565" i="27"/>
  <c r="Q2566" i="27"/>
  <c r="Q2567" i="27"/>
  <c r="Q2568" i="27"/>
  <c r="Q2569" i="27"/>
  <c r="Q2570" i="27"/>
  <c r="Q2571" i="27"/>
  <c r="Q2572" i="27"/>
  <c r="Q2573" i="27"/>
  <c r="Q2574" i="27"/>
  <c r="Q2575" i="27"/>
  <c r="Q2576" i="27"/>
  <c r="Q2577" i="27"/>
  <c r="Q2578" i="27"/>
  <c r="Q2579" i="27"/>
  <c r="Q2580" i="27"/>
  <c r="Q2581" i="27"/>
  <c r="Q2582" i="27"/>
  <c r="Q2583" i="27"/>
  <c r="Q2584" i="27"/>
  <c r="Q2585" i="27"/>
  <c r="Q2586" i="27"/>
  <c r="Q2587" i="27"/>
  <c r="Q2588" i="27"/>
  <c r="Q2589" i="27"/>
  <c r="Q2590" i="27"/>
  <c r="Q2591" i="27"/>
  <c r="Q2592" i="27"/>
  <c r="Q2593" i="27"/>
  <c r="Q2594" i="27"/>
  <c r="Q2595" i="27"/>
  <c r="Q2596" i="27"/>
  <c r="Q2597" i="27"/>
  <c r="Q2598" i="27"/>
  <c r="Q2599" i="27"/>
  <c r="Q2600" i="27"/>
  <c r="Q2601" i="27"/>
  <c r="Q2602" i="27"/>
  <c r="Q2603" i="27"/>
  <c r="Q2604" i="27"/>
  <c r="Q2605" i="27"/>
  <c r="Q2606" i="27"/>
  <c r="Q2607" i="27"/>
  <c r="Q2608" i="27"/>
  <c r="Q2609" i="27"/>
  <c r="Q2610" i="27"/>
  <c r="Q2611" i="27"/>
  <c r="Q2612" i="27"/>
  <c r="Q2613" i="27"/>
  <c r="Q2614" i="27"/>
  <c r="Q2615" i="27"/>
  <c r="Q2616" i="27"/>
  <c r="Q2617" i="27"/>
  <c r="Q2618" i="27"/>
  <c r="Q2619" i="27"/>
  <c r="Q2620" i="27"/>
  <c r="Q2621" i="27"/>
  <c r="Q2622" i="27"/>
  <c r="Q2623" i="27"/>
  <c r="Q2624" i="27"/>
  <c r="Q2625" i="27"/>
  <c r="Q2626" i="27"/>
  <c r="Q2627" i="27"/>
  <c r="Q2628" i="27"/>
  <c r="Q2629" i="27"/>
  <c r="Q2630" i="27"/>
  <c r="Q2631" i="27"/>
  <c r="Q2632" i="27"/>
  <c r="Q2633" i="27"/>
  <c r="Q2634" i="27"/>
  <c r="Q2635" i="27"/>
  <c r="Q2636" i="27"/>
  <c r="Q2637" i="27"/>
  <c r="Q2638" i="27"/>
  <c r="Q2639" i="27"/>
  <c r="Q2640" i="27"/>
  <c r="Q2641" i="27"/>
  <c r="Q2642" i="27"/>
  <c r="Q2643" i="27"/>
  <c r="Q2644" i="27"/>
  <c r="Q2645" i="27"/>
  <c r="Q2646" i="27"/>
  <c r="Q2647" i="27"/>
  <c r="Q2648" i="27"/>
  <c r="Q2649" i="27"/>
  <c r="Q2650" i="27"/>
  <c r="Q2651" i="27"/>
  <c r="Q2652" i="27"/>
  <c r="Q2653" i="27"/>
  <c r="Q2654" i="27"/>
  <c r="Q2655" i="27"/>
  <c r="Q2656" i="27"/>
  <c r="Q2657" i="27"/>
  <c r="Q2658" i="27"/>
  <c r="Q2659" i="27"/>
  <c r="Q2660" i="27"/>
  <c r="Q2661" i="27"/>
  <c r="Q2662" i="27"/>
  <c r="Q2663" i="27"/>
  <c r="Q2664" i="27"/>
  <c r="Q2665" i="27"/>
  <c r="Q2666" i="27"/>
  <c r="Q2667" i="27"/>
  <c r="Q2668" i="27"/>
  <c r="Q2669" i="27"/>
  <c r="Q2670" i="27"/>
  <c r="Q2671" i="27"/>
  <c r="Q2672" i="27"/>
  <c r="Q2673" i="27"/>
  <c r="Q2674" i="27"/>
  <c r="Q2675" i="27"/>
  <c r="Q2676" i="27"/>
  <c r="Q2677" i="27"/>
  <c r="Q2678" i="27"/>
  <c r="Q2679" i="27"/>
  <c r="Q2680" i="27"/>
  <c r="Q2681" i="27"/>
  <c r="Q2682" i="27"/>
  <c r="Q2683" i="27"/>
  <c r="Q2684" i="27"/>
  <c r="Q2685" i="27"/>
  <c r="Q2686" i="27"/>
  <c r="Q2687" i="27"/>
  <c r="Q2688" i="27"/>
  <c r="Q2689" i="27"/>
  <c r="Q2690" i="27"/>
  <c r="Q2691" i="27"/>
  <c r="Q2692" i="27"/>
  <c r="Q2693" i="27"/>
  <c r="Q2694" i="27"/>
  <c r="Q2695" i="27"/>
  <c r="Q2696" i="27"/>
  <c r="Q2697" i="27"/>
  <c r="Q2698" i="27"/>
  <c r="Q2699" i="27"/>
  <c r="Q2700" i="27"/>
  <c r="Q2701" i="27"/>
  <c r="Q2702" i="27"/>
  <c r="Q2703" i="27"/>
  <c r="Q2704" i="27"/>
  <c r="Q2705" i="27"/>
  <c r="Q2706" i="27"/>
  <c r="Q2707" i="27"/>
  <c r="Q2708" i="27"/>
  <c r="Q2709" i="27"/>
  <c r="Q2710" i="27"/>
  <c r="Q2711" i="27"/>
  <c r="Q2712" i="27"/>
  <c r="Q2713" i="27"/>
  <c r="Q2714" i="27"/>
  <c r="Q2" i="27" l="1"/>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N10" i="26"/>
  <c r="G10" i="26"/>
  <c r="D10" i="26"/>
  <c r="J9" i="26"/>
  <c r="M10" i="26"/>
  <c r="H10" i="26"/>
  <c r="E9" i="26"/>
  <c r="K9" i="26"/>
  <c r="M9" i="26"/>
  <c r="I10" i="26"/>
  <c r="F9" i="26"/>
  <c r="L9" i="26"/>
  <c r="C10" i="26"/>
  <c r="J10" i="26"/>
  <c r="G9" i="26"/>
  <c r="N9" i="26"/>
  <c r="E10" i="26"/>
  <c r="K10" i="26"/>
  <c r="H9" i="26"/>
  <c r="D9" i="26"/>
  <c r="F10" i="26"/>
  <c r="L10" i="26"/>
  <c r="I9" i="26"/>
  <c r="C9" i="26"/>
  <c r="E4" i="26"/>
  <c r="K4" i="26"/>
  <c r="N3" i="26"/>
  <c r="H3" i="26"/>
  <c r="F3" i="26"/>
  <c r="L3" i="26"/>
  <c r="F4" i="26"/>
  <c r="L4" i="26"/>
  <c r="K3" i="26"/>
  <c r="I3" i="26"/>
  <c r="G3" i="26"/>
  <c r="G4" i="26"/>
  <c r="N4" i="26"/>
  <c r="J3" i="26"/>
  <c r="D3" i="26"/>
  <c r="C4" i="26"/>
  <c r="H4" i="26"/>
  <c r="D4" i="26"/>
  <c r="E3" i="26"/>
  <c r="C3" i="26"/>
  <c r="I4" i="26"/>
  <c r="J4" i="26"/>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D26" i="17"/>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H25" i="17"/>
  <c r="I25" i="17" s="1"/>
  <c r="E25" i="17"/>
  <c r="H24" i="17"/>
  <c r="I24" i="17" s="1"/>
  <c r="J24" i="17" s="1"/>
  <c r="E24" i="17"/>
  <c r="H23" i="17"/>
  <c r="I23" i="17" s="1"/>
  <c r="J23" i="17" s="1"/>
  <c r="E23" i="17"/>
  <c r="H22" i="17"/>
  <c r="I22" i="17" s="1"/>
  <c r="J22" i="17" s="1"/>
  <c r="E22" i="17"/>
  <c r="H21" i="17"/>
  <c r="I21" i="17" s="1"/>
  <c r="J21" i="17" s="1"/>
  <c r="E21" i="17"/>
  <c r="H20" i="17"/>
  <c r="I20" i="17" s="1"/>
  <c r="J20" i="17" s="1"/>
  <c r="E20" i="17"/>
  <c r="H19" i="17"/>
  <c r="I19" i="17" s="1"/>
  <c r="J19" i="17" s="1"/>
  <c r="E19" i="17"/>
  <c r="H18" i="17"/>
  <c r="I18" i="17" s="1"/>
  <c r="J18" i="17" s="1"/>
  <c r="E18" i="17"/>
  <c r="H17" i="17"/>
  <c r="I17" i="17" s="1"/>
  <c r="J17" i="17" s="1"/>
  <c r="E17" i="17"/>
  <c r="H16" i="17"/>
  <c r="I16" i="17" s="1"/>
  <c r="J16" i="17" s="1"/>
  <c r="E16" i="17"/>
  <c r="H15" i="17"/>
  <c r="I15" i="17" s="1"/>
  <c r="J15" i="17" s="1"/>
  <c r="E15" i="17"/>
  <c r="H14" i="17"/>
  <c r="I14" i="17" s="1"/>
  <c r="J14" i="17" s="1"/>
  <c r="B5" i="17" s="1"/>
  <c r="E14" i="17"/>
  <c r="H13" i="17"/>
  <c r="I13" i="17" s="1"/>
  <c r="J13" i="17" s="1"/>
  <c r="E13" i="17"/>
  <c r="H12" i="17"/>
  <c r="I12" i="17" s="1"/>
  <c r="J12" i="17" s="1"/>
  <c r="E12" i="17"/>
  <c r="K11" i="17"/>
  <c r="K12" i="17" s="1"/>
  <c r="K13" i="17" s="1"/>
  <c r="K14" i="17" s="1"/>
  <c r="K15" i="17" s="1"/>
  <c r="K16" i="17" s="1"/>
  <c r="K17" i="17" s="1"/>
  <c r="K18" i="17" s="1"/>
  <c r="K19" i="17" s="1"/>
  <c r="K20" i="17" s="1"/>
  <c r="K21" i="17" s="1"/>
  <c r="K22" i="17" s="1"/>
  <c r="K23" i="17" s="1"/>
  <c r="K24" i="17" s="1"/>
  <c r="K25" i="17" s="1"/>
  <c r="H11" i="17"/>
  <c r="I11" i="17" s="1"/>
  <c r="J11" i="17" s="1"/>
  <c r="E11" i="17"/>
  <c r="O10" i="26" l="1"/>
  <c r="O4" i="26"/>
  <c r="G5" i="22"/>
  <c r="G6" i="22"/>
  <c r="BW54" i="22"/>
  <c r="BX54" i="22" s="1"/>
  <c r="BW17" i="22"/>
  <c r="BX17" i="22" s="1"/>
  <c r="G7" i="22"/>
  <c r="BW52" i="22"/>
  <c r="BX52" i="22" s="1"/>
  <c r="BW21" i="22"/>
  <c r="BX21" i="22" s="1"/>
  <c r="BW31" i="22"/>
  <c r="BX31" i="22" s="1"/>
  <c r="BW15" i="22"/>
  <c r="BX15" i="22" s="1"/>
  <c r="BW42" i="22"/>
  <c r="BX42" i="22" s="1"/>
  <c r="BW35" i="22"/>
  <c r="BX35" i="22" s="1"/>
  <c r="E26" i="17"/>
  <c r="B6" i="17"/>
  <c r="B7" i="17"/>
  <c r="E8" i="17"/>
  <c r="F8" i="17"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<sst xmlns="http://schemas.openxmlformats.org/spreadsheetml/2006/main" count="60027" uniqueCount="22564">
  <si>
    <t>ISIN</t>
  </si>
  <si>
    <t>20MICRONS</t>
  </si>
  <si>
    <t>INE144J01027</t>
  </si>
  <si>
    <t>21STCENMGM</t>
  </si>
  <si>
    <t>INE253B01015</t>
  </si>
  <si>
    <t>360ONE</t>
  </si>
  <si>
    <t>INE466L01038</t>
  </si>
  <si>
    <t>3IINFOLTD</t>
  </si>
  <si>
    <t>INE748C01038</t>
  </si>
  <si>
    <t>3MINDIA</t>
  </si>
  <si>
    <t>INE470A01017</t>
  </si>
  <si>
    <t>3PLAND</t>
  </si>
  <si>
    <t>INE105C01023</t>
  </si>
  <si>
    <t>5PAISA</t>
  </si>
  <si>
    <t>INE618L01018</t>
  </si>
  <si>
    <t>63MOONS</t>
  </si>
  <si>
    <t>INE111B01023</t>
  </si>
  <si>
    <t>A2ZINFRA</t>
  </si>
  <si>
    <t>INE619I01012</t>
  </si>
  <si>
    <t>AAKASH</t>
  </si>
  <si>
    <t>INE087Z01024</t>
  </si>
  <si>
    <t>INE198H01019</t>
  </si>
  <si>
    <t>INE721Z01010</t>
  </si>
  <si>
    <t>AARTECH</t>
  </si>
  <si>
    <t>AARTIDRUGS</t>
  </si>
  <si>
    <t>INE767A01016</t>
  </si>
  <si>
    <t>AARTIIND</t>
  </si>
  <si>
    <t>INE769A01020</t>
  </si>
  <si>
    <t>AARTIPHARM</t>
  </si>
  <si>
    <t>INE0LRU01027</t>
  </si>
  <si>
    <t>AARTISURF</t>
  </si>
  <si>
    <t>INE09EO01013</t>
  </si>
  <si>
    <t>AARVEEDEN</t>
  </si>
  <si>
    <t>INE273D01019</t>
  </si>
  <si>
    <t>AARVI</t>
  </si>
  <si>
    <t>INE754X01016</t>
  </si>
  <si>
    <t>AAVAS</t>
  </si>
  <si>
    <t>INE216P01012</t>
  </si>
  <si>
    <t>ABAN</t>
  </si>
  <si>
    <t>INE421A01028</t>
  </si>
  <si>
    <t>ABB</t>
  </si>
  <si>
    <t>INE117A01022</t>
  </si>
  <si>
    <t>INE358A01014</t>
  </si>
  <si>
    <t>ABCAPITAL</t>
  </si>
  <si>
    <t>INE674K01013</t>
  </si>
  <si>
    <t>ABFRL</t>
  </si>
  <si>
    <t>INE647O01011</t>
  </si>
  <si>
    <t>ABMINTLLTD</t>
  </si>
  <si>
    <t>INE251C01025</t>
  </si>
  <si>
    <t>ABSLAMC</t>
  </si>
  <si>
    <t>INE404A01024</t>
  </si>
  <si>
    <t>ACC</t>
  </si>
  <si>
    <t>INE012A01025</t>
  </si>
  <si>
    <t>ACCELYA</t>
  </si>
  <si>
    <t>INE793A01012</t>
  </si>
  <si>
    <t>ACCURACY</t>
  </si>
  <si>
    <t>INE648Z01023</t>
  </si>
  <si>
    <t>ACE</t>
  </si>
  <si>
    <t>INE731H01025</t>
  </si>
  <si>
    <t>ACEINTEG</t>
  </si>
  <si>
    <t>INE543V01017</t>
  </si>
  <si>
    <t>ACI</t>
  </si>
  <si>
    <t>INE128X01021</t>
  </si>
  <si>
    <t>INE666E01020</t>
  </si>
  <si>
    <t>ACLGATI</t>
  </si>
  <si>
    <t>INE152B01027</t>
  </si>
  <si>
    <t>ADANIENSOL</t>
  </si>
  <si>
    <t>INE931S01010</t>
  </si>
  <si>
    <t>ADANIENT</t>
  </si>
  <si>
    <t>INE423A01024</t>
  </si>
  <si>
    <t>ADANIGREEN</t>
  </si>
  <si>
    <t>INE364U01010</t>
  </si>
  <si>
    <t>ADANIPORTS</t>
  </si>
  <si>
    <t>INE742F01042</t>
  </si>
  <si>
    <t>ADANIPOWER</t>
  </si>
  <si>
    <t>INE814H01011</t>
  </si>
  <si>
    <t>ADFFOODS</t>
  </si>
  <si>
    <t>INE982B01027</t>
  </si>
  <si>
    <t>INE045A01017</t>
  </si>
  <si>
    <t>ADROITINFO</t>
  </si>
  <si>
    <t>INE737B01033</t>
  </si>
  <si>
    <t>ADSL</t>
  </si>
  <si>
    <t>INE102I01027</t>
  </si>
  <si>
    <t>ADVANIHOTR</t>
  </si>
  <si>
    <t>INE199C01026</t>
  </si>
  <si>
    <t>ADVENZYMES</t>
  </si>
  <si>
    <t>INE837H01020</t>
  </si>
  <si>
    <t>INE208C01025</t>
  </si>
  <si>
    <t>AEROFLEX</t>
  </si>
  <si>
    <t>INE024001021</t>
  </si>
  <si>
    <t>AETHER</t>
  </si>
  <si>
    <t>INE0BWX01014</t>
  </si>
  <si>
    <t>AFFLE</t>
  </si>
  <si>
    <t>INE00WC01027</t>
  </si>
  <si>
    <t>AGARIND</t>
  </si>
  <si>
    <t>INE204E01012</t>
  </si>
  <si>
    <t>INE415A01038</t>
  </si>
  <si>
    <t>AGRITECH</t>
  </si>
  <si>
    <t>INE449G01018</t>
  </si>
  <si>
    <t>AGROPHOS</t>
  </si>
  <si>
    <t>INE740V01019</t>
  </si>
  <si>
    <t>AGSTRA</t>
  </si>
  <si>
    <t>INE583L01014</t>
  </si>
  <si>
    <t>INE00ZE01026</t>
  </si>
  <si>
    <t>AHLEAST</t>
  </si>
  <si>
    <t>INE926K01017</t>
  </si>
  <si>
    <t>AHLUCONT</t>
  </si>
  <si>
    <t>INE758C01029</t>
  </si>
  <si>
    <t>AIAENG</t>
  </si>
  <si>
    <t>INE212H01026</t>
  </si>
  <si>
    <t>AIRAN</t>
  </si>
  <si>
    <t>INE645W01026</t>
  </si>
  <si>
    <t>AIROLAM</t>
  </si>
  <si>
    <t>INE801L01010</t>
  </si>
  <si>
    <t>AJANTPHARM</t>
  </si>
  <si>
    <t>INE031B01049</t>
  </si>
  <si>
    <t>AJMERA</t>
  </si>
  <si>
    <t>INE298G01027</t>
  </si>
  <si>
    <t>INE820Y01021</t>
  </si>
  <si>
    <t>AKASH</t>
  </si>
  <si>
    <t>INE737W01013</t>
  </si>
  <si>
    <t>AKG</t>
  </si>
  <si>
    <t>INE00Y801016</t>
  </si>
  <si>
    <t>AKI</t>
  </si>
  <si>
    <t>INE642Z01026</t>
  </si>
  <si>
    <t>AKSHARCHEM</t>
  </si>
  <si>
    <t>INE542B01011</t>
  </si>
  <si>
    <t>AKSHOPTFBR</t>
  </si>
  <si>
    <t>INE523B01011</t>
  </si>
  <si>
    <t>AKZOINDIA</t>
  </si>
  <si>
    <t>INE133A01011</t>
  </si>
  <si>
    <t>ALANKIT</t>
  </si>
  <si>
    <t>INE914E01040</t>
  </si>
  <si>
    <t>INE155C01010</t>
  </si>
  <si>
    <t>ALEMBICLTD</t>
  </si>
  <si>
    <t>INE426A01027</t>
  </si>
  <si>
    <t>ALICON</t>
  </si>
  <si>
    <t>INE062D01024</t>
  </si>
  <si>
    <t>ALKEM</t>
  </si>
  <si>
    <t>INE540L01014</t>
  </si>
  <si>
    <t>ALKYLAMINE</t>
  </si>
  <si>
    <t>INE150B01039</t>
  </si>
  <si>
    <t>ALLCARGO</t>
  </si>
  <si>
    <t>INE418H01029</t>
  </si>
  <si>
    <t>INE835G01018</t>
  </si>
  <si>
    <t>ALMONDZ</t>
  </si>
  <si>
    <t>ALOKINDS</t>
  </si>
  <si>
    <t>INE270A01029</t>
  </si>
  <si>
    <t>ALPA</t>
  </si>
  <si>
    <t>INE385I01010</t>
  </si>
  <si>
    <t>ALPHAGEO</t>
  </si>
  <si>
    <t>INE137C01018</t>
  </si>
  <si>
    <t>ALPSINDUS</t>
  </si>
  <si>
    <t>INE093B01015</t>
  </si>
  <si>
    <t>AMBER</t>
  </si>
  <si>
    <t>INE371P01015</t>
  </si>
  <si>
    <t>INE540G01014</t>
  </si>
  <si>
    <t>AMBUJACEM</t>
  </si>
  <si>
    <t>INE079A01024</t>
  </si>
  <si>
    <t>AMIORG</t>
  </si>
  <si>
    <t>AMJLAND</t>
  </si>
  <si>
    <t>INE606A01024</t>
  </si>
  <si>
    <t>AMNPLST</t>
  </si>
  <si>
    <t>INE275D01022</t>
  </si>
  <si>
    <t>INE098F01031</t>
  </si>
  <si>
    <t>ANANDRATHI</t>
  </si>
  <si>
    <t>INE463V01026</t>
  </si>
  <si>
    <t>ANANTRAJ</t>
  </si>
  <si>
    <t>INE242C01024</t>
  </si>
  <si>
    <t>ANDHRSUGAR</t>
  </si>
  <si>
    <t>INE715B01021</t>
  </si>
  <si>
    <t>ANGELONE</t>
  </si>
  <si>
    <t>INE732I01013</t>
  </si>
  <si>
    <t>ANIKINDS</t>
  </si>
  <si>
    <t>INE087B01017</t>
  </si>
  <si>
    <t>ANUP</t>
  </si>
  <si>
    <t>INE294Z01018</t>
  </si>
  <si>
    <t>ANURAS</t>
  </si>
  <si>
    <t>INE930P01018</t>
  </si>
  <si>
    <t>APARINDS</t>
  </si>
  <si>
    <t>INE372A01015</t>
  </si>
  <si>
    <t>APCL</t>
  </si>
  <si>
    <t>INE071F01012</t>
  </si>
  <si>
    <t>APCOTEXIND</t>
  </si>
  <si>
    <t>INE116A01032</t>
  </si>
  <si>
    <t>INE346W01013</t>
  </si>
  <si>
    <t>APLAPOLLO</t>
  </si>
  <si>
    <t>INE702C01027</t>
  </si>
  <si>
    <t>APLLTD</t>
  </si>
  <si>
    <t>INE901L01018</t>
  </si>
  <si>
    <t>APOLLO</t>
  </si>
  <si>
    <t>INE713T01028</t>
  </si>
  <si>
    <t>APOLLOHOSP</t>
  </si>
  <si>
    <t>INE437A01024</t>
  </si>
  <si>
    <t>APOLLOPIPE</t>
  </si>
  <si>
    <t>INE126J01016</t>
  </si>
  <si>
    <t>APOLLOTYRE</t>
  </si>
  <si>
    <t>INE438A01022</t>
  </si>
  <si>
    <t>APOLSINHOT</t>
  </si>
  <si>
    <t>INE451F01024</t>
  </si>
  <si>
    <t>APTECHT</t>
  </si>
  <si>
    <t>INE266F01018</t>
  </si>
  <si>
    <t>APTUS</t>
  </si>
  <si>
    <t>INE852O01025</t>
  </si>
  <si>
    <t>ARCHIDPLY</t>
  </si>
  <si>
    <t>INE877I01016</t>
  </si>
  <si>
    <t>ARE&amp;M</t>
  </si>
  <si>
    <t>INE885A01032</t>
  </si>
  <si>
    <t>ARENTERP</t>
  </si>
  <si>
    <t>INE610C01014</t>
  </si>
  <si>
    <t>ARIES</t>
  </si>
  <si>
    <t>INE298I01015</t>
  </si>
  <si>
    <t>ARIHANTCAP</t>
  </si>
  <si>
    <t>INE420B01036</t>
  </si>
  <si>
    <t>ARIHANTSUP</t>
  </si>
  <si>
    <t>INE643K01018</t>
  </si>
  <si>
    <t>ARMANFIN</t>
  </si>
  <si>
    <t>INE109C01017</t>
  </si>
  <si>
    <t>ARROWGREEN</t>
  </si>
  <si>
    <t>INE570D01018</t>
  </si>
  <si>
    <t>ARSHIYA</t>
  </si>
  <si>
    <t>INE968D01022</t>
  </si>
  <si>
    <t>ARTEMISMED</t>
  </si>
  <si>
    <t>INE025R01021</t>
  </si>
  <si>
    <t>INE738V01013</t>
  </si>
  <si>
    <t>INE006Z01016</t>
  </si>
  <si>
    <t>ARVIND</t>
  </si>
  <si>
    <t>INE034A01011</t>
  </si>
  <si>
    <t>ARVINDFASN</t>
  </si>
  <si>
    <t>INE955V01021</t>
  </si>
  <si>
    <t>ARVSMART</t>
  </si>
  <si>
    <t>INE034S01021</t>
  </si>
  <si>
    <t>ASAHIINDIA</t>
  </si>
  <si>
    <t>INE439A01020</t>
  </si>
  <si>
    <t>ASAHISONG</t>
  </si>
  <si>
    <t>INE228I01012</t>
  </si>
  <si>
    <t>INE900C01027</t>
  </si>
  <si>
    <t>ASALCBR</t>
  </si>
  <si>
    <t>INE073G01016</t>
  </si>
  <si>
    <t>ASHAPURMIN</t>
  </si>
  <si>
    <t>INE348A01023</t>
  </si>
  <si>
    <t>ASHIANA</t>
  </si>
  <si>
    <t>INE365D01021</t>
  </si>
  <si>
    <t>ASHIMASYN</t>
  </si>
  <si>
    <t>INE440A01010</t>
  </si>
  <si>
    <t>ASHOKA</t>
  </si>
  <si>
    <t>INE442H01029</t>
  </si>
  <si>
    <t>ASHOKAMET</t>
  </si>
  <si>
    <t>INE760Y01011</t>
  </si>
  <si>
    <t>ASHOKLEY</t>
  </si>
  <si>
    <t>INE208A01029</t>
  </si>
  <si>
    <t>ASIANENE</t>
  </si>
  <si>
    <t>INE276G01015</t>
  </si>
  <si>
    <t>ASIANHOTNR</t>
  </si>
  <si>
    <t>INE363A01022</t>
  </si>
  <si>
    <t>ASIANPAINT</t>
  </si>
  <si>
    <t>INE021A01026</t>
  </si>
  <si>
    <t>ASIANTILES</t>
  </si>
  <si>
    <t>INE022I01019</t>
  </si>
  <si>
    <t>ASKAUTOLTD</t>
  </si>
  <si>
    <t>INE491J01022</t>
  </si>
  <si>
    <t>ASMS</t>
  </si>
  <si>
    <t>INE855F01042</t>
  </si>
  <si>
    <t>ASPINWALL</t>
  </si>
  <si>
    <t>INE991I01015</t>
  </si>
  <si>
    <t>ASTEC</t>
  </si>
  <si>
    <t>INE563J01010</t>
  </si>
  <si>
    <t>ASTERDM</t>
  </si>
  <si>
    <t>INE914M01019</t>
  </si>
  <si>
    <t>ASTRAL</t>
  </si>
  <si>
    <t>INE006I01046</t>
  </si>
  <si>
    <t>ASTRAMICRO</t>
  </si>
  <si>
    <t>INE386C01029</t>
  </si>
  <si>
    <t>INE203A01020</t>
  </si>
  <si>
    <t>ASTRON</t>
  </si>
  <si>
    <t>INE646X01014</t>
  </si>
  <si>
    <t>INE0ALR01029</t>
  </si>
  <si>
    <t>INE09KD01013</t>
  </si>
  <si>
    <t>INE209A01019</t>
  </si>
  <si>
    <t>ATGL</t>
  </si>
  <si>
    <t>INE399L01023</t>
  </si>
  <si>
    <t>ATL</t>
  </si>
  <si>
    <t>INE0NN701020</t>
  </si>
  <si>
    <t>ATLANTAA</t>
  </si>
  <si>
    <t>INE285H01022</t>
  </si>
  <si>
    <t>ATUL</t>
  </si>
  <si>
    <t>INE100A01010</t>
  </si>
  <si>
    <t>ATULAUTO</t>
  </si>
  <si>
    <t>INE951D01028</t>
  </si>
  <si>
    <t>INE949L01017</t>
  </si>
  <si>
    <t>AURIONPRO</t>
  </si>
  <si>
    <t>INE132H01018</t>
  </si>
  <si>
    <t>AUROPHARMA</t>
  </si>
  <si>
    <t>INE406A01037</t>
  </si>
  <si>
    <t>AURUM</t>
  </si>
  <si>
    <t>INE898S01029</t>
  </si>
  <si>
    <t>AUSOMENT</t>
  </si>
  <si>
    <t>INE218C01016</t>
  </si>
  <si>
    <t>INE449A01011</t>
  </si>
  <si>
    <t>AUTOIND</t>
  </si>
  <si>
    <t>INE718H01014</t>
  </si>
  <si>
    <t>INE349W01017</t>
  </si>
  <si>
    <t>AVALON</t>
  </si>
  <si>
    <t>INE0LCL01028</t>
  </si>
  <si>
    <t>AVANTIFEED</t>
  </si>
  <si>
    <t>INE871C01038</t>
  </si>
  <si>
    <t>AVG</t>
  </si>
  <si>
    <t>INE680Z01018</t>
  </si>
  <si>
    <t>AVONMORE</t>
  </si>
  <si>
    <t>INE652Z01017</t>
  </si>
  <si>
    <t>AVTNPL</t>
  </si>
  <si>
    <t>INE488D01021</t>
  </si>
  <si>
    <t>AWHCL</t>
  </si>
  <si>
    <t>INE01BK01022</t>
  </si>
  <si>
    <t>AWL</t>
  </si>
  <si>
    <t>INE699H01024</t>
  </si>
  <si>
    <t>AXISBANK</t>
  </si>
  <si>
    <t>INE238A01034</t>
  </si>
  <si>
    <t>AXISCADES</t>
  </si>
  <si>
    <t>INE555B01013</t>
  </si>
  <si>
    <t>INF846K01W80</t>
  </si>
  <si>
    <t>INE02EZ01022</t>
  </si>
  <si>
    <t>AYMSYNTEX</t>
  </si>
  <si>
    <t>INE193B01039</t>
  </si>
  <si>
    <t>AZAD</t>
  </si>
  <si>
    <t>INE02IJ01035</t>
  </si>
  <si>
    <t>BAFNAPH</t>
  </si>
  <si>
    <t>INE878I01022</t>
  </si>
  <si>
    <t>BAGFILMS</t>
  </si>
  <si>
    <t>INE116D01028</t>
  </si>
  <si>
    <t>INE020D01022</t>
  </si>
  <si>
    <t>BAJAJ-AUTO</t>
  </si>
  <si>
    <t>INE917I01010</t>
  </si>
  <si>
    <t>BAJAJCON</t>
  </si>
  <si>
    <t>INE933K01021</t>
  </si>
  <si>
    <t>BAJAJELEC</t>
  </si>
  <si>
    <t>INE193E01025</t>
  </si>
  <si>
    <t>BAJAJFINSV</t>
  </si>
  <si>
    <t>INE918I01026</t>
  </si>
  <si>
    <t>INE411U01027</t>
  </si>
  <si>
    <t>BAJAJHIND</t>
  </si>
  <si>
    <t>INE306A01021</t>
  </si>
  <si>
    <t>BAJAJHLDNG</t>
  </si>
  <si>
    <t>INE118A01012</t>
  </si>
  <si>
    <t>INE0KQN01018</t>
  </si>
  <si>
    <t>BAJFINANCE</t>
  </si>
  <si>
    <t>INE296A01024</t>
  </si>
  <si>
    <t>BALAJITELE</t>
  </si>
  <si>
    <t>INE794B01026</t>
  </si>
  <si>
    <t>BALAMINES</t>
  </si>
  <si>
    <t>INE050E01027</t>
  </si>
  <si>
    <t>BALAXI</t>
  </si>
  <si>
    <t>BALKRISIND</t>
  </si>
  <si>
    <t>INE787D01026</t>
  </si>
  <si>
    <t>BALMLAWRIE</t>
  </si>
  <si>
    <t>INE164A01016</t>
  </si>
  <si>
    <t>BALPHARMA</t>
  </si>
  <si>
    <t>INE083D01012</t>
  </si>
  <si>
    <t>BALRAMCHIN</t>
  </si>
  <si>
    <t>INE119A01028</t>
  </si>
  <si>
    <t>INE459A01010</t>
  </si>
  <si>
    <t>BANCOINDIA</t>
  </si>
  <si>
    <t>INE213C01025</t>
  </si>
  <si>
    <t>INE545U01014</t>
  </si>
  <si>
    <t>BANG</t>
  </si>
  <si>
    <t>INE863I01016</t>
  </si>
  <si>
    <t>BANKA</t>
  </si>
  <si>
    <t>INE862Y01015</t>
  </si>
  <si>
    <t>BANKBARODA</t>
  </si>
  <si>
    <t>INE028A01039</t>
  </si>
  <si>
    <t>INF204KB15I9</t>
  </si>
  <si>
    <t>INF109KC15I8</t>
  </si>
  <si>
    <t>BANKINDIA</t>
  </si>
  <si>
    <t>INE084A01016</t>
  </si>
  <si>
    <t>BANSWRAS</t>
  </si>
  <si>
    <t>INE629D01020</t>
  </si>
  <si>
    <t>BARBEQUE</t>
  </si>
  <si>
    <t>INE382M01027</t>
  </si>
  <si>
    <t>BASF</t>
  </si>
  <si>
    <t>INE373A01013</t>
  </si>
  <si>
    <t>BASML</t>
  </si>
  <si>
    <t>INE186H01022</t>
  </si>
  <si>
    <t>BATAINDIA</t>
  </si>
  <si>
    <t>INE176A01028</t>
  </si>
  <si>
    <t>BAYERCROP</t>
  </si>
  <si>
    <t>INE462A01022</t>
  </si>
  <si>
    <t>INE464A01028</t>
  </si>
  <si>
    <t>BBOX</t>
  </si>
  <si>
    <t>INE676A01027</t>
  </si>
  <si>
    <t>BBTC</t>
  </si>
  <si>
    <t>INE050A01025</t>
  </si>
  <si>
    <t>BBTCL</t>
  </si>
  <si>
    <t>INE01EE01011</t>
  </si>
  <si>
    <t>BCG</t>
  </si>
  <si>
    <t>INE425B01027</t>
  </si>
  <si>
    <t>BCLIND</t>
  </si>
  <si>
    <t>INE412G01024</t>
  </si>
  <si>
    <t>BCONCEPTS</t>
  </si>
  <si>
    <t>INE977Y01011</t>
  </si>
  <si>
    <t>BEARDSELL</t>
  </si>
  <si>
    <t>INE520H01022</t>
  </si>
  <si>
    <t>BECTORFOOD</t>
  </si>
  <si>
    <t>INE495P01012</t>
  </si>
  <si>
    <t>BEDMUTHA</t>
  </si>
  <si>
    <t>INE844K01012</t>
  </si>
  <si>
    <t>BEL</t>
  </si>
  <si>
    <t>INE263A01024</t>
  </si>
  <si>
    <t>BEML</t>
  </si>
  <si>
    <t>INE258A01016</t>
  </si>
  <si>
    <t>BEPL</t>
  </si>
  <si>
    <t>INE922A01025</t>
  </si>
  <si>
    <t>BERGEPAINT</t>
  </si>
  <si>
    <t>INE463A01038</t>
  </si>
  <si>
    <t>BFINVEST</t>
  </si>
  <si>
    <t>INE878K01010</t>
  </si>
  <si>
    <t>BFUTILITIE</t>
  </si>
  <si>
    <t>INE243D01012</t>
  </si>
  <si>
    <t>BGRENERGY</t>
  </si>
  <si>
    <t>INE661I01014</t>
  </si>
  <si>
    <t>BHAGCHEM</t>
  </si>
  <si>
    <t>BHAGERIA</t>
  </si>
  <si>
    <t>INE354C01027</t>
  </si>
  <si>
    <t>BHAGYANGR</t>
  </si>
  <si>
    <t>INE458B01036</t>
  </si>
  <si>
    <t>INE474E01029</t>
  </si>
  <si>
    <t>BHARATFORG</t>
  </si>
  <si>
    <t>INE465A01025</t>
  </si>
  <si>
    <t>INE561C01019</t>
  </si>
  <si>
    <t>BHARATRAS</t>
  </si>
  <si>
    <t>INE838B01013</t>
  </si>
  <si>
    <t>BHARATWIRE</t>
  </si>
  <si>
    <t>INE316L01019</t>
  </si>
  <si>
    <t>BHARTIARTL</t>
  </si>
  <si>
    <t>INE397D01024</t>
  </si>
  <si>
    <t>BHEL</t>
  </si>
  <si>
    <t>INE257A01026</t>
  </si>
  <si>
    <t>BIGBLOC</t>
  </si>
  <si>
    <t>INE412U01025</t>
  </si>
  <si>
    <t>BIKAJI</t>
  </si>
  <si>
    <t>INE00E101023</t>
  </si>
  <si>
    <t>BIL</t>
  </si>
  <si>
    <t>INE828A01016</t>
  </si>
  <si>
    <t>BINANIIND</t>
  </si>
  <si>
    <t>INE071A01013</t>
  </si>
  <si>
    <t>BIOCON</t>
  </si>
  <si>
    <t>INE376G01013</t>
  </si>
  <si>
    <t>BIRLACABLE</t>
  </si>
  <si>
    <t>INE800A01015</t>
  </si>
  <si>
    <t>BIRLACORPN</t>
  </si>
  <si>
    <t>INE340A01012</t>
  </si>
  <si>
    <t>BIRLAMONEY</t>
  </si>
  <si>
    <t>INE865C01022</t>
  </si>
  <si>
    <t>BKMINDST</t>
  </si>
  <si>
    <t>INE831Q01016</t>
  </si>
  <si>
    <t>INE0N7W01012</t>
  </si>
  <si>
    <t>BLISSGVS</t>
  </si>
  <si>
    <t>INE416D01022</t>
  </si>
  <si>
    <t>BLKASHYAP</t>
  </si>
  <si>
    <t>INE350H01032</t>
  </si>
  <si>
    <t>BLS</t>
  </si>
  <si>
    <t>INE153T01027</t>
  </si>
  <si>
    <t>BLUEDART</t>
  </si>
  <si>
    <t>INE233B01017</t>
  </si>
  <si>
    <t>INE0KBH01020</t>
  </si>
  <si>
    <t>BLUESTARCO</t>
  </si>
  <si>
    <t>INE472A01039</t>
  </si>
  <si>
    <t>BODALCHEM</t>
  </si>
  <si>
    <t>INE338D01028</t>
  </si>
  <si>
    <t>BOMDYEING</t>
  </si>
  <si>
    <t>INE032A01023</t>
  </si>
  <si>
    <t>BOROLTD</t>
  </si>
  <si>
    <t>INE02PY01013</t>
  </si>
  <si>
    <t>BORORENEW</t>
  </si>
  <si>
    <t>INE666D01022</t>
  </si>
  <si>
    <t>BOSCHLTD</t>
  </si>
  <si>
    <t>INE323A01026</t>
  </si>
  <si>
    <t>BPCL</t>
  </si>
  <si>
    <t>INE029A01011</t>
  </si>
  <si>
    <t>BPL</t>
  </si>
  <si>
    <t>INE110A01019</t>
  </si>
  <si>
    <t>BRIGADE</t>
  </si>
  <si>
    <t>INE791I01019</t>
  </si>
  <si>
    <t>BRITANNIA</t>
  </si>
  <si>
    <t>INE216A01030</t>
  </si>
  <si>
    <t>BRNL</t>
  </si>
  <si>
    <t>INE727S01012</t>
  </si>
  <si>
    <t>BROOKS</t>
  </si>
  <si>
    <t>INE650L01011</t>
  </si>
  <si>
    <t>BSE</t>
  </si>
  <si>
    <t>INE118H01025</t>
  </si>
  <si>
    <t>INE032Z01020</t>
  </si>
  <si>
    <t>INE594B01012</t>
  </si>
  <si>
    <t>BSOFT</t>
  </si>
  <si>
    <t>INE836A01035</t>
  </si>
  <si>
    <t>BTML</t>
  </si>
  <si>
    <t>INE295F01017</t>
  </si>
  <si>
    <t>BVCL</t>
  </si>
  <si>
    <t>INE139I01011</t>
  </si>
  <si>
    <t>INE319B01014</t>
  </si>
  <si>
    <t>CALSOFT</t>
  </si>
  <si>
    <t>INE526B01014</t>
  </si>
  <si>
    <t>CAMLINFINE</t>
  </si>
  <si>
    <t>INE052I01032</t>
  </si>
  <si>
    <t>CAMPUS</t>
  </si>
  <si>
    <t>INE278Y01022</t>
  </si>
  <si>
    <t>CAMS</t>
  </si>
  <si>
    <t>INE596I01012</t>
  </si>
  <si>
    <t>CANBK</t>
  </si>
  <si>
    <t>INE477A01020</t>
  </si>
  <si>
    <t>INE068L01024</t>
  </si>
  <si>
    <t>CAPACITE</t>
  </si>
  <si>
    <t>INE264T01014</t>
  </si>
  <si>
    <t>CAPLIPOINT</t>
  </si>
  <si>
    <t>INE475E01026</t>
  </si>
  <si>
    <t>CAPTRUST</t>
  </si>
  <si>
    <t>INE707C01018</t>
  </si>
  <si>
    <t>CARBORUNIV</t>
  </si>
  <si>
    <t>INE120A01034</t>
  </si>
  <si>
    <t>INE521J01018</t>
  </si>
  <si>
    <t>CARERATING</t>
  </si>
  <si>
    <t>INE752H01013</t>
  </si>
  <si>
    <t>CARTRADE</t>
  </si>
  <si>
    <t>INE290S01011</t>
  </si>
  <si>
    <t>CARYSIL</t>
  </si>
  <si>
    <t>INE482D01024</t>
  </si>
  <si>
    <t>INE172A01027</t>
  </si>
  <si>
    <t>CCHHL</t>
  </si>
  <si>
    <t>INE652F01027</t>
  </si>
  <si>
    <t>CCL</t>
  </si>
  <si>
    <t>INE421D01022</t>
  </si>
  <si>
    <t>CDSL</t>
  </si>
  <si>
    <t>INE736A01011</t>
  </si>
  <si>
    <t>CEATLTD</t>
  </si>
  <si>
    <t>INE482A01020</t>
  </si>
  <si>
    <t>CELLO</t>
  </si>
  <si>
    <t>INE0LMW01024</t>
  </si>
  <si>
    <t>CENTENKA</t>
  </si>
  <si>
    <t>INE485A01015</t>
  </si>
  <si>
    <t>INE281A01026</t>
  </si>
  <si>
    <t>CENTRALBK</t>
  </si>
  <si>
    <t>INE483A01010</t>
  </si>
  <si>
    <t>CENTRUM</t>
  </si>
  <si>
    <t>INE660C01027</t>
  </si>
  <si>
    <t>CENTUM</t>
  </si>
  <si>
    <t>INE320B01020</t>
  </si>
  <si>
    <t>CENTURYPLY</t>
  </si>
  <si>
    <t>INE348B01021</t>
  </si>
  <si>
    <t>INE055A01016</t>
  </si>
  <si>
    <t>CERA</t>
  </si>
  <si>
    <t>INE739E01017</t>
  </si>
  <si>
    <t>CEREBRAINT</t>
  </si>
  <si>
    <t>INE345B01019</t>
  </si>
  <si>
    <t>CESC</t>
  </si>
  <si>
    <t>INE486A01021</t>
  </si>
  <si>
    <t>CGCL</t>
  </si>
  <si>
    <t>CGPOWER</t>
  </si>
  <si>
    <t>INE067A01029</t>
  </si>
  <si>
    <t>CHALET</t>
  </si>
  <si>
    <t>INE427F01016</t>
  </si>
  <si>
    <t>CHAMBLFERT</t>
  </si>
  <si>
    <t>INE085A01013</t>
  </si>
  <si>
    <t>CHEMBOND</t>
  </si>
  <si>
    <t>INE995D01025</t>
  </si>
  <si>
    <t>INE03YM01018</t>
  </si>
  <si>
    <t>CHEMFAB</t>
  </si>
  <si>
    <t>INE783X01023</t>
  </si>
  <si>
    <t>CHEMPLASTS</t>
  </si>
  <si>
    <t>INE488A01050</t>
  </si>
  <si>
    <t>CHENNPETRO</t>
  </si>
  <si>
    <t>INE178A01016</t>
  </si>
  <si>
    <t>INE974B01016</t>
  </si>
  <si>
    <t>CHOICEIN</t>
  </si>
  <si>
    <t>INE102B01014</t>
  </si>
  <si>
    <t>CHOLAFIN</t>
  </si>
  <si>
    <t>INE121A01024</t>
  </si>
  <si>
    <t>CHOLAHLDNG</t>
  </si>
  <si>
    <t>INE149A01033</t>
  </si>
  <si>
    <t>CIEINDIA</t>
  </si>
  <si>
    <t>INE536H01010</t>
  </si>
  <si>
    <t>CIGNITITEC</t>
  </si>
  <si>
    <t>INE675C01017</t>
  </si>
  <si>
    <t>CINELINE</t>
  </si>
  <si>
    <t>INE704H01022</t>
  </si>
  <si>
    <t>CINEVISTA</t>
  </si>
  <si>
    <t>INE039B01026</t>
  </si>
  <si>
    <t>CIPLA</t>
  </si>
  <si>
    <t>INE059A01026</t>
  </si>
  <si>
    <t>CLEAN</t>
  </si>
  <si>
    <t>INE227W01023</t>
  </si>
  <si>
    <t>CLEDUCATE</t>
  </si>
  <si>
    <t>INE201M01029</t>
  </si>
  <si>
    <t>INE419D01026</t>
  </si>
  <si>
    <t>CMSINFO</t>
  </si>
  <si>
    <t>INE925R01014</t>
  </si>
  <si>
    <t>COALINDIA</t>
  </si>
  <si>
    <t>INE522F01014</t>
  </si>
  <si>
    <t>COASTCORP</t>
  </si>
  <si>
    <t>COCHINSHIP</t>
  </si>
  <si>
    <t>INE704P01025</t>
  </si>
  <si>
    <t>COFFEEDAY</t>
  </si>
  <si>
    <t>INE335K01011</t>
  </si>
  <si>
    <t>COFORGE</t>
  </si>
  <si>
    <t>INE591G01017</t>
  </si>
  <si>
    <t>INE259A01022</t>
  </si>
  <si>
    <t>COMPINFO</t>
  </si>
  <si>
    <t>INE070C01037</t>
  </si>
  <si>
    <t>COMPUSOFT</t>
  </si>
  <si>
    <t>INE453B01029</t>
  </si>
  <si>
    <t>CONCOR</t>
  </si>
  <si>
    <t>INE111A01025</t>
  </si>
  <si>
    <t>CONCORDBIO</t>
  </si>
  <si>
    <t>INE338H01029</t>
  </si>
  <si>
    <t>CONFIPET</t>
  </si>
  <si>
    <t>INE552D01024</t>
  </si>
  <si>
    <t>CONSOFINVT</t>
  </si>
  <si>
    <t>INE025A01027</t>
  </si>
  <si>
    <t>CONTROLPR</t>
  </si>
  <si>
    <t>INE663B01015</t>
  </si>
  <si>
    <t>INE558D01021</t>
  </si>
  <si>
    <t>INE792I01017</t>
  </si>
  <si>
    <t>COROMANDEL</t>
  </si>
  <si>
    <t>INE169A01031</t>
  </si>
  <si>
    <t>COSMOFIRST</t>
  </si>
  <si>
    <t>INE757A01017</t>
  </si>
  <si>
    <t>INF457M01133</t>
  </si>
  <si>
    <t>CRAFTSMAN</t>
  </si>
  <si>
    <t>INE00LO01017</t>
  </si>
  <si>
    <t>CREATIVE</t>
  </si>
  <si>
    <t>INE985W01018</t>
  </si>
  <si>
    <t>CREDITACC</t>
  </si>
  <si>
    <t>INE741K01010</t>
  </si>
  <si>
    <t>CREST</t>
  </si>
  <si>
    <t>INE559D01011</t>
  </si>
  <si>
    <t>CRISIL</t>
  </si>
  <si>
    <t>INE007A01025</t>
  </si>
  <si>
    <t>CROMPTON</t>
  </si>
  <si>
    <t>INE299U01018</t>
  </si>
  <si>
    <t>INE491V01019</t>
  </si>
  <si>
    <t>INE679A01013</t>
  </si>
  <si>
    <t>INE718F01018</t>
  </si>
  <si>
    <t>CTE</t>
  </si>
  <si>
    <t>INE627H01017</t>
  </si>
  <si>
    <t>INE491A01021</t>
  </si>
  <si>
    <t>INE144D01012</t>
  </si>
  <si>
    <t>CUMMINSIND</t>
  </si>
  <si>
    <t>INE298A01020</t>
  </si>
  <si>
    <t>CUPID</t>
  </si>
  <si>
    <t>CYBERMEDIA</t>
  </si>
  <si>
    <t>INE278G01037</t>
  </si>
  <si>
    <t>CYBERTECH</t>
  </si>
  <si>
    <t>INE214A01019</t>
  </si>
  <si>
    <t>CYIENT</t>
  </si>
  <si>
    <t>INE136B01020</t>
  </si>
  <si>
    <t>CYIENTDLM</t>
  </si>
  <si>
    <t>INE055S01018</t>
  </si>
  <si>
    <t>DABUR</t>
  </si>
  <si>
    <t>INE016A01026</t>
  </si>
  <si>
    <t>DALBHARAT</t>
  </si>
  <si>
    <t>INE00R701025</t>
  </si>
  <si>
    <t>DALMIASUG</t>
  </si>
  <si>
    <t>INE495A01022</t>
  </si>
  <si>
    <t>DATAMATICS</t>
  </si>
  <si>
    <t>INE365B01017</t>
  </si>
  <si>
    <t>INE0IX101010</t>
  </si>
  <si>
    <t>DBCORP</t>
  </si>
  <si>
    <t>INE950I01011</t>
  </si>
  <si>
    <t>DBL</t>
  </si>
  <si>
    <t>INE917M01012</t>
  </si>
  <si>
    <t>DBOL</t>
  </si>
  <si>
    <t>INE0I3401014</t>
  </si>
  <si>
    <t>DBREALTY</t>
  </si>
  <si>
    <t>INE879I01012</t>
  </si>
  <si>
    <t>DBSTOCKBRO</t>
  </si>
  <si>
    <t>INE921B01025</t>
  </si>
  <si>
    <t>DCAL</t>
  </si>
  <si>
    <t>INE385W01011</t>
  </si>
  <si>
    <t>INE503A01015</t>
  </si>
  <si>
    <t>INE0A1101019</t>
  </si>
  <si>
    <t>DCM</t>
  </si>
  <si>
    <t>INE498A01018</t>
  </si>
  <si>
    <t>DCMFINSERV</t>
  </si>
  <si>
    <t>INE891B01012</t>
  </si>
  <si>
    <t>DCMNVL</t>
  </si>
  <si>
    <t>INE08KP01019</t>
  </si>
  <si>
    <t>DCMSHRIRAM</t>
  </si>
  <si>
    <t>INE499A01024</t>
  </si>
  <si>
    <t>DCMSRIND</t>
  </si>
  <si>
    <t>INE843D01027</t>
  </si>
  <si>
    <t>INE500A01029</t>
  </si>
  <si>
    <t>DCXINDIA</t>
  </si>
  <si>
    <t>INE0KL801015</t>
  </si>
  <si>
    <t>INE583C01021</t>
  </si>
  <si>
    <t>DEEPAKFERT</t>
  </si>
  <si>
    <t>INE501A01019</t>
  </si>
  <si>
    <t>DEEPAKNTR</t>
  </si>
  <si>
    <t>INE288B01029</t>
  </si>
  <si>
    <t>DEEPENR</t>
  </si>
  <si>
    <t>INE677H01012</t>
  </si>
  <si>
    <t>DEEPINDS</t>
  </si>
  <si>
    <t>INE0FHS01024</t>
  </si>
  <si>
    <t>DELHIVERY</t>
  </si>
  <si>
    <t>INE148O01028</t>
  </si>
  <si>
    <t>INE726L01019</t>
  </si>
  <si>
    <t>DELTACORP</t>
  </si>
  <si>
    <t>INE124G01033</t>
  </si>
  <si>
    <t>DELTAMAGNT</t>
  </si>
  <si>
    <t>INE393A01011</t>
  </si>
  <si>
    <t>DEN</t>
  </si>
  <si>
    <t>INE947J01015</t>
  </si>
  <si>
    <t>INE244A01016</t>
  </si>
  <si>
    <t>DEVIT</t>
  </si>
  <si>
    <t>INE060X01026</t>
  </si>
  <si>
    <t>DEVYANI</t>
  </si>
  <si>
    <t>INE872J01023</t>
  </si>
  <si>
    <t>DGCONTENT</t>
  </si>
  <si>
    <t>INE03JI01017</t>
  </si>
  <si>
    <t>DHAMPURSUG</t>
  </si>
  <si>
    <t>INE041A01016</t>
  </si>
  <si>
    <t>INE680A01011</t>
  </si>
  <si>
    <t>DHANI</t>
  </si>
  <si>
    <t>INE274G01010</t>
  </si>
  <si>
    <t>DHANUKA</t>
  </si>
  <si>
    <t>INE435G01025</t>
  </si>
  <si>
    <t>INE00OQ01016</t>
  </si>
  <si>
    <t>DHRUV</t>
  </si>
  <si>
    <t>INE506Z01015</t>
  </si>
  <si>
    <t>DHUNINV</t>
  </si>
  <si>
    <t>INE320L01011</t>
  </si>
  <si>
    <t>DIACABS</t>
  </si>
  <si>
    <t>DIAMINESQ</t>
  </si>
  <si>
    <t>INE591D01014</t>
  </si>
  <si>
    <t>DIAMONDYD</t>
  </si>
  <si>
    <t>INE393P01035</t>
  </si>
  <si>
    <t>INE303A01010</t>
  </si>
  <si>
    <t>INE0PSC01024</t>
  </si>
  <si>
    <t>DIGISPICE</t>
  </si>
  <si>
    <t>INE927C01020</t>
  </si>
  <si>
    <t>DISHTV</t>
  </si>
  <si>
    <t>INE836F01026</t>
  </si>
  <si>
    <t>INE753U01022</t>
  </si>
  <si>
    <t>DIVISLAB</t>
  </si>
  <si>
    <t>INE361B01024</t>
  </si>
  <si>
    <t>DIXON</t>
  </si>
  <si>
    <t>INE935N01020</t>
  </si>
  <si>
    <t>INE0B1K01014</t>
  </si>
  <si>
    <t>DLF</t>
  </si>
  <si>
    <t>INE271C01023</t>
  </si>
  <si>
    <t>DLINKINDIA</t>
  </si>
  <si>
    <t>INE250K01012</t>
  </si>
  <si>
    <t>DMART</t>
  </si>
  <si>
    <t>INE192R01011</t>
  </si>
  <si>
    <t>DMCC</t>
  </si>
  <si>
    <t>INE505A01010</t>
  </si>
  <si>
    <t>DODLA</t>
  </si>
  <si>
    <t>INE021O01019</t>
  </si>
  <si>
    <t>DOLATALGO</t>
  </si>
  <si>
    <t>INE966A01022</t>
  </si>
  <si>
    <t>DOLLAR</t>
  </si>
  <si>
    <t>INE325C01035</t>
  </si>
  <si>
    <t>DOLPHIN</t>
  </si>
  <si>
    <t>DOMS</t>
  </si>
  <si>
    <t>INE321T01012</t>
  </si>
  <si>
    <t>DONEAR</t>
  </si>
  <si>
    <t>INE668D01028</t>
  </si>
  <si>
    <t>DPABHUSHAN</t>
  </si>
  <si>
    <t>INE266Y01019</t>
  </si>
  <si>
    <t>DPSCLTD</t>
  </si>
  <si>
    <t>INE360C01024</t>
  </si>
  <si>
    <t>INE864X01013</t>
  </si>
  <si>
    <t>DRCSYSTEMS</t>
  </si>
  <si>
    <t>INE03RS01027</t>
  </si>
  <si>
    <t>DREAMFOLKS</t>
  </si>
  <si>
    <t>INE0JS101016</t>
  </si>
  <si>
    <t>INE506A01018</t>
  </si>
  <si>
    <t>DRREDDY</t>
  </si>
  <si>
    <t>INF740KA1RX3</t>
  </si>
  <si>
    <t>INF740KA1SW3</t>
  </si>
  <si>
    <t>INF740KA1QK2</t>
  </si>
  <si>
    <t>DSSL</t>
  </si>
  <si>
    <t>INE417B01040</t>
  </si>
  <si>
    <t>DTIL</t>
  </si>
  <si>
    <t>INE341R01014</t>
  </si>
  <si>
    <t>DUCON</t>
  </si>
  <si>
    <t>INE741L01018</t>
  </si>
  <si>
    <t>DVL</t>
  </si>
  <si>
    <t>INE477B01010</t>
  </si>
  <si>
    <t>DWARKESH</t>
  </si>
  <si>
    <t>INE366A01041</t>
  </si>
  <si>
    <t>INE600Y01019</t>
  </si>
  <si>
    <t>DYNAMATECH</t>
  </si>
  <si>
    <t>INE221B01012</t>
  </si>
  <si>
    <t>DYNPRO</t>
  </si>
  <si>
    <t>INE256H01015</t>
  </si>
  <si>
    <t>INE255Z01019</t>
  </si>
  <si>
    <t>EASEMYTRIP</t>
  </si>
  <si>
    <t>INE07O001026</t>
  </si>
  <si>
    <t>INF754K01KO2</t>
  </si>
  <si>
    <t>INF754K01LE1</t>
  </si>
  <si>
    <t>ECLERX</t>
  </si>
  <si>
    <t>INE738I01010</t>
  </si>
  <si>
    <t>EDELWEISS</t>
  </si>
  <si>
    <t>INE532F01054</t>
  </si>
  <si>
    <t>EDUCOMP</t>
  </si>
  <si>
    <t>INE216H01027</t>
  </si>
  <si>
    <t>EICHERMOT</t>
  </si>
  <si>
    <t>INE066A01021</t>
  </si>
  <si>
    <t>EIDPARRY</t>
  </si>
  <si>
    <t>INE126A01031</t>
  </si>
  <si>
    <t>INE546V01010</t>
  </si>
  <si>
    <t>INE276C01014</t>
  </si>
  <si>
    <t>EIHOTEL</t>
  </si>
  <si>
    <t>INE230A01023</t>
  </si>
  <si>
    <t>EIMCOELECO</t>
  </si>
  <si>
    <t>INE158B01016</t>
  </si>
  <si>
    <t>EKC</t>
  </si>
  <si>
    <t>INE184H01027</t>
  </si>
  <si>
    <t>ELDEHSG</t>
  </si>
  <si>
    <t>INE668G01021</t>
  </si>
  <si>
    <t>ELECON</t>
  </si>
  <si>
    <t>ELECTCAST</t>
  </si>
  <si>
    <t>INE086A01029</t>
  </si>
  <si>
    <t>ELECTHERM</t>
  </si>
  <si>
    <t>INE822G01016</t>
  </si>
  <si>
    <t>ELGIEQUIP</t>
  </si>
  <si>
    <t>INE285A01027</t>
  </si>
  <si>
    <t>ELGIRUBCO</t>
  </si>
  <si>
    <t>INE819L01012</t>
  </si>
  <si>
    <t>ELIN</t>
  </si>
  <si>
    <t>INE050401020</t>
  </si>
  <si>
    <t>EMAMILTD</t>
  </si>
  <si>
    <t>INE548C01032</t>
  </si>
  <si>
    <t>INE830C01026</t>
  </si>
  <si>
    <t>EMAMIREAL</t>
  </si>
  <si>
    <t>INE778K01012</t>
  </si>
  <si>
    <t>EMIL</t>
  </si>
  <si>
    <t>INE02YR01019</t>
  </si>
  <si>
    <t>EMKAY</t>
  </si>
  <si>
    <t>INE296H01011</t>
  </si>
  <si>
    <t>INE753K01015</t>
  </si>
  <si>
    <t>EMSLIMITED</t>
  </si>
  <si>
    <t>INE0OV601013</t>
  </si>
  <si>
    <t>EMUDHRA</t>
  </si>
  <si>
    <t>INE01QM01018</t>
  </si>
  <si>
    <t>ENDURANCE</t>
  </si>
  <si>
    <t>INE913H01037</t>
  </si>
  <si>
    <t>ENERGYDEV</t>
  </si>
  <si>
    <t>INE306C01019</t>
  </si>
  <si>
    <t>ENGINERSIN</t>
  </si>
  <si>
    <t>INE510A01028</t>
  </si>
  <si>
    <t>ENIL</t>
  </si>
  <si>
    <t>INE265F01028</t>
  </si>
  <si>
    <t>EPIGRAL</t>
  </si>
  <si>
    <t>INE071N01016</t>
  </si>
  <si>
    <t>EPL</t>
  </si>
  <si>
    <t>INE255A01020</t>
  </si>
  <si>
    <t>EQUIPPP</t>
  </si>
  <si>
    <t>INE217G01035</t>
  </si>
  <si>
    <t>INE063P01018</t>
  </si>
  <si>
    <t>ERIS</t>
  </si>
  <si>
    <t>INE406M01024</t>
  </si>
  <si>
    <t>EROSMEDIA</t>
  </si>
  <si>
    <t>INE416L01017</t>
  </si>
  <si>
    <t>INE284A01012</t>
  </si>
  <si>
    <t>INE818W01011</t>
  </si>
  <si>
    <t>ESCORTS</t>
  </si>
  <si>
    <t>INE042A01014</t>
  </si>
  <si>
    <t>ESSARSHPNG</t>
  </si>
  <si>
    <t>INE122M01019</t>
  </si>
  <si>
    <t>ESSENTIA</t>
  </si>
  <si>
    <t>INE418N01035</t>
  </si>
  <si>
    <t>ESTER</t>
  </si>
  <si>
    <t>INE778B01029</t>
  </si>
  <si>
    <t>ETHOSLTD</t>
  </si>
  <si>
    <t>INE04TZ01018</t>
  </si>
  <si>
    <t>EVEREADY</t>
  </si>
  <si>
    <t>INE128A01029</t>
  </si>
  <si>
    <t>EVERESTIND</t>
  </si>
  <si>
    <t>INE295A01018</t>
  </si>
  <si>
    <t>EXCEL</t>
  </si>
  <si>
    <t>INE688J01023</t>
  </si>
  <si>
    <t>EXCELINDUS</t>
  </si>
  <si>
    <t>INE369A01029</t>
  </si>
  <si>
    <t>EXIDEIND</t>
  </si>
  <si>
    <t>INE302A01020</t>
  </si>
  <si>
    <t>EXPLEOSOL</t>
  </si>
  <si>
    <t>INE201K01015</t>
  </si>
  <si>
    <t>EXXARO</t>
  </si>
  <si>
    <t>FACT</t>
  </si>
  <si>
    <t>INE188A01015</t>
  </si>
  <si>
    <t>INE0DNW01011</t>
  </si>
  <si>
    <t>FAZE3Q</t>
  </si>
  <si>
    <t>INE963C01033</t>
  </si>
  <si>
    <t>FCL</t>
  </si>
  <si>
    <t>INE045J01026</t>
  </si>
  <si>
    <t>FCONSUMER</t>
  </si>
  <si>
    <t>INE220J01025</t>
  </si>
  <si>
    <t>FCSSOFT</t>
  </si>
  <si>
    <t>INE512B01022</t>
  </si>
  <si>
    <t>FDC</t>
  </si>
  <si>
    <t>INE258B01022</t>
  </si>
  <si>
    <t>FEDERALBNK</t>
  </si>
  <si>
    <t>INE171A01029</t>
  </si>
  <si>
    <t>INE007N01010</t>
  </si>
  <si>
    <t>FIBERWEB</t>
  </si>
  <si>
    <t>INE296C01020</t>
  </si>
  <si>
    <t>FIEMIND</t>
  </si>
  <si>
    <t>INE737H01014</t>
  </si>
  <si>
    <t>FILATEX</t>
  </si>
  <si>
    <t>INE816B01035</t>
  </si>
  <si>
    <t>FINCABLES</t>
  </si>
  <si>
    <t>INE235A01022</t>
  </si>
  <si>
    <t>FINEORG</t>
  </si>
  <si>
    <t>INE686Y01026</t>
  </si>
  <si>
    <t>INE02NC01014</t>
  </si>
  <si>
    <t>FINPIPE</t>
  </si>
  <si>
    <t>INE183A01024</t>
  </si>
  <si>
    <t>INE128S01021</t>
  </si>
  <si>
    <t>FLAIR</t>
  </si>
  <si>
    <t>INE00Y201027</t>
  </si>
  <si>
    <t>FLEXITUFF</t>
  </si>
  <si>
    <t>INE060J01017</t>
  </si>
  <si>
    <t>FLFL</t>
  </si>
  <si>
    <t>INE452O01016</t>
  </si>
  <si>
    <t>FLUOROCHEM</t>
  </si>
  <si>
    <t>INE09N301011</t>
  </si>
  <si>
    <t>FMGOETZE</t>
  </si>
  <si>
    <t>INE529A01010</t>
  </si>
  <si>
    <t>FMNL</t>
  </si>
  <si>
    <t>INE360L01017</t>
  </si>
  <si>
    <t>FOCUS</t>
  </si>
  <si>
    <t>INE593W01028</t>
  </si>
  <si>
    <t>FOODSIN</t>
  </si>
  <si>
    <t>INE976E01023</t>
  </si>
  <si>
    <t>FORTIS</t>
  </si>
  <si>
    <t>INE061F01013</t>
  </si>
  <si>
    <t>INE519A01011</t>
  </si>
  <si>
    <t>FSC</t>
  </si>
  <si>
    <t>INE935Q01015</t>
  </si>
  <si>
    <t>FSL</t>
  </si>
  <si>
    <t>INE684F01012</t>
  </si>
  <si>
    <t>INE139R01012</t>
  </si>
  <si>
    <t>GABRIEL</t>
  </si>
  <si>
    <t>INE524A01029</t>
  </si>
  <si>
    <t>GAEL</t>
  </si>
  <si>
    <t>INE036B01030</t>
  </si>
  <si>
    <t>GAIL</t>
  </si>
  <si>
    <t>INE129A01019</t>
  </si>
  <si>
    <t>GALAXYSURF</t>
  </si>
  <si>
    <t>INE600K01018</t>
  </si>
  <si>
    <t>GALLANTT</t>
  </si>
  <si>
    <t>INE297H01019</t>
  </si>
  <si>
    <t>GANDHAR</t>
  </si>
  <si>
    <t>INE717W01049</t>
  </si>
  <si>
    <t>INE524B01027</t>
  </si>
  <si>
    <t>GANECOS</t>
  </si>
  <si>
    <t>INE845D01014</t>
  </si>
  <si>
    <t>GANESHBE</t>
  </si>
  <si>
    <t>INE388A01029</t>
  </si>
  <si>
    <t>GANESHHOUC</t>
  </si>
  <si>
    <t>INE460C01014</t>
  </si>
  <si>
    <t>GANGESSECU</t>
  </si>
  <si>
    <t>INE335W01016</t>
  </si>
  <si>
    <t>GARFIBRES</t>
  </si>
  <si>
    <t>INE276A01018</t>
  </si>
  <si>
    <t>GATECH</t>
  </si>
  <si>
    <t>INE224E01028</t>
  </si>
  <si>
    <t>GATEWAY</t>
  </si>
  <si>
    <t>INE079J01017</t>
  </si>
  <si>
    <t>GAYAHWS</t>
  </si>
  <si>
    <t>INE287Z01012</t>
  </si>
  <si>
    <t>GEECEE</t>
  </si>
  <si>
    <t>INE916G01016</t>
  </si>
  <si>
    <t>INE669X01024</t>
  </si>
  <si>
    <t>INE854S01022</t>
  </si>
  <si>
    <t>GENESYS</t>
  </si>
  <si>
    <t>INE727B01026</t>
  </si>
  <si>
    <t>GENSOL</t>
  </si>
  <si>
    <t>INE06H201014</t>
  </si>
  <si>
    <t>GENUSPAPER</t>
  </si>
  <si>
    <t>INE949P01018</t>
  </si>
  <si>
    <t>GENUSPOWER</t>
  </si>
  <si>
    <t>INE955D01029</t>
  </si>
  <si>
    <t>GEOJITFSL</t>
  </si>
  <si>
    <t>INE007B01023</t>
  </si>
  <si>
    <t>GEPIL</t>
  </si>
  <si>
    <t>INE878A01011</t>
  </si>
  <si>
    <t>GESHIP</t>
  </si>
  <si>
    <t>INE017A01032</t>
  </si>
  <si>
    <t>INE200A01026</t>
  </si>
  <si>
    <t>GFLLIMITED</t>
  </si>
  <si>
    <t>INE538A01037</t>
  </si>
  <si>
    <t>GHCL</t>
  </si>
  <si>
    <t>INE539A01019</t>
  </si>
  <si>
    <t>INE0PA801013</t>
  </si>
  <si>
    <t>GICHSGFIN</t>
  </si>
  <si>
    <t>INE289B01019</t>
  </si>
  <si>
    <t>GICRE</t>
  </si>
  <si>
    <t>INE481Y01014</t>
  </si>
  <si>
    <t>GILLANDERS</t>
  </si>
  <si>
    <t>INE047B01011</t>
  </si>
  <si>
    <t>INE322A01010</t>
  </si>
  <si>
    <t>INF204KC1030</t>
  </si>
  <si>
    <t>INE424C01010</t>
  </si>
  <si>
    <t>INE162A01010</t>
  </si>
  <si>
    <t>INE528A01020</t>
  </si>
  <si>
    <t>GLAND</t>
  </si>
  <si>
    <t>INE068V01023</t>
  </si>
  <si>
    <t>GLAXO</t>
  </si>
  <si>
    <t>INE159A01016</t>
  </si>
  <si>
    <t>GLENMARK</t>
  </si>
  <si>
    <t>INE935A01035</t>
  </si>
  <si>
    <t>GLOBAL</t>
  </si>
  <si>
    <t>INE792H01019</t>
  </si>
  <si>
    <t>GLOBE</t>
  </si>
  <si>
    <t>INE581X01021</t>
  </si>
  <si>
    <t>GLOBUSSPR</t>
  </si>
  <si>
    <t>INE615I01010</t>
  </si>
  <si>
    <t>INE03Q201024</t>
  </si>
  <si>
    <t>INE075D01018</t>
  </si>
  <si>
    <t>GMDCLTD</t>
  </si>
  <si>
    <t>INE131A01031</t>
  </si>
  <si>
    <t>GMMPFAUDLR</t>
  </si>
  <si>
    <t>INE541A01023</t>
  </si>
  <si>
    <t>INE776C01039</t>
  </si>
  <si>
    <t>GMRP&amp;UI</t>
  </si>
  <si>
    <t>INE0CU601026</t>
  </si>
  <si>
    <t>GNA</t>
  </si>
  <si>
    <t>INE934S01014</t>
  </si>
  <si>
    <t>GNFC</t>
  </si>
  <si>
    <t>INE113A01013</t>
  </si>
  <si>
    <t>INE426D01013</t>
  </si>
  <si>
    <t>GOCLCORP</t>
  </si>
  <si>
    <t>INE077F01035</t>
  </si>
  <si>
    <t>INE0BJS01011</t>
  </si>
  <si>
    <t>GODFRYPHLP</t>
  </si>
  <si>
    <t>INE260B01028</t>
  </si>
  <si>
    <t>GODREJAGRO</t>
  </si>
  <si>
    <t>INE850D01014</t>
  </si>
  <si>
    <t>GODREJCP</t>
  </si>
  <si>
    <t>INE102D01028</t>
  </si>
  <si>
    <t>GODREJIND</t>
  </si>
  <si>
    <t>INE233A01035</t>
  </si>
  <si>
    <t>GODREJPROP</t>
  </si>
  <si>
    <t>INE484J01027</t>
  </si>
  <si>
    <t>GOKEX</t>
  </si>
  <si>
    <t>INE887G01027</t>
  </si>
  <si>
    <t>GOKUL</t>
  </si>
  <si>
    <t>INE020J01029</t>
  </si>
  <si>
    <t>GOKULAGRO</t>
  </si>
  <si>
    <t>INE314T01025</t>
  </si>
  <si>
    <t>INF204KB17I5</t>
  </si>
  <si>
    <t>GOLDENTOBC</t>
  </si>
  <si>
    <t>INE973A01010</t>
  </si>
  <si>
    <t>GOLDIAM</t>
  </si>
  <si>
    <t>INE025B01025</t>
  </si>
  <si>
    <t>INF109KC1NT3</t>
  </si>
  <si>
    <t>INF789F1AUX7</t>
  </si>
  <si>
    <t>GOLDTECH</t>
  </si>
  <si>
    <t>INE805A01014</t>
  </si>
  <si>
    <t>GOODLUCK</t>
  </si>
  <si>
    <t>INE127I01024</t>
  </si>
  <si>
    <t>GOYALALUM</t>
  </si>
  <si>
    <t>INE705X01026</t>
  </si>
  <si>
    <t>GPIL</t>
  </si>
  <si>
    <t>GPPL</t>
  </si>
  <si>
    <t>INE517F01014</t>
  </si>
  <si>
    <t>GPTINFRA</t>
  </si>
  <si>
    <t>INE390G01014</t>
  </si>
  <si>
    <t>GRANULES</t>
  </si>
  <si>
    <t>INE101D01020</t>
  </si>
  <si>
    <t>GRAPHITE</t>
  </si>
  <si>
    <t>INE371A01025</t>
  </si>
  <si>
    <t>GRASIM</t>
  </si>
  <si>
    <t>INE047A01021</t>
  </si>
  <si>
    <t>GRAVITA</t>
  </si>
  <si>
    <t>INE024L01027</t>
  </si>
  <si>
    <t>GREAVESCOT</t>
  </si>
  <si>
    <t>INE224A01026</t>
  </si>
  <si>
    <t>GREENLAM</t>
  </si>
  <si>
    <t>INE544R01021</t>
  </si>
  <si>
    <t>GREENPANEL</t>
  </si>
  <si>
    <t>INE08ZM01014</t>
  </si>
  <si>
    <t>GREENPLY</t>
  </si>
  <si>
    <t>INE461C01038</t>
  </si>
  <si>
    <t>GREENPOWER</t>
  </si>
  <si>
    <t>INE999K01014</t>
  </si>
  <si>
    <t>GRINDWELL</t>
  </si>
  <si>
    <t>INE536A01023</t>
  </si>
  <si>
    <t>GRINFRA</t>
  </si>
  <si>
    <t>INE201P01022</t>
  </si>
  <si>
    <t>GRMOVER</t>
  </si>
  <si>
    <t>INE192H01020</t>
  </si>
  <si>
    <t>INE646C01018</t>
  </si>
  <si>
    <t>GRPLTD</t>
  </si>
  <si>
    <t>INE137I01015</t>
  </si>
  <si>
    <t>INE382Z01011</t>
  </si>
  <si>
    <t>GRWRHITECH</t>
  </si>
  <si>
    <t>INE291A01017</t>
  </si>
  <si>
    <t>GSFC</t>
  </si>
  <si>
    <t>INE026A01025</t>
  </si>
  <si>
    <t>GSLSU</t>
  </si>
  <si>
    <t>INE0JSX01015</t>
  </si>
  <si>
    <t>GSPL</t>
  </si>
  <si>
    <t>INE246F01010</t>
  </si>
  <si>
    <t>GSS</t>
  </si>
  <si>
    <t>INE871H01011</t>
  </si>
  <si>
    <t>GTECJAINX</t>
  </si>
  <si>
    <t>INE586X01012</t>
  </si>
  <si>
    <t>GTL</t>
  </si>
  <si>
    <t>INE043A01012</t>
  </si>
  <si>
    <t>INE221H01019</t>
  </si>
  <si>
    <t>GTPL</t>
  </si>
  <si>
    <t>INE869I01013</t>
  </si>
  <si>
    <t>GUFICBIO</t>
  </si>
  <si>
    <t>INE742B01025</t>
  </si>
  <si>
    <t>GUJALKALI</t>
  </si>
  <si>
    <t>INE186A01019</t>
  </si>
  <si>
    <t>GUJAPOLLO</t>
  </si>
  <si>
    <t>INE826C01016</t>
  </si>
  <si>
    <t>GUJGASLTD</t>
  </si>
  <si>
    <t>INE844O01030</t>
  </si>
  <si>
    <t>GULFOILLUB</t>
  </si>
  <si>
    <t>INE635Q01029</t>
  </si>
  <si>
    <t>INE586G01017</t>
  </si>
  <si>
    <t>GULPOLY</t>
  </si>
  <si>
    <t>INE255D01024</t>
  </si>
  <si>
    <t>GVKPIL</t>
  </si>
  <si>
    <t>INE251H01024</t>
  </si>
  <si>
    <t>INE382T01030</t>
  </si>
  <si>
    <t>HAL</t>
  </si>
  <si>
    <t>INE066F01020</t>
  </si>
  <si>
    <t>HAPPSTMNDS</t>
  </si>
  <si>
    <t>INE419U01012</t>
  </si>
  <si>
    <t>HAPPYFORGE</t>
  </si>
  <si>
    <t>INE330T01021</t>
  </si>
  <si>
    <t>HARDWYN</t>
  </si>
  <si>
    <t>INE626Z01029</t>
  </si>
  <si>
    <t>INE00EV01017</t>
  </si>
  <si>
    <t>HARRMALAYA</t>
  </si>
  <si>
    <t>INE544A01019</t>
  </si>
  <si>
    <t>HARSHA</t>
  </si>
  <si>
    <t>INE0JUS01029</t>
  </si>
  <si>
    <t>HATHWAY</t>
  </si>
  <si>
    <t>INE982F01036</t>
  </si>
  <si>
    <t>HATSUN</t>
  </si>
  <si>
    <t>INE473B01035</t>
  </si>
  <si>
    <t>HAVELLS</t>
  </si>
  <si>
    <t>INE176B01034</t>
  </si>
  <si>
    <t>INE292B01021</t>
  </si>
  <si>
    <t>HBSL</t>
  </si>
  <si>
    <t>INE550B01022</t>
  </si>
  <si>
    <t>HCC</t>
  </si>
  <si>
    <t>INE549A01026</t>
  </si>
  <si>
    <t>HCG</t>
  </si>
  <si>
    <t>INE075I01017</t>
  </si>
  <si>
    <t>HCL-INSYS</t>
  </si>
  <si>
    <t>INE236A01020</t>
  </si>
  <si>
    <t>HCLTECH</t>
  </si>
  <si>
    <t>INE860A01027</t>
  </si>
  <si>
    <t>HDFCAMC</t>
  </si>
  <si>
    <t>INE127D01025</t>
  </si>
  <si>
    <t>HDFCBANK</t>
  </si>
  <si>
    <t>INE040A01034</t>
  </si>
  <si>
    <t>HDFCLIFE</t>
  </si>
  <si>
    <t>INE795G01014</t>
  </si>
  <si>
    <t>INE558R01013</t>
  </si>
  <si>
    <t>HEG</t>
  </si>
  <si>
    <t>INE578A01017</t>
  </si>
  <si>
    <t>INE0AJG01018</t>
  </si>
  <si>
    <t>HERANBA</t>
  </si>
  <si>
    <t>INE694N01015</t>
  </si>
  <si>
    <t>HERCULES</t>
  </si>
  <si>
    <t>INE688E01024</t>
  </si>
  <si>
    <t>HERITGFOOD</t>
  </si>
  <si>
    <t>INE978A01027</t>
  </si>
  <si>
    <t>HEROMOTOCO</t>
  </si>
  <si>
    <t>INE158A01026</t>
  </si>
  <si>
    <t>HESTERBIO</t>
  </si>
  <si>
    <t>INE782E01017</t>
  </si>
  <si>
    <t>INE492A01029</t>
  </si>
  <si>
    <t>HEXATRADEX</t>
  </si>
  <si>
    <t>INE750M01017</t>
  </si>
  <si>
    <t>HFCL</t>
  </si>
  <si>
    <t>INE548A01028</t>
  </si>
  <si>
    <t>HGINFRA</t>
  </si>
  <si>
    <t>INE926X01010</t>
  </si>
  <si>
    <t>HGS</t>
  </si>
  <si>
    <t>INE170I01016</t>
  </si>
  <si>
    <t>HIKAL</t>
  </si>
  <si>
    <t>INE475B01022</t>
  </si>
  <si>
    <t>INE557A01011</t>
  </si>
  <si>
    <t>INE788H01017</t>
  </si>
  <si>
    <t>HIMATSEIDE</t>
  </si>
  <si>
    <t>INE049A01027</t>
  </si>
  <si>
    <t>HINDALCO</t>
  </si>
  <si>
    <t>INE038A01020</t>
  </si>
  <si>
    <t>HINDCOMPOS</t>
  </si>
  <si>
    <t>INE310C01029</t>
  </si>
  <si>
    <t>HINDCON</t>
  </si>
  <si>
    <t>INE642Y01029</t>
  </si>
  <si>
    <t>HINDCOPPER</t>
  </si>
  <si>
    <t>INE531E01026</t>
  </si>
  <si>
    <t>INE253A01025</t>
  </si>
  <si>
    <t>HINDOILEXP</t>
  </si>
  <si>
    <t>INE345A01011</t>
  </si>
  <si>
    <t>HINDPETRO</t>
  </si>
  <si>
    <t>INE094A01015</t>
  </si>
  <si>
    <t>HINDUNILVR</t>
  </si>
  <si>
    <t>INE030A01027</t>
  </si>
  <si>
    <t>HINDWAREAP</t>
  </si>
  <si>
    <t>INE05AN01011</t>
  </si>
  <si>
    <t>HINDZINC</t>
  </si>
  <si>
    <t>INE267A01025</t>
  </si>
  <si>
    <t>HIRECT</t>
  </si>
  <si>
    <t>INE835D01023</t>
  </si>
  <si>
    <t>INE598C01011</t>
  </si>
  <si>
    <t>HITECH</t>
  </si>
  <si>
    <t>INE106T01025</t>
  </si>
  <si>
    <t>HITECHCORP</t>
  </si>
  <si>
    <t>INE120D01012</t>
  </si>
  <si>
    <t>HITECHGEAR</t>
  </si>
  <si>
    <t>INE127B01011</t>
  </si>
  <si>
    <t>HLEGLAS</t>
  </si>
  <si>
    <t>INE461D01028</t>
  </si>
  <si>
    <t>HLVLTD</t>
  </si>
  <si>
    <t>INE102A01024</t>
  </si>
  <si>
    <t>HMAAGRO</t>
  </si>
  <si>
    <t>INE0ECP01024</t>
  </si>
  <si>
    <t>HMT</t>
  </si>
  <si>
    <t>INE262A01018</t>
  </si>
  <si>
    <t>HMVL</t>
  </si>
  <si>
    <t>INE871K01015</t>
  </si>
  <si>
    <t>HNDFDS</t>
  </si>
  <si>
    <t>INE254N01026</t>
  </si>
  <si>
    <t>INF204KB19I1</t>
  </si>
  <si>
    <t>INE481N01025</t>
  </si>
  <si>
    <t>HONASA</t>
  </si>
  <si>
    <t>INE0J5401028</t>
  </si>
  <si>
    <t>INE671A01010</t>
  </si>
  <si>
    <t>INE634A01018</t>
  </si>
  <si>
    <t>HOVS</t>
  </si>
  <si>
    <t>INE596H01014</t>
  </si>
  <si>
    <t>HPAL</t>
  </si>
  <si>
    <t>INE0GSL01024</t>
  </si>
  <si>
    <t>HPIL</t>
  </si>
  <si>
    <t>INE05X901010</t>
  </si>
  <si>
    <t>HPL</t>
  </si>
  <si>
    <t>INE495S01016</t>
  </si>
  <si>
    <t>HSCL</t>
  </si>
  <si>
    <t>INE019C01026</t>
  </si>
  <si>
    <t>HTMEDIA</t>
  </si>
  <si>
    <t>INE501G01024</t>
  </si>
  <si>
    <t>HUBTOWN</t>
  </si>
  <si>
    <t>INE703H01016</t>
  </si>
  <si>
    <t>HUDCO</t>
  </si>
  <si>
    <t>INE031A01017</t>
  </si>
  <si>
    <t>HUHTAMAKI</t>
  </si>
  <si>
    <t>INE275B01026</t>
  </si>
  <si>
    <t>HYBRIDFIN</t>
  </si>
  <si>
    <t>INE965B01022</t>
  </si>
  <si>
    <t>INE069I01010</t>
  </si>
  <si>
    <t>INE148I01020</t>
  </si>
  <si>
    <t>ICDSLTD</t>
  </si>
  <si>
    <t>INE613B01010</t>
  </si>
  <si>
    <t>ICEMAKE</t>
  </si>
  <si>
    <t>INE520Y01019</t>
  </si>
  <si>
    <t>INF109KB15Y7</t>
  </si>
  <si>
    <t>ICICIBANK</t>
  </si>
  <si>
    <t>INE090A01021</t>
  </si>
  <si>
    <t>INE765G01017</t>
  </si>
  <si>
    <t>ICICIPRULI</t>
  </si>
  <si>
    <t>INE726G01019</t>
  </si>
  <si>
    <t>ICIL</t>
  </si>
  <si>
    <t>INE483B01026</t>
  </si>
  <si>
    <t>ICRA</t>
  </si>
  <si>
    <t>INE725G01011</t>
  </si>
  <si>
    <t>IDBI</t>
  </si>
  <si>
    <t>INE008A01015</t>
  </si>
  <si>
    <t>IDEA</t>
  </si>
  <si>
    <t>INE669E01016</t>
  </si>
  <si>
    <t>IDEAFORGE</t>
  </si>
  <si>
    <t>INE349Y01013</t>
  </si>
  <si>
    <t>IDFC</t>
  </si>
  <si>
    <t>INE043D01016</t>
  </si>
  <si>
    <t>IDFCFIRSTB</t>
  </si>
  <si>
    <t>INE092T01019</t>
  </si>
  <si>
    <t>IEL</t>
  </si>
  <si>
    <t>INE059901020</t>
  </si>
  <si>
    <t>IEX</t>
  </si>
  <si>
    <t>INE022Q01020</t>
  </si>
  <si>
    <t>IFBAGRO</t>
  </si>
  <si>
    <t>INE076C01018</t>
  </si>
  <si>
    <t>IFBIND</t>
  </si>
  <si>
    <t>INE559A01017</t>
  </si>
  <si>
    <t>IFCI</t>
  </si>
  <si>
    <t>INE039A01010</t>
  </si>
  <si>
    <t>IFGLEXPOR</t>
  </si>
  <si>
    <t>INE133Y01011</t>
  </si>
  <si>
    <t>INE188B01013</t>
  </si>
  <si>
    <t>IGL</t>
  </si>
  <si>
    <t>INE203G01027</t>
  </si>
  <si>
    <t>IGPL</t>
  </si>
  <si>
    <t>INE204A01010</t>
  </si>
  <si>
    <t>IIFL</t>
  </si>
  <si>
    <t>INE530B01024</t>
  </si>
  <si>
    <t>INE489L01022</t>
  </si>
  <si>
    <t>IITL</t>
  </si>
  <si>
    <t>INE886A01014</t>
  </si>
  <si>
    <t>IKIO</t>
  </si>
  <si>
    <t>INE0LOJ01019</t>
  </si>
  <si>
    <t>IL&amp;FSENGG</t>
  </si>
  <si>
    <t>INE369I01014</t>
  </si>
  <si>
    <t>IL&amp;FSTRANS</t>
  </si>
  <si>
    <t>INE975G01012</t>
  </si>
  <si>
    <t>IMAGICAA</t>
  </si>
  <si>
    <t>INE172N01012</t>
  </si>
  <si>
    <t>IMFA</t>
  </si>
  <si>
    <t>INE919H01018</t>
  </si>
  <si>
    <t>IMPAL</t>
  </si>
  <si>
    <t>INE547E01014</t>
  </si>
  <si>
    <t>INE452L01012</t>
  </si>
  <si>
    <t>INE841B01017</t>
  </si>
  <si>
    <t>INDHOTEL</t>
  </si>
  <si>
    <t>INE053A01029</t>
  </si>
  <si>
    <t>INDIACEM</t>
  </si>
  <si>
    <t>INE383A01012</t>
  </si>
  <si>
    <t>INDIAGLYCO</t>
  </si>
  <si>
    <t>INE560A01015</t>
  </si>
  <si>
    <t>INDIAMART</t>
  </si>
  <si>
    <t>INE933S01016</t>
  </si>
  <si>
    <t>INDIANB</t>
  </si>
  <si>
    <t>INE562A01011</t>
  </si>
  <si>
    <t>INDIANCARD</t>
  </si>
  <si>
    <t>INE061A01014</t>
  </si>
  <si>
    <t>INE323C01030</t>
  </si>
  <si>
    <t>INDIASHLTR</t>
  </si>
  <si>
    <t>INE922K01024</t>
  </si>
  <si>
    <t>INDIGO</t>
  </si>
  <si>
    <t>INE646L01027</t>
  </si>
  <si>
    <t>INDIGOPNTS</t>
  </si>
  <si>
    <t>INE09VQ01012</t>
  </si>
  <si>
    <t>INDNIPPON</t>
  </si>
  <si>
    <t>INE092B01025</t>
  </si>
  <si>
    <t>INDOAMIN</t>
  </si>
  <si>
    <t>INE760F01028</t>
  </si>
  <si>
    <t>INDOBORAX</t>
  </si>
  <si>
    <t>INE803D01021</t>
  </si>
  <si>
    <t>INDOCO</t>
  </si>
  <si>
    <t>INE873D01024</t>
  </si>
  <si>
    <t>INDORAMA</t>
  </si>
  <si>
    <t>INE156A01020</t>
  </si>
  <si>
    <t>INDOSTAR</t>
  </si>
  <si>
    <t>INE896L01010</t>
  </si>
  <si>
    <t>INE332H01014</t>
  </si>
  <si>
    <t>INDOTHAI</t>
  </si>
  <si>
    <t>INE337M01013</t>
  </si>
  <si>
    <t>INDOWIND</t>
  </si>
  <si>
    <t>INE227G01018</t>
  </si>
  <si>
    <t>INE681B01017</t>
  </si>
  <si>
    <t>INDSWFTLAB</t>
  </si>
  <si>
    <t>INE915B01019</t>
  </si>
  <si>
    <t>INDSWFTLTD</t>
  </si>
  <si>
    <t>INE788B01028</t>
  </si>
  <si>
    <t>INE611L01021</t>
  </si>
  <si>
    <t>INDUSINDBK</t>
  </si>
  <si>
    <t>INE095A01012</t>
  </si>
  <si>
    <t>INDUSTOWER</t>
  </si>
  <si>
    <t>INE121J01017</t>
  </si>
  <si>
    <t>INFIBEAM</t>
  </si>
  <si>
    <t>INE483S01020</t>
  </si>
  <si>
    <t>INFOBEAN</t>
  </si>
  <si>
    <t>INE344S01016</t>
  </si>
  <si>
    <t>INFOMEDIA</t>
  </si>
  <si>
    <t>INE669A01022</t>
  </si>
  <si>
    <t>INFY</t>
  </si>
  <si>
    <t>INE009A01021</t>
  </si>
  <si>
    <t>INE177A01018</t>
  </si>
  <si>
    <t>INNOVACAP</t>
  </si>
  <si>
    <t>INE0DUT01020</t>
  </si>
  <si>
    <t>INOXGREEN</t>
  </si>
  <si>
    <t>INE510W01014</t>
  </si>
  <si>
    <t>INOXINDIA</t>
  </si>
  <si>
    <t>INE616N01034</t>
  </si>
  <si>
    <t>INOXWIND</t>
  </si>
  <si>
    <t>INE066P01011</t>
  </si>
  <si>
    <t>INSECTICID</t>
  </si>
  <si>
    <t>INE070I01018</t>
  </si>
  <si>
    <t>INSPIRISYS</t>
  </si>
  <si>
    <t>INE020G01017</t>
  </si>
  <si>
    <t>INTELLECT</t>
  </si>
  <si>
    <t>INE306R01017</t>
  </si>
  <si>
    <t>INTENTECH</t>
  </si>
  <si>
    <t>INE781A01025</t>
  </si>
  <si>
    <t>INTLCONV</t>
  </si>
  <si>
    <t>INE575C01027</t>
  </si>
  <si>
    <t>INVENTURE</t>
  </si>
  <si>
    <t>INE878H01024</t>
  </si>
  <si>
    <t>IOB</t>
  </si>
  <si>
    <t>INE565A01014</t>
  </si>
  <si>
    <t>IOC</t>
  </si>
  <si>
    <t>INE242A01010</t>
  </si>
  <si>
    <t>IOLCP</t>
  </si>
  <si>
    <t>IONEXCHANG</t>
  </si>
  <si>
    <t>INE570A01022</t>
  </si>
  <si>
    <t>IPCALAB</t>
  </si>
  <si>
    <t>INE571A01038</t>
  </si>
  <si>
    <t>IPL</t>
  </si>
  <si>
    <t>INE0D6701023</t>
  </si>
  <si>
    <t>IRB</t>
  </si>
  <si>
    <t>INE821I01022</t>
  </si>
  <si>
    <t>IRCON</t>
  </si>
  <si>
    <t>INE962Y01021</t>
  </si>
  <si>
    <t>IRCTC</t>
  </si>
  <si>
    <t>INE335Y01020</t>
  </si>
  <si>
    <t>INE202E01016</t>
  </si>
  <si>
    <t>INE053F01010</t>
  </si>
  <si>
    <t>IRIS</t>
  </si>
  <si>
    <t>INE864K01010</t>
  </si>
  <si>
    <t>INE01GN01025</t>
  </si>
  <si>
    <t>IRMENERGY</t>
  </si>
  <si>
    <t>INE07U701015</t>
  </si>
  <si>
    <t>ISEC</t>
  </si>
  <si>
    <t>INE763G01038</t>
  </si>
  <si>
    <t>ISFT</t>
  </si>
  <si>
    <t>INE566K01011</t>
  </si>
  <si>
    <t>ISGEC</t>
  </si>
  <si>
    <t>INE858B01029</t>
  </si>
  <si>
    <t>ISMTLTD</t>
  </si>
  <si>
    <t>INE732F01019</t>
  </si>
  <si>
    <t>INF204KB15V2</t>
  </si>
  <si>
    <t>ITC</t>
  </si>
  <si>
    <t>INE154A01025</t>
  </si>
  <si>
    <t>ITDC</t>
  </si>
  <si>
    <t>INE353K01014</t>
  </si>
  <si>
    <t>ITDCEM</t>
  </si>
  <si>
    <t>INE686A01026</t>
  </si>
  <si>
    <t>ITI</t>
  </si>
  <si>
    <t>INE248A01017</t>
  </si>
  <si>
    <t>INF109KC16I6</t>
  </si>
  <si>
    <t>IVC</t>
  </si>
  <si>
    <t>INE050B01023</t>
  </si>
  <si>
    <t>INE043C01018</t>
  </si>
  <si>
    <t>IWEL</t>
  </si>
  <si>
    <t>INE0FLR01028</t>
  </si>
  <si>
    <t>IZMO</t>
  </si>
  <si>
    <t>INE848A01014</t>
  </si>
  <si>
    <t>J&amp;KBANK</t>
  </si>
  <si>
    <t>INE168A01041</t>
  </si>
  <si>
    <t>JAGRAN</t>
  </si>
  <si>
    <t>INE199G01027</t>
  </si>
  <si>
    <t>JAIBALAJI</t>
  </si>
  <si>
    <t>JAICORPLTD</t>
  </si>
  <si>
    <t>INE070D01027</t>
  </si>
  <si>
    <t>JAIPURKURT</t>
  </si>
  <si>
    <t>INE696V01013</t>
  </si>
  <si>
    <t>JAMNAAUTO</t>
  </si>
  <si>
    <t>INE039C01032</t>
  </si>
  <si>
    <t>JASH</t>
  </si>
  <si>
    <t>JAYAGROGN</t>
  </si>
  <si>
    <t>INE785A01026</t>
  </si>
  <si>
    <t>JAYBARMARU</t>
  </si>
  <si>
    <t>INE571B01036</t>
  </si>
  <si>
    <t>INE854B01010</t>
  </si>
  <si>
    <t>JAYSREETEA</t>
  </si>
  <si>
    <t>INE364A01020</t>
  </si>
  <si>
    <t>JBCHEPHARM</t>
  </si>
  <si>
    <t>INE572A01036</t>
  </si>
  <si>
    <t>JBMA</t>
  </si>
  <si>
    <t>INE782A01015</t>
  </si>
  <si>
    <t>JETFREIGHT</t>
  </si>
  <si>
    <t>INE982V01025</t>
  </si>
  <si>
    <t>JHS</t>
  </si>
  <si>
    <t>INE544H01014</t>
  </si>
  <si>
    <t>JINDALPHOT</t>
  </si>
  <si>
    <t>INE796G01012</t>
  </si>
  <si>
    <t>JINDALPOLY</t>
  </si>
  <si>
    <t>INE197D01010</t>
  </si>
  <si>
    <t>JINDALSAW</t>
  </si>
  <si>
    <t>JINDALSTEL</t>
  </si>
  <si>
    <t>INE749A01030</t>
  </si>
  <si>
    <t>JINDRILL</t>
  </si>
  <si>
    <t>INE742C01031</t>
  </si>
  <si>
    <t>JINDWORLD</t>
  </si>
  <si>
    <t>INE247D01039</t>
  </si>
  <si>
    <t>JIOFIN</t>
  </si>
  <si>
    <t>INE758E01017</t>
  </si>
  <si>
    <t>JISLJALEQS</t>
  </si>
  <si>
    <t>INE175A01038</t>
  </si>
  <si>
    <t>JITFINFRA</t>
  </si>
  <si>
    <t>INE863T01013</t>
  </si>
  <si>
    <t>JKCEMENT</t>
  </si>
  <si>
    <t>INE823G01014</t>
  </si>
  <si>
    <t>JKIL</t>
  </si>
  <si>
    <t>INE576I01022</t>
  </si>
  <si>
    <t>JKLAKSHMI</t>
  </si>
  <si>
    <t>INE786A01032</t>
  </si>
  <si>
    <t>JKPAPER</t>
  </si>
  <si>
    <t>INE789E01012</t>
  </si>
  <si>
    <t>JKTYRE</t>
  </si>
  <si>
    <t>INE573A01042</t>
  </si>
  <si>
    <t>JLHL</t>
  </si>
  <si>
    <t>INE682M01012</t>
  </si>
  <si>
    <t>JMA</t>
  </si>
  <si>
    <t>INE412C01023</t>
  </si>
  <si>
    <t>JMFINANCIL</t>
  </si>
  <si>
    <t>INE780C01023</t>
  </si>
  <si>
    <t>INE839G01010</t>
  </si>
  <si>
    <t>JPASSOCIAT</t>
  </si>
  <si>
    <t>INE455F01025</t>
  </si>
  <si>
    <t>JPOLYINVST</t>
  </si>
  <si>
    <t>INE147P01019</t>
  </si>
  <si>
    <t>JPPOWER</t>
  </si>
  <si>
    <t>INE351F01018</t>
  </si>
  <si>
    <t>JSL</t>
  </si>
  <si>
    <t>INE220G01021</t>
  </si>
  <si>
    <t>JSWENERGY</t>
  </si>
  <si>
    <t>INE121E01018</t>
  </si>
  <si>
    <t>JSWHL</t>
  </si>
  <si>
    <t>INE824G01012</t>
  </si>
  <si>
    <t>JSWINFRA</t>
  </si>
  <si>
    <t>INE880J01026</t>
  </si>
  <si>
    <t>JSWSTEEL</t>
  </si>
  <si>
    <t>INE019A01038</t>
  </si>
  <si>
    <t>JTEKTINDIA</t>
  </si>
  <si>
    <t>INE643A01035</t>
  </si>
  <si>
    <t>JTLIND</t>
  </si>
  <si>
    <t>JUBLFOOD</t>
  </si>
  <si>
    <t>INE797F01020</t>
  </si>
  <si>
    <t>JUBLINDS</t>
  </si>
  <si>
    <t>INE645L01011</t>
  </si>
  <si>
    <t>JUBLINGREA</t>
  </si>
  <si>
    <t>INE0BY001018</t>
  </si>
  <si>
    <t>JUBLPHARMA</t>
  </si>
  <si>
    <t>INE700A01033</t>
  </si>
  <si>
    <t>INF732E01045</t>
  </si>
  <si>
    <t>JUSTDIAL</t>
  </si>
  <si>
    <t>INE599M01018</t>
  </si>
  <si>
    <t>JWL</t>
  </si>
  <si>
    <t>INE209L01016</t>
  </si>
  <si>
    <t>JYOTHYLAB</t>
  </si>
  <si>
    <t>INE668F01031</t>
  </si>
  <si>
    <t>INE980O01024</t>
  </si>
  <si>
    <t>JYOTISTRUC</t>
  </si>
  <si>
    <t>INE197A01024</t>
  </si>
  <si>
    <t>KABRAEXTRU</t>
  </si>
  <si>
    <t>INE900B01029</t>
  </si>
  <si>
    <t>KAJARIACER</t>
  </si>
  <si>
    <t>INE217B01036</t>
  </si>
  <si>
    <t>INE437B01014</t>
  </si>
  <si>
    <t>INE438K01021</t>
  </si>
  <si>
    <t>INE314G01014</t>
  </si>
  <si>
    <t>KALYANKJIL</t>
  </si>
  <si>
    <t>INE303R01014</t>
  </si>
  <si>
    <t>KAMATHOTEL</t>
  </si>
  <si>
    <t>INE967C01018</t>
  </si>
  <si>
    <t>KAMDHENU</t>
  </si>
  <si>
    <t>KAMOPAINTS</t>
  </si>
  <si>
    <t>KANANIIND</t>
  </si>
  <si>
    <t>INE879E01037</t>
  </si>
  <si>
    <t>KANORICHEM</t>
  </si>
  <si>
    <t>INE138C01024</t>
  </si>
  <si>
    <t>KANPRPLA</t>
  </si>
  <si>
    <t>INE694E01014</t>
  </si>
  <si>
    <t>KANSAINER</t>
  </si>
  <si>
    <t>INE531A01024</t>
  </si>
  <si>
    <t>KAPSTON</t>
  </si>
  <si>
    <t>KARMAENG</t>
  </si>
  <si>
    <t>INE725L01011</t>
  </si>
  <si>
    <t>INE036D01028</t>
  </si>
  <si>
    <t>KAVVERITEL</t>
  </si>
  <si>
    <t>INE641C01019</t>
  </si>
  <si>
    <t>KAYA</t>
  </si>
  <si>
    <t>INE587G01015</t>
  </si>
  <si>
    <t>KAYNES</t>
  </si>
  <si>
    <t>INE918Z01012</t>
  </si>
  <si>
    <t>KBCGLOBAL</t>
  </si>
  <si>
    <t>INE278R01034</t>
  </si>
  <si>
    <t>KCP</t>
  </si>
  <si>
    <t>INE805C01028</t>
  </si>
  <si>
    <t>KCPSUGIND</t>
  </si>
  <si>
    <t>INE790B01024</t>
  </si>
  <si>
    <t>KDDL</t>
  </si>
  <si>
    <t>INE291D01011</t>
  </si>
  <si>
    <t>KEC</t>
  </si>
  <si>
    <t>INE389H01022</t>
  </si>
  <si>
    <t>KECL</t>
  </si>
  <si>
    <t>INE134B01017</t>
  </si>
  <si>
    <t>KEI</t>
  </si>
  <si>
    <t>INE878B01027</t>
  </si>
  <si>
    <t>KELLTONTEC</t>
  </si>
  <si>
    <t>INE164B01022</t>
  </si>
  <si>
    <t>KERNEX</t>
  </si>
  <si>
    <t>INE202H01019</t>
  </si>
  <si>
    <t>KESORAMIND</t>
  </si>
  <si>
    <t>INE087A01019</t>
  </si>
  <si>
    <t>KEYFINSERV</t>
  </si>
  <si>
    <t>INE681C01015</t>
  </si>
  <si>
    <t>KFINTECH</t>
  </si>
  <si>
    <t>INE138Y01010</t>
  </si>
  <si>
    <t>KHADIM</t>
  </si>
  <si>
    <t>INE834I01025</t>
  </si>
  <si>
    <t>INE745B01028</t>
  </si>
  <si>
    <t>KHAITANLTD</t>
  </si>
  <si>
    <t>INE731C01018</t>
  </si>
  <si>
    <t>KHANDSE</t>
  </si>
  <si>
    <t>INE060B01014</t>
  </si>
  <si>
    <t>KICL</t>
  </si>
  <si>
    <t>INE029L01018</t>
  </si>
  <si>
    <t>KILITCH</t>
  </si>
  <si>
    <t>INE729D01010</t>
  </si>
  <si>
    <t>KIMS</t>
  </si>
  <si>
    <t>INE473D01015</t>
  </si>
  <si>
    <t>INE880L01014</t>
  </si>
  <si>
    <t>KIRIINDUS</t>
  </si>
  <si>
    <t>INE415I01015</t>
  </si>
  <si>
    <t>KIRLOSBROS</t>
  </si>
  <si>
    <t>INE732A01036</t>
  </si>
  <si>
    <t>KIRLOSENG</t>
  </si>
  <si>
    <t>INE146L01010</t>
  </si>
  <si>
    <t>KIRLOSIND</t>
  </si>
  <si>
    <t>INE250A01039</t>
  </si>
  <si>
    <t>KIRLPNU</t>
  </si>
  <si>
    <t>INE811A01020</t>
  </si>
  <si>
    <t>KITEX</t>
  </si>
  <si>
    <t>INE602G01020</t>
  </si>
  <si>
    <t>KKCL</t>
  </si>
  <si>
    <t>INE401H01017</t>
  </si>
  <si>
    <t>KMSUGAR</t>
  </si>
  <si>
    <t>INE157H01023</t>
  </si>
  <si>
    <t>KNRCON</t>
  </si>
  <si>
    <t>INE634I01029</t>
  </si>
  <si>
    <t>KOHINOOR</t>
  </si>
  <si>
    <t>INE080B01012</t>
  </si>
  <si>
    <t>INE760A01029</t>
  </si>
  <si>
    <t>KOLTEPATIL</t>
  </si>
  <si>
    <t>INE094I01018</t>
  </si>
  <si>
    <t>KOPRAN</t>
  </si>
  <si>
    <t>INE082A01010</t>
  </si>
  <si>
    <t>KOTAKBANK</t>
  </si>
  <si>
    <t>INE237A01028</t>
  </si>
  <si>
    <t>INF174K01F59</t>
  </si>
  <si>
    <t>INF174KA1HJ8</t>
  </si>
  <si>
    <t>INF174K014P6</t>
  </si>
  <si>
    <t>INF373I01023</t>
  </si>
  <si>
    <t>INE419A01022</t>
  </si>
  <si>
    <t>INE720A01015</t>
  </si>
  <si>
    <t>KOTHARIPRO</t>
  </si>
  <si>
    <t>INE823A01017</t>
  </si>
  <si>
    <t>KPIGREEN</t>
  </si>
  <si>
    <t>KPIL</t>
  </si>
  <si>
    <t>INE220B01022</t>
  </si>
  <si>
    <t>KPITTECH</t>
  </si>
  <si>
    <t>INE04I401011</t>
  </si>
  <si>
    <t>KPRMILL</t>
  </si>
  <si>
    <t>INE930H01031</t>
  </si>
  <si>
    <t>KRBL</t>
  </si>
  <si>
    <t>INE001B01026</t>
  </si>
  <si>
    <t>INE268B01013</t>
  </si>
  <si>
    <t>KRIDHANINF</t>
  </si>
  <si>
    <t>INE524L01026</t>
  </si>
  <si>
    <t>INE506W01012</t>
  </si>
  <si>
    <t>KRITI</t>
  </si>
  <si>
    <t>INE479D01038</t>
  </si>
  <si>
    <t>INE00Z501029</t>
  </si>
  <si>
    <t>INE798K01010</t>
  </si>
  <si>
    <t>KRSNAA</t>
  </si>
  <si>
    <t>INE08LI01020</t>
  </si>
  <si>
    <t>KSB</t>
  </si>
  <si>
    <t>KSCL</t>
  </si>
  <si>
    <t>INE455I01029</t>
  </si>
  <si>
    <t>KSHITIJPOL</t>
  </si>
  <si>
    <t>INE013801027</t>
  </si>
  <si>
    <t>KSL</t>
  </si>
  <si>
    <t>INE907A01026</t>
  </si>
  <si>
    <t>KSOLVES</t>
  </si>
  <si>
    <t>KTKBANK</t>
  </si>
  <si>
    <t>INE614B01018</t>
  </si>
  <si>
    <t>INE529I01021</t>
  </si>
  <si>
    <t>INE498L01015</t>
  </si>
  <si>
    <t>INE548Z01017</t>
  </si>
  <si>
    <t>LALPATHLAB</t>
  </si>
  <si>
    <t>INE600L01024</t>
  </si>
  <si>
    <t>INE112F01022</t>
  </si>
  <si>
    <t>LANDMARK</t>
  </si>
  <si>
    <t>INE559R01029</t>
  </si>
  <si>
    <t>INE059D01020</t>
  </si>
  <si>
    <t>LATENTVIEW</t>
  </si>
  <si>
    <t>INE0I7C01011</t>
  </si>
  <si>
    <t>LATTEYS</t>
  </si>
  <si>
    <t>INE262Z01023</t>
  </si>
  <si>
    <t>LAURUSLABS</t>
  </si>
  <si>
    <t>INE947Q01028</t>
  </si>
  <si>
    <t>LAXMICOT</t>
  </si>
  <si>
    <t>INE801V01019</t>
  </si>
  <si>
    <t>INE269B01029</t>
  </si>
  <si>
    <t>LCCINFOTEC</t>
  </si>
  <si>
    <t>INE938A01021</t>
  </si>
  <si>
    <t>LEMONTREE</t>
  </si>
  <si>
    <t>INE970X01018</t>
  </si>
  <si>
    <t>LGBBROSLTD</t>
  </si>
  <si>
    <t>INE337A01034</t>
  </si>
  <si>
    <t>INE201J01017</t>
  </si>
  <si>
    <t>INE258Y01016</t>
  </si>
  <si>
    <t>LIBAS</t>
  </si>
  <si>
    <t>INE908V01012</t>
  </si>
  <si>
    <t>LIBERTSHOE</t>
  </si>
  <si>
    <t>INE557B01019</t>
  </si>
  <si>
    <t>LICHSGFIN</t>
  </si>
  <si>
    <t>INE115A01026</t>
  </si>
  <si>
    <t>LICI</t>
  </si>
  <si>
    <t>INE0J1Y01017</t>
  </si>
  <si>
    <t>INF397L01554</t>
  </si>
  <si>
    <t>INF767K01OS7</t>
  </si>
  <si>
    <t>INF767K01OT5</t>
  </si>
  <si>
    <t>INF767K01PC8</t>
  </si>
  <si>
    <t>LIKHITHA</t>
  </si>
  <si>
    <t>INE060901027</t>
  </si>
  <si>
    <t>LINC</t>
  </si>
  <si>
    <t>LINCOLN</t>
  </si>
  <si>
    <t>INE405C01035</t>
  </si>
  <si>
    <t>LINDEINDIA</t>
  </si>
  <si>
    <t>INE473A01011</t>
  </si>
  <si>
    <t>INF732E01037</t>
  </si>
  <si>
    <t>INF740KA1EU7</t>
  </si>
  <si>
    <t>LLOYDSENGG</t>
  </si>
  <si>
    <t>INE093R01011</t>
  </si>
  <si>
    <t>LLOYDSME</t>
  </si>
  <si>
    <t>INE281B01032</t>
  </si>
  <si>
    <t>LODHA</t>
  </si>
  <si>
    <t>INE670K01029</t>
  </si>
  <si>
    <t>INE397H01017</t>
  </si>
  <si>
    <t>INE846D01012</t>
  </si>
  <si>
    <t>INE947I01017</t>
  </si>
  <si>
    <t>INE597L01014</t>
  </si>
  <si>
    <t>LOYALTEX</t>
  </si>
  <si>
    <t>INE970D01010</t>
  </si>
  <si>
    <t>INE197J01017</t>
  </si>
  <si>
    <t>LT</t>
  </si>
  <si>
    <t>INE018A01030</t>
  </si>
  <si>
    <t>LTFOODS</t>
  </si>
  <si>
    <t>INE818H01020</t>
  </si>
  <si>
    <t>INF204KB1882</t>
  </si>
  <si>
    <t>LTIM</t>
  </si>
  <si>
    <t>INE214T01019</t>
  </si>
  <si>
    <t>LTTS</t>
  </si>
  <si>
    <t>INE010V01017</t>
  </si>
  <si>
    <t>LUMAXIND</t>
  </si>
  <si>
    <t>INE162B01018</t>
  </si>
  <si>
    <t>LUMAXTECH</t>
  </si>
  <si>
    <t>INE872H01027</t>
  </si>
  <si>
    <t>LUPIN</t>
  </si>
  <si>
    <t>INE326A01037</t>
  </si>
  <si>
    <t>LUXIND</t>
  </si>
  <si>
    <t>INE150G01020</t>
  </si>
  <si>
    <t>LXCHEM</t>
  </si>
  <si>
    <t>INE576O01020</t>
  </si>
  <si>
    <t>LYKALABS</t>
  </si>
  <si>
    <t>INE933A01014</t>
  </si>
  <si>
    <t>LYPSAGEMS</t>
  </si>
  <si>
    <t>INE142K01011</t>
  </si>
  <si>
    <t>M&amp;M</t>
  </si>
  <si>
    <t>INE101A01026</t>
  </si>
  <si>
    <t>M&amp;MFIN</t>
  </si>
  <si>
    <t>INE774D01024</t>
  </si>
  <si>
    <t>INE215I01027</t>
  </si>
  <si>
    <t>INE155Z01011</t>
  </si>
  <si>
    <t>MADHAV</t>
  </si>
  <si>
    <t>INE925C01016</t>
  </si>
  <si>
    <t>MADHUCON</t>
  </si>
  <si>
    <t>INE378D01032</t>
  </si>
  <si>
    <t>INE414A01015</t>
  </si>
  <si>
    <t>INE347W01011</t>
  </si>
  <si>
    <t>INE387I01016</t>
  </si>
  <si>
    <t>MAHABANK</t>
  </si>
  <si>
    <t>INE457A01014</t>
  </si>
  <si>
    <t>MAHAPEXLTD</t>
  </si>
  <si>
    <t>INE843B01013</t>
  </si>
  <si>
    <t>MAHASTEEL</t>
  </si>
  <si>
    <t>INE451L01014</t>
  </si>
  <si>
    <t>MAHEPC</t>
  </si>
  <si>
    <t>INE215D01010</t>
  </si>
  <si>
    <t>MAHESHWARI</t>
  </si>
  <si>
    <t>INE263W01010</t>
  </si>
  <si>
    <t>MAHLIFE</t>
  </si>
  <si>
    <t>INE813A01018</t>
  </si>
  <si>
    <t>MAHLOG</t>
  </si>
  <si>
    <t>INE766P01016</t>
  </si>
  <si>
    <t>INE288A01013</t>
  </si>
  <si>
    <t>MAHSEAMLES</t>
  </si>
  <si>
    <t>INE271B01025</t>
  </si>
  <si>
    <t>MAITHANALL</t>
  </si>
  <si>
    <t>INE683C01011</t>
  </si>
  <si>
    <t>MALLCOM</t>
  </si>
  <si>
    <t>INE389C01015</t>
  </si>
  <si>
    <t>INE859Q01017</t>
  </si>
  <si>
    <t>MANAKCOAT</t>
  </si>
  <si>
    <t>INE830Q01018</t>
  </si>
  <si>
    <t>MANAKSIA</t>
  </si>
  <si>
    <t>INE015D01022</t>
  </si>
  <si>
    <t>MANAKSTEEL</t>
  </si>
  <si>
    <t>INE824Q01011</t>
  </si>
  <si>
    <t>MANALIPETC</t>
  </si>
  <si>
    <t>INE201A01024</t>
  </si>
  <si>
    <t>MANAPPURAM</t>
  </si>
  <si>
    <t>INE522D01027</t>
  </si>
  <si>
    <t>MANGALAM</t>
  </si>
  <si>
    <t>INE584F01014</t>
  </si>
  <si>
    <t>INE558B01017</t>
  </si>
  <si>
    <t>INE347A01017</t>
  </si>
  <si>
    <t>MANINDS</t>
  </si>
  <si>
    <t>INE993A01026</t>
  </si>
  <si>
    <t>MANINFRA</t>
  </si>
  <si>
    <t>INE949H01023</t>
  </si>
  <si>
    <t>MANKIND</t>
  </si>
  <si>
    <t>INE634S01028</t>
  </si>
  <si>
    <t>INE784W01015</t>
  </si>
  <si>
    <t>MANORAMA</t>
  </si>
  <si>
    <t>MANORG</t>
  </si>
  <si>
    <t>INE370D01013</t>
  </si>
  <si>
    <t>MANUGRAPH</t>
  </si>
  <si>
    <t>INE867A01022</t>
  </si>
  <si>
    <t>MANYAVAR</t>
  </si>
  <si>
    <t>INE825V01034</t>
  </si>
  <si>
    <t>MAPMYINDIA</t>
  </si>
  <si>
    <t>INE0BV301023</t>
  </si>
  <si>
    <t>INE882A01013</t>
  </si>
  <si>
    <t>MARATHON</t>
  </si>
  <si>
    <t>INE182D01020</t>
  </si>
  <si>
    <t>MARICO</t>
  </si>
  <si>
    <t>INE196A01026</t>
  </si>
  <si>
    <t>MARINE</t>
  </si>
  <si>
    <t>INE01JE01028</t>
  </si>
  <si>
    <t>MARKSANS</t>
  </si>
  <si>
    <t>INE750C01026</t>
  </si>
  <si>
    <t>MARUTI</t>
  </si>
  <si>
    <t>INE585B01010</t>
  </si>
  <si>
    <t>MASFIN</t>
  </si>
  <si>
    <t>INE348L01012</t>
  </si>
  <si>
    <t>MASTEK</t>
  </si>
  <si>
    <t>INE759A01021</t>
  </si>
  <si>
    <t>MATRIMONY</t>
  </si>
  <si>
    <t>INE866R01028</t>
  </si>
  <si>
    <t>MAWANASUG</t>
  </si>
  <si>
    <t>INE636A01039</t>
  </si>
  <si>
    <t>MAXESTATES</t>
  </si>
  <si>
    <t>INE03EI01018</t>
  </si>
  <si>
    <t>MAXHEALTH</t>
  </si>
  <si>
    <t>INE027H01010</t>
  </si>
  <si>
    <t>MAXIND</t>
  </si>
  <si>
    <t>INE0CG601016</t>
  </si>
  <si>
    <t>MAYURUNIQ</t>
  </si>
  <si>
    <t>INE040D01038</t>
  </si>
  <si>
    <t>MAZDOCK</t>
  </si>
  <si>
    <t>INE900L01010</t>
  </si>
  <si>
    <t>MBECL</t>
  </si>
  <si>
    <t>INE748A01016</t>
  </si>
  <si>
    <t>MBLINFRA</t>
  </si>
  <si>
    <t>INE912H01013</t>
  </si>
  <si>
    <t>INE854D01024</t>
  </si>
  <si>
    <t>INE813V01022</t>
  </si>
  <si>
    <t>MCLEODRUSS</t>
  </si>
  <si>
    <t>INE942G01012</t>
  </si>
  <si>
    <t>MCX</t>
  </si>
  <si>
    <t>INE745G01035</t>
  </si>
  <si>
    <t>MEDANTA</t>
  </si>
  <si>
    <t>INE474Q01031</t>
  </si>
  <si>
    <t>MEDICAMEQ</t>
  </si>
  <si>
    <t>INE646B01010</t>
  </si>
  <si>
    <t>INE630Y01024</t>
  </si>
  <si>
    <t>MEDPLUS</t>
  </si>
  <si>
    <t>INE804L01022</t>
  </si>
  <si>
    <t>MEGASOFT</t>
  </si>
  <si>
    <t>INE933B01012</t>
  </si>
  <si>
    <t>MEGASTAR</t>
  </si>
  <si>
    <t>INE00EM01016</t>
  </si>
  <si>
    <t>MELSTAR</t>
  </si>
  <si>
    <t>INE817A01019</t>
  </si>
  <si>
    <t>MENONBE</t>
  </si>
  <si>
    <t>INE071D01033</t>
  </si>
  <si>
    <t>MEP</t>
  </si>
  <si>
    <t>INE776I01010</t>
  </si>
  <si>
    <t>METROBRAND</t>
  </si>
  <si>
    <t>INE317I01021</t>
  </si>
  <si>
    <t>METROPOLIS</t>
  </si>
  <si>
    <t>INE112L01020</t>
  </si>
  <si>
    <t>MFSL</t>
  </si>
  <si>
    <t>INE180A01020</t>
  </si>
  <si>
    <t>MGEL</t>
  </si>
  <si>
    <t>MGL</t>
  </si>
  <si>
    <t>INE002S01010</t>
  </si>
  <si>
    <t>MHLXMIRU</t>
  </si>
  <si>
    <t>INE112D01035</t>
  </si>
  <si>
    <t>MHRIL</t>
  </si>
  <si>
    <t>INE998I01010</t>
  </si>
  <si>
    <t>MICEL</t>
  </si>
  <si>
    <t>INE287C01037</t>
  </si>
  <si>
    <t>INF204KB1V68</t>
  </si>
  <si>
    <t>MIDHANI</t>
  </si>
  <si>
    <t>INE099Z01011</t>
  </si>
  <si>
    <t>MINDACORP</t>
  </si>
  <si>
    <t>INE842C01021</t>
  </si>
  <si>
    <t>MINDTECK</t>
  </si>
  <si>
    <t>INE110B01017</t>
  </si>
  <si>
    <t>INE831A01028</t>
  </si>
  <si>
    <t>MIRZAINT</t>
  </si>
  <si>
    <t>INE771A01026</t>
  </si>
  <si>
    <t>MITCON</t>
  </si>
  <si>
    <t>INE828O01033</t>
  </si>
  <si>
    <t>INE964W01021</t>
  </si>
  <si>
    <t>MMFL</t>
  </si>
  <si>
    <t>INE227C01017</t>
  </si>
  <si>
    <t>MMP</t>
  </si>
  <si>
    <t>INE511Y01018</t>
  </si>
  <si>
    <t>MMTC</t>
  </si>
  <si>
    <t>INE123F01029</t>
  </si>
  <si>
    <t>MODIRUBBER</t>
  </si>
  <si>
    <t>INE832A01018</t>
  </si>
  <si>
    <t>MODISONLTD</t>
  </si>
  <si>
    <t>INE737D01021</t>
  </si>
  <si>
    <t>MOHITIND</t>
  </si>
  <si>
    <t>INE954E01012</t>
  </si>
  <si>
    <t>MOIL</t>
  </si>
  <si>
    <t>INE490G01020</t>
  </si>
  <si>
    <t>INE514Y01020</t>
  </si>
  <si>
    <t>MOL</t>
  </si>
  <si>
    <t>INE0CT101020</t>
  </si>
  <si>
    <t>MOLDTECH</t>
  </si>
  <si>
    <t>INE835B01035</t>
  </si>
  <si>
    <t>MOLDTKPAC</t>
  </si>
  <si>
    <t>INE893J01029</t>
  </si>
  <si>
    <t>INF247L01023</t>
  </si>
  <si>
    <t>INF247L01AP3</t>
  </si>
  <si>
    <t>MONARCH</t>
  </si>
  <si>
    <t>INE903D01011</t>
  </si>
  <si>
    <t>MONTECARLO</t>
  </si>
  <si>
    <t>INE950M01013</t>
  </si>
  <si>
    <t>MORARJEE</t>
  </si>
  <si>
    <t>INE161G01027</t>
  </si>
  <si>
    <t>MOREPENLAB</t>
  </si>
  <si>
    <t>INE083A01026</t>
  </si>
  <si>
    <t>MOTHERSON</t>
  </si>
  <si>
    <t>INE775A01035</t>
  </si>
  <si>
    <t>MOTILALOFS</t>
  </si>
  <si>
    <t>INE338I01027</t>
  </si>
  <si>
    <t>MOTOGENFIN</t>
  </si>
  <si>
    <t>INE861B01023</t>
  </si>
  <si>
    <t>MPHASIS</t>
  </si>
  <si>
    <t>INE356A01018</t>
  </si>
  <si>
    <t>MPSLTD</t>
  </si>
  <si>
    <t>INE943D01017</t>
  </si>
  <si>
    <t>MRF</t>
  </si>
  <si>
    <t>INE883A01011</t>
  </si>
  <si>
    <t>INE398B01018</t>
  </si>
  <si>
    <t>MRPL</t>
  </si>
  <si>
    <t>INE103A01014</t>
  </si>
  <si>
    <t>MSPL</t>
  </si>
  <si>
    <t>INE752G01015</t>
  </si>
  <si>
    <t>MSTCLTD</t>
  </si>
  <si>
    <t>INE255X01014</t>
  </si>
  <si>
    <t>INE0FS801015</t>
  </si>
  <si>
    <t>MTARTECH</t>
  </si>
  <si>
    <t>INE864I01014</t>
  </si>
  <si>
    <t>MTEDUCARE</t>
  </si>
  <si>
    <t>INE472M01018</t>
  </si>
  <si>
    <t>MTNL</t>
  </si>
  <si>
    <t>INE153A01019</t>
  </si>
  <si>
    <t>MUFIN</t>
  </si>
  <si>
    <t>INE08KJ01020</t>
  </si>
  <si>
    <t>MUFTI</t>
  </si>
  <si>
    <t>INE220Q01020</t>
  </si>
  <si>
    <t>MUKANDLTD</t>
  </si>
  <si>
    <t>INE304A01026</t>
  </si>
  <si>
    <t>MUKTAARTS</t>
  </si>
  <si>
    <t>INE374B01019</t>
  </si>
  <si>
    <t>MUNJALAU</t>
  </si>
  <si>
    <t>INE672B01032</t>
  </si>
  <si>
    <t>INE577A01027</t>
  </si>
  <si>
    <t>MURUDCERA</t>
  </si>
  <si>
    <t>INE692B01014</t>
  </si>
  <si>
    <t>INE296G01013</t>
  </si>
  <si>
    <t>MUTHOOTFIN</t>
  </si>
  <si>
    <t>INE414G01012</t>
  </si>
  <si>
    <t>INE046W01019</t>
  </si>
  <si>
    <t>INE0KNT01012</t>
  </si>
  <si>
    <t>NACLIND</t>
  </si>
  <si>
    <t>INE295D01020</t>
  </si>
  <si>
    <t>NAGAFERT</t>
  </si>
  <si>
    <t>INE454M01024</t>
  </si>
  <si>
    <t>NAHARCAP</t>
  </si>
  <si>
    <t>INE049I01012</t>
  </si>
  <si>
    <t>NAHARINDUS</t>
  </si>
  <si>
    <t>INE289A01011</t>
  </si>
  <si>
    <t>NAHARPOLY</t>
  </si>
  <si>
    <t>INE308A01027</t>
  </si>
  <si>
    <t>INE290A01027</t>
  </si>
  <si>
    <t>NAM-INDIA</t>
  </si>
  <si>
    <t>INE298J01013</t>
  </si>
  <si>
    <t>NATCOPHARM</t>
  </si>
  <si>
    <t>INE987B01026</t>
  </si>
  <si>
    <t>NATHBIOGEN</t>
  </si>
  <si>
    <t>INE448G01010</t>
  </si>
  <si>
    <t>NATIONALUM</t>
  </si>
  <si>
    <t>INE139A01034</t>
  </si>
  <si>
    <t>NAUKRI</t>
  </si>
  <si>
    <t>INE663F01024</t>
  </si>
  <si>
    <t>NAVA</t>
  </si>
  <si>
    <t>NAVINFLUOR</t>
  </si>
  <si>
    <t>INE048G01026</t>
  </si>
  <si>
    <t>NAVKARCORP</t>
  </si>
  <si>
    <t>INE278M01019</t>
  </si>
  <si>
    <t>NAVNETEDUL</t>
  </si>
  <si>
    <t>INE060A01024</t>
  </si>
  <si>
    <t>NAZARA</t>
  </si>
  <si>
    <t>INE418L01021</t>
  </si>
  <si>
    <t>NBCC</t>
  </si>
  <si>
    <t>INE095N01031</t>
  </si>
  <si>
    <t>INE365I01020</t>
  </si>
  <si>
    <t>NCC</t>
  </si>
  <si>
    <t>INE868B01028</t>
  </si>
  <si>
    <t>NCLIND</t>
  </si>
  <si>
    <t>INE732C01016</t>
  </si>
  <si>
    <t>NDGL</t>
  </si>
  <si>
    <t>INE756C01015</t>
  </si>
  <si>
    <t>NDLVENTURE</t>
  </si>
  <si>
    <t>INE353A01023</t>
  </si>
  <si>
    <t>NDRAUTO</t>
  </si>
  <si>
    <t>INE07OG01012</t>
  </si>
  <si>
    <t>NDTV</t>
  </si>
  <si>
    <t>INE155G01029</t>
  </si>
  <si>
    <t>NECCLTD</t>
  </si>
  <si>
    <t>INE553C01016</t>
  </si>
  <si>
    <t>NECLIFE</t>
  </si>
  <si>
    <t>INE023H01027</t>
  </si>
  <si>
    <t>NELCAST</t>
  </si>
  <si>
    <t>INE189I01024</t>
  </si>
  <si>
    <t>NELCO</t>
  </si>
  <si>
    <t>INE045B01015</t>
  </si>
  <si>
    <t>NEOGEN</t>
  </si>
  <si>
    <t>INE136S01016</t>
  </si>
  <si>
    <t>NESCO</t>
  </si>
  <si>
    <t>INE317F01035</t>
  </si>
  <si>
    <t>NESTLEIND</t>
  </si>
  <si>
    <t>INE239A01024</t>
  </si>
  <si>
    <t>INF277K015R5</t>
  </si>
  <si>
    <t>INE0NT901020</t>
  </si>
  <si>
    <t>NETWORK18</t>
  </si>
  <si>
    <t>INE870H01013</t>
  </si>
  <si>
    <t>NEULANDLAB</t>
  </si>
  <si>
    <t>INE794A01010</t>
  </si>
  <si>
    <t>NEWGEN</t>
  </si>
  <si>
    <t>INE619B01017</t>
  </si>
  <si>
    <t>INF109KC1NS5</t>
  </si>
  <si>
    <t>NEXTMEDIA</t>
  </si>
  <si>
    <t>INE747B01016</t>
  </si>
  <si>
    <t>NFL</t>
  </si>
  <si>
    <t>INE870D01012</t>
  </si>
  <si>
    <t>NGLFINE</t>
  </si>
  <si>
    <t>INE887E01022</t>
  </si>
  <si>
    <t>NH</t>
  </si>
  <si>
    <t>INE410P01011</t>
  </si>
  <si>
    <t>NHPC</t>
  </si>
  <si>
    <t>INE848E01016</t>
  </si>
  <si>
    <t>NIACL</t>
  </si>
  <si>
    <t>INE470Y01017</t>
  </si>
  <si>
    <t>NIBL</t>
  </si>
  <si>
    <t>INE047O01014</t>
  </si>
  <si>
    <t>INF204K014N5</t>
  </si>
  <si>
    <t>INF204KB14I2</t>
  </si>
  <si>
    <t>INF769K01EG9</t>
  </si>
  <si>
    <t>INF109K012R6</t>
  </si>
  <si>
    <t>NIITLTD</t>
  </si>
  <si>
    <t>INE161A01038</t>
  </si>
  <si>
    <t>NIITMTS</t>
  </si>
  <si>
    <t>INE342G01023</t>
  </si>
  <si>
    <t>NILAINFRA</t>
  </si>
  <si>
    <t>INE937C01029</t>
  </si>
  <si>
    <t>NILASPACES</t>
  </si>
  <si>
    <t>INE00S901012</t>
  </si>
  <si>
    <t>NILKAMAL</t>
  </si>
  <si>
    <t>INE310A01015</t>
  </si>
  <si>
    <t>NINSYS</t>
  </si>
  <si>
    <t>INE395U01014</t>
  </si>
  <si>
    <t>NIPPOBATRY</t>
  </si>
  <si>
    <t>INE567A01028</t>
  </si>
  <si>
    <t>NIRAJ</t>
  </si>
  <si>
    <t>INE368I01016</t>
  </si>
  <si>
    <t>NITCO</t>
  </si>
  <si>
    <t>INE858F01012</t>
  </si>
  <si>
    <t>INE229H01012</t>
  </si>
  <si>
    <t>NITIRAJ</t>
  </si>
  <si>
    <t>INE439T01012</t>
  </si>
  <si>
    <t>NKIND</t>
  </si>
  <si>
    <t>INE542C01019</t>
  </si>
  <si>
    <t>NLCINDIA</t>
  </si>
  <si>
    <t>INE589A01014</t>
  </si>
  <si>
    <t>NMDC</t>
  </si>
  <si>
    <t>INE584A01023</t>
  </si>
  <si>
    <t>NOCIL</t>
  </si>
  <si>
    <t>INE163A01018</t>
  </si>
  <si>
    <t>NOIDATOLL</t>
  </si>
  <si>
    <t>INE781B01015</t>
  </si>
  <si>
    <t>INE740D01017</t>
  </si>
  <si>
    <t>NRBBEARING</t>
  </si>
  <si>
    <t>INE349A01021</t>
  </si>
  <si>
    <t>NRL</t>
  </si>
  <si>
    <t>INE0JM501013</t>
  </si>
  <si>
    <t>NSIL</t>
  </si>
  <si>
    <t>INE023A01030</t>
  </si>
  <si>
    <t>INE0NNS01018</t>
  </si>
  <si>
    <t>NTPC</t>
  </si>
  <si>
    <t>INE733E01010</t>
  </si>
  <si>
    <t>NUCLEUS</t>
  </si>
  <si>
    <t>INE096B01018</t>
  </si>
  <si>
    <t>NURECA</t>
  </si>
  <si>
    <t>INE0DSF01015</t>
  </si>
  <si>
    <t>NUVAMA</t>
  </si>
  <si>
    <t>INE531F01015</t>
  </si>
  <si>
    <t>NUVOCO</t>
  </si>
  <si>
    <t>INE118D01016</t>
  </si>
  <si>
    <t>INF204KB18I3</t>
  </si>
  <si>
    <t>NYKAA</t>
  </si>
  <si>
    <t>INE388Y01029</t>
  </si>
  <si>
    <t>OAL</t>
  </si>
  <si>
    <t>INE959C01023</t>
  </si>
  <si>
    <t>OBCL</t>
  </si>
  <si>
    <t>INE426Z01016</t>
  </si>
  <si>
    <t>OBEROIRLTY</t>
  </si>
  <si>
    <t>INE093I01010</t>
  </si>
  <si>
    <t>OCCL</t>
  </si>
  <si>
    <t>INE321D01016</t>
  </si>
  <si>
    <t>OFSS</t>
  </si>
  <si>
    <t>INE881D01027</t>
  </si>
  <si>
    <t>OIL</t>
  </si>
  <si>
    <t>INE274J01014</t>
  </si>
  <si>
    <t>INE591A01010</t>
  </si>
  <si>
    <t>OLECTRA</t>
  </si>
  <si>
    <t>INE260D01016</t>
  </si>
  <si>
    <t>INE090B01011</t>
  </si>
  <si>
    <t>OMAXE</t>
  </si>
  <si>
    <t>INE800H01010</t>
  </si>
  <si>
    <t>OMINFRAL</t>
  </si>
  <si>
    <t>INE239D01028</t>
  </si>
  <si>
    <t>OMKARCHEM</t>
  </si>
  <si>
    <t>INE474L01016</t>
  </si>
  <si>
    <t>ONELIFECAP</t>
  </si>
  <si>
    <t>INE912L01015</t>
  </si>
  <si>
    <t>ONEPOINT</t>
  </si>
  <si>
    <t>INE840Y01029</t>
  </si>
  <si>
    <t>ONGC</t>
  </si>
  <si>
    <t>INE213A01029</t>
  </si>
  <si>
    <t>ONMOBILE</t>
  </si>
  <si>
    <t>INE809I01019</t>
  </si>
  <si>
    <t>ONWARDTEC</t>
  </si>
  <si>
    <t>INE229A01017</t>
  </si>
  <si>
    <t>OPTIEMUS</t>
  </si>
  <si>
    <t>INE350C01017</t>
  </si>
  <si>
    <t>ORBTEXP</t>
  </si>
  <si>
    <t>INE231G01010</t>
  </si>
  <si>
    <t>ORCHPHARMA</t>
  </si>
  <si>
    <t>INE191A01027</t>
  </si>
  <si>
    <t>ORICONENT</t>
  </si>
  <si>
    <t>INE730A01022</t>
  </si>
  <si>
    <t>ORIENTBELL</t>
  </si>
  <si>
    <t>INE607D01018</t>
  </si>
  <si>
    <t>INE876N01018</t>
  </si>
  <si>
    <t>ORIENTCER</t>
  </si>
  <si>
    <t>INE569C01020</t>
  </si>
  <si>
    <t>INE142Z01019</t>
  </si>
  <si>
    <t>ORIENTHOT</t>
  </si>
  <si>
    <t>INE750A01020</t>
  </si>
  <si>
    <t>INE592A01026</t>
  </si>
  <si>
    <t>INE725E01024</t>
  </si>
  <si>
    <t>INE06IR01021</t>
  </si>
  <si>
    <t>OSWALAGRO</t>
  </si>
  <si>
    <t>INE142A01012</t>
  </si>
  <si>
    <t>INE143A01010</t>
  </si>
  <si>
    <t>OSWALSEEDS</t>
  </si>
  <si>
    <t>INE00IK01029</t>
  </si>
  <si>
    <t>INE761H01022</t>
  </si>
  <si>
    <t>PAISALO</t>
  </si>
  <si>
    <t>INE420C01059</t>
  </si>
  <si>
    <t>PAKKA</t>
  </si>
  <si>
    <t>INE551D01018</t>
  </si>
  <si>
    <t>PALASHSECU</t>
  </si>
  <si>
    <t>INE471W01019</t>
  </si>
  <si>
    <t>PALREDTEC</t>
  </si>
  <si>
    <t>INE218G01033</t>
  </si>
  <si>
    <t>PANACEABIO</t>
  </si>
  <si>
    <t>INE922B01023</t>
  </si>
  <si>
    <t>PANACHE</t>
  </si>
  <si>
    <t>INE895W01019</t>
  </si>
  <si>
    <t>PANAMAPET</t>
  </si>
  <si>
    <t>INE305C01029</t>
  </si>
  <si>
    <t>PANSARI</t>
  </si>
  <si>
    <t>INE697V01011</t>
  </si>
  <si>
    <t>INE04LG01015</t>
  </si>
  <si>
    <t>PARACABLES</t>
  </si>
  <si>
    <t>INE074B01023</t>
  </si>
  <si>
    <t>PARADEEP</t>
  </si>
  <si>
    <t>INE088F01024</t>
  </si>
  <si>
    <t>PARAGMILK</t>
  </si>
  <si>
    <t>INE883N01014</t>
  </si>
  <si>
    <t>PARAS</t>
  </si>
  <si>
    <t>INE045601015</t>
  </si>
  <si>
    <t>PARSVNATH</t>
  </si>
  <si>
    <t>INE561H01026</t>
  </si>
  <si>
    <t>INE818B01023</t>
  </si>
  <si>
    <t>PATANJALI</t>
  </si>
  <si>
    <t>INE619A01035</t>
  </si>
  <si>
    <t>PATELENG</t>
  </si>
  <si>
    <t>INE244B01030</t>
  </si>
  <si>
    <t>INE529D01014</t>
  </si>
  <si>
    <t>PAVNAIND</t>
  </si>
  <si>
    <t>INE07S101020</t>
  </si>
  <si>
    <t>PAYTM</t>
  </si>
  <si>
    <t>INE982J01020</t>
  </si>
  <si>
    <t>PCBL</t>
  </si>
  <si>
    <t>INE602A01031</t>
  </si>
  <si>
    <t>PCJEWELLER</t>
  </si>
  <si>
    <t>INE865T01018</t>
  </si>
  <si>
    <t>PDSL</t>
  </si>
  <si>
    <t>INE111Q01021</t>
  </si>
  <si>
    <t>PEL</t>
  </si>
  <si>
    <t>INE140A01024</t>
  </si>
  <si>
    <t>PENIND</t>
  </si>
  <si>
    <t>INE932A01024</t>
  </si>
  <si>
    <t>PENINLAND</t>
  </si>
  <si>
    <t>INE138A01028</t>
  </si>
  <si>
    <t>PERSISTENT</t>
  </si>
  <si>
    <t>PETRONET</t>
  </si>
  <si>
    <t>INE347G01014</t>
  </si>
  <si>
    <t>PFC</t>
  </si>
  <si>
    <t>INE134E01011</t>
  </si>
  <si>
    <t>INE182A01018</t>
  </si>
  <si>
    <t>PFOCUS</t>
  </si>
  <si>
    <t>INE367G01038</t>
  </si>
  <si>
    <t>PFS</t>
  </si>
  <si>
    <t>INE560K01014</t>
  </si>
  <si>
    <t>PGEL</t>
  </si>
  <si>
    <t>INE179A01014</t>
  </si>
  <si>
    <t>INE199A01012</t>
  </si>
  <si>
    <t>PGIL</t>
  </si>
  <si>
    <t>INE940H01022</t>
  </si>
  <si>
    <t>INF204KC1089</t>
  </si>
  <si>
    <t>PHOENIXLTD</t>
  </si>
  <si>
    <t>INE211B01039</t>
  </si>
  <si>
    <t>PIDILITIND</t>
  </si>
  <si>
    <t>INE318A01026</t>
  </si>
  <si>
    <t>PIGL</t>
  </si>
  <si>
    <t>INE557Z01018</t>
  </si>
  <si>
    <t>PIIND</t>
  </si>
  <si>
    <t>INE603J01030</t>
  </si>
  <si>
    <t>PILANIINVS</t>
  </si>
  <si>
    <t>INE417C01014</t>
  </si>
  <si>
    <t>INE600A01035</t>
  </si>
  <si>
    <t>PIONEEREMB</t>
  </si>
  <si>
    <t>INE156C01018</t>
  </si>
  <si>
    <t>PITTIENG</t>
  </si>
  <si>
    <t>INE450D01021</t>
  </si>
  <si>
    <t>PIXTRANS</t>
  </si>
  <si>
    <t>INE751B01018</t>
  </si>
  <si>
    <t>PKTEA</t>
  </si>
  <si>
    <t>INE431F01018</t>
  </si>
  <si>
    <t>INE083C01022</t>
  </si>
  <si>
    <t>INE0INJ01017</t>
  </si>
  <si>
    <t>PNB</t>
  </si>
  <si>
    <t>INE160A01022</t>
  </si>
  <si>
    <t>INE859A01011</t>
  </si>
  <si>
    <t>PNBHOUSING</t>
  </si>
  <si>
    <t>INE572E01012</t>
  </si>
  <si>
    <t>PNC</t>
  </si>
  <si>
    <t>INE392B01011</t>
  </si>
  <si>
    <t>PNCINFRA</t>
  </si>
  <si>
    <t>INE195J01029</t>
  </si>
  <si>
    <t>POCL</t>
  </si>
  <si>
    <t>PODDARHOUS</t>
  </si>
  <si>
    <t>INE888B01018</t>
  </si>
  <si>
    <t>INE371C01013</t>
  </si>
  <si>
    <t>POKARNA</t>
  </si>
  <si>
    <t>INE637C01025</t>
  </si>
  <si>
    <t>POLICYBZR</t>
  </si>
  <si>
    <t>INE417T01026</t>
  </si>
  <si>
    <t>POLYCAB</t>
  </si>
  <si>
    <t>INE455K01017</t>
  </si>
  <si>
    <t>POLYMED</t>
  </si>
  <si>
    <t>INE205C01021</t>
  </si>
  <si>
    <t>POLYPLEX</t>
  </si>
  <si>
    <t>INE633B01018</t>
  </si>
  <si>
    <t>INE838E01017</t>
  </si>
  <si>
    <t>POONAWALLA</t>
  </si>
  <si>
    <t>INE511C01022</t>
  </si>
  <si>
    <t>POWERGRID</t>
  </si>
  <si>
    <t>INE752E01010</t>
  </si>
  <si>
    <t>INE07Y701011</t>
  </si>
  <si>
    <t>POWERMECH</t>
  </si>
  <si>
    <t>INE211R01019</t>
  </si>
  <si>
    <t>PPAP</t>
  </si>
  <si>
    <t>INE095I01015</t>
  </si>
  <si>
    <t>INE050001010</t>
  </si>
  <si>
    <t>PPLPHARMA</t>
  </si>
  <si>
    <t>INE0DK501011</t>
  </si>
  <si>
    <t>PRAENG</t>
  </si>
  <si>
    <t>INE505C01016</t>
  </si>
  <si>
    <t>PRAJIND</t>
  </si>
  <si>
    <t>INE074A01025</t>
  </si>
  <si>
    <t>INE603A01013</t>
  </si>
  <si>
    <t>INE696K01024</t>
  </si>
  <si>
    <t>INE546Y01022</t>
  </si>
  <si>
    <t>PRECAM</t>
  </si>
  <si>
    <t>INE484I01029</t>
  </si>
  <si>
    <t>PRECOT</t>
  </si>
  <si>
    <t>INE283A01014</t>
  </si>
  <si>
    <t>INE372C01037</t>
  </si>
  <si>
    <t>PREMEXPLN</t>
  </si>
  <si>
    <t>PRESTIGE</t>
  </si>
  <si>
    <t>INE811K01011</t>
  </si>
  <si>
    <t>PRICOLLTD</t>
  </si>
  <si>
    <t>INE726V01018</t>
  </si>
  <si>
    <t>PRIMESECU</t>
  </si>
  <si>
    <t>INE032B01021</t>
  </si>
  <si>
    <t>INE689W01016</t>
  </si>
  <si>
    <t>INE974Z01015</t>
  </si>
  <si>
    <t>PRITIKAUTO</t>
  </si>
  <si>
    <t>INE583R01029</t>
  </si>
  <si>
    <t>PRIVISCL</t>
  </si>
  <si>
    <t>INE959A01019</t>
  </si>
  <si>
    <t>PROZONER</t>
  </si>
  <si>
    <t>INE195N01013</t>
  </si>
  <si>
    <t>PRSMJOHNSN</t>
  </si>
  <si>
    <t>INE010A01011</t>
  </si>
  <si>
    <t>PRUDENT</t>
  </si>
  <si>
    <t>INE00F201020</t>
  </si>
  <si>
    <t>PRUDMOULI</t>
  </si>
  <si>
    <t>INE024D01016</t>
  </si>
  <si>
    <t>INE608A01012</t>
  </si>
  <si>
    <t>PSPPROJECT</t>
  </si>
  <si>
    <t>INE488V01015</t>
  </si>
  <si>
    <t>INF204KB16I7</t>
  </si>
  <si>
    <t>PTC</t>
  </si>
  <si>
    <t>INE877F01012</t>
  </si>
  <si>
    <t>PTCIL</t>
  </si>
  <si>
    <t>INE596F01018</t>
  </si>
  <si>
    <t>INE034D01049</t>
  </si>
  <si>
    <t>PUNJABCHEM</t>
  </si>
  <si>
    <t>INE277B01014</t>
  </si>
  <si>
    <t>PURVA</t>
  </si>
  <si>
    <t>INE323I01011</t>
  </si>
  <si>
    <t>PVP</t>
  </si>
  <si>
    <t>INE362A01016</t>
  </si>
  <si>
    <t>PVRINOX</t>
  </si>
  <si>
    <t>INE191H01014</t>
  </si>
  <si>
    <t>INE0MIS01010</t>
  </si>
  <si>
    <t>QUESS</t>
  </si>
  <si>
    <t>INE615P01015</t>
  </si>
  <si>
    <t>QUICKHEAL</t>
  </si>
  <si>
    <t>INE306L01010</t>
  </si>
  <si>
    <t>RACE</t>
  </si>
  <si>
    <t>INE084Q01012</t>
  </si>
  <si>
    <t>RADAAN</t>
  </si>
  <si>
    <t>INE874F01027</t>
  </si>
  <si>
    <t>INE583V01021</t>
  </si>
  <si>
    <t>RADIANTCMS</t>
  </si>
  <si>
    <t>INE855R01021</t>
  </si>
  <si>
    <t>RADICO</t>
  </si>
  <si>
    <t>INE944F01028</t>
  </si>
  <si>
    <t>INE919I01024</t>
  </si>
  <si>
    <t>RAILTEL</t>
  </si>
  <si>
    <t>INE0DD101019</t>
  </si>
  <si>
    <t>RAIN</t>
  </si>
  <si>
    <t>INE855B01025</t>
  </si>
  <si>
    <t>RAINBOW</t>
  </si>
  <si>
    <t>INE961O01016</t>
  </si>
  <si>
    <t>RAJESHEXPO</t>
  </si>
  <si>
    <t>INE343B01030</t>
  </si>
  <si>
    <t>INE00KV01022</t>
  </si>
  <si>
    <t>RAJRATAN</t>
  </si>
  <si>
    <t>INE451D01029</t>
  </si>
  <si>
    <t>INE533D01032</t>
  </si>
  <si>
    <t>INE562B01019</t>
  </si>
  <si>
    <t>INE952H01027</t>
  </si>
  <si>
    <t>RALLIS</t>
  </si>
  <si>
    <t>INE613A01020</t>
  </si>
  <si>
    <t>INE278B01020</t>
  </si>
  <si>
    <t>RAMASTEEL</t>
  </si>
  <si>
    <t>INE230R01035</t>
  </si>
  <si>
    <t>RAMCOCEM</t>
  </si>
  <si>
    <t>INE331A01037</t>
  </si>
  <si>
    <t>RAMCOIND</t>
  </si>
  <si>
    <t>INE614A01028</t>
  </si>
  <si>
    <t>RAMCOSYS</t>
  </si>
  <si>
    <t>INE246B01019</t>
  </si>
  <si>
    <t>RAMKY</t>
  </si>
  <si>
    <t>INE874I01013</t>
  </si>
  <si>
    <t>RAMRAT</t>
  </si>
  <si>
    <t>INE207E01023</t>
  </si>
  <si>
    <t>INE625B01014</t>
  </si>
  <si>
    <t>INE222J01013</t>
  </si>
  <si>
    <t>RANEHOLDIN</t>
  </si>
  <si>
    <t>INE384A01010</t>
  </si>
  <si>
    <t>RATEGAIN</t>
  </si>
  <si>
    <t>INE0CLI01024</t>
  </si>
  <si>
    <t>RATNAMANI</t>
  </si>
  <si>
    <t>INE703B01027</t>
  </si>
  <si>
    <t>INE05CZ01011</t>
  </si>
  <si>
    <t>RAYMOND</t>
  </si>
  <si>
    <t>INE301A01014</t>
  </si>
  <si>
    <t>RBA</t>
  </si>
  <si>
    <t>INE07T201019</t>
  </si>
  <si>
    <t>INE244J01017</t>
  </si>
  <si>
    <t>RBLBANK</t>
  </si>
  <si>
    <t>INE976G01028</t>
  </si>
  <si>
    <t>INE0PEQ01016</t>
  </si>
  <si>
    <t>RCF</t>
  </si>
  <si>
    <t>INE027A01015</t>
  </si>
  <si>
    <t>RECLTD</t>
  </si>
  <si>
    <t>INE020B01018</t>
  </si>
  <si>
    <t>REDINGTON</t>
  </si>
  <si>
    <t>INE891D01026</t>
  </si>
  <si>
    <t>REDTAPE</t>
  </si>
  <si>
    <t>INE0LXT01019</t>
  </si>
  <si>
    <t>REFEX</t>
  </si>
  <si>
    <t>INE277C01012</t>
  </si>
  <si>
    <t>INE131B01039</t>
  </si>
  <si>
    <t>INE750D01016</t>
  </si>
  <si>
    <t>RELIANCE</t>
  </si>
  <si>
    <t>INE002A01018</t>
  </si>
  <si>
    <t>RELIGARE</t>
  </si>
  <si>
    <t>INE621H01010</t>
  </si>
  <si>
    <t>RELINFRA</t>
  </si>
  <si>
    <t>INE036A01016</t>
  </si>
  <si>
    <t>REMSONSIND</t>
  </si>
  <si>
    <t>RENUKA</t>
  </si>
  <si>
    <t>INE087H01022</t>
  </si>
  <si>
    <t>REPCOHOME</t>
  </si>
  <si>
    <t>INE612J01015</t>
  </si>
  <si>
    <t>REPL</t>
  </si>
  <si>
    <t>INE364Z01019</t>
  </si>
  <si>
    <t>REPRO</t>
  </si>
  <si>
    <t>INE461B01014</t>
  </si>
  <si>
    <t>RESPONIND</t>
  </si>
  <si>
    <t>INE688D01026</t>
  </si>
  <si>
    <t>RGL</t>
  </si>
  <si>
    <t>INE722H01024</t>
  </si>
  <si>
    <t>INE217K01011</t>
  </si>
  <si>
    <t>RHIM</t>
  </si>
  <si>
    <t>INE743M01012</t>
  </si>
  <si>
    <t>INE508K01013</t>
  </si>
  <si>
    <t>RICOAUTO</t>
  </si>
  <si>
    <t>INE209B01025</t>
  </si>
  <si>
    <t>RIIL</t>
  </si>
  <si>
    <t>INE046A01015</t>
  </si>
  <si>
    <t>RISHABH</t>
  </si>
  <si>
    <t>INE0N2P01017</t>
  </si>
  <si>
    <t>RITCO</t>
  </si>
  <si>
    <t>INE01EG01016</t>
  </si>
  <si>
    <t>RITES</t>
  </si>
  <si>
    <t>INE320J01015</t>
  </si>
  <si>
    <t>RKEC</t>
  </si>
  <si>
    <t>INE786W01010</t>
  </si>
  <si>
    <t>RKFORGE</t>
  </si>
  <si>
    <t>INE399G01023</t>
  </si>
  <si>
    <t>RML</t>
  </si>
  <si>
    <t>INE050H01012</t>
  </si>
  <si>
    <t>ROHLTD</t>
  </si>
  <si>
    <t>INE283H01019</t>
  </si>
  <si>
    <t>INE645S01016</t>
  </si>
  <si>
    <t>ROLLT</t>
  </si>
  <si>
    <t>INE927A01040</t>
  </si>
  <si>
    <t>ROSSARI</t>
  </si>
  <si>
    <t>INE02A801020</t>
  </si>
  <si>
    <t>ROSSELLIND</t>
  </si>
  <si>
    <t>INE847C01020</t>
  </si>
  <si>
    <t>ROTO</t>
  </si>
  <si>
    <t>ROUTE</t>
  </si>
  <si>
    <t>INE450U01017</t>
  </si>
  <si>
    <t>INE105J01010</t>
  </si>
  <si>
    <t>RPOWER</t>
  </si>
  <si>
    <t>INE614G01033</t>
  </si>
  <si>
    <t>RPPINFRA</t>
  </si>
  <si>
    <t>INE324L01013</t>
  </si>
  <si>
    <t>RPPL</t>
  </si>
  <si>
    <t>RPSGVENT</t>
  </si>
  <si>
    <t>INE425Y01011</t>
  </si>
  <si>
    <t>RRKABEL</t>
  </si>
  <si>
    <t>INE777K01022</t>
  </si>
  <si>
    <t>RSSOFTWARE</t>
  </si>
  <si>
    <t>INE165B01029</t>
  </si>
  <si>
    <t>RSWM</t>
  </si>
  <si>
    <t>INE611A01016</t>
  </si>
  <si>
    <t>RSYSTEMS</t>
  </si>
  <si>
    <t>INE411H01032</t>
  </si>
  <si>
    <t>RTNINDIA</t>
  </si>
  <si>
    <t>INE834M01019</t>
  </si>
  <si>
    <t>RTNPOWER</t>
  </si>
  <si>
    <t>INE399K01017</t>
  </si>
  <si>
    <t>INE301D01026</t>
  </si>
  <si>
    <t>RUCHINFRA</t>
  </si>
  <si>
    <t>INE413B01023</t>
  </si>
  <si>
    <t>INE803H01014</t>
  </si>
  <si>
    <t>RUPA</t>
  </si>
  <si>
    <t>INE895B01021</t>
  </si>
  <si>
    <t>RUSTOMJEE</t>
  </si>
  <si>
    <t>INE263M01029</t>
  </si>
  <si>
    <t>RVHL</t>
  </si>
  <si>
    <t>INE09E501017</t>
  </si>
  <si>
    <t>RVNL</t>
  </si>
  <si>
    <t>INE415G01027</t>
  </si>
  <si>
    <t>S&amp;SPOWER</t>
  </si>
  <si>
    <t>INE902B01017</t>
  </si>
  <si>
    <t>SADBHAV</t>
  </si>
  <si>
    <t>INE226H01026</t>
  </si>
  <si>
    <t>SADBHIN</t>
  </si>
  <si>
    <t>INE764L01010</t>
  </si>
  <si>
    <t>SADHNANIQ</t>
  </si>
  <si>
    <t>INE888C01040</t>
  </si>
  <si>
    <t>SAFARI</t>
  </si>
  <si>
    <t>INE429E01023</t>
  </si>
  <si>
    <t>SAGARDEEP</t>
  </si>
  <si>
    <t>INE976T01013</t>
  </si>
  <si>
    <t>SAGCEM</t>
  </si>
  <si>
    <t>INE229C01021</t>
  </si>
  <si>
    <t>SAH</t>
  </si>
  <si>
    <t>INE035801013</t>
  </si>
  <si>
    <t>INE280H01015</t>
  </si>
  <si>
    <t>SAIL</t>
  </si>
  <si>
    <t>INE114A01011</t>
  </si>
  <si>
    <t>SAKAR</t>
  </si>
  <si>
    <t>INE732S01012</t>
  </si>
  <si>
    <t>SAKHTISUG</t>
  </si>
  <si>
    <t>INE623A01011</t>
  </si>
  <si>
    <t>SAKSOFT</t>
  </si>
  <si>
    <t>INE667G01023</t>
  </si>
  <si>
    <t>SAKUMA</t>
  </si>
  <si>
    <t>INE190H01024</t>
  </si>
  <si>
    <t>SALASAR</t>
  </si>
  <si>
    <t>INE170V01027</t>
  </si>
  <si>
    <t>INE498E01010</t>
  </si>
  <si>
    <t>INE658G01014</t>
  </si>
  <si>
    <t>SALZERELEC</t>
  </si>
  <si>
    <t>INE457F01013</t>
  </si>
  <si>
    <t>SAMBHAAV</t>
  </si>
  <si>
    <t>INE699B01027</t>
  </si>
  <si>
    <t>SAMHI</t>
  </si>
  <si>
    <t>INE08U801020</t>
  </si>
  <si>
    <t>SAMPANN</t>
  </si>
  <si>
    <t>INE735M01018</t>
  </si>
  <si>
    <t>SANDESH</t>
  </si>
  <si>
    <t>INE583B01015</t>
  </si>
  <si>
    <t>SANDHAR</t>
  </si>
  <si>
    <t>INE278H01035</t>
  </si>
  <si>
    <t>SANDUMA</t>
  </si>
  <si>
    <t>INE149K01016</t>
  </si>
  <si>
    <t>SANGAMIND</t>
  </si>
  <si>
    <t>INE495C01010</t>
  </si>
  <si>
    <t>INE999B01013</t>
  </si>
  <si>
    <t>SANGHVIMOV</t>
  </si>
  <si>
    <t>SANOFI</t>
  </si>
  <si>
    <t>INE058A01010</t>
  </si>
  <si>
    <t>SANSERA</t>
  </si>
  <si>
    <t>INE953O01021</t>
  </si>
  <si>
    <t>SAPPHIRE</t>
  </si>
  <si>
    <t>SARDAEN</t>
  </si>
  <si>
    <t>INE385C01021</t>
  </si>
  <si>
    <t>SAREGAMA</t>
  </si>
  <si>
    <t>INE979A01025</t>
  </si>
  <si>
    <t>SARLAPOLY</t>
  </si>
  <si>
    <t>INE453D01025</t>
  </si>
  <si>
    <t>SARVESHWAR</t>
  </si>
  <si>
    <t>INE324X01026</t>
  </si>
  <si>
    <t>SASKEN</t>
  </si>
  <si>
    <t>INE231F01020</t>
  </si>
  <si>
    <t>SASTASUNDR</t>
  </si>
  <si>
    <t>INE019J01013</t>
  </si>
  <si>
    <t>INE170E01023</t>
  </si>
  <si>
    <t>SATIN</t>
  </si>
  <si>
    <t>INE836B01017</t>
  </si>
  <si>
    <t>SATINDLTD</t>
  </si>
  <si>
    <t>INE065D01027</t>
  </si>
  <si>
    <t>SBC</t>
  </si>
  <si>
    <t>INE04AK01028</t>
  </si>
  <si>
    <t>SBCL</t>
  </si>
  <si>
    <t>INE386D01027</t>
  </si>
  <si>
    <t>SBFC</t>
  </si>
  <si>
    <t>INE423Y01016</t>
  </si>
  <si>
    <t>SBGLP</t>
  </si>
  <si>
    <t>INE018E01016</t>
  </si>
  <si>
    <t>INE123W01016</t>
  </si>
  <si>
    <t>SBIN</t>
  </si>
  <si>
    <t>INE062A01020</t>
  </si>
  <si>
    <t>SCHAEFFLER</t>
  </si>
  <si>
    <t>INE513A01022</t>
  </si>
  <si>
    <t>SCHAND</t>
  </si>
  <si>
    <t>INE807K01035</t>
  </si>
  <si>
    <t>INE839M01018</t>
  </si>
  <si>
    <t>SCI</t>
  </si>
  <si>
    <t>INE109A01011</t>
  </si>
  <si>
    <t>INE501Y01019</t>
  </si>
  <si>
    <t>SDBL</t>
  </si>
  <si>
    <t>INF204KC1022</t>
  </si>
  <si>
    <t>SEAMECLTD</t>
  </si>
  <si>
    <t>INE497B01018</t>
  </si>
  <si>
    <t>SECMARK</t>
  </si>
  <si>
    <t>INE0BTM01013</t>
  </si>
  <si>
    <t>SECURCRED</t>
  </si>
  <si>
    <t>INE195Y01010</t>
  </si>
  <si>
    <t>SECURKLOUD</t>
  </si>
  <si>
    <t>INE650K01021</t>
  </si>
  <si>
    <t>INE818A01017</t>
  </si>
  <si>
    <t>SELMC</t>
  </si>
  <si>
    <t>INE105I01020</t>
  </si>
  <si>
    <t>SEMAC</t>
  </si>
  <si>
    <t>INE617A01013</t>
  </si>
  <si>
    <t>SENCO</t>
  </si>
  <si>
    <t>SEPC</t>
  </si>
  <si>
    <t>INE964H01014</t>
  </si>
  <si>
    <t>SEQUENT</t>
  </si>
  <si>
    <t>INE807F01027</t>
  </si>
  <si>
    <t>SERVOTECH</t>
  </si>
  <si>
    <t>INE782X01033</t>
  </si>
  <si>
    <t>SESHAPAPER</t>
  </si>
  <si>
    <t>INE630A01024</t>
  </si>
  <si>
    <t>SETCO</t>
  </si>
  <si>
    <t>INE878E01021</t>
  </si>
  <si>
    <t>INF200KA1FS1</t>
  </si>
  <si>
    <t>INF200KA1580</t>
  </si>
  <si>
    <t>SFL</t>
  </si>
  <si>
    <t>INE916U01025</t>
  </si>
  <si>
    <t>INE00QT01015</t>
  </si>
  <si>
    <t>SGL</t>
  </si>
  <si>
    <t>INE353H01010</t>
  </si>
  <si>
    <t>SHAH</t>
  </si>
  <si>
    <t>INE482J01021</t>
  </si>
  <si>
    <t>SHAHALLOYS</t>
  </si>
  <si>
    <t>INE640C01011</t>
  </si>
  <si>
    <t>SHAILY</t>
  </si>
  <si>
    <t>INE151G01028</t>
  </si>
  <si>
    <t>SHAKTIPUMP</t>
  </si>
  <si>
    <t>INE908D01010</t>
  </si>
  <si>
    <t>SHALBY</t>
  </si>
  <si>
    <t>INE597J01018</t>
  </si>
  <si>
    <t>SHALPAINTS</t>
  </si>
  <si>
    <t>INE849C01026</t>
  </si>
  <si>
    <t>SHANKARA</t>
  </si>
  <si>
    <t>INE274V01019</t>
  </si>
  <si>
    <t>SHANTI</t>
  </si>
  <si>
    <t>INE933X01016</t>
  </si>
  <si>
    <t>INE631A01022</t>
  </si>
  <si>
    <t>SHARDACROP</t>
  </si>
  <si>
    <t>INE221J01015</t>
  </si>
  <si>
    <t>SHARDAMOTR</t>
  </si>
  <si>
    <t>INE597I01028</t>
  </si>
  <si>
    <t>SHAREINDIA</t>
  </si>
  <si>
    <t>SHEMAROO</t>
  </si>
  <si>
    <t>INE363M01019</t>
  </si>
  <si>
    <t>SHILPAMED</t>
  </si>
  <si>
    <t>INE790G01031</t>
  </si>
  <si>
    <t>SHIVALIK</t>
  </si>
  <si>
    <t>INE788J01021</t>
  </si>
  <si>
    <t>INE637H01024</t>
  </si>
  <si>
    <t>SHIVATEX</t>
  </si>
  <si>
    <t>INE705C01020</t>
  </si>
  <si>
    <t>SHK</t>
  </si>
  <si>
    <t>INE500L01026</t>
  </si>
  <si>
    <t>SHOPERSTOP</t>
  </si>
  <si>
    <t>INE498B01024</t>
  </si>
  <si>
    <t>SHRADHA</t>
  </si>
  <si>
    <t>SHREDIGCEM</t>
  </si>
  <si>
    <t>INE232A01011</t>
  </si>
  <si>
    <t>SHREECEM</t>
  </si>
  <si>
    <t>INE070A01015</t>
  </si>
  <si>
    <t>SHREEPUSHK</t>
  </si>
  <si>
    <t>INE712K01011</t>
  </si>
  <si>
    <t>INE879A01019</t>
  </si>
  <si>
    <t>INE231C01019</t>
  </si>
  <si>
    <t>INE757B01015</t>
  </si>
  <si>
    <t>SHRIPISTON</t>
  </si>
  <si>
    <t>INE526E01018</t>
  </si>
  <si>
    <t>SHRIRAMFIN</t>
  </si>
  <si>
    <t>INE721A01013</t>
  </si>
  <si>
    <t>SHRIRAMPPS</t>
  </si>
  <si>
    <t>INE217L01019</t>
  </si>
  <si>
    <t>SHYAMCENT</t>
  </si>
  <si>
    <t>INE979R01011</t>
  </si>
  <si>
    <t>SHYAMMETL</t>
  </si>
  <si>
    <t>INE810G01011</t>
  </si>
  <si>
    <t>SHYAMTEL</t>
  </si>
  <si>
    <t>INE635A01023</t>
  </si>
  <si>
    <t>SICALLOG</t>
  </si>
  <si>
    <t>INE075B01020</t>
  </si>
  <si>
    <t>SIEMENS</t>
  </si>
  <si>
    <t>INE003A01024</t>
  </si>
  <si>
    <t>SIGACHI</t>
  </si>
  <si>
    <t>INE0D0K01022</t>
  </si>
  <si>
    <t>INE529F01035</t>
  </si>
  <si>
    <t>SIGMA</t>
  </si>
  <si>
    <t>INE0A0S01010</t>
  </si>
  <si>
    <t>SIGNATURE</t>
  </si>
  <si>
    <t>INE903U01023</t>
  </si>
  <si>
    <t>INE112X01017</t>
  </si>
  <si>
    <t>SIL</t>
  </si>
  <si>
    <t>INE173A01025</t>
  </si>
  <si>
    <t>SILINV</t>
  </si>
  <si>
    <t>INE923A01015</t>
  </si>
  <si>
    <t>SILLYMONKS</t>
  </si>
  <si>
    <t>INE203Y01012</t>
  </si>
  <si>
    <t>INF204KC1402</t>
  </si>
  <si>
    <t>SILVERTUC</t>
  </si>
  <si>
    <t>INE625X01018</t>
  </si>
  <si>
    <t>SIMBHALS</t>
  </si>
  <si>
    <t>INE748T01016</t>
  </si>
  <si>
    <t>SIMPLEXINF</t>
  </si>
  <si>
    <t>INE059B01024</t>
  </si>
  <si>
    <t>SINDHUTRAD</t>
  </si>
  <si>
    <t>INE325D01025</t>
  </si>
  <si>
    <t>INE129Z01016</t>
  </si>
  <si>
    <t>SIRCA</t>
  </si>
  <si>
    <t>INE792Z01011</t>
  </si>
  <si>
    <t>SIS</t>
  </si>
  <si>
    <t>INE285J01028</t>
  </si>
  <si>
    <t>SIYSIL</t>
  </si>
  <si>
    <t>INE076B01028</t>
  </si>
  <si>
    <t>SJS</t>
  </si>
  <si>
    <t>INE284S01014</t>
  </si>
  <si>
    <t>SJVN</t>
  </si>
  <si>
    <t>INE002L01015</t>
  </si>
  <si>
    <t>SKFINDIA</t>
  </si>
  <si>
    <t>INE640A01023</t>
  </si>
  <si>
    <t>SKIPPER</t>
  </si>
  <si>
    <t>INE439E01022</t>
  </si>
  <si>
    <t>SKMEGGPROD</t>
  </si>
  <si>
    <t>INE411D01015</t>
  </si>
  <si>
    <t>SKYGOLD</t>
  </si>
  <si>
    <t>INE01IU01018</t>
  </si>
  <si>
    <t>SMARTLINK</t>
  </si>
  <si>
    <t>INE178C01020</t>
  </si>
  <si>
    <t>SMCGLOBAL</t>
  </si>
  <si>
    <t>INE103C01036</t>
  </si>
  <si>
    <t>INE294B01019</t>
  </si>
  <si>
    <t>INE017W01010</t>
  </si>
  <si>
    <t>SMSLIFE</t>
  </si>
  <si>
    <t>INE320X01016</t>
  </si>
  <si>
    <t>SMSPHARMA</t>
  </si>
  <si>
    <t>INE812G01025</t>
  </si>
  <si>
    <t>INE734N01019</t>
  </si>
  <si>
    <t>SOBHA</t>
  </si>
  <si>
    <t>INE671H01015</t>
  </si>
  <si>
    <t>SOFTTECH</t>
  </si>
  <si>
    <t>INE728Z01015</t>
  </si>
  <si>
    <t>SOLARA</t>
  </si>
  <si>
    <t>INE624Z01016</t>
  </si>
  <si>
    <t>SOLARINDS</t>
  </si>
  <si>
    <t>INE343H01029</t>
  </si>
  <si>
    <t>SOMANYCERA</t>
  </si>
  <si>
    <t>INE355A01028</t>
  </si>
  <si>
    <t>SOMATEX</t>
  </si>
  <si>
    <t>INE314C01013</t>
  </si>
  <si>
    <t>INE323J01019</t>
  </si>
  <si>
    <t>SONACOMS</t>
  </si>
  <si>
    <t>INE073K01018</t>
  </si>
  <si>
    <t>SONATSOFTW</t>
  </si>
  <si>
    <t>INE269A01021</t>
  </si>
  <si>
    <t>SOTL</t>
  </si>
  <si>
    <t>INE035D01020</t>
  </si>
  <si>
    <t>SOUTHBANK</t>
  </si>
  <si>
    <t>INE683A01023</t>
  </si>
  <si>
    <t>SOUTHWEST</t>
  </si>
  <si>
    <t>INE980Y01015</t>
  </si>
  <si>
    <t>SPAL</t>
  </si>
  <si>
    <t>INE212I01016</t>
  </si>
  <si>
    <t>SPANDANA</t>
  </si>
  <si>
    <t>INE572J01011</t>
  </si>
  <si>
    <t>SPARC</t>
  </si>
  <si>
    <t>INE232I01014</t>
  </si>
  <si>
    <t>SPCENET</t>
  </si>
  <si>
    <t>INE970N01027</t>
  </si>
  <si>
    <t>SPECIALITY</t>
  </si>
  <si>
    <t>INE247M01014</t>
  </si>
  <si>
    <t>SPENCERS</t>
  </si>
  <si>
    <t>INE020801028</t>
  </si>
  <si>
    <t>SPIC</t>
  </si>
  <si>
    <t>INE147A01011</t>
  </si>
  <si>
    <t>SPLIL</t>
  </si>
  <si>
    <t>INE978G01016</t>
  </si>
  <si>
    <t>INE663A01033</t>
  </si>
  <si>
    <t>SPMLINFRA</t>
  </si>
  <si>
    <t>INE937A01023</t>
  </si>
  <si>
    <t>INE099F01013</t>
  </si>
  <si>
    <t>SRF</t>
  </si>
  <si>
    <t>INE647A01010</t>
  </si>
  <si>
    <t>INE559N01010</t>
  </si>
  <si>
    <t>SRHHYPOLTD</t>
  </si>
  <si>
    <t>INE917H01012</t>
  </si>
  <si>
    <t>SSWL</t>
  </si>
  <si>
    <t>INE802C01033</t>
  </si>
  <si>
    <t>STAR</t>
  </si>
  <si>
    <t>INE939A01011</t>
  </si>
  <si>
    <t>STARCEMENT</t>
  </si>
  <si>
    <t>INE460H01021</t>
  </si>
  <si>
    <t>INE575P01011</t>
  </si>
  <si>
    <t>INE733A01018</t>
  </si>
  <si>
    <t>STARTECK</t>
  </si>
  <si>
    <t>INE992I01013</t>
  </si>
  <si>
    <t>STCINDIA</t>
  </si>
  <si>
    <t>INE655A01013</t>
  </si>
  <si>
    <t>INE124E01020</t>
  </si>
  <si>
    <t>STEELCITY</t>
  </si>
  <si>
    <t>INE395H01011</t>
  </si>
  <si>
    <t>INE503B01021</t>
  </si>
  <si>
    <t>STEL</t>
  </si>
  <si>
    <t>INE577L01016</t>
  </si>
  <si>
    <t>STERTOOLS</t>
  </si>
  <si>
    <t>INE334A01023</t>
  </si>
  <si>
    <t>STLTECH</t>
  </si>
  <si>
    <t>INE089C01029</t>
  </si>
  <si>
    <t>STOVEKRAFT</t>
  </si>
  <si>
    <t>INE00IN01015</t>
  </si>
  <si>
    <t>STYLAMIND</t>
  </si>
  <si>
    <t>INE239C01020</t>
  </si>
  <si>
    <t>STYRENIX</t>
  </si>
  <si>
    <t>INE189B01011</t>
  </si>
  <si>
    <t>SUBEXLTD</t>
  </si>
  <si>
    <t>INE754A01055</t>
  </si>
  <si>
    <t>SUBROS</t>
  </si>
  <si>
    <t>INE287B01021</t>
  </si>
  <si>
    <t>SUDARSCHEM</t>
  </si>
  <si>
    <t>INE659A01023</t>
  </si>
  <si>
    <t>SUKHJITS</t>
  </si>
  <si>
    <t>SULA</t>
  </si>
  <si>
    <t>INE142Q01026</t>
  </si>
  <si>
    <t>SUMICHEM</t>
  </si>
  <si>
    <t>INE258G01013</t>
  </si>
  <si>
    <t>SUMIT</t>
  </si>
  <si>
    <t>INE748Z01013</t>
  </si>
  <si>
    <t>SUMMITSEC</t>
  </si>
  <si>
    <t>INE519C01017</t>
  </si>
  <si>
    <t>SUNCLAY</t>
  </si>
  <si>
    <t>INE0Q3R01026</t>
  </si>
  <si>
    <t>SUNDARAM</t>
  </si>
  <si>
    <t>INE108E01023</t>
  </si>
  <si>
    <t>SUNDARMFIN</t>
  </si>
  <si>
    <t>INE660A01013</t>
  </si>
  <si>
    <t>SUNDARMHLD</t>
  </si>
  <si>
    <t>INE202Z01029</t>
  </si>
  <si>
    <t>INE073D01013</t>
  </si>
  <si>
    <t>SUNDRMFAST</t>
  </si>
  <si>
    <t>INE387A01021</t>
  </si>
  <si>
    <t>SUNFLAG</t>
  </si>
  <si>
    <t>INE947A01014</t>
  </si>
  <si>
    <t>SUNPHARMA</t>
  </si>
  <si>
    <t>INE044A01036</t>
  </si>
  <si>
    <t>SUNTECK</t>
  </si>
  <si>
    <t>INE805D01034</t>
  </si>
  <si>
    <t>SUNTV</t>
  </si>
  <si>
    <t>INE424H01027</t>
  </si>
  <si>
    <t>SUPERHOUSE</t>
  </si>
  <si>
    <t>INE712B01010</t>
  </si>
  <si>
    <t>SUPRAJIT</t>
  </si>
  <si>
    <t>INE399C01030</t>
  </si>
  <si>
    <t>SUPREMEIND</t>
  </si>
  <si>
    <t>INE195A01028</t>
  </si>
  <si>
    <t>SUPREMEINF</t>
  </si>
  <si>
    <t>INE550H01011</t>
  </si>
  <si>
    <t>INE07RO01027</t>
  </si>
  <si>
    <t>SURAJEST</t>
  </si>
  <si>
    <t>INE843S01025</t>
  </si>
  <si>
    <t>INE272L01022</t>
  </si>
  <si>
    <t>SURANAT&amp;P</t>
  </si>
  <si>
    <t>INE130B01031</t>
  </si>
  <si>
    <t>INE713B01026</t>
  </si>
  <si>
    <t>SURYAROSNI</t>
  </si>
  <si>
    <t>INE335A01020</t>
  </si>
  <si>
    <t>INE428Q01011</t>
  </si>
  <si>
    <t>SUTLEJTEX</t>
  </si>
  <si>
    <t>INE645H01027</t>
  </si>
  <si>
    <t>SUULD</t>
  </si>
  <si>
    <t>INE591Q01016</t>
  </si>
  <si>
    <t>SUVEN</t>
  </si>
  <si>
    <t>INE495B01038</t>
  </si>
  <si>
    <t>SUVENPHAR</t>
  </si>
  <si>
    <t>INE03QK01018</t>
  </si>
  <si>
    <t>SUVIDHAA</t>
  </si>
  <si>
    <t>INE018401013</t>
  </si>
  <si>
    <t>SUZLON</t>
  </si>
  <si>
    <t>INE040H01021</t>
  </si>
  <si>
    <t>INE00CE01017</t>
  </si>
  <si>
    <t>SVPGLOB</t>
  </si>
  <si>
    <t>INE308E01029</t>
  </si>
  <si>
    <t>SWANENERGY</t>
  </si>
  <si>
    <t>INE665A01038</t>
  </si>
  <si>
    <t>INE277A01016</t>
  </si>
  <si>
    <t>SWELECTES</t>
  </si>
  <si>
    <t>INE409B01013</t>
  </si>
  <si>
    <t>SWSOLAR</t>
  </si>
  <si>
    <t>INE00M201021</t>
  </si>
  <si>
    <t>SYMPHONY</t>
  </si>
  <si>
    <t>INE225D01027</t>
  </si>
  <si>
    <t>SYNCOMF</t>
  </si>
  <si>
    <t>INE312C01025</t>
  </si>
  <si>
    <t>SYNGENE</t>
  </si>
  <si>
    <t>INE398R01022</t>
  </si>
  <si>
    <t>SYRMA</t>
  </si>
  <si>
    <t>INE0DYJ01015</t>
  </si>
  <si>
    <t>INE123C01018</t>
  </si>
  <si>
    <t>TAJGVK</t>
  </si>
  <si>
    <t>INE586B01026</t>
  </si>
  <si>
    <t>TAKE</t>
  </si>
  <si>
    <t>INE142I01023</t>
  </si>
  <si>
    <t>TALBROAUTO</t>
  </si>
  <si>
    <t>INE187D01029</t>
  </si>
  <si>
    <t>TANLA</t>
  </si>
  <si>
    <t>INE483C01032</t>
  </si>
  <si>
    <t>TARC</t>
  </si>
  <si>
    <t>INE0EK901012</t>
  </si>
  <si>
    <t>TARMAT</t>
  </si>
  <si>
    <t>INE924H01018</t>
  </si>
  <si>
    <t>TARSONS</t>
  </si>
  <si>
    <t>INE144Z01023</t>
  </si>
  <si>
    <t>INE488B01017</t>
  </si>
  <si>
    <t>TATACHEM</t>
  </si>
  <si>
    <t>INE092A01019</t>
  </si>
  <si>
    <t>TATACOMM</t>
  </si>
  <si>
    <t>INE151A01013</t>
  </si>
  <si>
    <t>TATACONSUM</t>
  </si>
  <si>
    <t>INE192A01025</t>
  </si>
  <si>
    <t>TATAELXSI</t>
  </si>
  <si>
    <t>INE670A01012</t>
  </si>
  <si>
    <t>TATAINVEST</t>
  </si>
  <si>
    <t>INE672A01018</t>
  </si>
  <si>
    <t>TATAMOTORS</t>
  </si>
  <si>
    <t>INE155A01022</t>
  </si>
  <si>
    <t>TATAPOWER</t>
  </si>
  <si>
    <t>INE245A01021</t>
  </si>
  <si>
    <t>TATASTEEL</t>
  </si>
  <si>
    <t>INE081A01020</t>
  </si>
  <si>
    <t>TATATECH</t>
  </si>
  <si>
    <t>INE142M01025</t>
  </si>
  <si>
    <t>TATVA</t>
  </si>
  <si>
    <t>INE0GK401011</t>
  </si>
  <si>
    <t>TBZ</t>
  </si>
  <si>
    <t>INE760L01018</t>
  </si>
  <si>
    <t>TCI</t>
  </si>
  <si>
    <t>INE688A01022</t>
  </si>
  <si>
    <t>TCIEXP</t>
  </si>
  <si>
    <t>INE586V01016</t>
  </si>
  <si>
    <t>INE388G01026</t>
  </si>
  <si>
    <t>TCPLPACK</t>
  </si>
  <si>
    <t>INE822C01015</t>
  </si>
  <si>
    <t>TCS</t>
  </si>
  <si>
    <t>INE467B01029</t>
  </si>
  <si>
    <t>TDPOWERSYS</t>
  </si>
  <si>
    <t>INE419M01027</t>
  </si>
  <si>
    <t>TEAMLEASE</t>
  </si>
  <si>
    <t>INE985S01024</t>
  </si>
  <si>
    <t>TECHM</t>
  </si>
  <si>
    <t>INE669C01036</t>
  </si>
  <si>
    <t>TECHNOE</t>
  </si>
  <si>
    <t>INE285K01026</t>
  </si>
  <si>
    <t>TEGA</t>
  </si>
  <si>
    <t>INE011K01018</t>
  </si>
  <si>
    <t>TEJASNET</t>
  </si>
  <si>
    <t>INE010J01012</t>
  </si>
  <si>
    <t>TEMBO</t>
  </si>
  <si>
    <t>INE869Y01010</t>
  </si>
  <si>
    <t>TERASOFT</t>
  </si>
  <si>
    <t>INE482B01010</t>
  </si>
  <si>
    <t>TEXINFRA</t>
  </si>
  <si>
    <t>INE435C01024</t>
  </si>
  <si>
    <t>TEXMOPIPES</t>
  </si>
  <si>
    <t>INE141K01013</t>
  </si>
  <si>
    <t>TEXRAIL</t>
  </si>
  <si>
    <t>INE621L01012</t>
  </si>
  <si>
    <t>TFCILTD</t>
  </si>
  <si>
    <t>INE305A01015</t>
  </si>
  <si>
    <t>TFL</t>
  </si>
  <si>
    <t>INE804H01012</t>
  </si>
  <si>
    <t>TGBHOTELS</t>
  </si>
  <si>
    <t>INE797H01018</t>
  </si>
  <si>
    <t>INE085J01014</t>
  </si>
  <si>
    <t>THEINVEST</t>
  </si>
  <si>
    <t>INE924D01017</t>
  </si>
  <si>
    <t>THEJO</t>
  </si>
  <si>
    <t>INE121N01019</t>
  </si>
  <si>
    <t>THEMISMED</t>
  </si>
  <si>
    <t>INE083B01024</t>
  </si>
  <si>
    <t>THERMAX</t>
  </si>
  <si>
    <t>INE152A01029</t>
  </si>
  <si>
    <t>THOMASCOOK</t>
  </si>
  <si>
    <t>INE332A01027</t>
  </si>
  <si>
    <t>INE480M01011</t>
  </si>
  <si>
    <t>THYROCARE</t>
  </si>
  <si>
    <t>INE594H01019</t>
  </si>
  <si>
    <t>TI</t>
  </si>
  <si>
    <t>INE133E01013</t>
  </si>
  <si>
    <t>INE484C01030</t>
  </si>
  <si>
    <t>TIIL</t>
  </si>
  <si>
    <t>INE545H01011</t>
  </si>
  <si>
    <t>TIINDIA</t>
  </si>
  <si>
    <t>INE974X01010</t>
  </si>
  <si>
    <t>TIL</t>
  </si>
  <si>
    <t>INE806C01018</t>
  </si>
  <si>
    <t>INE289C01025</t>
  </si>
  <si>
    <t>TIMETECHNO</t>
  </si>
  <si>
    <t>INE508G01029</t>
  </si>
  <si>
    <t>INE325A01013</t>
  </si>
  <si>
    <t>INE0LQS01015</t>
  </si>
  <si>
    <t>INE716B01029</t>
  </si>
  <si>
    <t>TIRUMALCHM</t>
  </si>
  <si>
    <t>INE338A01024</t>
  </si>
  <si>
    <t>INE319Y01024</t>
  </si>
  <si>
    <t>TITAGARH</t>
  </si>
  <si>
    <t>INE615H01020</t>
  </si>
  <si>
    <t>TITAN</t>
  </si>
  <si>
    <t>INE280A01028</t>
  </si>
  <si>
    <t>INE668A01016</t>
  </si>
  <si>
    <t>TNPETRO</t>
  </si>
  <si>
    <t>INE148A01019</t>
  </si>
  <si>
    <t>INE107A01015</t>
  </si>
  <si>
    <t>TOKYOPLAST</t>
  </si>
  <si>
    <t>INE932C01012</t>
  </si>
  <si>
    <t>TORNTPHARM</t>
  </si>
  <si>
    <t>INE685A01028</t>
  </si>
  <si>
    <t>TORNTPOWER</t>
  </si>
  <si>
    <t>INE813H01021</t>
  </si>
  <si>
    <t>TOTAL</t>
  </si>
  <si>
    <t>INE336X01012</t>
  </si>
  <si>
    <t>TOUCHWOOD</t>
  </si>
  <si>
    <t>INE486Y01013</t>
  </si>
  <si>
    <t>TPLPLASTEH</t>
  </si>
  <si>
    <t>INE413G01022</t>
  </si>
  <si>
    <t>INE0HMF01019</t>
  </si>
  <si>
    <t>TREEHOUSE</t>
  </si>
  <si>
    <t>INE040M01013</t>
  </si>
  <si>
    <t>TREJHARA</t>
  </si>
  <si>
    <t>INE00CA01015</t>
  </si>
  <si>
    <t>TREL</t>
  </si>
  <si>
    <t>INE0O3901029</t>
  </si>
  <si>
    <t>TRENT</t>
  </si>
  <si>
    <t>INE849A01020</t>
  </si>
  <si>
    <t>TRF</t>
  </si>
  <si>
    <t>INE391D01019</t>
  </si>
  <si>
    <t>TRIDENT</t>
  </si>
  <si>
    <t>INE064C01022</t>
  </si>
  <si>
    <t>TRIGYN</t>
  </si>
  <si>
    <t>INE948A01012</t>
  </si>
  <si>
    <t>INE763I01026</t>
  </si>
  <si>
    <t>TRITURBINE</t>
  </si>
  <si>
    <t>INE152M01016</t>
  </si>
  <si>
    <t>TRIVENI</t>
  </si>
  <si>
    <t>INE256C01024</t>
  </si>
  <si>
    <t>TRU</t>
  </si>
  <si>
    <t>INE615R01029</t>
  </si>
  <si>
    <t>INE910C01018</t>
  </si>
  <si>
    <t>TTKPRESTIG</t>
  </si>
  <si>
    <t>INE690A01028</t>
  </si>
  <si>
    <t>TTML</t>
  </si>
  <si>
    <t>INE517B01013</t>
  </si>
  <si>
    <t>TV18BRDCST</t>
  </si>
  <si>
    <t>INE886H01027</t>
  </si>
  <si>
    <t>INE236G01019</t>
  </si>
  <si>
    <t>TVSHLTD</t>
  </si>
  <si>
    <t>INE105A01035</t>
  </si>
  <si>
    <t>TVSMOTOR</t>
  </si>
  <si>
    <t>INE494B01023</t>
  </si>
  <si>
    <t>TVSSCS</t>
  </si>
  <si>
    <t>INE395N01027</t>
  </si>
  <si>
    <t>TVSSRICHAK</t>
  </si>
  <si>
    <t>INE421C01016</t>
  </si>
  <si>
    <t>TVTODAY</t>
  </si>
  <si>
    <t>INE038F01029</t>
  </si>
  <si>
    <t>TVVISION</t>
  </si>
  <si>
    <t>INE871L01013</t>
  </si>
  <si>
    <t>UBL</t>
  </si>
  <si>
    <t>INE686F01025</t>
  </si>
  <si>
    <t>UCAL</t>
  </si>
  <si>
    <t>INE139B01016</t>
  </si>
  <si>
    <t>UCOBANK</t>
  </si>
  <si>
    <t>INE691A01018</t>
  </si>
  <si>
    <t>UDS</t>
  </si>
  <si>
    <t>INE851I01011</t>
  </si>
  <si>
    <t>UFLEX</t>
  </si>
  <si>
    <t>INE516A01017</t>
  </si>
  <si>
    <t>UFO</t>
  </si>
  <si>
    <t>INE527H01019</t>
  </si>
  <si>
    <t>UGARSUGAR</t>
  </si>
  <si>
    <t>INE071E01023</t>
  </si>
  <si>
    <t>INE583D01011</t>
  </si>
  <si>
    <t>INE551W01018</t>
  </si>
  <si>
    <t>ULTRACEMCO</t>
  </si>
  <si>
    <t>INE481G01011</t>
  </si>
  <si>
    <t>UMAEXPORTS</t>
  </si>
  <si>
    <t>INE0GIU01018</t>
  </si>
  <si>
    <t>INE864B01027</t>
  </si>
  <si>
    <t>UMESLTD</t>
  </si>
  <si>
    <t>INE240C01028</t>
  </si>
  <si>
    <t>UNICHEMLAB</t>
  </si>
  <si>
    <t>INE351A01035</t>
  </si>
  <si>
    <t>UNIDT</t>
  </si>
  <si>
    <t>INE961D01019</t>
  </si>
  <si>
    <t>UNIENTER</t>
  </si>
  <si>
    <t>INE037A01022</t>
  </si>
  <si>
    <t>UNIINFO</t>
  </si>
  <si>
    <t>INE481Z01011</t>
  </si>
  <si>
    <t>UNIONBANK</t>
  </si>
  <si>
    <t>INE692A01016</t>
  </si>
  <si>
    <t>UNIPARTS</t>
  </si>
  <si>
    <t>INE244O01017</t>
  </si>
  <si>
    <t>UNITECH</t>
  </si>
  <si>
    <t>INE694A01020</t>
  </si>
  <si>
    <t>UNITEDPOLY</t>
  </si>
  <si>
    <t>INE458F01011</t>
  </si>
  <si>
    <t>UNIVASTU</t>
  </si>
  <si>
    <t>INE562X01013</t>
  </si>
  <si>
    <t>UNIVCABLES</t>
  </si>
  <si>
    <t>INE279A01012</t>
  </si>
  <si>
    <t>UNIVPHOTO</t>
  </si>
  <si>
    <t>INE03V001013</t>
  </si>
  <si>
    <t>UNOMINDA</t>
  </si>
  <si>
    <t>INE405E01023</t>
  </si>
  <si>
    <t>UPL</t>
  </si>
  <si>
    <t>INE628A01036</t>
  </si>
  <si>
    <t>INE568Z01015</t>
  </si>
  <si>
    <t>URJA</t>
  </si>
  <si>
    <t>INE550C01020</t>
  </si>
  <si>
    <t>USHAMART</t>
  </si>
  <si>
    <t>INE228A01035</t>
  </si>
  <si>
    <t>INE0N0Y01013</t>
  </si>
  <si>
    <t>UTIAMC</t>
  </si>
  <si>
    <t>INE094J01016</t>
  </si>
  <si>
    <t>INF789F1AUV1</t>
  </si>
  <si>
    <t>INF789F1AUW9</t>
  </si>
  <si>
    <t>INF789F1AZC0</t>
  </si>
  <si>
    <t>INF789FB1X58</t>
  </si>
  <si>
    <t>INE735W01017</t>
  </si>
  <si>
    <t>UTTAMSUGAR</t>
  </si>
  <si>
    <t>INE786F01031</t>
  </si>
  <si>
    <t>V2RETAIL</t>
  </si>
  <si>
    <t>INE945H01013</t>
  </si>
  <si>
    <t>VADILALIND</t>
  </si>
  <si>
    <t>INE694D01016</t>
  </si>
  <si>
    <t>VAIBHAVGBL</t>
  </si>
  <si>
    <t>INE884A01027</t>
  </si>
  <si>
    <t>VAKRANGEE</t>
  </si>
  <si>
    <t>INE051B01021</t>
  </si>
  <si>
    <t>VALIANTLAB</t>
  </si>
  <si>
    <t>INE0JWS01017</t>
  </si>
  <si>
    <t>VALIANTORG</t>
  </si>
  <si>
    <t>INE565V01010</t>
  </si>
  <si>
    <t>INE116G01013</t>
  </si>
  <si>
    <t>VARDMNPOLY</t>
  </si>
  <si>
    <t>VARROC</t>
  </si>
  <si>
    <t>INE665L01035</t>
  </si>
  <si>
    <t>VASCONEQ</t>
  </si>
  <si>
    <t>INE893I01013</t>
  </si>
  <si>
    <t>INE590L01019</t>
  </si>
  <si>
    <t>VBL</t>
  </si>
  <si>
    <t>VEDL</t>
  </si>
  <si>
    <t>INE205A01025</t>
  </si>
  <si>
    <t>INE398A01010</t>
  </si>
  <si>
    <t>INE0JA001018</t>
  </si>
  <si>
    <t>VENUSREM</t>
  </si>
  <si>
    <t>INE411B01019</t>
  </si>
  <si>
    <t>VERANDA</t>
  </si>
  <si>
    <t>INE0IQ001011</t>
  </si>
  <si>
    <t>VERTOZ</t>
  </si>
  <si>
    <t>INE386A01015</t>
  </si>
  <si>
    <t>VETO</t>
  </si>
  <si>
    <t>INE918N01018</t>
  </si>
  <si>
    <t>VGUARD</t>
  </si>
  <si>
    <t>INE951I01027</t>
  </si>
  <si>
    <t>VHL</t>
  </si>
  <si>
    <t>INE701A01023</t>
  </si>
  <si>
    <t>VIDHIING</t>
  </si>
  <si>
    <t>INE632C01026</t>
  </si>
  <si>
    <t>VIJAYA</t>
  </si>
  <si>
    <t>INE043W01024</t>
  </si>
  <si>
    <t>VIJIFIN</t>
  </si>
  <si>
    <t>INE159N01027</t>
  </si>
  <si>
    <t>VIKASECO</t>
  </si>
  <si>
    <t>INE806A01020</t>
  </si>
  <si>
    <t>VIKASLIFE</t>
  </si>
  <si>
    <t>INE161L01027</t>
  </si>
  <si>
    <t>VIMTALABS</t>
  </si>
  <si>
    <t>INE579C01029</t>
  </si>
  <si>
    <t>VINATIORGA</t>
  </si>
  <si>
    <t>INE410B01037</t>
  </si>
  <si>
    <t>VINDHYATEL</t>
  </si>
  <si>
    <t>INE707A01012</t>
  </si>
  <si>
    <t>INE250B01029</t>
  </si>
  <si>
    <t>INE450G01024</t>
  </si>
  <si>
    <t>VIPIND</t>
  </si>
  <si>
    <t>INE054A01027</t>
  </si>
  <si>
    <t>VIPULLTD</t>
  </si>
  <si>
    <t>INE946H01037</t>
  </si>
  <si>
    <t>VIRINCHI</t>
  </si>
  <si>
    <t>INE539B01017</t>
  </si>
  <si>
    <t>VISAKAIND</t>
  </si>
  <si>
    <t>INE392A01021</t>
  </si>
  <si>
    <t>VISESHINFO</t>
  </si>
  <si>
    <t>INE861A01058</t>
  </si>
  <si>
    <t>VISHNU</t>
  </si>
  <si>
    <t>INE270I01022</t>
  </si>
  <si>
    <t>INE430N01022</t>
  </si>
  <si>
    <t>INE03HW01020</t>
  </si>
  <si>
    <t>VLSFINANCE</t>
  </si>
  <si>
    <t>INE709A01018</t>
  </si>
  <si>
    <t>INE665J01013</t>
  </si>
  <si>
    <t>INE540H01012</t>
  </si>
  <si>
    <t>VOLTAS</t>
  </si>
  <si>
    <t>INE226A01021</t>
  </si>
  <si>
    <t>INE0AE001013</t>
  </si>
  <si>
    <t>INE366I01010</t>
  </si>
  <si>
    <t>VSSL</t>
  </si>
  <si>
    <t>INE050M01012</t>
  </si>
  <si>
    <t>INE710A01016</t>
  </si>
  <si>
    <t>VSTTILLERS</t>
  </si>
  <si>
    <t>INE764D01017</t>
  </si>
  <si>
    <t>VTL</t>
  </si>
  <si>
    <t>INE825A01020</t>
  </si>
  <si>
    <t>WABAG</t>
  </si>
  <si>
    <t>INE956G01038</t>
  </si>
  <si>
    <t>INE711A01022</t>
  </si>
  <si>
    <t>WANBURY</t>
  </si>
  <si>
    <t>INE107F01022</t>
  </si>
  <si>
    <t>WEALTH</t>
  </si>
  <si>
    <t>INE658T01017</t>
  </si>
  <si>
    <t>INE855C01015</t>
  </si>
  <si>
    <t>WEIZMANIND</t>
  </si>
  <si>
    <t>INE080A01014</t>
  </si>
  <si>
    <t>WELCORP</t>
  </si>
  <si>
    <t>INE191B01025</t>
  </si>
  <si>
    <t>WELENT</t>
  </si>
  <si>
    <t>INE625G01013</t>
  </si>
  <si>
    <t>INE389K01018</t>
  </si>
  <si>
    <t>WELSPUNLIV</t>
  </si>
  <si>
    <t>INE192B01031</t>
  </si>
  <si>
    <t>WENDT</t>
  </si>
  <si>
    <t>INE274C01019</t>
  </si>
  <si>
    <t>WESTLIFE</t>
  </si>
  <si>
    <t>INE274F01020</t>
  </si>
  <si>
    <t>WEWIN</t>
  </si>
  <si>
    <t>INE082W01014</t>
  </si>
  <si>
    <t>WHEELS</t>
  </si>
  <si>
    <t>INE715A01015</t>
  </si>
  <si>
    <t>WHIRLPOOL</t>
  </si>
  <si>
    <t>INE716A01013</t>
  </si>
  <si>
    <t>WILLAMAGOR</t>
  </si>
  <si>
    <t>INE210A01017</t>
  </si>
  <si>
    <t>WINDLAS</t>
  </si>
  <si>
    <t>INE0H5O01029</t>
  </si>
  <si>
    <t>WINDMACHIN</t>
  </si>
  <si>
    <t>INE052A01021</t>
  </si>
  <si>
    <t>WINSOME</t>
  </si>
  <si>
    <t>INE784B01035</t>
  </si>
  <si>
    <t>WIPL</t>
  </si>
  <si>
    <t>INE215F01023</t>
  </si>
  <si>
    <t>WIPRO</t>
  </si>
  <si>
    <t>INE075A01022</t>
  </si>
  <si>
    <t>WOCKPHARMA</t>
  </si>
  <si>
    <t>INE049B01025</t>
  </si>
  <si>
    <t>WORTH</t>
  </si>
  <si>
    <t>INE196Y01018</t>
  </si>
  <si>
    <t>WSI</t>
  </si>
  <si>
    <t>INE100D01014</t>
  </si>
  <si>
    <t>WSTCSTPAPR</t>
  </si>
  <si>
    <t>INE976A01021</t>
  </si>
  <si>
    <t>XCHANGING</t>
  </si>
  <si>
    <t>INE692G01013</t>
  </si>
  <si>
    <t>XELPMOC</t>
  </si>
  <si>
    <t>INE01P501012</t>
  </si>
  <si>
    <t>XPROINDIA</t>
  </si>
  <si>
    <t>INE445C01015</t>
  </si>
  <si>
    <t>YAARI</t>
  </si>
  <si>
    <t>INE126M01010</t>
  </si>
  <si>
    <t>YASHO</t>
  </si>
  <si>
    <t>INE616Z01012</t>
  </si>
  <si>
    <t>YATHARTH</t>
  </si>
  <si>
    <t>INE0JO301016</t>
  </si>
  <si>
    <t>YATRA</t>
  </si>
  <si>
    <t>INE0JR601024</t>
  </si>
  <si>
    <t>YESBANK</t>
  </si>
  <si>
    <t>INE528G01035</t>
  </si>
  <si>
    <t>YUKEN</t>
  </si>
  <si>
    <t>INE384C01016</t>
  </si>
  <si>
    <t>ZAGGLE</t>
  </si>
  <si>
    <t>INE07K301024</t>
  </si>
  <si>
    <t>ZEEL</t>
  </si>
  <si>
    <t>INE256A01028</t>
  </si>
  <si>
    <t>ZEELEARN</t>
  </si>
  <si>
    <t>INE565L01011</t>
  </si>
  <si>
    <t>ZEEMEDIA</t>
  </si>
  <si>
    <t>INE966H01019</t>
  </si>
  <si>
    <t>ZENITHSTL</t>
  </si>
  <si>
    <t>INE318D01020</t>
  </si>
  <si>
    <t>ZENSARTECH</t>
  </si>
  <si>
    <t>INE520A01027</t>
  </si>
  <si>
    <t>ZENTEC</t>
  </si>
  <si>
    <t>INE251B01027</t>
  </si>
  <si>
    <t>ZFCVINDIA</t>
  </si>
  <si>
    <t>INE342J01019</t>
  </si>
  <si>
    <t>ZIMLAB</t>
  </si>
  <si>
    <t>INE518E01015</t>
  </si>
  <si>
    <t>ZODIACLOTH</t>
  </si>
  <si>
    <t>INE206B01013</t>
  </si>
  <si>
    <t>INE758T01015</t>
  </si>
  <si>
    <t>ZOTA</t>
  </si>
  <si>
    <t>INE358U01012</t>
  </si>
  <si>
    <t>ZUARI</t>
  </si>
  <si>
    <t>INE840M01016</t>
  </si>
  <si>
    <t>ZUARIIND</t>
  </si>
  <si>
    <t>INE217A01012</t>
  </si>
  <si>
    <t>ZYDUSLIFE</t>
  </si>
  <si>
    <t>INE010B01027</t>
  </si>
  <si>
    <t>ZYDUSWELL</t>
  </si>
  <si>
    <t>INE768C01010</t>
  </si>
  <si>
    <t>ANSALAPI</t>
  </si>
  <si>
    <t>ARSSINFRA</t>
  </si>
  <si>
    <t>BGLOBAL</t>
  </si>
  <si>
    <t>BLUECOAST</t>
  </si>
  <si>
    <t>CMICABLES</t>
  </si>
  <si>
    <t>COMSYN</t>
  </si>
  <si>
    <t>FEL</t>
  </si>
  <si>
    <t>FORCEMOT</t>
  </si>
  <si>
    <t>FRETAIL</t>
  </si>
  <si>
    <t>GAYAPROJ</t>
  </si>
  <si>
    <t>GOENKA</t>
  </si>
  <si>
    <t>HDIL</t>
  </si>
  <si>
    <t>KAUSHALYA</t>
  </si>
  <si>
    <t>LAKPRE</t>
  </si>
  <si>
    <t>ORTEL</t>
  </si>
  <si>
    <t>PREMIER</t>
  </si>
  <si>
    <t>QUINTEGRA</t>
  </si>
  <si>
    <t>RCOM</t>
  </si>
  <si>
    <t>RELCAPITAL</t>
  </si>
  <si>
    <t>ROLTA</t>
  </si>
  <si>
    <t>SANWARIA</t>
  </si>
  <si>
    <t>SEJALLTD</t>
  </si>
  <si>
    <t>SETUINFRA</t>
  </si>
  <si>
    <t>SITINET</t>
  </si>
  <si>
    <t>SKIL</t>
  </si>
  <si>
    <t>SPTL</t>
  </si>
  <si>
    <t>SUMEETINDS</t>
  </si>
  <si>
    <t>TECILCHEM</t>
  </si>
  <si>
    <t>VISASTEEL</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</si>
  <si>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</si>
  <si>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</si>
  <si>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</si>
  <si>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</si>
  <si>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</si>
  <si>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</si>
  <si>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</si>
  <si>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</si>
  <si>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</si>
  <si>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</si>
  <si>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</si>
  <si>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</si>
  <si>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</si>
  <si>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</si>
  <si>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</si>
  <si>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</si>
  <si>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</si>
  <si>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</si>
  <si>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</si>
  <si>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</si>
  <si>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LIFE INSURANCE CORPORATION OF INDIA</t>
  </si>
  <si>
    <t>HCL TECHNOLOGIES LTD</t>
  </si>
  <si>
    <t>ULTRATECH CEMENT LTD</t>
  </si>
  <si>
    <t>HINDUSTAN AERONAUTICS LIMITED</t>
  </si>
  <si>
    <t>VARUN BEVERAGES LIMITED</t>
  </si>
  <si>
    <t>BANK OF BARODA</t>
  </si>
  <si>
    <t>POWER FINANCE CORPORATION LTD</t>
  </si>
  <si>
    <t>TATA POWER CO. LTD</t>
  </si>
  <si>
    <t>PUNJAB NATIONAL BANK</t>
  </si>
  <si>
    <t>POLYCAB INDIA LIMITED</t>
  </si>
  <si>
    <t>ADANI TOTAL GAS LIMITED</t>
  </si>
  <si>
    <t>UNITDSPR</t>
  </si>
  <si>
    <t>SHRIRAM FINANCE LIMITED</t>
  </si>
  <si>
    <t>UNION BANK OF INDIA</t>
  </si>
  <si>
    <t>IDBI BANK LTD</t>
  </si>
  <si>
    <t>JINDAL STEEL &amp; POWER LTD</t>
  </si>
  <si>
    <t>CANARA BANK</t>
  </si>
  <si>
    <t>TUBE INVESTMENTS OF INDIA LTD</t>
  </si>
  <si>
    <t>BOSCH LTD</t>
  </si>
  <si>
    <t>MAX HEALTHCARE INSTITUTE LIMITED</t>
  </si>
  <si>
    <t>INDIAN HOTELS CO. LTD</t>
  </si>
  <si>
    <t>HDFC ASSET MANAGEMENT COMPANY LIMITED</t>
  </si>
  <si>
    <t>LUPIN LTD</t>
  </si>
  <si>
    <t>INDIAN BANK</t>
  </si>
  <si>
    <t>TATA TECHNOLOGIES LIMITED</t>
  </si>
  <si>
    <t>BHARAT FORGE LTD</t>
  </si>
  <si>
    <t>TATA ELXSI LTD</t>
  </si>
  <si>
    <t>ADITYA BIRLA CAPITAL LTD</t>
  </si>
  <si>
    <t>NMDC LTD</t>
  </si>
  <si>
    <t>UCO BANK</t>
  </si>
  <si>
    <t>HINDUSTAN PETROLEUM CORPORATION LTD</t>
  </si>
  <si>
    <t>BANK OF INDIA</t>
  </si>
  <si>
    <t>ACC LTD</t>
  </si>
  <si>
    <t>ESCORTS KUBOTA LIMITED</t>
  </si>
  <si>
    <t>PB FINTECH LIMITED</t>
  </si>
  <si>
    <t>KPIT TECHNOLOGIES LTD</t>
  </si>
  <si>
    <t>RAIL VIKAS NIGAM LIMITED</t>
  </si>
  <si>
    <t>METRO BRANDS LIMITED</t>
  </si>
  <si>
    <t>VEDANT FASHIONS LIMITED</t>
  </si>
  <si>
    <t>BANK OF MAHARASHTRA</t>
  </si>
  <si>
    <t>DEEPAK NITRITE LIMITED</t>
  </si>
  <si>
    <t>MOTHERSON SUMI WIRING INDIA LIMITED</t>
  </si>
  <si>
    <t>APOLLO TYRES LTD</t>
  </si>
  <si>
    <t>TATA CHEMICALS LTD</t>
  </si>
  <si>
    <t>K.P.R. MILL LTD.</t>
  </si>
  <si>
    <t>TIMKEN INDIA LTD</t>
  </si>
  <si>
    <t>GLENMARK PHARMACEUTICALS LTD</t>
  </si>
  <si>
    <t>EMAMI LTD</t>
  </si>
  <si>
    <t>BHARAT DYNAMICS LIMITED</t>
  </si>
  <si>
    <t>LAURUS LABS LIMITED</t>
  </si>
  <si>
    <t>HITACHI ENERGY INDIA LIMITED</t>
  </si>
  <si>
    <t>ANGEL ONE LIMITED</t>
  </si>
  <si>
    <t>CIE AUTOMOTIVE INDIA LIMITED</t>
  </si>
  <si>
    <t>TRIDENT LTD</t>
  </si>
  <si>
    <t>BLUE STAR LTD</t>
  </si>
  <si>
    <t>SANOFI INDIA LTD</t>
  </si>
  <si>
    <t>CELLO WORLD LIMITED</t>
  </si>
  <si>
    <t>EIH LTD</t>
  </si>
  <si>
    <t>AEGISLOG</t>
  </si>
  <si>
    <t>BASF INDIA LTD</t>
  </si>
  <si>
    <t>TVS HOLDINGS LIMITED</t>
  </si>
  <si>
    <t>MULTI COMMODITY EXCHANGE OF INDIA LTD</t>
  </si>
  <si>
    <t>EUREKA FORBES LIMITED</t>
  </si>
  <si>
    <t>INE0KCE01017</t>
  </si>
  <si>
    <t>KSB LIMITED</t>
  </si>
  <si>
    <t>INE206F01022</t>
  </si>
  <si>
    <t>AIIL</t>
  </si>
  <si>
    <t>INE166R01015</t>
  </si>
  <si>
    <t>BEML LTD</t>
  </si>
  <si>
    <t>INE411F01010</t>
  </si>
  <si>
    <t>SWAN ENERGY LTD.</t>
  </si>
  <si>
    <t>GODAWARI POWER AND ISPAT LTD.</t>
  </si>
  <si>
    <t>INOX INDIA LIMITED</t>
  </si>
  <si>
    <t>METROPOLIS HEALTHCARE LIMITED</t>
  </si>
  <si>
    <t>TRIVENI ENGINEERING &amp; INDUSTRIES LTD</t>
  </si>
  <si>
    <t>INE083K01017</t>
  </si>
  <si>
    <t>INE884B01025</t>
  </si>
  <si>
    <t>KIRLFER</t>
  </si>
  <si>
    <t>TRANSPORT CORPORATION OF INDIA LTD</t>
  </si>
  <si>
    <t>INE280B01018</t>
  </si>
  <si>
    <t>INE717A01029</t>
  </si>
  <si>
    <t>KENNAMET</t>
  </si>
  <si>
    <t>ISGEC HEAVY ENGINEERING LIMITED</t>
  </si>
  <si>
    <t>NESCO LTD</t>
  </si>
  <si>
    <t>MCLOUD</t>
  </si>
  <si>
    <t>PROTEAN EGOV TECHNOLOGIES LIMITED</t>
  </si>
  <si>
    <t>INE004A01022</t>
  </si>
  <si>
    <t>PROTEAN</t>
  </si>
  <si>
    <t>INE451A01017</t>
  </si>
  <si>
    <t>GOKALDAS EXPORTS LTD</t>
  </si>
  <si>
    <t>INE080I01025</t>
  </si>
  <si>
    <t>LLOYDSENT</t>
  </si>
  <si>
    <t>RALLIS INDIA LTD</t>
  </si>
  <si>
    <t>PTC INDIA LTD</t>
  </si>
  <si>
    <t>TD POWER SYSTEMS LTD</t>
  </si>
  <si>
    <t>NOCIL LTD</t>
  </si>
  <si>
    <t>INE979B01015</t>
  </si>
  <si>
    <t>INE910A01012</t>
  </si>
  <si>
    <t>JTL INDUSTRIES LIMITED</t>
  </si>
  <si>
    <t>KIRLOSKAR INDUSTRIES LTD</t>
  </si>
  <si>
    <t>INE533A01012</t>
  </si>
  <si>
    <t>INE177F01017</t>
  </si>
  <si>
    <t>WPIL</t>
  </si>
  <si>
    <t>GARWARE HI-TECH FILMS LIMITED</t>
  </si>
  <si>
    <t>WAAREERTL</t>
  </si>
  <si>
    <t>TARC LIMITED</t>
  </si>
  <si>
    <t>INE266D01021</t>
  </si>
  <si>
    <t>GRAUWEIL</t>
  </si>
  <si>
    <t>KDDL LTD</t>
  </si>
  <si>
    <t>INE618R01015</t>
  </si>
  <si>
    <t>INE052T01013</t>
  </si>
  <si>
    <t>BESTAGRO</t>
  </si>
  <si>
    <t>INE285B01017</t>
  </si>
  <si>
    <t>SPICEJET</t>
  </si>
  <si>
    <t>INE200D01020</t>
  </si>
  <si>
    <t>MMWL</t>
  </si>
  <si>
    <t>INE005B01027</t>
  </si>
  <si>
    <t>AVANTEL</t>
  </si>
  <si>
    <t>FOSECO INDIA LTD</t>
  </si>
  <si>
    <t>INE0HR601026</t>
  </si>
  <si>
    <t>INE011E01029</t>
  </si>
  <si>
    <t>BALUFORGE</t>
  </si>
  <si>
    <t>INE639B01015</t>
  </si>
  <si>
    <t>KALYANI STEELS LTD</t>
  </si>
  <si>
    <t>AEROFLEX INDUSTRIES LIMITED</t>
  </si>
  <si>
    <t>INE731F01037</t>
  </si>
  <si>
    <t>INE111F01016</t>
  </si>
  <si>
    <t>INE131C01011</t>
  </si>
  <si>
    <t>SEAMEC LTD</t>
  </si>
  <si>
    <t>INE577D01013</t>
  </si>
  <si>
    <t>INE234A01025</t>
  </si>
  <si>
    <t>NELCO LTD</t>
  </si>
  <si>
    <t>INE225C01029</t>
  </si>
  <si>
    <t>WHEELS INDIA LTD</t>
  </si>
  <si>
    <t>INE064A01026</t>
  </si>
  <si>
    <t>INE935B01025</t>
  </si>
  <si>
    <t>MOSCHIP</t>
  </si>
  <si>
    <t>INE359U01028</t>
  </si>
  <si>
    <t>LANCER</t>
  </si>
  <si>
    <t>INE546C01010</t>
  </si>
  <si>
    <t>INE0CJD01011</t>
  </si>
  <si>
    <t>KMEW</t>
  </si>
  <si>
    <t>INE449C01025</t>
  </si>
  <si>
    <t>ANDREWYU</t>
  </si>
  <si>
    <t>INE689M01025</t>
  </si>
  <si>
    <t>INE515A01019</t>
  </si>
  <si>
    <t>PNB GILTS LTD</t>
  </si>
  <si>
    <t>INE945F01025</t>
  </si>
  <si>
    <t>INE024F01011</t>
  </si>
  <si>
    <t>INE607A01022</t>
  </si>
  <si>
    <t>PRIMO</t>
  </si>
  <si>
    <t>INE094S01041</t>
  </si>
  <si>
    <t>INE912T01018</t>
  </si>
  <si>
    <t>RPEL</t>
  </si>
  <si>
    <t>INE704B01017</t>
  </si>
  <si>
    <t>RACLGEAR</t>
  </si>
  <si>
    <t>INE879K01018</t>
  </si>
  <si>
    <t>INE942C01045</t>
  </si>
  <si>
    <t>INE579B01039</t>
  </si>
  <si>
    <t>ELPROINTL</t>
  </si>
  <si>
    <t>INE078T01026</t>
  </si>
  <si>
    <t>INE194D01017</t>
  </si>
  <si>
    <t>INE345D01031</t>
  </si>
  <si>
    <t>INE418E01018</t>
  </si>
  <si>
    <t>INE0CPR01018</t>
  </si>
  <si>
    <t>INE299D01022</t>
  </si>
  <si>
    <t>PRAVEG LIMITED</t>
  </si>
  <si>
    <t>INE722B01019</t>
  </si>
  <si>
    <t>INE799C01031</t>
  </si>
  <si>
    <t>INE213D01015</t>
  </si>
  <si>
    <t>INE945P01024</t>
  </si>
  <si>
    <t>INE405A01021</t>
  </si>
  <si>
    <t>INE284B01028</t>
  </si>
  <si>
    <t>INE127T01021</t>
  </si>
  <si>
    <t>KPEL</t>
  </si>
  <si>
    <t>FILATFASH</t>
  </si>
  <si>
    <t>INE934C01018</t>
  </si>
  <si>
    <t>INE716D01033</t>
  </si>
  <si>
    <t>INE440T01028</t>
  </si>
  <si>
    <t>INE068B01017</t>
  </si>
  <si>
    <t>INE687A01016</t>
  </si>
  <si>
    <t>TRANSPEK</t>
  </si>
  <si>
    <t>INE130L01014</t>
  </si>
  <si>
    <t>INE555C01029</t>
  </si>
  <si>
    <t>INE886D01026</t>
  </si>
  <si>
    <t>INE091E01039</t>
  </si>
  <si>
    <t>INE374E01021</t>
  </si>
  <si>
    <t>INE400A01014</t>
  </si>
  <si>
    <t>CIFL</t>
  </si>
  <si>
    <t>INE763M01028</t>
  </si>
  <si>
    <t>INE734I01027</t>
  </si>
  <si>
    <t>INE518A01013</t>
  </si>
  <si>
    <t>INE270B01035</t>
  </si>
  <si>
    <t>INE451C01013</t>
  </si>
  <si>
    <t>INE984B01023</t>
  </si>
  <si>
    <t>INE626A01014</t>
  </si>
  <si>
    <t>SAURASHCEM</t>
  </si>
  <si>
    <t>GLOSTER LTD</t>
  </si>
  <si>
    <t>INE350Z01018</t>
  </si>
  <si>
    <t>GLOSTERLTD</t>
  </si>
  <si>
    <t>INE684B01029</t>
  </si>
  <si>
    <t>INE767C01012</t>
  </si>
  <si>
    <t>INE206N01018</t>
  </si>
  <si>
    <t>RELTD</t>
  </si>
  <si>
    <t>INE664D01019</t>
  </si>
  <si>
    <t>INE015C01016</t>
  </si>
  <si>
    <t>TINNARUBR</t>
  </si>
  <si>
    <t>MASTERTR</t>
  </si>
  <si>
    <t>AGIIL</t>
  </si>
  <si>
    <t>INE599F01020</t>
  </si>
  <si>
    <t>INE585A01020</t>
  </si>
  <si>
    <t>INE285C01015</t>
  </si>
  <si>
    <t>INE338F01015</t>
  </si>
  <si>
    <t>INE442P01014</t>
  </si>
  <si>
    <t>INE265B01019</t>
  </si>
  <si>
    <t>INE296E01026</t>
  </si>
  <si>
    <t>RAJPALAYAM</t>
  </si>
  <si>
    <t>INE0NJ001013</t>
  </si>
  <si>
    <t>INE379J01029</t>
  </si>
  <si>
    <t>INE0KKN01029</t>
  </si>
  <si>
    <t>INE015B01018</t>
  </si>
  <si>
    <t>WIMPLAST</t>
  </si>
  <si>
    <t>INE761G01016</t>
  </si>
  <si>
    <t>INE524T01011</t>
  </si>
  <si>
    <t>INE641R01017</t>
  </si>
  <si>
    <t>INE574A01016</t>
  </si>
  <si>
    <t>JAGAJITIND</t>
  </si>
  <si>
    <t>INE116C01012</t>
  </si>
  <si>
    <t>ZFSTEERING</t>
  </si>
  <si>
    <t>INE05CY01014</t>
  </si>
  <si>
    <t>INE480D01010</t>
  </si>
  <si>
    <t>INE01NE01012</t>
  </si>
  <si>
    <t>INE653C01022</t>
  </si>
  <si>
    <t>INE489G01022</t>
  </si>
  <si>
    <t>INE784R01023</t>
  </si>
  <si>
    <t>INE414Y01015</t>
  </si>
  <si>
    <t>INE692C01020</t>
  </si>
  <si>
    <t>INE714B01016</t>
  </si>
  <si>
    <t>INE535F01024</t>
  </si>
  <si>
    <t>INE692Z01013</t>
  </si>
  <si>
    <t>AFFORDABLE</t>
  </si>
  <si>
    <t>INE149O01018</t>
  </si>
  <si>
    <t>NIBE</t>
  </si>
  <si>
    <t>INE002E01010</t>
  </si>
  <si>
    <t>INE459Z01017</t>
  </si>
  <si>
    <t>INE199E01014</t>
  </si>
  <si>
    <t>INE506D01020</t>
  </si>
  <si>
    <t>INE0OMI01019</t>
  </si>
  <si>
    <t>INE638A01035</t>
  </si>
  <si>
    <t>SINGER</t>
  </si>
  <si>
    <t>INE598D01027</t>
  </si>
  <si>
    <t>INE00SY01011</t>
  </si>
  <si>
    <t>INE842D01029</t>
  </si>
  <si>
    <t>INE564J01026</t>
  </si>
  <si>
    <t>INE547B01028</t>
  </si>
  <si>
    <t>XTGLOBAL</t>
  </si>
  <si>
    <t>INE435D01014</t>
  </si>
  <si>
    <t>INE01BL01012</t>
  </si>
  <si>
    <t>INE0OWC01011</t>
  </si>
  <si>
    <t>INE868X01014</t>
  </si>
  <si>
    <t>INE133D01023</t>
  </si>
  <si>
    <t>INE704G01024</t>
  </si>
  <si>
    <t>INE515H01014</t>
  </si>
  <si>
    <t>INE620D01011</t>
  </si>
  <si>
    <t>INE318C01014</t>
  </si>
  <si>
    <t>SAYAJIHOTL</t>
  </si>
  <si>
    <t>HT MEDIA LTD</t>
  </si>
  <si>
    <t>INE0GAO01018</t>
  </si>
  <si>
    <t>INE757T01025</t>
  </si>
  <si>
    <t>INE926C01022</t>
  </si>
  <si>
    <t>INE457G01029</t>
  </si>
  <si>
    <t>INE0I0T01010</t>
  </si>
  <si>
    <t>INE867C01010</t>
  </si>
  <si>
    <t>INE953E01014</t>
  </si>
  <si>
    <t>INE655V01019</t>
  </si>
  <si>
    <t>INE152C01025</t>
  </si>
  <si>
    <t>UYFINCORP</t>
  </si>
  <si>
    <t>INE526R01028</t>
  </si>
  <si>
    <t>INE755D01015</t>
  </si>
  <si>
    <t>INE783E01023</t>
  </si>
  <si>
    <t>INE296Q01012</t>
  </si>
  <si>
    <t>INE994E01018</t>
  </si>
  <si>
    <t>INE302D01016</t>
  </si>
  <si>
    <t>INE969C01022</t>
  </si>
  <si>
    <t>INE0O4601016</t>
  </si>
  <si>
    <t>INE725P01012</t>
  </si>
  <si>
    <t>INE316A01038</t>
  </si>
  <si>
    <t>INE020S01012</t>
  </si>
  <si>
    <t>INE464Z01017</t>
  </si>
  <si>
    <t>INE225B01021</t>
  </si>
  <si>
    <t>INE298W01016</t>
  </si>
  <si>
    <t>INE726E01014</t>
  </si>
  <si>
    <t>INE330H01018</t>
  </si>
  <si>
    <t>INE874A01010</t>
  </si>
  <si>
    <t>INE903A01025</t>
  </si>
  <si>
    <t>INE0ALI01010</t>
  </si>
  <si>
    <t>INE701G01012</t>
  </si>
  <si>
    <t>INE985A01022</t>
  </si>
  <si>
    <t>INE0Q0M01015</t>
  </si>
  <si>
    <t>INE457P01020</t>
  </si>
  <si>
    <t>INE642C01025</t>
  </si>
  <si>
    <t>RUBFILA</t>
  </si>
  <si>
    <t>BHARAT SEATS LTD</t>
  </si>
  <si>
    <t>INE415D01024</t>
  </si>
  <si>
    <t>INE911Z01017</t>
  </si>
  <si>
    <t>INE418B01048</t>
  </si>
  <si>
    <t>INE361D01012</t>
  </si>
  <si>
    <t>INE461A01024</t>
  </si>
  <si>
    <t>INE300A01016</t>
  </si>
  <si>
    <t>INE016Q01014</t>
  </si>
  <si>
    <t>DIC INDIA LTD</t>
  </si>
  <si>
    <t>INE0MQD01015</t>
  </si>
  <si>
    <t>INE194R01017</t>
  </si>
  <si>
    <t>INE310B01013</t>
  </si>
  <si>
    <t>INE250Z01010</t>
  </si>
  <si>
    <t>INE232E01013</t>
  </si>
  <si>
    <t>INE555P01013</t>
  </si>
  <si>
    <t>INE249D01019</t>
  </si>
  <si>
    <t>INE870Z01015</t>
  </si>
  <si>
    <t>INE755Q01025</t>
  </si>
  <si>
    <t>AMAL LTD</t>
  </si>
  <si>
    <t>INE841D01013</t>
  </si>
  <si>
    <t>INE284C01018</t>
  </si>
  <si>
    <t>INE552U01010</t>
  </si>
  <si>
    <t>INE833A01016</t>
  </si>
  <si>
    <t>INE337E01010</t>
  </si>
  <si>
    <t>INE802D01023</t>
  </si>
  <si>
    <t>INE717E01013</t>
  </si>
  <si>
    <t>INE650G01029</t>
  </si>
  <si>
    <t>INE219W01012</t>
  </si>
  <si>
    <t>INE0O8901016</t>
  </si>
  <si>
    <t>INE058F01019</t>
  </si>
  <si>
    <t>INE123D01024</t>
  </si>
  <si>
    <t>INE026D01011</t>
  </si>
  <si>
    <t>INE260R01016</t>
  </si>
  <si>
    <t>INE010C01025</t>
  </si>
  <si>
    <t>INE0P9J01013</t>
  </si>
  <si>
    <t>INE091C01017</t>
  </si>
  <si>
    <t>INE0OYE01013</t>
  </si>
  <si>
    <t>INE936B01015</t>
  </si>
  <si>
    <t>NATCAPSUQ</t>
  </si>
  <si>
    <t>INE717C01025</t>
  </si>
  <si>
    <t>INE402Y01028</t>
  </si>
  <si>
    <t>INE799B01017</t>
  </si>
  <si>
    <t>INE498Q01014</t>
  </si>
  <si>
    <t>VINCOFE</t>
  </si>
  <si>
    <t>INE513R01026</t>
  </si>
  <si>
    <t>INE214F01026</t>
  </si>
  <si>
    <t>INE537F01012</t>
  </si>
  <si>
    <t>INE0OLH01013</t>
  </si>
  <si>
    <t>INE050N01010</t>
  </si>
  <si>
    <t>INE512D01028</t>
  </si>
  <si>
    <t>INE365Y01019</t>
  </si>
  <si>
    <t>INE054C01015</t>
  </si>
  <si>
    <t>WATERBASE</t>
  </si>
  <si>
    <t>INE442V01012</t>
  </si>
  <si>
    <t>INE826B01018</t>
  </si>
  <si>
    <t>INE700F01024</t>
  </si>
  <si>
    <t>INE693D01018</t>
  </si>
  <si>
    <t>INE002B01016</t>
  </si>
  <si>
    <t>INE069E01019</t>
  </si>
  <si>
    <t>INE354A01013</t>
  </si>
  <si>
    <t>INE372E01025</t>
  </si>
  <si>
    <t>INE928C01010</t>
  </si>
  <si>
    <t>INE0N0J01014</t>
  </si>
  <si>
    <t>INE551B01012</t>
  </si>
  <si>
    <t>PVP VENTURES LTD</t>
  </si>
  <si>
    <t>INE027T01023</t>
  </si>
  <si>
    <t>INE713C01016</t>
  </si>
  <si>
    <t>SURAJLTD</t>
  </si>
  <si>
    <t>INE262B01016</t>
  </si>
  <si>
    <t>INE289D01015</t>
  </si>
  <si>
    <t>INE0L0L01012</t>
  </si>
  <si>
    <t>INE678F01014</t>
  </si>
  <si>
    <t>INE0H8H01019</t>
  </si>
  <si>
    <t>INE150C01011</t>
  </si>
  <si>
    <t>INE227F01010</t>
  </si>
  <si>
    <t>INE418C01012</t>
  </si>
  <si>
    <t>INE967G01019</t>
  </si>
  <si>
    <t>INE770A01010</t>
  </si>
  <si>
    <t>INE0N6U01018</t>
  </si>
  <si>
    <t>KALYANI</t>
  </si>
  <si>
    <t>INE124B01018</t>
  </si>
  <si>
    <t>INE479A01018</t>
  </si>
  <si>
    <t>CAPRIHANS</t>
  </si>
  <si>
    <t>ASHIMA LTD</t>
  </si>
  <si>
    <t>INE951M01037</t>
  </si>
  <si>
    <t>RRIL</t>
  </si>
  <si>
    <t>INE204C01024</t>
  </si>
  <si>
    <t>INE572D01014</t>
  </si>
  <si>
    <t>INE0NT601018</t>
  </si>
  <si>
    <t>INE432A01017</t>
  </si>
  <si>
    <t>INE921D01013</t>
  </si>
  <si>
    <t>INE199P01028</t>
  </si>
  <si>
    <t>INE938C01019</t>
  </si>
  <si>
    <t>INE997D01021</t>
  </si>
  <si>
    <t>INE013A01015</t>
  </si>
  <si>
    <t>INE362D01010</t>
  </si>
  <si>
    <t>INE155E01016</t>
  </si>
  <si>
    <t>INE342D01012</t>
  </si>
  <si>
    <t>INE717F01028</t>
  </si>
  <si>
    <t>INE252A01019</t>
  </si>
  <si>
    <t>INE099G01011</t>
  </si>
  <si>
    <t>INE05FR01029</t>
  </si>
  <si>
    <t>INE869A01010</t>
  </si>
  <si>
    <t>INE132C01027</t>
  </si>
  <si>
    <t>INE822E01011</t>
  </si>
  <si>
    <t>SUPREME</t>
  </si>
  <si>
    <t>INE795A01017</t>
  </si>
  <si>
    <t>INE403C01014</t>
  </si>
  <si>
    <t>INE798F01010</t>
  </si>
  <si>
    <t>INE0FW001016</t>
  </si>
  <si>
    <t>INE266B01017</t>
  </si>
  <si>
    <t>KINETICENG</t>
  </si>
  <si>
    <t>INE625D01028</t>
  </si>
  <si>
    <t>INE136C01044</t>
  </si>
  <si>
    <t>INDOKEM LTD</t>
  </si>
  <si>
    <t>INE716F01012</t>
  </si>
  <si>
    <t>INE073V01015</t>
  </si>
  <si>
    <t>TRF LTD</t>
  </si>
  <si>
    <t>INE942P01013</t>
  </si>
  <si>
    <t>INE078D01012</t>
  </si>
  <si>
    <t>INE861H01020</t>
  </si>
  <si>
    <t>INE976H01018</t>
  </si>
  <si>
    <t>INE590D01016</t>
  </si>
  <si>
    <t>INE601B01023</t>
  </si>
  <si>
    <t>INE955I01044</t>
  </si>
  <si>
    <t>INE012Q01021</t>
  </si>
  <si>
    <t>INE829S01016</t>
  </si>
  <si>
    <t>INE543F01028</t>
  </si>
  <si>
    <t>INE341Z01025</t>
  </si>
  <si>
    <t>INE302E01014</t>
  </si>
  <si>
    <t>INE714U01024</t>
  </si>
  <si>
    <t>INE689O01013</t>
  </si>
  <si>
    <t>INE084D01010</t>
  </si>
  <si>
    <t>INE840D01015</t>
  </si>
  <si>
    <t>INE222F01029</t>
  </si>
  <si>
    <t>BATLIBOI LTD</t>
  </si>
  <si>
    <t>INE177C01022</t>
  </si>
  <si>
    <t>BATLIBOI</t>
  </si>
  <si>
    <t>INE291E01019</t>
  </si>
  <si>
    <t>INE260E01014</t>
  </si>
  <si>
    <t>INE0P3N01018</t>
  </si>
  <si>
    <t>INE445D01013</t>
  </si>
  <si>
    <t>NILE</t>
  </si>
  <si>
    <t>INE823B01015</t>
  </si>
  <si>
    <t>INE243N01029</t>
  </si>
  <si>
    <t>INE027D01019</t>
  </si>
  <si>
    <t>INE469A01019</t>
  </si>
  <si>
    <t>BIMETAL</t>
  </si>
  <si>
    <t>INE241V01018</t>
  </si>
  <si>
    <t>INE534E01020</t>
  </si>
  <si>
    <t>INE572G01025</t>
  </si>
  <si>
    <t>LANCORHOL</t>
  </si>
  <si>
    <t>INE048A01011</t>
  </si>
  <si>
    <t>HOCL</t>
  </si>
  <si>
    <t>INE317V01016</t>
  </si>
  <si>
    <t>INE375D01012</t>
  </si>
  <si>
    <t>INE316G01019</t>
  </si>
  <si>
    <t>INE105D01013</t>
  </si>
  <si>
    <t>INE0DN001027</t>
  </si>
  <si>
    <t>INE216C01010</t>
  </si>
  <si>
    <t>INE402H01015</t>
  </si>
  <si>
    <t>INE0MKA01014</t>
  </si>
  <si>
    <t>INE605D01012</t>
  </si>
  <si>
    <t>INE0GYI01028</t>
  </si>
  <si>
    <t>INE861D01011</t>
  </si>
  <si>
    <t>INE013E01017</t>
  </si>
  <si>
    <t>INE819A01049</t>
  </si>
  <si>
    <t>INE171P01019</t>
  </si>
  <si>
    <t>INE544W01021</t>
  </si>
  <si>
    <t>INE00IY01012</t>
  </si>
  <si>
    <t>INE08E401029</t>
  </si>
  <si>
    <t>INE0E2801015</t>
  </si>
  <si>
    <t>INE690O01011</t>
  </si>
  <si>
    <t>INE0L1C01019</t>
  </si>
  <si>
    <t>INE437D01010</t>
  </si>
  <si>
    <t>INE201B01022</t>
  </si>
  <si>
    <t>INE412D01013</t>
  </si>
  <si>
    <t>INE898Q01015</t>
  </si>
  <si>
    <t>INE850B01026</t>
  </si>
  <si>
    <t>INE760B01019</t>
  </si>
  <si>
    <t>INE0HLJ01013</t>
  </si>
  <si>
    <t>INE007C01021</t>
  </si>
  <si>
    <t>INE064H01021</t>
  </si>
  <si>
    <t>INE473E01021</t>
  </si>
  <si>
    <t>INE586E01020</t>
  </si>
  <si>
    <t>INE300B01022</t>
  </si>
  <si>
    <t>INE123M01017</t>
  </si>
  <si>
    <t>INE088G01014</t>
  </si>
  <si>
    <t>INE082C01024</t>
  </si>
  <si>
    <t>INE0MIO01019</t>
  </si>
  <si>
    <t>INE325X01015</t>
  </si>
  <si>
    <t>INE07GA01011</t>
  </si>
  <si>
    <t>INE545L01039</t>
  </si>
  <si>
    <t>MANCREDIT</t>
  </si>
  <si>
    <t>INE0ORA01015</t>
  </si>
  <si>
    <t>INE881E01017</t>
  </si>
  <si>
    <t>INE936A01025</t>
  </si>
  <si>
    <t>INE172D01021</t>
  </si>
  <si>
    <t>INE509C01026</t>
  </si>
  <si>
    <t>INE434C01027</t>
  </si>
  <si>
    <t>INE344T01014</t>
  </si>
  <si>
    <t>INE694W01024</t>
  </si>
  <si>
    <t>INE172E01011</t>
  </si>
  <si>
    <t>INE459C01016</t>
  </si>
  <si>
    <t>INE09BN01011</t>
  </si>
  <si>
    <t>INE817B01025</t>
  </si>
  <si>
    <t>INE032E01017</t>
  </si>
  <si>
    <t>INE295Z01015</t>
  </si>
  <si>
    <t>INE01TL01014</t>
  </si>
  <si>
    <t>INE137M01017</t>
  </si>
  <si>
    <t>INE286H01012</t>
  </si>
  <si>
    <t>INE558A01019</t>
  </si>
  <si>
    <t>IPRINGLTD</t>
  </si>
  <si>
    <t>INE631R01026</t>
  </si>
  <si>
    <t>INE081G01019</t>
  </si>
  <si>
    <t>INE176J01011</t>
  </si>
  <si>
    <t>SICAGEN</t>
  </si>
  <si>
    <t>INE244W01010</t>
  </si>
  <si>
    <t>INE443B01012</t>
  </si>
  <si>
    <t>INE121D01036</t>
  </si>
  <si>
    <t>INE332F01018</t>
  </si>
  <si>
    <t>INE272C01013</t>
  </si>
  <si>
    <t>INE412J01010</t>
  </si>
  <si>
    <t>INE0MNV01014</t>
  </si>
  <si>
    <t>INE948G01019</t>
  </si>
  <si>
    <t>INE573B01016</t>
  </si>
  <si>
    <t>INE986A01012</t>
  </si>
  <si>
    <t>INE099J01015</t>
  </si>
  <si>
    <t>JPINFRATEC</t>
  </si>
  <si>
    <t>INE142E01014</t>
  </si>
  <si>
    <t>INE05MV01019</t>
  </si>
  <si>
    <t>INE285U01025</t>
  </si>
  <si>
    <t>INE0P4P01011</t>
  </si>
  <si>
    <t>INE752P01024</t>
  </si>
  <si>
    <t>INE862B01013</t>
  </si>
  <si>
    <t>INDIANACRY</t>
  </si>
  <si>
    <t>INE436A01026</t>
  </si>
  <si>
    <t>INE339F01021</t>
  </si>
  <si>
    <t>INE443A01030</t>
  </si>
  <si>
    <t>INE834D01018</t>
  </si>
  <si>
    <t>INE277T01024</t>
  </si>
  <si>
    <t>INE761Q01015</t>
  </si>
  <si>
    <t>INE777G01012</t>
  </si>
  <si>
    <t>INE010R01023</t>
  </si>
  <si>
    <t>INE347C01013</t>
  </si>
  <si>
    <t>INE440G01017</t>
  </si>
  <si>
    <t>INE576N01014</t>
  </si>
  <si>
    <t>INE0BSU01018</t>
  </si>
  <si>
    <t>INE915K01010</t>
  </si>
  <si>
    <t>AHLWEST</t>
  </si>
  <si>
    <t>INE876S01017</t>
  </si>
  <si>
    <t>INE902D01013</t>
  </si>
  <si>
    <t>INE340F01011</t>
  </si>
  <si>
    <t>INE627F01011</t>
  </si>
  <si>
    <t>INE064L01015</t>
  </si>
  <si>
    <t>INE0MSK01016</t>
  </si>
  <si>
    <t>INE0IZQ01016</t>
  </si>
  <si>
    <t>INE274K01012</t>
  </si>
  <si>
    <t>INE864J01012</t>
  </si>
  <si>
    <t>INE800W01019</t>
  </si>
  <si>
    <t>INE145J01032</t>
  </si>
  <si>
    <t>INE821Y01011</t>
  </si>
  <si>
    <t>INE185C01017</t>
  </si>
  <si>
    <t>INE051G01012</t>
  </si>
  <si>
    <t>INE896D01017</t>
  </si>
  <si>
    <t>INE314H01012</t>
  </si>
  <si>
    <t>INE191I01012</t>
  </si>
  <si>
    <t>INE687B01014</t>
  </si>
  <si>
    <t>INE724A01017</t>
  </si>
  <si>
    <t>INE828G01013</t>
  </si>
  <si>
    <t>INE0O1T01010</t>
  </si>
  <si>
    <t>INE687C01012</t>
  </si>
  <si>
    <t>INE0NYN01016</t>
  </si>
  <si>
    <t>INE932D01010</t>
  </si>
  <si>
    <t>INE952A01022</t>
  </si>
  <si>
    <t>INE428D01019</t>
  </si>
  <si>
    <t>INE207B01011</t>
  </si>
  <si>
    <t>INE557C01017</t>
  </si>
  <si>
    <t>INE706B01012</t>
  </si>
  <si>
    <t>INE0JSJ01014</t>
  </si>
  <si>
    <t>INE731D01024</t>
  </si>
  <si>
    <t>INE159L01013</t>
  </si>
  <si>
    <t>INE790D01020</t>
  </si>
  <si>
    <t>INE325G01010</t>
  </si>
  <si>
    <t>INE005C01017</t>
  </si>
  <si>
    <t>INE150D01027</t>
  </si>
  <si>
    <t>INE170U01011</t>
  </si>
  <si>
    <t>INE320I01017</t>
  </si>
  <si>
    <t>NILA SPACES LTD</t>
  </si>
  <si>
    <t>INE501N01020</t>
  </si>
  <si>
    <t>INE052001026</t>
  </si>
  <si>
    <t>INE001E01012</t>
  </si>
  <si>
    <t>INE312J01012</t>
  </si>
  <si>
    <t>INE536P01021</t>
  </si>
  <si>
    <t>INE0RDM01013</t>
  </si>
  <si>
    <t>INE147C01017</t>
  </si>
  <si>
    <t>INE074C01013</t>
  </si>
  <si>
    <t>INE872E01016</t>
  </si>
  <si>
    <t>INE170N01016</t>
  </si>
  <si>
    <t>INE920T01011</t>
  </si>
  <si>
    <t>INE220Z01013</t>
  </si>
  <si>
    <t>INE268H01036</t>
  </si>
  <si>
    <t>INE319Q01012</t>
  </si>
  <si>
    <t>INE750R01016</t>
  </si>
  <si>
    <t>INE0QZQ01019</t>
  </si>
  <si>
    <t>INE336H01023</t>
  </si>
  <si>
    <t>INE0NZF01019</t>
  </si>
  <si>
    <t>INE624M01014</t>
  </si>
  <si>
    <t>INE962E01015</t>
  </si>
  <si>
    <t>INE768E01024</t>
  </si>
  <si>
    <t>AICHAMP</t>
  </si>
  <si>
    <t>INE0EAX01014</t>
  </si>
  <si>
    <t>INE552B01010</t>
  </si>
  <si>
    <t>INE011D01013</t>
  </si>
  <si>
    <t>INE176N01021</t>
  </si>
  <si>
    <t>INE321M01017</t>
  </si>
  <si>
    <t>INE258C01038</t>
  </si>
  <si>
    <t>INE723D01021</t>
  </si>
  <si>
    <t>INE666Y01010</t>
  </si>
  <si>
    <t>INE403F01017</t>
  </si>
  <si>
    <t>INE867D01018</t>
  </si>
  <si>
    <t>INE391G01012</t>
  </si>
  <si>
    <t>GTL LTD</t>
  </si>
  <si>
    <t>INE568F01017</t>
  </si>
  <si>
    <t>INE694X01030</t>
  </si>
  <si>
    <t>INE099E01016</t>
  </si>
  <si>
    <t>INE00SW01015</t>
  </si>
  <si>
    <t>INE103E01016</t>
  </si>
  <si>
    <t>INE463D01016</t>
  </si>
  <si>
    <t>TULSYAN</t>
  </si>
  <si>
    <t>INE085D01033</t>
  </si>
  <si>
    <t>INE207H01018</t>
  </si>
  <si>
    <t>INE0QSK01017</t>
  </si>
  <si>
    <t>INE313M01030</t>
  </si>
  <si>
    <t>INE541K01014</t>
  </si>
  <si>
    <t>INE0GD201014</t>
  </si>
  <si>
    <t>INE359B01010</t>
  </si>
  <si>
    <t>INE777A01023</t>
  </si>
  <si>
    <t>INE931X01010</t>
  </si>
  <si>
    <t>INE829P01020</t>
  </si>
  <si>
    <t>INE088D01011</t>
  </si>
  <si>
    <t>INE910R01016</t>
  </si>
  <si>
    <t>INE842B01015</t>
  </si>
  <si>
    <t>INE008B01013</t>
  </si>
  <si>
    <t>AIMCOPEST</t>
  </si>
  <si>
    <t>INE102E01018</t>
  </si>
  <si>
    <t>INE294A01037</t>
  </si>
  <si>
    <t>BALLARPUR</t>
  </si>
  <si>
    <t>INE484D01012</t>
  </si>
  <si>
    <t>AMARJOTHI</t>
  </si>
  <si>
    <t>INE540C01021</t>
  </si>
  <si>
    <t>INE891E01024</t>
  </si>
  <si>
    <t>INE327G01032</t>
  </si>
  <si>
    <t>INE078I01011</t>
  </si>
  <si>
    <t>INE582D01013</t>
  </si>
  <si>
    <t>INE213B01019</t>
  </si>
  <si>
    <t>INE052V01019</t>
  </si>
  <si>
    <t>INE072V01017</t>
  </si>
  <si>
    <t>INE104E01014</t>
  </si>
  <si>
    <t>SAVERA</t>
  </si>
  <si>
    <t>INE683E01017</t>
  </si>
  <si>
    <t>INE718P01017</t>
  </si>
  <si>
    <t>INE0KPY01017</t>
  </si>
  <si>
    <t>INE861N01036</t>
  </si>
  <si>
    <t>INE131H01028</t>
  </si>
  <si>
    <t>INE507F01023</t>
  </si>
  <si>
    <t>INE887D01016</t>
  </si>
  <si>
    <t>INE865D01012</t>
  </si>
  <si>
    <t>INE860D01013</t>
  </si>
  <si>
    <t>INE643C01015</t>
  </si>
  <si>
    <t>INE515C01023</t>
  </si>
  <si>
    <t>INE920B01019</t>
  </si>
  <si>
    <t>INE278D01018</t>
  </si>
  <si>
    <t>INE341H01023</t>
  </si>
  <si>
    <t>INE902G01016</t>
  </si>
  <si>
    <t>INE864E01021</t>
  </si>
  <si>
    <t>INE082B01018</t>
  </si>
  <si>
    <t>INE117F01013</t>
  </si>
  <si>
    <t>INE395A01016</t>
  </si>
  <si>
    <t>INE616F01022</t>
  </si>
  <si>
    <t>INE467D01017</t>
  </si>
  <si>
    <t>INE030U01025</t>
  </si>
  <si>
    <t>INE110Q01023</t>
  </si>
  <si>
    <t>INE145E01017</t>
  </si>
  <si>
    <t>INE724G01014</t>
  </si>
  <si>
    <t>INE301C01028</t>
  </si>
  <si>
    <t>INE380Z01015</t>
  </si>
  <si>
    <t>INE793G01035</t>
  </si>
  <si>
    <t>INE033C01019</t>
  </si>
  <si>
    <t>INE920C01017</t>
  </si>
  <si>
    <t>INE977M01024</t>
  </si>
  <si>
    <t>INE856A01017</t>
  </si>
  <si>
    <t>INE311N01016</t>
  </si>
  <si>
    <t>INE229G01022</t>
  </si>
  <si>
    <t>INE705G01021</t>
  </si>
  <si>
    <t>INE997I01012</t>
  </si>
  <si>
    <t>INE991B01010</t>
  </si>
  <si>
    <t>INE883C01025</t>
  </si>
  <si>
    <t>INE434B01029</t>
  </si>
  <si>
    <t>INE661K01010</t>
  </si>
  <si>
    <t>INE911T01010</t>
  </si>
  <si>
    <t>INE429F01012</t>
  </si>
  <si>
    <t>INE855A01019</t>
  </si>
  <si>
    <t>INE473T01011</t>
  </si>
  <si>
    <t>INE0Q1S01010</t>
  </si>
  <si>
    <t>INE474O01010</t>
  </si>
  <si>
    <t>INE446C01013</t>
  </si>
  <si>
    <t>GLOBOFFS</t>
  </si>
  <si>
    <t>INE330E01023</t>
  </si>
  <si>
    <t>INE149Q01021</t>
  </si>
  <si>
    <t>INE060E01018</t>
  </si>
  <si>
    <t>INE978V01015</t>
  </si>
  <si>
    <t>INE383L01019</t>
  </si>
  <si>
    <t>INE718M01022</t>
  </si>
  <si>
    <t>INE590B01010</t>
  </si>
  <si>
    <t>INE005E01013</t>
  </si>
  <si>
    <t>INE334C01029</t>
  </si>
  <si>
    <t>INE026L01022</t>
  </si>
  <si>
    <t>INE491N01016</t>
  </si>
  <si>
    <t>INE426H01014</t>
  </si>
  <si>
    <t>INE741A01011</t>
  </si>
  <si>
    <t>MYSORPETRO</t>
  </si>
  <si>
    <t>INE666Q01016</t>
  </si>
  <si>
    <t>INE311M01018</t>
  </si>
  <si>
    <t>INE115S01010</t>
  </si>
  <si>
    <t>INE630D01010</t>
  </si>
  <si>
    <t>INE489D01011</t>
  </si>
  <si>
    <t>INE660D01017</t>
  </si>
  <si>
    <t>INE184B01012</t>
  </si>
  <si>
    <t>INE417E01010</t>
  </si>
  <si>
    <t>INE576B01019</t>
  </si>
  <si>
    <t>INE072A01029</t>
  </si>
  <si>
    <t>INE347H01012</t>
  </si>
  <si>
    <t>INE415B01044</t>
  </si>
  <si>
    <t>INE983C01015</t>
  </si>
  <si>
    <t>INE237B01018</t>
  </si>
  <si>
    <t>INE236W01016</t>
  </si>
  <si>
    <t>INE058I01013</t>
  </si>
  <si>
    <t>INE185U01035</t>
  </si>
  <si>
    <t>INE117D01018</t>
  </si>
  <si>
    <t>INE944A01011</t>
  </si>
  <si>
    <t>INE788D01016</t>
  </si>
  <si>
    <t>INE758A01072</t>
  </si>
  <si>
    <t>INE047E01031</t>
  </si>
  <si>
    <t>INE460D01038</t>
  </si>
  <si>
    <t>INE819C01011</t>
  </si>
  <si>
    <t>INE877E01015</t>
  </si>
  <si>
    <t>INE564S01019</t>
  </si>
  <si>
    <t>INE949B01018</t>
  </si>
  <si>
    <t>INE478D01014</t>
  </si>
  <si>
    <t>INE184S01024</t>
  </si>
  <si>
    <t>INE521L01030</t>
  </si>
  <si>
    <t>INE278C01010</t>
  </si>
  <si>
    <t>INE960A01017</t>
  </si>
  <si>
    <t>INE752B01024</t>
  </si>
  <si>
    <t>POLYCHEM</t>
  </si>
  <si>
    <t>INE906Y01028</t>
  </si>
  <si>
    <t>INE596B01017</t>
  </si>
  <si>
    <t>INE096I01021</t>
  </si>
  <si>
    <t>INE125G01014</t>
  </si>
  <si>
    <t>INE178T01024</t>
  </si>
  <si>
    <t>INE0CQ101015</t>
  </si>
  <si>
    <t>INE278O01015</t>
  </si>
  <si>
    <t>INE511D01012</t>
  </si>
  <si>
    <t>INE858Q01019</t>
  </si>
  <si>
    <t>INE289M01016</t>
  </si>
  <si>
    <t>INE286N01028</t>
  </si>
  <si>
    <t>INE440C01016</t>
  </si>
  <si>
    <t>INE501W01021</t>
  </si>
  <si>
    <t>INE295C01014</t>
  </si>
  <si>
    <t>INE097E01028</t>
  </si>
  <si>
    <t>INE791E01018</t>
  </si>
  <si>
    <t>INE910G01027</t>
  </si>
  <si>
    <t>INE843L01012</t>
  </si>
  <si>
    <t>INE186C01023</t>
  </si>
  <si>
    <t>INE302C01018</t>
  </si>
  <si>
    <t>INE640B01021</t>
  </si>
  <si>
    <t>INE104A01012</t>
  </si>
  <si>
    <t>KGDENIM</t>
  </si>
  <si>
    <t>INE385M01012</t>
  </si>
  <si>
    <t>INE581L01018</t>
  </si>
  <si>
    <t>INE657D01021</t>
  </si>
  <si>
    <t>INE314D01011</t>
  </si>
  <si>
    <t>INE665D01016</t>
  </si>
  <si>
    <t>INE041B01014</t>
  </si>
  <si>
    <t>INE701B01021</t>
  </si>
  <si>
    <t>PUNJLLOYD</t>
  </si>
  <si>
    <t>INE798D01015</t>
  </si>
  <si>
    <t>INE393F01010</t>
  </si>
  <si>
    <t>INE413F01016</t>
  </si>
  <si>
    <t>INE064R01012</t>
  </si>
  <si>
    <t>INE313G01016</t>
  </si>
  <si>
    <t>INE571U01010</t>
  </si>
  <si>
    <t>INE121B01014</t>
  </si>
  <si>
    <t>INE621B01021</t>
  </si>
  <si>
    <t>INE636B01011</t>
  </si>
  <si>
    <t>INE304D01012</t>
  </si>
  <si>
    <t>SAMBANDAM</t>
  </si>
  <si>
    <t>INE075K01013</t>
  </si>
  <si>
    <t>INE447A01015</t>
  </si>
  <si>
    <t>INE724D01011</t>
  </si>
  <si>
    <t>INE595R01023</t>
  </si>
  <si>
    <t>INE117H01019</t>
  </si>
  <si>
    <t>INE828I01019</t>
  </si>
  <si>
    <t>INE965H01011</t>
  </si>
  <si>
    <t>INE122R01018</t>
  </si>
  <si>
    <t>MANPASAND</t>
  </si>
  <si>
    <t>INE357B01022</t>
  </si>
  <si>
    <t>INE133C01033</t>
  </si>
  <si>
    <t>INE544C01023</t>
  </si>
  <si>
    <t>INE904R01027</t>
  </si>
  <si>
    <t>INE044N01021</t>
  </si>
  <si>
    <t>INE229R01011</t>
  </si>
  <si>
    <t>INE143C01024</t>
  </si>
  <si>
    <t>INE713D01055</t>
  </si>
  <si>
    <t>INE292C01011</t>
  </si>
  <si>
    <t>INE061B01020</t>
  </si>
  <si>
    <t>INE030Q01015</t>
  </si>
  <si>
    <t>INE987A01010</t>
  </si>
  <si>
    <t>INE782D01027</t>
  </si>
  <si>
    <t>INE501F01018</t>
  </si>
  <si>
    <t>INE030T01027</t>
  </si>
  <si>
    <t>INE071Y01013</t>
  </si>
  <si>
    <t>INE950G01023</t>
  </si>
  <si>
    <t>UNIPLY</t>
  </si>
  <si>
    <t>INE535C01013</t>
  </si>
  <si>
    <t>INE672K01025</t>
  </si>
  <si>
    <t>INE475D01010</t>
  </si>
  <si>
    <t>INE017I01027</t>
  </si>
  <si>
    <t>INE960E01019</t>
  </si>
  <si>
    <t>INE952M01019</t>
  </si>
  <si>
    <t>INE671K01019</t>
  </si>
  <si>
    <t>INE0KQ001017</t>
  </si>
  <si>
    <t>INE574G01013</t>
  </si>
  <si>
    <t>INE493B01017</t>
  </si>
  <si>
    <t>INE472C01027</t>
  </si>
  <si>
    <t>INE762C01021</t>
  </si>
  <si>
    <t>INE759F01012</t>
  </si>
  <si>
    <t>INE623B01027</t>
  </si>
  <si>
    <t>INE626H01019</t>
  </si>
  <si>
    <t>INE176O01011</t>
  </si>
  <si>
    <t>INE008C01011</t>
  </si>
  <si>
    <t>INE751D01014</t>
  </si>
  <si>
    <t>INE083E01010</t>
  </si>
  <si>
    <t>INE336C01016</t>
  </si>
  <si>
    <t>INE096L01025</t>
  </si>
  <si>
    <t>KTIL</t>
  </si>
  <si>
    <t>INE967A01012</t>
  </si>
  <si>
    <t>INE750G01019</t>
  </si>
  <si>
    <t>INE181G01025</t>
  </si>
  <si>
    <t>AJRINFRA</t>
  </si>
  <si>
    <t>INE423D01010</t>
  </si>
  <si>
    <t>INE712A01012</t>
  </si>
  <si>
    <t>WARRENTEA</t>
  </si>
  <si>
    <t>INE030C01015</t>
  </si>
  <si>
    <t>INE400G01011</t>
  </si>
  <si>
    <t>INE883B01027</t>
  </si>
  <si>
    <t>INE549D01012</t>
  </si>
  <si>
    <t>INE00HZ01011</t>
  </si>
  <si>
    <t>INE429I01024</t>
  </si>
  <si>
    <t>CCCL</t>
  </si>
  <si>
    <t>INE223R01014</t>
  </si>
  <si>
    <t>INE638N01012</t>
  </si>
  <si>
    <t>INE621C01011</t>
  </si>
  <si>
    <t>INE622Q01019</t>
  </si>
  <si>
    <t>INE02GA01012</t>
  </si>
  <si>
    <t>INE679C01027</t>
  </si>
  <si>
    <t>INE563C01015</t>
  </si>
  <si>
    <t>INE589D01018</t>
  </si>
  <si>
    <t>INE638B01025</t>
  </si>
  <si>
    <t>INE690J01011</t>
  </si>
  <si>
    <t>INE0M9Q01011</t>
  </si>
  <si>
    <t>INE394C01023</t>
  </si>
  <si>
    <t>INE589G01011</t>
  </si>
  <si>
    <t>BRFL</t>
  </si>
  <si>
    <t>INE158G01015</t>
  </si>
  <si>
    <t>INE299W01022</t>
  </si>
  <si>
    <t>INE233P01017</t>
  </si>
  <si>
    <t>INE403B01016</t>
  </si>
  <si>
    <t>INE967B01028</t>
  </si>
  <si>
    <t>INE890B01014</t>
  </si>
  <si>
    <t>INE540S01019</t>
  </si>
  <si>
    <t>INE945J01027</t>
  </si>
  <si>
    <t>INE994D01010</t>
  </si>
  <si>
    <t>INE230F01014</t>
  </si>
  <si>
    <t>INE212P01011</t>
  </si>
  <si>
    <t>INE258M01011</t>
  </si>
  <si>
    <t>INE671C01016</t>
  </si>
  <si>
    <t>INE452W01019</t>
  </si>
  <si>
    <t>INE988D01012</t>
  </si>
  <si>
    <t>INE617B01011</t>
  </si>
  <si>
    <t>INE354D01017</t>
  </si>
  <si>
    <t>INE928H01019</t>
  </si>
  <si>
    <t>INE436N01029</t>
  </si>
  <si>
    <t>AMTL</t>
  </si>
  <si>
    <t>INE090D01017</t>
  </si>
  <si>
    <t>INE965C01038</t>
  </si>
  <si>
    <t>INE808B01016</t>
  </si>
  <si>
    <t>OPTOCIRCUI</t>
  </si>
  <si>
    <t>INE489H01020</t>
  </si>
  <si>
    <t>NITINFIRE</t>
  </si>
  <si>
    <t>INE490A01015</t>
  </si>
  <si>
    <t>CHOWGULSTM</t>
  </si>
  <si>
    <t>INE765B01018</t>
  </si>
  <si>
    <t>INE024B01010</t>
  </si>
  <si>
    <t>INE413D01011</t>
  </si>
  <si>
    <t>ARIHANT</t>
  </si>
  <si>
    <t>INE043B01028</t>
  </si>
  <si>
    <t>INE673M01029</t>
  </si>
  <si>
    <t>INE981D01025</t>
  </si>
  <si>
    <t>INE442D01010</t>
  </si>
  <si>
    <t>INE038B01010</t>
  </si>
  <si>
    <t>INE398C01016</t>
  </si>
  <si>
    <t>INE914G01029</t>
  </si>
  <si>
    <t>INE695D01021</t>
  </si>
  <si>
    <t>INE706F01021</t>
  </si>
  <si>
    <t>INE856B01023</t>
  </si>
  <si>
    <t>INE318N01011</t>
  </si>
  <si>
    <t>INE632W01016</t>
  </si>
  <si>
    <t>INE454F01010</t>
  </si>
  <si>
    <t>INE245B01011</t>
  </si>
  <si>
    <t>PHOENXINTL</t>
  </si>
  <si>
    <t>INE234B01023</t>
  </si>
  <si>
    <t>CRANESSOFT</t>
  </si>
  <si>
    <t>INE390D01011</t>
  </si>
  <si>
    <t>INE307D01015</t>
  </si>
  <si>
    <t>INE265D01015</t>
  </si>
  <si>
    <t>GKB</t>
  </si>
  <si>
    <t>INE0B9A01018</t>
  </si>
  <si>
    <t>INE880B01015</t>
  </si>
  <si>
    <t>ANSALHSG</t>
  </si>
  <si>
    <t>INE757C01021</t>
  </si>
  <si>
    <t>INE380K01017</t>
  </si>
  <si>
    <t>INE077P01034</t>
  </si>
  <si>
    <t>INE594V01028</t>
  </si>
  <si>
    <t>INE094B01013</t>
  </si>
  <si>
    <t>INE312M01016</t>
  </si>
  <si>
    <t>INE653S01028</t>
  </si>
  <si>
    <t>INE709B01016</t>
  </si>
  <si>
    <t>INE217S01014</t>
  </si>
  <si>
    <t>INE267I01010</t>
  </si>
  <si>
    <t>INE932K01015</t>
  </si>
  <si>
    <t>INE395B01048</t>
  </si>
  <si>
    <t>INE0CQB01010</t>
  </si>
  <si>
    <t>INE368D01025</t>
  </si>
  <si>
    <t>INE017C01012</t>
  </si>
  <si>
    <t>INE984E01035</t>
  </si>
  <si>
    <t>INE950C01014</t>
  </si>
  <si>
    <t>INE971L01029</t>
  </si>
  <si>
    <t>INE375C01014</t>
  </si>
  <si>
    <t>INE343X01018</t>
  </si>
  <si>
    <t>INE956B01013</t>
  </si>
  <si>
    <t>INE274M01026</t>
  </si>
  <si>
    <t>INE791B01014</t>
  </si>
  <si>
    <t>INE00FM01013</t>
  </si>
  <si>
    <t>INE165G01010</t>
  </si>
  <si>
    <t>INE668L01013</t>
  </si>
  <si>
    <t>INE011R01013</t>
  </si>
  <si>
    <t>INE639K01016</t>
  </si>
  <si>
    <t>INE624C01015</t>
  </si>
  <si>
    <t>VALECHAENG</t>
  </si>
  <si>
    <t>INE778E01031</t>
  </si>
  <si>
    <t>INE885B01014</t>
  </si>
  <si>
    <t>INE691D01012</t>
  </si>
  <si>
    <t>INE436C01014</t>
  </si>
  <si>
    <t>INE927K01023</t>
  </si>
  <si>
    <t>INE175N01023</t>
  </si>
  <si>
    <t>APIS INDIA LTD</t>
  </si>
  <si>
    <t>INE070K01014</t>
  </si>
  <si>
    <t>INE119R01014</t>
  </si>
  <si>
    <t>INE0D7801012</t>
  </si>
  <si>
    <t>INE526G01021</t>
  </si>
  <si>
    <t>VIVIMEDLAB</t>
  </si>
  <si>
    <t>INE808C01014</t>
  </si>
  <si>
    <t>INE746D01014</t>
  </si>
  <si>
    <t>INE642I01014</t>
  </si>
  <si>
    <t>INE0M3901015</t>
  </si>
  <si>
    <t>INE320D01018</t>
  </si>
  <si>
    <t>MANJEERA</t>
  </si>
  <si>
    <t>INE953D01016</t>
  </si>
  <si>
    <t>INE691K01017</t>
  </si>
  <si>
    <t>INE216D01026</t>
  </si>
  <si>
    <t>KSERASERA</t>
  </si>
  <si>
    <t>INE012E01035</t>
  </si>
  <si>
    <t>INE117K01013</t>
  </si>
  <si>
    <t>INE775R01013</t>
  </si>
  <si>
    <t>INE398L01017</t>
  </si>
  <si>
    <t>INE247F01018</t>
  </si>
  <si>
    <t>INE293A01013</t>
  </si>
  <si>
    <t>INE631D01026</t>
  </si>
  <si>
    <t>INE825B01010</t>
  </si>
  <si>
    <t>INE222U01010</t>
  </si>
  <si>
    <t>INE679E01015</t>
  </si>
  <si>
    <t>INE975C01011</t>
  </si>
  <si>
    <t>INE0JZS01010</t>
  </si>
  <si>
    <t>INE832D01020</t>
  </si>
  <si>
    <t>INE247C01023</t>
  </si>
  <si>
    <t>INE030P01017</t>
  </si>
  <si>
    <t>INE580C01019</t>
  </si>
  <si>
    <t>INE637D01015</t>
  </si>
  <si>
    <t>INE491C01027</t>
  </si>
  <si>
    <t>INE009C01019</t>
  </si>
  <si>
    <t>INE083G01031</t>
  </si>
  <si>
    <t>INE233C01023</t>
  </si>
  <si>
    <t>INE531X01018</t>
  </si>
  <si>
    <t>INE951B01014</t>
  </si>
  <si>
    <t>INE099D01018</t>
  </si>
  <si>
    <t>INE500C01017</t>
  </si>
  <si>
    <t>INE977F01010</t>
  </si>
  <si>
    <t>INE773D01018</t>
  </si>
  <si>
    <t>INE014B01011</t>
  </si>
  <si>
    <t>INE875B01015</t>
  </si>
  <si>
    <t>INE203D01016</t>
  </si>
  <si>
    <t>INE215B01022</t>
  </si>
  <si>
    <t>ORCHASP</t>
  </si>
  <si>
    <t>INE655I01024</t>
  </si>
  <si>
    <t>BIRLACOT</t>
  </si>
  <si>
    <t>INE130F01016</t>
  </si>
  <si>
    <t>INE235U01012</t>
  </si>
  <si>
    <t>INE875N01036</t>
  </si>
  <si>
    <t>INE273F01022</t>
  </si>
  <si>
    <t>INE448B01029</t>
  </si>
  <si>
    <t>INE488C01015</t>
  </si>
  <si>
    <t>INE658D01011</t>
  </si>
  <si>
    <t>SIMPLEXCAS</t>
  </si>
  <si>
    <t>INE479B01016</t>
  </si>
  <si>
    <t>INE923K01014</t>
  </si>
  <si>
    <t>INE973X01012</t>
  </si>
  <si>
    <t>INE809B01014</t>
  </si>
  <si>
    <t>INE834B01012</t>
  </si>
  <si>
    <t>INE096A01010</t>
  </si>
  <si>
    <t>INE151B01011</t>
  </si>
  <si>
    <t>INE235C01010</t>
  </si>
  <si>
    <t>INE886B01012</t>
  </si>
  <si>
    <t>INE167H01014</t>
  </si>
  <si>
    <t>INE578B01015</t>
  </si>
  <si>
    <t>INE187A01017</t>
  </si>
  <si>
    <t>JBFIND</t>
  </si>
  <si>
    <t>INE905P01028</t>
  </si>
  <si>
    <t>BCP</t>
  </si>
  <si>
    <t>INE0P7001013</t>
  </si>
  <si>
    <t>INE858L01010</t>
  </si>
  <si>
    <t>INE441L01015</t>
  </si>
  <si>
    <t>INE469C01023</t>
  </si>
  <si>
    <t>INE675G01018</t>
  </si>
  <si>
    <t>PINCON</t>
  </si>
  <si>
    <t>INE890C01046</t>
  </si>
  <si>
    <t>INE587J01027</t>
  </si>
  <si>
    <t>INE034F01010</t>
  </si>
  <si>
    <t>INE519D01015</t>
  </si>
  <si>
    <t>INE017E01018</t>
  </si>
  <si>
    <t>INE401B01010</t>
  </si>
  <si>
    <t>INE198C01010</t>
  </si>
  <si>
    <t>INE670O01013</t>
  </si>
  <si>
    <t>INE715Q01029</t>
  </si>
  <si>
    <t>INE636P01011</t>
  </si>
  <si>
    <t>INE837E01019</t>
  </si>
  <si>
    <t>INE960C01013</t>
  </si>
  <si>
    <t>INE410A01013</t>
  </si>
  <si>
    <t>INE204S01012</t>
  </si>
  <si>
    <t>INE756R01013</t>
  </si>
  <si>
    <t>INE920P01019</t>
  </si>
  <si>
    <t>INE0GOA01018</t>
  </si>
  <si>
    <t>INE276H01013</t>
  </si>
  <si>
    <t>INE308B01017</t>
  </si>
  <si>
    <t>INE919C01019</t>
  </si>
  <si>
    <t>INE463B01036</t>
  </si>
  <si>
    <t>INE183D01010</t>
  </si>
  <si>
    <t>INE785D01012</t>
  </si>
  <si>
    <t>INE810E01016</t>
  </si>
  <si>
    <t>INE669Y01022</t>
  </si>
  <si>
    <t>INE839E01023</t>
  </si>
  <si>
    <t>INE227B01019</t>
  </si>
  <si>
    <t>INE060601023</t>
  </si>
  <si>
    <t>INE900E01015</t>
  </si>
  <si>
    <t>INE047C01019</t>
  </si>
  <si>
    <t>INE401Z01019</t>
  </si>
  <si>
    <t>INE146C01019</t>
  </si>
  <si>
    <t>INE056001014</t>
  </si>
  <si>
    <t>INE963A01011</t>
  </si>
  <si>
    <t>INE516K01024</t>
  </si>
  <si>
    <t>INE0N6V01016</t>
  </si>
  <si>
    <t>INE561D01025</t>
  </si>
  <si>
    <t>INE964R01013</t>
  </si>
  <si>
    <t>INE429D01017</t>
  </si>
  <si>
    <t>INE789B01018</t>
  </si>
  <si>
    <t>INE210F01016</t>
  </si>
  <si>
    <t>INE029B01019</t>
  </si>
  <si>
    <t>COSYN</t>
  </si>
  <si>
    <t>INE822B01017</t>
  </si>
  <si>
    <t>INE608B01010</t>
  </si>
  <si>
    <t>INE376A01032</t>
  </si>
  <si>
    <t>INE917C01013</t>
  </si>
  <si>
    <t>INE934B01028</t>
  </si>
  <si>
    <t>MERCATOR</t>
  </si>
  <si>
    <t>INE693E01016</t>
  </si>
  <si>
    <t>INE618A01011</t>
  </si>
  <si>
    <t>INE123E01014</t>
  </si>
  <si>
    <t>INE641A01013</t>
  </si>
  <si>
    <t>INE579N01018</t>
  </si>
  <si>
    <t>INE732K01027</t>
  </si>
  <si>
    <t>INE499Q01012</t>
  </si>
  <si>
    <t>INE412A01019</t>
  </si>
  <si>
    <t>INE065E01017</t>
  </si>
  <si>
    <t>INE299C01024</t>
  </si>
  <si>
    <t>KGL</t>
  </si>
  <si>
    <t>INE814D01010</t>
  </si>
  <si>
    <t>INE316D01024</t>
  </si>
  <si>
    <t>INE143H01015</t>
  </si>
  <si>
    <t>KSK</t>
  </si>
  <si>
    <t>INE419E01024</t>
  </si>
  <si>
    <t>INE718B01017</t>
  </si>
  <si>
    <t>INE239L01013</t>
  </si>
  <si>
    <t>INE685D01022</t>
  </si>
  <si>
    <t>INE06CG01019</t>
  </si>
  <si>
    <t>INE524N01014</t>
  </si>
  <si>
    <t>INE870J01019</t>
  </si>
  <si>
    <t>INE0O6A01019</t>
  </si>
  <si>
    <t>INE219M01021</t>
  </si>
  <si>
    <t>INE797D01017</t>
  </si>
  <si>
    <t>INE906D01014</t>
  </si>
  <si>
    <t>INE493H01014</t>
  </si>
  <si>
    <t>INE366C01013</t>
  </si>
  <si>
    <t>INE256D01014</t>
  </si>
  <si>
    <t>INE501D01013</t>
  </si>
  <si>
    <t>INE063601012</t>
  </si>
  <si>
    <t>INE651L01019</t>
  </si>
  <si>
    <t>INE490Z01012</t>
  </si>
  <si>
    <t>INE216B01012</t>
  </si>
  <si>
    <t>INE754B01012</t>
  </si>
  <si>
    <t>INE689V01018</t>
  </si>
  <si>
    <t>INE306D01017</t>
  </si>
  <si>
    <t>INE533C01018</t>
  </si>
  <si>
    <t>KJMCFIN</t>
  </si>
  <si>
    <t>INE376C01020</t>
  </si>
  <si>
    <t>SPENTEX</t>
  </si>
  <si>
    <t>INE205F01016</t>
  </si>
  <si>
    <t>INE117C01010</t>
  </si>
  <si>
    <t>INE218N01021</t>
  </si>
  <si>
    <t>INE771F01025</t>
  </si>
  <si>
    <t>INE186R01013</t>
  </si>
  <si>
    <t>INE466D01019</t>
  </si>
  <si>
    <t>INE167E01037</t>
  </si>
  <si>
    <t>INE962B01011</t>
  </si>
  <si>
    <t>INE838C01011</t>
  </si>
  <si>
    <t>INE661M01016</t>
  </si>
  <si>
    <t>INE807H01023</t>
  </si>
  <si>
    <t>INE005G01026</t>
  </si>
  <si>
    <t>INE500D01015</t>
  </si>
  <si>
    <t>INE108T01013</t>
  </si>
  <si>
    <t>INE513E01024</t>
  </si>
  <si>
    <t>INE456N01019</t>
  </si>
  <si>
    <t>INE256S01012</t>
  </si>
  <si>
    <t>INE791H01011</t>
  </si>
  <si>
    <t>INE723N01012</t>
  </si>
  <si>
    <t>INE429K01012</t>
  </si>
  <si>
    <t>INE992B01026</t>
  </si>
  <si>
    <t>INE446A01025</t>
  </si>
  <si>
    <t>ATLASCYCLE</t>
  </si>
  <si>
    <t>INE333I01036</t>
  </si>
  <si>
    <t>NTL</t>
  </si>
  <si>
    <t>INE452S01025</t>
  </si>
  <si>
    <t>INE649C01012</t>
  </si>
  <si>
    <t>INE973B01026</t>
  </si>
  <si>
    <t>INE844D01017</t>
  </si>
  <si>
    <t>INE499G01013</t>
  </si>
  <si>
    <t>INE941E01019</t>
  </si>
  <si>
    <t>MARG</t>
  </si>
  <si>
    <t>INE896E01023</t>
  </si>
  <si>
    <t>INE860E01011</t>
  </si>
  <si>
    <t>INE759C01019</t>
  </si>
  <si>
    <t>INE266H01014</t>
  </si>
  <si>
    <t>INE060N01019</t>
  </si>
  <si>
    <t>INE333Y01017</t>
  </si>
  <si>
    <t>INE308H01022</t>
  </si>
  <si>
    <t>PRATIBHA</t>
  </si>
  <si>
    <t>INE628D01014</t>
  </si>
  <si>
    <t>INE118B01010</t>
  </si>
  <si>
    <t>INE643N01012</t>
  </si>
  <si>
    <t>INE804Q01013</t>
  </si>
  <si>
    <t>INE344D01018</t>
  </si>
  <si>
    <t>INE716K01020</t>
  </si>
  <si>
    <t>INE730E01016</t>
  </si>
  <si>
    <t>INE372M01010</t>
  </si>
  <si>
    <t>INE347L01014</t>
  </si>
  <si>
    <t>INE931D01020</t>
  </si>
  <si>
    <t>INE778I01024</t>
  </si>
  <si>
    <t>INE762D01011</t>
  </si>
  <si>
    <t>INE146H01018</t>
  </si>
  <si>
    <t>INE777X01017</t>
  </si>
  <si>
    <t>INE584G01012</t>
  </si>
  <si>
    <t>INE731G01027</t>
  </si>
  <si>
    <t>INE086E01021</t>
  </si>
  <si>
    <t>INE249C01011</t>
  </si>
  <si>
    <t>FEDDERELEC</t>
  </si>
  <si>
    <t>INE602C01011</t>
  </si>
  <si>
    <t>INE229B01015</t>
  </si>
  <si>
    <t>INE428B01013</t>
  </si>
  <si>
    <t>INE398F01019</t>
  </si>
  <si>
    <t>INE870X01010</t>
  </si>
  <si>
    <t>INE812K01027</t>
  </si>
  <si>
    <t>INE937K01014</t>
  </si>
  <si>
    <t>INE661Q01017</t>
  </si>
  <si>
    <t>INE560T01015</t>
  </si>
  <si>
    <t>INE355C01016</t>
  </si>
  <si>
    <t>INE682B01023</t>
  </si>
  <si>
    <t>INE196B01016</t>
  </si>
  <si>
    <t>SHIRPUR-G</t>
  </si>
  <si>
    <t>INE525B01016</t>
  </si>
  <si>
    <t>INE884X01011</t>
  </si>
  <si>
    <t>INE961E01017</t>
  </si>
  <si>
    <t>INE926R01012</t>
  </si>
  <si>
    <t>INE057Q01018</t>
  </si>
  <si>
    <t>INE029H01016</t>
  </si>
  <si>
    <t>INE302H01017</t>
  </si>
  <si>
    <t>GTNTEX</t>
  </si>
  <si>
    <t>INE297D01018</t>
  </si>
  <si>
    <t>INE980D01019</t>
  </si>
  <si>
    <t>INE169F01014</t>
  </si>
  <si>
    <t>INE418D01010</t>
  </si>
  <si>
    <t>INE509J01013</t>
  </si>
  <si>
    <t>INE229D01011</t>
  </si>
  <si>
    <t>INE670C01026</t>
  </si>
  <si>
    <t>INE102F01015</t>
  </si>
  <si>
    <t>INE213U01019</t>
  </si>
  <si>
    <t>INE368A01021</t>
  </si>
  <si>
    <t>SILVERLINE</t>
  </si>
  <si>
    <t>INE497E01012</t>
  </si>
  <si>
    <t>INE847D01010</t>
  </si>
  <si>
    <t>INE149B01015</t>
  </si>
  <si>
    <t>INE404N01019</t>
  </si>
  <si>
    <t>INE346H01014</t>
  </si>
  <si>
    <t>GITANJALI</t>
  </si>
  <si>
    <t>INE003F01015</t>
  </si>
  <si>
    <t>INE026C01013</t>
  </si>
  <si>
    <t>INE790R01012</t>
  </si>
  <si>
    <t>INE676G01024</t>
  </si>
  <si>
    <t>INE483D01014</t>
  </si>
  <si>
    <t>INE744I01034</t>
  </si>
  <si>
    <t>MVL</t>
  </si>
  <si>
    <t>INE607G01011</t>
  </si>
  <si>
    <t>INE635I01018</t>
  </si>
  <si>
    <t>INE610E01010</t>
  </si>
  <si>
    <t>INE076H01025</t>
  </si>
  <si>
    <t>EON</t>
  </si>
  <si>
    <t>INE904J01016</t>
  </si>
  <si>
    <t>JINDCOT</t>
  </si>
  <si>
    <t>INE501L01024</t>
  </si>
  <si>
    <t>INE868G01019</t>
  </si>
  <si>
    <t>INE431C01023</t>
  </si>
  <si>
    <t>INE393H01016</t>
  </si>
  <si>
    <t>INE360S01012</t>
  </si>
  <si>
    <t>INE696C01021</t>
  </si>
  <si>
    <t>INE564C01013</t>
  </si>
  <si>
    <t>BODHTREE</t>
  </si>
  <si>
    <t>INE849B01010</t>
  </si>
  <si>
    <t>INE410E01015</t>
  </si>
  <si>
    <t>INE320V01010</t>
  </si>
  <si>
    <t>INE0L3501015</t>
  </si>
  <si>
    <t>INE023S01016</t>
  </si>
  <si>
    <t>JIYAECO</t>
  </si>
  <si>
    <t>INE128R01023</t>
  </si>
  <si>
    <t>INE164D01010</t>
  </si>
  <si>
    <t>INE981B01011</t>
  </si>
  <si>
    <t>INE107J01016</t>
  </si>
  <si>
    <t>INE454E01013</t>
  </si>
  <si>
    <t>INE647W01014</t>
  </si>
  <si>
    <t>INE212B01011</t>
  </si>
  <si>
    <t>INE633D01022</t>
  </si>
  <si>
    <t>INE432N01010</t>
  </si>
  <si>
    <t>INE519N01014</t>
  </si>
  <si>
    <t>INE523K01012</t>
  </si>
  <si>
    <t>INE904D01019</t>
  </si>
  <si>
    <t>INE977E01013</t>
  </si>
  <si>
    <t>INE962O01014</t>
  </si>
  <si>
    <t>INE348N01034</t>
  </si>
  <si>
    <t>INE845E01012</t>
  </si>
  <si>
    <t>INE570N01025</t>
  </si>
  <si>
    <t>INE868C01018</t>
  </si>
  <si>
    <t>INE023M01027</t>
  </si>
  <si>
    <t>INE774I01031</t>
  </si>
  <si>
    <t>RMMIL</t>
  </si>
  <si>
    <t>INE706D01018</t>
  </si>
  <si>
    <t>INE147E01013</t>
  </si>
  <si>
    <t>INE180M01033</t>
  </si>
  <si>
    <t>INE317B01042</t>
  </si>
  <si>
    <t>INE342A01018</t>
  </si>
  <si>
    <t>INE513C01010</t>
  </si>
  <si>
    <t>INE583K01016</t>
  </si>
  <si>
    <t>INE181C01016</t>
  </si>
  <si>
    <t>INE756A01019</t>
  </si>
  <si>
    <t>VXLINSTR</t>
  </si>
  <si>
    <t>INE856D01011</t>
  </si>
  <si>
    <t>INE283D01018</t>
  </si>
  <si>
    <t>INE669W01018</t>
  </si>
  <si>
    <t>INE392H01018</t>
  </si>
  <si>
    <t>INE433O01024</t>
  </si>
  <si>
    <t>INE609D01014</t>
  </si>
  <si>
    <t>INE659B01021</t>
  </si>
  <si>
    <t>INE882D01017</t>
  </si>
  <si>
    <t>INE552H01017</t>
  </si>
  <si>
    <t>INE784M01016</t>
  </si>
  <si>
    <t>INE198N01017</t>
  </si>
  <si>
    <t>INE151H01018</t>
  </si>
  <si>
    <t>INE517D01019</t>
  </si>
  <si>
    <t>INE921C01031</t>
  </si>
  <si>
    <t>INE786E01018</t>
  </si>
  <si>
    <t>INE239V01012</t>
  </si>
  <si>
    <t>INE02XD01011</t>
  </si>
  <si>
    <t>INE611C01020</t>
  </si>
  <si>
    <t>INE067C01025</t>
  </si>
  <si>
    <t>INE663P01015</t>
  </si>
  <si>
    <t>INE650D01026</t>
  </si>
  <si>
    <t>INE263B01022</t>
  </si>
  <si>
    <t>JDORGOCHEM</t>
  </si>
  <si>
    <t>INE873S01022</t>
  </si>
  <si>
    <t>INE041F01015</t>
  </si>
  <si>
    <t>INE656K01010</t>
  </si>
  <si>
    <t>DQE</t>
  </si>
  <si>
    <t>INE982C01033</t>
  </si>
  <si>
    <t>INE377D01018</t>
  </si>
  <si>
    <t>INE528C01018</t>
  </si>
  <si>
    <t>INE839A01021</t>
  </si>
  <si>
    <t>BITS</t>
  </si>
  <si>
    <t>INE140C01012</t>
  </si>
  <si>
    <t>INE660B01011</t>
  </si>
  <si>
    <t>INE315N01017</t>
  </si>
  <si>
    <t>INE344E01016</t>
  </si>
  <si>
    <t>INE314I01036</t>
  </si>
  <si>
    <t>INE298B01010</t>
  </si>
  <si>
    <t>INE751R01014</t>
  </si>
  <si>
    <t>INE004E01016</t>
  </si>
  <si>
    <t>INE629B01024</t>
  </si>
  <si>
    <t>INE629C01014</t>
  </si>
  <si>
    <t>RLF</t>
  </si>
  <si>
    <t>INE385D01029</t>
  </si>
  <si>
    <t>INE803L01016</t>
  </si>
  <si>
    <t>INE871B01014</t>
  </si>
  <si>
    <t>ZICOM</t>
  </si>
  <si>
    <t>INE991C01034</t>
  </si>
  <si>
    <t>INE524D01015</t>
  </si>
  <si>
    <t>INE509K01011</t>
  </si>
  <si>
    <t>TECHNOFAB</t>
  </si>
  <si>
    <t>INE472B01011</t>
  </si>
  <si>
    <t>INE791C01012</t>
  </si>
  <si>
    <t>INE217E01014</t>
  </si>
  <si>
    <t>INE184E01024</t>
  </si>
  <si>
    <t>INE679T01013</t>
  </si>
  <si>
    <t>INE516E01019</t>
  </si>
  <si>
    <t>INE057D01016</t>
  </si>
  <si>
    <t>INE324N01027</t>
  </si>
  <si>
    <t>INE486B01011</t>
  </si>
  <si>
    <t>JAINSTUDIO</t>
  </si>
  <si>
    <t>INE216I01017</t>
  </si>
  <si>
    <t>INE671D01014</t>
  </si>
  <si>
    <t>INE804D01029</t>
  </si>
  <si>
    <t>INFODRIVE</t>
  </si>
  <si>
    <t>INE281E01010</t>
  </si>
  <si>
    <t>INE429B01011</t>
  </si>
  <si>
    <t>INE515B01025</t>
  </si>
  <si>
    <t>INE452B01013</t>
  </si>
  <si>
    <t>INE876E01033</t>
  </si>
  <si>
    <t>INE455C01014</t>
  </si>
  <si>
    <t>INE173J01018</t>
  </si>
  <si>
    <t>INE034B01019</t>
  </si>
  <si>
    <t>INE704F01018</t>
  </si>
  <si>
    <t>INE113B01029</t>
  </si>
  <si>
    <t>INE140B01014</t>
  </si>
  <si>
    <t>INE170B01037</t>
  </si>
  <si>
    <t>INE850R01014</t>
  </si>
  <si>
    <t>INE874H01015</t>
  </si>
  <si>
    <t>CANDC</t>
  </si>
  <si>
    <t>INE651C01018</t>
  </si>
  <si>
    <t>INE671X01012</t>
  </si>
  <si>
    <t>INE292D01019</t>
  </si>
  <si>
    <t>KANDAGIRI</t>
  </si>
  <si>
    <t>INE897B01019</t>
  </si>
  <si>
    <t>INE851C01014</t>
  </si>
  <si>
    <t>NEOCORP</t>
  </si>
  <si>
    <t>INE932F01015</t>
  </si>
  <si>
    <t>INE371B01023</t>
  </si>
  <si>
    <t>INE683B01047</t>
  </si>
  <si>
    <t>INE536C01029</t>
  </si>
  <si>
    <t>INE0IM001015</t>
  </si>
  <si>
    <t>INE262W01012</t>
  </si>
  <si>
    <t>INE080D01042</t>
  </si>
  <si>
    <t>INE188R01019</t>
  </si>
  <si>
    <t>INE909P01012</t>
  </si>
  <si>
    <t>INE753B01014</t>
  </si>
  <si>
    <t>INE494D01011</t>
  </si>
  <si>
    <t>INE848N01017</t>
  </si>
  <si>
    <t>INE028D01025</t>
  </si>
  <si>
    <t>RAINBOWPAP</t>
  </si>
  <si>
    <t>INE063F01019</t>
  </si>
  <si>
    <t>INE797Z01010</t>
  </si>
  <si>
    <t>INE834A01014</t>
  </si>
  <si>
    <t>ATCOM</t>
  </si>
  <si>
    <t>INE934A01012</t>
  </si>
  <si>
    <t>INE161B01036</t>
  </si>
  <si>
    <t>INE473C01025</t>
  </si>
  <si>
    <t>INE897D01015</t>
  </si>
  <si>
    <t>INE933C01036</t>
  </si>
  <si>
    <t>INE545N01019</t>
  </si>
  <si>
    <t>INE763D01019</t>
  </si>
  <si>
    <t>INE01BT01015</t>
  </si>
  <si>
    <t>INE184D01026</t>
  </si>
  <si>
    <t>INE502K01016</t>
  </si>
  <si>
    <t>TALWALKARS</t>
  </si>
  <si>
    <t>INE318J01027</t>
  </si>
  <si>
    <t>NUTEK</t>
  </si>
  <si>
    <t>INE783A01013</t>
  </si>
  <si>
    <t>RAMAPETRO</t>
  </si>
  <si>
    <t>INE520G01016</t>
  </si>
  <si>
    <t>INE400R01018</t>
  </si>
  <si>
    <t>INE065B01013</t>
  </si>
  <si>
    <t>INDLMETER</t>
  </si>
  <si>
    <t>INE892C01018</t>
  </si>
  <si>
    <t>INE139J01019</t>
  </si>
  <si>
    <t>INE237C01016</t>
  </si>
  <si>
    <t>INE221I01017</t>
  </si>
  <si>
    <t>CELESTIAL</t>
  </si>
  <si>
    <t>INE964B01033</t>
  </si>
  <si>
    <t>ALCHEM</t>
  </si>
  <si>
    <t>INE019D01016</t>
  </si>
  <si>
    <t>INE459D01014</t>
  </si>
  <si>
    <t>INE072D01015</t>
  </si>
  <si>
    <t>INE351L01016</t>
  </si>
  <si>
    <t>INE354B01029</t>
  </si>
  <si>
    <t>INE224M01013</t>
  </si>
  <si>
    <t>INE153C01015</t>
  </si>
  <si>
    <t>INE553P01018</t>
  </si>
  <si>
    <t>INE959B01017</t>
  </si>
  <si>
    <t>INE649H01011</t>
  </si>
  <si>
    <t>EUROCERA</t>
  </si>
  <si>
    <t>INE403L01015</t>
  </si>
  <si>
    <t>INE789D01014</t>
  </si>
  <si>
    <t>INE147J01012</t>
  </si>
  <si>
    <t>INE926B01016</t>
  </si>
  <si>
    <t>INE043F01011</t>
  </si>
  <si>
    <t>INE906L01025</t>
  </si>
  <si>
    <t>INE115E01010</t>
  </si>
  <si>
    <t>INE038N01015</t>
  </si>
  <si>
    <t>INE087J01028</t>
  </si>
  <si>
    <t>GBGLOBAL</t>
  </si>
  <si>
    <t>INE033B01011</t>
  </si>
  <si>
    <t>INE849L01019</t>
  </si>
  <si>
    <t>INE627Z01019</t>
  </si>
  <si>
    <t>TALWGYM</t>
  </si>
  <si>
    <t>INE799E01011</t>
  </si>
  <si>
    <t>INE137E01014</t>
  </si>
  <si>
    <t>INE728Q01014</t>
  </si>
  <si>
    <t>INE794W01014</t>
  </si>
  <si>
    <t>INE281P01016</t>
  </si>
  <si>
    <t>INE474I01012</t>
  </si>
  <si>
    <t>TULSI</t>
  </si>
  <si>
    <t>INE177E01010</t>
  </si>
  <si>
    <t>INE763K01014</t>
  </si>
  <si>
    <t>INE073C01015</t>
  </si>
  <si>
    <t>INE485D01035</t>
  </si>
  <si>
    <t>INE566M01017</t>
  </si>
  <si>
    <t>INE792P01020</t>
  </si>
  <si>
    <t>INE917B01023</t>
  </si>
  <si>
    <t>INE571H01017</t>
  </si>
  <si>
    <t>INE630C01012</t>
  </si>
  <si>
    <t>INE593O01017</t>
  </si>
  <si>
    <t>INE673E01018</t>
  </si>
  <si>
    <t>INE464B01018</t>
  </si>
  <si>
    <t>INE113O01014</t>
  </si>
  <si>
    <t>INE158C01014</t>
  </si>
  <si>
    <t>INE284D01016</t>
  </si>
  <si>
    <t>INE134R01013</t>
  </si>
  <si>
    <t>INE532D01018</t>
  </si>
  <si>
    <t>INE929C01018</t>
  </si>
  <si>
    <t>INE582K01018</t>
  </si>
  <si>
    <t>INE743D01011</t>
  </si>
  <si>
    <t>INE680D01015</t>
  </si>
  <si>
    <t>INE899M01012</t>
  </si>
  <si>
    <t>INE382B01012</t>
  </si>
  <si>
    <t>INE172B01017</t>
  </si>
  <si>
    <t>INE965A01016</t>
  </si>
  <si>
    <t>VISUINTL</t>
  </si>
  <si>
    <t>INE533B01028</t>
  </si>
  <si>
    <t>INE396F01013</t>
  </si>
  <si>
    <t>INE886C01010</t>
  </si>
  <si>
    <t>INE100F01019</t>
  </si>
  <si>
    <t>INE371F01016</t>
  </si>
  <si>
    <t>INE972A01020</t>
  </si>
  <si>
    <t>INE719C01013</t>
  </si>
  <si>
    <t>INE523W01017</t>
  </si>
  <si>
    <t>INE459E01012</t>
  </si>
  <si>
    <t>INE281H01013</t>
  </si>
  <si>
    <t>INE809Q01012</t>
  </si>
  <si>
    <t>INE669R01018</t>
  </si>
  <si>
    <t>INE728J01019</t>
  </si>
  <si>
    <t>INE893C01032</t>
  </si>
  <si>
    <t>INE956N01018</t>
  </si>
  <si>
    <t>INE349T01013</t>
  </si>
  <si>
    <t>INE395F01023</t>
  </si>
  <si>
    <t>INE465E01019</t>
  </si>
  <si>
    <t>INE598F01014</t>
  </si>
  <si>
    <t>INE760D01015</t>
  </si>
  <si>
    <t>INE800E01017</t>
  </si>
  <si>
    <t>INE262V01014</t>
  </si>
  <si>
    <t>INE072B01027</t>
  </si>
  <si>
    <t>INE747V01014</t>
  </si>
  <si>
    <t>INE808W01012</t>
  </si>
  <si>
    <t>INE847M01011</t>
  </si>
  <si>
    <t>INE530F01017</t>
  </si>
  <si>
    <t>INE425H01016</t>
  </si>
  <si>
    <t>INE956V01011</t>
  </si>
  <si>
    <t>INE268D01019</t>
  </si>
  <si>
    <t>INE664N01018</t>
  </si>
  <si>
    <t>INE582V01015</t>
  </si>
  <si>
    <t>INE754D01018</t>
  </si>
  <si>
    <t>INE615W01011</t>
  </si>
  <si>
    <t>INE094R01019</t>
  </si>
  <si>
    <t>INE603D01017</t>
  </si>
  <si>
    <t>INE927X01018</t>
  </si>
  <si>
    <t>INE955S01019</t>
  </si>
  <si>
    <t>INE721U01011</t>
  </si>
  <si>
    <t>Market Cap</t>
  </si>
  <si>
    <t>Total</t>
  </si>
  <si>
    <t>Scheme Name</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</si>
  <si>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</si>
  <si>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</si>
  <si>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</si>
  <si>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</si>
  <si>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</si>
  <si>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</si>
  <si>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</si>
  <si>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</si>
  <si>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</si>
  <si>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</si>
  <si>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</si>
  <si>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</si>
  <si>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</si>
  <si>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</si>
  <si>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</si>
  <si>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</si>
  <si>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</si>
  <si>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</si>
  <si>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</si>
  <si>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</si>
  <si>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</si>
  <si>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</si>
  <si>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</si>
  <si>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</si>
  <si>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</si>
  <si>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</si>
  <si>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</si>
  <si>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</si>
  <si>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</si>
  <si>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</si>
  <si>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</si>
  <si>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</si>
  <si>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</si>
  <si>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</si>
  <si>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</si>
  <si>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</si>
  <si>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</si>
  <si>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</si>
  <si>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</si>
  <si>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</si>
  <si>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</si>
  <si>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</si>
  <si>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</si>
  <si>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</si>
  <si>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</si>
  <si>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</si>
  <si>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</si>
  <si>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</si>
  <si>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</si>
  <si>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</si>
  <si>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</si>
  <si>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</si>
  <si>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</si>
  <si>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</si>
  <si>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</si>
  <si>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</si>
  <si>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</si>
  <si>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</si>
  <si>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</si>
  <si>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</si>
  <si>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</si>
  <si>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</si>
  <si>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</si>
  <si>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</si>
  <si>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</si>
  <si>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</si>
  <si>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</si>
  <si>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</si>
  <si>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</si>
  <si>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</si>
  <si>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</si>
  <si>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</si>
  <si>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</si>
  <si>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</si>
  <si>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</si>
  <si>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</si>
  <si>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</si>
  <si>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</si>
  <si>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</si>
  <si>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</si>
  <si>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</si>
  <si>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</si>
  <si>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</si>
  <si>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</si>
  <si>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Bank of Baroda</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</si>
  <si>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</si>
  <si>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</si>
  <si>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</si>
  <si>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</si>
  <si>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</si>
  <si>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</si>
  <si>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</si>
  <si>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</si>
  <si>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</si>
  <si>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</si>
  <si>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</si>
  <si>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</si>
  <si>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Packaged Foods</t>
  </si>
  <si>
    <t>Food Products</t>
  </si>
  <si>
    <t>Civil Construction</t>
  </si>
  <si>
    <t>Construction</t>
  </si>
  <si>
    <t>Capital Markets</t>
  </si>
  <si>
    <t>LEARBF</t>
  </si>
  <si>
    <t>LIC MF Arbitrage Fund</t>
  </si>
  <si>
    <t>Specialty Chemicals</t>
  </si>
  <si>
    <t>Chemicals &amp; Petrochemicals</t>
  </si>
  <si>
    <t>Chemicals</t>
  </si>
  <si>
    <t>Hospital</t>
  </si>
  <si>
    <t>Healthcare Services</t>
  </si>
  <si>
    <t>Healthcare</t>
  </si>
  <si>
    <t>Consumer Durables</t>
  </si>
  <si>
    <t>Pharmaceuticals</t>
  </si>
  <si>
    <t>Pharmaceuticals &amp; Biotechnology</t>
  </si>
  <si>
    <t>BBG000BR4JZ3</t>
  </si>
  <si>
    <t>Capital Goods</t>
  </si>
  <si>
    <t>Auto Components &amp; Equipments</t>
  </si>
  <si>
    <t>Auto Components</t>
  </si>
  <si>
    <t>Personal Care</t>
  </si>
  <si>
    <t>Personal Products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</si>
  <si>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</si>
  <si>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</si>
  <si>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</si>
  <si>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</si>
  <si>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</si>
  <si>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</si>
  <si>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</si>
  <si>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</si>
  <si>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</si>
  <si>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</si>
  <si>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</si>
  <si>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</si>
  <si>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</si>
  <si>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</si>
  <si>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</si>
  <si>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</si>
  <si>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</si>
  <si>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PIRAMAL PHARMA LTD</t>
  </si>
  <si>
    <t>Piramal Pharma Ltd.</t>
  </si>
  <si>
    <t>BBG00XC7SWL4</t>
  </si>
  <si>
    <t>IT Enabled Services</t>
  </si>
  <si>
    <t>IT - Services</t>
  </si>
  <si>
    <t>SONATA SOFTWARE LTD</t>
  </si>
  <si>
    <t>Sonata Software Ltd.</t>
  </si>
  <si>
    <t>BBG000CHND59</t>
  </si>
  <si>
    <t>TEXMACO RAIL &amp; ENGINEERING LTD</t>
  </si>
  <si>
    <t>BBG000QF4JJ1</t>
  </si>
  <si>
    <t>Industrial Manufacturing</t>
  </si>
  <si>
    <t>LEBALF</t>
  </si>
  <si>
    <t>LIC MF Aggressive Hybrid Fund</t>
  </si>
  <si>
    <t>AZAD ENGINEERING LTD.</t>
  </si>
  <si>
    <t>Azad Engineering Ltd.</t>
  </si>
  <si>
    <t>Heavy Electrical Equipment</t>
  </si>
  <si>
    <t>BBG00XH57YZ7</t>
  </si>
  <si>
    <t>Electrical Equipment</t>
  </si>
  <si>
    <t>BIKAJI FOODS INTERNATIONAL LTD.</t>
  </si>
  <si>
    <t>Bikaji Foods International Ltd.</t>
  </si>
  <si>
    <t>BBG003S5C7J2</t>
  </si>
  <si>
    <t>BBG000NZY5R8</t>
  </si>
  <si>
    <t>Other Bank</t>
  </si>
  <si>
    <t>GE T&amp;D INDIA LTD</t>
  </si>
  <si>
    <t>BBG000F0CHY4</t>
  </si>
  <si>
    <t>Leisure Services</t>
  </si>
  <si>
    <t>KEI INDUSTRIES LTD</t>
  </si>
  <si>
    <t>KEI Industries Ltd.</t>
  </si>
  <si>
    <t>Cables - Electricals</t>
  </si>
  <si>
    <t>BBG000F37T05</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</si>
  <si>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</si>
  <si>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</si>
  <si>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</si>
  <si>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</si>
  <si>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</si>
  <si>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</si>
  <si>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</si>
  <si>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</si>
  <si>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</si>
  <si>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</si>
  <si>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</si>
  <si>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</si>
  <si>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Garments &amp; Apparels</t>
  </si>
  <si>
    <t>Textiles &amp; Apparels</t>
  </si>
  <si>
    <t>Textiles</t>
  </si>
  <si>
    <t>HINDWARE HOME INNOVATION LTD</t>
  </si>
  <si>
    <t>Hindware Home Innovation Ltd.</t>
  </si>
  <si>
    <t>Sanitary Ware</t>
  </si>
  <si>
    <t>BBG00J6KLY18</t>
  </si>
  <si>
    <t>KENNAMETAL INDIA LTD</t>
  </si>
  <si>
    <t>Kennametal India Ltd.</t>
  </si>
  <si>
    <t>BBG000D26L52</t>
  </si>
  <si>
    <t>LEDDYF</t>
  </si>
  <si>
    <t>LIC MF Dividend Yield Fund</t>
  </si>
  <si>
    <t>ARTEMIS MEDICARE SERVICES LTD</t>
  </si>
  <si>
    <t>Artemis Medicare Services Ltd.</t>
  </si>
  <si>
    <t>BBG005QNXYQ0</t>
  </si>
  <si>
    <t>BHARAT BIJLEE LIMITED</t>
  </si>
  <si>
    <t>Other Electrical Equipment</t>
  </si>
  <si>
    <t>BBG000CP3JY8</t>
  </si>
  <si>
    <t>CARBORUNDUM UNIVERSAL LTD</t>
  </si>
  <si>
    <t>Carborundum Universal Ltd.</t>
  </si>
  <si>
    <t>Abrasives &amp; Bearings</t>
  </si>
  <si>
    <t>BBG000CPQV85</t>
  </si>
  <si>
    <t>Hotels &amp; Resorts</t>
  </si>
  <si>
    <t>LPG/CNG/PNG/LNG Supplier</t>
  </si>
  <si>
    <t>SUDARSHAN CHEMICAL INDUSTRIES LTD</t>
  </si>
  <si>
    <t>Sudarshan Chemical Industries Ltd.</t>
  </si>
  <si>
    <t>Dyes And Pigments</t>
  </si>
  <si>
    <t>BBG000D6VLX4</t>
  </si>
  <si>
    <t>LEDHCF</t>
  </si>
  <si>
    <t>LIC MF Healthcare Fund</t>
  </si>
  <si>
    <t>GLOBAL HEALTH LTD.</t>
  </si>
  <si>
    <t>Global Health Ltd.</t>
  </si>
  <si>
    <t>BBG004M1ZW23</t>
  </si>
  <si>
    <t>LEEMCF</t>
  </si>
  <si>
    <t>LIC MF Mid cap Fund</t>
  </si>
  <si>
    <t>Plastic Products - Industrial</t>
  </si>
  <si>
    <t>Footwear</t>
  </si>
  <si>
    <t>LEEQSF</t>
  </si>
  <si>
    <t>LIC MF Equity Savings Fund</t>
  </si>
  <si>
    <t>LEEQTF</t>
  </si>
  <si>
    <t>LIC MF Flexi Cap Fund</t>
  </si>
  <si>
    <t>ADOR WELDING LTD</t>
  </si>
  <si>
    <t>Ador Welding Ltd.</t>
  </si>
  <si>
    <t>Other Industrial Products</t>
  </si>
  <si>
    <t>BBG000CMWSQ2</t>
  </si>
  <si>
    <t>LEESCF</t>
  </si>
  <si>
    <t>LIC MF Small Cap Fund</t>
  </si>
  <si>
    <t>LIC189</t>
  </si>
  <si>
    <t>AVALON TECHNOLOGIES LTD.</t>
  </si>
  <si>
    <t>BBG001BMZSY9</t>
  </si>
  <si>
    <t>BAJAJ ELECTRICALS LTD</t>
  </si>
  <si>
    <t>Bajaj Electricals Ltd.</t>
  </si>
  <si>
    <t>BBG000CNWG95</t>
  </si>
  <si>
    <t>Birla Corporation Ltd.</t>
  </si>
  <si>
    <t>Blue Star Ltd.</t>
  </si>
  <si>
    <t>BBG000CPGRF7</t>
  </si>
  <si>
    <t>BSE LTD</t>
  </si>
  <si>
    <t>BSE Ltd.</t>
  </si>
  <si>
    <t>Exchange and Data Platform</t>
  </si>
  <si>
    <t>BBG000GKW537</t>
  </si>
  <si>
    <t>CARYSIL LTD</t>
  </si>
  <si>
    <t>BBG000CQGF52</t>
  </si>
  <si>
    <t>E.I.D. PARRY (INDIA) LTD</t>
  </si>
  <si>
    <t>BBG000CQR2R5</t>
  </si>
  <si>
    <t>ELGI EQUIPMENTS LTD</t>
  </si>
  <si>
    <t>Compressors, Pumps &amp; Diesel Engines</t>
  </si>
  <si>
    <t>BBG000CRKB27</t>
  </si>
  <si>
    <t>GRINDWELL NORTON LTD</t>
  </si>
  <si>
    <t>Grindwell Norton Ltd.</t>
  </si>
  <si>
    <t>BBG000CRW5D5</t>
  </si>
  <si>
    <t>Hitachi Energy India Ltd.</t>
  </si>
  <si>
    <t>BBG00NJ6XXB4</t>
  </si>
  <si>
    <t>KIRLOSKAR OIL ENGINES LTD</t>
  </si>
  <si>
    <t>Kirloskar Oil Engines Ltd.</t>
  </si>
  <si>
    <t>BBG000QMMSL3</t>
  </si>
  <si>
    <t>KSB LTD</t>
  </si>
  <si>
    <t>KSB Ltd.</t>
  </si>
  <si>
    <t>BBG000CTY5B1</t>
  </si>
  <si>
    <t>LEMON TREE HOTELS LTD</t>
  </si>
  <si>
    <t>Lemon Tree Hotels Ltd.</t>
  </si>
  <si>
    <t>BBG000BJ13M3</t>
  </si>
  <si>
    <t>NAVIN FLUORINE INTERNATIONAL LTD</t>
  </si>
  <si>
    <t>Commodity Chemicals</t>
  </si>
  <si>
    <t>BBG000BSGBP6</t>
  </si>
  <si>
    <t>PNC INFRATECH LTD</t>
  </si>
  <si>
    <t>PNC Infratech Ltd.</t>
  </si>
  <si>
    <t>BBG000JN79F5</t>
  </si>
  <si>
    <t>SHEELA FOAM LTD</t>
  </si>
  <si>
    <t>SP APPARELS LTD</t>
  </si>
  <si>
    <t>SP Apparels Ltd.</t>
  </si>
  <si>
    <t>BBG000QJNC61</t>
  </si>
  <si>
    <t>TARC Ltd.</t>
  </si>
  <si>
    <t>BBG00LVGK821</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</si>
  <si>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</si>
  <si>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</si>
  <si>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</si>
  <si>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</si>
  <si>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</si>
  <si>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</si>
  <si>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</si>
  <si>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</si>
  <si>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</si>
  <si>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</si>
  <si>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</si>
  <si>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</si>
  <si>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</si>
  <si>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</si>
  <si>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</si>
  <si>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</si>
  <si>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</si>
  <si>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</si>
  <si>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</si>
  <si>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</si>
  <si>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</si>
  <si>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</si>
  <si>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</si>
  <si>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</si>
  <si>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</si>
  <si>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</si>
  <si>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</si>
  <si>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</si>
  <si>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</si>
  <si>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</si>
  <si>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</si>
  <si>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</si>
  <si>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</si>
  <si>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</si>
  <si>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</si>
  <si>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</si>
  <si>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</si>
  <si>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</si>
  <si>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IRM ENERGY LTD</t>
  </si>
  <si>
    <t>IRM Energy Ltd.</t>
  </si>
  <si>
    <t>BBG00GVNX0X6</t>
  </si>
  <si>
    <t>Stress Test</t>
  </si>
  <si>
    <t>Pro-rata liquidation after removing bottom 20% of portfolio based on scrip liquidity (considering 10% PV with 3x volumes)</t>
  </si>
  <si>
    <t>Sample Working</t>
  </si>
  <si>
    <t>After removing 20% bottom liquid portfolio - Highlighted in red</t>
  </si>
  <si>
    <t>No. of days for 100% Pro-rata</t>
  </si>
  <si>
    <t>No. of days for 50% Pro-rata</t>
  </si>
  <si>
    <t>50% portfolio</t>
  </si>
  <si>
    <t>No. of days for 25% Pro-rata</t>
  </si>
  <si>
    <t>25% portfolio</t>
  </si>
  <si>
    <t>Date</t>
  </si>
  <si>
    <t>Instrument Name</t>
  </si>
  <si>
    <t>Holding (%)</t>
  </si>
  <si>
    <t>Market Value (Crs)</t>
  </si>
  <si>
    <t>No of Shares</t>
  </si>
  <si>
    <t>Combined Volume of Shares</t>
  </si>
  <si>
    <t>3x Volumes</t>
  </si>
  <si>
    <t>10% of 3x volume</t>
  </si>
  <si>
    <t>No. of Days (10% Participation)</t>
  </si>
  <si>
    <t>Cummulative holding</t>
  </si>
  <si>
    <t>Scheme AUM</t>
  </si>
  <si>
    <t>ABC Midcap Fund</t>
  </si>
  <si>
    <t>Security 1</t>
  </si>
  <si>
    <t>Security 2</t>
  </si>
  <si>
    <t>Security 3</t>
  </si>
  <si>
    <t>Security 4</t>
  </si>
  <si>
    <t>Security 5</t>
  </si>
  <si>
    <t>Security 6</t>
  </si>
  <si>
    <t>Security 7</t>
  </si>
  <si>
    <t>Security 8</t>
  </si>
  <si>
    <t>Security 9</t>
  </si>
  <si>
    <t>Security 10</t>
  </si>
  <si>
    <t>Nifty Long_Current Month (Futures)</t>
  </si>
  <si>
    <t>Nifty Short_Current Month (Futures)</t>
  </si>
  <si>
    <t>Security 10 Short (Futures)</t>
  </si>
  <si>
    <t>Security 11 Long (Futures)</t>
  </si>
  <si>
    <t>Cash</t>
  </si>
  <si>
    <t>-</t>
  </si>
  <si>
    <t>Methodology</t>
  </si>
  <si>
    <t>No of days to liquidate each stock in the portfolio is calculated above.</t>
  </si>
  <si>
    <t>For this 3 times the combined volumes on NSE and BSE has been considered.</t>
  </si>
  <si>
    <t>Assuming a participation of 10%, number of days to liquidate each stock is calculated.</t>
  </si>
  <si>
    <t>No. of days for 100% pro rata is the most illiquid stock after excluding top illiquid stocks in the portfolio (comprising upto 20% of the AUM).</t>
  </si>
  <si>
    <t>No. of days for 50% and 25% Pro-rata is 50% and 25% of No. of days for 100% Pro-rata respectively.</t>
  </si>
  <si>
    <t>3x Volume</t>
  </si>
  <si>
    <t>Holding</t>
  </si>
  <si>
    <t>Cumulative Holding</t>
  </si>
  <si>
    <t>EQY_FUND_CRNCY</t>
  </si>
  <si>
    <t>LCL</t>
  </si>
  <si>
    <t>Ticker</t>
  </si>
  <si>
    <t>Average Volume:M-3</t>
  </si>
  <si>
    <t>Price:D-1</t>
  </si>
  <si>
    <t>RELIANCE IN Equity</t>
  </si>
  <si>
    <t>TCS IN Equity</t>
  </si>
  <si>
    <t>HDFCB IN Equity</t>
  </si>
  <si>
    <t>ICICIBC IN Equity</t>
  </si>
  <si>
    <t>ICICI BANK LTD</t>
  </si>
  <si>
    <t>INFO IN Equity</t>
  </si>
  <si>
    <t>SBIN IN Equity</t>
  </si>
  <si>
    <t>STATE BANK OF INDIA</t>
  </si>
  <si>
    <t>BHARTI IN Equity</t>
  </si>
  <si>
    <t>BHARTI AIRTEL LTD</t>
  </si>
  <si>
    <t>LICI IN Equity</t>
  </si>
  <si>
    <t>HUVR IN Equity</t>
  </si>
  <si>
    <t>HINDUSTAN UNILEVER LTD</t>
  </si>
  <si>
    <t>ITC IN Equity</t>
  </si>
  <si>
    <t>LT IN Equity</t>
  </si>
  <si>
    <t>LARSEN &amp; TOUBRO LTD</t>
  </si>
  <si>
    <t>HCLT IN Equity</t>
  </si>
  <si>
    <t>BAF IN Equity</t>
  </si>
  <si>
    <t>BAJAJ FINANCE LTD</t>
  </si>
  <si>
    <t>SUNP IN Equity</t>
  </si>
  <si>
    <t>ADE IN Equity</t>
  </si>
  <si>
    <t>ADANI ENTERPRISES LTD</t>
  </si>
  <si>
    <t>MSIL IN Equity</t>
  </si>
  <si>
    <t>MARUTI SUZUKI INDIA LTD</t>
  </si>
  <si>
    <t>TTMT IN Equity</t>
  </si>
  <si>
    <t>TATA MOTORS LTD</t>
  </si>
  <si>
    <t>KMB IN Equity</t>
  </si>
  <si>
    <t>ONGC IN Equity</t>
  </si>
  <si>
    <t>AXSB IN Equity</t>
  </si>
  <si>
    <t>AXIS BANK LTD</t>
  </si>
  <si>
    <t>NTPC IN Equity</t>
  </si>
  <si>
    <t>NTPC LTD</t>
  </si>
  <si>
    <t>TTAN IN Equity</t>
  </si>
  <si>
    <t>TITAN CO LTD</t>
  </si>
  <si>
    <t>ADANIGR IN Equity</t>
  </si>
  <si>
    <t>ADANI GREEN ENERGY LTD</t>
  </si>
  <si>
    <t>UTCEM IN Equity</t>
  </si>
  <si>
    <t>ADSEZ IN Equity</t>
  </si>
  <si>
    <t>WIPRO LTD</t>
  </si>
  <si>
    <t>APNT IN Equity</t>
  </si>
  <si>
    <t>ASIAN PAINTS LTD</t>
  </si>
  <si>
    <t>COAL IN Equity</t>
  </si>
  <si>
    <t>COAL INDIA LTD</t>
  </si>
  <si>
    <t>PWGR IN Equity</t>
  </si>
  <si>
    <t>DMART IN Equity</t>
  </si>
  <si>
    <t>AVENUE SUPERMARTS LTD</t>
  </si>
  <si>
    <t>BJFIN IN Equity</t>
  </si>
  <si>
    <t>BAJAJ FINSERV LTD</t>
  </si>
  <si>
    <t>NEST IN Equity</t>
  </si>
  <si>
    <t>NESTLE INDIA LTD</t>
  </si>
  <si>
    <t>MM IN Equity</t>
  </si>
  <si>
    <t>MAHINDRA &amp; MAHINDRA LTD</t>
  </si>
  <si>
    <t>IOCL IN Equity</t>
  </si>
  <si>
    <t>BJAUT IN Equity</t>
  </si>
  <si>
    <t>BAJAJ AUTO LTD</t>
  </si>
  <si>
    <t>DLFU IN Equity</t>
  </si>
  <si>
    <t>DLF LTD</t>
  </si>
  <si>
    <t>ADANI IN Equity</t>
  </si>
  <si>
    <t>ADANI POWER LTD</t>
  </si>
  <si>
    <t>HNAL IN Equity</t>
  </si>
  <si>
    <t>JIOFIN IN Equity</t>
  </si>
  <si>
    <t>JSTL IN Equity</t>
  </si>
  <si>
    <t>JSW STEEL LTD</t>
  </si>
  <si>
    <t>IRFC IN Equity</t>
  </si>
  <si>
    <t>VBL IN Equity</t>
  </si>
  <si>
    <t>TATA IN Equity</t>
  </si>
  <si>
    <t>TATA STEEL LTD</t>
  </si>
  <si>
    <t>SIEM IN Equity</t>
  </si>
  <si>
    <t>SIEMENS LTD</t>
  </si>
  <si>
    <t>LTIM IN Equity</t>
  </si>
  <si>
    <t>LTIMINDTREE LTD</t>
  </si>
  <si>
    <t>SBILIFE IN Equity</t>
  </si>
  <si>
    <t>SBI LIFE INSURANCE CO LTD</t>
  </si>
  <si>
    <t>BHE IN Equity</t>
  </si>
  <si>
    <t>BHARAT ELECTRONICS LTD</t>
  </si>
  <si>
    <t>GRASIM IN Equity</t>
  </si>
  <si>
    <t>GRASIM INDUSTRIES LTD</t>
  </si>
  <si>
    <t>ZOMATO LTD</t>
  </si>
  <si>
    <t>PIDI IN Equity</t>
  </si>
  <si>
    <t>PIDILITE INDUSTRIES LTD</t>
  </si>
  <si>
    <t>TRENT IN Equity</t>
  </si>
  <si>
    <t>TRENT LTD</t>
  </si>
  <si>
    <t>BOB IN Equity</t>
  </si>
  <si>
    <t>PNB IN Equity</t>
  </si>
  <si>
    <t>POWF IN Equity</t>
  </si>
  <si>
    <t>BPCL IN Equity</t>
  </si>
  <si>
    <t>HZ IN Equity</t>
  </si>
  <si>
    <t>GCPL IN Equity</t>
  </si>
  <si>
    <t>GODREJ CONSUMER PRODUCTS LTD</t>
  </si>
  <si>
    <t>HDFCLIFE IN Equity</t>
  </si>
  <si>
    <t>TECHM IN Equity</t>
  </si>
  <si>
    <t>TECH MAHINDRA LTD</t>
  </si>
  <si>
    <t>IOB IN Equity</t>
  </si>
  <si>
    <t>INDIGO IN Equity</t>
  </si>
  <si>
    <t>INTERGLOBE AVIATION LTD</t>
  </si>
  <si>
    <t>ACEM IN Equity</t>
  </si>
  <si>
    <t>AMBUJA CEMENTS LTD</t>
  </si>
  <si>
    <t>GAIL IN Equity</t>
  </si>
  <si>
    <t>GAIL INDIA LTD</t>
  </si>
  <si>
    <t>BRIT IN Equity</t>
  </si>
  <si>
    <t>BRITANNIA INDUSTRIES LTD</t>
  </si>
  <si>
    <t>CIPLA IN Equity</t>
  </si>
  <si>
    <t>CIPLA LTD</t>
  </si>
  <si>
    <t>TPWR IN Equity</t>
  </si>
  <si>
    <t>ADANIENS IN Equity</t>
  </si>
  <si>
    <t>RECL IN Equity</t>
  </si>
  <si>
    <t>REC LTD</t>
  </si>
  <si>
    <t>ABB IN Equity</t>
  </si>
  <si>
    <t>ABB INDIA LTD</t>
  </si>
  <si>
    <t>IIB IN Equity</t>
  </si>
  <si>
    <t>INDUSIND BANK LTD</t>
  </si>
  <si>
    <t>TATACONS IN Equity</t>
  </si>
  <si>
    <t>TATA CONSUMER PRODUCTS LTD</t>
  </si>
  <si>
    <t>HNDL IN Equity</t>
  </si>
  <si>
    <t>HINDALCO INDUSTRIES LTD</t>
  </si>
  <si>
    <t>ATGL IN Equity</t>
  </si>
  <si>
    <t>LODHA IN Equity</t>
  </si>
  <si>
    <t>MACROTECH DEVELOPERS LTD</t>
  </si>
  <si>
    <t>UNBK IN Equity</t>
  </si>
  <si>
    <t>DRRD IN Equity</t>
  </si>
  <si>
    <t>EIM IN Equity</t>
  </si>
  <si>
    <t>EICHER MOTORS LTD</t>
  </si>
  <si>
    <t>CBK IN Equity</t>
  </si>
  <si>
    <t>BJHI IN Equity</t>
  </si>
  <si>
    <t>TVSL IN Equity</t>
  </si>
  <si>
    <t>TVS MOTOR CO LTD</t>
  </si>
  <si>
    <t>VEDL IN Equity</t>
  </si>
  <si>
    <t>VEDANTA LTD</t>
  </si>
  <si>
    <t>HAVL IN Equity</t>
  </si>
  <si>
    <t>HAVELLS INDIA LTD</t>
  </si>
  <si>
    <t>DABUR IN Equity</t>
  </si>
  <si>
    <t>DABUR INDIA LTD</t>
  </si>
  <si>
    <t>ZYDUS LIFESCIENCES LTD</t>
  </si>
  <si>
    <t>IDBI IN Equity</t>
  </si>
  <si>
    <t>DIVI IN Equity</t>
  </si>
  <si>
    <t>DIVI'S LABORATORIES LTD</t>
  </si>
  <si>
    <t>SRCM IN Equity</t>
  </si>
  <si>
    <t>SHREE CEMENT LTD</t>
  </si>
  <si>
    <t>SHFL IN Equity</t>
  </si>
  <si>
    <t>CIFC IN Equity</t>
  </si>
  <si>
    <t>TRP IN Equity</t>
  </si>
  <si>
    <t>TORRENT PHARMACEUTICALS LTD</t>
  </si>
  <si>
    <t>NHPC IN Equity</t>
  </si>
  <si>
    <t>NHPC LTD</t>
  </si>
  <si>
    <t>HMCL IN Equity</t>
  </si>
  <si>
    <t>HERO MOTOCORP LTD</t>
  </si>
  <si>
    <t>APHS IN Equity</t>
  </si>
  <si>
    <t>MANKIND IN Equity</t>
  </si>
  <si>
    <t>UNITED SPIRITS LTD</t>
  </si>
  <si>
    <t>BOS IN Equity</t>
  </si>
  <si>
    <t>ICICIGI IN Equity</t>
  </si>
  <si>
    <t>JSW IN Equity</t>
  </si>
  <si>
    <t>JSW ENERGY LTD</t>
  </si>
  <si>
    <t>IH IN Equity</t>
  </si>
  <si>
    <t>MOTHERSO IN Equity</t>
  </si>
  <si>
    <t>HDFCAMC IN Equity</t>
  </si>
  <si>
    <t>BHEL IN Equity</t>
  </si>
  <si>
    <t>JSP IN Equity</t>
  </si>
  <si>
    <t>MAXHEALT IN Equity</t>
  </si>
  <si>
    <t>IPRU IN Equity</t>
  </si>
  <si>
    <t>KKC IN Equity</t>
  </si>
  <si>
    <t>CUMMINS INDIA LTD</t>
  </si>
  <si>
    <t>IRCTC IN Equity</t>
  </si>
  <si>
    <t>LPC IN Equity</t>
  </si>
  <si>
    <t>HPCL IN Equity</t>
  </si>
  <si>
    <t>POLYCAB IN Equity</t>
  </si>
  <si>
    <t>SRF IN Equity</t>
  </si>
  <si>
    <t>SRF LTD</t>
  </si>
  <si>
    <t>INBK IN Equity</t>
  </si>
  <si>
    <t>BRGR IN Equity</t>
  </si>
  <si>
    <t>YES BANK LTD</t>
  </si>
  <si>
    <t>CLGT IN Equity</t>
  </si>
  <si>
    <t>SBICARD IN Equity</t>
  </si>
  <si>
    <t>INFOE IN Equity</t>
  </si>
  <si>
    <t>INDUSTOW IN Equity</t>
  </si>
  <si>
    <t>INDUS TOWERS LTD</t>
  </si>
  <si>
    <t>UCO IN Equity</t>
  </si>
  <si>
    <t>CGPOWER IN Equity</t>
  </si>
  <si>
    <t>MRCO IN Equity</t>
  </si>
  <si>
    <t>MARICO LTD</t>
  </si>
  <si>
    <t>TIINDIA IN Equity</t>
  </si>
  <si>
    <t>GICRE IN Equity</t>
  </si>
  <si>
    <t>GPL IN Equity</t>
  </si>
  <si>
    <t>GODREJ PROPERTIES LTD</t>
  </si>
  <si>
    <t>OFSS IN Equity</t>
  </si>
  <si>
    <t>IDEA IN Equity</t>
  </si>
  <si>
    <t>VODAFONE IDEA LTD</t>
  </si>
  <si>
    <t>PSYS IN Equity</t>
  </si>
  <si>
    <t>PERSISTENT SYSTEMS LTD</t>
  </si>
  <si>
    <t>NMDC IN Equity</t>
  </si>
  <si>
    <t>SUEL IN Equity</t>
  </si>
  <si>
    <t>SUZLON ENERGY LTD</t>
  </si>
  <si>
    <t>MRF IN Equity</t>
  </si>
  <si>
    <t>MRF LTD</t>
  </si>
  <si>
    <t>ALKEM IN Equity</t>
  </si>
  <si>
    <t>ALKEM LABORATORIES LTD</t>
  </si>
  <si>
    <t>SOIL IN Equity</t>
  </si>
  <si>
    <t>BOOT IN Equity</t>
  </si>
  <si>
    <t>ABBOTT INDIA LTD</t>
  </si>
  <si>
    <t>ARBP IN Equity</t>
  </si>
  <si>
    <t>AUROBINDO PHARMA LTD</t>
  </si>
  <si>
    <t>BOI IN Equity</t>
  </si>
  <si>
    <t>CCRI IN Equity</t>
  </si>
  <si>
    <t>OINL IN Equity</t>
  </si>
  <si>
    <t>OIL INDIA LTD</t>
  </si>
  <si>
    <t>IDFCFB IN Equity</t>
  </si>
  <si>
    <t>LTTS IN Equity</t>
  </si>
  <si>
    <t>PI IN Equity</t>
  </si>
  <si>
    <t>PI INDUSTRIES LTD</t>
  </si>
  <si>
    <t>PATANJAL IN Equity</t>
  </si>
  <si>
    <t>PATANJALI FOODS LTD</t>
  </si>
  <si>
    <t>ASTRA IN Equity</t>
  </si>
  <si>
    <t>ASTRAL LTD</t>
  </si>
  <si>
    <t>TCOM IN Equity</t>
  </si>
  <si>
    <t>TATA COMMUNICATIONS LTD</t>
  </si>
  <si>
    <t>CBOI IN Equity</t>
  </si>
  <si>
    <t>JSWINFRA IN Equity</t>
  </si>
  <si>
    <t>BHFC IN Equity</t>
  </si>
  <si>
    <t>JDSL IN Equity</t>
  </si>
  <si>
    <t>SI IN Equity</t>
  </si>
  <si>
    <t>SUPREME INDUSTRIES LTD</t>
  </si>
  <si>
    <t>POLICYBZ IN Equity</t>
  </si>
  <si>
    <t>PB FINTECH LTD</t>
  </si>
  <si>
    <t>MUTH IN Equity</t>
  </si>
  <si>
    <t>MUTHOOT FINANCE LTD</t>
  </si>
  <si>
    <t>TPW IN Equity</t>
  </si>
  <si>
    <t>TORRENT POWER LTD</t>
  </si>
  <si>
    <t>PG IN Equity</t>
  </si>
  <si>
    <t>RVNL IN Equity</t>
  </si>
  <si>
    <t>SAIL IN Equity</t>
  </si>
  <si>
    <t>AL IN Equity</t>
  </si>
  <si>
    <t>ASHOK LEYLAND LTD</t>
  </si>
  <si>
    <t>MPHL IN Equity</t>
  </si>
  <si>
    <t>MPHASIS LTD</t>
  </si>
  <si>
    <t>ACC IN Equity</t>
  </si>
  <si>
    <t>PHNX IN Equity</t>
  </si>
  <si>
    <t>UTNIFTY IN Equity</t>
  </si>
  <si>
    <t>UTI NIFTY 50 ETF</t>
  </si>
  <si>
    <t>OBER IN Equity</t>
  </si>
  <si>
    <t>OBEROI REALTY LTD</t>
  </si>
  <si>
    <t>TELX IN Equity</t>
  </si>
  <si>
    <t>ABCAP IN Equity</t>
  </si>
  <si>
    <t>SJVN IN Equity</t>
  </si>
  <si>
    <t>SJVN LTD</t>
  </si>
  <si>
    <t>PEPL IN Equity</t>
  </si>
  <si>
    <t>FCT IN Equity</t>
  </si>
  <si>
    <t>SUF IN Equity</t>
  </si>
  <si>
    <t>LIIL IN Equity</t>
  </si>
  <si>
    <t>LINDE INDIA LTD</t>
  </si>
  <si>
    <t>SCHFL IN Equity</t>
  </si>
  <si>
    <t>SCHAEFFLER INDIA LTD</t>
  </si>
  <si>
    <t>UBBL IN Equity</t>
  </si>
  <si>
    <t>NYKAA IN Equity</t>
  </si>
  <si>
    <t>TATATECH IN Equity</t>
  </si>
  <si>
    <t>PJSB IN Equity</t>
  </si>
  <si>
    <t>TMX IN Equity</t>
  </si>
  <si>
    <t>THERMAX LTD</t>
  </si>
  <si>
    <t>BIL IN Equity</t>
  </si>
  <si>
    <t>BALKRISHNA INDUSTRIES LTD</t>
  </si>
  <si>
    <t>KPITTECH IN Equity</t>
  </si>
  <si>
    <t>APAT IN Equity</t>
  </si>
  <si>
    <t>APL APOLLO TUBES LTD</t>
  </si>
  <si>
    <t>NIACL IN Equity</t>
  </si>
  <si>
    <t>BOMH IN Equity</t>
  </si>
  <si>
    <t>MAZDOCKS IN Equity</t>
  </si>
  <si>
    <t>PLNG IN Equity</t>
  </si>
  <si>
    <t>PETRONET LNG LTD</t>
  </si>
  <si>
    <t>KALYANKJ IN Equity</t>
  </si>
  <si>
    <t>FLUOROCH IN Equity</t>
  </si>
  <si>
    <t>COFORGE IN Equity</t>
  </si>
  <si>
    <t>SONACOMS IN Equity</t>
  </si>
  <si>
    <t>IREDA IN Equity</t>
  </si>
  <si>
    <t>DIXON IN Equity</t>
  </si>
  <si>
    <t>INE0BWS23018</t>
  </si>
  <si>
    <t>MRPL IN Equity</t>
  </si>
  <si>
    <t>GUJGA IN Equity</t>
  </si>
  <si>
    <t>GUJARAT GAS LTD</t>
  </si>
  <si>
    <t>UNOMINDA IN Equity</t>
  </si>
  <si>
    <t>UNO MINDA LTD</t>
  </si>
  <si>
    <t>PAG IN Equity</t>
  </si>
  <si>
    <t>PAGE INDUSTRIES LTD</t>
  </si>
  <si>
    <t>HUDCO IN Equity</t>
  </si>
  <si>
    <t>AUBANK IN Equity</t>
  </si>
  <si>
    <t>AU SMALL FINANCE BANK LTD</t>
  </si>
  <si>
    <t>DALBHARA IN Equity</t>
  </si>
  <si>
    <t>IRB IN Equity</t>
  </si>
  <si>
    <t>TICL IN Equity</t>
  </si>
  <si>
    <t>GLXO IN Equity</t>
  </si>
  <si>
    <t>VOLT IN Equity</t>
  </si>
  <si>
    <t>VOLTAS LTD</t>
  </si>
  <si>
    <t>CRISIL IN Equity</t>
  </si>
  <si>
    <t>CRISIL LTD</t>
  </si>
  <si>
    <t>MEDANTA IN Equity</t>
  </si>
  <si>
    <t>FB IN Equity</t>
  </si>
  <si>
    <t>FEDERAL BANK LTD</t>
  </si>
  <si>
    <t>UTISENX IN Equity</t>
  </si>
  <si>
    <t>CPSEBE IN Equity</t>
  </si>
  <si>
    <t>CPSE ETF</t>
  </si>
  <si>
    <t>POONAWAL IN Equity</t>
  </si>
  <si>
    <t>3M IN Equity</t>
  </si>
  <si>
    <t>3M INDIA LTD</t>
  </si>
  <si>
    <t>LICHF IN Equity</t>
  </si>
  <si>
    <t>LIC HOUSING FINANCE LTD</t>
  </si>
  <si>
    <t>EMBASSY IN Equity</t>
  </si>
  <si>
    <t>INE041025011</t>
  </si>
  <si>
    <t>UPLL IN Equity</t>
  </si>
  <si>
    <t>UPL LTD</t>
  </si>
  <si>
    <t>MMFS IN Equity</t>
  </si>
  <si>
    <t>JKCE IN Equity</t>
  </si>
  <si>
    <t>DELHIVER IN Equity</t>
  </si>
  <si>
    <t>DELHIVERY LTD</t>
  </si>
  <si>
    <t>AIAE IN Equity</t>
  </si>
  <si>
    <t>HWA IN Equity</t>
  </si>
  <si>
    <t>MAXF IN Equity</t>
  </si>
  <si>
    <t>MAX FINANCIAL SERVICES LTD</t>
  </si>
  <si>
    <t>BIOS IN Equity</t>
  </si>
  <si>
    <t>BIOCON LTD</t>
  </si>
  <si>
    <t>BDL IN Equity</t>
  </si>
  <si>
    <t>APTY IN Equity</t>
  </si>
  <si>
    <t>STARHEAL IN Equity</t>
  </si>
  <si>
    <t>NAM IN Equity</t>
  </si>
  <si>
    <t>BSE IN Equity</t>
  </si>
  <si>
    <t>CRIN IN Equity</t>
  </si>
  <si>
    <t>COROMANDEL INTERNATIONAL LTD</t>
  </si>
  <si>
    <t>ESCORTS IN Equity</t>
  </si>
  <si>
    <t>BANDHAN IN Equity</t>
  </si>
  <si>
    <t>BANDHAN BANK LTD</t>
  </si>
  <si>
    <t>MSUMI IN Equity</t>
  </si>
  <si>
    <t>METROBRA IN Equity</t>
  </si>
  <si>
    <t>METRO BRANDS LTD</t>
  </si>
  <si>
    <t>NLC IN Equity</t>
  </si>
  <si>
    <t>NLC INDIA LTD</t>
  </si>
  <si>
    <t>FORH IN Equity</t>
  </si>
  <si>
    <t>JUBI IN Equity</t>
  </si>
  <si>
    <t>JUBILANT FOODWORKS LTD</t>
  </si>
  <si>
    <t>IPCA IN Equity</t>
  </si>
  <si>
    <t>IPCA LABORATORIES LTD</t>
  </si>
  <si>
    <t>DN IN Equity</t>
  </si>
  <si>
    <t>LLOYDSME IN Equity</t>
  </si>
  <si>
    <t>IGL IN Equity</t>
  </si>
  <si>
    <t>INDRAPRASTHA GAS LTD</t>
  </si>
  <si>
    <t>KIOCL IN Equity</t>
  </si>
  <si>
    <t>KIOCL LTD</t>
  </si>
  <si>
    <t>GLAND IN Equity</t>
  </si>
  <si>
    <t>GLAND PHARMA LTD</t>
  </si>
  <si>
    <t>KEII IN Equity</t>
  </si>
  <si>
    <t>ITI IN Equity</t>
  </si>
  <si>
    <t>ITI LTD</t>
  </si>
  <si>
    <t>NACL IN Equity</t>
  </si>
  <si>
    <t>SYNG IN Equity</t>
  </si>
  <si>
    <t>SYNGENE INTERNATIONAL LTD</t>
  </si>
  <si>
    <t>AJP IN Equity</t>
  </si>
  <si>
    <t>NARH IN Equity</t>
  </si>
  <si>
    <t>EXID IN Equity</t>
  </si>
  <si>
    <t>GDSP IN Equity</t>
  </si>
  <si>
    <t>ISEC IN Equity</t>
  </si>
  <si>
    <t>KPR IN Equity</t>
  </si>
  <si>
    <t>KPR MILL LTD</t>
  </si>
  <si>
    <t>ENDU IN Equity</t>
  </si>
  <si>
    <t>ENDURANCE TECHNOLOGIES LTD</t>
  </si>
  <si>
    <t>BLSTR IN Equity</t>
  </si>
  <si>
    <t>GNP IN Equity</t>
  </si>
  <si>
    <t>HCP IN Equity</t>
  </si>
  <si>
    <t>HINDUSTAN COPPER LTD</t>
  </si>
  <si>
    <t>360ONE IN Equity</t>
  </si>
  <si>
    <t>360 ONE WAM LTD</t>
  </si>
  <si>
    <t>JBMA IN Equity</t>
  </si>
  <si>
    <t>JBM AUTO LTD</t>
  </si>
  <si>
    <t>PAYTM IN Equity</t>
  </si>
  <si>
    <t>BYRCS IN Equity</t>
  </si>
  <si>
    <t>POWERIND IN Equity</t>
  </si>
  <si>
    <t>EIH IN Equity</t>
  </si>
  <si>
    <t>HTSMF IN Equity</t>
  </si>
  <si>
    <t>APR IN Equity</t>
  </si>
  <si>
    <t>MANYAVAR IN Equity</t>
  </si>
  <si>
    <t>NBCC IN Equity</t>
  </si>
  <si>
    <t>NBCC INDIA LTD</t>
  </si>
  <si>
    <t>SUNTV IN Equity</t>
  </si>
  <si>
    <t>JBCP IN Equity</t>
  </si>
  <si>
    <t>MOFS IN Equity</t>
  </si>
  <si>
    <t>TTCH IN Equity</t>
  </si>
  <si>
    <t>ARTO IN Equity</t>
  </si>
  <si>
    <t>ASTERDM IN Equity</t>
  </si>
  <si>
    <t>CREDAG IN Equity</t>
  </si>
  <si>
    <t>KNPL IN Equity</t>
  </si>
  <si>
    <t>KANSAI NEROLAC PAINTS LTD</t>
  </si>
  <si>
    <t>ANGELONE IN Equity</t>
  </si>
  <si>
    <t>ANGEL ONE LTD</t>
  </si>
  <si>
    <t>SKF IN Equity</t>
  </si>
  <si>
    <t>SKF INDIA LTD</t>
  </si>
  <si>
    <t>BRGD IN Equity</t>
  </si>
  <si>
    <t>GWN IN Equity</t>
  </si>
  <si>
    <t>COCHIN IN Equity</t>
  </si>
  <si>
    <t>SSOF IN Equity</t>
  </si>
  <si>
    <t>IIFL IN Equity</t>
  </si>
  <si>
    <t>IIFL FINANCE LTD</t>
  </si>
  <si>
    <t>SF IN Equity</t>
  </si>
  <si>
    <t>SUNDRAM FASTENERS LTD</t>
  </si>
  <si>
    <t>CYL IN Equity</t>
  </si>
  <si>
    <t>LAURUS IN Equity</t>
  </si>
  <si>
    <t>LAURUS LABS LTD</t>
  </si>
  <si>
    <t>TRID IN Equity</t>
  </si>
  <si>
    <t>IRCON IN Equity</t>
  </si>
  <si>
    <t>BSOFT IN Equity</t>
  </si>
  <si>
    <t>BIRLASOFT LTD</t>
  </si>
  <si>
    <t>ABFRL IN Equity</t>
  </si>
  <si>
    <t>RMT IN Equity</t>
  </si>
  <si>
    <t>GILL IN Equity</t>
  </si>
  <si>
    <t>PFIZ IN Equity</t>
  </si>
  <si>
    <t>RDCK IN Equity</t>
  </si>
  <si>
    <t>RADICO KHAITAN LTD</t>
  </si>
  <si>
    <t>GUJS IN Equity</t>
  </si>
  <si>
    <t>GUJARAT STATE PETRONET LTD</t>
  </si>
  <si>
    <t>RLXF IN Equity</t>
  </si>
  <si>
    <t>ELEQ IN Equity</t>
  </si>
  <si>
    <t>FIVESTAR IN Equity</t>
  </si>
  <si>
    <t>CSTRL IN Equity</t>
  </si>
  <si>
    <t>JBIL IN Equity</t>
  </si>
  <si>
    <t>PIEL IN Equity</t>
  </si>
  <si>
    <t>PIRAMAL ENTERPRISES LTD</t>
  </si>
  <si>
    <t>HMN IN Equity</t>
  </si>
  <si>
    <t>TMKN IN Equity</t>
  </si>
  <si>
    <t>KJC IN Equity</t>
  </si>
  <si>
    <t>CU IN Equity</t>
  </si>
  <si>
    <t>MINDSPCE IN Equity</t>
  </si>
  <si>
    <t>INE0CCU25019</t>
  </si>
  <si>
    <t>NBEES IN Equity</t>
  </si>
  <si>
    <t>ALPM IN Equity</t>
  </si>
  <si>
    <t>CDSL IN Equity</t>
  </si>
  <si>
    <t>CGCL IN Equity</t>
  </si>
  <si>
    <t>SANL IN Equity</t>
  </si>
  <si>
    <t>CHOLAHLD IN Equity</t>
  </si>
  <si>
    <t>TRCL IN Equity</t>
  </si>
  <si>
    <t>SWAN IN Equity</t>
  </si>
  <si>
    <t>SWAN ENERGY LTD</t>
  </si>
  <si>
    <t>INXW IN Equity</t>
  </si>
  <si>
    <t>INOX WIND LTD</t>
  </si>
  <si>
    <t>DLPL IN Equity</t>
  </si>
  <si>
    <t>SIGNATUR IN Equity</t>
  </si>
  <si>
    <t>MCX IN Equity</t>
  </si>
  <si>
    <t>ICICIB22 IN Equity</t>
  </si>
  <si>
    <t>BHARAT 22 ETF</t>
  </si>
  <si>
    <t>NXST IN Equity</t>
  </si>
  <si>
    <t>INE0NDH25011</t>
  </si>
  <si>
    <t>KAYNES IN Equity</t>
  </si>
  <si>
    <t>RITE IN Equity</t>
  </si>
  <si>
    <t>RITES LTD</t>
  </si>
  <si>
    <t>KECI IN Equity</t>
  </si>
  <si>
    <t>SUMICHEM IN Equity</t>
  </si>
  <si>
    <t>CROMPTON IN Equity</t>
  </si>
  <si>
    <t>DEVYANI IN Equity</t>
  </si>
  <si>
    <t>TVSHLTD IN Equity</t>
  </si>
  <si>
    <t>TVS HOLDINGS LTD</t>
  </si>
  <si>
    <t>ATLP IN Equity</t>
  </si>
  <si>
    <t>ATUL LTD</t>
  </si>
  <si>
    <t>SHYAMMET IN Equity</t>
  </si>
  <si>
    <t>BATA IN Equity</t>
  </si>
  <si>
    <t>BATA INDIA LTD</t>
  </si>
  <si>
    <t>CELLO IN Equity</t>
  </si>
  <si>
    <t>CELLO WORLD LTD</t>
  </si>
  <si>
    <t>KIMS IN Equity</t>
  </si>
  <si>
    <t>PNBHOUSI IN Equity</t>
  </si>
  <si>
    <t>NSLNISP IN Equity</t>
  </si>
  <si>
    <t>NMDC STEEL LTD</t>
  </si>
  <si>
    <t>NTCPH IN Equity</t>
  </si>
  <si>
    <t>NATCO PHARMA LTD</t>
  </si>
  <si>
    <t>APTUS IN Equity</t>
  </si>
  <si>
    <t>PIRPHARM IN Equity</t>
  </si>
  <si>
    <t>VO IN Equity</t>
  </si>
  <si>
    <t>VINATI ORGANICS LTD</t>
  </si>
  <si>
    <t>TTLS IN Equity</t>
  </si>
  <si>
    <t>JYL IN Equity</t>
  </si>
  <si>
    <t>JYOTHY LABS LTD</t>
  </si>
  <si>
    <t>CESC IN Equity</t>
  </si>
  <si>
    <t>CESC LTD</t>
  </si>
  <si>
    <t>CIEINDIA IN Equity</t>
  </si>
  <si>
    <t>CHALET IN Equity</t>
  </si>
  <si>
    <t>RRKABEL IN Equity</t>
  </si>
  <si>
    <t>RR KABEL LTD</t>
  </si>
  <si>
    <t>HSCH IN Equity</t>
  </si>
  <si>
    <t>REDI IN Equity</t>
  </si>
  <si>
    <t>REDINGTON LTD</t>
  </si>
  <si>
    <t>OLECTRA IN Equity</t>
  </si>
  <si>
    <t>SUVENPHA IN Equity</t>
  </si>
  <si>
    <t>SUVEN PHARMACEUTICALS LTD</t>
  </si>
  <si>
    <t>INMART IN Equity</t>
  </si>
  <si>
    <t>TRIV IN Equity</t>
  </si>
  <si>
    <t>TRIVENI TURBINE LTD</t>
  </si>
  <si>
    <t>JKBK IN Equity</t>
  </si>
  <si>
    <t>RBK IN Equity</t>
  </si>
  <si>
    <t>RBL BANK LTD</t>
  </si>
  <si>
    <t>CPBI IN Equity</t>
  </si>
  <si>
    <t>KPIL IN Equity</t>
  </si>
  <si>
    <t>AFFLE IN Equity</t>
  </si>
  <si>
    <t>AFFLE INDIA LTD</t>
  </si>
  <si>
    <t>NJCC IN Equity</t>
  </si>
  <si>
    <t>NCC LTD</t>
  </si>
  <si>
    <t>LMW IN Equity</t>
  </si>
  <si>
    <t>GP IN Equity</t>
  </si>
  <si>
    <t>GODFREY PHILLIPS INDIA LTD</t>
  </si>
  <si>
    <t>JWL IN Equity</t>
  </si>
  <si>
    <t>HMFC IN Equity</t>
  </si>
  <si>
    <t>HFCL LTD</t>
  </si>
  <si>
    <t>ANANDRAT IN Equity</t>
  </si>
  <si>
    <t>JSAW IN Equity</t>
  </si>
  <si>
    <t>JINDAL SAW LTD</t>
  </si>
  <si>
    <t>SCHN IN Equity</t>
  </si>
  <si>
    <t>CONCORDB IN Equity</t>
  </si>
  <si>
    <t>ABSLAMC IN Equity</t>
  </si>
  <si>
    <t>INDA IN Equity</t>
  </si>
  <si>
    <t>CAMS IN Equity</t>
  </si>
  <si>
    <t>BLSIN IN Equity</t>
  </si>
  <si>
    <t>ACCE IN Equity</t>
  </si>
  <si>
    <t>CLEAN IN Equity</t>
  </si>
  <si>
    <t>PLM IN Equity</t>
  </si>
  <si>
    <t>NFIL IN Equity</t>
  </si>
  <si>
    <t>MGFL IN Equity</t>
  </si>
  <si>
    <t>DCMS IN Equity</t>
  </si>
  <si>
    <t>DCM SHRIRAM LTD</t>
  </si>
  <si>
    <t>SOBHA IN Equity</t>
  </si>
  <si>
    <t>SOBHA LTD</t>
  </si>
  <si>
    <t>KVB IN Equity</t>
  </si>
  <si>
    <t>MAHGL IN Equity</t>
  </si>
  <si>
    <t>CHMB IN Equity</t>
  </si>
  <si>
    <t>NUVAMA IN Equity</t>
  </si>
  <si>
    <t>RAILTEL IN Equity</t>
  </si>
  <si>
    <t>GESCO IN Equity</t>
  </si>
  <si>
    <t>FSOL IN Equity</t>
  </si>
  <si>
    <t>ARENM IN Equity</t>
  </si>
  <si>
    <t>ALOK IN Equity</t>
  </si>
  <si>
    <t>BDE IN Equity</t>
  </si>
  <si>
    <t>BLUE DART EXPRESS LTD</t>
  </si>
  <si>
    <t>BASF IN Equity</t>
  </si>
  <si>
    <t>RMKF IN Equity</t>
  </si>
  <si>
    <t>VGRD IN Equity</t>
  </si>
  <si>
    <t>FNXC IN Equity</t>
  </si>
  <si>
    <t>SWSOLAR IN Equity</t>
  </si>
  <si>
    <t>DATAPATT IN Equity</t>
  </si>
  <si>
    <t>ASTR IN Equity</t>
  </si>
  <si>
    <t>RAINBOW IN Equity</t>
  </si>
  <si>
    <t>SPPT IN Equity</t>
  </si>
  <si>
    <t>JKI IN Equity</t>
  </si>
  <si>
    <t>JK TYRE &amp; INDUSTRIES LTD</t>
  </si>
  <si>
    <t>FNXP IN Equity</t>
  </si>
  <si>
    <t>PVRINOX IN Equity</t>
  </si>
  <si>
    <t>PVR INOX LTD</t>
  </si>
  <si>
    <t>JYOTICNC IN Equity</t>
  </si>
  <si>
    <t>HONASA IN Equity</t>
  </si>
  <si>
    <t>FINEORG IN Equity</t>
  </si>
  <si>
    <t>KOEL IN Equity</t>
  </si>
  <si>
    <t>TANLA IN Equity</t>
  </si>
  <si>
    <t>MRL IN Equity</t>
  </si>
  <si>
    <t>BIKAJI IN Equity</t>
  </si>
  <si>
    <t>AISG IN Equity</t>
  </si>
  <si>
    <t>BEML IN Equity</t>
  </si>
  <si>
    <t>HAPPSTMN IN Equity</t>
  </si>
  <si>
    <t>KSB IN Equity</t>
  </si>
  <si>
    <t>TEJASNET IN Equity</t>
  </si>
  <si>
    <t>IEX IN Equity</t>
  </si>
  <si>
    <t>BCORP IN Equity</t>
  </si>
  <si>
    <t>BIRLA CORP LTD</t>
  </si>
  <si>
    <t>TITAGARH IN Equity</t>
  </si>
  <si>
    <t>BETF430 IN Equity</t>
  </si>
  <si>
    <t>JPVL IN Equity</t>
  </si>
  <si>
    <t>AMBER IN Equity</t>
  </si>
  <si>
    <t>GMDC IN Equity</t>
  </si>
  <si>
    <t>MHS IN Equity</t>
  </si>
  <si>
    <t>MAHARASHTRA SEAMLESS LTD</t>
  </si>
  <si>
    <t>ECLX IN Equity</t>
  </si>
  <si>
    <t>RW IN Equity</t>
  </si>
  <si>
    <t>RAYMOND LTD</t>
  </si>
  <si>
    <t>BBTC IN Equity</t>
  </si>
  <si>
    <t>ERIS IN Equity</t>
  </si>
  <si>
    <t>ARCP IN Equity</t>
  </si>
  <si>
    <t>ANANT RAJ LTD</t>
  </si>
  <si>
    <t>NEWGEN IN Equity</t>
  </si>
  <si>
    <t>SPADV IN Equity</t>
  </si>
  <si>
    <t>NUVOCO IN Equity</t>
  </si>
  <si>
    <t>AARTISUR IN Equity</t>
  </si>
  <si>
    <t>LBEES IN Equity</t>
  </si>
  <si>
    <t>RHIM IN Equity</t>
  </si>
  <si>
    <t>ENGR IN Equity</t>
  </si>
  <si>
    <t>GRINFRA IN Equity</t>
  </si>
  <si>
    <t>KFINTECH IN Equity</t>
  </si>
  <si>
    <t>GRIL IN Equity</t>
  </si>
  <si>
    <t>AETHER IN Equity</t>
  </si>
  <si>
    <t>MMTC IN Equity</t>
  </si>
  <si>
    <t>MMTC LTD</t>
  </si>
  <si>
    <t>RATI IN Equity</t>
  </si>
  <si>
    <t>CEAT IN Equity</t>
  </si>
  <si>
    <t>CEAT LTD</t>
  </si>
  <si>
    <t>INGR IN Equity</t>
  </si>
  <si>
    <t>AAVAS IN Equity</t>
  </si>
  <si>
    <t>PTCIL IN Equity</t>
  </si>
  <si>
    <t>BJE IN Equity</t>
  </si>
  <si>
    <t>AKZO IN Equity</t>
  </si>
  <si>
    <t>IFCI IN Equity</t>
  </si>
  <si>
    <t>IFCI LTD</t>
  </si>
  <si>
    <t>UTIAM IN Equity</t>
  </si>
  <si>
    <t>EQUITASB IN Equity</t>
  </si>
  <si>
    <t>GRAN IN Equity</t>
  </si>
  <si>
    <t>CLPL IN Equity</t>
  </si>
  <si>
    <t>SFL IN Equity</t>
  </si>
  <si>
    <t>ELCN IN Equity</t>
  </si>
  <si>
    <t>NETM IN Equity</t>
  </si>
  <si>
    <t>EID IN Equity</t>
  </si>
  <si>
    <t>BENG IN Equity</t>
  </si>
  <si>
    <t>BIRET IN Equity</t>
  </si>
  <si>
    <t>INE0FDU25010</t>
  </si>
  <si>
    <t>LEMONTRE IN Equity</t>
  </si>
  <si>
    <t>SCI IN Equity</t>
  </si>
  <si>
    <t>PNCL IN Equity</t>
  </si>
  <si>
    <t>AACL IN Equity</t>
  </si>
  <si>
    <t>JKLC IN Equity</t>
  </si>
  <si>
    <t>INOXINDI IN Equity</t>
  </si>
  <si>
    <t>INOX INDIA LTD</t>
  </si>
  <si>
    <t>PCBL IN Equity</t>
  </si>
  <si>
    <t>LATENTVI IN Equity</t>
  </si>
  <si>
    <t>ANURAS IN Equity</t>
  </si>
  <si>
    <t>KPIG IN Equity</t>
  </si>
  <si>
    <t>UJJIVANS IN Equity</t>
  </si>
  <si>
    <t>TTKPT IN Equity</t>
  </si>
  <si>
    <t>TTK PRESTIGE LTD</t>
  </si>
  <si>
    <t>CANF IN Equity</t>
  </si>
  <si>
    <t>NTSD IN Equity</t>
  </si>
  <si>
    <t>INFIBEAM IN Equity</t>
  </si>
  <si>
    <t>SBINIFT IN Equity</t>
  </si>
  <si>
    <t>SBI-ETF NIFTY 50</t>
  </si>
  <si>
    <t>GPPV IN Equity</t>
  </si>
  <si>
    <t>GODPI IN Equity</t>
  </si>
  <si>
    <t>MDA IN Equity</t>
  </si>
  <si>
    <t>MINDA CORP LTD</t>
  </si>
  <si>
    <t>USM IN Equity</t>
  </si>
  <si>
    <t>USHA MARTIN LTD</t>
  </si>
  <si>
    <t>ROUTE IN Equity</t>
  </si>
  <si>
    <t>ROUTE MOBILE LTD</t>
  </si>
  <si>
    <t>CUBK IN Equity</t>
  </si>
  <si>
    <t>SHRS IN Equity</t>
  </si>
  <si>
    <t>GOAGRO IN Equity</t>
  </si>
  <si>
    <t>CRS IN Equity</t>
  </si>
  <si>
    <t>MAPMYIND IN Equity</t>
  </si>
  <si>
    <t>JUNIPER IN Equity</t>
  </si>
  <si>
    <t>INE696F01016</t>
  </si>
  <si>
    <t>SII IN Equity</t>
  </si>
  <si>
    <t>NETWEB IN Equity</t>
  </si>
  <si>
    <t>SAPPHIRE IN Equity</t>
  </si>
  <si>
    <t>RATEGAIN IN Equity</t>
  </si>
  <si>
    <t>ELSC IN Equity</t>
  </si>
  <si>
    <t>GNFC IN Equity</t>
  </si>
  <si>
    <t>ACI IN Equity</t>
  </si>
  <si>
    <t>GRSE IN Equity</t>
  </si>
  <si>
    <t>INDIGRID IN Equity</t>
  </si>
  <si>
    <t>INE219X23014</t>
  </si>
  <si>
    <t>SYRMA IN Equity</t>
  </si>
  <si>
    <t>RPWR IN Equity</t>
  </si>
  <si>
    <t>JM IN Equity</t>
  </si>
  <si>
    <t>JM FINANCIAL LTD</t>
  </si>
  <si>
    <t>PRJ IN Equity</t>
  </si>
  <si>
    <t>NLL IN Equity</t>
  </si>
  <si>
    <t>DOMS IN Equity</t>
  </si>
  <si>
    <t>RJEX IN Equity</t>
  </si>
  <si>
    <t>SBFC IN Equity</t>
  </si>
  <si>
    <t>SBFC FINANCE LTD</t>
  </si>
  <si>
    <t>JLHL IN Equity</t>
  </si>
  <si>
    <t>JUBLPHAR IN Equity</t>
  </si>
  <si>
    <t>GAEX IN Equity</t>
  </si>
  <si>
    <t>MAST IN Equity</t>
  </si>
  <si>
    <t>MASTEK LTD</t>
  </si>
  <si>
    <t>GALSURF IN Equity</t>
  </si>
  <si>
    <t>VAMP IN Equity</t>
  </si>
  <si>
    <t>FML IN Equity</t>
  </si>
  <si>
    <t>FORCE MOTORS LTD</t>
  </si>
  <si>
    <t>CRAFTSMA IN Equity</t>
  </si>
  <si>
    <t>CRAFTSMAN AUTOMATION LTD</t>
  </si>
  <si>
    <t>PRSMJ IN Equity</t>
  </si>
  <si>
    <t>PGINVIT IN Equity</t>
  </si>
  <si>
    <t>INE0GGX23010</t>
  </si>
  <si>
    <t>RELI IN Equity</t>
  </si>
  <si>
    <t>HAPPYFOR IN Equity</t>
  </si>
  <si>
    <t>GSFC IN Equity</t>
  </si>
  <si>
    <t>GBEES IN Equity</t>
  </si>
  <si>
    <t>BETF0431 IN Equity</t>
  </si>
  <si>
    <t>EASEMYTR IN Equity</t>
  </si>
  <si>
    <t>MHSC IN Equity</t>
  </si>
  <si>
    <t>JINW IN Equity</t>
  </si>
  <si>
    <t>PGHL IN Equity</t>
  </si>
  <si>
    <t>MHRL IN Equity</t>
  </si>
  <si>
    <t>IWEL IN Equity</t>
  </si>
  <si>
    <t>AGLL IN Equity</t>
  </si>
  <si>
    <t>CCLP IN Equity</t>
  </si>
  <si>
    <t>STRCEM IN Equity</t>
  </si>
  <si>
    <t>STAR CEMENT LTD</t>
  </si>
  <si>
    <t>REDTAPE IN Equity</t>
  </si>
  <si>
    <t>MEDPLUS IN Equity</t>
  </si>
  <si>
    <t>PAISALO IN Equity</t>
  </si>
  <si>
    <t>EUREKAFO IN Equity</t>
  </si>
  <si>
    <t>KHL IN Equity</t>
  </si>
  <si>
    <t>METROHL IN Equity</t>
  </si>
  <si>
    <t>SHOP IN Equity</t>
  </si>
  <si>
    <t>POWM IN Equity</t>
  </si>
  <si>
    <t>RESP IN Equity</t>
  </si>
  <si>
    <t>EMIL IN Equity</t>
  </si>
  <si>
    <t>MINF IN Equity</t>
  </si>
  <si>
    <t>AHLU IN Equity</t>
  </si>
  <si>
    <t>TVSSCS IN Equity</t>
  </si>
  <si>
    <t>KBL IN Equity</t>
  </si>
  <si>
    <t>JUST IN Equity</t>
  </si>
  <si>
    <t>JUST DIAL LTD</t>
  </si>
  <si>
    <t>VIP IN Equity</t>
  </si>
  <si>
    <t>RCF IN Equity</t>
  </si>
  <si>
    <t>RELG IN Equity</t>
  </si>
  <si>
    <t>ESAB IN Equity</t>
  </si>
  <si>
    <t>ESAB INDIA LTD</t>
  </si>
  <si>
    <t>SARE IN Equity</t>
  </si>
  <si>
    <t>SAREGAMA INDIA LTD</t>
  </si>
  <si>
    <t>TEGA IN Equity</t>
  </si>
  <si>
    <t>TC IN Equity</t>
  </si>
  <si>
    <t>HOMEFIRS IN Equity</t>
  </si>
  <si>
    <t>TMB IN Equity</t>
  </si>
  <si>
    <t>JUBLINGR IN Equity</t>
  </si>
  <si>
    <t>QUESS IN Equity</t>
  </si>
  <si>
    <t>QUESS CORP LTD</t>
  </si>
  <si>
    <t>TECHNOE IN Equity</t>
  </si>
  <si>
    <t>MIDHANI IN Equity</t>
  </si>
  <si>
    <t>RUSTOMJE IN Equity</t>
  </si>
  <si>
    <t>SEML IN Equity</t>
  </si>
  <si>
    <t>KNRC IN Equity</t>
  </si>
  <si>
    <t>BRCM IN Equity</t>
  </si>
  <si>
    <t>KKF IN Equity</t>
  </si>
  <si>
    <t>VARROC IN Equity</t>
  </si>
  <si>
    <t>CHEMPLAS IN Equity</t>
  </si>
  <si>
    <t>CAMPUS IN Equity</t>
  </si>
  <si>
    <t>GTFL IN Equity</t>
  </si>
  <si>
    <t>NETFSD26 IN Equity</t>
  </si>
  <si>
    <t>NHIT IN Equity</t>
  </si>
  <si>
    <t>INE0H7R23014</t>
  </si>
  <si>
    <t>KRB IN Equity</t>
  </si>
  <si>
    <t>KRBL LTD</t>
  </si>
  <si>
    <t>SPRL IN Equity</t>
  </si>
  <si>
    <t>ARVND IN Equity</t>
  </si>
  <si>
    <t>ARVIND LTD</t>
  </si>
  <si>
    <t>KKB IN Equity</t>
  </si>
  <si>
    <t>TXMRE IN Equity</t>
  </si>
  <si>
    <t>NAVA IN Equity</t>
  </si>
  <si>
    <t>NAVA LTD</t>
  </si>
  <si>
    <t>STR IN Equity</t>
  </si>
  <si>
    <t>TRE IN Equity</t>
  </si>
  <si>
    <t>MCLOUD IN Equity</t>
  </si>
  <si>
    <t>AZAD IN Equity</t>
  </si>
  <si>
    <t>EDEL IN Equity</t>
  </si>
  <si>
    <t>SWH IN Equity</t>
  </si>
  <si>
    <t>JSW HOLDINGS LTD</t>
  </si>
  <si>
    <t>FDCLT IN Equity</t>
  </si>
  <si>
    <t>FDC LTD</t>
  </si>
  <si>
    <t>ION IN Equity</t>
  </si>
  <si>
    <t>ICEM IN Equity</t>
  </si>
  <si>
    <t>BLA IN Equity</t>
  </si>
  <si>
    <t>NIITMTS IN Equity</t>
  </si>
  <si>
    <t>BORORENE IN Equity</t>
  </si>
  <si>
    <t>VGM IN Equity</t>
  </si>
  <si>
    <t>LXCHEM IN Equity</t>
  </si>
  <si>
    <t>GHFC IN Equity</t>
  </si>
  <si>
    <t>MRKS IN Equity</t>
  </si>
  <si>
    <t>AVNT IN Equity</t>
  </si>
  <si>
    <t>AVANTI FEEDS LTD</t>
  </si>
  <si>
    <t>GRLM IN Equity</t>
  </si>
  <si>
    <t>SRIN IN Equity</t>
  </si>
  <si>
    <t>SIB IN Equity</t>
  </si>
  <si>
    <t>EBECK IN Equity</t>
  </si>
  <si>
    <t>PDSL IN Equity</t>
  </si>
  <si>
    <t>PDS LTD</t>
  </si>
  <si>
    <t>INDIASHL IN Equity</t>
  </si>
  <si>
    <t>ICNT IN Equity</t>
  </si>
  <si>
    <t>SANDUMA IN Equity</t>
  </si>
  <si>
    <t>HMT IN Equity</t>
  </si>
  <si>
    <t>HMT LTD</t>
  </si>
  <si>
    <t>LLOYDSEN IN Equity</t>
  </si>
  <si>
    <t>INDIGOPN IN Equity</t>
  </si>
  <si>
    <t>VIJAYA IN Equity</t>
  </si>
  <si>
    <t>SISLTD IN Equity</t>
  </si>
  <si>
    <t>VI IN Equity</t>
  </si>
  <si>
    <t>GRAV IN Equity</t>
  </si>
  <si>
    <t>SYR IN Equity</t>
  </si>
  <si>
    <t>SURYA ROSHNI LTD</t>
  </si>
  <si>
    <t>SPANDANA IN Equity</t>
  </si>
  <si>
    <t>ITDC IN Equity</t>
  </si>
  <si>
    <t>SENCO IN Equity</t>
  </si>
  <si>
    <t>SENCO GOLD LTD</t>
  </si>
  <si>
    <t>TRPC IN Equity</t>
  </si>
  <si>
    <t>GPIN IN Equity</t>
  </si>
  <si>
    <t>MSTCLTD IN Equity</t>
  </si>
  <si>
    <t>MSTC LTD</t>
  </si>
  <si>
    <t>DFPC IN Equity</t>
  </si>
  <si>
    <t>DBL IN Equity</t>
  </si>
  <si>
    <t>CYIENTDL IN Equity</t>
  </si>
  <si>
    <t>CYIENT DLM LTD</t>
  </si>
  <si>
    <t>ETHOSLTD IN Equity</t>
  </si>
  <si>
    <t>ETHOS LTD</t>
  </si>
  <si>
    <t>PRINCPIP IN Equity</t>
  </si>
  <si>
    <t>JKPAPER IN Equity</t>
  </si>
  <si>
    <t>JK PAPER LTD</t>
  </si>
  <si>
    <t>HCC IN Equity</t>
  </si>
  <si>
    <t>SECIS IN Equity</t>
  </si>
  <si>
    <t>SIS LTD</t>
  </si>
  <si>
    <t>IGSEC IN Equity</t>
  </si>
  <si>
    <t>BECTORS IN Equity</t>
  </si>
  <si>
    <t>HEG IN Equity</t>
  </si>
  <si>
    <t>HEG LTD</t>
  </si>
  <si>
    <t>LTFOODS IN Equity</t>
  </si>
  <si>
    <t>LT FOODS LTD</t>
  </si>
  <si>
    <t>PARADEEP IN Equity</t>
  </si>
  <si>
    <t>RINDL IN Equity</t>
  </si>
  <si>
    <t>SINDHUTR IN Equity</t>
  </si>
  <si>
    <t>SGMART IN Equity</t>
  </si>
  <si>
    <t>SG MART LTD</t>
  </si>
  <si>
    <t>INE385F01024</t>
  </si>
  <si>
    <t>GOCOLORS IN Equity</t>
  </si>
  <si>
    <t>SYML IN Equity</t>
  </si>
  <si>
    <t>SYMPHONY LTD</t>
  </si>
  <si>
    <t>ARVINDFA IN Equity</t>
  </si>
  <si>
    <t>CSBBANK IN Equity</t>
  </si>
  <si>
    <t>CSB BANK LTD</t>
  </si>
  <si>
    <t>BBEES IN Equity</t>
  </si>
  <si>
    <t>CMSINFO IN Equity</t>
  </si>
  <si>
    <t>ORCP IN Equity</t>
  </si>
  <si>
    <t>PTCIN IN Equity</t>
  </si>
  <si>
    <t>INE05KD23015</t>
  </si>
  <si>
    <t>BLUEJET IN Equity</t>
  </si>
  <si>
    <t>EPLL IN Equity</t>
  </si>
  <si>
    <t>EPL LTD</t>
  </si>
  <si>
    <t>NSE IN Equity</t>
  </si>
  <si>
    <t>DODLA IN Equity</t>
  </si>
  <si>
    <t>DODLA DAIRY LTD</t>
  </si>
  <si>
    <t>MTARTECH IN Equity</t>
  </si>
  <si>
    <t>SEL IN Equity</t>
  </si>
  <si>
    <t>GALK IN Equity</t>
  </si>
  <si>
    <t>HEMIPROP IN Equity</t>
  </si>
  <si>
    <t>ASTM IN Equity</t>
  </si>
  <si>
    <t>GMM IN Equity</t>
  </si>
  <si>
    <t>GMM PFAUDLER LTD</t>
  </si>
  <si>
    <t>HNDFDS IN Equity</t>
  </si>
  <si>
    <t>ASKAUTOL IN Equity</t>
  </si>
  <si>
    <t>HGINFRA IN Equity</t>
  </si>
  <si>
    <t>UTKARSHB IN Equity</t>
  </si>
  <si>
    <t>ITCE IN Equity</t>
  </si>
  <si>
    <t>ICRA IN Equity</t>
  </si>
  <si>
    <t>ICRA LTD</t>
  </si>
  <si>
    <t>PURVA IN Equity</t>
  </si>
  <si>
    <t>PURAVANKARA LTD</t>
  </si>
  <si>
    <t>PRUDENT IN Equity</t>
  </si>
  <si>
    <t>JFI IN Equity</t>
  </si>
  <si>
    <t>JAI CORP LTD</t>
  </si>
  <si>
    <t>ROLEXRIN IN Equity</t>
  </si>
  <si>
    <t>ROLEX RINGS LTD</t>
  </si>
  <si>
    <t>IFBI IN Equity</t>
  </si>
  <si>
    <t>FUSION IN Equity</t>
  </si>
  <si>
    <t>AUPS IN Equity</t>
  </si>
  <si>
    <t>MASFIN IN Equity</t>
  </si>
  <si>
    <t>MAS FINANCIAL SERVICES LTD</t>
  </si>
  <si>
    <t>RSYS IN Equity</t>
  </si>
  <si>
    <t>SANSERA IN Equity</t>
  </si>
  <si>
    <t>SANSERA ENGINEERING LTD</t>
  </si>
  <si>
    <t>CFIS IN Equity</t>
  </si>
  <si>
    <t>NAZARA IN Equity</t>
  </si>
  <si>
    <t>SOTL IN Equity</t>
  </si>
  <si>
    <t>MOIL IN Equity</t>
  </si>
  <si>
    <t>MOIL LTD</t>
  </si>
  <si>
    <t>SGRL IN Equity</t>
  </si>
  <si>
    <t>GRFL IN Equity</t>
  </si>
  <si>
    <t>RTPOW IN Equity</t>
  </si>
  <si>
    <t>RBA IN Equity</t>
  </si>
  <si>
    <t>KSI IN Equity</t>
  </si>
  <si>
    <t>AGIG IN Equity</t>
  </si>
  <si>
    <t>AGI GREENPAC LTD</t>
  </si>
  <si>
    <t>PEC IN Equity</t>
  </si>
  <si>
    <t>DBCL IN Equity</t>
  </si>
  <si>
    <t>ASBL IN Equity</t>
  </si>
  <si>
    <t>NGE IN Equity</t>
  </si>
  <si>
    <t>GEXP IN Equity</t>
  </si>
  <si>
    <t>VRLL IN Equity</t>
  </si>
  <si>
    <t>GALL IN Equity</t>
  </si>
  <si>
    <t>TEAM IN Equity</t>
  </si>
  <si>
    <t>TEAMLEASE SERVICES LTD</t>
  </si>
  <si>
    <t>HCG IN Equity</t>
  </si>
  <si>
    <t>KNM IN Equity</t>
  </si>
  <si>
    <t>GABR IN Equity</t>
  </si>
  <si>
    <t>SGM IN Equity</t>
  </si>
  <si>
    <t>TIME IN Equity</t>
  </si>
  <si>
    <t>GOLI IN Equity</t>
  </si>
  <si>
    <t>PRICOL IN Equity</t>
  </si>
  <si>
    <t>PRICOL LTD</t>
  </si>
  <si>
    <t>EMUDHRA IN Equity</t>
  </si>
  <si>
    <t>EMUDHRA LTD</t>
  </si>
  <si>
    <t>EPIGRAL IN Equity</t>
  </si>
  <si>
    <t>EPIGRAL LTD</t>
  </si>
  <si>
    <t>GHCL IN Equity</t>
  </si>
  <si>
    <t>GHCL LTD</t>
  </si>
  <si>
    <t>JKIL IN Equity</t>
  </si>
  <si>
    <t>JPA IN Equity</t>
  </si>
  <si>
    <t>DAGRI IN Equity</t>
  </si>
  <si>
    <t>DYTC IN Equity</t>
  </si>
  <si>
    <t>LLOYDSET IN Equity</t>
  </si>
  <si>
    <t>NFL IN Equity</t>
  </si>
  <si>
    <t>RALI IN Equity</t>
  </si>
  <si>
    <t>JMNA IN Equity</t>
  </si>
  <si>
    <t>BNCO IN Equity</t>
  </si>
  <si>
    <t>FTXC IN Equity</t>
  </si>
  <si>
    <t>SAMHI IN Equity</t>
  </si>
  <si>
    <t>SAMHI HOTELS LTD</t>
  </si>
  <si>
    <t>PGEL IN Equity</t>
  </si>
  <si>
    <t>GREENP IN Equity</t>
  </si>
  <si>
    <t>TARC IN Equity</t>
  </si>
  <si>
    <t>TARC LTD</t>
  </si>
  <si>
    <t>ENTERO IN Equity</t>
  </si>
  <si>
    <t>INE010601016</t>
  </si>
  <si>
    <t>JSFB IN Equity</t>
  </si>
  <si>
    <t>INE953L01027</t>
  </si>
  <si>
    <t>HEIM IN Equity</t>
  </si>
  <si>
    <t>TDPS IN Equity</t>
  </si>
  <si>
    <t>ORCMNT IN Equity</t>
  </si>
  <si>
    <t>KEKC IN Equity</t>
  </si>
  <si>
    <t>PRIVISCL IN Equity</t>
  </si>
  <si>
    <t>ARTD IN Equity</t>
  </si>
  <si>
    <t>AARTI DRUGS LTD</t>
  </si>
  <si>
    <t>KKPC IN Equity</t>
  </si>
  <si>
    <t>VATW IN Equity</t>
  </si>
  <si>
    <t>VA TECH WABAG LTD</t>
  </si>
  <si>
    <t>PARKHOTE IN Equity</t>
  </si>
  <si>
    <t>INE988S01028</t>
  </si>
  <si>
    <t>PROTEAN IN Equity</t>
  </si>
  <si>
    <t>RSENSEX IN Equity</t>
  </si>
  <si>
    <t>INF204KA1UN7</t>
  </si>
  <si>
    <t>ORIENTEL IN Equity</t>
  </si>
  <si>
    <t>ORIENT ELECTRIC LTD</t>
  </si>
  <si>
    <t>JBEES IN Equity</t>
  </si>
  <si>
    <t>JTLIND IN Equity</t>
  </si>
  <si>
    <t>SULA IN Equity</t>
  </si>
  <si>
    <t>GENSOL IN Equity</t>
  </si>
  <si>
    <t>TIIL IN Equity</t>
  </si>
  <si>
    <t>BBOX IN Equity</t>
  </si>
  <si>
    <t>BLACK BOX LTD</t>
  </si>
  <si>
    <t>AARTIPHA IN Equity</t>
  </si>
  <si>
    <t>GRWRHITE IN Equity</t>
  </si>
  <si>
    <t>FEDFINA IN Equity</t>
  </si>
  <si>
    <t>BJH IN Equity</t>
  </si>
  <si>
    <t>SJET IN Equity</t>
  </si>
  <si>
    <t>SPICEJET LTD</t>
  </si>
  <si>
    <t>NOCIL IN Equity</t>
  </si>
  <si>
    <t>BOROLTD IN Equity</t>
  </si>
  <si>
    <t>BOROSIL LTD</t>
  </si>
  <si>
    <t>KMC IN Equity</t>
  </si>
  <si>
    <t>IPL IN Equity</t>
  </si>
  <si>
    <t>ADVENZY IN Equity</t>
  </si>
  <si>
    <t>TCIEXP IN Equity</t>
  </si>
  <si>
    <t>TCI EXPRESS LTD</t>
  </si>
  <si>
    <t>HGSL IN Equity</t>
  </si>
  <si>
    <t>GW IN Equity</t>
  </si>
  <si>
    <t>AVL IN Equity</t>
  </si>
  <si>
    <t>BLCL IN Equity</t>
  </si>
  <si>
    <t>TLNGR IN Equity</t>
  </si>
  <si>
    <t>KKIL IN Equity</t>
  </si>
  <si>
    <t>RMKY IN Equity</t>
  </si>
  <si>
    <t>ROSSARI IN Equity</t>
  </si>
  <si>
    <t>AMIORG IN Equity</t>
  </si>
  <si>
    <t>AMI ORGANICS LTD</t>
  </si>
  <si>
    <t>SHMO IN Equity</t>
  </si>
  <si>
    <t>SALASAR IN Equity</t>
  </si>
  <si>
    <t>OMDC IN Equity</t>
  </si>
  <si>
    <t>SCHI IN Equity</t>
  </si>
  <si>
    <t>HATH IN Equity</t>
  </si>
  <si>
    <t>DCBB IN Equity</t>
  </si>
  <si>
    <t>DCAL IN Equity</t>
  </si>
  <si>
    <t>SG IN Equity</t>
  </si>
  <si>
    <t>MAXESTAT IN Equity</t>
  </si>
  <si>
    <t>MAX ESTATES LTD</t>
  </si>
  <si>
    <t>NIRL IN Equity</t>
  </si>
  <si>
    <t>NIRLON LTD</t>
  </si>
  <si>
    <t>SSW IN Equity</t>
  </si>
  <si>
    <t>IRBINVIT IN Equity</t>
  </si>
  <si>
    <t>IRB INVIT FUND</t>
  </si>
  <si>
    <t>INE183W23014</t>
  </si>
  <si>
    <t>DITV IN Equity</t>
  </si>
  <si>
    <t>INOXGREE IN Equity</t>
  </si>
  <si>
    <t>KS IN Equity</t>
  </si>
  <si>
    <t>MUTHOOTM IN Equity</t>
  </si>
  <si>
    <t>IMAGICAA IN Equity</t>
  </si>
  <si>
    <t>SUBR IN Equity</t>
  </si>
  <si>
    <t>SUBROS LTD</t>
  </si>
  <si>
    <t>JTEKT IN Equity</t>
  </si>
  <si>
    <t>JTEKT INDIA LTD</t>
  </si>
  <si>
    <t>NDRINVIT IN Equity</t>
  </si>
  <si>
    <t>INE0Q7Q23015</t>
  </si>
  <si>
    <t>VMART IN Equity</t>
  </si>
  <si>
    <t>VMART RETAIL LTD</t>
  </si>
  <si>
    <t>TJL IN Equity</t>
  </si>
  <si>
    <t>LOG IN Equity</t>
  </si>
  <si>
    <t>NCS IN Equity</t>
  </si>
  <si>
    <t>HARSHA IN Equity</t>
  </si>
  <si>
    <t>BRSN IN Equity</t>
  </si>
  <si>
    <t>JI IN Equity</t>
  </si>
  <si>
    <t>KSCL IN Equity</t>
  </si>
  <si>
    <t>PIICL IN Equity</t>
  </si>
  <si>
    <t>VENUSPIP IN Equity</t>
  </si>
  <si>
    <t>CARTRADE IN Equity</t>
  </si>
  <si>
    <t>THYROCAR IN Equity</t>
  </si>
  <si>
    <t>UL IN Equity</t>
  </si>
  <si>
    <t>HAWK IN Equity</t>
  </si>
  <si>
    <t>ASMN IN Equity</t>
  </si>
  <si>
    <t>DELTA IN Equity</t>
  </si>
  <si>
    <t>DELTA CORP LTD</t>
  </si>
  <si>
    <t>CUPD IN Equity</t>
  </si>
  <si>
    <t>CUPID LTD</t>
  </si>
  <si>
    <t>SLPA IN Equity</t>
  </si>
  <si>
    <t>SUNF IN Equity</t>
  </si>
  <si>
    <t>SKIPPER IN Equity</t>
  </si>
  <si>
    <t>SKIPPER LTD</t>
  </si>
  <si>
    <t>APOLLO IN Equity</t>
  </si>
  <si>
    <t>SSKL IN Equity</t>
  </si>
  <si>
    <t>LGBB IN Equity</t>
  </si>
  <si>
    <t>BD IN Equity</t>
  </si>
  <si>
    <t>DCXINDIA IN Equity</t>
  </si>
  <si>
    <t>DCX SYSTEMS LTD</t>
  </si>
  <si>
    <t>DATA IN Equity</t>
  </si>
  <si>
    <t>HMAAGRO IN Equity</t>
  </si>
  <si>
    <t>KPDL IN Equity</t>
  </si>
  <si>
    <t>MEDIASSI IN Equity</t>
  </si>
  <si>
    <t>INE456Z01021</t>
  </si>
  <si>
    <t>LUX IN Equity</t>
  </si>
  <si>
    <t>INE0M5S23019</t>
  </si>
  <si>
    <t>GRV IN Equity</t>
  </si>
  <si>
    <t>NEOGEN IN Equity</t>
  </si>
  <si>
    <t>AVALON IN Equity</t>
  </si>
  <si>
    <t>UT IN Equity</t>
  </si>
  <si>
    <t>UNITECH LTD</t>
  </si>
  <si>
    <t>CARE IN Equity</t>
  </si>
  <si>
    <t>CARE RATINGS LTD</t>
  </si>
  <si>
    <t>HKCI IN Equity</t>
  </si>
  <si>
    <t>HIKAL LTD</t>
  </si>
  <si>
    <t>IDEAFORG IN Equity</t>
  </si>
  <si>
    <t>NELI IN Equity</t>
  </si>
  <si>
    <t>PCAI IN Equity</t>
  </si>
  <si>
    <t>MUFIN IN Equity</t>
  </si>
  <si>
    <t>HLEGLAS IN Equity</t>
  </si>
  <si>
    <t>HLE GLASCOAT LTD</t>
  </si>
  <si>
    <t>TSTY IN Equity</t>
  </si>
  <si>
    <t>BAJAJCON IN Equity</t>
  </si>
  <si>
    <t>PRIF IN Equity</t>
  </si>
  <si>
    <t>PRIME FOCUS LTD</t>
  </si>
  <si>
    <t>BLSE IN Equity</t>
  </si>
  <si>
    <t>INE0NLT01010</t>
  </si>
  <si>
    <t>BFUT IN Equity</t>
  </si>
  <si>
    <t>BF UTILITIES LTD</t>
  </si>
  <si>
    <t>BNRI IN Equity</t>
  </si>
  <si>
    <t>SRTY IN Equity</t>
  </si>
  <si>
    <t>IMFA IN Equity</t>
  </si>
  <si>
    <t>LMAX IN Equity</t>
  </si>
  <si>
    <t>KDDL IN Equity</t>
  </si>
  <si>
    <t>MTLM IN Equity</t>
  </si>
  <si>
    <t>FLTX IN Equity</t>
  </si>
  <si>
    <t>SHCR IN Equity</t>
  </si>
  <si>
    <t>SHARDA CROPCHEM LTD</t>
  </si>
  <si>
    <t>BIJL IN Equity</t>
  </si>
  <si>
    <t>INDR IN Equity</t>
  </si>
  <si>
    <t>ESAFSFB IN Equity</t>
  </si>
  <si>
    <t>RGW IN Equity</t>
  </si>
  <si>
    <t>SEQ IN Equity</t>
  </si>
  <si>
    <t>SM IN Equity</t>
  </si>
  <si>
    <t>SML ISUZU LTD</t>
  </si>
  <si>
    <t>SANDHAR IN Equity</t>
  </si>
  <si>
    <t>CF IN Equity</t>
  </si>
  <si>
    <t>GMRPUI IN Equity</t>
  </si>
  <si>
    <t>UTBANETF IN Equity</t>
  </si>
  <si>
    <t>SFHL IN Equity</t>
  </si>
  <si>
    <t>DCB IN Equity</t>
  </si>
  <si>
    <t>ASFI IN Equity</t>
  </si>
  <si>
    <t>SGC IN Equity</t>
  </si>
  <si>
    <t>SBC IN Equity</t>
  </si>
  <si>
    <t>ISCITRUS IN Equity</t>
  </si>
  <si>
    <t>INE0QSW23016</t>
  </si>
  <si>
    <t>UFLX IN Equity</t>
  </si>
  <si>
    <t>UFLEX LTD</t>
  </si>
  <si>
    <t>MAIT IN Equity</t>
  </si>
  <si>
    <t>PKI IN Equity</t>
  </si>
  <si>
    <t>CONF IN Equity</t>
  </si>
  <si>
    <t>GLIN IN Equity</t>
  </si>
  <si>
    <t>HTFL IN Equity</t>
  </si>
  <si>
    <t>FIEM IN Equity</t>
  </si>
  <si>
    <t>MAHLOG IN Equity</t>
  </si>
  <si>
    <t>SCTE IN Equity</t>
  </si>
  <si>
    <t>INNOVACA IN Equity</t>
  </si>
  <si>
    <t>SEPC IN Equity</t>
  </si>
  <si>
    <t>SEPC LTD</t>
  </si>
  <si>
    <t>JCHAC IN Equity</t>
  </si>
  <si>
    <t>NRBBR IN Equity</t>
  </si>
  <si>
    <t>NRB BEARINGS LTD</t>
  </si>
  <si>
    <t>SUNCLAY IN Equity</t>
  </si>
  <si>
    <t>STEC IN Equity</t>
  </si>
  <si>
    <t>SAVITA OIL TECHNOLOGIES LTD</t>
  </si>
  <si>
    <t>LANDMARK IN Equity</t>
  </si>
  <si>
    <t>FLAIR IN Equity</t>
  </si>
  <si>
    <t>INA IN Equity</t>
  </si>
  <si>
    <t>GDYR IN Equity</t>
  </si>
  <si>
    <t>HINDWARE IN Equity</t>
  </si>
  <si>
    <t>ATXL IN Equity</t>
  </si>
  <si>
    <t>NILK IN Equity</t>
  </si>
  <si>
    <t>NILKAMAL LTD</t>
  </si>
  <si>
    <t>SHALBY IN Equity</t>
  </si>
  <si>
    <t>SHALBY LTD</t>
  </si>
  <si>
    <t>CIGN IN Equity</t>
  </si>
  <si>
    <t>PTCIF IN Equity</t>
  </si>
  <si>
    <t>PGIL IN Equity</t>
  </si>
  <si>
    <t>SWE IN Equity</t>
  </si>
  <si>
    <t>PARAG IN Equity</t>
  </si>
  <si>
    <t>SAK IN Equity</t>
  </si>
  <si>
    <t>SAKSOFT LTD</t>
  </si>
  <si>
    <t>TATVA IN Equity</t>
  </si>
  <si>
    <t>QUICKHEA IN Equity</t>
  </si>
  <si>
    <t>DOLLAR IN Equity</t>
  </si>
  <si>
    <t>SNGI IN Equity</t>
  </si>
  <si>
    <t>PARAS IN Equity</t>
  </si>
  <si>
    <t>THEL IN Equity</t>
  </si>
  <si>
    <t>MTEP IN Equity</t>
  </si>
  <si>
    <t>SEAM IN Equity</t>
  </si>
  <si>
    <t>INDOSTAR IN Equity</t>
  </si>
  <si>
    <t>NIFTYIET IN Equity</t>
  </si>
  <si>
    <t>ARVSMART IN Equity</t>
  </si>
  <si>
    <t>ANUP IN Equity</t>
  </si>
  <si>
    <t>SUPRIYA IN Equity</t>
  </si>
  <si>
    <t>GIP IN Equity</t>
  </si>
  <si>
    <t>EMSLIMIT IN Equity</t>
  </si>
  <si>
    <t>EMS LTD</t>
  </si>
  <si>
    <t>APOLP IN Equity</t>
  </si>
  <si>
    <t>APOLLO PIPES LTD</t>
  </si>
  <si>
    <t>KPEL IN Equity</t>
  </si>
  <si>
    <t>KP ENERGY LTD</t>
  </si>
  <si>
    <t>ACCELYA IN Equity</t>
  </si>
  <si>
    <t>AVTS IN Equity</t>
  </si>
  <si>
    <t>AVANTEL LTD</t>
  </si>
  <si>
    <t>REPCO IN Equity</t>
  </si>
  <si>
    <t>SHKL IN Equity</t>
  </si>
  <si>
    <t>GNPL IN Equity</t>
  </si>
  <si>
    <t>PPC IN Equity</t>
  </si>
  <si>
    <t>MTNL IN Equity</t>
  </si>
  <si>
    <t>DEN IN Equity</t>
  </si>
  <si>
    <t>DEN NETWORKS LTD</t>
  </si>
  <si>
    <t>SIGACHI IN Equity</t>
  </si>
  <si>
    <t>GTLI IN Equity</t>
  </si>
  <si>
    <t>PCJL IN Equity</t>
  </si>
  <si>
    <t>PC JEWELLER LTD</t>
  </si>
  <si>
    <t>SOMC IN Equity</t>
  </si>
  <si>
    <t>AXET IN Equity</t>
  </si>
  <si>
    <t>VKI IN Equity</t>
  </si>
  <si>
    <t>VAKRANGEE LTD</t>
  </si>
  <si>
    <t>IGLY IN Equity</t>
  </si>
  <si>
    <t>DREAMFOL IN Equity</t>
  </si>
  <si>
    <t>SYIL IN Equity</t>
  </si>
  <si>
    <t>SPECTRUM IN Equity</t>
  </si>
  <si>
    <t>INE01EO01010</t>
  </si>
  <si>
    <t>UNIPARTS IN Equity</t>
  </si>
  <si>
    <t>SATIN IN Equity</t>
  </si>
  <si>
    <t>AREAL IN Equity</t>
  </si>
  <si>
    <t>DIVGIITT IN Equity</t>
  </si>
  <si>
    <t>DIAMOND IN Equity</t>
  </si>
  <si>
    <t>JAGP IN Equity</t>
  </si>
  <si>
    <t>CARYSIL IN Equity</t>
  </si>
  <si>
    <t>OPIL IN Equity</t>
  </si>
  <si>
    <t>HONDAPWR IN Equity</t>
  </si>
  <si>
    <t>STYRENIX IN Equity</t>
  </si>
  <si>
    <t>FINOPB IN Equity</t>
  </si>
  <si>
    <t>MORE IN Equity</t>
  </si>
  <si>
    <t>MPS IN Equity</t>
  </si>
  <si>
    <t>MPS LTD</t>
  </si>
  <si>
    <t>ALBC IN Equity</t>
  </si>
  <si>
    <t>ALEMBIC LTD</t>
  </si>
  <si>
    <t>HUIN IN Equity</t>
  </si>
  <si>
    <t>DHANI IN Equity</t>
  </si>
  <si>
    <t>HOE IN Equity</t>
  </si>
  <si>
    <t>EVRIN IN Equity</t>
  </si>
  <si>
    <t>VDI IN Equity</t>
  </si>
  <si>
    <t>GTB IN Equity</t>
  </si>
  <si>
    <t>RPGL IN Equity</t>
  </si>
  <si>
    <t>WENDT INDIA LTD</t>
  </si>
  <si>
    <t>MNRT IN Equity</t>
  </si>
  <si>
    <t>BAJEL IN Equity</t>
  </si>
  <si>
    <t>PSPPL IN Equity</t>
  </si>
  <si>
    <t>PSP PROJECTS LTD</t>
  </si>
  <si>
    <t>TMC IN Equity</t>
  </si>
  <si>
    <t>TARSONS IN Equity</t>
  </si>
  <si>
    <t>JDPF IN Equity</t>
  </si>
  <si>
    <t>SHEP IN Equity</t>
  </si>
  <si>
    <t>SASKEN IN Equity</t>
  </si>
  <si>
    <t>PWI IN Equity</t>
  </si>
  <si>
    <t>MOL IN Equity</t>
  </si>
  <si>
    <t>KCPL IN Equity</t>
  </si>
  <si>
    <t>KCP LTD</t>
  </si>
  <si>
    <t>PITTIENG IN Equity</t>
  </si>
  <si>
    <t>SGFIN IN Equity</t>
  </si>
  <si>
    <t>SG FINSERVE LTD</t>
  </si>
  <si>
    <t>SNGM IN Equity</t>
  </si>
  <si>
    <t>UDS IN Equity</t>
  </si>
  <si>
    <t>SKPI IN Equity</t>
  </si>
  <si>
    <t>SHAKTI PUMPS (INDIA) LTD</t>
  </si>
  <si>
    <t>APCO IN Equity</t>
  </si>
  <si>
    <t>BSHSL IN Equity</t>
  </si>
  <si>
    <t>UGRO IN Equity</t>
  </si>
  <si>
    <t>UGRO CAPITAL LTD</t>
  </si>
  <si>
    <t>MUK IN Equity</t>
  </si>
  <si>
    <t>MUKAND LTD</t>
  </si>
  <si>
    <t>ICP IN Equity</t>
  </si>
  <si>
    <t>BEPL IN Equity</t>
  </si>
  <si>
    <t>KINGFA IN Equity</t>
  </si>
  <si>
    <t>CTE IN Equity</t>
  </si>
  <si>
    <t>GOCL IN Equity</t>
  </si>
  <si>
    <t>GOCL CORP LTD</t>
  </si>
  <si>
    <t>MAN IN Equity</t>
  </si>
  <si>
    <t>MANORAMA IN Equity</t>
  </si>
  <si>
    <t>MBAP IN Equity</t>
  </si>
  <si>
    <t>OTH IN Equity</t>
  </si>
  <si>
    <t>TAJG IN Equity</t>
  </si>
  <si>
    <t>HCBA IN Equity</t>
  </si>
  <si>
    <t>ARTMSL IN Equity</t>
  </si>
  <si>
    <t>IRMENERG IN Equity</t>
  </si>
  <si>
    <t>MMFG IN Equity</t>
  </si>
  <si>
    <t>GFL IN Equity</t>
  </si>
  <si>
    <t>PSUBBE IN Equity</t>
  </si>
  <si>
    <t>SIYA IN Equity</t>
  </si>
  <si>
    <t>RPTECH IN Equity</t>
  </si>
  <si>
    <t>INE0J1F01024</t>
  </si>
  <si>
    <t>GANDHAR IN Equity</t>
  </si>
  <si>
    <t>BARBEQUE IN Equity</t>
  </si>
  <si>
    <t>GBSL IN Equity</t>
  </si>
  <si>
    <t>OGPL IN Equity</t>
  </si>
  <si>
    <t>GOLDIETF IN Equity</t>
  </si>
  <si>
    <t>SVLS IN Equity</t>
  </si>
  <si>
    <t>DDEVPLAS IN Equity</t>
  </si>
  <si>
    <t>FSC IN Equity</t>
  </si>
  <si>
    <t>IKIO IN Equity</t>
  </si>
  <si>
    <t>CAPACITE IN Equity</t>
  </si>
  <si>
    <t>MUNI IN Equity</t>
  </si>
  <si>
    <t>OAH IN Equity</t>
  </si>
  <si>
    <t>63MOONS IN Equity</t>
  </si>
  <si>
    <t>VPRPL IN Equity</t>
  </si>
  <si>
    <t>TMCH IN Equity</t>
  </si>
  <si>
    <t>RUPA IN Equity</t>
  </si>
  <si>
    <t>TFCI IN Equity</t>
  </si>
  <si>
    <t>LUMX IN Equity</t>
  </si>
  <si>
    <t>VSFI IN Equity</t>
  </si>
  <si>
    <t>BALUFORG IN Equity</t>
  </si>
  <si>
    <t>BFIN IN Equity</t>
  </si>
  <si>
    <t>RIIL IN Equity</t>
  </si>
  <si>
    <t>VINL IN Equity</t>
  </si>
  <si>
    <t>SDB IN Equity</t>
  </si>
  <si>
    <t>BMD IN Equity</t>
  </si>
  <si>
    <t>DISA INDIA LTD</t>
  </si>
  <si>
    <t>GENE IN Equity</t>
  </si>
  <si>
    <t>GTPL IN Equity</t>
  </si>
  <si>
    <t>GTPL HATHWAY LTD</t>
  </si>
  <si>
    <t>KOTAK NIFTY 50</t>
  </si>
  <si>
    <t>PRECAM IN Equity</t>
  </si>
  <si>
    <t>TTKP IN Equity</t>
  </si>
  <si>
    <t>SHRIRAMP IN Equity</t>
  </si>
  <si>
    <t>KRSNAA IN Equity</t>
  </si>
  <si>
    <t>HPLE IN Equity</t>
  </si>
  <si>
    <t>JSLL IN Equity</t>
  </si>
  <si>
    <t>INE0J5801011</t>
  </si>
  <si>
    <t>ADFL IN Equity</t>
  </si>
  <si>
    <t>ADF FOODS LTD</t>
  </si>
  <si>
    <t>RPSGVENT IN Equity</t>
  </si>
  <si>
    <t>PNPC IN Equity</t>
  </si>
  <si>
    <t>MISHF IN Equity</t>
  </si>
  <si>
    <t>SPB IN Equity</t>
  </si>
  <si>
    <t>PRMC IN Equity</t>
  </si>
  <si>
    <t>SIGNPOST IN Equity</t>
  </si>
  <si>
    <t>INE0KGZ01021</t>
  </si>
  <si>
    <t>MNCL IN Equity</t>
  </si>
  <si>
    <t>LANCER IN Equity</t>
  </si>
  <si>
    <t>ANY IN Equity</t>
  </si>
  <si>
    <t>BWRL IN Equity</t>
  </si>
  <si>
    <t>PVTBANIE IN Equity</t>
  </si>
  <si>
    <t>HITECH IN Equity</t>
  </si>
  <si>
    <t>EXPLEOSO IN Equity</t>
  </si>
  <si>
    <t>NIPNIFIT IN Equity</t>
  </si>
  <si>
    <t>BCLIL IN Equity</t>
  </si>
  <si>
    <t>EFCIL IN Equity</t>
  </si>
  <si>
    <t>EFCI LTD</t>
  </si>
  <si>
    <t>ANHPR IN Equity</t>
  </si>
  <si>
    <t>ANDHRA PAPER LTD</t>
  </si>
  <si>
    <t>SUBX IN Equity</t>
  </si>
  <si>
    <t>SUBEX LTD</t>
  </si>
  <si>
    <t>PRAVEG IN Equity</t>
  </si>
  <si>
    <t>PRAVEG LTD</t>
  </si>
  <si>
    <t>IFGLRF IN Equity</t>
  </si>
  <si>
    <t>ARLF IN Equity</t>
  </si>
  <si>
    <t>GEPIL IN Equity</t>
  </si>
  <si>
    <t>TCPL IN Equity</t>
  </si>
  <si>
    <t>JASH IN Equity</t>
  </si>
  <si>
    <t>SURYODAY IN Equity</t>
  </si>
  <si>
    <t>NIBE IN Equity</t>
  </si>
  <si>
    <t>NIBE LTD</t>
  </si>
  <si>
    <t>HLV IN Equity</t>
  </si>
  <si>
    <t>HLV LTD</t>
  </si>
  <si>
    <t>MGC IN Equity</t>
  </si>
  <si>
    <t>KIRI IN Equity</t>
  </si>
  <si>
    <t>NSPL IN Equity</t>
  </si>
  <si>
    <t>PGLT IN Equity</t>
  </si>
  <si>
    <t>CANT IN Equity</t>
  </si>
  <si>
    <t>BONDADA IN Equity</t>
  </si>
  <si>
    <t>RASTL IN Equity</t>
  </si>
  <si>
    <t>SJS IN Equity</t>
  </si>
  <si>
    <t>GLDM IN Equity</t>
  </si>
  <si>
    <t>DCIL IN Equity</t>
  </si>
  <si>
    <t>DIACABS IN Equity</t>
  </si>
  <si>
    <t>FMGI IN Equity</t>
  </si>
  <si>
    <t>AWL IN Equity</t>
  </si>
  <si>
    <t>VCL IN Equity</t>
  </si>
  <si>
    <t>CFIN IN Equity</t>
  </si>
  <si>
    <t>RAMCO IN Equity</t>
  </si>
  <si>
    <t>SIRCA IN Equity</t>
  </si>
  <si>
    <t>EVI IN Equity</t>
  </si>
  <si>
    <t>FAIRORGA IN Equity</t>
  </si>
  <si>
    <t>RISHABH IN Equity</t>
  </si>
  <si>
    <t>PIX IN Equity</t>
  </si>
  <si>
    <t>JDDL IN Equity</t>
  </si>
  <si>
    <t>DPSC IN Equity</t>
  </si>
  <si>
    <t>DPSC LTD</t>
  </si>
  <si>
    <t>AEROFLEX IN Equity</t>
  </si>
  <si>
    <t>PSL IN Equity</t>
  </si>
  <si>
    <t>OAXE IN Equity</t>
  </si>
  <si>
    <t>OMAXE LTD</t>
  </si>
  <si>
    <t>TANF IN Equity</t>
  </si>
  <si>
    <t>ARJN IN Equity</t>
  </si>
  <si>
    <t>TNNP IN Equity</t>
  </si>
  <si>
    <t>GVKP IN Equity</t>
  </si>
  <si>
    <t>SADHNANI IN Equity</t>
  </si>
  <si>
    <t>UTINN50 IN Equity</t>
  </si>
  <si>
    <t>GNA IN Equity</t>
  </si>
  <si>
    <t>GNA AXLES LTD</t>
  </si>
  <si>
    <t>BCHI IN Equity</t>
  </si>
  <si>
    <t>SERVOTEC IN Equity</t>
  </si>
  <si>
    <t>SPET IN Equity</t>
  </si>
  <si>
    <t>GEOFSL IN Equity</t>
  </si>
  <si>
    <t>EPACK IN Equity</t>
  </si>
  <si>
    <t>INE0G5901015</t>
  </si>
  <si>
    <t>5PAISA IN Equity</t>
  </si>
  <si>
    <t>ASTEL IN Equity</t>
  </si>
  <si>
    <t>MOSCHIP IN Equity</t>
  </si>
  <si>
    <t>PENL IN Equity</t>
  </si>
  <si>
    <t>KALY IN Equity</t>
  </si>
  <si>
    <t>MOTISONS IN Equity</t>
  </si>
  <si>
    <t>KASH IN Equity</t>
  </si>
  <si>
    <t>CAPITALS IN Equity</t>
  </si>
  <si>
    <t>INE646H01017</t>
  </si>
  <si>
    <t>NELCO IN Equity</t>
  </si>
  <si>
    <t>DPAL IN Equity</t>
  </si>
  <si>
    <t>D P ABHUSHAN LTD</t>
  </si>
  <si>
    <t>EKCL IN Equity</t>
  </si>
  <si>
    <t>JYS IN Equity</t>
  </si>
  <si>
    <t>TALB IN Equity</t>
  </si>
  <si>
    <t>KMEW IN Equity</t>
  </si>
  <si>
    <t>DCMSI IN Equity</t>
  </si>
  <si>
    <t>DCW IN Equity</t>
  </si>
  <si>
    <t>DCW LTD</t>
  </si>
  <si>
    <t>NIIT IN Equity</t>
  </si>
  <si>
    <t>NIIT LTD</t>
  </si>
  <si>
    <t>GOKUL IN Equity</t>
  </si>
  <si>
    <t>PAUS IN Equity</t>
  </si>
  <si>
    <t>PAUSHAK LTD</t>
  </si>
  <si>
    <t>NINV IN Equity</t>
  </si>
  <si>
    <t>SESL IN Equity</t>
  </si>
  <si>
    <t>INE IN Equity</t>
  </si>
  <si>
    <t>SHANKARA IN Equity</t>
  </si>
  <si>
    <t>KAMD IN Equity</t>
  </si>
  <si>
    <t>KAMDHENU LTD</t>
  </si>
  <si>
    <t>BIGBLOC IN Equity</t>
  </si>
  <si>
    <t>VSCN IN Equity</t>
  </si>
  <si>
    <t>IPMC IN Equity</t>
  </si>
  <si>
    <t>NDTV IN Equity</t>
  </si>
  <si>
    <t>JRA IN Equity</t>
  </si>
  <si>
    <t>FG IN Equity</t>
  </si>
  <si>
    <t>FORBES &amp; CO LTD</t>
  </si>
  <si>
    <t>DGM IN Equity</t>
  </si>
  <si>
    <t>STOVEKRA IN Equity</t>
  </si>
  <si>
    <t>STOVE KRAFT LTD</t>
  </si>
  <si>
    <t>NACO IN Equity</t>
  </si>
  <si>
    <t>NAVKAR CORP LTD</t>
  </si>
  <si>
    <t>BGAL IN Equity</t>
  </si>
  <si>
    <t>DEEPIND IN Equity</t>
  </si>
  <si>
    <t>ATL IN Equity</t>
  </si>
  <si>
    <t>SOLARA IN Equity</t>
  </si>
  <si>
    <t>PRE IN Equity</t>
  </si>
  <si>
    <t>COCKERIL IN Equity</t>
  </si>
  <si>
    <t>DSM IN Equity</t>
  </si>
  <si>
    <t>INST IN Equity</t>
  </si>
  <si>
    <t>KTG IN Equity</t>
  </si>
  <si>
    <t>KAUN IN Equity</t>
  </si>
  <si>
    <t>ROST IN Equity</t>
  </si>
  <si>
    <t>MSTT IN Equity</t>
  </si>
  <si>
    <t>MASTER TRUST LTD</t>
  </si>
  <si>
    <t>INE0MIZ23019</t>
  </si>
  <si>
    <t>ENIL IN Equity</t>
  </si>
  <si>
    <t>PQIF IN Equity</t>
  </si>
  <si>
    <t>INHP IN Equity</t>
  </si>
  <si>
    <t>RELGILT IN Equity</t>
  </si>
  <si>
    <t>MDF IN Equity</t>
  </si>
  <si>
    <t>VERANDA IN Equity</t>
  </si>
  <si>
    <t>POKR IN Equity</t>
  </si>
  <si>
    <t>POKARNA LTD</t>
  </si>
  <si>
    <t>ELPR IN Equity</t>
  </si>
  <si>
    <t>AVTH IN Equity</t>
  </si>
  <si>
    <t>SPAL IN Equity</t>
  </si>
  <si>
    <t>HARDWYN IN Equity</t>
  </si>
  <si>
    <t>ONEPOINT IN Equity</t>
  </si>
  <si>
    <t>NIFTYETF IN Equity</t>
  </si>
  <si>
    <t>ORIANA IN Equity</t>
  </si>
  <si>
    <t>ORIANA POWER LTD</t>
  </si>
  <si>
    <t>INE0OUT01019</t>
  </si>
  <si>
    <t>UVC IN Equity</t>
  </si>
  <si>
    <t>OVP IN Equity</t>
  </si>
  <si>
    <t>ACLGATI IN Equity</t>
  </si>
  <si>
    <t>DIGV IN Equity</t>
  </si>
  <si>
    <t>DAEH IN Equity</t>
  </si>
  <si>
    <t>RJI IN Equity</t>
  </si>
  <si>
    <t>MERCURYE IN Equity</t>
  </si>
  <si>
    <t>RHL IN Equity</t>
  </si>
  <si>
    <t>SURAJEST IN Equity</t>
  </si>
  <si>
    <t>ATA IN Equity</t>
  </si>
  <si>
    <t>ATUL AUTO LTD</t>
  </si>
  <si>
    <t>ASG IN Equity</t>
  </si>
  <si>
    <t>ALIC IN Equity</t>
  </si>
  <si>
    <t>ALICON CASTALLOY LTD</t>
  </si>
  <si>
    <t>KRISHANA IN Equity</t>
  </si>
  <si>
    <t>IGM IN Equity</t>
  </si>
  <si>
    <t>E2E IN Equity</t>
  </si>
  <si>
    <t>E2E NETWORKS LTD</t>
  </si>
  <si>
    <t>KMCS IN Equity</t>
  </si>
  <si>
    <t>TXM IN Equity</t>
  </si>
  <si>
    <t>DSIL IN Equity</t>
  </si>
  <si>
    <t>CTPI IN Equity</t>
  </si>
  <si>
    <t>SICALLOG IN Equity</t>
  </si>
  <si>
    <t>MCF IN Equity</t>
  </si>
  <si>
    <t>SHP IN Equity</t>
  </si>
  <si>
    <t>MUFTI IN Equity</t>
  </si>
  <si>
    <t>SUMM IN Equity</t>
  </si>
  <si>
    <t>KSOLVES IN Equity</t>
  </si>
  <si>
    <t>HERANBA IN Equity</t>
  </si>
  <si>
    <t>REFX IN Equity</t>
  </si>
  <si>
    <t>HSS IN Equity</t>
  </si>
  <si>
    <t>HIMATSINGKA SEIDE LTD</t>
  </si>
  <si>
    <t>AGAR IN Equity</t>
  </si>
  <si>
    <t>RPE IN Equity</t>
  </si>
  <si>
    <t>KRRAIL IN Equity</t>
  </si>
  <si>
    <t>TVTN IN Equity</t>
  </si>
  <si>
    <t>AWHCL IN Equity</t>
  </si>
  <si>
    <t>ARSU IN Equity</t>
  </si>
  <si>
    <t>IGPL IN Equity</t>
  </si>
  <si>
    <t>CECA IN Equity</t>
  </si>
  <si>
    <t>CROPSTER IN Equity</t>
  </si>
  <si>
    <t>NACLIND IN Equity</t>
  </si>
  <si>
    <t>HARIOMPI IN Equity</t>
  </si>
  <si>
    <t>APTR IN Equity</t>
  </si>
  <si>
    <t>APTECH LTD</t>
  </si>
  <si>
    <t>SEIL IN Equity</t>
  </si>
  <si>
    <t>BMW IN Equity</t>
  </si>
  <si>
    <t>RAI IN Equity</t>
  </si>
  <si>
    <t>HCH IN Equity</t>
  </si>
  <si>
    <t>BALM IN Equity</t>
  </si>
  <si>
    <t>JBM IN Equity</t>
  </si>
  <si>
    <t>BESTAGRO IN Equity</t>
  </si>
  <si>
    <t>DAVANGER IN Equity</t>
  </si>
  <si>
    <t>TIMX IN Equity</t>
  </si>
  <si>
    <t>SYNF IN Equity</t>
  </si>
  <si>
    <t>LPH IN Equity</t>
  </si>
  <si>
    <t>TREL IN Equity</t>
  </si>
  <si>
    <t>SMCGLOBA IN Equity</t>
  </si>
  <si>
    <t>COSMOFIR IN Equity</t>
  </si>
  <si>
    <t>COSMO FIRST LTD</t>
  </si>
  <si>
    <t>NSLVRTF IN Equity</t>
  </si>
  <si>
    <t>SKYGOLD IN Equity</t>
  </si>
  <si>
    <t>IRS IN Equity</t>
  </si>
  <si>
    <t>RELTD IN Equity</t>
  </si>
  <si>
    <t>JITFIN IN Equity</t>
  </si>
  <si>
    <t>BLIS IN Equity</t>
  </si>
  <si>
    <t>GBP IN Equity</t>
  </si>
  <si>
    <t>SBGLP IN Equity</t>
  </si>
  <si>
    <t>STLCS IN Equity</t>
  </si>
  <si>
    <t>STEELCAST LTD</t>
  </si>
  <si>
    <t>NELC IN Equity</t>
  </si>
  <si>
    <t>NELCAST LTD</t>
  </si>
  <si>
    <t>INE549S01036</t>
  </si>
  <si>
    <t>KESAR IN Equity</t>
  </si>
  <si>
    <t>KESAR INDIA LTD</t>
  </si>
  <si>
    <t>SARVESH IN Equity</t>
  </si>
  <si>
    <t>UTSM IN Equity</t>
  </si>
  <si>
    <t>DVL IN Equity</t>
  </si>
  <si>
    <t>VREL IN Equity</t>
  </si>
  <si>
    <t>V2 RETAIL LTD</t>
  </si>
  <si>
    <t>ASN IN Equity</t>
  </si>
  <si>
    <t>BCSS IN Equity</t>
  </si>
  <si>
    <t>DLIQETF IN Equity</t>
  </si>
  <si>
    <t>MOCF IN Equity</t>
  </si>
  <si>
    <t>MARINE IN Equity</t>
  </si>
  <si>
    <t>PCCP IN Equity</t>
  </si>
  <si>
    <t>SNLL IN Equity</t>
  </si>
  <si>
    <t>RENGL IN Equity</t>
  </si>
  <si>
    <t>SMSPH IN Equity</t>
  </si>
  <si>
    <t>STRT IN Equity</t>
  </si>
  <si>
    <t>CREV IN Equity</t>
  </si>
  <si>
    <t>TNR IN Equity</t>
  </si>
  <si>
    <t>IMPL IN Equity</t>
  </si>
  <si>
    <t>UGL IN Equity</t>
  </si>
  <si>
    <t>URJA GLOBAL LTD</t>
  </si>
  <si>
    <t>AQFINTEC IN Equity</t>
  </si>
  <si>
    <t>NGLF IN Equity</t>
  </si>
  <si>
    <t>SZE IN Equity</t>
  </si>
  <si>
    <t>BLJT IN Equity</t>
  </si>
  <si>
    <t>CAMLN IN Equity</t>
  </si>
  <si>
    <t>RRW IN Equity</t>
  </si>
  <si>
    <t>KE IN Equity</t>
  </si>
  <si>
    <t>DOLATALG IN Equity</t>
  </si>
  <si>
    <t>SATIA IN Equity</t>
  </si>
  <si>
    <t>REPR IN Equity</t>
  </si>
  <si>
    <t>REPRO INDIA LTD</t>
  </si>
  <si>
    <t>PAKKA IN Equity</t>
  </si>
  <si>
    <t>PAKKA LTD</t>
  </si>
  <si>
    <t>HREC IN Equity</t>
  </si>
  <si>
    <t>GICHF IN Equity</t>
  </si>
  <si>
    <t>MVGJL IN Equity</t>
  </si>
  <si>
    <t>SAURASHC IN Equity</t>
  </si>
  <si>
    <t>RAC IN Equity</t>
  </si>
  <si>
    <t>GULP IN Equity</t>
  </si>
  <si>
    <t>CCD IN Equity</t>
  </si>
  <si>
    <t>INNOVANA IN Equity</t>
  </si>
  <si>
    <t>INE403Y01018</t>
  </si>
  <si>
    <t>GSLSU IN Equity</t>
  </si>
  <si>
    <t>BKST IN Equity</t>
  </si>
  <si>
    <t>HAMPTON IN Equity</t>
  </si>
  <si>
    <t>ONT IN Equity</t>
  </si>
  <si>
    <t>AVADHSUG IN Equity</t>
  </si>
  <si>
    <t>RENG IN Equity</t>
  </si>
  <si>
    <t>AGI INFRA LTD</t>
  </si>
  <si>
    <t>KAMOPAIN IN Equity</t>
  </si>
  <si>
    <t>RML IN Equity</t>
  </si>
  <si>
    <t>RANE MADRAS LTD</t>
  </si>
  <si>
    <t>RTP IN Equity</t>
  </si>
  <si>
    <t>ROTO PUMPS LTD</t>
  </si>
  <si>
    <t>CMLTX IN Equity</t>
  </si>
  <si>
    <t>HEUBACHI IN Equity</t>
  </si>
  <si>
    <t>MSPS IN Equity</t>
  </si>
  <si>
    <t>MPCH IN Equity</t>
  </si>
  <si>
    <t>MATRIM IN Equity</t>
  </si>
  <si>
    <t>KOP IN Equity</t>
  </si>
  <si>
    <t>KOPRAN LTD</t>
  </si>
  <si>
    <t>OMM IN Equity</t>
  </si>
  <si>
    <t>OM INFRA LTD</t>
  </si>
  <si>
    <t>OAL IN Equity</t>
  </si>
  <si>
    <t>HBIO IN Equity</t>
  </si>
  <si>
    <t>DOLPHINO IN Equity</t>
  </si>
  <si>
    <t>INE920A01037</t>
  </si>
  <si>
    <t>BHL IN Equity</t>
  </si>
  <si>
    <t>STXC IN Equity</t>
  </si>
  <si>
    <t>SATI IN Equity</t>
  </si>
  <si>
    <t>MHGA IN Equity</t>
  </si>
  <si>
    <t>VORG IN Equity</t>
  </si>
  <si>
    <t>VSKI IN Equity</t>
  </si>
  <si>
    <t>AOS IN Equity</t>
  </si>
  <si>
    <t>NSM IN Equity</t>
  </si>
  <si>
    <t>IST IN Equity</t>
  </si>
  <si>
    <t>IST LTD</t>
  </si>
  <si>
    <t>DHLBK IN Equity</t>
  </si>
  <si>
    <t>RENM150 IN Equity</t>
  </si>
  <si>
    <t>TAA IN Equity</t>
  </si>
  <si>
    <t>KOTYARK IN Equity</t>
  </si>
  <si>
    <t>INE0J0B01017</t>
  </si>
  <si>
    <t>PANORAMA IN Equity</t>
  </si>
  <si>
    <t>HUB IN Equity</t>
  </si>
  <si>
    <t>HUBTOWN LTD</t>
  </si>
  <si>
    <t>UMP IN Equity</t>
  </si>
  <si>
    <t>VL IN Equity</t>
  </si>
  <si>
    <t>VIMTA LABS LTD</t>
  </si>
  <si>
    <t>GMBR IN Equity</t>
  </si>
  <si>
    <t>GM BREWERIES LTD</t>
  </si>
  <si>
    <t>BLAL IN Equity</t>
  </si>
  <si>
    <t>RMCS IN Equity</t>
  </si>
  <si>
    <t>TACF IN Equity</t>
  </si>
  <si>
    <t>DYCS IN Equity</t>
  </si>
  <si>
    <t>GRMO IN Equity</t>
  </si>
  <si>
    <t>GRM OVERSEAS LTD</t>
  </si>
  <si>
    <t>VIKAS IN Equity</t>
  </si>
  <si>
    <t>KEL IN Equity</t>
  </si>
  <si>
    <t>SASV IN Equity</t>
  </si>
  <si>
    <t>BETADR IN Equity</t>
  </si>
  <si>
    <t>BETA DRUGS LTD</t>
  </si>
  <si>
    <t>INE351Y01019</t>
  </si>
  <si>
    <t>KTSL IN Equity</t>
  </si>
  <si>
    <t>GPT IN Equity</t>
  </si>
  <si>
    <t>ASM IN Equity</t>
  </si>
  <si>
    <t>CIFL IN Equity</t>
  </si>
  <si>
    <t>INDT IN Equity</t>
  </si>
  <si>
    <t>NDRAUTO IN Equity</t>
  </si>
  <si>
    <t>ROHL IN Equity</t>
  </si>
  <si>
    <t>EKI IN Equity</t>
  </si>
  <si>
    <t>DLINK IN Equity</t>
  </si>
  <si>
    <t>SUTJ IN Equity</t>
  </si>
  <si>
    <t>LASTMILE IN Equity</t>
  </si>
  <si>
    <t>FZT IN Equity</t>
  </si>
  <si>
    <t>FAZE THREE LTD</t>
  </si>
  <si>
    <t>CSLF IN Equity</t>
  </si>
  <si>
    <t>CSL FINANCE LTD</t>
  </si>
  <si>
    <t>BODL IN Equity</t>
  </si>
  <si>
    <t>MICEL IN Equity</t>
  </si>
  <si>
    <t>SPRT IN Equity</t>
  </si>
  <si>
    <t>TPI IN Equity</t>
  </si>
  <si>
    <t>TCCC IN Equity</t>
  </si>
  <si>
    <t>TCC CONCEPT LTD</t>
  </si>
  <si>
    <t>SAR IN Equity</t>
  </si>
  <si>
    <t>EXL IN Equity</t>
  </si>
  <si>
    <t>OPI IN Equity</t>
  </si>
  <si>
    <t>SRL IN Equity</t>
  </si>
  <si>
    <t>TGVSL IN Equity</t>
  </si>
  <si>
    <t>TGV SRAAC LTD</t>
  </si>
  <si>
    <t>LIKHITHA IN Equity</t>
  </si>
  <si>
    <t>SPENCER IN Equity</t>
  </si>
  <si>
    <t>PRIMO IN Equity</t>
  </si>
  <si>
    <t>ANUH IN Equity</t>
  </si>
  <si>
    <t>ANUH PHARMA LTD</t>
  </si>
  <si>
    <t>LICNIFT IN Equity</t>
  </si>
  <si>
    <t>ACGL IN Equity</t>
  </si>
  <si>
    <t>KMSI IN Equity</t>
  </si>
  <si>
    <t>HPAL IN Equity</t>
  </si>
  <si>
    <t>HP ADHESIVES LTD</t>
  </si>
  <si>
    <t>TRACXN IN Equity</t>
  </si>
  <si>
    <t>NCLI IN Equity</t>
  </si>
  <si>
    <t>EWIL IN Equity</t>
  </si>
  <si>
    <t>ADVX IN Equity</t>
  </si>
  <si>
    <t>JTRE IN Equity</t>
  </si>
  <si>
    <t>MFI IN Equity</t>
  </si>
  <si>
    <t>INAM IN Equity</t>
  </si>
  <si>
    <t>INDO AMINES LTD</t>
  </si>
  <si>
    <t>CHEMCON IN Equity</t>
  </si>
  <si>
    <t>INBT IN Equity</t>
  </si>
  <si>
    <t>SCMN IN Equity</t>
  </si>
  <si>
    <t>SHIVA CEMENT LTD</t>
  </si>
  <si>
    <t>SDSH IN Equity</t>
  </si>
  <si>
    <t>SANDESH LTD</t>
  </si>
  <si>
    <t>AMNPLST IN Equity</t>
  </si>
  <si>
    <t>PRAKPIPE IN Equity</t>
  </si>
  <si>
    <t>GNDI IN Equity</t>
  </si>
  <si>
    <t>VARH IN Equity</t>
  </si>
  <si>
    <t>CENK IN Equity</t>
  </si>
  <si>
    <t>CENTURY ENKA LTD</t>
  </si>
  <si>
    <t>AAB IN Equity</t>
  </si>
  <si>
    <t>SEDIL IN Equity</t>
  </si>
  <si>
    <t>VERTOZ IN Equity</t>
  </si>
  <si>
    <t>UPE IN Equity</t>
  </si>
  <si>
    <t>SCHAND IN Equity</t>
  </si>
  <si>
    <t>TAALENT IN Equity</t>
  </si>
  <si>
    <t>DTI IN Equity</t>
  </si>
  <si>
    <t>VLS IN Equity</t>
  </si>
  <si>
    <t>VLS FINANCE LTD</t>
  </si>
  <si>
    <t>ALPEXSOL IN Equity</t>
  </si>
  <si>
    <t>INE0R4701017</t>
  </si>
  <si>
    <t>GKW IN Equity</t>
  </si>
  <si>
    <t>GKW LTD</t>
  </si>
  <si>
    <t>PM IN Equity</t>
  </si>
  <si>
    <t>ACML IN Equity</t>
  </si>
  <si>
    <t>RDL IN Equity</t>
  </si>
  <si>
    <t>NINSYS IN Equity</t>
  </si>
  <si>
    <t>PNCB IN Equity</t>
  </si>
  <si>
    <t>SHVK IN Equity</t>
  </si>
  <si>
    <t>DYCL IN Equity</t>
  </si>
  <si>
    <t>ECORL IN Equity</t>
  </si>
  <si>
    <t>MAXINDIA IN Equity</t>
  </si>
  <si>
    <t>MAX INDIA LTD</t>
  </si>
  <si>
    <t>BAJAJHEA IN Equity</t>
  </si>
  <si>
    <t>GIRIRAJ IN Equity</t>
  </si>
  <si>
    <t>INE614Z01017</t>
  </si>
  <si>
    <t>BASILIC IN Equity</t>
  </si>
  <si>
    <t>INE0OCC01013</t>
  </si>
  <si>
    <t>STC IN Equity</t>
  </si>
  <si>
    <t>RJS IN Equity</t>
  </si>
  <si>
    <t>RSWM LTD</t>
  </si>
  <si>
    <t>CEINSYS IN Equity</t>
  </si>
  <si>
    <t>CEINSYS TECH LTD</t>
  </si>
  <si>
    <t>GFLTD IN Equity</t>
  </si>
  <si>
    <t>GFL LTD</t>
  </si>
  <si>
    <t>ATSA IN Equity</t>
  </si>
  <si>
    <t>CFF IN Equity</t>
  </si>
  <si>
    <t>RADIANTC IN Equity</t>
  </si>
  <si>
    <t>SRAY IN Equity</t>
  </si>
  <si>
    <t>UGSW IN Equity</t>
  </si>
  <si>
    <t>DBOL IN Equity</t>
  </si>
  <si>
    <t>OSWALGRE IN Equity</t>
  </si>
  <si>
    <t>HTG IN Equity</t>
  </si>
  <si>
    <t>SILVERTU IN Equity</t>
  </si>
  <si>
    <t>ACL IN Equity</t>
  </si>
  <si>
    <t>AEPL IN Equity</t>
  </si>
  <si>
    <t>IPIC IN Equity</t>
  </si>
  <si>
    <t>MGDH IN Equity</t>
  </si>
  <si>
    <t>MACPOWER IN Equity</t>
  </si>
  <si>
    <t>HGG IN Equity</t>
  </si>
  <si>
    <t>HALDYN GLASS LTD</t>
  </si>
  <si>
    <t>JGI IN Equity</t>
  </si>
  <si>
    <t>DENI IN Equity</t>
  </si>
  <si>
    <t>ONMB IN Equity</t>
  </si>
  <si>
    <t>HEXA IN Equity</t>
  </si>
  <si>
    <t>HEXA TRADEX LTD</t>
  </si>
  <si>
    <t>BIRCB IN Equity</t>
  </si>
  <si>
    <t>BIRLA CABLE LTD</t>
  </si>
  <si>
    <t>SRD IN Equity</t>
  </si>
  <si>
    <t>NLSC IN Equity</t>
  </si>
  <si>
    <t>REMUS IN Equity</t>
  </si>
  <si>
    <t>INE0O5T01011</t>
  </si>
  <si>
    <t>PS IN Equity</t>
  </si>
  <si>
    <t>DECM IN Equity</t>
  </si>
  <si>
    <t>UTIGOL IN Equity</t>
  </si>
  <si>
    <t>GCY IN Equity</t>
  </si>
  <si>
    <t>BEDM IN Equity</t>
  </si>
  <si>
    <t>ALDS IN Equity</t>
  </si>
  <si>
    <t>CREATIVE IN Equity</t>
  </si>
  <si>
    <t>ESTR IN Equity</t>
  </si>
  <si>
    <t>HZOR IN Equity</t>
  </si>
  <si>
    <t>POCL IN Equity</t>
  </si>
  <si>
    <t>GHCLTEXT IN Equity</t>
  </si>
  <si>
    <t>GRP IN Equity</t>
  </si>
  <si>
    <t>GRP LTD</t>
  </si>
  <si>
    <t>DPWIRES IN Equity</t>
  </si>
  <si>
    <t>DP WIRES LTD</t>
  </si>
  <si>
    <t>ARFI IN Equity</t>
  </si>
  <si>
    <t>ARFIN INDIA LTD</t>
  </si>
  <si>
    <t>AMIC IN Equity</t>
  </si>
  <si>
    <t>AMIC FORGING LTD</t>
  </si>
  <si>
    <t>FOCUS IN Equity</t>
  </si>
  <si>
    <t>NIGI IN Equity</t>
  </si>
  <si>
    <t>TNPP IN Equity</t>
  </si>
  <si>
    <t>CDFH IN Equity</t>
  </si>
  <si>
    <t>MCIL IN Equity</t>
  </si>
  <si>
    <t>IEIL IN Equity</t>
  </si>
  <si>
    <t>RJPM IN Equity</t>
  </si>
  <si>
    <t>BCONCEPT IN Equity</t>
  </si>
  <si>
    <t>LINC IN Equity</t>
  </si>
  <si>
    <t>LINC LTD</t>
  </si>
  <si>
    <t>KECL IN Equity</t>
  </si>
  <si>
    <t>ASIAN IN Equity</t>
  </si>
  <si>
    <t>III IN Equity</t>
  </si>
  <si>
    <t>3I INFOTECH LTD</t>
  </si>
  <si>
    <t>FCS IN Equity</t>
  </si>
  <si>
    <t>CHEMFAB IN Equity</t>
  </si>
  <si>
    <t>RADIOCIT IN Equity</t>
  </si>
  <si>
    <t>JEL IN Equity</t>
  </si>
  <si>
    <t>DHARMAJ IN Equity</t>
  </si>
  <si>
    <t>HMVL IN Equity</t>
  </si>
  <si>
    <t>TGLI IN Equity</t>
  </si>
  <si>
    <t>BGIN IN Equity</t>
  </si>
  <si>
    <t>DENTALKA IN Equity</t>
  </si>
  <si>
    <t>INE0N5801013</t>
  </si>
  <si>
    <t>PVPV IN Equity</t>
  </si>
  <si>
    <t>CVC IN Equity</t>
  </si>
  <si>
    <t>CHEVIOT CO LTD</t>
  </si>
  <si>
    <t>SAKAR IN Equity</t>
  </si>
  <si>
    <t>LICSENS IN Equity</t>
  </si>
  <si>
    <t>NIL IN Equity</t>
  </si>
  <si>
    <t>EHF IN Equity</t>
  </si>
  <si>
    <t>MANL IN Equity</t>
  </si>
  <si>
    <t>MANAKSIA LTD</t>
  </si>
  <si>
    <t>MALU IN Equity</t>
  </si>
  <si>
    <t>KAP IN Equity</t>
  </si>
  <si>
    <t>KTPC IN Equity</t>
  </si>
  <si>
    <t>EPML IN Equity</t>
  </si>
  <si>
    <t>JGPH IN Equity</t>
  </si>
  <si>
    <t>VINYAS IN Equity</t>
  </si>
  <si>
    <t>INE0OLS01010</t>
  </si>
  <si>
    <t>RADJL IN Equity</t>
  </si>
  <si>
    <t>ICEMAKE IN Equity</t>
  </si>
  <si>
    <t>TBZL IN Equity</t>
  </si>
  <si>
    <t>BHP IN Equity</t>
  </si>
  <si>
    <t>FI IN Equity</t>
  </si>
  <si>
    <t>FOODS &amp; INNS LTD</t>
  </si>
  <si>
    <t>RMDA IN Equity</t>
  </si>
  <si>
    <t>JPIF IN Equity</t>
  </si>
  <si>
    <t>ELIN IN Equity</t>
  </si>
  <si>
    <t>ORIENTCE IN Equity</t>
  </si>
  <si>
    <t>AURUM IN Equity</t>
  </si>
  <si>
    <t>KHAZANCH IN Equity</t>
  </si>
  <si>
    <t>DMCC IN Equity</t>
  </si>
  <si>
    <t>MBOXX IN Equity</t>
  </si>
  <si>
    <t>VLEGOV IN Equity</t>
  </si>
  <si>
    <t>EEI IN Equity</t>
  </si>
  <si>
    <t>SXT IN Equity</t>
  </si>
  <si>
    <t>ANDP IN Equity</t>
  </si>
  <si>
    <t>AVG IN Equity</t>
  </si>
  <si>
    <t>ALBRT IN Equity</t>
  </si>
  <si>
    <t>ALBERT DAVID LTD</t>
  </si>
  <si>
    <t>OTCC IN Equity</t>
  </si>
  <si>
    <t>GOCA IN Equity</t>
  </si>
  <si>
    <t>GOA CARBON LTD</t>
  </si>
  <si>
    <t>KCF IN Equity</t>
  </si>
  <si>
    <t>NAGARFER IN Equity</t>
  </si>
  <si>
    <t>VALIANTL IN Equity</t>
  </si>
  <si>
    <t>NIYOGIN IN Equity</t>
  </si>
  <si>
    <t>SBCE IN Equity</t>
  </si>
  <si>
    <t>SBC EXPORTS LTD</t>
  </si>
  <si>
    <t>NRA IN Equity</t>
  </si>
  <si>
    <t>SHSC IN Equity</t>
  </si>
  <si>
    <t>MEN IN Equity</t>
  </si>
  <si>
    <t>KHI IN Equity</t>
  </si>
  <si>
    <t>UPHT IN Equity</t>
  </si>
  <si>
    <t>DIGISPIC IN Equity</t>
  </si>
  <si>
    <t>VEEFIN IN Equity</t>
  </si>
  <si>
    <t>DINL IN Equity</t>
  </si>
  <si>
    <t>MKVENTUR IN Equity</t>
  </si>
  <si>
    <t>THEINVES IN Equity</t>
  </si>
  <si>
    <t>SAHANA IN Equity</t>
  </si>
  <si>
    <t>INE0LEX01011</t>
  </si>
  <si>
    <t>HTML IN Equity</t>
  </si>
  <si>
    <t>MEDICO IN Equity</t>
  </si>
  <si>
    <t>RHETAN IN Equity</t>
  </si>
  <si>
    <t>RHETAN TMT LTD</t>
  </si>
  <si>
    <t>BROS IN Equity</t>
  </si>
  <si>
    <t>EMKT IN Equity</t>
  </si>
  <si>
    <t>INE332S01011</t>
  </si>
  <si>
    <t>MESON IN Equity</t>
  </si>
  <si>
    <t>SREE IN Equity</t>
  </si>
  <si>
    <t>SREELEATHERS LTD</t>
  </si>
  <si>
    <t>VNYL IN Equity</t>
  </si>
  <si>
    <t>KODYTECH IN Equity</t>
  </si>
  <si>
    <t>INE0Q7P01013</t>
  </si>
  <si>
    <t>RUBY IN Equity</t>
  </si>
  <si>
    <t>ASMS IN Equity</t>
  </si>
  <si>
    <t>SEALMATI IN Equity</t>
  </si>
  <si>
    <t>FFSL IN Equity</t>
  </si>
  <si>
    <t>TVVL IN Equity</t>
  </si>
  <si>
    <t>APEX IN Equity</t>
  </si>
  <si>
    <t>ACM IN Equity</t>
  </si>
  <si>
    <t>PBL IN Equity</t>
  </si>
  <si>
    <t>JAO IN Equity</t>
  </si>
  <si>
    <t>BRIGHTOM IN Equity</t>
  </si>
  <si>
    <t>MMP IN Equity</t>
  </si>
  <si>
    <t>MJS IN Equity</t>
  </si>
  <si>
    <t>MUNJAL SHOWA LTD</t>
  </si>
  <si>
    <t>NIPR IN Equity</t>
  </si>
  <si>
    <t>UNI IN Equity</t>
  </si>
  <si>
    <t>CBC IN Equity</t>
  </si>
  <si>
    <t>TRLI IN Equity</t>
  </si>
  <si>
    <t>VISHNUIN IN Equity</t>
  </si>
  <si>
    <t>INE0PQ001012</t>
  </si>
  <si>
    <t>AKCPS IN Equity</t>
  </si>
  <si>
    <t>SKMEX IN Equity</t>
  </si>
  <si>
    <t>MEGATHER IN Equity</t>
  </si>
  <si>
    <t>INE531R01010</t>
  </si>
  <si>
    <t>SIKA IN Equity</t>
  </si>
  <si>
    <t>NPST IN Equity</t>
  </si>
  <si>
    <t>INE0FFK01017</t>
  </si>
  <si>
    <t>ELT IN Equity</t>
  </si>
  <si>
    <t>JPL IN Equity</t>
  </si>
  <si>
    <t>JINDAL PHOTO LTD</t>
  </si>
  <si>
    <t>PARSV IN Equity</t>
  </si>
  <si>
    <t>MRZI IN Equity</t>
  </si>
  <si>
    <t>RATNAVEE IN Equity</t>
  </si>
  <si>
    <t>RBZJEWEL IN Equity</t>
  </si>
  <si>
    <t>PDMJ IN Equity</t>
  </si>
  <si>
    <t>STEL IN Equity</t>
  </si>
  <si>
    <t>MGSF IN Equity</t>
  </si>
  <si>
    <t>MEGASOFT LTD</t>
  </si>
  <si>
    <t>SNCH IN Equity</t>
  </si>
  <si>
    <t>KHDM IN Equity</t>
  </si>
  <si>
    <t>KHADIM INDIA LTD</t>
  </si>
  <si>
    <t>ANNAPURN IN Equity</t>
  </si>
  <si>
    <t>INE0MGM01017</t>
  </si>
  <si>
    <t>VKEC IN Equity</t>
  </si>
  <si>
    <t>LICN100 IN Equity</t>
  </si>
  <si>
    <t>ISL IN Equity</t>
  </si>
  <si>
    <t>COSMICCR IN Equity</t>
  </si>
  <si>
    <t>COSMIC CRF LTD</t>
  </si>
  <si>
    <t>ART IN Equity</t>
  </si>
  <si>
    <t>ABML IN Equity</t>
  </si>
  <si>
    <t>RIR IN Equity</t>
  </si>
  <si>
    <t>3BBLACKB IN Equity</t>
  </si>
  <si>
    <t>PYRAMID IN Equity</t>
  </si>
  <si>
    <t>IRISDORE IN Equity</t>
  </si>
  <si>
    <t>MTEK IN Equity</t>
  </si>
  <si>
    <t>KILD IN Equity</t>
  </si>
  <si>
    <t>NA IN Equity</t>
  </si>
  <si>
    <t>BJST IN Equity</t>
  </si>
  <si>
    <t>HDCM IN Equity</t>
  </si>
  <si>
    <t>AXITA IN Equity</t>
  </si>
  <si>
    <t>AXITA COTTON LTD</t>
  </si>
  <si>
    <t>MDCB IN Equity</t>
  </si>
  <si>
    <t>QUINT IN Equity</t>
  </si>
  <si>
    <t>ARGL IN Equity</t>
  </si>
  <si>
    <t>EMIN IN Equity</t>
  </si>
  <si>
    <t>SINF IN Equity</t>
  </si>
  <si>
    <t>OTE IN Equity</t>
  </si>
  <si>
    <t>MAC IN Equity</t>
  </si>
  <si>
    <t>SHZC IN Equity</t>
  </si>
  <si>
    <t>RBMINFRA IN Equity</t>
  </si>
  <si>
    <t>RBM INFRACON LTD</t>
  </si>
  <si>
    <t>INE0NA301016</t>
  </si>
  <si>
    <t>SAEL IN Equity</t>
  </si>
  <si>
    <t>RACE IN Equity</t>
  </si>
  <si>
    <t>NOVAAGRI IN Equity</t>
  </si>
  <si>
    <t>INE02H701025</t>
  </si>
  <si>
    <t>INE0QTF01015</t>
  </si>
  <si>
    <t>BFIL IN Equity</t>
  </si>
  <si>
    <t>PSEC IN Equity</t>
  </si>
  <si>
    <t>BRNL IN Equity</t>
  </si>
  <si>
    <t>RPP IN Equity</t>
  </si>
  <si>
    <t>RITCO IN Equity</t>
  </si>
  <si>
    <t>PAVNAIND IN Equity</t>
  </si>
  <si>
    <t>PAUTO IN Equity</t>
  </si>
  <si>
    <t>OWAM IN Equity</t>
  </si>
  <si>
    <t>NIFPHETF IN Equity</t>
  </si>
  <si>
    <t>CELLECOR IN Equity</t>
  </si>
  <si>
    <t>ALLETEC IN Equity</t>
  </si>
  <si>
    <t>INE0M2X01012</t>
  </si>
  <si>
    <t>VARIMAN IN Equity</t>
  </si>
  <si>
    <t>PTLE IN Equity</t>
  </si>
  <si>
    <t>IECC IN Equity</t>
  </si>
  <si>
    <t>LOKM IN Equity</t>
  </si>
  <si>
    <t>MALI IN Equity</t>
  </si>
  <si>
    <t>RSID IN Equity</t>
  </si>
  <si>
    <t>RABL IN Equity</t>
  </si>
  <si>
    <t>PCFL IN Equity</t>
  </si>
  <si>
    <t>TVSEL IN Equity</t>
  </si>
  <si>
    <t>VINCOFE IN Equity</t>
  </si>
  <si>
    <t>OWF IN Equity</t>
  </si>
  <si>
    <t>SUPERSH IN Equity</t>
  </si>
  <si>
    <t>PHANTOMF IN Equity</t>
  </si>
  <si>
    <t>INE0MLZ01019</t>
  </si>
  <si>
    <t>IBC IN Equity</t>
  </si>
  <si>
    <t>AIML IN Equity</t>
  </si>
  <si>
    <t>UDT IN Equity</t>
  </si>
  <si>
    <t>MIRC IN Equity</t>
  </si>
  <si>
    <t>NAPEROL IN Equity</t>
  </si>
  <si>
    <t>ACCENTMI IN Equity</t>
  </si>
  <si>
    <t>INE0Q5D01013</t>
  </si>
  <si>
    <t>HDTI IN Equity</t>
  </si>
  <si>
    <t>SAYAJIHO IN Equity</t>
  </si>
  <si>
    <t>NRLTD IN Equity</t>
  </si>
  <si>
    <t>GARGI IN Equity</t>
  </si>
  <si>
    <t>SING IN Equity</t>
  </si>
  <si>
    <t>SINGER INDIA LTD</t>
  </si>
  <si>
    <t>GPBL IN Equity</t>
  </si>
  <si>
    <t>BBTCL IN Equity</t>
  </si>
  <si>
    <t>GCVL IN Equity</t>
  </si>
  <si>
    <t>UFOM IN Equity</t>
  </si>
  <si>
    <t>KRSE IN Equity</t>
  </si>
  <si>
    <t>KSE LTD</t>
  </si>
  <si>
    <t>GEEKAY IN Equity</t>
  </si>
  <si>
    <t>GEEKAY WIRES LTD</t>
  </si>
  <si>
    <t>OKP IN Equity</t>
  </si>
  <si>
    <t>ESL IN Equity</t>
  </si>
  <si>
    <t>KRNL IN Equity</t>
  </si>
  <si>
    <t>SWISSMLT IN Equity</t>
  </si>
  <si>
    <t>RCOM IN Equity</t>
  </si>
  <si>
    <t>TIL IN Equity</t>
  </si>
  <si>
    <t>TIL LTD</t>
  </si>
  <si>
    <t>PROZONER IN Equity</t>
  </si>
  <si>
    <t>MZC IN Equity</t>
  </si>
  <si>
    <t>MAZDA LTD</t>
  </si>
  <si>
    <t>SPICE IN Equity</t>
  </si>
  <si>
    <t>ICV IN Equity</t>
  </si>
  <si>
    <t>VOEPL IN Equity</t>
  </si>
  <si>
    <t>BWSL IN Equity</t>
  </si>
  <si>
    <t>SVAT IN Equity</t>
  </si>
  <si>
    <t>KC IN Equity</t>
  </si>
  <si>
    <t>SRPL IN Equity</t>
  </si>
  <si>
    <t>DNI IN Equity</t>
  </si>
  <si>
    <t>STOV IN Equity</t>
  </si>
  <si>
    <t>JDP IN Equity</t>
  </si>
  <si>
    <t>VELJ IN Equity</t>
  </si>
  <si>
    <t>MKPL IN Equity</t>
  </si>
  <si>
    <t>M K PROTEINS LTD</t>
  </si>
  <si>
    <t>OBL IN Equity</t>
  </si>
  <si>
    <t>ORIENT BELL LTD</t>
  </si>
  <si>
    <t>CHMP IN Equity</t>
  </si>
  <si>
    <t>RMC IN Equity</t>
  </si>
  <si>
    <t>GLOBAL IN Equity</t>
  </si>
  <si>
    <t>DIAMINES IN Equity</t>
  </si>
  <si>
    <t>NAND IN Equity</t>
  </si>
  <si>
    <t>NANDAN DENIM LTD</t>
  </si>
  <si>
    <t>AUTOL IN Equity</t>
  </si>
  <si>
    <t>UYFINCOR IN Equity</t>
  </si>
  <si>
    <t>U Y FINCORP LTD</t>
  </si>
  <si>
    <t>FERMENTA IN Equity</t>
  </si>
  <si>
    <t>SADE IN Equity</t>
  </si>
  <si>
    <t>HCLI IN Equity</t>
  </si>
  <si>
    <t>20ML IN Equity</t>
  </si>
  <si>
    <t>20 MICRONS LTD</t>
  </si>
  <si>
    <t>SYSTANGO IN Equity</t>
  </si>
  <si>
    <t>INE0O7R01011</t>
  </si>
  <si>
    <t>FS IN Equity</t>
  </si>
  <si>
    <t>SPML IN Equity</t>
  </si>
  <si>
    <t>SPML INFRA LTD</t>
  </si>
  <si>
    <t>APOL IN Equity</t>
  </si>
  <si>
    <t>CRAYONS IN Equity</t>
  </si>
  <si>
    <t>INE0OFK01019</t>
  </si>
  <si>
    <t>BSET IN Equity</t>
  </si>
  <si>
    <t>SURANI IN Equity</t>
  </si>
  <si>
    <t>INE01ZJ01015</t>
  </si>
  <si>
    <t>GOLDTECH IN Equity</t>
  </si>
  <si>
    <t>MNPS IN Equity</t>
  </si>
  <si>
    <t>RGVS IN Equity</t>
  </si>
  <si>
    <t>KWPL IN Equity</t>
  </si>
  <si>
    <t>NCFS IN Equity</t>
  </si>
  <si>
    <t>HIGH IN Equity</t>
  </si>
  <si>
    <t>MTCS IN Equity</t>
  </si>
  <si>
    <t>TPPL IN Equity</t>
  </si>
  <si>
    <t>TPL PLASTECH LTD</t>
  </si>
  <si>
    <t>HRFC IN Equity</t>
  </si>
  <si>
    <t>INE737G01016</t>
  </si>
  <si>
    <t>SKTF IN Equity</t>
  </si>
  <si>
    <t>VAL IN Equity</t>
  </si>
  <si>
    <t>CYBT IN Equity</t>
  </si>
  <si>
    <t>LGHL IN Equity</t>
  </si>
  <si>
    <t>INDOUS IN Equity</t>
  </si>
  <si>
    <t>EXXARO IN Equity</t>
  </si>
  <si>
    <t>EXXARO TILES LTD</t>
  </si>
  <si>
    <t>COOLCAPS IN Equity</t>
  </si>
  <si>
    <t>INE0HS001010</t>
  </si>
  <si>
    <t>ITR IN Equity</t>
  </si>
  <si>
    <t>INNA IN Equity</t>
  </si>
  <si>
    <t>TIRUPATI IN Equity</t>
  </si>
  <si>
    <t>INE238Y01018</t>
  </si>
  <si>
    <t>KRITIKA IN Equity</t>
  </si>
  <si>
    <t>GBRG IN Equity</t>
  </si>
  <si>
    <t>AFFORDAB IN Equity</t>
  </si>
  <si>
    <t>BPL IN Equity</t>
  </si>
  <si>
    <t>BPL LTD</t>
  </si>
  <si>
    <t>MBLINFRA IN Equity</t>
  </si>
  <si>
    <t>MODIS IN Equity</t>
  </si>
  <si>
    <t>KTSG IN Equity</t>
  </si>
  <si>
    <t>KIVL IN Equity</t>
  </si>
  <si>
    <t>MASTL IN Equity</t>
  </si>
  <si>
    <t>TECHLABS IN Equity</t>
  </si>
  <si>
    <t>INE0QD201012</t>
  </si>
  <si>
    <t>SIIN IN Equity</t>
  </si>
  <si>
    <t>MIFL IN Equity</t>
  </si>
  <si>
    <t>SYGIL IN Equity</t>
  </si>
  <si>
    <t>KRISHIVA IN Equity</t>
  </si>
  <si>
    <t>INE0GGO01015</t>
  </si>
  <si>
    <t>LBS IN Equity</t>
  </si>
  <si>
    <t>NLHI IN Equity</t>
  </si>
  <si>
    <t>STPR IN Equity</t>
  </si>
  <si>
    <t>TRF IN Equity</t>
  </si>
  <si>
    <t>SPTX IN Equity</t>
  </si>
  <si>
    <t>OEX IN Equity</t>
  </si>
  <si>
    <t>EXHICON IN Equity</t>
  </si>
  <si>
    <t>NITCO IN Equity</t>
  </si>
  <si>
    <t>NITCO LTD</t>
  </si>
  <si>
    <t>KIRV IN Equity</t>
  </si>
  <si>
    <t>KIRAN VYAPAR LTD</t>
  </si>
  <si>
    <t>ADCIC IN Equity</t>
  </si>
  <si>
    <t>CLEDU IN Equity</t>
  </si>
  <si>
    <t>CL EDUCATE LTD</t>
  </si>
  <si>
    <t>PREVEST IN Equity</t>
  </si>
  <si>
    <t>TTM IN Equity</t>
  </si>
  <si>
    <t>STARHFL IN Equity</t>
  </si>
  <si>
    <t>VNR IN Equity</t>
  </si>
  <si>
    <t>RSST IN Equity</t>
  </si>
  <si>
    <t>IIT IN Equity</t>
  </si>
  <si>
    <t>LAL IN Equity</t>
  </si>
  <si>
    <t>LAWSIKHO IN Equity</t>
  </si>
  <si>
    <t>INE0RDH01021</t>
  </si>
  <si>
    <t>IIL IN Equity</t>
  </si>
  <si>
    <t>PRPF IN Equity</t>
  </si>
  <si>
    <t>RUDRA IN Equity</t>
  </si>
  <si>
    <t>SJLOGIST IN Equity</t>
  </si>
  <si>
    <t>INE0F3301020</t>
  </si>
  <si>
    <t>SKP IN Equity</t>
  </si>
  <si>
    <t>INE0KZA01016</t>
  </si>
  <si>
    <t>VIFL IN Equity</t>
  </si>
  <si>
    <t>NBI IN Equity</t>
  </si>
  <si>
    <t>SCFL IN Equity</t>
  </si>
  <si>
    <t>SSC IN Equity</t>
  </si>
  <si>
    <t>KODL IN Equity</t>
  </si>
  <si>
    <t>KORE DIGITAL LTD</t>
  </si>
  <si>
    <t>INE0O4R01018</t>
  </si>
  <si>
    <t>SAHI IN Equity</t>
  </si>
  <si>
    <t>TCL IN Equity</t>
  </si>
  <si>
    <t>INE0QJL01014</t>
  </si>
  <si>
    <t>MRIN IN Equity</t>
  </si>
  <si>
    <t>VKTI IN Equity</t>
  </si>
  <si>
    <t>HIGREEN IN Equity</t>
  </si>
  <si>
    <t>INE0PIC01017</t>
  </si>
  <si>
    <t>KAYA IN Equity</t>
  </si>
  <si>
    <t>KAYA LTD</t>
  </si>
  <si>
    <t>AMAL IN Equity</t>
  </si>
  <si>
    <t>SAAKSHI IN Equity</t>
  </si>
  <si>
    <t>INE0PSK01027</t>
  </si>
  <si>
    <t>DUGLOBAL IN Equity</t>
  </si>
  <si>
    <t>INE0HPK01020</t>
  </si>
  <si>
    <t>KORE IN Equity</t>
  </si>
  <si>
    <t>INE0J6801010</t>
  </si>
  <si>
    <t>KRISHNDF IN Equity</t>
  </si>
  <si>
    <t>INE0J5601015</t>
  </si>
  <si>
    <t>SSAI IN Equity</t>
  </si>
  <si>
    <t>AYMS IN Equity</t>
  </si>
  <si>
    <t>AYM SYNTEX LTD</t>
  </si>
  <si>
    <t>ROBU IN Equity</t>
  </si>
  <si>
    <t>MACFOS LTD</t>
  </si>
  <si>
    <t>IFBA IN Equity</t>
  </si>
  <si>
    <t>CHEMCRUX IN Equity</t>
  </si>
  <si>
    <t>SHEM IN Equity</t>
  </si>
  <si>
    <t>SKCIL IN Equity</t>
  </si>
  <si>
    <t>KCPS IN Equity</t>
  </si>
  <si>
    <t>PDP IN Equity</t>
  </si>
  <si>
    <t>SIGMA IN Equity</t>
  </si>
  <si>
    <t>SIGMA SOLVE LTD</t>
  </si>
  <si>
    <t>GRSL IN Equity</t>
  </si>
  <si>
    <t>APSLTD IN Equity</t>
  </si>
  <si>
    <t>INE0P0001010</t>
  </si>
  <si>
    <t>UNIPHOTO IN Equity</t>
  </si>
  <si>
    <t>STSG IN Equity</t>
  </si>
  <si>
    <t>ICMB IN Equity</t>
  </si>
  <si>
    <t>LOTS IN Equity</t>
  </si>
  <si>
    <t>PYC IN Equity</t>
  </si>
  <si>
    <t>SCAS IN Equity</t>
  </si>
  <si>
    <t>SCAN STEELS LTD</t>
  </si>
  <si>
    <t>ALAN IN Equity</t>
  </si>
  <si>
    <t>ALANKIT LTD</t>
  </si>
  <si>
    <t>NL IN Equity</t>
  </si>
  <si>
    <t>NILE LTD</t>
  </si>
  <si>
    <t>PSA IN Equity</t>
  </si>
  <si>
    <t>BHATIA IN Equity</t>
  </si>
  <si>
    <t>PRTM IN Equity</t>
  </si>
  <si>
    <t>PRECOT LTD</t>
  </si>
  <si>
    <t>INSSL IN Equity</t>
  </si>
  <si>
    <t>PMP IN Equity</t>
  </si>
  <si>
    <t>RDSD IN Equity</t>
  </si>
  <si>
    <t>DICI IN Equity</t>
  </si>
  <si>
    <t>PLAZACAB IN Equity</t>
  </si>
  <si>
    <t>PLAZA WIRES LTD</t>
  </si>
  <si>
    <t>ALPHALOG IN Equity</t>
  </si>
  <si>
    <t>BEWLTD IN Equity</t>
  </si>
  <si>
    <t>INE0HQI01014</t>
  </si>
  <si>
    <t>SARA IN Equity</t>
  </si>
  <si>
    <t>CNCRD IN Equity</t>
  </si>
  <si>
    <t>KTP IN Equity</t>
  </si>
  <si>
    <t>DRONE IN Equity</t>
  </si>
  <si>
    <t>INE0P7201019</t>
  </si>
  <si>
    <t>CNLI IN Equity</t>
  </si>
  <si>
    <t>RBDL IN Equity</t>
  </si>
  <si>
    <t>R&amp;B DENIMS LTD</t>
  </si>
  <si>
    <t>SCPL IN Equity</t>
  </si>
  <si>
    <t>SHISHIND IN Equity</t>
  </si>
  <si>
    <t>GRCSL IN Equity</t>
  </si>
  <si>
    <t>SURAJ IN Equity</t>
  </si>
  <si>
    <t>SURAJ LTD</t>
  </si>
  <si>
    <t>LYKA IN Equity</t>
  </si>
  <si>
    <t>LYKA LABS LTD</t>
  </si>
  <si>
    <t>SLBDF IN Equity</t>
  </si>
  <si>
    <t>DCL IN Equity</t>
  </si>
  <si>
    <t>SARTELE IN Equity</t>
  </si>
  <si>
    <t>INE0PUC01020</t>
  </si>
  <si>
    <t>ASHM IN Equity</t>
  </si>
  <si>
    <t>SOLEX IN Equity</t>
  </si>
  <si>
    <t>SOLEX ENERGY LTD</t>
  </si>
  <si>
    <t>INE880Y01017</t>
  </si>
  <si>
    <t>ABAN IN Equity</t>
  </si>
  <si>
    <t>PPG IN Equity</t>
  </si>
  <si>
    <t>DRONACHR IN Equity</t>
  </si>
  <si>
    <t>SOFTTECH IN Equity</t>
  </si>
  <si>
    <t>FREDUN IN Equity</t>
  </si>
  <si>
    <t>UJIL IN Equity</t>
  </si>
  <si>
    <t>SFSI IN Equity</t>
  </si>
  <si>
    <t>BHTI IN Equity</t>
  </si>
  <si>
    <t>VINSYS IN Equity</t>
  </si>
  <si>
    <t>INE0OSJ01014</t>
  </si>
  <si>
    <t>GDRK IN Equity</t>
  </si>
  <si>
    <t>EMPOW IN Equity</t>
  </si>
  <si>
    <t>ESFL IN Equity</t>
  </si>
  <si>
    <t>INE0ITO01014</t>
  </si>
  <si>
    <t>BLKM IN Equity</t>
  </si>
  <si>
    <t>IZMO IN Equity</t>
  </si>
  <si>
    <t>IZMO LTD</t>
  </si>
  <si>
    <t>MODISON IN Equity</t>
  </si>
  <si>
    <t>MODISON LTD</t>
  </si>
  <si>
    <t>CTW IN Equity</t>
  </si>
  <si>
    <t>COASTAL CORP LTD</t>
  </si>
  <si>
    <t>SGFRL IN Equity</t>
  </si>
  <si>
    <t>PAUL IN Equity</t>
  </si>
  <si>
    <t>KNEL IN Equity</t>
  </si>
  <si>
    <t>ARIE IN Equity</t>
  </si>
  <si>
    <t>SDSC IN Equity</t>
  </si>
  <si>
    <t>NBGL IN Equity</t>
  </si>
  <si>
    <t>FOCE IN Equity</t>
  </si>
  <si>
    <t>FOCE INDIA LTD</t>
  </si>
  <si>
    <t>INE0I7D01019</t>
  </si>
  <si>
    <t>TATNETF IN Equity</t>
  </si>
  <si>
    <t>OSWALSEE IN Equity</t>
  </si>
  <si>
    <t>SHPHL IN Equity</t>
  </si>
  <si>
    <t>HTCORP IN Equity</t>
  </si>
  <si>
    <t>HITECH CORP LTD</t>
  </si>
  <si>
    <t>ASAH IN Equity</t>
  </si>
  <si>
    <t>OSIAHYPE IN Equity</t>
  </si>
  <si>
    <t>MWNS IN Equity</t>
  </si>
  <si>
    <t>RUCP IN Equity</t>
  </si>
  <si>
    <t>IDR IN Equity</t>
  </si>
  <si>
    <t>TIERRA IN Equity</t>
  </si>
  <si>
    <t>LES IN Equity</t>
  </si>
  <si>
    <t>DIK IN Equity</t>
  </si>
  <si>
    <t>NECCLT IN Equity</t>
  </si>
  <si>
    <t>APFV IN Equity</t>
  </si>
  <si>
    <t>VAVE IN Equity</t>
  </si>
  <si>
    <t>EMAMIREA IN Equity</t>
  </si>
  <si>
    <t>EMAMI REALTY LTD</t>
  </si>
  <si>
    <t>NEWJAISA IN Equity</t>
  </si>
  <si>
    <t>INE0PW501021</t>
  </si>
  <si>
    <t>GOLDSTAR IN Equity</t>
  </si>
  <si>
    <t>INE405Y01021</t>
  </si>
  <si>
    <t>AXGOLD IN Equity</t>
  </si>
  <si>
    <t>AXIS GOLD ETF</t>
  </si>
  <si>
    <t>STPM IN Equity</t>
  </si>
  <si>
    <t>MAHEPC IN Equity</t>
  </si>
  <si>
    <t>HM IN Equity</t>
  </si>
  <si>
    <t>BTLI IN Equity</t>
  </si>
  <si>
    <t>SOUTHWES IN Equity</t>
  </si>
  <si>
    <t>MRSN IN Equity</t>
  </si>
  <si>
    <t>MARSONS LTD</t>
  </si>
  <si>
    <t>DYPL IN Equity</t>
  </si>
  <si>
    <t>INFLAME IN Equity</t>
  </si>
  <si>
    <t>GOYALSAL IN Equity</t>
  </si>
  <si>
    <t>GOYAL SALT LTD</t>
  </si>
  <si>
    <t>INE0QFE01017</t>
  </si>
  <si>
    <t>UCAL IN Equity</t>
  </si>
  <si>
    <t>UCAL LTD</t>
  </si>
  <si>
    <t>RAJPPL IN Equity</t>
  </si>
  <si>
    <t>SRMT IN Equity</t>
  </si>
  <si>
    <t>ESSENTIA IN Equity</t>
  </si>
  <si>
    <t>RANA IN Equity</t>
  </si>
  <si>
    <t>RANA SUGARS LTD</t>
  </si>
  <si>
    <t>VIRL IN Equity</t>
  </si>
  <si>
    <t>VIRINCHI LTD</t>
  </si>
  <si>
    <t>RENPL IN Equity</t>
  </si>
  <si>
    <t>PROV IN Equity</t>
  </si>
  <si>
    <t>INE0ONE01016</t>
  </si>
  <si>
    <t>NDLVENTU IN Equity</t>
  </si>
  <si>
    <t>NDL VENTURES LTD</t>
  </si>
  <si>
    <t>INNOVATO IN Equity</t>
  </si>
  <si>
    <t>BGRL IN Equity</t>
  </si>
  <si>
    <t>KALYANCT IN Equity</t>
  </si>
  <si>
    <t>SHERA IN Equity</t>
  </si>
  <si>
    <t>SHERA ENERGY LTD</t>
  </si>
  <si>
    <t>INE0MM001019</t>
  </si>
  <si>
    <t>ALFD IN Equity</t>
  </si>
  <si>
    <t>ALUFLOURIDE LTD</t>
  </si>
  <si>
    <t>PSER IN Equity</t>
  </si>
  <si>
    <t>PRIMEFRE IN Equity</t>
  </si>
  <si>
    <t>PRIME FRESH LTD</t>
  </si>
  <si>
    <t>MCLR IN Equity</t>
  </si>
  <si>
    <t>SRGHFL IN Equity</t>
  </si>
  <si>
    <t>RHLTD IN Equity</t>
  </si>
  <si>
    <t>MATO IN Equity</t>
  </si>
  <si>
    <t>JBP IN Equity</t>
  </si>
  <si>
    <t>SUCL IN Equity</t>
  </si>
  <si>
    <t>GEE IN Equity</t>
  </si>
  <si>
    <t>GEE LTD</t>
  </si>
  <si>
    <t>SANM IN Equity</t>
  </si>
  <si>
    <t>SANMIT INFRA LTD</t>
  </si>
  <si>
    <t>JMAD IN Equity</t>
  </si>
  <si>
    <t>MAAGHADV IN Equity</t>
  </si>
  <si>
    <t>INE0KY201021</t>
  </si>
  <si>
    <t>SUPREMEP IN Equity</t>
  </si>
  <si>
    <t>INE0QHG01026</t>
  </si>
  <si>
    <t>TAEL IN Equity</t>
  </si>
  <si>
    <t>JTI IN Equity</t>
  </si>
  <si>
    <t>MOS IN Equity</t>
  </si>
  <si>
    <t>MOS UTILITY LTD</t>
  </si>
  <si>
    <t>INE0N7S01010</t>
  </si>
  <si>
    <t>KNAGRI IN Equity</t>
  </si>
  <si>
    <t>INE0KNW01016</t>
  </si>
  <si>
    <t>VPUL IN Equity</t>
  </si>
  <si>
    <t>VIPUL LTD</t>
  </si>
  <si>
    <t>PIIL IN Equity</t>
  </si>
  <si>
    <t>VIPCL IN Equity</t>
  </si>
  <si>
    <t>VIP CLOTHING LTD</t>
  </si>
  <si>
    <t>MEGASTAR IN Equity</t>
  </si>
  <si>
    <t>HOC IN Equity</t>
  </si>
  <si>
    <t>GPPE IN Equity</t>
  </si>
  <si>
    <t>QUESTCAP IN Equity</t>
  </si>
  <si>
    <t>RAJMET IN Equity</t>
  </si>
  <si>
    <t>MUIL IN Equity</t>
  </si>
  <si>
    <t>EIFFL IN Equity</t>
  </si>
  <si>
    <t>HRM IN Equity</t>
  </si>
  <si>
    <t>CMF IN Equity</t>
  </si>
  <si>
    <t>SEJAL IN Equity</t>
  </si>
  <si>
    <t>SEJAL GLASS LTD</t>
  </si>
  <si>
    <t>GHL IN Equity</t>
  </si>
  <si>
    <t>SMLTD IN Equity</t>
  </si>
  <si>
    <t>SHRADDHA IN Equity</t>
  </si>
  <si>
    <t>JOST IN Equity</t>
  </si>
  <si>
    <t>NSL IN Equity</t>
  </si>
  <si>
    <t>SHYI IN Equity</t>
  </si>
  <si>
    <t>LHL IN Equity</t>
  </si>
  <si>
    <t>KERL IN Equity</t>
  </si>
  <si>
    <t>AIRAN IN Equity</t>
  </si>
  <si>
    <t>AIRAN LTD</t>
  </si>
  <si>
    <t>DCMNVL IN Equity</t>
  </si>
  <si>
    <t>DCM NOUVELLE LTD</t>
  </si>
  <si>
    <t>ABCOTS IN Equity</t>
  </si>
  <si>
    <t>INE08PH01015</t>
  </si>
  <si>
    <t>NTCP IN Equity</t>
  </si>
  <si>
    <t>MASE IN Equity</t>
  </si>
  <si>
    <t>MANOMAY IN Equity</t>
  </si>
  <si>
    <t>GLL IN Equity</t>
  </si>
  <si>
    <t>NURECA IN Equity</t>
  </si>
  <si>
    <t>NURECA LTD</t>
  </si>
  <si>
    <t>BCFR IN Equity</t>
  </si>
  <si>
    <t>TRV IN Equity</t>
  </si>
  <si>
    <t>RMPH IN Equity</t>
  </si>
  <si>
    <t>INFINIUM IN Equity</t>
  </si>
  <si>
    <t>INE0MRE01011</t>
  </si>
  <si>
    <t>JHVRC IN Equity</t>
  </si>
  <si>
    <t>HUIL IN Equity</t>
  </si>
  <si>
    <t>VISHWARA IN Equity</t>
  </si>
  <si>
    <t>ITSL IN Equity</t>
  </si>
  <si>
    <t>LKEC IN Equity</t>
  </si>
  <si>
    <t>ROCKINGD IN Equity</t>
  </si>
  <si>
    <t>INE0PTR01012</t>
  </si>
  <si>
    <t>RRIL IN Equity</t>
  </si>
  <si>
    <t>RRIL LTD</t>
  </si>
  <si>
    <t>AGOL IN Equity</t>
  </si>
  <si>
    <t>GAPI IN Equity</t>
  </si>
  <si>
    <t>UMAEXPOR IN Equity</t>
  </si>
  <si>
    <t>UMA EXPORTS LTD</t>
  </si>
  <si>
    <t>DHPL IN Equity</t>
  </si>
  <si>
    <t>CWD IN Equity</t>
  </si>
  <si>
    <t>CWD LTD</t>
  </si>
  <si>
    <t>COMSYN IN Equity</t>
  </si>
  <si>
    <t>INTD IN Equity</t>
  </si>
  <si>
    <t>SAMC IN Equity</t>
  </si>
  <si>
    <t>LORDSCHL IN Equity</t>
  </si>
  <si>
    <t>BAIDFIN IN Equity</t>
  </si>
  <si>
    <t>BAID FINSERV LTD</t>
  </si>
  <si>
    <t>USK IN Equity</t>
  </si>
  <si>
    <t>SAH IN Equity</t>
  </si>
  <si>
    <t>SAH POLYMERS LTD</t>
  </si>
  <si>
    <t>GINI IN Equity</t>
  </si>
  <si>
    <t>MNAT IN Equity</t>
  </si>
  <si>
    <t>CFELL IN Equity</t>
  </si>
  <si>
    <t>BKL IN Equity</t>
  </si>
  <si>
    <t>HMFL IN Equity</t>
  </si>
  <si>
    <t>MLR IN Equity</t>
  </si>
  <si>
    <t>ILFS IN Equity</t>
  </si>
  <si>
    <t>PANA IN Equity</t>
  </si>
  <si>
    <t>MO IN Equity</t>
  </si>
  <si>
    <t>RAJT IN Equity</t>
  </si>
  <si>
    <t>DIGIKORE IN Equity</t>
  </si>
  <si>
    <t>INE0QJ901011</t>
  </si>
  <si>
    <t>SINTER IN Equity</t>
  </si>
  <si>
    <t>MWL IN Equity</t>
  </si>
  <si>
    <t>INE0JYY01011</t>
  </si>
  <si>
    <t>ESCONET IN Equity</t>
  </si>
  <si>
    <t>INE0RQZ01017</t>
  </si>
  <si>
    <t>HSBEES IN Equity</t>
  </si>
  <si>
    <t>KMSM IN Equity</t>
  </si>
  <si>
    <t>EUROBOND IN Equity</t>
  </si>
  <si>
    <t>INE505V01016</t>
  </si>
  <si>
    <t>CHAVDA IN Equity</t>
  </si>
  <si>
    <t>CHAVDA INFRA LTD</t>
  </si>
  <si>
    <t>INE0PT101017</t>
  </si>
  <si>
    <t>ELGI IN Equity</t>
  </si>
  <si>
    <t>INTEC IN Equity</t>
  </si>
  <si>
    <t>VDE IN Equity</t>
  </si>
  <si>
    <t>KRISHCA IN Equity</t>
  </si>
  <si>
    <t>INE0NR701018</t>
  </si>
  <si>
    <t>BHIL IN Equity</t>
  </si>
  <si>
    <t>MKEX IN Equity</t>
  </si>
  <si>
    <t>KJ IN Equity</t>
  </si>
  <si>
    <t>KCEIL IN Equity</t>
  </si>
  <si>
    <t>INE0RCG01017</t>
  </si>
  <si>
    <t>BASM IN Equity</t>
  </si>
  <si>
    <t>MAXIMUS IN Equity</t>
  </si>
  <si>
    <t>ITFL IN Equity</t>
  </si>
  <si>
    <t>CPA IN Equity</t>
  </si>
  <si>
    <t>LOYL IN Equity</t>
  </si>
  <si>
    <t>ATH IN Equity</t>
  </si>
  <si>
    <t>MCER IN Equity</t>
  </si>
  <si>
    <t>EMKAY IN Equity</t>
  </si>
  <si>
    <t>EQUIPPP IN Equity</t>
  </si>
  <si>
    <t>DUROPLY IN Equity</t>
  </si>
  <si>
    <t>VLC IN Equity</t>
  </si>
  <si>
    <t>AGSL IN Equity</t>
  </si>
  <si>
    <t>NCAST IN Equity</t>
  </si>
  <si>
    <t>AHDC IN Equity</t>
  </si>
  <si>
    <t>STARTECK IN Equity</t>
  </si>
  <si>
    <t>MAG IN Equity</t>
  </si>
  <si>
    <t>DEVIT IN Equity</t>
  </si>
  <si>
    <t>SRDM IN Equity</t>
  </si>
  <si>
    <t>CTLL IN Equity</t>
  </si>
  <si>
    <t>MANORG IN Equity</t>
  </si>
  <si>
    <t>DRCSYSTE IN Equity</t>
  </si>
  <si>
    <t>TARL IN Equity</t>
  </si>
  <si>
    <t>TARMAT LTD</t>
  </si>
  <si>
    <t>KARNIKA IN Equity</t>
  </si>
  <si>
    <t>INE0MGA01012</t>
  </si>
  <si>
    <t>PPAP IN Equity</t>
  </si>
  <si>
    <t>BOMOXY IN Equity</t>
  </si>
  <si>
    <t>AMFS IN Equity</t>
  </si>
  <si>
    <t>MOSTNDX IN Equity</t>
  </si>
  <si>
    <t>ESPIRE IN Equity</t>
  </si>
  <si>
    <t>SINP IN Equity</t>
  </si>
  <si>
    <t>ATMASTCO IN Equity</t>
  </si>
  <si>
    <t>ATMASTCO LTD</t>
  </si>
  <si>
    <t>INE05DH01017</t>
  </si>
  <si>
    <t>JY IN Equity</t>
  </si>
  <si>
    <t>JAY USHIN LTD</t>
  </si>
  <si>
    <t>PROPEQUI IN Equity</t>
  </si>
  <si>
    <t>PE ANALYTICS LTD</t>
  </si>
  <si>
    <t>INE0KN801013</t>
  </si>
  <si>
    <t>FDM IN Equity</t>
  </si>
  <si>
    <t>FLUIDOMAT LTD</t>
  </si>
  <si>
    <t>TEMBO IN Equity</t>
  </si>
  <si>
    <t>JFD IN Equity</t>
  </si>
  <si>
    <t>PMS IN Equity</t>
  </si>
  <si>
    <t>A2ZL IN Equity</t>
  </si>
  <si>
    <t>RDBR IN Equity</t>
  </si>
  <si>
    <t>TIPSFILM IN Equity</t>
  </si>
  <si>
    <t>TIPS FILMS LTD</t>
  </si>
  <si>
    <t>MIPL IN Equity</t>
  </si>
  <si>
    <t>JGTL IN Equity</t>
  </si>
  <si>
    <t>INE0QXV01014</t>
  </si>
  <si>
    <t>MF IN Equity</t>
  </si>
  <si>
    <t>MILKFOOD LTD</t>
  </si>
  <si>
    <t>DELPHIFX IN Equity</t>
  </si>
  <si>
    <t>LKML IN Equity</t>
  </si>
  <si>
    <t>VNT IN Equity</t>
  </si>
  <si>
    <t>DGOLETF IN Equity</t>
  </si>
  <si>
    <t>AHEL IN Equity</t>
  </si>
  <si>
    <t>RAVINDER IN Equity</t>
  </si>
  <si>
    <t>SVLL IN Equity</t>
  </si>
  <si>
    <t>LKP IN Equity</t>
  </si>
  <si>
    <t>LKP FINANCE LTD</t>
  </si>
  <si>
    <t>TEXMO IN Equity</t>
  </si>
  <si>
    <t>HINDCON IN Equity</t>
  </si>
  <si>
    <t>SEACOAST IN Equity</t>
  </si>
  <si>
    <t>SURATRAM IN Equity</t>
  </si>
  <si>
    <t>PARAGON IN Equity</t>
  </si>
  <si>
    <t>INE0N4G01012</t>
  </si>
  <si>
    <t>IPC IN Equity</t>
  </si>
  <si>
    <t>RNSP IN Equity</t>
  </si>
  <si>
    <t>CLFL IN Equity</t>
  </si>
  <si>
    <t>CAPI IN Equity</t>
  </si>
  <si>
    <t>SBL IN Equity</t>
  </si>
  <si>
    <t>MERC IN Equity</t>
  </si>
  <si>
    <t>SWARAJ IN Equity</t>
  </si>
  <si>
    <t>INE0GMR01016</t>
  </si>
  <si>
    <t>DUCON IN Equity</t>
  </si>
  <si>
    <t>IGC IN Equity</t>
  </si>
  <si>
    <t>MGEL IN Equity</t>
  </si>
  <si>
    <t>KEIL IN Equity</t>
  </si>
  <si>
    <t>BTTL IN Equity</t>
  </si>
  <si>
    <t>GSF IN Equity</t>
  </si>
  <si>
    <t>PRAXIS IN Equity</t>
  </si>
  <si>
    <t>MATCL IN Equity</t>
  </si>
  <si>
    <t>BYKE IN Equity</t>
  </si>
  <si>
    <t>RVL IN Equity</t>
  </si>
  <si>
    <t>VJS IN Equity</t>
  </si>
  <si>
    <t>VIJAY SOLVEX LTD</t>
  </si>
  <si>
    <t>MACOM IN Equity</t>
  </si>
  <si>
    <t>ASCOM IN Equity</t>
  </si>
  <si>
    <t>INE08KD01015</t>
  </si>
  <si>
    <t>THOM IN Equity</t>
  </si>
  <si>
    <t>SBIBANK IN Equity</t>
  </si>
  <si>
    <t>SAMOR IN Equity</t>
  </si>
  <si>
    <t>ASIIL IN Equity</t>
  </si>
  <si>
    <t>AIROLAM IN Equity</t>
  </si>
  <si>
    <t>AIRO LAM LTD</t>
  </si>
  <si>
    <t>SABI IN Equity</t>
  </si>
  <si>
    <t>LGBF IN Equity</t>
  </si>
  <si>
    <t>LGB FORGE LTD</t>
  </si>
  <si>
    <t>VSCL IN Equity</t>
  </si>
  <si>
    <t>GENCON IN Equity</t>
  </si>
  <si>
    <t>CCHH IN Equity</t>
  </si>
  <si>
    <t>CFER IN Equity</t>
  </si>
  <si>
    <t>VOL IN Equity</t>
  </si>
  <si>
    <t>PARDC IN Equity</t>
  </si>
  <si>
    <t>REFEXREN IN Equity</t>
  </si>
  <si>
    <t>KAKA IN Equity</t>
  </si>
  <si>
    <t>DELAPLEX IN Equity</t>
  </si>
  <si>
    <t>INE0SK801018</t>
  </si>
  <si>
    <t>AHOT IN Equity</t>
  </si>
  <si>
    <t>AARON IN Equity</t>
  </si>
  <si>
    <t>GMPL IN Equity</t>
  </si>
  <si>
    <t>SHAHLON IN Equity</t>
  </si>
  <si>
    <t>HDIL IN Equity</t>
  </si>
  <si>
    <t>PTA IN Equity</t>
  </si>
  <si>
    <t>IRIS IN Equity</t>
  </si>
  <si>
    <t>ADCH IN Equity</t>
  </si>
  <si>
    <t>ATSL IN Equity</t>
  </si>
  <si>
    <t>AJANTA SOYA LTD</t>
  </si>
  <si>
    <t>KAPSTON IN Equity</t>
  </si>
  <si>
    <t>IEL IN Equity</t>
  </si>
  <si>
    <t>UPGL IN Equity</t>
  </si>
  <si>
    <t>CAPP IN Equity</t>
  </si>
  <si>
    <t>QMSMEDI IN Equity</t>
  </si>
  <si>
    <t>INE0FMW01018</t>
  </si>
  <si>
    <t>VAISHALI IN Equity</t>
  </si>
  <si>
    <t>TTXK IN Equity</t>
  </si>
  <si>
    <t>TT LTD</t>
  </si>
  <si>
    <t>KTE IN Equity</t>
  </si>
  <si>
    <t>INDOWIND IN Equity</t>
  </si>
  <si>
    <t>APH IN Equity</t>
  </si>
  <si>
    <t>SRTL IN Equity</t>
  </si>
  <si>
    <t>SUPL IN Equity</t>
  </si>
  <si>
    <t>SUPERHOUSE LTD</t>
  </si>
  <si>
    <t>MDR IN Equity</t>
  </si>
  <si>
    <t>MODI RUBBER LTD</t>
  </si>
  <si>
    <t>AVONMORE IN Equity</t>
  </si>
  <si>
    <t>RSSC IN Equity</t>
  </si>
  <si>
    <t>AURDIS IN Equity</t>
  </si>
  <si>
    <t>INE448V01019</t>
  </si>
  <si>
    <t>PSO IN Equity</t>
  </si>
  <si>
    <t>CMNL IN Equity</t>
  </si>
  <si>
    <t>INE06PV01010</t>
  </si>
  <si>
    <t>PCIC IN Equity</t>
  </si>
  <si>
    <t>SBJA IN Equity</t>
  </si>
  <si>
    <t>NMA IN Equity</t>
  </si>
  <si>
    <t>TREJSL IN Equity</t>
  </si>
  <si>
    <t>RKEC IN Equity</t>
  </si>
  <si>
    <t>VJTF IN Equity</t>
  </si>
  <si>
    <t>CMR IN Equity</t>
  </si>
  <si>
    <t>SICI IN Equity</t>
  </si>
  <si>
    <t>NDGL IN Equity</t>
  </si>
  <si>
    <t>CPCS IN Equity</t>
  </si>
  <si>
    <t>OMAX IN Equity</t>
  </si>
  <si>
    <t>OMAX AUTOS LTD</t>
  </si>
  <si>
    <t>IGSL IN Equity</t>
  </si>
  <si>
    <t>SWG IN Equity</t>
  </si>
  <si>
    <t>CPRI IN Equity</t>
  </si>
  <si>
    <t>FFI IN Equity</t>
  </si>
  <si>
    <t>VGIL IN Equity</t>
  </si>
  <si>
    <t>ITECH IN Equity</t>
  </si>
  <si>
    <t>DTIL IN Equity</t>
  </si>
  <si>
    <t>PGF IN Equity</t>
  </si>
  <si>
    <t>PG FOILS LTD</t>
  </si>
  <si>
    <t>SPECTSTM IN Equity</t>
  </si>
  <si>
    <t>INE0OL001018</t>
  </si>
  <si>
    <t>ARHAM IN Equity</t>
  </si>
  <si>
    <t>INE0L2Y01011</t>
  </si>
  <si>
    <t>SBECS IN Equity</t>
  </si>
  <si>
    <t>SBEC SUGAR LTD</t>
  </si>
  <si>
    <t>CORD IN Equity</t>
  </si>
  <si>
    <t>CLBI IN Equity</t>
  </si>
  <si>
    <t>GGENG IN Equity</t>
  </si>
  <si>
    <t>SYSC IN Equity</t>
  </si>
  <si>
    <t>TARACHAN IN Equity</t>
  </si>
  <si>
    <t>LEHAR IN Equity</t>
  </si>
  <si>
    <t>KNP IN Equity</t>
  </si>
  <si>
    <t>DIKSAT IN Equity</t>
  </si>
  <si>
    <t>BRAI IN Equity</t>
  </si>
  <si>
    <t>BBRG IN Equity</t>
  </si>
  <si>
    <t>VISA IN Equity</t>
  </si>
  <si>
    <t>VISA STEEL LTD</t>
  </si>
  <si>
    <t>MLL IN Equity</t>
  </si>
  <si>
    <t>CANARYS IN Equity</t>
  </si>
  <si>
    <t>INE0QG301017</t>
  </si>
  <si>
    <t>HAD IN Equity</t>
  </si>
  <si>
    <t>DHPIN IN Equity</t>
  </si>
  <si>
    <t>DHP INDIA LTD</t>
  </si>
  <si>
    <t>NILASPAC IN Equity</t>
  </si>
  <si>
    <t>ECM IN Equity</t>
  </si>
  <si>
    <t>GREENCHE IN Equity</t>
  </si>
  <si>
    <t>INE0O7P01015</t>
  </si>
  <si>
    <t>INFOLLIO IN Equity</t>
  </si>
  <si>
    <t>INE0NNZ01013</t>
  </si>
  <si>
    <t>PRMP IN Equity</t>
  </si>
  <si>
    <t>RCNX100 IN Equity</t>
  </si>
  <si>
    <t>NAPT IN Equity</t>
  </si>
  <si>
    <t>UNIHEALT IN Equity</t>
  </si>
  <si>
    <t>INE0PRF01011</t>
  </si>
  <si>
    <t>CPT IN Equity</t>
  </si>
  <si>
    <t>IWP IN Equity</t>
  </si>
  <si>
    <t>IPR IN Equity</t>
  </si>
  <si>
    <t>IP RINGS LTD</t>
  </si>
  <si>
    <t>CALC IN Equity</t>
  </si>
  <si>
    <t>MANCREDI IN Equity</t>
  </si>
  <si>
    <t>CIFH IN Equity</t>
  </si>
  <si>
    <t>UMAN IN Equity</t>
  </si>
  <si>
    <t>LAGNAM IN Equity</t>
  </si>
  <si>
    <t>DENEERS IN Equity</t>
  </si>
  <si>
    <t>INE0JWV01011</t>
  </si>
  <si>
    <t>RXIL IN Equity</t>
  </si>
  <si>
    <t>IMBS IN Equity</t>
  </si>
  <si>
    <t>SPMH IN Equity</t>
  </si>
  <si>
    <t>TILAK IN Equity</t>
  </si>
  <si>
    <t>SGOS IN Equity</t>
  </si>
  <si>
    <t>INCREDIB IN Equity</t>
  </si>
  <si>
    <t>INL IN Equity</t>
  </si>
  <si>
    <t>BNHOLDIN IN Equity</t>
  </si>
  <si>
    <t>BN HOLDINGS LTD</t>
  </si>
  <si>
    <t>MAALM IN Equity</t>
  </si>
  <si>
    <t>MITSU IN Equity</t>
  </si>
  <si>
    <t>BFNA IN Equity</t>
  </si>
  <si>
    <t>HCPPB IN Equity</t>
  </si>
  <si>
    <t>BMH IN Equity</t>
  </si>
  <si>
    <t>KRC IN Equity</t>
  </si>
  <si>
    <t>KAIRA CAN CO LTD</t>
  </si>
  <si>
    <t>ALPA IN Equity</t>
  </si>
  <si>
    <t>BAT IN Equity</t>
  </si>
  <si>
    <t>SVTY IN Equity</t>
  </si>
  <si>
    <t>LLL IN Equity</t>
  </si>
  <si>
    <t>CGVSE IN Equity</t>
  </si>
  <si>
    <t>PARSHVA IN Equity</t>
  </si>
  <si>
    <t>ALPHAIND IN Equity</t>
  </si>
  <si>
    <t>MINFS IN Equity</t>
  </si>
  <si>
    <t>TLL IN Equity</t>
  </si>
  <si>
    <t>SDTL IN Equity</t>
  </si>
  <si>
    <t>MAXPOSUR IN Equity</t>
  </si>
  <si>
    <t>MAXPOSURE LTD</t>
  </si>
  <si>
    <t>INE0ECC01022</t>
  </si>
  <si>
    <t>GVPTECH IN Equity</t>
  </si>
  <si>
    <t>GVP INFOTECH LTD</t>
  </si>
  <si>
    <t>RESGEN IN Equity</t>
  </si>
  <si>
    <t>RESGEN LTD/INDIA</t>
  </si>
  <si>
    <t>CECL IN Equity</t>
  </si>
  <si>
    <t>SSFL IN Equity</t>
  </si>
  <si>
    <t>INE0ON201012</t>
  </si>
  <si>
    <t>AARVI IN Equity</t>
  </si>
  <si>
    <t>AARVI ENCON LTD</t>
  </si>
  <si>
    <t>EFACTOR IN Equity</t>
  </si>
  <si>
    <t>INE0KFF01017</t>
  </si>
  <si>
    <t>ABEL IN Equity</t>
  </si>
  <si>
    <t>ASPINWAL IN Equity</t>
  </si>
  <si>
    <t>VITAL IN Equity</t>
  </si>
  <si>
    <t>INE0L4K01016</t>
  </si>
  <si>
    <t>BCPL IN Equity</t>
  </si>
  <si>
    <t>AVEER IN Equity</t>
  </si>
  <si>
    <t>AVEER FOODS LTD</t>
  </si>
  <si>
    <t>GERL IN Equity</t>
  </si>
  <si>
    <t>HTW IN Equity</t>
  </si>
  <si>
    <t>CHL IN Equity</t>
  </si>
  <si>
    <t>CHL LTD</t>
  </si>
  <si>
    <t>SVGM IN Equity</t>
  </si>
  <si>
    <t>NEXT50IE IN Equity</t>
  </si>
  <si>
    <t>INFI IN Equity</t>
  </si>
  <si>
    <t>INDIA FINSEC LTD</t>
  </si>
  <si>
    <t>SHIGAN IN Equity</t>
  </si>
  <si>
    <t>INE03KJ01013</t>
  </si>
  <si>
    <t>GILLA IN Equity</t>
  </si>
  <si>
    <t>BAHETI IN Equity</t>
  </si>
  <si>
    <t>INE029Q01017</t>
  </si>
  <si>
    <t>GTS IN Equity</t>
  </si>
  <si>
    <t>SHRITECH IN Equity</t>
  </si>
  <si>
    <t>SHRI TECHTEX LTD</t>
  </si>
  <si>
    <t>INE0OMF01015</t>
  </si>
  <si>
    <t>MDOL IN Equity</t>
  </si>
  <si>
    <t>SSLE IN Equity</t>
  </si>
  <si>
    <t>SALS IN Equity</t>
  </si>
  <si>
    <t>SAL STEEL LTD</t>
  </si>
  <si>
    <t>SPII IN Equity</t>
  </si>
  <si>
    <t>KBCGLOBA IN Equity</t>
  </si>
  <si>
    <t>KBC GLOBAL LTD</t>
  </si>
  <si>
    <t>MGLB IN Equity</t>
  </si>
  <si>
    <t>METROGLOBAL LTD</t>
  </si>
  <si>
    <t>IVP IN Equity</t>
  </si>
  <si>
    <t>IVP LTD</t>
  </si>
  <si>
    <t>MHAC IN Equity</t>
  </si>
  <si>
    <t>LLOYDS IN Equity</t>
  </si>
  <si>
    <t>INE0DTQ01028</t>
  </si>
  <si>
    <t>SRSOLTD IN Equity</t>
  </si>
  <si>
    <t>BAGF IN Equity</t>
  </si>
  <si>
    <t>FELIX IN Equity</t>
  </si>
  <si>
    <t>INE901X01013</t>
  </si>
  <si>
    <t>PRITII IN Equity</t>
  </si>
  <si>
    <t>AASHKA IN Equity</t>
  </si>
  <si>
    <t>METC IN Equity</t>
  </si>
  <si>
    <t>JKAGL IN Equity</t>
  </si>
  <si>
    <t>HNGI IN Equity</t>
  </si>
  <si>
    <t>LACT IN Equity</t>
  </si>
  <si>
    <t>INM IN Equity</t>
  </si>
  <si>
    <t>INE0OPC01015</t>
  </si>
  <si>
    <t>SVRL IN Equity</t>
  </si>
  <si>
    <t>NCSL IN Equity</t>
  </si>
  <si>
    <t>VKAL IN Equity</t>
  </si>
  <si>
    <t>BWSY IN Equity</t>
  </si>
  <si>
    <t>BSL LTD</t>
  </si>
  <si>
    <t>BG IN Equity</t>
  </si>
  <si>
    <t>BHARAT GEARS LTD</t>
  </si>
  <si>
    <t>DIGIDRIV IN Equity</t>
  </si>
  <si>
    <t>DBNKETF IN Equity</t>
  </si>
  <si>
    <t>PTIL IN Equity</t>
  </si>
  <si>
    <t>TYCI IN Equity</t>
  </si>
  <si>
    <t>ATLANTAA IN Equity</t>
  </si>
  <si>
    <t>ATLANTAA LTD</t>
  </si>
  <si>
    <t>KIC IN Equity</t>
  </si>
  <si>
    <t>KIC METALIKS LTD</t>
  </si>
  <si>
    <t>ACCURACY IN Equity</t>
  </si>
  <si>
    <t>RTU IN Equity</t>
  </si>
  <si>
    <t>KELD IN Equity</t>
  </si>
  <si>
    <t>INE0OWX01025</t>
  </si>
  <si>
    <t>SORG IN Equity</t>
  </si>
  <si>
    <t>MKTA IN Equity</t>
  </si>
  <si>
    <t>MUKTA ARTS LTD</t>
  </si>
  <si>
    <t>EMMB IN Equity</t>
  </si>
  <si>
    <t>DENC IN Equity</t>
  </si>
  <si>
    <t>SUMIT IN Equity</t>
  </si>
  <si>
    <t>SUMIT WOODS LTD</t>
  </si>
  <si>
    <t>CTCL IN Equity</t>
  </si>
  <si>
    <t>ANL IN Equity</t>
  </si>
  <si>
    <t>ART NIRMAN LTD</t>
  </si>
  <si>
    <t>SMSLIFE IN Equity</t>
  </si>
  <si>
    <t>PREIL IN Equity</t>
  </si>
  <si>
    <t>PE IN Equity</t>
  </si>
  <si>
    <t>CEXT IN Equity</t>
  </si>
  <si>
    <t>VP IN Equity</t>
  </si>
  <si>
    <t>SUDARSHA IN Equity</t>
  </si>
  <si>
    <t>CROWN IN Equity</t>
  </si>
  <si>
    <t>SPCENET IN Equity</t>
  </si>
  <si>
    <t>RATNABHU IN Equity</t>
  </si>
  <si>
    <t>GAYP IN Equity</t>
  </si>
  <si>
    <t>INE0GEN01012</t>
  </si>
  <si>
    <t>APLY IN Equity</t>
  </si>
  <si>
    <t>DHRUV IN Equity</t>
  </si>
  <si>
    <t>SNJVP IN Equity</t>
  </si>
  <si>
    <t>ORGANICR IN Equity</t>
  </si>
  <si>
    <t>KDML IN Equity</t>
  </si>
  <si>
    <t>BRRL IN Equity</t>
  </si>
  <si>
    <t>EY IN Equity</t>
  </si>
  <si>
    <t>MARUTIIP IN Equity</t>
  </si>
  <si>
    <t>SALC IN Equity</t>
  </si>
  <si>
    <t>SIZEMAST IN Equity</t>
  </si>
  <si>
    <t>POCE IN Equity</t>
  </si>
  <si>
    <t>SLSM IN Equity</t>
  </si>
  <si>
    <t>BDHI IN Equity</t>
  </si>
  <si>
    <t>KLL IN Equity</t>
  </si>
  <si>
    <t>INE0Q2V01012</t>
  </si>
  <si>
    <t>BLP IN Equity</t>
  </si>
  <si>
    <t>BAL PHARMA LTD</t>
  </si>
  <si>
    <t>BMEC IN Equity</t>
  </si>
  <si>
    <t>AKOP IN Equity</t>
  </si>
  <si>
    <t>URBAN IN Equity</t>
  </si>
  <si>
    <t>INE0O0201019</t>
  </si>
  <si>
    <t>OIL IN Equity</t>
  </si>
  <si>
    <t>KPT IN Equity</t>
  </si>
  <si>
    <t>AKANKSHA IN Equity</t>
  </si>
  <si>
    <t>INE0PCY01014</t>
  </si>
  <si>
    <t>NITIRAJ IN Equity</t>
  </si>
  <si>
    <t>UNTEA IN Equity</t>
  </si>
  <si>
    <t>LTEX IN Equity</t>
  </si>
  <si>
    <t>SOTAC IN Equity</t>
  </si>
  <si>
    <t>INE0O2D01012</t>
  </si>
  <si>
    <t>NGJ IN Equity</t>
  </si>
  <si>
    <t>KIMIA IN Equity</t>
  </si>
  <si>
    <t>MSIN IN Equity</t>
  </si>
  <si>
    <t>KANC IN Equity</t>
  </si>
  <si>
    <t>KOTAK GOLD ETF</t>
  </si>
  <si>
    <t>SHDSL IN Equity</t>
  </si>
  <si>
    <t>SHIL IN Equity</t>
  </si>
  <si>
    <t>SHARDA ISPAT LTD</t>
  </si>
  <si>
    <t>UVDH IN Equity</t>
  </si>
  <si>
    <t>BILC IN Equity</t>
  </si>
  <si>
    <t>BILCARE LTD</t>
  </si>
  <si>
    <t>KCM IN Equity</t>
  </si>
  <si>
    <t>BHX IN Equity</t>
  </si>
  <si>
    <t>ANLON IN Equity</t>
  </si>
  <si>
    <t>INE0LR101013</t>
  </si>
  <si>
    <t>PNDL IN Equity</t>
  </si>
  <si>
    <t>OWS IN Equity</t>
  </si>
  <si>
    <t>AMEL IN Equity</t>
  </si>
  <si>
    <t>ULIN IN Equity</t>
  </si>
  <si>
    <t>HPIL IN Equity</t>
  </si>
  <si>
    <t>ASARFI IN Equity</t>
  </si>
  <si>
    <t>HSIL IN Equity</t>
  </si>
  <si>
    <t>TANVI IN Equity</t>
  </si>
  <si>
    <t>GVH IN Equity</t>
  </si>
  <si>
    <t>AARTECH IN Equity</t>
  </si>
  <si>
    <t>RCI IN Equity</t>
  </si>
  <si>
    <t>JOCIL IN Equity</t>
  </si>
  <si>
    <t>JOCIL LTD</t>
  </si>
  <si>
    <t>RNGI IN Equity</t>
  </si>
  <si>
    <t>AICH IN Equity</t>
  </si>
  <si>
    <t>SSPS IN Equity</t>
  </si>
  <si>
    <t>SIPM IN Equity</t>
  </si>
  <si>
    <t>SAMRATFL IN Equity</t>
  </si>
  <si>
    <t>REGIS IN Equity</t>
  </si>
  <si>
    <t>INE0RNZ01014</t>
  </si>
  <si>
    <t>KIFS IN Equity</t>
  </si>
  <si>
    <t>MANAS IN Equity</t>
  </si>
  <si>
    <t>RTSP IN Equity</t>
  </si>
  <si>
    <t>SHAH IN Equity</t>
  </si>
  <si>
    <t>UNIVASTU IN Equity</t>
  </si>
  <si>
    <t>TAMBOLI IN Equity</t>
  </si>
  <si>
    <t>GUF IN Equity</t>
  </si>
  <si>
    <t>DUCOL IN Equity</t>
  </si>
  <si>
    <t>INE0LZO01015</t>
  </si>
  <si>
    <t>PARIN IN Equity</t>
  </si>
  <si>
    <t>INE00U801010</t>
  </si>
  <si>
    <t>GTVE IN Equity</t>
  </si>
  <si>
    <t>SVET IN Equity</t>
  </si>
  <si>
    <t>PES IN Equity</t>
  </si>
  <si>
    <t>EVEXIA IN Equity</t>
  </si>
  <si>
    <t>SIYARAM IN Equity</t>
  </si>
  <si>
    <t>PLSN IN Equity</t>
  </si>
  <si>
    <t>POLSON LTD</t>
  </si>
  <si>
    <t>TKD IN Equity</t>
  </si>
  <si>
    <t>KBC IN Equity</t>
  </si>
  <si>
    <t>SGIA IN Equity</t>
  </si>
  <si>
    <t>DJML IN Equity</t>
  </si>
  <si>
    <t>AERPACE IN Equity</t>
  </si>
  <si>
    <t>AMJLAND IN Equity</t>
  </si>
  <si>
    <t>ACTIVE IN Equity</t>
  </si>
  <si>
    <t>DUNCAN IN Equity</t>
  </si>
  <si>
    <t>PSAI IN Equity</t>
  </si>
  <si>
    <t>ORCL IN Equity</t>
  </si>
  <si>
    <t>DCM IN Equity</t>
  </si>
  <si>
    <t>DCM LTD</t>
  </si>
  <si>
    <t>SUNITATO IN Equity</t>
  </si>
  <si>
    <t>SUNITA TOOLS LTD</t>
  </si>
  <si>
    <t>MARDL IN Equity</t>
  </si>
  <si>
    <t>MARVEL DECOR LTD</t>
  </si>
  <si>
    <t>INE575Z01010</t>
  </si>
  <si>
    <t>MCES IN Equity</t>
  </si>
  <si>
    <t>PMCF IN Equity</t>
  </si>
  <si>
    <t>PMC FINCORP LTD</t>
  </si>
  <si>
    <t>ARVEE IN Equity</t>
  </si>
  <si>
    <t>FIDEL IN Equity</t>
  </si>
  <si>
    <t>INE0LQQ01019</t>
  </si>
  <si>
    <t>ICC IN Equity</t>
  </si>
  <si>
    <t>KF IN Equity</t>
  </si>
  <si>
    <t>LTMI IN Equity</t>
  </si>
  <si>
    <t>TSC IN Equity</t>
  </si>
  <si>
    <t>INE335X01014</t>
  </si>
  <si>
    <t>STML IN Equity</t>
  </si>
  <si>
    <t>SWFL IN Equity</t>
  </si>
  <si>
    <t>KFL IN Equity</t>
  </si>
  <si>
    <t>DTIF IN Equity</t>
  </si>
  <si>
    <t>SKRG IN Equity</t>
  </si>
  <si>
    <t>NTCIL IN Equity</t>
  </si>
  <si>
    <t>JAINAM IN Equity</t>
  </si>
  <si>
    <t>INE02KC01010</t>
  </si>
  <si>
    <t>PKSL IN Equity</t>
  </si>
  <si>
    <t>BISI IN Equity</t>
  </si>
  <si>
    <t>SOME IN Equity</t>
  </si>
  <si>
    <t>LKPSEC IN Equity</t>
  </si>
  <si>
    <t>SLCM IN Equity</t>
  </si>
  <si>
    <t>BAPL IN Equity</t>
  </si>
  <si>
    <t>B&amp;A LTD</t>
  </si>
  <si>
    <t>GOYALALU IN Equity</t>
  </si>
  <si>
    <t>AVROIND IN Equity</t>
  </si>
  <si>
    <t>AVRO INDIA LTD</t>
  </si>
  <si>
    <t>SURA IN Equity</t>
  </si>
  <si>
    <t>SURANA SOLAR LTD</t>
  </si>
  <si>
    <t>MADHUSUD IN Equity</t>
  </si>
  <si>
    <t>INE0P6701019</t>
  </si>
  <si>
    <t>NATHIND IN Equity</t>
  </si>
  <si>
    <t>SIKKO IN Equity</t>
  </si>
  <si>
    <t>DNEWETF IN Equity</t>
  </si>
  <si>
    <t>IBLFL IN Equity</t>
  </si>
  <si>
    <t>IBL FINANCE LTD</t>
  </si>
  <si>
    <t>INE0O7401018</t>
  </si>
  <si>
    <t>MAUL IN Equity</t>
  </si>
  <si>
    <t>MAURIA UDYOG LTD</t>
  </si>
  <si>
    <t>LIKHAMI IN Equity</t>
  </si>
  <si>
    <t>ENT IN Equity</t>
  </si>
  <si>
    <t>STD IN Equity</t>
  </si>
  <si>
    <t>KSMD IN Equity</t>
  </si>
  <si>
    <t>DYNAMISS IN Equity</t>
  </si>
  <si>
    <t>INE0DZ701010</t>
  </si>
  <si>
    <t>LOYAL IN Equity</t>
  </si>
  <si>
    <t>PASHCL IN Equity</t>
  </si>
  <si>
    <t>INE124Y01010</t>
  </si>
  <si>
    <t>SHREEOSF IN Equity</t>
  </si>
  <si>
    <t>INE02S501018</t>
  </si>
  <si>
    <t>INE711C01028</t>
  </si>
  <si>
    <t>PGR IN Equity</t>
  </si>
  <si>
    <t>NGPI IN Equity</t>
  </si>
  <si>
    <t>GOLDKART IN Equity</t>
  </si>
  <si>
    <t>INE06MH01016</t>
  </si>
  <si>
    <t>AGTL IN Equity</t>
  </si>
  <si>
    <t>MCHP IN Equity</t>
  </si>
  <si>
    <t>CHIV IN Equity</t>
  </si>
  <si>
    <t>PHOT IN Equity</t>
  </si>
  <si>
    <t>IPSL IN Equity</t>
  </si>
  <si>
    <t>INE02EE01019</t>
  </si>
  <si>
    <t>LOTEYE IN Equity</t>
  </si>
  <si>
    <t>DOLFIN IN Equity</t>
  </si>
  <si>
    <t>SALAUTO IN Equity</t>
  </si>
  <si>
    <t>SHRADHA IN Equity</t>
  </si>
  <si>
    <t>PNE IN Equity</t>
  </si>
  <si>
    <t>PHAD IN Equity</t>
  </si>
  <si>
    <t>HOMESFY IN Equity</t>
  </si>
  <si>
    <t>INE0N7F01017</t>
  </si>
  <si>
    <t>ISI IN Equity</t>
  </si>
  <si>
    <t>LEMERITE IN Equity</t>
  </si>
  <si>
    <t>INE0G1L01017</t>
  </si>
  <si>
    <t>SUMUKA IN Equity</t>
  </si>
  <si>
    <t>ANIK IN Equity</t>
  </si>
  <si>
    <t>PMG IN Equity</t>
  </si>
  <si>
    <t>NETF5YGL IN Equity</t>
  </si>
  <si>
    <t>GRCL IN Equity</t>
  </si>
  <si>
    <t>INE0LVM01018</t>
  </si>
  <si>
    <t>HBED IN Equity</t>
  </si>
  <si>
    <t>CUBX IN Equity</t>
  </si>
  <si>
    <t>RXN IN Equity</t>
  </si>
  <si>
    <t>AARNAV IN Equity</t>
  </si>
  <si>
    <t>TCP IN Equity</t>
  </si>
  <si>
    <t>VEEKAYEM IN Equity</t>
  </si>
  <si>
    <t>INE0KTW01013</t>
  </si>
  <si>
    <t>DGCONTEN IN Equity</t>
  </si>
  <si>
    <t>DIGICONTENT LTD</t>
  </si>
  <si>
    <t>GANGES IN Equity</t>
  </si>
  <si>
    <t>JYTI IN Equity</t>
  </si>
  <si>
    <t>JYOTI LTD</t>
  </si>
  <si>
    <t>CRLB IN Equity</t>
  </si>
  <si>
    <t>SHN IN Equity</t>
  </si>
  <si>
    <t>SNL BEARINGS LTD</t>
  </si>
  <si>
    <t>SAYIND IN Equity</t>
  </si>
  <si>
    <t>RSDFIN IN Equity</t>
  </si>
  <si>
    <t>RSD FINANCE LTD</t>
  </si>
  <si>
    <t>SHSF IN Equity</t>
  </si>
  <si>
    <t>ITIETF IN Equity</t>
  </si>
  <si>
    <t>AUEL IN Equity</t>
  </si>
  <si>
    <t>BANKIETF IN Equity</t>
  </si>
  <si>
    <t>SCSE IN Equity</t>
  </si>
  <si>
    <t>GKDJ IN Equity</t>
  </si>
  <si>
    <t>GWOS IN Equity</t>
  </si>
  <si>
    <t>QLL IN Equity</t>
  </si>
  <si>
    <t>INE0Q1R01012</t>
  </si>
  <si>
    <t>ODT IN Equity</t>
  </si>
  <si>
    <t>GENPHARM IN Equity</t>
  </si>
  <si>
    <t>GENPHARMASEC LTD</t>
  </si>
  <si>
    <t>CIANAGRO IN Equity</t>
  </si>
  <si>
    <t>SCBL IN Equity</t>
  </si>
  <si>
    <t>SAPP IN Equity</t>
  </si>
  <si>
    <t>SHILINDO IN Equity</t>
  </si>
  <si>
    <t>INE0MGS01014</t>
  </si>
  <si>
    <t>PALASH IN Equity</t>
  </si>
  <si>
    <t>BRL IN Equity</t>
  </si>
  <si>
    <t>TCIN IN Equity</t>
  </si>
  <si>
    <t>SBSC IN Equity</t>
  </si>
  <si>
    <t>SANC IN Equity</t>
  </si>
  <si>
    <t>SANCO TRANS LTD</t>
  </si>
  <si>
    <t>BNTF IN Equity</t>
  </si>
  <si>
    <t>LICMFGLD IN Equity</t>
  </si>
  <si>
    <t>LIC MF GOLD ETF</t>
  </si>
  <si>
    <t>MOST100 IN Equity</t>
  </si>
  <si>
    <t>BAPI IN Equity</t>
  </si>
  <si>
    <t>KEYFINSE IN Equity</t>
  </si>
  <si>
    <t>KCI IN Equity</t>
  </si>
  <si>
    <t>PCCS IN Equity</t>
  </si>
  <si>
    <t>RELNV20 IN Equity</t>
  </si>
  <si>
    <t>ECPL IN Equity</t>
  </si>
  <si>
    <t>ECOPLAST LTD</t>
  </si>
  <si>
    <t>NAVKAR IN Equity</t>
  </si>
  <si>
    <t>SHET IN Equity</t>
  </si>
  <si>
    <t>SHETRON LTD</t>
  </si>
  <si>
    <t>EDVENSWA IN Equity</t>
  </si>
  <si>
    <t>SETC IN Equity</t>
  </si>
  <si>
    <t>ATV IN Equity</t>
  </si>
  <si>
    <t>DYV IN Equity</t>
  </si>
  <si>
    <t>DYNAVISION LTD</t>
  </si>
  <si>
    <t>ALSE IN Equity</t>
  </si>
  <si>
    <t>IT IN Equity</t>
  </si>
  <si>
    <t>AFH IN Equity</t>
  </si>
  <si>
    <t>ARL IN Equity</t>
  </si>
  <si>
    <t>SMT IN Equity</t>
  </si>
  <si>
    <t>INE0A6N01026</t>
  </si>
  <si>
    <t>LDBOND</t>
  </si>
  <si>
    <t>INE040A08807</t>
  </si>
  <si>
    <t>8% HDFC BANK LTD NCD RED 27-07-2032</t>
  </si>
  <si>
    <t>HDFC Bank Ltd.</t>
  </si>
  <si>
    <t>Investment - Corporate Bonds / Debentures</t>
  </si>
  <si>
    <t>AAA</t>
  </si>
  <si>
    <t>BBG018YWGNF9</t>
  </si>
  <si>
    <t>SLV</t>
  </si>
  <si>
    <t>Year</t>
  </si>
  <si>
    <t>CBV</t>
  </si>
  <si>
    <t>CRISIL AAA</t>
  </si>
  <si>
    <t>[ICRA]AAA</t>
  </si>
  <si>
    <t>Debt</t>
  </si>
  <si>
    <t>LIC33</t>
  </si>
  <si>
    <t>N</t>
  </si>
  <si>
    <t>IN0020230085</t>
  </si>
  <si>
    <t>7.18% GOVT OF INDIA RED 14-08-2033</t>
  </si>
  <si>
    <t>Government of India</t>
  </si>
  <si>
    <t>Investment - Government Bonds</t>
  </si>
  <si>
    <t>SOV</t>
  </si>
  <si>
    <t>SOVEREIGN</t>
  </si>
  <si>
    <t>BBG01HT0LQW3</t>
  </si>
  <si>
    <t>Half-year</t>
  </si>
  <si>
    <t>Sovereign</t>
  </si>
  <si>
    <t>IN0020220060</t>
  </si>
  <si>
    <t>7.26% GOVT OF INDIA RED 22-08-2032</t>
  </si>
  <si>
    <t>BBG01964QZ35</t>
  </si>
  <si>
    <t>State Government of Gujarat</t>
  </si>
  <si>
    <t>Investment - State Development Loans</t>
  </si>
  <si>
    <t>IN1520220055</t>
  </si>
  <si>
    <t>7.8% GUJARAT SDL RED 20-07-2032</t>
  </si>
  <si>
    <t>BBG018W6VWQ9</t>
  </si>
  <si>
    <t>IN2220220114</t>
  </si>
  <si>
    <t>7.64% MAHARASHTRA SDL RED 28-09-2032</t>
  </si>
  <si>
    <t>State Government of Maharashtra</t>
  </si>
  <si>
    <t>BBG019TX0861</t>
  </si>
  <si>
    <t>IN2220220205</t>
  </si>
  <si>
    <t>7.7% MAHARASHTRA SDL RED 08-03-2033</t>
  </si>
  <si>
    <t>BBG01FQH8BJ6</t>
  </si>
  <si>
    <t>IN2220230139</t>
  </si>
  <si>
    <t>7.71% MAHARASHTRA SDL RED 08-11-2033</t>
  </si>
  <si>
    <t>BBG01K1CW2Z8</t>
  </si>
  <si>
    <t>INTREP010324</t>
  </si>
  <si>
    <t>TREPS_RED_01.03.2024</t>
  </si>
  <si>
    <t>BBG01LS57GP0</t>
  </si>
  <si>
    <t>INF0RQ622028</t>
  </si>
  <si>
    <t>SBI CDMDF--A2</t>
  </si>
  <si>
    <t>SBI Funds Management Ltd.</t>
  </si>
  <si>
    <t>Investment CDMDF</t>
  </si>
  <si>
    <t>AIF</t>
  </si>
  <si>
    <t>BBG01JXKFGP7</t>
  </si>
  <si>
    <t>LDGETF</t>
  </si>
  <si>
    <t>LIC MF Nifty 8-13 yr G-Sec ETF</t>
  </si>
  <si>
    <t>LIC168</t>
  </si>
  <si>
    <t>LDGSEC</t>
  </si>
  <si>
    <t>LIC MF Gilt Fund</t>
  </si>
  <si>
    <t>LIC34</t>
  </si>
  <si>
    <t>IN0020230051</t>
  </si>
  <si>
    <t>7.30% GOVT OF INDIA RED 19-06-2053</t>
  </si>
  <si>
    <t>BBG01GZZ8QY4</t>
  </si>
  <si>
    <t>LDINPF</t>
  </si>
  <si>
    <t>Investment - Certificate of Deposit</t>
  </si>
  <si>
    <t>A1+</t>
  </si>
  <si>
    <t>CRISIL A1+</t>
  </si>
  <si>
    <t>CARE A1+</t>
  </si>
  <si>
    <t>LIC72</t>
  </si>
  <si>
    <t>ICICI Bank Ltd.</t>
  </si>
  <si>
    <t>[ICRA]A1+</t>
  </si>
  <si>
    <t>Kotak Mahindra Bank Ltd.</t>
  </si>
  <si>
    <t>Bajaj Finance Ltd.</t>
  </si>
  <si>
    <t>Non Banking Financial Company (NBFC)</t>
  </si>
  <si>
    <t>Finance</t>
  </si>
  <si>
    <t>INE028A08281</t>
  </si>
  <si>
    <t>7.39% BANK OF BARODA NCD RED 17-08-29</t>
  </si>
  <si>
    <t>BBG0196W1PD1</t>
  </si>
  <si>
    <t>INE514E08GB4</t>
  </si>
  <si>
    <t>7.45% EXIM BOND SR Z01 NCD 12-04-2028</t>
  </si>
  <si>
    <t>Export Import Bank of India</t>
  </si>
  <si>
    <t>Financial Institution</t>
  </si>
  <si>
    <t>GAIL (India) Ltd.</t>
  </si>
  <si>
    <t>CARE</t>
  </si>
  <si>
    <t>Gas Transmission/Marketing</t>
  </si>
  <si>
    <t>IND AAA</t>
  </si>
  <si>
    <t>CARE AAA</t>
  </si>
  <si>
    <t>Hindustan Petroleum Corporation Ltd.</t>
  </si>
  <si>
    <t>Refineries &amp; Marketing</t>
  </si>
  <si>
    <t>Petroleum Products</t>
  </si>
  <si>
    <t>INE053F08320</t>
  </si>
  <si>
    <t>7.45% IRFC NCD SR17 B NCD RED 13-10-2028</t>
  </si>
  <si>
    <t>Indian Railway Finance Corporation Ltd.</t>
  </si>
  <si>
    <t>BBG01H6TDY57</t>
  </si>
  <si>
    <t>INE053F08353</t>
  </si>
  <si>
    <t>7.57% INDIAN RAILWAY FIN NCD 18-04-2029</t>
  </si>
  <si>
    <t>BBG01L0L0Z34</t>
  </si>
  <si>
    <t>National Bk for Agriculture &amp; Rural Dev.</t>
  </si>
  <si>
    <t>INE261F08DO9</t>
  </si>
  <si>
    <t>7.40% NABARD NCD RED 30-01-2026</t>
  </si>
  <si>
    <t>BBG017XLH7N1</t>
  </si>
  <si>
    <t>NTPC Ltd.</t>
  </si>
  <si>
    <t>Power Generation</t>
  </si>
  <si>
    <t>Power</t>
  </si>
  <si>
    <t>Power Finance Corporation Ltd.</t>
  </si>
  <si>
    <t>INE752E07OE0</t>
  </si>
  <si>
    <t>7.89% POWER GRID CORP NCD RED 09-03-2027</t>
  </si>
  <si>
    <t>Power Grid Corporation of India Ltd.</t>
  </si>
  <si>
    <t>Power - Transmission</t>
  </si>
  <si>
    <t>BBG00FYJY5B6</t>
  </si>
  <si>
    <t>REC Ltd.</t>
  </si>
  <si>
    <t>Small Industries Development Bk of India</t>
  </si>
  <si>
    <t>INE556F08KL3</t>
  </si>
  <si>
    <t>7.83% SIDBI NCD SR V NCD RED 24-11-2028</t>
  </si>
  <si>
    <t>BBG01K9G68K3</t>
  </si>
  <si>
    <t>State Bank of India</t>
  </si>
  <si>
    <t>IN1520220279</t>
  </si>
  <si>
    <t>7.71% GUJARAT SDL RED 08-03-2034</t>
  </si>
  <si>
    <t>BBG01FQH8B97</t>
  </si>
  <si>
    <t>LIC31</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</si>
  <si>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</si>
  <si>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</si>
  <si>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</si>
  <si>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</si>
  <si>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</si>
  <si>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</si>
  <si>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</si>
  <si>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</si>
  <si>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</si>
  <si>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</si>
  <si>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</si>
  <si>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</si>
  <si>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</si>
  <si>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</si>
  <si>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Nestle India Ltd.</t>
  </si>
  <si>
    <t>BBG000CX26S7</t>
  </si>
  <si>
    <t>Reliance Industries Ltd.</t>
  </si>
  <si>
    <t>BBG000BKVP93</t>
  </si>
  <si>
    <t>IN0020230036</t>
  </si>
  <si>
    <t>7.17% GOVT OF INDIA RED 17-04-2030</t>
  </si>
  <si>
    <t>BBG01G68Q9C8</t>
  </si>
  <si>
    <t>IN0020220037</t>
  </si>
  <si>
    <t>7.38% GOVT OF INDIA RED 20-06-2027</t>
  </si>
  <si>
    <t>BBG0184P1LP6</t>
  </si>
  <si>
    <t>State Government of Karnataka</t>
  </si>
  <si>
    <t>IN3120230260</t>
  </si>
  <si>
    <t>7.65% TAMIL NADU SDL RED 18-10-2033</t>
  </si>
  <si>
    <t>State Government of Tamil Nadu</t>
  </si>
  <si>
    <t>BBG01JR65FR6</t>
  </si>
  <si>
    <t>LDMNMF</t>
  </si>
  <si>
    <t>LIC MF Money Market Fund</t>
  </si>
  <si>
    <t>FITCH</t>
  </si>
  <si>
    <t>IND A1+</t>
  </si>
  <si>
    <t>LIC183</t>
  </si>
  <si>
    <t>Investment - Treasury Bills</t>
  </si>
  <si>
    <t>LDONTF</t>
  </si>
  <si>
    <t>LIC MF Overnight Fund</t>
  </si>
  <si>
    <t>LIC Housing Finance Ltd.</t>
  </si>
  <si>
    <t>Investment - Commercial Paper</t>
  </si>
  <si>
    <t>Housing Finance Company</t>
  </si>
  <si>
    <t>LIC180</t>
  </si>
  <si>
    <t>Diversified Retail</t>
  </si>
  <si>
    <t>Maturity</t>
  </si>
  <si>
    <t>LDSAPF</t>
  </si>
  <si>
    <t>LIC MF Low Duration Fund</t>
  </si>
  <si>
    <t>Axis Bank Ltd.</t>
  </si>
  <si>
    <t>LIC40</t>
  </si>
  <si>
    <t>IndusInd Bank Ltd.</t>
  </si>
  <si>
    <t>AA+</t>
  </si>
  <si>
    <t>Punjab National Bank</t>
  </si>
  <si>
    <t>Investment Company</t>
  </si>
  <si>
    <t>Y</t>
  </si>
  <si>
    <t>Larsen &amp; Toubro Ltd.</t>
  </si>
  <si>
    <t>INE020B08EL2</t>
  </si>
  <si>
    <t>7.44% REC LTD SR 223A NCD RED 30-04-2026</t>
  </si>
  <si>
    <t>BBG01GZF18Y5</t>
  </si>
  <si>
    <t>INE721A07NO4</t>
  </si>
  <si>
    <t>8.72% SHRIRAM SR F 15 NCD RED 26-05-2025</t>
  </si>
  <si>
    <t>Shriram Finance Ltd.</t>
  </si>
  <si>
    <t>BBG00KLFFFQ0</t>
  </si>
  <si>
    <t>CRISIL AA+</t>
  </si>
  <si>
    <t>AA</t>
  </si>
  <si>
    <t>LDSTDF</t>
  </si>
  <si>
    <t>LIC MF Short Duration Fund</t>
  </si>
  <si>
    <t>INE296A07SF4</t>
  </si>
  <si>
    <t>7.90% BAJAJ FIN LTD NCD RED 17-11-2025</t>
  </si>
  <si>
    <t>BBG01BJ655S3</t>
  </si>
  <si>
    <t>LIC179</t>
  </si>
  <si>
    <t>INE941D07158</t>
  </si>
  <si>
    <t>7.95% SIKKA PORTS &amp; TER LTD NCD 28-10-26</t>
  </si>
  <si>
    <t>Sikka Ports and Terminals Ltd.</t>
  </si>
  <si>
    <t>Port &amp; Port services</t>
  </si>
  <si>
    <t>BBG00F5V46Y7</t>
  </si>
  <si>
    <t>Transport Infrastructure</t>
  </si>
  <si>
    <t>Services</t>
  </si>
  <si>
    <t>INE556F08KE8</t>
  </si>
  <si>
    <t>7.47% SIDBI NCD SR VII RED 25-11-2025</t>
  </si>
  <si>
    <t>BBG01BHF72F4</t>
  </si>
  <si>
    <t>INE306N07NS8</t>
  </si>
  <si>
    <t>8.0980% TATA CAP LTD STRP I NCD 22-01-27</t>
  </si>
  <si>
    <t>Tata Capital Ltd.</t>
  </si>
  <si>
    <t>BBG01JQQ33W6</t>
  </si>
  <si>
    <t>LDUSTF</t>
  </si>
  <si>
    <t>LIC MF Ultra Short Duration Fund</t>
  </si>
  <si>
    <t>LIC181</t>
  </si>
  <si>
    <t>HDFC Securities Ltd.</t>
  </si>
  <si>
    <t>Stockbroking &amp; Allied</t>
  </si>
  <si>
    <t>Motilal Oswal Financial Services Ltd.</t>
  </si>
  <si>
    <t>INF767K01DN1</t>
  </si>
  <si>
    <t>LIC MF LIQUID FUND-DR PLN-GR</t>
  </si>
  <si>
    <t>LIC Mutual Fund</t>
  </si>
  <si>
    <t>Domestic Mutual Fund Unit</t>
  </si>
  <si>
    <t>Mutual Fund</t>
  </si>
  <si>
    <t>BBG00645RRK9</t>
  </si>
  <si>
    <t>LIC178</t>
  </si>
  <si>
    <t>Aditya Birla Capital Ltd.</t>
  </si>
  <si>
    <t>BBG00BKN6FR3</t>
  </si>
  <si>
    <t>APOLLO HOSPITALS ENTERPRISES LTD</t>
  </si>
  <si>
    <t>Apollo Hospitals Enterprise Ltd.</t>
  </si>
  <si>
    <t>BBG000CNBS38</t>
  </si>
  <si>
    <t>Asian Paints Ltd.</t>
  </si>
  <si>
    <t>Paints</t>
  </si>
  <si>
    <t>BBG000CNL074</t>
  </si>
  <si>
    <t>Aurobindo Pharma Ltd.</t>
  </si>
  <si>
    <t>BBG000BMFSP3</t>
  </si>
  <si>
    <t>BBG000DBLZQ1</t>
  </si>
  <si>
    <t>Bajaj Finserv Ltd.</t>
  </si>
  <si>
    <t>Holding Company</t>
  </si>
  <si>
    <t>BBG000CKDVH0</t>
  </si>
  <si>
    <t>Bharat Electronics Ltd.</t>
  </si>
  <si>
    <t>Aerospace &amp; Defense</t>
  </si>
  <si>
    <t>BBG000CP4T57</t>
  </si>
  <si>
    <t>Bharti Airtel Ltd.</t>
  </si>
  <si>
    <t>Telecom - Cellular &amp; Fixed line services</t>
  </si>
  <si>
    <t>BBG000DX1FT6</t>
  </si>
  <si>
    <t>Telecom - Services</t>
  </si>
  <si>
    <t>Telecommunication</t>
  </si>
  <si>
    <t>Canara Bank</t>
  </si>
  <si>
    <t>BBG000BMBB10</t>
  </si>
  <si>
    <t>CONTAINER CORPORATION OF INDIA LTD</t>
  </si>
  <si>
    <t>Container Corporation Of India Ltd.</t>
  </si>
  <si>
    <t>Logistics Solution Provider</t>
  </si>
  <si>
    <t>BBG000DC6HC1</t>
  </si>
  <si>
    <t>Transport Services</t>
  </si>
  <si>
    <t>Exide Industries Ltd.</t>
  </si>
  <si>
    <t>Godrej Consumer Products Ltd.</t>
  </si>
  <si>
    <t>BBG000H370F0</t>
  </si>
  <si>
    <t>Godrej Properties Ltd.</t>
  </si>
  <si>
    <t>BBG000PJ0XM3</t>
  </si>
  <si>
    <t>Havells India Ltd.</t>
  </si>
  <si>
    <t>Consumer Electronics</t>
  </si>
  <si>
    <t>BBG000D44YN2</t>
  </si>
  <si>
    <t>Hindalco Industries Ltd.</t>
  </si>
  <si>
    <t>Aluminium</t>
  </si>
  <si>
    <t>BBG000CSJQQ8</t>
  </si>
  <si>
    <t>Non - Ferrous Metals</t>
  </si>
  <si>
    <t>Metals &amp; Mining</t>
  </si>
  <si>
    <t>BBG000CSNVZ2</t>
  </si>
  <si>
    <t>INDIAN OIL CORPORATION LTD</t>
  </si>
  <si>
    <t>Indian Oil Corporation Ltd.</t>
  </si>
  <si>
    <t>BBG000C1K5M5</t>
  </si>
  <si>
    <t>Indus Towers Ltd.</t>
  </si>
  <si>
    <t>Telecom - Infrastructure</t>
  </si>
  <si>
    <t>BBG000TDKBZ4</t>
  </si>
  <si>
    <t>BBG000BQD264</t>
  </si>
  <si>
    <t>ITC Ltd.</t>
  </si>
  <si>
    <t>BBG000BMYVC9</t>
  </si>
  <si>
    <t>Jindal Steel &amp; Power Ltd.</t>
  </si>
  <si>
    <t>Iron &amp; Steel</t>
  </si>
  <si>
    <t>BBG000C7MTY5</t>
  </si>
  <si>
    <t>Ferrous Metals</t>
  </si>
  <si>
    <t>JSW Steel Ltd.</t>
  </si>
  <si>
    <t>BBG000C1ZGP2</t>
  </si>
  <si>
    <t>KOTAK MAHINDRA BANK LTD. - INR5</t>
  </si>
  <si>
    <t>BBG000CVD592</t>
  </si>
  <si>
    <t>BBG000CVM7D3</t>
  </si>
  <si>
    <t>Pidilite Industries Ltd.</t>
  </si>
  <si>
    <t>BBG000CXSFG2</t>
  </si>
  <si>
    <t>Piramal Enterprises Ltd.</t>
  </si>
  <si>
    <t>BBG000CX3HS2</t>
  </si>
  <si>
    <t>SAMVARDHANA MOTHERSON INTERNATIONAL LTD</t>
  </si>
  <si>
    <t>Samvardhana Motherson International Ltd.</t>
  </si>
  <si>
    <t>BBG000CWNKS5</t>
  </si>
  <si>
    <t>TATA CONSULTANCY SERVICES LTD</t>
  </si>
  <si>
    <t>Tata Consultancy Services Ltd.</t>
  </si>
  <si>
    <t>BBG000Q0WCK6</t>
  </si>
  <si>
    <t>Tata Power Company Ltd.</t>
  </si>
  <si>
    <t>Integrated Power Utilities</t>
  </si>
  <si>
    <t>BBG000D0ZK56</t>
  </si>
  <si>
    <t>Tech Mahindra Ltd.</t>
  </si>
  <si>
    <t>BBG000CXKNH2</t>
  </si>
  <si>
    <t>The Federal Bank Ltd.</t>
  </si>
  <si>
    <t>BBG000CLJQK9</t>
  </si>
  <si>
    <t>TITAN COMPANY LTD - INR1</t>
  </si>
  <si>
    <t>Titan Company Ltd.</t>
  </si>
  <si>
    <t>Gems, Jewellery And Watches</t>
  </si>
  <si>
    <t>BBG000D17Q16</t>
  </si>
  <si>
    <t>Trent Ltd.</t>
  </si>
  <si>
    <t>BBG000CVJLS0</t>
  </si>
  <si>
    <t>Vedanta Ltd.</t>
  </si>
  <si>
    <t>Diversified Metals</t>
  </si>
  <si>
    <t>BBG000CZG8N8</t>
  </si>
  <si>
    <t>Stock Futures</t>
  </si>
  <si>
    <t>LIC182</t>
  </si>
  <si>
    <t>Alkem Laboratories Ltd.</t>
  </si>
  <si>
    <t>BBG001BSZXQ4</t>
  </si>
  <si>
    <t>APL Apollo Tubes Ltd.</t>
  </si>
  <si>
    <t>BBG000KFZ1K0</t>
  </si>
  <si>
    <t>BBG000BD5ZZ7</t>
  </si>
  <si>
    <t>Bank of India</t>
  </si>
  <si>
    <t>BBG000BVN921</t>
  </si>
  <si>
    <t>BHARAT PETROLEUM CORPORATION LTD</t>
  </si>
  <si>
    <t>Bharat Petroleum Corporation Ltd.</t>
  </si>
  <si>
    <t>BBG000CP6CT6</t>
  </si>
  <si>
    <t>Cipla Ltd.</t>
  </si>
  <si>
    <t>BBG000CQ0FS4</t>
  </si>
  <si>
    <t>CROMPTON GREAVES CONSUMER ELECTRICAL LTD</t>
  </si>
  <si>
    <t>IN9047A01011</t>
  </si>
  <si>
    <t>GRASIM INDUS LTD PARTLY PAID UP FV 0.5</t>
  </si>
  <si>
    <t>Grasim Industries Ltd.</t>
  </si>
  <si>
    <t>BBG01KXM82F0</t>
  </si>
  <si>
    <t>BBG000BK6YB9</t>
  </si>
  <si>
    <t>HCL Technologies Ltd.</t>
  </si>
  <si>
    <t>BBG000C68V87</t>
  </si>
  <si>
    <t>HDFC LIFE INSURANCE COMPANY LTD</t>
  </si>
  <si>
    <t>HDFC Life Insurance Company Ltd.</t>
  </si>
  <si>
    <t>Life Insurance</t>
  </si>
  <si>
    <t>BBG000PSR9X5</t>
  </si>
  <si>
    <t>Insurance</t>
  </si>
  <si>
    <t>Hero MotoCorp Ltd.</t>
  </si>
  <si>
    <t>2/3 Wheelers</t>
  </si>
  <si>
    <t>BBG000CSDVY4</t>
  </si>
  <si>
    <t>ICICI PRUDENTIAL LIFE INSURANCE CO LTD</t>
  </si>
  <si>
    <t>ICICI Prudential Life Insurance Co Ltd.</t>
  </si>
  <si>
    <t>BBG002WN2FN8</t>
  </si>
  <si>
    <t>Macrotech Developers Ltd.</t>
  </si>
  <si>
    <t>BBG000V15XP7</t>
  </si>
  <si>
    <t>MAHINDRA &amp; MAHINDRA FINANCIAL SERV LTD</t>
  </si>
  <si>
    <t>Mahindra &amp; Mahindra Financial Serv Ltd.</t>
  </si>
  <si>
    <t>BBG000R0GXN4</t>
  </si>
  <si>
    <t>MANKIND PHARMA LTD.</t>
  </si>
  <si>
    <t>Mankind Pharma Ltd.</t>
  </si>
  <si>
    <t>BBG001BN0FY3</t>
  </si>
  <si>
    <t>Maruti Suzuki India Ltd.</t>
  </si>
  <si>
    <t>BBG000HFDLR7</t>
  </si>
  <si>
    <t>Muthoot Finance Ltd.</t>
  </si>
  <si>
    <t>BBG00146SHF5</t>
  </si>
  <si>
    <t>BBG000BMWKD4</t>
  </si>
  <si>
    <t>Oberoi Realty Ltd.</t>
  </si>
  <si>
    <t>BBG000Q69MN4</t>
  </si>
  <si>
    <t>P I INDUSTRIES LIMITED</t>
  </si>
  <si>
    <t>Pesticides &amp; Agrochemicals</t>
  </si>
  <si>
    <t>BBG000CXGL90</t>
  </si>
  <si>
    <t>BBG000BXJH24</t>
  </si>
  <si>
    <t>SBI Life Insurance Company Ltd.</t>
  </si>
  <si>
    <t>BBG00GPZ5771</t>
  </si>
  <si>
    <t>SRF Ltd.</t>
  </si>
  <si>
    <t>BBG000CZ1MD4</t>
  </si>
  <si>
    <t>BBG000GQ5749</t>
  </si>
  <si>
    <t>SUN PHARMACEUTICAL INDUSTRIES LTD</t>
  </si>
  <si>
    <t>Sun Pharmaceutical Industries Ltd.</t>
  </si>
  <si>
    <t>BBG000BV5G16</t>
  </si>
  <si>
    <t>Syngene International Ltd.</t>
  </si>
  <si>
    <t>Healthcare Research, Analytics &amp; Technology</t>
  </si>
  <si>
    <t>BBG001BT00L7</t>
  </si>
  <si>
    <t>Torrent Pharmaceuticals Ltd.</t>
  </si>
  <si>
    <t>BBG000D80W33</t>
  </si>
  <si>
    <t>Union Bank of India</t>
  </si>
  <si>
    <t>BBG000BR5TW3</t>
  </si>
  <si>
    <t>IN0020220029</t>
  </si>
  <si>
    <t>7.54% GOVT OF INDIA RED 23-05-2036</t>
  </si>
  <si>
    <t>BBG017GW0Z98</t>
  </si>
  <si>
    <t>INE018A08BE9</t>
  </si>
  <si>
    <t>7.725% LARSEN&amp;TOUBRO NCD RED 28-04-2028</t>
  </si>
  <si>
    <t>BBG01G17L9H5</t>
  </si>
  <si>
    <t>LIC08</t>
  </si>
  <si>
    <t>Bharat Forge Ltd.</t>
  </si>
  <si>
    <t>Castings &amp; Forgings</t>
  </si>
  <si>
    <t>BBG000CP4ZP1</t>
  </si>
  <si>
    <t>Coal India Ltd.</t>
  </si>
  <si>
    <t>Coal</t>
  </si>
  <si>
    <t>BBG000C45298</t>
  </si>
  <si>
    <t>Consumable Fuels</t>
  </si>
  <si>
    <t>COFORGE LTD</t>
  </si>
  <si>
    <t>Coforge Ltd.</t>
  </si>
  <si>
    <t>BBG000Q36Y03</t>
  </si>
  <si>
    <t>Craftsman Automation Ltd.</t>
  </si>
  <si>
    <t>BBG001BMZCK9</t>
  </si>
  <si>
    <t>INDIAN RAILWAY CATERING &amp; TOUR CORP LTD</t>
  </si>
  <si>
    <t>Indian Railway Catering &amp;Tou. Corp. Ltd.</t>
  </si>
  <si>
    <t>Tour, Travel Related Services</t>
  </si>
  <si>
    <t>BBG001HSFFN2</t>
  </si>
  <si>
    <t>Jubilant Foodworks Ltd.</t>
  </si>
  <si>
    <t>Restaurants</t>
  </si>
  <si>
    <t>BBG000PPXMG4</t>
  </si>
  <si>
    <t>Siemens Ltd.</t>
  </si>
  <si>
    <t>BBG000CZTJS5</t>
  </si>
  <si>
    <t>SONA BLW PRECISION FORGINGS LTD</t>
  </si>
  <si>
    <t>Sona BLW Precision Forgings Ltd.</t>
  </si>
  <si>
    <t>BBG00FZBX4G1</t>
  </si>
  <si>
    <t>Transport Corporation Of India Ltd.</t>
  </si>
  <si>
    <t>BBG000C1YRR7</t>
  </si>
  <si>
    <t>TVS MOTOR COMPANY LTD</t>
  </si>
  <si>
    <t>TVS Motor Company Ltd.</t>
  </si>
  <si>
    <t>BBG000BZW4Y8</t>
  </si>
  <si>
    <t>VARUN BEVERAGES LTD.</t>
  </si>
  <si>
    <t>Other Beverages</t>
  </si>
  <si>
    <t>BBG001BN0DG8</t>
  </si>
  <si>
    <t>Beverages</t>
  </si>
  <si>
    <t xml:space="preserve"> ZOMATO LTD</t>
  </si>
  <si>
    <t>Zomato Ltd.</t>
  </si>
  <si>
    <t>E-Retail/ E-Commerce</t>
  </si>
  <si>
    <t>BBG003DKJ5C9</t>
  </si>
  <si>
    <t>IN1920230084</t>
  </si>
  <si>
    <t>7.73% KARNATAKA SDL RED 29-11-2034</t>
  </si>
  <si>
    <t>BBG01KB74J46</t>
  </si>
  <si>
    <t>IN2220230162</t>
  </si>
  <si>
    <t>7.7% MAHARASHTRA SDL RED 15-11-2034</t>
  </si>
  <si>
    <t>BBG01K3CRTF5</t>
  </si>
  <si>
    <t>LIC171</t>
  </si>
  <si>
    <t>CREDITACCESS GRAMEEN LIMITED</t>
  </si>
  <si>
    <t>Creditaccess Grameen Ltd.</t>
  </si>
  <si>
    <t>Microfinance Institutions</t>
  </si>
  <si>
    <t>BBG008HMQKJ2</t>
  </si>
  <si>
    <t>CSB BANK LTD.</t>
  </si>
  <si>
    <t>CSB Bank Ltd.</t>
  </si>
  <si>
    <t>BBG000HXFH04</t>
  </si>
  <si>
    <t>IIFL Finance Ltd.</t>
  </si>
  <si>
    <t>BBG000BG42S2</t>
  </si>
  <si>
    <t>BBG0016X7DB0</t>
  </si>
  <si>
    <t>MAS Financial Services Ltd.</t>
  </si>
  <si>
    <t>BBG0039DDYS6</t>
  </si>
  <si>
    <t>Max Financial Services Ltd.</t>
  </si>
  <si>
    <t>BBG000CW8248</t>
  </si>
  <si>
    <t>SPANDANA SPHOORTY FINANCIAL LTD</t>
  </si>
  <si>
    <t>Spandana Sphoorty Financial Ltd.</t>
  </si>
  <si>
    <t>BBG0014XM9G9</t>
  </si>
  <si>
    <t>LIC35</t>
  </si>
  <si>
    <t>ADITYA BIRLA FASHION &amp; RETAIL LTD</t>
  </si>
  <si>
    <t>Aditya Birla Fashion and Retail Ltd.</t>
  </si>
  <si>
    <t>BBG001HSF3J4</t>
  </si>
  <si>
    <t>Britannia Industries Ltd.</t>
  </si>
  <si>
    <t>BBG000CPKD72</t>
  </si>
  <si>
    <t>Coromandel International Ltd.</t>
  </si>
  <si>
    <t>BBG000CQ7F43</t>
  </si>
  <si>
    <t>Gokaldas Exports Ltd.</t>
  </si>
  <si>
    <t>BBG000D0SKS9</t>
  </si>
  <si>
    <t>Motherson Sumi Wiring India Ltd.</t>
  </si>
  <si>
    <t>BBG014GT0T05</t>
  </si>
  <si>
    <t>NCC Ltd.</t>
  </si>
  <si>
    <t>BBG000CWT3F1</t>
  </si>
  <si>
    <t>Tata Motors Ltd.</t>
  </si>
  <si>
    <t>BBG000D0Z6J2</t>
  </si>
  <si>
    <t>Triveni Turbine Ltd.</t>
  </si>
  <si>
    <t>BBG000QK29B2</t>
  </si>
  <si>
    <t>Ultratech Cement Ltd.</t>
  </si>
  <si>
    <t>BBG000PZ2JC7</t>
  </si>
  <si>
    <t>LIC185</t>
  </si>
  <si>
    <t>Bajaj Auto Ltd.</t>
  </si>
  <si>
    <t>BBG000CKDY02</t>
  </si>
  <si>
    <t>Agricultural, Commercial &amp; Construction Vehicles</t>
  </si>
  <si>
    <t>CESC Ltd.</t>
  </si>
  <si>
    <t>BBG000BKW925</t>
  </si>
  <si>
    <t>Divi's Laboratories Ltd.</t>
  </si>
  <si>
    <t>BBG000DJVX88</t>
  </si>
  <si>
    <t>EIH Ltd.</t>
  </si>
  <si>
    <t>BBG000CQSG57</t>
  </si>
  <si>
    <t>Godfrey Phillips India Ltd.</t>
  </si>
  <si>
    <t>Cigarettes &amp; Tobacco Products</t>
  </si>
  <si>
    <t>BBG000CRPKS4</t>
  </si>
  <si>
    <t>Laurus Labs Ltd.</t>
  </si>
  <si>
    <t>BBG000RJ3CM4</t>
  </si>
  <si>
    <t>NHPC Ltd.</t>
  </si>
  <si>
    <t>BBG000RJV9M0</t>
  </si>
  <si>
    <t>Carbon Black</t>
  </si>
  <si>
    <t>BBG000CXR5L9</t>
  </si>
  <si>
    <t>POWER GRID CORPORATION OF INDIA LTD</t>
  </si>
  <si>
    <t>BBG000CZ35Q5</t>
  </si>
  <si>
    <t>Abbott India Ltd.</t>
  </si>
  <si>
    <t>BBG000CPK597</t>
  </si>
  <si>
    <t>LIC188</t>
  </si>
  <si>
    <t>DR. REDDY'S LABORATORIES LTD</t>
  </si>
  <si>
    <t>Dr. Reddy's Laboratories Ltd.</t>
  </si>
  <si>
    <t>BBG000CQNB44</t>
  </si>
  <si>
    <t>IPCA Laboratories Ltd.</t>
  </si>
  <si>
    <t>BBG000D4LPY0</t>
  </si>
  <si>
    <t>J. B. CHEMICALS &amp; PHARMA LTD</t>
  </si>
  <si>
    <t>JB Chemicals &amp; Pharmaceuticals Ltd.</t>
  </si>
  <si>
    <t>BBG000CTJG97</t>
  </si>
  <si>
    <t>Metropolis Healthcare Ltd.</t>
  </si>
  <si>
    <t>Healthcare Service Provider</t>
  </si>
  <si>
    <t>BBG000J1SBY4</t>
  </si>
  <si>
    <t>Zydus Lifesciences Ltd.</t>
  </si>
  <si>
    <t>BBG000CM2C44</t>
  </si>
  <si>
    <t>3M India Ltd.</t>
  </si>
  <si>
    <t>Diversified</t>
  </si>
  <si>
    <t>BBG000CPCY57</t>
  </si>
  <si>
    <t>LIC187</t>
  </si>
  <si>
    <t>ACC Ltd.</t>
  </si>
  <si>
    <t>BBG000CNM732</t>
  </si>
  <si>
    <t>Apollo Tyres Ltd.</t>
  </si>
  <si>
    <t>Tyres &amp; Rubber Products</t>
  </si>
  <si>
    <t>BBG000CNBVG7</t>
  </si>
  <si>
    <t>Ashok Leyland Ltd.</t>
  </si>
  <si>
    <t>Commercial Vehicles</t>
  </si>
  <si>
    <t>BBG000CNJKK8</t>
  </si>
  <si>
    <t>Astral Ltd.</t>
  </si>
  <si>
    <t>BBG000MSSP70</t>
  </si>
  <si>
    <t>Balkrishna Industries Ltd.</t>
  </si>
  <si>
    <t>BBG000CNXZC8</t>
  </si>
  <si>
    <t>Biocon Ltd.</t>
  </si>
  <si>
    <t>BBG000BJHB11</t>
  </si>
  <si>
    <t>CHOLAMANDALAM INVESTMENT &amp; FIN CO. LTD</t>
  </si>
  <si>
    <t>Cholamandalam Investment &amp; Fin Co Ltd.</t>
  </si>
  <si>
    <t>BBG000CQ07P5</t>
  </si>
  <si>
    <t>Endurance Technologies Ltd.</t>
  </si>
  <si>
    <t>BBG000PMDZ10</t>
  </si>
  <si>
    <t>Escorts Kubota Ltd.</t>
  </si>
  <si>
    <t>Tractors</t>
  </si>
  <si>
    <t>BBG000CR0K83</t>
  </si>
  <si>
    <t>HONEYWELL AUTOMATION INDIA LTD</t>
  </si>
  <si>
    <t>Honeywell Automation India Ltd.</t>
  </si>
  <si>
    <t>BBG000D0Z9G9</t>
  </si>
  <si>
    <t>INFO EDGE (INDIA) LTD</t>
  </si>
  <si>
    <t>Info Edge (India) Ltd.</t>
  </si>
  <si>
    <t>Internet &amp; Catalogue Retail</t>
  </si>
  <si>
    <t>BBG000HS7804</t>
  </si>
  <si>
    <t>K.P.R. Mill Ltd.</t>
  </si>
  <si>
    <t>Other Textile Products</t>
  </si>
  <si>
    <t>BBG000QLH9F0</t>
  </si>
  <si>
    <t>Metro Brands Ltd.</t>
  </si>
  <si>
    <t>BBG001HSFT07</t>
  </si>
  <si>
    <t>BBG000R5L5T2</t>
  </si>
  <si>
    <t>Schaeffler India Ltd.</t>
  </si>
  <si>
    <t>BBG000CR3H05</t>
  </si>
  <si>
    <t>Supreme Industries Ltd.</t>
  </si>
  <si>
    <t>BBG000D0M704</t>
  </si>
  <si>
    <t>Tata Elxsi Ltd.</t>
  </si>
  <si>
    <t>BBG000D0Y2P5</t>
  </si>
  <si>
    <t>The Indian Hotels Company Ltd.</t>
  </si>
  <si>
    <t>BBG000CT2FC3</t>
  </si>
  <si>
    <t>Torrent Power Ltd.</t>
  </si>
  <si>
    <t>BBG000GM3296</t>
  </si>
  <si>
    <t>UNO Minda Ltd.</t>
  </si>
  <si>
    <t>BBG000BSTSN7</t>
  </si>
  <si>
    <t>Voltas Ltd.</t>
  </si>
  <si>
    <t>BBG000D211S6</t>
  </si>
  <si>
    <t>LIC191</t>
  </si>
  <si>
    <t>Bharat Dynamics Ltd.</t>
  </si>
  <si>
    <t>BBG001C7QZ84</t>
  </si>
  <si>
    <t>CCL PRODUCTS (INDIA) LTD</t>
  </si>
  <si>
    <t>CCL Products (India) Ltd.</t>
  </si>
  <si>
    <t>Tea &amp; Coffee</t>
  </si>
  <si>
    <t>BBG000F33GL4</t>
  </si>
  <si>
    <t>Agricultural Food &amp; other Products</t>
  </si>
  <si>
    <t>Dabur India Ltd.</t>
  </si>
  <si>
    <t>BBG000D3C4H8</t>
  </si>
  <si>
    <t>NIPPON LIFE INDIA ASSET MGMT LTD</t>
  </si>
  <si>
    <t>Nippon Life India Asset Management Ltd.</t>
  </si>
  <si>
    <t>Asset Management Company</t>
  </si>
  <si>
    <t>BBG000HN55L0</t>
  </si>
  <si>
    <t>OIL &amp; NATURAL GAS CORPORATION LTD</t>
  </si>
  <si>
    <t>Oil &amp; Natural Gas Corporation Ltd.</t>
  </si>
  <si>
    <t>Oil Exploration &amp; Production</t>
  </si>
  <si>
    <t>BBG000BF0B62</t>
  </si>
  <si>
    <t>Oil</t>
  </si>
  <si>
    <t>TATA STEEL LTD.</t>
  </si>
  <si>
    <t>Tata Steel Ltd.</t>
  </si>
  <si>
    <t>BBG000D0ZDF1</t>
  </si>
  <si>
    <t>LIC17</t>
  </si>
  <si>
    <t>Alicon Castalloy Ltd.</t>
  </si>
  <si>
    <t>BBG000FNX8G1</t>
  </si>
  <si>
    <t>Blue Dart Express Ltd.</t>
  </si>
  <si>
    <t>BBG000BGPBK7</t>
  </si>
  <si>
    <t>InterGlobe Aviation Ltd.</t>
  </si>
  <si>
    <t>Airline</t>
  </si>
  <si>
    <t>BBG000H3G1B2</t>
  </si>
  <si>
    <t>ORACLE FINANCIAL SERVICES SOFTWARE LTD</t>
  </si>
  <si>
    <t>Oracle Financial Services Software Ltd.</t>
  </si>
  <si>
    <t>Software Products</t>
  </si>
  <si>
    <t>BBG000F47KN7</t>
  </si>
  <si>
    <t>Page Industries Ltd.</t>
  </si>
  <si>
    <t>BBG000PVQ2X4</t>
  </si>
  <si>
    <t>Entertainment</t>
  </si>
  <si>
    <t>Media, Entertainment &amp; Publication</t>
  </si>
  <si>
    <t>TVS Holdings Ltd.</t>
  </si>
  <si>
    <t>BBG000D0JC34</t>
  </si>
  <si>
    <t>VA Tech Wabag Ltd.</t>
  </si>
  <si>
    <t>Water Supply &amp; Management</t>
  </si>
  <si>
    <t>BBG000N7QXP0</t>
  </si>
  <si>
    <t>Other Utilities</t>
  </si>
  <si>
    <t>Utilities</t>
  </si>
  <si>
    <t>Vinati Organics Ltd.</t>
  </si>
  <si>
    <t>BBG000D1X1B1</t>
  </si>
  <si>
    <t>Wendt India Ltd.</t>
  </si>
  <si>
    <t>BBG000D255K1</t>
  </si>
  <si>
    <t>LIC186</t>
  </si>
  <si>
    <t>Tata Communications Ltd.</t>
  </si>
  <si>
    <t>BBG000D1WPZ3</t>
  </si>
  <si>
    <t>LIC MF GOLD EXCHANGE TRADED FUND</t>
  </si>
  <si>
    <t>Exchange Traded Fund</t>
  </si>
  <si>
    <t>BBG00287MKY5</t>
  </si>
  <si>
    <t>LIC194</t>
  </si>
  <si>
    <t>LIC19</t>
  </si>
  <si>
    <t>Avenue Supermarts Ltd.</t>
  </si>
  <si>
    <t>BBG002PWG795</t>
  </si>
  <si>
    <t>Bosch Ltd.</t>
  </si>
  <si>
    <t>Eicher Motors Ltd.</t>
  </si>
  <si>
    <t>BBG000CQTR98</t>
  </si>
  <si>
    <t>Hindustan Aeronautics Ltd.</t>
  </si>
  <si>
    <t>BBG000FT6SB9</t>
  </si>
  <si>
    <t>Tata Consumer Products Ltd.</t>
  </si>
  <si>
    <t>BBG000D1BVC8</t>
  </si>
  <si>
    <t>LIC86</t>
  </si>
  <si>
    <t>Cummins India Ltd.</t>
  </si>
  <si>
    <t>BBG000CV9JV2</t>
  </si>
  <si>
    <t>FOSECO(INDIA) - INR10</t>
  </si>
  <si>
    <t>Foseco India Ltd.</t>
  </si>
  <si>
    <t>BBG000D3VFQ2</t>
  </si>
  <si>
    <t>Gujarat State Petronet Ltd.</t>
  </si>
  <si>
    <t>BBG000QP7392</t>
  </si>
  <si>
    <t>KIRLOSKAR PNEUMATIC CO.LTD</t>
  </si>
  <si>
    <t>Kirloskar Pneumatic Co.Ltd.</t>
  </si>
  <si>
    <t>BBG000CTWT58</t>
  </si>
  <si>
    <t>SCHNEIDER ELECTRIC INFRASTRUCTURE LTD</t>
  </si>
  <si>
    <t>Schneider Electric Infrastructure Ltd.</t>
  </si>
  <si>
    <t>BBG0029TYYK8</t>
  </si>
  <si>
    <t>Adani Enterprises Ltd.</t>
  </si>
  <si>
    <t>Trading - Minerals</t>
  </si>
  <si>
    <t>BBG000DRTF73</t>
  </si>
  <si>
    <t>Metals &amp; Minerals Trading</t>
  </si>
  <si>
    <t>LIC38</t>
  </si>
  <si>
    <t>ADANI PORTS &amp; SPECIAL ECONOMIC ZONE LTD</t>
  </si>
  <si>
    <t>Adani Ports &amp; Special Economic Zone Ltd.</t>
  </si>
  <si>
    <t>BBG000L4ZG49</t>
  </si>
  <si>
    <t>UPL Ltd.</t>
  </si>
  <si>
    <t>BBG000JN6ZM0</t>
  </si>
  <si>
    <t>Wipro Ltd.</t>
  </si>
  <si>
    <t>BBG000D27XV6</t>
  </si>
  <si>
    <t>LIC37</t>
  </si>
  <si>
    <t>LIC190</t>
  </si>
  <si>
    <t>Gujarat Gas Ltd.</t>
  </si>
  <si>
    <t>BBG003NKBQX7</t>
  </si>
  <si>
    <t>Persistent Systems Ltd.</t>
  </si>
  <si>
    <t>BBG000TL5HN3</t>
  </si>
  <si>
    <t>LIC195</t>
  </si>
  <si>
    <t>Adani Power Ltd.</t>
  </si>
  <si>
    <t>BBG000VHQ7T2</t>
  </si>
  <si>
    <t>AU Small Finance Bank Ltd.</t>
  </si>
  <si>
    <t>BBG000R1SK84</t>
  </si>
  <si>
    <t>Bandhan Bank Ltd.</t>
  </si>
  <si>
    <t>BBG00BS2CNB4</t>
  </si>
  <si>
    <t>BHARAT HEAVY ELECTRICALS LTD</t>
  </si>
  <si>
    <t>Bharat Heavy Electricals Ltd.</t>
  </si>
  <si>
    <t>BBG000CP65M8</t>
  </si>
  <si>
    <t>CG POWER AND INDUSTRIAL SOLUTIONS LTD</t>
  </si>
  <si>
    <t>CG Power and Industrial Solutions Ltd.</t>
  </si>
  <si>
    <t>BBG000CQ8XK5</t>
  </si>
  <si>
    <t>DIXON TECHNOLOGIES (INDIA) LTD</t>
  </si>
  <si>
    <t>Dixon Technologies (India) Ltd.</t>
  </si>
  <si>
    <t>BBG000BKD1Y8</t>
  </si>
  <si>
    <t>FSN E-COMMERCE VENTURES LTD.</t>
  </si>
  <si>
    <t>FSN E-Commerce Ventures Ltd.</t>
  </si>
  <si>
    <t>BBG006L4NN17</t>
  </si>
  <si>
    <t>HDFC Asset Management Company Ltd.</t>
  </si>
  <si>
    <t>BBG000D8NK07</t>
  </si>
  <si>
    <t>Indian Bank</t>
  </si>
  <si>
    <t>BBG000DYKHP3</t>
  </si>
  <si>
    <t>INDIAN RAILWAY FINANCE CORPORATION LTD.</t>
  </si>
  <si>
    <t>BBG000DFQFN4</t>
  </si>
  <si>
    <t>Indraprastha Gas Ltd.</t>
  </si>
  <si>
    <t>BBG000BZWF19</t>
  </si>
  <si>
    <t>JSW Energy Ltd.</t>
  </si>
  <si>
    <t>BBG000NT1044</t>
  </si>
  <si>
    <t>KPIT Technologies Ltd.</t>
  </si>
  <si>
    <t>BBG00JX9H6X4</t>
  </si>
  <si>
    <t>BBG000DSZX48</t>
  </si>
  <si>
    <t>Lupin Ltd.</t>
  </si>
  <si>
    <t>BBG000CVRLC8</t>
  </si>
  <si>
    <t>Max Healthcare Institute Ltd.</t>
  </si>
  <si>
    <t>BBG000DQX7B3</t>
  </si>
  <si>
    <t>MAZAGON DOCK SHIPBUILDERS LTD.</t>
  </si>
  <si>
    <t>Mazagon Dock Shipbuilders Ltd.</t>
  </si>
  <si>
    <t>Ship Building &amp; Allied Services</t>
  </si>
  <si>
    <t>BBG001S4LHD3</t>
  </si>
  <si>
    <t>Mphasis Ltd.</t>
  </si>
  <si>
    <t>BBG000D2X4L2</t>
  </si>
  <si>
    <t>MRF Ltd.</t>
  </si>
  <si>
    <t>BBG000CVV6H1</t>
  </si>
  <si>
    <t>NMDC Ltd.</t>
  </si>
  <si>
    <t>Industrial Minerals</t>
  </si>
  <si>
    <t>BBG000D5SCL3</t>
  </si>
  <si>
    <t>Minerals &amp; Mining</t>
  </si>
  <si>
    <t>Oil India Ltd.</t>
  </si>
  <si>
    <t>BBG000GN98Z6</t>
  </si>
  <si>
    <t>ONE97 COMMUNICATIONS LIMITED</t>
  </si>
  <si>
    <t>One 97 Communications Ltd.</t>
  </si>
  <si>
    <t>Financial Technology (Fintech)</t>
  </si>
  <si>
    <t>BBG000QYN0B8</t>
  </si>
  <si>
    <t>Patanjali Foods Ltd.</t>
  </si>
  <si>
    <t>Edible Oil</t>
  </si>
  <si>
    <t>BBG000CYTTD2</t>
  </si>
  <si>
    <t>PB Fintech Ltd.</t>
  </si>
  <si>
    <t>BBG004DZ49P8</t>
  </si>
  <si>
    <t>Petronet LNG Ltd.</t>
  </si>
  <si>
    <t>BBG000F53YT2</t>
  </si>
  <si>
    <t>Polycab India Ltd.</t>
  </si>
  <si>
    <t>BBG000P80977</t>
  </si>
  <si>
    <t>Poonawalla Fincorp Ltd.</t>
  </si>
  <si>
    <t>PRESTIGE ESTATES PROJECT</t>
  </si>
  <si>
    <t>Prestige Estates Projects Ltd.</t>
  </si>
  <si>
    <t>BBG000PYM976</t>
  </si>
  <si>
    <t>Rail Vikas Nigam Ltd.</t>
  </si>
  <si>
    <t>BBG002YBXWR7</t>
  </si>
  <si>
    <t>STEEL AUTHORITY OF INDIA LTD</t>
  </si>
  <si>
    <t>Steel Authority of India Ltd.</t>
  </si>
  <si>
    <t>BBG000D09G18</t>
  </si>
  <si>
    <t>Tata Chemicals Ltd.</t>
  </si>
  <si>
    <t>BBG000D0Y0Z8</t>
  </si>
  <si>
    <t>Tube Investments Of India Ltd.</t>
  </si>
  <si>
    <t>BBG00F8TTWM8</t>
  </si>
  <si>
    <t>Breweries &amp; Distilleries</t>
  </si>
  <si>
    <t>Vodafone Idea Ltd.</t>
  </si>
  <si>
    <t>BBG000FR5515</t>
  </si>
  <si>
    <t>Yes Bank Ltd.</t>
  </si>
  <si>
    <t>BBG000BTCL03</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</si>
  <si>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</si>
  <si>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</si>
  <si>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</si>
  <si>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</si>
  <si>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</si>
  <si>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</si>
  <si>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</si>
  <si>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</si>
  <si>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</si>
  <si>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</si>
  <si>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</si>
  <si>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</si>
  <si>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</si>
  <si>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</si>
  <si>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</si>
  <si>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</si>
  <si>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LIC184</t>
  </si>
  <si>
    <t>Cello World Ltd.</t>
  </si>
  <si>
    <t>Houseware</t>
  </si>
  <si>
    <t>BBG01JQH5J68</t>
  </si>
  <si>
    <t>Emami Ltd.</t>
  </si>
  <si>
    <t>BBG000FPY0Y2</t>
  </si>
  <si>
    <t>Saregama India Ltd.</t>
  </si>
  <si>
    <t>Media &amp; Entertainment</t>
  </si>
  <si>
    <t>BBG000BZX8V1</t>
  </si>
  <si>
    <t>Vedant Fashions Ltd.</t>
  </si>
  <si>
    <t>BBG00GSCR4M5</t>
  </si>
  <si>
    <t>ABB India Ltd.</t>
  </si>
  <si>
    <t>BBG000CNH2P5</t>
  </si>
  <si>
    <t>LIC192</t>
  </si>
  <si>
    <t>ADANI ENERGY SOLUTION LTD</t>
  </si>
  <si>
    <t>Adani Energy Solutions Ltd.</t>
  </si>
  <si>
    <t>BBG008396QB3</t>
  </si>
  <si>
    <t>Adani Green Energy Ltd.</t>
  </si>
  <si>
    <t>BBG00BQZTW52</t>
  </si>
  <si>
    <t>Adani Total Gas Ltd.</t>
  </si>
  <si>
    <t>BBG005MVWTN1</t>
  </si>
  <si>
    <t>Ambuja Cements Ltd.</t>
  </si>
  <si>
    <t>BBG000CRXFR7</t>
  </si>
  <si>
    <t>BAJAJ HOLDINGS &amp; INVESTMENT LTD</t>
  </si>
  <si>
    <t>Bajaj Holdings &amp; Investment Ltd.</t>
  </si>
  <si>
    <t>BBG000CNV9Y4</t>
  </si>
  <si>
    <t>BBG000CWNQ02</t>
  </si>
  <si>
    <t>COLGATE PALMOLIVE (INDIA) LTD</t>
  </si>
  <si>
    <t>Colgate Palmolive (India) Ltd.</t>
  </si>
  <si>
    <t>BBG000CQ3326</t>
  </si>
  <si>
    <t>DLF Ltd.</t>
  </si>
  <si>
    <t>BBG000N9DF15</t>
  </si>
  <si>
    <t>GAIL (INDIA) LTD</t>
  </si>
  <si>
    <t>BBG000B9Y2W0</t>
  </si>
  <si>
    <t>ICICI LOMBARD GENERAL INSURANCE CO LTD</t>
  </si>
  <si>
    <t>ICICI Lombard General Insurance Co. Ltd.</t>
  </si>
  <si>
    <t>BBG001CJFDL4</t>
  </si>
  <si>
    <t>Life Insurance Corporation of India</t>
  </si>
  <si>
    <t>BBG000C49F22</t>
  </si>
  <si>
    <t>Marico Ltd.</t>
  </si>
  <si>
    <t>BBG000GPNZ21</t>
  </si>
  <si>
    <t>BBG000GMJZ78</t>
  </si>
  <si>
    <t>SBI CARDS AND PAYMENT SERVICES LTD</t>
  </si>
  <si>
    <t>SBI Cards &amp; Payment Services Ltd.</t>
  </si>
  <si>
    <t>BBG000D257N4</t>
  </si>
  <si>
    <t>Shree Cement Ltd.</t>
  </si>
  <si>
    <t>BBG000CZMT73</t>
  </si>
  <si>
    <t>United Spirits Ltd.</t>
  </si>
  <si>
    <t>BBG000KGJM66</t>
  </si>
  <si>
    <t>LIC177</t>
  </si>
  <si>
    <t>LIC28</t>
  </si>
  <si>
    <t>MRS BECTORS FOOD SPECIALITIES LIMITED</t>
  </si>
  <si>
    <t>MRS Bectors Food Specialities Ltd.</t>
  </si>
  <si>
    <t>BBG000Q48T46</t>
  </si>
  <si>
    <t>Thermax Ltd.</t>
  </si>
  <si>
    <t>BBG000C4RVP2</t>
  </si>
  <si>
    <t>LIC175</t>
  </si>
  <si>
    <t>LIC176</t>
  </si>
  <si>
    <t>LIC02</t>
  </si>
  <si>
    <t>SKF India Ltd.</t>
  </si>
  <si>
    <t>BBG000CYZ2Z0</t>
  </si>
  <si>
    <t>LLIQDF</t>
  </si>
  <si>
    <t>LIC MF Liquid Fund</t>
  </si>
  <si>
    <t>LIC36</t>
  </si>
  <si>
    <t>Aditya Birla Finance Ltd.</t>
  </si>
  <si>
    <t>Godrej Industries Ltd.</t>
  </si>
  <si>
    <t>ICICI Securities Ltd.</t>
  </si>
  <si>
    <t>LUNCLF</t>
  </si>
  <si>
    <t>LIC MF Unclaimed Redemption &amp; Div Fund</t>
  </si>
  <si>
    <t>LIC139</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</si>
  <si>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</si>
  <si>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</si>
  <si>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</si>
  <si>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</si>
  <si>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</si>
  <si>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</si>
  <si>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</si>
  <si>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</si>
  <si>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</si>
  <si>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</si>
  <si>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</si>
  <si>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</si>
  <si>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</si>
  <si>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</si>
  <si>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</si>
  <si>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</si>
  <si>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</si>
  <si>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</si>
  <si>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</si>
  <si>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</si>
  <si>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</si>
  <si>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</si>
  <si>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</si>
  <si>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</si>
  <si>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</si>
  <si>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</si>
  <si>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</si>
  <si>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</si>
  <si>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</si>
  <si>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</si>
  <si>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</si>
  <si>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</si>
  <si>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</si>
  <si>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</si>
  <si>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</si>
  <si>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</si>
  <si>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</si>
  <si>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</si>
  <si>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</si>
  <si>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</si>
  <si>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</si>
  <si>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</si>
  <si>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</si>
  <si>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</si>
  <si>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</si>
  <si>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</si>
  <si>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</si>
  <si>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</si>
  <si>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</si>
  <si>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</si>
  <si>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</si>
  <si>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</si>
  <si>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</si>
  <si>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</si>
  <si>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</si>
  <si>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</si>
  <si>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P/E</t>
  </si>
  <si>
    <t>EPS T12M</t>
  </si>
  <si>
    <t>Shares Out LF</t>
  </si>
  <si>
    <t>INE180C01042</t>
  </si>
  <si>
    <t>INE00VM01036</t>
  </si>
  <si>
    <t>INF109KC18U7</t>
  </si>
  <si>
    <t>GPTHEALT IN Equity</t>
  </si>
  <si>
    <t>INE486R01017</t>
  </si>
  <si>
    <t>INE906O01029</t>
  </si>
  <si>
    <t>INE870B01024</t>
  </si>
  <si>
    <t>INE974F01025</t>
  </si>
  <si>
    <t>DN50ETF IN Equity</t>
  </si>
  <si>
    <t>INF740KA1CL0</t>
  </si>
  <si>
    <t>LIC MF Mid Cap Fund</t>
  </si>
  <si>
    <t>JYOTICNC</t>
  </si>
  <si>
    <t>MEDIASSIST</t>
  </si>
  <si>
    <t>EPACK</t>
  </si>
  <si>
    <t>NOVAAGRI</t>
  </si>
  <si>
    <t>INE0OLZ01015</t>
  </si>
  <si>
    <t>INE0R5Z01015</t>
  </si>
  <si>
    <t>BLSE</t>
  </si>
  <si>
    <t>INE0QZF01012</t>
  </si>
  <si>
    <t>PARKHOTELS</t>
  </si>
  <si>
    <t>RPTECH</t>
  </si>
  <si>
    <t>ENTERO</t>
  </si>
  <si>
    <t>JUNIPER</t>
  </si>
  <si>
    <t>INOX India Limited</t>
  </si>
  <si>
    <t>INE0NQ801033</t>
  </si>
  <si>
    <t>R K SWAMY LTD.</t>
  </si>
  <si>
    <t>R K Swamy Ltd.</t>
  </si>
  <si>
    <t>Advertising &amp; Media Agencies</t>
  </si>
  <si>
    <t>BBG002NL92V5</t>
  </si>
  <si>
    <t>Media</t>
  </si>
  <si>
    <t>Shakti Pumps (India) Ltd.</t>
  </si>
  <si>
    <t>BBG000BY28Z4</t>
  </si>
  <si>
    <t>TECHNO ELECTRIC &amp; ENGINEERING CO. LTD</t>
  </si>
  <si>
    <t>Techno Electric &amp; Engineering Co. Ltd.</t>
  </si>
  <si>
    <t>BBG000PXCG73</t>
  </si>
  <si>
    <t>INE777F01014</t>
  </si>
  <si>
    <t>EXICOM</t>
  </si>
  <si>
    <t>INE0PT501018</t>
  </si>
  <si>
    <t>PLATIND</t>
  </si>
  <si>
    <t>INE0CG401037</t>
  </si>
  <si>
    <t>MUKKA</t>
  </si>
  <si>
    <t>RKSWAMY</t>
  </si>
  <si>
    <t>INE0NHL23019</t>
  </si>
  <si>
    <t>INE0MB501011</t>
  </si>
  <si>
    <t>JGCHEM</t>
  </si>
  <si>
    <t>INE0L9R01028</t>
  </si>
  <si>
    <t>INE510U01018</t>
  </si>
  <si>
    <t>INE0QQG01019</t>
  </si>
  <si>
    <t>INE772T01024</t>
  </si>
  <si>
    <t>PVSL</t>
  </si>
  <si>
    <t>INE0QN801017</t>
  </si>
  <si>
    <t>KRYSTAL</t>
  </si>
  <si>
    <t>INE0QVH01025</t>
  </si>
  <si>
    <t>INE0AH901011</t>
  </si>
  <si>
    <t>INE262H01021</t>
  </si>
  <si>
    <t>INE299N01021</t>
  </si>
  <si>
    <t>BANKNIFT IN Equity</t>
  </si>
  <si>
    <t>GOPAL IN Equity</t>
  </si>
  <si>
    <t>INE509F01029</t>
  </si>
  <si>
    <t>EXICOM IN Equity</t>
  </si>
  <si>
    <t>NIFTY1 IN Equity</t>
  </si>
  <si>
    <t>SCILAL IN Equity</t>
  </si>
  <si>
    <t>INE0PB301013</t>
  </si>
  <si>
    <t>PVSL IN Equity</t>
  </si>
  <si>
    <t>INE056I01025</t>
  </si>
  <si>
    <t>RKSWAMY IN Equity</t>
  </si>
  <si>
    <t>R K SWAMY LTD</t>
  </si>
  <si>
    <t>INE179O01031</t>
  </si>
  <si>
    <t>KPGEL IN Equity</t>
  </si>
  <si>
    <t>MUKKA IN Equity</t>
  </si>
  <si>
    <t>KRYSTAL IN Equity</t>
  </si>
  <si>
    <t>PLATIND IN Equity</t>
  </si>
  <si>
    <t>OWAIS IN Equity</t>
  </si>
  <si>
    <t>INE0R8M01017</t>
  </si>
  <si>
    <t>JGCHEM IN Equity</t>
  </si>
  <si>
    <t>POOJAENT IN Equity</t>
  </si>
  <si>
    <t>PURVFLEX IN Equity</t>
  </si>
  <si>
    <t>INE0R6C01012</t>
  </si>
  <si>
    <t>INE740X01023</t>
  </si>
  <si>
    <t>RUDRAECO IN Equity</t>
  </si>
  <si>
    <t>SADHAV IN Equity</t>
  </si>
  <si>
    <t>INE0K5H01010</t>
  </si>
  <si>
    <t>INE715T01031</t>
  </si>
  <si>
    <t>SHREEKAR IN Equity</t>
  </si>
  <si>
    <t>INE0S4Y01010</t>
  </si>
  <si>
    <t>INE317W01022</t>
  </si>
  <si>
    <t>INE0EEJ01023</t>
  </si>
  <si>
    <t>AVPINFRA IN Equity</t>
  </si>
  <si>
    <t>INE0R9401019</t>
  </si>
  <si>
    <t>INE890G01021</t>
  </si>
  <si>
    <t>PESB IN Equity</t>
  </si>
  <si>
    <t>PRATHAM IN Equity</t>
  </si>
  <si>
    <t>INE0QA601016</t>
  </si>
  <si>
    <t>SONAMAC IN Equity</t>
  </si>
  <si>
    <t>INE0Q6H01012</t>
  </si>
  <si>
    <t>CHATHA IN Equity</t>
  </si>
  <si>
    <t>PRNX IN Equity</t>
  </si>
  <si>
    <t>PARNAX LAB LTD</t>
  </si>
  <si>
    <t>ARCM IN Equity</t>
  </si>
  <si>
    <t>RRETAIL IN Equity</t>
  </si>
  <si>
    <t>SACO IN Equity</t>
  </si>
  <si>
    <t>PSUBANK IN Equity</t>
  </si>
  <si>
    <t>VR IN Equity</t>
  </si>
  <si>
    <t>INE0QQM01017</t>
  </si>
  <si>
    <t>STI IN Equity</t>
  </si>
  <si>
    <t>SHPLPUNE IN Equity</t>
  </si>
  <si>
    <t>INE07G501017</t>
  </si>
  <si>
    <t>TUDL IN Equity</t>
  </si>
  <si>
    <t>JSL IN Equity</t>
  </si>
  <si>
    <t>LUCENT IN Equity</t>
  </si>
  <si>
    <t>AFFLE (INDIA) LTD</t>
  </si>
  <si>
    <t>Affle (India) Ltd.</t>
  </si>
  <si>
    <t>BBG00PT8RTT1</t>
  </si>
  <si>
    <t>Glenmark Pharmaceuticals Ltd.</t>
  </si>
  <si>
    <t>BBG000BJ3TJ8</t>
  </si>
  <si>
    <t>Arvind Ltd.</t>
  </si>
  <si>
    <t>BBG000BKVWK5</t>
  </si>
  <si>
    <t>INE464A01036</t>
  </si>
  <si>
    <t>INE0OAF01028</t>
  </si>
  <si>
    <t>JNK INDIA LIMITED</t>
  </si>
  <si>
    <t>JNK India Ltd.</t>
  </si>
  <si>
    <t>IN2220220072</t>
  </si>
  <si>
    <t>7.72% MAHARASHTRA SDL RED 25-05-2034</t>
  </si>
  <si>
    <t>BBG017Q9Y3Y4</t>
  </si>
  <si>
    <t>IN0020230135</t>
  </si>
  <si>
    <t>7.32% GOVT OF INDIA RED 13-11-2030</t>
  </si>
  <si>
    <t>BBG01K22CM50</t>
  </si>
  <si>
    <t>BBG01LDV4ZK5</t>
  </si>
  <si>
    <t>IN2220230121</t>
  </si>
  <si>
    <t>7.47% MAHARASHTRA SDL RED 13-09-2034</t>
  </si>
  <si>
    <t>BBG01J7V2TR6</t>
  </si>
  <si>
    <t>National Housing Bank</t>
  </si>
  <si>
    <t>Airport &amp; Airport services</t>
  </si>
  <si>
    <t>BBG000R299K4</t>
  </si>
  <si>
    <t>Hindustan Copper Ltd.</t>
  </si>
  <si>
    <t>NATIONAL ALUMINIUM CO. LTD</t>
  </si>
  <si>
    <t>National Aluminium Company Ltd.</t>
  </si>
  <si>
    <t>BBG000KCDZ26</t>
  </si>
  <si>
    <t>IN1920230068</t>
  </si>
  <si>
    <t>7.7% KARNATAKA SDL RED 08-11-2033</t>
  </si>
  <si>
    <t>BBG01K1CW1M4</t>
  </si>
  <si>
    <t>L&amp;T FINANCE LTD</t>
  </si>
  <si>
    <t>Radico Khaitan Ltd.</t>
  </si>
  <si>
    <t>BBG000BL2XZ7</t>
  </si>
  <si>
    <t>Jyothy Labs Ltd.</t>
  </si>
  <si>
    <t>Household Products</t>
  </si>
  <si>
    <t>BBG000P8FKX7</t>
  </si>
  <si>
    <t>NLC India Ltd.</t>
  </si>
  <si>
    <t>BBG000BN3KV4</t>
  </si>
  <si>
    <t>Bank of Maharashtra</t>
  </si>
  <si>
    <t>BBG000DTSRT0</t>
  </si>
  <si>
    <t>KALYAN JEWELLERS INDIA LTD.</t>
  </si>
  <si>
    <t>Kalyan Jewellers India Ltd.</t>
  </si>
  <si>
    <t>BBG005MWD4N5</t>
  </si>
  <si>
    <t>SJVN Ltd.</t>
  </si>
  <si>
    <t>BBG000W2M068</t>
  </si>
  <si>
    <t>Suzlon Energy Ltd.</t>
  </si>
  <si>
    <t>BBG000BWZ9X2</t>
  </si>
  <si>
    <t>Tata Technologies Ltd.</t>
  </si>
  <si>
    <t>BBG000BG3R35</t>
  </si>
  <si>
    <t>INE343G01021</t>
  </si>
  <si>
    <t>BHARTI HEXACOM LIMITED</t>
  </si>
  <si>
    <t>Bharti Hexacom Ltd.</t>
  </si>
  <si>
    <t>BBG001BN0J93</t>
  </si>
  <si>
    <t>JIO FINANCIAL SERVICES LTD.</t>
  </si>
  <si>
    <t>Jio Financial Services Ltd.</t>
  </si>
  <si>
    <t>BBG002WN2L82</t>
  </si>
  <si>
    <t>BHARTIHE IN Equity</t>
  </si>
  <si>
    <t>LTF IN Equity</t>
  </si>
  <si>
    <t>AIIL IN Equity</t>
  </si>
  <si>
    <t>DBREALTY IN Equity</t>
  </si>
  <si>
    <t>HDFGOLD IN Equity</t>
  </si>
  <si>
    <t>HDFC GOLD ETF</t>
  </si>
  <si>
    <t>INF179KC1981</t>
  </si>
  <si>
    <t>JNKINDIA IN Equity</t>
  </si>
  <si>
    <t>HNIFTY IN Equity</t>
  </si>
  <si>
    <t>INF179KC1965</t>
  </si>
  <si>
    <t>FILATFAS IN Equity</t>
  </si>
  <si>
    <t>HNBANK IN Equity</t>
  </si>
  <si>
    <t>INF179KC1HY0</t>
  </si>
  <si>
    <t>MFANGETF IN Equity</t>
  </si>
  <si>
    <t>INF769K01HF4</t>
  </si>
  <si>
    <t>INE414D01027</t>
  </si>
  <si>
    <t>INE05ST01028</t>
  </si>
  <si>
    <t>SPRIGHT IN Equity</t>
  </si>
  <si>
    <t>GLOSTERL IN Equity</t>
  </si>
  <si>
    <t>ERAAYA IN Equity</t>
  </si>
  <si>
    <t>MA500TF IN Equity</t>
  </si>
  <si>
    <t>INF769K01HP3</t>
  </si>
  <si>
    <t>MIDCAPET IN Equity</t>
  </si>
  <si>
    <t>INF769K01IC9</t>
  </si>
  <si>
    <t>SINCLAIR IN Equity</t>
  </si>
  <si>
    <t>TRUST IN Equity</t>
  </si>
  <si>
    <t>INE0SWN01019</t>
  </si>
  <si>
    <t>CGRAPHIC IN Equity</t>
  </si>
  <si>
    <t>INE0R7401011</t>
  </si>
  <si>
    <t>TAC IN Equity</t>
  </si>
  <si>
    <t>INE0SOY01013</t>
  </si>
  <si>
    <t>HSENSEX IN Equity</t>
  </si>
  <si>
    <t>INF179KC1HX2</t>
  </si>
  <si>
    <t>SRM IN Equity</t>
  </si>
  <si>
    <t>INE0R6Z01013</t>
  </si>
  <si>
    <t>EMMFORCE IN Equity</t>
  </si>
  <si>
    <t>INE0SDC01012</t>
  </si>
  <si>
    <t>UEL IN Equity</t>
  </si>
  <si>
    <t>UJAAS ENERGY LTD</t>
  </si>
  <si>
    <t>INE899L01030</t>
  </si>
  <si>
    <t>VHLTD IN Equity</t>
  </si>
  <si>
    <t>INE048C01025</t>
  </si>
  <si>
    <t>MAN1DRL IN Equity</t>
  </si>
  <si>
    <t>INF769K01KS1</t>
  </si>
  <si>
    <t>HPVBETF IN Equity</t>
  </si>
  <si>
    <t>INF179KC1HZ7</t>
  </si>
  <si>
    <t>VMARCIND IN Equity</t>
  </si>
  <si>
    <t>V-MARC INDIA LTD</t>
  </si>
  <si>
    <t>INE0GXK01018</t>
  </si>
  <si>
    <t>VIVIANA IN Equity</t>
  </si>
  <si>
    <t>INE0MEG01014</t>
  </si>
  <si>
    <t>SABTNL IN Equity</t>
  </si>
  <si>
    <t>INE416A01044</t>
  </si>
  <si>
    <t>HSML250 IN Equity</t>
  </si>
  <si>
    <t>INF179KC1FB2</t>
  </si>
  <si>
    <t>MAHSTEC IN Equity</t>
  </si>
  <si>
    <t>INF769K01HS7</t>
  </si>
  <si>
    <t>ABINFRA IN Equity</t>
  </si>
  <si>
    <t>INE00YB01017</t>
  </si>
  <si>
    <t>RBS IN Equity</t>
  </si>
  <si>
    <t>INE0RJH01010</t>
  </si>
  <si>
    <t>TEGL IN Equity</t>
  </si>
  <si>
    <t>INE0K6601012</t>
  </si>
  <si>
    <t>BFSI IN Equity</t>
  </si>
  <si>
    <t>INF769K01HI8</t>
  </si>
  <si>
    <t>DLIQGRW IN Equity</t>
  </si>
  <si>
    <t>INF740KA1UM0</t>
  </si>
  <si>
    <t>DRSDILIP IN Equity</t>
  </si>
  <si>
    <t>INE02CV01017</t>
  </si>
  <si>
    <t>GOLDETF IN Equity</t>
  </si>
  <si>
    <t>INF769K01JP9</t>
  </si>
  <si>
    <t>INE537U01029</t>
  </si>
  <si>
    <t>GOLD1 IN Equity</t>
  </si>
  <si>
    <t>NEXT50 IN Equity</t>
  </si>
  <si>
    <t>INF769K01FN2</t>
  </si>
  <si>
    <t>RMDRIP IN Equity</t>
  </si>
  <si>
    <t>INE219Y01018</t>
  </si>
  <si>
    <t>HALDER IN Equity</t>
  </si>
  <si>
    <t>IIRM IN Equity</t>
  </si>
  <si>
    <t>HSILVER IN Equity</t>
  </si>
  <si>
    <t>INF179KC1DI2</t>
  </si>
  <si>
    <t>KHFM IN Equity</t>
  </si>
  <si>
    <t>INE00UG01014</t>
  </si>
  <si>
    <t>NIRMAN IN Equity</t>
  </si>
  <si>
    <t>INE0OK701014</t>
  </si>
  <si>
    <t>VRCI IN Equity</t>
  </si>
  <si>
    <t>ESG IN Equity</t>
  </si>
  <si>
    <t>INF769K01GS9</t>
  </si>
  <si>
    <t>OXYGENTA IN Equity</t>
  </si>
  <si>
    <t>PARTYCRU IN Equity</t>
  </si>
  <si>
    <t>INE06ZX01015</t>
  </si>
  <si>
    <t>OBCL IN Equity</t>
  </si>
  <si>
    <t>ABVL IN Equity</t>
  </si>
  <si>
    <t>AISL IN Equity</t>
  </si>
  <si>
    <t>INE635Y01015</t>
  </si>
  <si>
    <t>NTFT IN Equity</t>
  </si>
  <si>
    <t>MAKEINDI IN Equity</t>
  </si>
  <si>
    <t>INF769K01IB1</t>
  </si>
  <si>
    <t>SCMLD IN Equity</t>
  </si>
  <si>
    <t>INE460Q01014</t>
  </si>
  <si>
    <t>RJGS IN Equity</t>
  </si>
  <si>
    <t>GINT IN Equity</t>
  </si>
  <si>
    <t>SMPX IN Equity</t>
  </si>
  <si>
    <t>ALUWIND IN Equity</t>
  </si>
  <si>
    <t>INE0STM01017</t>
  </si>
  <si>
    <t>ENFUSE IN Equity</t>
  </si>
  <si>
    <t>INE0S3X01014</t>
  </si>
  <si>
    <t>DSILETF IN Equity</t>
  </si>
  <si>
    <t>DSP SILVER ETF</t>
  </si>
  <si>
    <t>INF740KA1RE3</t>
  </si>
  <si>
    <t>KSRP IN Equity</t>
  </si>
  <si>
    <t>BWS IN Equity</t>
  </si>
  <si>
    <t>HIMTEK IN Equity</t>
  </si>
  <si>
    <t>FWB IN Equity</t>
  </si>
  <si>
    <t>SPT IN Equity</t>
  </si>
  <si>
    <t>MAS250MQ IN Equity</t>
  </si>
  <si>
    <t>INF769K01LC3</t>
  </si>
  <si>
    <t>PRAMARA IN Equity</t>
  </si>
  <si>
    <t>INE0O7A01017</t>
  </si>
  <si>
    <t>SRM</t>
  </si>
  <si>
    <t>JNKINDIA</t>
  </si>
  <si>
    <t>INE0RGM01016</t>
  </si>
  <si>
    <t>INE065X01017</t>
  </si>
  <si>
    <t>INDGN</t>
  </si>
  <si>
    <t>INE673O01025</t>
  </si>
  <si>
    <t>TBOTEK</t>
  </si>
  <si>
    <t>INE883F01010</t>
  </si>
  <si>
    <t>AADHARHFC</t>
  </si>
  <si>
    <t>INE0SCB01016</t>
  </si>
  <si>
    <t>INE03JT01014</t>
  </si>
  <si>
    <t>INE108V01019</t>
  </si>
  <si>
    <t>AWFIS</t>
  </si>
  <si>
    <t>BBG01J1PTBT3</t>
  </si>
  <si>
    <t>Surya Roshni Ltd.</t>
  </si>
  <si>
    <t>BBG000D0NL48</t>
  </si>
  <si>
    <t>IN0020240019</t>
  </si>
  <si>
    <t>7.10% GOVT OF INDIA RED 08-04-2034</t>
  </si>
  <si>
    <t>BBG01M86JP48</t>
  </si>
  <si>
    <t>IN0020240035</t>
  </si>
  <si>
    <t>7.34% GOVT OF INDIA RED 22-04-2064</t>
  </si>
  <si>
    <t>BBG01MFT8NR2</t>
  </si>
  <si>
    <t>IN3120190225</t>
  </si>
  <si>
    <t>7.19% TAMILNADU SDL RED 27-11-2030</t>
  </si>
  <si>
    <t>BBG00QYYYSW6</t>
  </si>
  <si>
    <t>INE476A01022</t>
  </si>
  <si>
    <t>IN2220230204</t>
  </si>
  <si>
    <t>7.63% MAHARASHTRA SDL RED 31-01-2036</t>
  </si>
  <si>
    <t>BBG01L6XKPF9</t>
  </si>
  <si>
    <t>AADHAR HOUSING FINANCE LTD</t>
  </si>
  <si>
    <t>Aadhar Housing Finance Ltd.</t>
  </si>
  <si>
    <t>BBG007PXXMX3</t>
  </si>
  <si>
    <t>Savita Oil Technologies Ltd.</t>
  </si>
  <si>
    <t>Lubricants</t>
  </si>
  <si>
    <t>BBG000BX5NW3</t>
  </si>
  <si>
    <t>JK Paper Ltd.</t>
  </si>
  <si>
    <t>INE171Z01026</t>
  </si>
  <si>
    <t>Kirloskar Industries Ltd.</t>
  </si>
  <si>
    <t>BBG000CVBRJ5</t>
  </si>
  <si>
    <t>YUKEN INDIA LIMITED</t>
  </si>
  <si>
    <t>Yuken India Ltd.</t>
  </si>
  <si>
    <t>BBG000D2BNW2</t>
  </si>
  <si>
    <t>UNITDSPR IN Equity</t>
  </si>
  <si>
    <t>GODIGIT IN Equity</t>
  </si>
  <si>
    <t>AEGISLOG IN Equity</t>
  </si>
  <si>
    <t>TBOTEK IN Equity</t>
  </si>
  <si>
    <t>TBO TEK LTD</t>
  </si>
  <si>
    <t>AADHARHF IN Equity</t>
  </si>
  <si>
    <t>INDGN IN Equity</t>
  </si>
  <si>
    <t>INDEGENE LTD</t>
  </si>
  <si>
    <t>VALOR ESTATE LTD</t>
  </si>
  <si>
    <t>NDR INVIT TRUST</t>
  </si>
  <si>
    <t>GOPAL SNACKS LTD</t>
  </si>
  <si>
    <t>JNK INDIA LTD</t>
  </si>
  <si>
    <t>AWFIS IN Equity</t>
  </si>
  <si>
    <t>INE480C01038</t>
  </si>
  <si>
    <t>ALPEX SOLAR LTD</t>
  </si>
  <si>
    <t>SPRIGHT AGRO LTD</t>
  </si>
  <si>
    <t>INE0BTI01037</t>
  </si>
  <si>
    <t>INE179G01029</t>
  </si>
  <si>
    <t>JG CHEMICALS LTD</t>
  </si>
  <si>
    <t>ABSMARIN IN Equity</t>
  </si>
  <si>
    <t>INE0QRV01016</t>
  </si>
  <si>
    <t>TAC INFOSEC LTD</t>
  </si>
  <si>
    <t>IEML IN Equity</t>
  </si>
  <si>
    <t>INE0RRU01016</t>
  </si>
  <si>
    <t>EMMIL IN Equity</t>
  </si>
  <si>
    <t>INE0S1L01013</t>
  </si>
  <si>
    <t>LOGICA IN Equity</t>
  </si>
  <si>
    <t>MIIL IN Equity</t>
  </si>
  <si>
    <t>REFRACTO IN Equity</t>
  </si>
  <si>
    <t>INE0TNX01015</t>
  </si>
  <si>
    <t>AVP INFRACON LTD</t>
  </si>
  <si>
    <t>INE835A01029</t>
  </si>
  <si>
    <t>DELAPLEX LTD</t>
  </si>
  <si>
    <t>PRLIND IN Equity</t>
  </si>
  <si>
    <t>INE0CFG01012</t>
  </si>
  <si>
    <t>QUESTLAB IN Equity</t>
  </si>
  <si>
    <t>INE0TNW01017</t>
  </si>
  <si>
    <t>STAL IN Equity</t>
  </si>
  <si>
    <t>INE890S01026</t>
  </si>
  <si>
    <t>GCKL IN Equity</t>
  </si>
  <si>
    <t>ACESE IN Equity</t>
  </si>
  <si>
    <t>MRD IN Equity</t>
  </si>
  <si>
    <t>TAHMARE IN Equity</t>
  </si>
  <si>
    <t>ENSER IN Equity</t>
  </si>
  <si>
    <t>SAMPANN IN Equity</t>
  </si>
  <si>
    <t>AIRLTD IN Equity</t>
  </si>
  <si>
    <t>LIC MF Medium to Long Duration Fund</t>
  </si>
  <si>
    <t>IN0020230077</t>
  </si>
  <si>
    <t>7.18% GOVT OF INDIA RED 24-07-2037</t>
  </si>
  <si>
    <t>BBG01HH2H0P2</t>
  </si>
  <si>
    <t>LIC MF Banking &amp; PSU Fund</t>
  </si>
  <si>
    <t>INE020B08CO0</t>
  </si>
  <si>
    <t>7.14% REC LTD SR IX NCD RED 02-03-2030</t>
  </si>
  <si>
    <t>BBG00S2F9NN7</t>
  </si>
  <si>
    <t>INE020B08EK4</t>
  </si>
  <si>
    <t>7.46% REC LTD SR 233B NCD RED 30-06-2028</t>
  </si>
  <si>
    <t>BBG01GZF7WS3</t>
  </si>
  <si>
    <t>Time Technoplast Ltd.</t>
  </si>
  <si>
    <t>AA-</t>
  </si>
  <si>
    <t>INE552Z01027</t>
  </si>
  <si>
    <t>ALLIED BLENDERS AND DISTILLERS LIMITED</t>
  </si>
  <si>
    <t>Allied Blenders And Distillers Ltd.</t>
  </si>
  <si>
    <t>BBG001XZLR73</t>
  </si>
  <si>
    <t>INE841L01016</t>
  </si>
  <si>
    <t>DEE DEVELOPMENT ENGINEERS LIMITED</t>
  </si>
  <si>
    <t>Dee Development Engineers Ltd.</t>
  </si>
  <si>
    <t>BBG00KK4DBX9</t>
  </si>
  <si>
    <t>LIC MF Children’s Fund</t>
  </si>
  <si>
    <t>INE0UOS01011</t>
  </si>
  <si>
    <t>Suven Pharmaceuticals Ltd.</t>
  </si>
  <si>
    <t>BBG00RCG79J4</t>
  </si>
  <si>
    <t>MAHINDRA LIFESPACE DEVELOPERS LTD</t>
  </si>
  <si>
    <t>Mahindra Lifespace Developers Ltd.</t>
  </si>
  <si>
    <t>BBG000BT4446</t>
  </si>
  <si>
    <t>Kalyani Steels Ltd.</t>
  </si>
  <si>
    <t>BBG000CTY013</t>
  </si>
  <si>
    <t>LIC MF Focused Fund</t>
  </si>
  <si>
    <t>HOUSING AND URBAN DEVELOPMENT CORP LTD</t>
  </si>
  <si>
    <t>Housing &amp; Urban Development Corp Ltd.</t>
  </si>
  <si>
    <t>BBG000D0WHP4</t>
  </si>
  <si>
    <t>LIC MF BSE Sensex Index Fund</t>
  </si>
  <si>
    <t>LIC MF Value Fund</t>
  </si>
  <si>
    <t>LIC MF BSE Sensex ETF</t>
  </si>
  <si>
    <t>INE457L01029</t>
  </si>
  <si>
    <t>EMBDL IN Equity</t>
  </si>
  <si>
    <t>IXIGO IN Equity</t>
  </si>
  <si>
    <t>INE0HV901016</t>
  </si>
  <si>
    <t>INE932X01026</t>
  </si>
  <si>
    <t>INE863B01029</t>
  </si>
  <si>
    <t>FISCHER IN Equity</t>
  </si>
  <si>
    <t>STANLEY IN Equity</t>
  </si>
  <si>
    <t>INE01A001028</t>
  </si>
  <si>
    <t>DEEDEV IN Equity</t>
  </si>
  <si>
    <t>BOROSCI IN Equity</t>
  </si>
  <si>
    <t>INE02L001032</t>
  </si>
  <si>
    <t>TOTEM IN Equity</t>
  </si>
  <si>
    <t>INE0TT901016</t>
  </si>
  <si>
    <t>INE188Y01023</t>
  </si>
  <si>
    <t>VILAS IN Equity</t>
  </si>
  <si>
    <t>INE0AZY01017</t>
  </si>
  <si>
    <t>AIMTRON IN Equity</t>
  </si>
  <si>
    <t>INE0RUV01018</t>
  </si>
  <si>
    <t>INE474C01023</t>
  </si>
  <si>
    <t>GOURMET IN Equity</t>
  </si>
  <si>
    <t>INE114O01020</t>
  </si>
  <si>
    <t>KRONOX IN Equity</t>
  </si>
  <si>
    <t>INE0ATZ01017</t>
  </si>
  <si>
    <t>TBI IN Equity</t>
  </si>
  <si>
    <t>TBI CORN LTD</t>
  </si>
  <si>
    <t>INE0N2D01013</t>
  </si>
  <si>
    <t>AFIL IN Equity</t>
  </si>
  <si>
    <t>GPECO IN Equity</t>
  </si>
  <si>
    <t>INE0S7E01015</t>
  </si>
  <si>
    <t>INE813G01023</t>
  </si>
  <si>
    <t>GEMENVIR IN Equity</t>
  </si>
  <si>
    <t>INE0RUJ01013</t>
  </si>
  <si>
    <t>PURPLEFI IN Equity</t>
  </si>
  <si>
    <t>INE0CYK01015</t>
  </si>
  <si>
    <t>INE323B01024</t>
  </si>
  <si>
    <t>BEACON IN Equity</t>
  </si>
  <si>
    <t>INE639X01027</t>
  </si>
  <si>
    <t>DPVBETF IN Equity</t>
  </si>
  <si>
    <t>INF740KA1TA7</t>
  </si>
  <si>
    <t>PKTP IN Equity</t>
  </si>
  <si>
    <t>BYT IN Equity</t>
  </si>
  <si>
    <t>MABNKTF IN Equity</t>
  </si>
  <si>
    <t>INF769K01KR3</t>
  </si>
  <si>
    <t>PDIGI IN Equity</t>
  </si>
  <si>
    <t>RGC IN Equity</t>
  </si>
  <si>
    <t>LL IN Equity</t>
  </si>
  <si>
    <t>INE0QUV01010</t>
  </si>
  <si>
    <t>ATISHAY IN Equity</t>
  </si>
  <si>
    <t>ATISHAY LTD</t>
  </si>
  <si>
    <t>SMM IN Equity</t>
  </si>
  <si>
    <t>GARN IN Equity</t>
  </si>
  <si>
    <t>KLP IN Equity</t>
  </si>
  <si>
    <t>TGFI IN Equity</t>
  </si>
  <si>
    <t>SERA IN Equity</t>
  </si>
  <si>
    <t>MRPAGRO IN Equity</t>
  </si>
  <si>
    <t>MRP AGRO LTD</t>
  </si>
  <si>
    <t>KCK IN Equity</t>
  </si>
  <si>
    <t>HOLMARC IN Equity</t>
  </si>
  <si>
    <t>INE0LXA01019</t>
  </si>
  <si>
    <t>ALFRD IN Equity</t>
  </si>
  <si>
    <t>MADHUV IN Equity</t>
  </si>
  <si>
    <t>TPIT IN Equity</t>
  </si>
  <si>
    <t>STRAT IN Equity</t>
  </si>
  <si>
    <t>AKSL IN Equity</t>
  </si>
  <si>
    <t>AK SPINTEX LTD</t>
  </si>
  <si>
    <t>KMP IN Equity</t>
  </si>
  <si>
    <t>KEMP &amp; CO LTD</t>
  </si>
  <si>
    <t>7SEAS IN Equity</t>
  </si>
  <si>
    <t>RBMP IN Equity</t>
  </si>
  <si>
    <t>GICL IN Equity</t>
  </si>
  <si>
    <t>INE947T01014</t>
  </si>
  <si>
    <t>THK IN Equity</t>
  </si>
  <si>
    <t>THACKER &amp; CO LTD</t>
  </si>
  <si>
    <t>VAS IN Equity</t>
  </si>
  <si>
    <t>BCC IN Equity</t>
  </si>
  <si>
    <t>DEEDEV</t>
  </si>
  <si>
    <t>INE848E07AR7</t>
  </si>
  <si>
    <t>7.50% NHPC SER Y STRPP D NCD 07-10-2028</t>
  </si>
  <si>
    <t>BBG00QJBJ9F1</t>
  </si>
  <si>
    <t>INE020B08FD6</t>
  </si>
  <si>
    <t>7.58% REC LTD SR 234 B NCD RED31-05-2029</t>
  </si>
  <si>
    <t>BBG01N2DWF53</t>
  </si>
  <si>
    <t>LIC</t>
  </si>
  <si>
    <t>INE090AD6170</t>
  </si>
  <si>
    <t>ICICI BANK CD RED 25-07-2025</t>
  </si>
  <si>
    <t>BBG01P0G5BM3</t>
  </si>
  <si>
    <t>INE848E07BL8</t>
  </si>
  <si>
    <t>6.8% NHPC LTD SR AB STRPP C NCD 24-04-28</t>
  </si>
  <si>
    <t>BBG00THVH493</t>
  </si>
  <si>
    <t>INE134E08JP5</t>
  </si>
  <si>
    <t>7.85% PFC LTD NCD RED 03-04-2028</t>
  </si>
  <si>
    <t>BBG00KG9K586</t>
  </si>
  <si>
    <t>L&amp;T Finance Ltd.</t>
  </si>
  <si>
    <t>Isgec Heavy Engineering Ltd.</t>
  </si>
  <si>
    <t>BBG000QL4ZF6</t>
  </si>
  <si>
    <t>JK Tyre &amp; Industries Ltd.</t>
  </si>
  <si>
    <t>BBG000CTJLS5</t>
  </si>
  <si>
    <t>Orient Electric Ltd.</t>
  </si>
  <si>
    <t>BBG00HM5V7L3</t>
  </si>
  <si>
    <t>Sansera Engineering Ltd.</t>
  </si>
  <si>
    <t>BBG001BMYNC5</t>
  </si>
  <si>
    <t>IN0020220102</t>
  </si>
  <si>
    <t>7.41% GOVT OF INDIA RED 19-12-2036</t>
  </si>
  <si>
    <t>BBG01BYJ4983</t>
  </si>
  <si>
    <t>ION EXCHANGE INDIA LTD</t>
  </si>
  <si>
    <t>ION Exchange India Ltd.</t>
  </si>
  <si>
    <t>BBG000CTFQZ0</t>
  </si>
  <si>
    <t>JOHNSON CONTROLS-HITACHI AC INDIA LTD</t>
  </si>
  <si>
    <t>Johnson Controls-Hitachi AC India Ltd.</t>
  </si>
  <si>
    <t>BBG000CN6K59</t>
  </si>
  <si>
    <t>JTL Industries Ltd.</t>
  </si>
  <si>
    <t>BBG002WN2R52</t>
  </si>
  <si>
    <t>Teamlease Services Ltd.</t>
  </si>
  <si>
    <t>Diversified Commercial Services</t>
  </si>
  <si>
    <t>BBG000QL7ZQ1</t>
  </si>
  <si>
    <t>Commercial Services &amp; Supplies</t>
  </si>
  <si>
    <t>Himatsingka Seide Ltd.</t>
  </si>
  <si>
    <t>BBG000D4BQK4</t>
  </si>
  <si>
    <t>Maharashtra Seamless Ltd.</t>
  </si>
  <si>
    <t>BBG000CW0WP7</t>
  </si>
  <si>
    <t>Protean eGov Technologies Ltd.</t>
  </si>
  <si>
    <t>BBG00JGHSXC7</t>
  </si>
  <si>
    <t>Depositories, Clearing Houses and Other Intermediaries</t>
  </si>
  <si>
    <t>Timken India Ltd.</t>
  </si>
  <si>
    <t>BBG000D11XR9</t>
  </si>
  <si>
    <t>Seamec Ltd.</t>
  </si>
  <si>
    <t>Shipping</t>
  </si>
  <si>
    <t>BBG000BYG0G7</t>
  </si>
  <si>
    <t>Aeroflex Industries Ltd.</t>
  </si>
  <si>
    <t>BBG001BN0H06</t>
  </si>
  <si>
    <t>HINDUSTAN FOODS LIMITED</t>
  </si>
  <si>
    <t>Hindustan Foods Ltd.</t>
  </si>
  <si>
    <t>BBG000BL3N88</t>
  </si>
  <si>
    <t>INE999A01023</t>
  </si>
  <si>
    <t>NAVKAR CORPORATION LTD</t>
  </si>
  <si>
    <t>Navkar Corporation Ltd.</t>
  </si>
  <si>
    <t>BBG004M261V9</t>
  </si>
  <si>
    <t>Triveni Engineering &amp; Industries Ltd.</t>
  </si>
  <si>
    <t>Sugar</t>
  </si>
  <si>
    <t>BBG000C3YR02</t>
  </si>
  <si>
    <t>FORBES PRECISION TOOLS AND MACH PTS LTD</t>
  </si>
  <si>
    <t>Forbes Precision Tools and Mach Pts Ltd.</t>
  </si>
  <si>
    <t>BBG019TYQNV0</t>
  </si>
  <si>
    <t>ADITYA BIRLA SUN LIFE AMC LTD</t>
  </si>
  <si>
    <t>Aditya Birla Sun Life AMC Ltd.</t>
  </si>
  <si>
    <t>BBG012PPGP35</t>
  </si>
  <si>
    <t>Power Distribution</t>
  </si>
  <si>
    <t>Eureka Forbes Ltd.</t>
  </si>
  <si>
    <t>BBG00X7JVY81</t>
  </si>
  <si>
    <t>Reliance Industries Ltd</t>
  </si>
  <si>
    <t>Infosys Ltd</t>
  </si>
  <si>
    <t>ITC Ltd</t>
  </si>
  <si>
    <t>HCL Technologies Ltd</t>
  </si>
  <si>
    <t>UltraTech Cement Ltd</t>
  </si>
  <si>
    <t>Hindustan Zinc Ltd.</t>
  </si>
  <si>
    <t>Grasim Industries Ltd</t>
  </si>
  <si>
    <t>Power Finance Corporation Ltd</t>
  </si>
  <si>
    <t>Indian Overseas Bank</t>
  </si>
  <si>
    <t>IDBI Bank Ltd</t>
  </si>
  <si>
    <t>Jindal Steel &amp; Power Ltd</t>
  </si>
  <si>
    <t>Bosch Ltd</t>
  </si>
  <si>
    <t>Indian Railway Catering &amp; Tourism Corporation Ltd</t>
  </si>
  <si>
    <t>Tube Investments of India Ltd</t>
  </si>
  <si>
    <t>Lupin Ltd</t>
  </si>
  <si>
    <t>Hindustan Petroleum Corporation Ltd</t>
  </si>
  <si>
    <t>NMDC Ltd</t>
  </si>
  <si>
    <t>UCO Bank</t>
  </si>
  <si>
    <t>Berger Paints India Ltd</t>
  </si>
  <si>
    <t>General Insurance Corporation of India</t>
  </si>
  <si>
    <t>Bharat Forge Ltd</t>
  </si>
  <si>
    <t>Central Bank of India</t>
  </si>
  <si>
    <t>Aditya Birla Capital Ltd</t>
  </si>
  <si>
    <t>The Phoenix Mills Ltd.</t>
  </si>
  <si>
    <t>Tata Elxsi Ltd</t>
  </si>
  <si>
    <t>ACC Ltd</t>
  </si>
  <si>
    <t>KPIT Technologies Ltd</t>
  </si>
  <si>
    <t>LTF</t>
  </si>
  <si>
    <t>Fortis Healthcare Ltd</t>
  </si>
  <si>
    <t>CRISIL Ltd.</t>
  </si>
  <si>
    <t>Apollo Tyres Ltd</t>
  </si>
  <si>
    <t>Apar Industries Ltd</t>
  </si>
  <si>
    <t>Blue Star Ltd</t>
  </si>
  <si>
    <t>Tata Chemicals Ltd</t>
  </si>
  <si>
    <t>EIH Ltd</t>
  </si>
  <si>
    <t>Aarti Industries Ltd</t>
  </si>
  <si>
    <t>Emami Ltd</t>
  </si>
  <si>
    <t>Ratnamani Metals &amp; Tubes Ltd</t>
  </si>
  <si>
    <t>Trident Ltd</t>
  </si>
  <si>
    <t>Kajaria Ceramics Ltd</t>
  </si>
  <si>
    <t>Multi Commodity Exchange of India Ltd</t>
  </si>
  <si>
    <t>Whirlpool of India Ltd</t>
  </si>
  <si>
    <t>BASF India Ltd</t>
  </si>
  <si>
    <t>Chambal Fertilisers &amp; Chemicals Ltd</t>
  </si>
  <si>
    <t>Sanofi India Ltd</t>
  </si>
  <si>
    <t>Poly Medicure Ltd</t>
  </si>
  <si>
    <t>V-Guard Industries Ltd.</t>
  </si>
  <si>
    <t>BEML Ltd</t>
  </si>
  <si>
    <t>BLS International Services Ltd</t>
  </si>
  <si>
    <t>Chennai Petroleum Corporation Ltd.</t>
  </si>
  <si>
    <t>TTK Prestige Ltd.</t>
  </si>
  <si>
    <t>Praj Industries Ltd.</t>
  </si>
  <si>
    <t>Reliance Infrastructure Ltd</t>
  </si>
  <si>
    <t>Sarda Energy &amp; Minerals Ltd</t>
  </si>
  <si>
    <t>Shoppers Stop Ltd</t>
  </si>
  <si>
    <t>Responsive Industries Ltd</t>
  </si>
  <si>
    <t>Wockhardt Ltd</t>
  </si>
  <si>
    <t>Balrampur Chini Mills Ltd.</t>
  </si>
  <si>
    <t>Genus Power Infrastructures Ltd</t>
  </si>
  <si>
    <t>Ion Exchange (India) Ltd</t>
  </si>
  <si>
    <t>Religare Enterprises Ltd</t>
  </si>
  <si>
    <t>Allcargo Logistics Ltd</t>
  </si>
  <si>
    <t>Ahluwalia Contracts (India) Ltd</t>
  </si>
  <si>
    <t>Greenlam Industries Ltd</t>
  </si>
  <si>
    <t>Sunteck Realty Ltd</t>
  </si>
  <si>
    <t>Transport Corporation of India Ltd</t>
  </si>
  <si>
    <t>Indo Count Industries Ltd</t>
  </si>
  <si>
    <t>Vaibhav Global Ltd</t>
  </si>
  <si>
    <t>IXIGO</t>
  </si>
  <si>
    <t>ITD Cementation India Ltd</t>
  </si>
  <si>
    <t>PTC India Ltd</t>
  </si>
  <si>
    <t>Choice International Ltd</t>
  </si>
  <si>
    <t>Kesoram Industries Ltd</t>
  </si>
  <si>
    <t>Gokaldas Exports Ltd</t>
  </si>
  <si>
    <t>Rallis India Ltd</t>
  </si>
  <si>
    <t>Patel Engineering Ltd</t>
  </si>
  <si>
    <t>TD Power Systems Ltd</t>
  </si>
  <si>
    <t>Kirloskar Industries Ltd</t>
  </si>
  <si>
    <t>Tilaknagar Industries Ltd</t>
  </si>
  <si>
    <t>NOCIL Ltd</t>
  </si>
  <si>
    <t>Sharda Motor Industries Ltd</t>
  </si>
  <si>
    <t>Kaveri Seed Company Ltd</t>
  </si>
  <si>
    <t>Nucleus Software Exports Ltd</t>
  </si>
  <si>
    <t>WPIL Ltd</t>
  </si>
  <si>
    <t>Kalyani Steels Ltd</t>
  </si>
  <si>
    <t>Ashapura Minechem Ltd</t>
  </si>
  <si>
    <t>KDDL Ltd</t>
  </si>
  <si>
    <t>Cigniti Technologies Ltd</t>
  </si>
  <si>
    <t>Rajratan Global Wire Ltd</t>
  </si>
  <si>
    <t>The Anup Engineering Ltd</t>
  </si>
  <si>
    <t>Greenply Industries Ltd</t>
  </si>
  <si>
    <t>Sagar Cements Ltd</t>
  </si>
  <si>
    <t>Sandhar Technologies Limited</t>
  </si>
  <si>
    <t>STANLEY</t>
  </si>
  <si>
    <t>India Glycols Ltd</t>
  </si>
  <si>
    <t>IOL Chemicals &amp; Pharmaceuticals Ltd</t>
  </si>
  <si>
    <t>Man Industries (India) Ltd</t>
  </si>
  <si>
    <t>Marathon Nextgen Realty Ltd</t>
  </si>
  <si>
    <t>Sangam (India) Ltd</t>
  </si>
  <si>
    <t>Centum Electronics Ltd</t>
  </si>
  <si>
    <t>Andrew Yule &amp; Company Ltd</t>
  </si>
  <si>
    <t>Filatex Fashions Ltd</t>
  </si>
  <si>
    <t>Federal-Mogul Goetze (India) Ltd</t>
  </si>
  <si>
    <t>Vardhman Special Steels Ltd</t>
  </si>
  <si>
    <t>Ramco Industries Ltd</t>
  </si>
  <si>
    <t>Gokul Agro Resources Ltd</t>
  </si>
  <si>
    <t>Camlin Fine Sciences Ltd</t>
  </si>
  <si>
    <t>GVK Power &amp; Infrastructure Ltd</t>
  </si>
  <si>
    <t>SIGNPOST</t>
  </si>
  <si>
    <t>India Nippon Electricals Ltd</t>
  </si>
  <si>
    <t>BOROSCI</t>
  </si>
  <si>
    <t>SMS Pharmaceuticals Ltd</t>
  </si>
  <si>
    <t>Texmaco Infrastructure &amp; Holdings Ltd</t>
  </si>
  <si>
    <t>Hester Biosciences Ltd</t>
  </si>
  <si>
    <t>Uttam Sugar Mills Ltd</t>
  </si>
  <si>
    <t>Kilburn Engineering Ltd</t>
  </si>
  <si>
    <t>Kabra Extrusion Technik Ltd</t>
  </si>
  <si>
    <t>Roto Pumps Ltd.</t>
  </si>
  <si>
    <t>Entertainment Network (India) Ltd</t>
  </si>
  <si>
    <t>GIC Housing Finance Ltd.</t>
  </si>
  <si>
    <t>Sat Industries Ltd</t>
  </si>
  <si>
    <t>Ramco Systems Ltd</t>
  </si>
  <si>
    <t>Amines &amp; Plasticizers Ltd</t>
  </si>
  <si>
    <t>Royal Orchid Hotels Ltd</t>
  </si>
  <si>
    <t>Bodal Chemicals Ltd</t>
  </si>
  <si>
    <t>Associated Alcohols &amp; Breweries Ltd</t>
  </si>
  <si>
    <t>Gloster Ltd</t>
  </si>
  <si>
    <t>Forbes &amp; Company Ltd</t>
  </si>
  <si>
    <t>Nitta Gelatin India Ltd</t>
  </si>
  <si>
    <t>Chemfab Alkalis Ltd</t>
  </si>
  <si>
    <t>Dhunseri Investments Ltd</t>
  </si>
  <si>
    <t>Electrotherm (India) Ltd</t>
  </si>
  <si>
    <t>Menon Bearings Ltd</t>
  </si>
  <si>
    <t>PVP Ventures Ltd</t>
  </si>
  <si>
    <t>Black Rose Industries Ltd</t>
  </si>
  <si>
    <t>Mold-Tek Technologies Ltd</t>
  </si>
  <si>
    <t>Mindteck (India) Ltd</t>
  </si>
  <si>
    <t>Essar Shipping Ltd</t>
  </si>
  <si>
    <t>Hindustan Composites Ltd</t>
  </si>
  <si>
    <t>HCL Infosystems Ltd</t>
  </si>
  <si>
    <t>INE618N01022</t>
  </si>
  <si>
    <t>Sarla Performance Fibers Ltd</t>
  </si>
  <si>
    <t>Donear Industries Ltd</t>
  </si>
  <si>
    <t>Nahar Industrial Enterprises Ltd</t>
  </si>
  <si>
    <t>Shri Jagdamba Polymers Ltd</t>
  </si>
  <si>
    <t>Riddhi Siddhi Gluco Biols Ltd</t>
  </si>
  <si>
    <t>MBL Infrastructure Ltd</t>
  </si>
  <si>
    <t>SIL Investments Ltd</t>
  </si>
  <si>
    <t>TRF Ltd</t>
  </si>
  <si>
    <t>Amal Ltd</t>
  </si>
  <si>
    <t>VHLTD</t>
  </si>
  <si>
    <t>Ashima Ltd</t>
  </si>
  <si>
    <t>Nila Infrastructures Ltd</t>
  </si>
  <si>
    <t>IFB Agro Industries Ltd</t>
  </si>
  <si>
    <t>Birla Precision Technologies Ltd</t>
  </si>
  <si>
    <t>Mawana Sugars Ltd</t>
  </si>
  <si>
    <t>Batliboi Ltd</t>
  </si>
  <si>
    <t>Take Solutions Ltd</t>
  </si>
  <si>
    <t>Emkay Global Financial Services Ltd</t>
  </si>
  <si>
    <t>Vaarad Ventures Ltd</t>
  </si>
  <si>
    <t>Gennex Laboratories Ltd</t>
  </si>
  <si>
    <t>Graviss Hospitality Ltd</t>
  </si>
  <si>
    <t>Manaksia Coated Metals &amp; Industries Ltd</t>
  </si>
  <si>
    <t>Bannari Amman Spinning Mills Ltd</t>
  </si>
  <si>
    <t>Comfort Intech Ltd</t>
  </si>
  <si>
    <t>SABTNL</t>
  </si>
  <si>
    <t>Investment &amp; Precision Castings Ltd</t>
  </si>
  <si>
    <t>Ruchi Infrastructure Ltd</t>
  </si>
  <si>
    <t>Indokem Ltd</t>
  </si>
  <si>
    <t>Nila Spaces Ltd</t>
  </si>
  <si>
    <t>Country Club Hospitality &amp; Holidays Ltd</t>
  </si>
  <si>
    <t>GSS Infotech Ltd</t>
  </si>
  <si>
    <t>Bimetal Bearings Ltd</t>
  </si>
  <si>
    <t>Dhunseri Tea &amp; Industries Ltd</t>
  </si>
  <si>
    <t>Maha Rashtra Apex Corporation Ltd</t>
  </si>
  <si>
    <t>GTL Ltd</t>
  </si>
  <si>
    <t>SMS Lifesciences India Ltd</t>
  </si>
  <si>
    <t>Noida Toll Bridge Company Ltd</t>
  </si>
  <si>
    <t>Indian Acrylics Ltd</t>
  </si>
  <si>
    <t>Swastika Investmart Ltd</t>
  </si>
  <si>
    <t>DIGIDRIVE</t>
  </si>
  <si>
    <t>INE451S01027</t>
  </si>
  <si>
    <t>Asian Hotels (West) Ltd</t>
  </si>
  <si>
    <t>INE00LM01029</t>
  </si>
  <si>
    <t>Kohinoor Foods Ltd</t>
  </si>
  <si>
    <t>Nagpur Power &amp; Industries Ltd</t>
  </si>
  <si>
    <t>India Steel Works Ltd</t>
  </si>
  <si>
    <t>WEP Solutions Ltd</t>
  </si>
  <si>
    <t>Tulsyan NEC Ltd</t>
  </si>
  <si>
    <t>Global Offshore Services Ltd</t>
  </si>
  <si>
    <t>Virat Crane Industries Ltd</t>
  </si>
  <si>
    <t>Simbhaoli Sugars Ltd</t>
  </si>
  <si>
    <t>Amarjothi Spinning Mills Ltd</t>
  </si>
  <si>
    <t>Polychem Ltd</t>
  </si>
  <si>
    <t>Yaari Digital Integrated Services Ltd</t>
  </si>
  <si>
    <t>Apis India Ltd</t>
  </si>
  <si>
    <t>Raja Bahadur International Ltd</t>
  </si>
  <si>
    <t>Kanishk Steel Industries Ltd</t>
  </si>
  <si>
    <t>Prudential Sugar Corporation Ltd</t>
  </si>
  <si>
    <t>Pritish Nandy Communications Ltd</t>
  </si>
  <si>
    <t>Kanani Industries Ltd</t>
  </si>
  <si>
    <t>INE238C01022</t>
  </si>
  <si>
    <t>Amrapali Industries Ltd</t>
  </si>
  <si>
    <t>Manugraph India Ltd</t>
  </si>
  <si>
    <t>Shree Pacetronix Ltd</t>
  </si>
  <si>
    <t>Bang Overseas Ltd</t>
  </si>
  <si>
    <t>Sylph Technologies Ltd</t>
  </si>
  <si>
    <t>Sky Industries Ltd</t>
  </si>
  <si>
    <t>Sri KPR Industries Ltd</t>
  </si>
  <si>
    <t>Innovative Tech Pack Ltd</t>
  </si>
  <si>
    <t>Artefact Projects Ltd</t>
  </si>
  <si>
    <t>Consolidated Construction Consortium Ltd</t>
  </si>
  <si>
    <t>Krypton Industries Ltd</t>
  </si>
  <si>
    <t>Pioneer Investcorp Ltd</t>
  </si>
  <si>
    <t>CCL International Ltd</t>
  </si>
  <si>
    <t>Compuage Infocom Ltd</t>
  </si>
  <si>
    <t>Next Mediaworks Ltd</t>
  </si>
  <si>
    <t>STL Global Ltd</t>
  </si>
  <si>
    <t>Hindustan Appliances Ltd</t>
  </si>
  <si>
    <t>Educomp Solutions Ltd</t>
  </si>
  <si>
    <t>Ushdev International Ltd</t>
  </si>
  <si>
    <t>Unison Metals Ltd</t>
  </si>
  <si>
    <t>Solitaire Machine Tools Ltd</t>
  </si>
  <si>
    <t>Chordia Food Products Ltd</t>
  </si>
  <si>
    <t>USG Tech Solutions Ltd</t>
  </si>
  <si>
    <t>ARCL Organics Ltd</t>
  </si>
  <si>
    <t>BITS Ltd</t>
  </si>
  <si>
    <t>Gujarat Terce Laboratories Ltd</t>
  </si>
  <si>
    <t>Sumeet Industries Ltd</t>
  </si>
  <si>
    <t>Pan India Corporation Ltd</t>
  </si>
  <si>
    <t>Pro Fin Capital Services Ltd</t>
  </si>
  <si>
    <t>Goenka Diamond &amp; Jewels Ltd</t>
  </si>
  <si>
    <t>INE234I01028</t>
  </si>
  <si>
    <t>Madhusudan Securities Ltd</t>
  </si>
  <si>
    <t>Prime Urban Development India Ltd</t>
  </si>
  <si>
    <t>Onelife Capital Advisors Ltd</t>
  </si>
  <si>
    <t>Unistar Multimedia Ltd</t>
  </si>
  <si>
    <t>Kamanwala Housing Construction Ltd</t>
  </si>
  <si>
    <t>Uniroyal Industries Ltd</t>
  </si>
  <si>
    <t>Marg Ltd</t>
  </si>
  <si>
    <t>Integrated Capital Services Ltd</t>
  </si>
  <si>
    <t>Millennium Online Solutions (India) Ltd</t>
  </si>
  <si>
    <t>Anjani Finance Ltd</t>
  </si>
  <si>
    <t>Eon Electric Ltd</t>
  </si>
  <si>
    <t>Photon Capital Advisors Ltd</t>
  </si>
  <si>
    <t>Camson Bio Technologies Ltd</t>
  </si>
  <si>
    <t>Blue Coast Hotels Ltd</t>
  </si>
  <si>
    <t>CHD Developers Ltd</t>
  </si>
  <si>
    <t>Alchemist Corporation Ltd</t>
  </si>
  <si>
    <t>Rama Petrochemicals Ltd</t>
  </si>
  <si>
    <t>Steelco Gujarat Ltd</t>
  </si>
  <si>
    <t>Neo Corp International Ltd</t>
  </si>
  <si>
    <t>Asahi Infrastructure &amp; Projects Ltd</t>
  </si>
  <si>
    <t>Jauss Polymers Ltd</t>
  </si>
  <si>
    <t>SVA India Ltd</t>
  </si>
  <si>
    <t>INE681K01026</t>
  </si>
  <si>
    <t>Anand Projects Ltd</t>
  </si>
  <si>
    <t>Blue Blends (India) Ltd</t>
  </si>
  <si>
    <t>Hindusthan Udyog Ltd</t>
  </si>
  <si>
    <t>Universal Arts Ltd</t>
  </si>
  <si>
    <t>Aditya Forge Ltd</t>
  </si>
  <si>
    <t>INE726X01014</t>
  </si>
  <si>
    <t>INE713N01013</t>
  </si>
  <si>
    <t>ABDL</t>
  </si>
  <si>
    <t>INE0S2V01010</t>
  </si>
  <si>
    <t>VRAJ</t>
  </si>
  <si>
    <t>INE168P01015</t>
  </si>
  <si>
    <t>EMCURE</t>
  </si>
  <si>
    <t>INE0B9K01025</t>
  </si>
  <si>
    <t>BANSALWIRE</t>
  </si>
  <si>
    <t>INE0T3401029</t>
  </si>
  <si>
    <t>INE08NE01025</t>
  </si>
  <si>
    <t>INE0MNP01016</t>
  </si>
  <si>
    <t>EMCURE IN Equity</t>
  </si>
  <si>
    <t>INE205B01031</t>
  </si>
  <si>
    <t>INE542W01025</t>
  </si>
  <si>
    <t>SAMMAANC IN Equity</t>
  </si>
  <si>
    <t>ABDL IN Equity</t>
  </si>
  <si>
    <t>INE613C01026</t>
  </si>
  <si>
    <t>BANSALWI IN Equity</t>
  </si>
  <si>
    <t>INE765D01022</t>
  </si>
  <si>
    <t>LSIL IN Equity</t>
  </si>
  <si>
    <t>SANSTAR IN Equity</t>
  </si>
  <si>
    <t>SANSTAR LTD</t>
  </si>
  <si>
    <t>INE258R01028</t>
  </si>
  <si>
    <t>VERTOZ LTD</t>
  </si>
  <si>
    <t>GGBL IN Equity</t>
  </si>
  <si>
    <t>INE0R8C01018</t>
  </si>
  <si>
    <t>FEDDERSH IN Equity</t>
  </si>
  <si>
    <t>AGIIL IN Equity</t>
  </si>
  <si>
    <t>EFFWA IN Equity</t>
  </si>
  <si>
    <t>INE0U9101019</t>
  </si>
  <si>
    <t>VRAJ IN Equity</t>
  </si>
  <si>
    <t>PCCL IN Equity</t>
  </si>
  <si>
    <t>INE998U01015</t>
  </si>
  <si>
    <t>SPCL IN Equity</t>
  </si>
  <si>
    <t>INE0T7B01010</t>
  </si>
  <si>
    <t>SAHAJSOL IN Equity</t>
  </si>
  <si>
    <t>SAHAJ SOLAR LTD</t>
  </si>
  <si>
    <t>INE0P4701011</t>
  </si>
  <si>
    <t>NPL IN Equity</t>
  </si>
  <si>
    <t>INE0PO601011</t>
  </si>
  <si>
    <t>INE427T01025</t>
  </si>
  <si>
    <t>NEPHROCA IN Equity</t>
  </si>
  <si>
    <t>INE0SUN01013</t>
  </si>
  <si>
    <t>KATARIA IN Equity</t>
  </si>
  <si>
    <t>INE0SVY01018</t>
  </si>
  <si>
    <t>INE326B01035</t>
  </si>
  <si>
    <t>RNFI IN Equity</t>
  </si>
  <si>
    <t>INE0SA001017</t>
  </si>
  <si>
    <t>ACLD IN Equity</t>
  </si>
  <si>
    <t>TUNWAL IN Equity</t>
  </si>
  <si>
    <t>INE0OXV01027</t>
  </si>
  <si>
    <t>MASON IN Equity</t>
  </si>
  <si>
    <t>INE0SH001010</t>
  </si>
  <si>
    <t>PRIZOR IN Equity</t>
  </si>
  <si>
    <t>INE0V9N01017</t>
  </si>
  <si>
    <t>SYLVANPL IN Equity</t>
  </si>
  <si>
    <t>INE01IH01015</t>
  </si>
  <si>
    <t>EMERALD IN Equity</t>
  </si>
  <si>
    <t>DPEL IN Equity</t>
  </si>
  <si>
    <t>INE0SCO01019</t>
  </si>
  <si>
    <t>ASHC IN Equity</t>
  </si>
  <si>
    <t>GLOBETX IN Equity</t>
  </si>
  <si>
    <t>AAYUSHBU IN Equity</t>
  </si>
  <si>
    <t>GTR IN Equity</t>
  </si>
  <si>
    <t>UIF IN Equity</t>
  </si>
  <si>
    <t>MANFYIT IN Equity</t>
  </si>
  <si>
    <t>INF769K01KV5</t>
  </si>
  <si>
    <t>PIGL IN Equity</t>
  </si>
  <si>
    <t>PRITIKA IN Equity</t>
  </si>
  <si>
    <t>CPML IN Equity</t>
  </si>
  <si>
    <t>LATTEYS IN Equity</t>
  </si>
  <si>
    <t>GGAG IN Equity</t>
  </si>
  <si>
    <t>AZTEC IN Equity</t>
  </si>
  <si>
    <t>MANEVAA IN Equity</t>
  </si>
  <si>
    <t>INF769K01LQ3</t>
  </si>
  <si>
    <t>LJSL IN Equity</t>
  </si>
  <si>
    <t>TRISHAKT IN Equity</t>
  </si>
  <si>
    <t>Weights</t>
  </si>
  <si>
    <t>P/E Rante</t>
  </si>
  <si>
    <t>Nof Stocks</t>
  </si>
  <si>
    <t>Security Name</t>
  </si>
  <si>
    <t>% Holding</t>
  </si>
  <si>
    <t>EPS</t>
  </si>
  <si>
    <t>PE Ratio</t>
  </si>
  <si>
    <t xml:space="preserve"> LIC MF Midcap Fund</t>
  </si>
  <si>
    <t>LIC MF Smallcap Fund</t>
  </si>
  <si>
    <t>INE261F08BX4</t>
  </si>
  <si>
    <t>7.43% NABARD GOI SERV NCD RED 31-01-2030</t>
  </si>
  <si>
    <t>BBG00RLS6WF2</t>
  </si>
  <si>
    <t>INE906B07GP0</t>
  </si>
  <si>
    <t>8.27% NHAI NCD RED 28-03-2029</t>
  </si>
  <si>
    <t>National Highways Authority of India</t>
  </si>
  <si>
    <t>BBG00NQHDLG5</t>
  </si>
  <si>
    <t>Reliance Retail Ventures Ltd.</t>
  </si>
  <si>
    <t>Investment - Repo Deposit</t>
  </si>
  <si>
    <t>INE238AD6884</t>
  </si>
  <si>
    <t>AXIS BANK LTD CD RED 22-08-25</t>
  </si>
  <si>
    <t>BBG01PDRGLF9</t>
  </si>
  <si>
    <t>INE556F16AT0</t>
  </si>
  <si>
    <t>SIDBI CD RED 26-08-2025</t>
  </si>
  <si>
    <t>BBG01PGD1RP9</t>
  </si>
  <si>
    <t>INE831R07474</t>
  </si>
  <si>
    <t>8.0956% ADITYA BIRLA HSG R 22-12-2026</t>
  </si>
  <si>
    <t>Aditya Birla Housing Finance Ltd.</t>
  </si>
  <si>
    <t>BBG01P49C7S0</t>
  </si>
  <si>
    <t>INE261F08DX0</t>
  </si>
  <si>
    <t>7.58% NABARD NCD SR 23H-R1 RED 31-07-26</t>
  </si>
  <si>
    <t>BBG01DYKRVK8</t>
  </si>
  <si>
    <t>INE721A07RH9</t>
  </si>
  <si>
    <t>8.75% SHRIRAM FIN SR PPD V OP 2R15-06-26</t>
  </si>
  <si>
    <t>BBG01FVP4ZG6</t>
  </si>
  <si>
    <t>Bajaj Housing Finance Ltd.</t>
  </si>
  <si>
    <t>Copper</t>
  </si>
  <si>
    <t>BBG000DFQMD0</t>
  </si>
  <si>
    <t>COMPUTER AGE MANAGEMENT SERVICES LTD.</t>
  </si>
  <si>
    <t>Computer Age Management Services Ltd.</t>
  </si>
  <si>
    <t>BBG000H5LCX3</t>
  </si>
  <si>
    <t>NEULAND LABORATORIES LIMITED</t>
  </si>
  <si>
    <t>Neuland Laboratories Ltd.</t>
  </si>
  <si>
    <t>BBG000DWVW81</t>
  </si>
  <si>
    <t>SENCO GOLD LIMITED</t>
  </si>
  <si>
    <t>Senco Gold Ltd.</t>
  </si>
  <si>
    <t>BBG003QV6Z20</t>
  </si>
  <si>
    <t>INGERSOLL RAND (INDIA) LTD</t>
  </si>
  <si>
    <t>Ingersoll Rand (India) Ltd.</t>
  </si>
  <si>
    <t>BBG000CT9KM4</t>
  </si>
  <si>
    <t>LEGOLD</t>
  </si>
  <si>
    <t>LIC MF Gold Exchange Traded Fund</t>
  </si>
  <si>
    <t>GOLD INVESTMENT 995 PURITY</t>
  </si>
  <si>
    <t>Gold</t>
  </si>
  <si>
    <t>Investment - Gold</t>
  </si>
  <si>
    <t>BBG01HMYVT95</t>
  </si>
  <si>
    <t>LIC193</t>
  </si>
  <si>
    <t>RELIANCE INDS</t>
  </si>
  <si>
    <t>TATA CONSULTANCY</t>
  </si>
  <si>
    <t>BHARTI AIRTEL</t>
  </si>
  <si>
    <t>STATE BANK IND</t>
  </si>
  <si>
    <t>LIC INSURANCE CO</t>
  </si>
  <si>
    <t>HINDUSTAN UNILEV</t>
  </si>
  <si>
    <t>LARSEN &amp; TOUBRO</t>
  </si>
  <si>
    <t>HCL TECH LTD</t>
  </si>
  <si>
    <t>BAJAJ FINANCE LT</t>
  </si>
  <si>
    <t>SUN PHARMA INDU</t>
  </si>
  <si>
    <t>OIL &amp; NATURAL GA</t>
  </si>
  <si>
    <t>MARUTI SUZUKI IN</t>
  </si>
  <si>
    <t>KOTAK MAHINDRA</t>
  </si>
  <si>
    <t>MAHINDRA &amp; MAHIN</t>
  </si>
  <si>
    <t>ADANI ENTERPRISE</t>
  </si>
  <si>
    <t>ULTRATECH CEMENT</t>
  </si>
  <si>
    <t>AVENUE SUPERMART</t>
  </si>
  <si>
    <t>ADANI PORTS AND</t>
  </si>
  <si>
    <t>POWER GRID CORP</t>
  </si>
  <si>
    <t>HINDUSTAN AERONA</t>
  </si>
  <si>
    <t>ADANI GREEN ENER</t>
  </si>
  <si>
    <t>BAJAJ FINSERV LT</t>
  </si>
  <si>
    <t>INDIAN OIL CORP</t>
  </si>
  <si>
    <t>INDIAN RAILWAY F</t>
  </si>
  <si>
    <t>BHARAT ELECTRON</t>
  </si>
  <si>
    <t>HINDUSTAN ZINC</t>
  </si>
  <si>
    <t>JIO FINANCIAL SE</t>
  </si>
  <si>
    <t>VARUN BEVERAGES</t>
  </si>
  <si>
    <t>INTERGLOBE AVIAT</t>
  </si>
  <si>
    <t>SBI LIFE INSURAN</t>
  </si>
  <si>
    <t>GRASIM INDS LTD</t>
  </si>
  <si>
    <t>POWER FINANCE</t>
  </si>
  <si>
    <t>TECH MAHINDRA LT</t>
  </si>
  <si>
    <t>HDFC LIFE INSURA</t>
  </si>
  <si>
    <t>PIDILITE INDS</t>
  </si>
  <si>
    <t>HINDALCO INDS</t>
  </si>
  <si>
    <t>BHARAT PETROL</t>
  </si>
  <si>
    <t>AMBUJA CEMENTS</t>
  </si>
  <si>
    <t>GODREJ CONSUMER</t>
  </si>
  <si>
    <t>BRITANNIA INDS</t>
  </si>
  <si>
    <t>TATA POWER CO</t>
  </si>
  <si>
    <t>EICHER MOTORS</t>
  </si>
  <si>
    <t>DIVI LABS LTD</t>
  </si>
  <si>
    <t>SAMVARDHANA MOTH</t>
  </si>
  <si>
    <t>PUNJAB NATL BANK</t>
  </si>
  <si>
    <t>RAIL VIKAS NIGAM</t>
  </si>
  <si>
    <t>MACROTECH DEVELO</t>
  </si>
  <si>
    <t>CHOLAMANDALAM IN</t>
  </si>
  <si>
    <t>ADANI ENERGY SOL</t>
  </si>
  <si>
    <t>SHRIRAM FINANCE</t>
  </si>
  <si>
    <t>TATA CONSUMER PR</t>
  </si>
  <si>
    <t>HAVELLS INDIA</t>
  </si>
  <si>
    <t>TORRENT PHARMA</t>
  </si>
  <si>
    <t>DR REDDY'S LABS</t>
  </si>
  <si>
    <t>INDIAN OVERSEAS</t>
  </si>
  <si>
    <t>BAJAJ HOLDINGS A</t>
  </si>
  <si>
    <t>INDUSIND BANK</t>
  </si>
  <si>
    <t>HERO MOTOCORP LT</t>
  </si>
  <si>
    <t>ICICI PRUDENTIAL</t>
  </si>
  <si>
    <t>UNITED SPIRITS</t>
  </si>
  <si>
    <t>CG POWER AND IND</t>
  </si>
  <si>
    <t>VODAFONE IDEA LT</t>
  </si>
  <si>
    <t>ICICI LOMBARD GE</t>
  </si>
  <si>
    <t>CUMMINS INDIA</t>
  </si>
  <si>
    <t>SUZLON ENERGY</t>
  </si>
  <si>
    <t>POLYCAB INDIA LT</t>
  </si>
  <si>
    <t>BHARAT HEAVY ELE</t>
  </si>
  <si>
    <t>MANKIND PHARMA L</t>
  </si>
  <si>
    <t>APOLLO HOSPITALS</t>
  </si>
  <si>
    <t>INFO EDGE</t>
  </si>
  <si>
    <t>COLGATE PALMOLIV</t>
  </si>
  <si>
    <t>JINDAL STEEL &amp; P</t>
  </si>
  <si>
    <t>SOLAR INDUSTRIES</t>
  </si>
  <si>
    <t>ORACLE FINANCIAL</t>
  </si>
  <si>
    <t>HDFC ASSET MANAG</t>
  </si>
  <si>
    <t>UNION BANK INDIA</t>
  </si>
  <si>
    <t>INDIAN HOTELS CO</t>
  </si>
  <si>
    <t>AUROBINDO PHARMA</t>
  </si>
  <si>
    <t>SHREE CEMENT</t>
  </si>
  <si>
    <t>ADANI TOTAL GAS</t>
  </si>
  <si>
    <t>HINDUSTAN PETRO</t>
  </si>
  <si>
    <t>MAZAGON DOCK SHI</t>
  </si>
  <si>
    <t>MAX HEALTHCARE I</t>
  </si>
  <si>
    <t>TORRENT POWER LT</t>
  </si>
  <si>
    <t>GODREJ PROPERTIE</t>
  </si>
  <si>
    <t>PERSISTENT SYS</t>
  </si>
  <si>
    <t>MUTHOOT FINANCE</t>
  </si>
  <si>
    <t>DIXON TECHNOLOGI</t>
  </si>
  <si>
    <t>TUBE INVESTMENTS</t>
  </si>
  <si>
    <t>ASHOK LEYLAND</t>
  </si>
  <si>
    <t>INDIAN RAILWAY C</t>
  </si>
  <si>
    <t>BHARAT FORGE CO</t>
  </si>
  <si>
    <t>ALKEM LABORATORI</t>
  </si>
  <si>
    <t>PRESTIGE ESTATES</t>
  </si>
  <si>
    <t>GEN INS CORP OF</t>
  </si>
  <si>
    <t>PATANJALI FOODS</t>
  </si>
  <si>
    <t>SBI CARDS &amp; PAYM</t>
  </si>
  <si>
    <t>PI INDUSTRIES</t>
  </si>
  <si>
    <t>JSW INFRASTRUCTU</t>
  </si>
  <si>
    <t>PHOENIX MILLS</t>
  </si>
  <si>
    <t>SUPREME INDS LTD</t>
  </si>
  <si>
    <t>BERGER PAINTS</t>
  </si>
  <si>
    <t>JINDAL STAINLESS</t>
  </si>
  <si>
    <t>INDIAN RENEWABLE</t>
  </si>
  <si>
    <t>OBEROI REALTY</t>
  </si>
  <si>
    <t>FERT &amp; CHEM TRAV</t>
  </si>
  <si>
    <t>KALYAN JEWELLERS</t>
  </si>
  <si>
    <t>BHARTI HEXACOM L</t>
  </si>
  <si>
    <t>SCHAEFFLER INDIA</t>
  </si>
  <si>
    <t>L&amp;T TECHNOLOGY S</t>
  </si>
  <si>
    <t>FSN E-COMMERCE V</t>
  </si>
  <si>
    <t>CONTAINER CORP</t>
  </si>
  <si>
    <t>ADITYA BIRLA CAP</t>
  </si>
  <si>
    <t>HOUSING &amp; URBAN</t>
  </si>
  <si>
    <t>SUNDARAM FINANCE</t>
  </si>
  <si>
    <t>TATA COMMUNICATI</t>
  </si>
  <si>
    <t>IDFC FIRST BANK</t>
  </si>
  <si>
    <t>STEEL AUTHORITY</t>
  </si>
  <si>
    <t>BALKRISHNA INDS</t>
  </si>
  <si>
    <t>UNITED BREWERIES</t>
  </si>
  <si>
    <t>PROCTER &amp; GAMBLE</t>
  </si>
  <si>
    <t>CENTRAL BK INDIA</t>
  </si>
  <si>
    <t>OLAELEC IN Equity</t>
  </si>
  <si>
    <t>OLA ELECTRIC MOB</t>
  </si>
  <si>
    <t>INE0LXG01040</t>
  </si>
  <si>
    <t>COROMANDEL INTER</t>
  </si>
  <si>
    <t>HITACHI ENERGY I</t>
  </si>
  <si>
    <t>AU SMALL FINANCE</t>
  </si>
  <si>
    <t>KPIT TECHNOLOGIE</t>
  </si>
  <si>
    <t>COCHIN SHIPYARD</t>
  </si>
  <si>
    <t>GLENMARK PHARMA</t>
  </si>
  <si>
    <t>BHARAT DYNAMICS</t>
  </si>
  <si>
    <t>FED BANK LTD</t>
  </si>
  <si>
    <t>PAGE INDUSTRIES</t>
  </si>
  <si>
    <t>GLAXOSMITHKLINE</t>
  </si>
  <si>
    <t>UTI BSE SENS ETF</t>
  </si>
  <si>
    <t>HONEYWELL AUTOMA</t>
  </si>
  <si>
    <t>BANK OF MAHARASH</t>
  </si>
  <si>
    <t>NEW INDIA ASSURA</t>
  </si>
  <si>
    <t>TATA TECHNOLOGIE</t>
  </si>
  <si>
    <t>MOTILAL OSWAL</t>
  </si>
  <si>
    <t>JUBILANT FOODWOR</t>
  </si>
  <si>
    <t>NIPPON LIFE INDI</t>
  </si>
  <si>
    <t>ESCORTS KUBOTA L</t>
  </si>
  <si>
    <t>EXIDE INDUS LTD</t>
  </si>
  <si>
    <t>FORTIS HEALTHCAR</t>
  </si>
  <si>
    <t>KEI INDUS LTD</t>
  </si>
  <si>
    <t>APL APOLLO TUBES</t>
  </si>
  <si>
    <t>AJANTA PHARMA</t>
  </si>
  <si>
    <t>AIA ENGINEERING</t>
  </si>
  <si>
    <t>LLOYDS METALS</t>
  </si>
  <si>
    <t>PUNJAB &amp; SIND BA</t>
  </si>
  <si>
    <t>SONA BLW PRECISI</t>
  </si>
  <si>
    <t>DEEPAK NITRITE</t>
  </si>
  <si>
    <t>ONE 97 COMMUNICA</t>
  </si>
  <si>
    <t>M&amp;M FIN SERVICES</t>
  </si>
  <si>
    <t>INDRAPRASTHA GAS</t>
  </si>
  <si>
    <t>IRB INFRASTRUCTU</t>
  </si>
  <si>
    <t>LIC HOUSING FIN</t>
  </si>
  <si>
    <t>MAX FINANCIAL SE</t>
  </si>
  <si>
    <t>TATA INV CORP</t>
  </si>
  <si>
    <t>APAR INDUSTRIES</t>
  </si>
  <si>
    <t>STAR HEALTH &amp; AL</t>
  </si>
  <si>
    <t>EMBASSY OFFICE P</t>
  </si>
  <si>
    <t>MANGALORE REFINE</t>
  </si>
  <si>
    <t>DALMIA BHARAT LT</t>
  </si>
  <si>
    <t>GO DIGIT GENERAL</t>
  </si>
  <si>
    <t>IPCA LABS LTD</t>
  </si>
  <si>
    <t>SYNGENE INTERNAT</t>
  </si>
  <si>
    <t>GUJARAT FLUOROCH</t>
  </si>
  <si>
    <t>ENDURANCE TECHNO</t>
  </si>
  <si>
    <t>JK CEMENTS LTD</t>
  </si>
  <si>
    <t>GODREJ INDUSTRIE</t>
  </si>
  <si>
    <t>GODFREY PHILLIPS</t>
  </si>
  <si>
    <t>NATIONAL ALUMIN</t>
  </si>
  <si>
    <t>FIRSTCRY IN Equity</t>
  </si>
  <si>
    <t>BRAINBEES SOLUTI</t>
  </si>
  <si>
    <t>INE02RE01045</t>
  </si>
  <si>
    <t>SUN TV NETWORK</t>
  </si>
  <si>
    <t>HINDUSTAN COPPER</t>
  </si>
  <si>
    <t>ADITYA BIRLA FAS</t>
  </si>
  <si>
    <t>MOTHERSON SUMI W</t>
  </si>
  <si>
    <t>CROM GREAVES CON</t>
  </si>
  <si>
    <t>GLOBAL HEALTH LT</t>
  </si>
  <si>
    <t>KAYNES TECHNOLOG</t>
  </si>
  <si>
    <t>VEDANT FASHIONS</t>
  </si>
  <si>
    <t>JB CHEMS &amp; PHARM</t>
  </si>
  <si>
    <t>POONAWALLA FINCO</t>
  </si>
  <si>
    <t>CHOLAMANDALAM FI</t>
  </si>
  <si>
    <t>CENTRAL DEPOSITO</t>
  </si>
  <si>
    <t>HATSUN AGRO PROD</t>
  </si>
  <si>
    <t>CARBORUNDUM UNIV</t>
  </si>
  <si>
    <t>GILLETTE INDIA</t>
  </si>
  <si>
    <t>AUTHUM INVESTMEN</t>
  </si>
  <si>
    <t>DR LAL PATHLABS</t>
  </si>
  <si>
    <t>SUNDRAM FASTEN</t>
  </si>
  <si>
    <t>BAYER CROPSCIENC</t>
  </si>
  <si>
    <t>JYOTI CNC AUTOMA</t>
  </si>
  <si>
    <t>BRIGADE ENTERPRI</t>
  </si>
  <si>
    <t>AMARA RAJA ENERG</t>
  </si>
  <si>
    <t>PFIZER LTD</t>
  </si>
  <si>
    <t>TATA CHEMICALS</t>
  </si>
  <si>
    <t>SUVEN PHARMACEUT</t>
  </si>
  <si>
    <t>GRINDWELL NORTON</t>
  </si>
  <si>
    <t>ICICI SECURITIES</t>
  </si>
  <si>
    <t>EMCURE PHARMACEU</t>
  </si>
  <si>
    <t>MCX INDIA LTD</t>
  </si>
  <si>
    <t>AEGIS LOGISTICS</t>
  </si>
  <si>
    <t>CASTROL INDIA</t>
  </si>
  <si>
    <t>RADICO KHAITAN L</t>
  </si>
  <si>
    <t>NARAYANA HRUDAYA</t>
  </si>
  <si>
    <t>RATNAMANI METALS</t>
  </si>
  <si>
    <t>HIMADRI SPECIALI</t>
  </si>
  <si>
    <t>SUMITOMO CHEMICA</t>
  </si>
  <si>
    <t>PNB HOUSING FINA</t>
  </si>
  <si>
    <t>PIRAMAL PHARMA L</t>
  </si>
  <si>
    <t>GUJARAT STATE PE</t>
  </si>
  <si>
    <t>IRCON INTERNATIO</t>
  </si>
  <si>
    <t>JUPITER WAGONS L</t>
  </si>
  <si>
    <t>KEC INTL LTD</t>
  </si>
  <si>
    <t>KANSAI NEROLAC P</t>
  </si>
  <si>
    <t>POLY MEDICURE</t>
  </si>
  <si>
    <t>PIRAMAL ENTERPRI</t>
  </si>
  <si>
    <t>NIPPON INDIA ETF</t>
  </si>
  <si>
    <t>NUVAMA WEALTH MA</t>
  </si>
  <si>
    <t>TRIVENI TURBINE</t>
  </si>
  <si>
    <t>AARTI INDUS LTD</t>
  </si>
  <si>
    <t>TEJAS NETWORKS L</t>
  </si>
  <si>
    <t>SHYAM METALICS &amp;</t>
  </si>
  <si>
    <t>FINOLEX CABLES</t>
  </si>
  <si>
    <t>FIVE-STAR BUSINE</t>
  </si>
  <si>
    <t>CIE AUTOMOTIVE I</t>
  </si>
  <si>
    <t>ELGI EQUIPMENTS</t>
  </si>
  <si>
    <t>KALPATARU PROJEC</t>
  </si>
  <si>
    <t>ADITYA BIRLA SUN</t>
  </si>
  <si>
    <t>KAJARIA CERAMICS</t>
  </si>
  <si>
    <t>PTC INDUSTRIES L</t>
  </si>
  <si>
    <t>DEVYANI INTERNAT</t>
  </si>
  <si>
    <t>FIRSTSOURCE SOLU</t>
  </si>
  <si>
    <t>SIGNATUREGLOBAL</t>
  </si>
  <si>
    <t>COMPUTER AGE MAN</t>
  </si>
  <si>
    <t>NEXUS SELECT TRU</t>
  </si>
  <si>
    <t>CHAMBAL FERTILIS</t>
  </si>
  <si>
    <t>ALEMBIC PHARMACE</t>
  </si>
  <si>
    <t>GARDEN REACH SHI</t>
  </si>
  <si>
    <t>BIKAJI FOODS INT</t>
  </si>
  <si>
    <t>VINATI ORGANICS</t>
  </si>
  <si>
    <t>ASTER DM HEALTHC</t>
  </si>
  <si>
    <t>KRISHNA INSTITUT</t>
  </si>
  <si>
    <t>MINDSPACE BUSINE</t>
  </si>
  <si>
    <t>V-GUARD IND LTD</t>
  </si>
  <si>
    <t>SCHNEIDER ELECTR</t>
  </si>
  <si>
    <t>RELAXO FOOTWEARS</t>
  </si>
  <si>
    <t>RAMCO CEMENT/THE</t>
  </si>
  <si>
    <t>CREDITACCESS GRA</t>
  </si>
  <si>
    <t>KIRLOSKAR OIL EN</t>
  </si>
  <si>
    <t>FINOLEX INDUS</t>
  </si>
  <si>
    <t>TITAGARH RAIL SY</t>
  </si>
  <si>
    <t>BLUE DART EXPRES</t>
  </si>
  <si>
    <t>GREAT EASTERN SH</t>
  </si>
  <si>
    <t>TATA TELESERVICE</t>
  </si>
  <si>
    <t>ERIS LIFESCIENCE</t>
  </si>
  <si>
    <t>SONATA SOFTWARE</t>
  </si>
  <si>
    <t>MANAPPURAM FINAN</t>
  </si>
  <si>
    <t>CHALET HOTELS LT</t>
  </si>
  <si>
    <t>INDIAN ENERGY EX</t>
  </si>
  <si>
    <t>INDIAMART INTERM</t>
  </si>
  <si>
    <t>KFIN TECHNOLOGIE</t>
  </si>
  <si>
    <t>KARUR VYSYA BANK</t>
  </si>
  <si>
    <t>MAHANAGAR GAS LT</t>
  </si>
  <si>
    <t>TECHNO ELECTRIC</t>
  </si>
  <si>
    <t>RAMKRISHNA FORGI</t>
  </si>
  <si>
    <t>CENTURY PLYBOARD</t>
  </si>
  <si>
    <t>CONCORD BIOTECH</t>
  </si>
  <si>
    <t>GRANULES INDIA</t>
  </si>
  <si>
    <t>BOMBAY BURMAH TR</t>
  </si>
  <si>
    <t>BLS INTERNATIONA</t>
  </si>
  <si>
    <t>NATIONAL HIGHWAY</t>
  </si>
  <si>
    <t>CAPRI GLOBAL CAP</t>
  </si>
  <si>
    <t>AADHAR HOUSING F</t>
  </si>
  <si>
    <t>ASTRAZENECA PHAR</t>
  </si>
  <si>
    <t>HONASA CONSUMER</t>
  </si>
  <si>
    <t>FINE ORGANIC IND</t>
  </si>
  <si>
    <t>APTUS VALUE HOUS</t>
  </si>
  <si>
    <t>NAVIN FLUORINE I</t>
  </si>
  <si>
    <t>JAI BALAJI INDS</t>
  </si>
  <si>
    <t>SUPREME PETROCHE</t>
  </si>
  <si>
    <t>NEULAND LABORATO</t>
  </si>
  <si>
    <t>CLEAN SCIENCE &amp;</t>
  </si>
  <si>
    <t>ANAND RATHI WEAL</t>
  </si>
  <si>
    <t>DOMS INDUSTRIES</t>
  </si>
  <si>
    <t>AKZO NOBEL INDIA</t>
  </si>
  <si>
    <t>RAILTEL CORP OF</t>
  </si>
  <si>
    <t>GRAVITA INDIA</t>
  </si>
  <si>
    <t>STERLING AND WIL</t>
  </si>
  <si>
    <t>DATA PATTERNS IN</t>
  </si>
  <si>
    <t>NEWGEN SOFTWARE</t>
  </si>
  <si>
    <t>ASAHI INDIA GLAS</t>
  </si>
  <si>
    <t>ACTION CONSTRUCT</t>
  </si>
  <si>
    <t>NETWEB TECHNOLOG</t>
  </si>
  <si>
    <t>AMBER ENTERPRISE</t>
  </si>
  <si>
    <t>GODREJ AGROVET</t>
  </si>
  <si>
    <t>G R INFRAPROJECT</t>
  </si>
  <si>
    <t>EID PARRY INDIA</t>
  </si>
  <si>
    <t>JUBILANT PHARMOV</t>
  </si>
  <si>
    <t>UTI ASSET MANAGE</t>
  </si>
  <si>
    <t>CHENNAI PETROLEU</t>
  </si>
  <si>
    <t>CAPLIN POINT LAB</t>
  </si>
  <si>
    <t>INOX WIND ENERGY</t>
  </si>
  <si>
    <t>CRAFTSMAN AUTOMA</t>
  </si>
  <si>
    <t>KIRLOSKAR BROTHE</t>
  </si>
  <si>
    <t>VOLTAMP TRANSFOR</t>
  </si>
  <si>
    <t>PRAJ INDUSTRIES</t>
  </si>
  <si>
    <t>ELECON ENGINEER</t>
  </si>
  <si>
    <t>GENUS POWER INFR</t>
  </si>
  <si>
    <t>ECLERX SERVICES</t>
  </si>
  <si>
    <t>PG ELECTROPLAST</t>
  </si>
  <si>
    <t>INTELLECT DESIGN</t>
  </si>
  <si>
    <t>AAVAS FINANCIERS</t>
  </si>
  <si>
    <t>AKUMS IN Equity</t>
  </si>
  <si>
    <t>AKUMS DRUGS &amp; PH</t>
  </si>
  <si>
    <t>INE09XN01023</t>
  </si>
  <si>
    <t>ALOK INDUSTRIES</t>
  </si>
  <si>
    <t>INGERSOLL RAND</t>
  </si>
  <si>
    <t>DEEPAK FERTIL</t>
  </si>
  <si>
    <t>BHRT BOND ETF 30</t>
  </si>
  <si>
    <t>RAINBOW CHILDREN</t>
  </si>
  <si>
    <t>OLECTRA GREENTEC</t>
  </si>
  <si>
    <t>BROOKFIELD INDIA</t>
  </si>
  <si>
    <t>ELECTROSTEEL CAS</t>
  </si>
  <si>
    <t>GODAWARI POWER</t>
  </si>
  <si>
    <t>RHI MAGNESITA IN</t>
  </si>
  <si>
    <t>CITY UNION BANK</t>
  </si>
  <si>
    <t>SHIPPING CORP</t>
  </si>
  <si>
    <t>TANLA PLATFORMS</t>
  </si>
  <si>
    <t>SARDA ENERGY MIN</t>
  </si>
  <si>
    <t>HAPPIEST MINDS T</t>
  </si>
  <si>
    <t>STRIDES PHARMA S</t>
  </si>
  <si>
    <t>JAIPRAKASH POWER</t>
  </si>
  <si>
    <t>RELIANCE POWER</t>
  </si>
  <si>
    <t>ENGINEERS INDIA</t>
  </si>
  <si>
    <t>NUVOCO VISTAS CO</t>
  </si>
  <si>
    <t>JAMMU &amp; KASHMIR</t>
  </si>
  <si>
    <t>SAFARI INDS LTD</t>
  </si>
  <si>
    <t>BALRAMPUR CHINI</t>
  </si>
  <si>
    <t>CERA SANITARYWAR</t>
  </si>
  <si>
    <t>KPI GREEN ENERG</t>
  </si>
  <si>
    <t>AETHER INDUSTRIE</t>
  </si>
  <si>
    <t>GUJARAT MINERAL</t>
  </si>
  <si>
    <t>PNC INFRATECH LT</t>
  </si>
  <si>
    <t>CAN FIN HOMES</t>
  </si>
  <si>
    <t>CE INFO SYSTEMS</t>
  </si>
  <si>
    <t>TEGA INDUSTRIES</t>
  </si>
  <si>
    <t>BENGAL &amp; ASSAM C</t>
  </si>
  <si>
    <t>INDIA CEMENTS</t>
  </si>
  <si>
    <t>HAPPY FORGINGS L</t>
  </si>
  <si>
    <t>TARIL IN Equity</t>
  </si>
  <si>
    <t>TRANSFORMERS &amp; R</t>
  </si>
  <si>
    <t>MAHARASHTRA SC</t>
  </si>
  <si>
    <t>RASHTRIYA CHEMS</t>
  </si>
  <si>
    <t>BAJAJ ELECTRICAL</t>
  </si>
  <si>
    <t>RATTANINDIA ENTE</t>
  </si>
  <si>
    <t>VESUVIUS INDIA</t>
  </si>
  <si>
    <t>METROPOLIS HEALT</t>
  </si>
  <si>
    <t>GUJARAT PIPAVAV</t>
  </si>
  <si>
    <t>MARKSANS PHARMA</t>
  </si>
  <si>
    <t>KOTAK NFY BK ETF</t>
  </si>
  <si>
    <t>THOMAS COOK LTD</t>
  </si>
  <si>
    <t>ALKYL AMINES</t>
  </si>
  <si>
    <t>POWERMECH PROJEC</t>
  </si>
  <si>
    <t>AURIONPRO SOLUTI</t>
  </si>
  <si>
    <t>LEMON TREE HOTEL</t>
  </si>
  <si>
    <t>SAPPHIRE FOODS I</t>
  </si>
  <si>
    <t>SHREE RENUKA SUG</t>
  </si>
  <si>
    <t>JUBILANT INGREVI</t>
  </si>
  <si>
    <t>TRIVENI ENGINEER</t>
  </si>
  <si>
    <t>JK TYRE &amp; IND LT</t>
  </si>
  <si>
    <t>GALAXY SURFA LTD</t>
  </si>
  <si>
    <t>EDELWEISS FIN SE</t>
  </si>
  <si>
    <t>HOME FIRST FINAN</t>
  </si>
  <si>
    <t>HG INFRA ENGINEE</t>
  </si>
  <si>
    <t>ISGEC HEAVY ENGI</t>
  </si>
  <si>
    <t>GRAPHITE INDIA</t>
  </si>
  <si>
    <t>PRUDENT CORPORAT</t>
  </si>
  <si>
    <t>ALLIED BLENDERS</t>
  </si>
  <si>
    <t>GUJARAT NARM VLY</t>
  </si>
  <si>
    <t>NETWORK 18 MED</t>
  </si>
  <si>
    <t>LATENT VIEW ANAL</t>
  </si>
  <si>
    <t>GMR POWER AND UR</t>
  </si>
  <si>
    <t>SAREGAMA INDIA</t>
  </si>
  <si>
    <t>EUREKA FORBES LT</t>
  </si>
  <si>
    <t>TEXMACO RAIL &amp; E</t>
  </si>
  <si>
    <t>CCL PRODUCTS IND</t>
  </si>
  <si>
    <t>KIRLOSKAR FERR</t>
  </si>
  <si>
    <t>ELANTAS BECK IND</t>
  </si>
  <si>
    <t>ITD CEMENTATION</t>
  </si>
  <si>
    <t>ION EXCHANGE LTD</t>
  </si>
  <si>
    <t>SHRIRAM PISTONS</t>
  </si>
  <si>
    <t>MRS BECTORS FOOD</t>
  </si>
  <si>
    <t>REDTAPE LTD/INDI</t>
  </si>
  <si>
    <t>VIJAYA DIAGNOSTI</t>
  </si>
  <si>
    <t>KNR CONSTRUCTION</t>
  </si>
  <si>
    <t>JK LAKSHMI CEMEN</t>
  </si>
  <si>
    <t>KEYSTONE REALTOR</t>
  </si>
  <si>
    <t>EQUITAS SMALL FI</t>
  </si>
  <si>
    <t>LLOYDS ENGINEER</t>
  </si>
  <si>
    <t>NATL STAND INDI</t>
  </si>
  <si>
    <t>GUJARAT STATE F</t>
  </si>
  <si>
    <t>ARCHEAN CHEMICAL</t>
  </si>
  <si>
    <t>GALLANTT ISPAT</t>
  </si>
  <si>
    <t>AZAD ENGINEERING</t>
  </si>
  <si>
    <t>ASK AUTOMOTIVE L</t>
  </si>
  <si>
    <t>TIME TECHNOPLAST</t>
  </si>
  <si>
    <t>RELIGARE ENTERPR</t>
  </si>
  <si>
    <t>JUNIPER HOTELS L</t>
  </si>
  <si>
    <t>MAHARASHTRA SEAM</t>
  </si>
  <si>
    <t>CHOICE INTL LTD</t>
  </si>
  <si>
    <t>SUNDARAM FIN HDG</t>
  </si>
  <si>
    <t>BHRAT BND APR 31</t>
  </si>
  <si>
    <t>SHAKTI PUMPS LTD</t>
  </si>
  <si>
    <t>CMS INFO SYSTEMS</t>
  </si>
  <si>
    <t>KAMA HOLDINGS LT</t>
  </si>
  <si>
    <t>SHOPPERS STOP</t>
  </si>
  <si>
    <t>PROTEAN EGOV TEC</t>
  </si>
  <si>
    <t>MAHLIFE IN Equity</t>
  </si>
  <si>
    <t>MAHINDRA LIFESPA</t>
  </si>
  <si>
    <t>JUPITER LIFE LIN</t>
  </si>
  <si>
    <t>RATTANINDIA POWE</t>
  </si>
  <si>
    <t>RATEGAIN TRAVEL</t>
  </si>
  <si>
    <t>VARROC ENGINEERI</t>
  </si>
  <si>
    <t>INFIBEAM AVENUES</t>
  </si>
  <si>
    <t>RAJESH EXPORTS</t>
  </si>
  <si>
    <t>ELECTRONICS MART</t>
  </si>
  <si>
    <t>AHLUWALIA CONTRA</t>
  </si>
  <si>
    <t>KARNATAKA BANK</t>
  </si>
  <si>
    <t>ASTRA MICROWAVE</t>
  </si>
  <si>
    <t>LS INDUSTRIES LT</t>
  </si>
  <si>
    <t>ANUPAM RASAYAN I</t>
  </si>
  <si>
    <t>CAMPUS ACTIVEWEA</t>
  </si>
  <si>
    <t>UJJIVAN SMALL FI</t>
  </si>
  <si>
    <t>BLUE JET HEALTHC</t>
  </si>
  <si>
    <t>TVS SUPPLY CHAIN</t>
  </si>
  <si>
    <t>TRANSPORT CORP</t>
  </si>
  <si>
    <t>KIRLOSKAR PNEUMA</t>
  </si>
  <si>
    <t>POWERGRID INFRAS</t>
  </si>
  <si>
    <t>SUNTECK REALTY</t>
  </si>
  <si>
    <t>DHANUKA AGRITECH</t>
  </si>
  <si>
    <t>PRISM JOHNSON LT</t>
  </si>
  <si>
    <t>RELIANCE INFRAST</t>
  </si>
  <si>
    <t>LAXMI ORGANIC IN</t>
  </si>
  <si>
    <t>MAHINDRA HOLIDAY</t>
  </si>
  <si>
    <t>DILIP BUILDCON L</t>
  </si>
  <si>
    <t>SANDUR MANGANESE</t>
  </si>
  <si>
    <t>MEDPLUS HEALTH S</t>
  </si>
  <si>
    <t>SANSERA ENGINEER</t>
  </si>
  <si>
    <t>INDO COUNT INDS</t>
  </si>
  <si>
    <t>SAMMAAN CAPITAL</t>
  </si>
  <si>
    <t>DIAMOND POWER IN</t>
  </si>
  <si>
    <t>TECHNOCRAFT IND</t>
  </si>
  <si>
    <t>IFB INDS LTD</t>
  </si>
  <si>
    <t>CHEMPLAST SANMAR</t>
  </si>
  <si>
    <t>HINDUSTAN CONST</t>
  </si>
  <si>
    <t>VA TECH WABAG LT</t>
  </si>
  <si>
    <t>INDIA SHELTER FI</t>
  </si>
  <si>
    <t>BALU FORGE INDUS</t>
  </si>
  <si>
    <t>GABRIEL INDIA</t>
  </si>
  <si>
    <t>SYRMA SGS TECHNO</t>
  </si>
  <si>
    <t>SHARDA MOTOR IND</t>
  </si>
  <si>
    <t>MISHRA DHATU NIG</t>
  </si>
  <si>
    <t>ORCHID PHARMA LT</t>
  </si>
  <si>
    <t>NIP-ETF-NFTY-SDL</t>
  </si>
  <si>
    <t>MAGELLANIC CLOUD</t>
  </si>
  <si>
    <t>GARWARE HI-TECH</t>
  </si>
  <si>
    <t>GARWARE TECHNICA</t>
  </si>
  <si>
    <t>PICCADILY AGRO</t>
  </si>
  <si>
    <t>JINDAL WORLDWIDE</t>
  </si>
  <si>
    <t>INSOLATION ENERG</t>
  </si>
  <si>
    <t>SHILPA MEDICARE</t>
  </si>
  <si>
    <t>TAMILNAD MERCANT</t>
  </si>
  <si>
    <t>BONDADA ENGINEER</t>
  </si>
  <si>
    <t>INE0Q8P01029</t>
  </si>
  <si>
    <t>MAN INFRACONSTRU</t>
  </si>
  <si>
    <t>SUPRAJIT ENGINEE</t>
  </si>
  <si>
    <t>BALAJI AMINES</t>
  </si>
  <si>
    <t>SUN PHARMA ADV</t>
  </si>
  <si>
    <t>GREENLAM INDUSTR</t>
  </si>
  <si>
    <t>SUDARSHAN CHEM</t>
  </si>
  <si>
    <t>LUX INDUSTRIES L</t>
  </si>
  <si>
    <t>NAZARA TECHNOLOG</t>
  </si>
  <si>
    <t>ARVIND FASHIONS</t>
  </si>
  <si>
    <t>RESPONSIVE IND L</t>
  </si>
  <si>
    <t>GANESH HOUSING</t>
  </si>
  <si>
    <t>EASY TRIP PLANNE</t>
  </si>
  <si>
    <t>GULF OIL LUBRICA</t>
  </si>
  <si>
    <t>KENNAMETAL INDIA</t>
  </si>
  <si>
    <t>VIP INDS LTD</t>
  </si>
  <si>
    <t>INDIGO PAINTS LT</t>
  </si>
  <si>
    <t>ALLCARGO LOGISTI</t>
  </si>
  <si>
    <t>CEIGALL IN Equity</t>
  </si>
  <si>
    <t>CEIGALL INDIA LT</t>
  </si>
  <si>
    <t>INE0AG901020</t>
  </si>
  <si>
    <t>NATL FERTILIZERS</t>
  </si>
  <si>
    <t>PARADEEP PHOSPHA</t>
  </si>
  <si>
    <t>GOKALDAS EXPORTS</t>
  </si>
  <si>
    <t>NIIT LEARNING SY</t>
  </si>
  <si>
    <t>SOUTH INDIAN BK</t>
  </si>
  <si>
    <t>BOROSIL RENEWABL</t>
  </si>
  <si>
    <t>TD POWER SYSTEMS</t>
  </si>
  <si>
    <t>HINDUSTAN FOODS</t>
  </si>
  <si>
    <t>KESORAM INDS LTD</t>
  </si>
  <si>
    <t>GUJARAT AMB EXP</t>
  </si>
  <si>
    <t>ASHOKA BUILDCON</t>
  </si>
  <si>
    <t>PRINCE PIPES &amp; F</t>
  </si>
  <si>
    <t>NETWORK PEOPLE S</t>
  </si>
  <si>
    <t>J.KUMAR INFRAPRO</t>
  </si>
  <si>
    <t>STERLITE TECH LT</t>
  </si>
  <si>
    <t>GO FASHION INDIA</t>
  </si>
  <si>
    <t>LE TRAVENUES TEC</t>
  </si>
  <si>
    <t>BANSAL WIRE INDU</t>
  </si>
  <si>
    <t>INDIA TOURISM</t>
  </si>
  <si>
    <t>ORIENT CEMENT LT</t>
  </si>
  <si>
    <t>ADITYA VISION LT</t>
  </si>
  <si>
    <t>INE679V01027</t>
  </si>
  <si>
    <t>AARTI PHARMALABS</t>
  </si>
  <si>
    <t>JANA SMALL FINAN</t>
  </si>
  <si>
    <t>R SYSTEMS INTL</t>
  </si>
  <si>
    <t>BHARAT BIJLEE</t>
  </si>
  <si>
    <t>PILANI INVESTMEN</t>
  </si>
  <si>
    <t>DB CORP LTD</t>
  </si>
  <si>
    <t>SHARE INDIA SECU</t>
  </si>
  <si>
    <t>ENTERO HEALTHCAR</t>
  </si>
  <si>
    <t>KOVAI MED CENTER</t>
  </si>
  <si>
    <t>HEMISPHERE PROPE</t>
  </si>
  <si>
    <t>INOX GREEN ENERG</t>
  </si>
  <si>
    <t>PRIVI SPECIALITY</t>
  </si>
  <si>
    <t>PAISALO DIGITAL</t>
  </si>
  <si>
    <t>ORIENT ELECTRIC</t>
  </si>
  <si>
    <t>RAIN INDUSTRIES</t>
  </si>
  <si>
    <t>KIRLOSKAR INDUST</t>
  </si>
  <si>
    <t>GUJARAT ALKALIES</t>
  </si>
  <si>
    <t>MTAR TECHNOLOGIE</t>
  </si>
  <si>
    <t>THANGA MAYIL JEW</t>
  </si>
  <si>
    <t>RESTAURANT BRAND</t>
  </si>
  <si>
    <t>BAJAJ HINDUSTHAN</t>
  </si>
  <si>
    <t>DYNAMATIC TECH</t>
  </si>
  <si>
    <t>KAVERI SEED</t>
  </si>
  <si>
    <t>HEALTHCARE GLOBA</t>
  </si>
  <si>
    <t>UTKARSH SMALL FI</t>
  </si>
  <si>
    <t>LLOYDS ENTERPRIS</t>
  </si>
  <si>
    <t>BHARAT RASAYAN</t>
  </si>
  <si>
    <t>TILAKNAGAR INDS</t>
  </si>
  <si>
    <t>TEAMLEASE SERVIC</t>
  </si>
  <si>
    <t>VAIBHAV GLOBAL L</t>
  </si>
  <si>
    <t>MAS FINANCIAL SE</t>
  </si>
  <si>
    <t>JOHNSON CONTROLS</t>
  </si>
  <si>
    <t>HEIDELBERGCEMENT</t>
  </si>
  <si>
    <t>HERITAGE FOODS L</t>
  </si>
  <si>
    <t>AWFIS SPACE SOLU</t>
  </si>
  <si>
    <t>SHARDA CROPCHEM</t>
  </si>
  <si>
    <t>BHAGIRADHA CHEM</t>
  </si>
  <si>
    <t>OPTIEMUS INFRACO</t>
  </si>
  <si>
    <t>JAMNA AUTO INDS</t>
  </si>
  <si>
    <t>IMAGICAAWORLD EN</t>
  </si>
  <si>
    <t>GATEWAY DISTRIPA</t>
  </si>
  <si>
    <t>ADVANCED ENZYME</t>
  </si>
  <si>
    <t>PARAS DEFENCE &amp;</t>
  </si>
  <si>
    <t>MANORAMA INDUSTR</t>
  </si>
  <si>
    <t>VENUS PIPES &amp; TU</t>
  </si>
  <si>
    <t>RAMKY INFRASTRUC</t>
  </si>
  <si>
    <t>HARSHA ENGINEERS</t>
  </si>
  <si>
    <t>ORISSA MINERALS</t>
  </si>
  <si>
    <t>ROSSARI BIOTECH</t>
  </si>
  <si>
    <t>BANCO PRODUCTS</t>
  </si>
  <si>
    <t>GREENPANEL INDUS</t>
  </si>
  <si>
    <t>PITTI ENGINEERIN</t>
  </si>
  <si>
    <t>SHAILY ENGINEERI</t>
  </si>
  <si>
    <t>PATEL ENGINEER</t>
  </si>
  <si>
    <t>JAIN IRRIGATION</t>
  </si>
  <si>
    <t>BALMER LAWRIE</t>
  </si>
  <si>
    <t>GREENPLY INDUS</t>
  </si>
  <si>
    <t>PEARL GLOBAL IND</t>
  </si>
  <si>
    <t>GRAUER &amp; WEIL</t>
  </si>
  <si>
    <t>EXICOM TELE-SYST</t>
  </si>
  <si>
    <t>STYRENIX PERFORM</t>
  </si>
  <si>
    <t>BLUE CLOUD SOFTE</t>
  </si>
  <si>
    <t>VRL LOGISTICS</t>
  </si>
  <si>
    <t>SHANTHI GEARS</t>
  </si>
  <si>
    <t>GANESHA ECOSPHER</t>
  </si>
  <si>
    <t>MOSCHIP TECHNOLO</t>
  </si>
  <si>
    <t>SHILCHAR TECHNOL</t>
  </si>
  <si>
    <t>JTL INDUSTRIES L</t>
  </si>
  <si>
    <t>THYROCARE TECHNO</t>
  </si>
  <si>
    <t>JAYASWAL NECO IN</t>
  </si>
  <si>
    <t>SPANDANA SPHOORT</t>
  </si>
  <si>
    <t>FEDBANK FINANCIA</t>
  </si>
  <si>
    <t>BOMBAY DYEING</t>
  </si>
  <si>
    <t>HAWKINS COOKERS</t>
  </si>
  <si>
    <t>ANUP ENGINEERING</t>
  </si>
  <si>
    <t>SUPRIYA LIFESCIE</t>
  </si>
  <si>
    <t>MOREPEN LABS LTD</t>
  </si>
  <si>
    <t>LG BALAKRISHNAN</t>
  </si>
  <si>
    <t>INDIA GLYCOLS</t>
  </si>
  <si>
    <t>HINDUJA GLOBAL</t>
  </si>
  <si>
    <t>SULA VINEYARDS L</t>
  </si>
  <si>
    <t>SAVITA OIL TECHN</t>
  </si>
  <si>
    <t>BANNARI AMMAN</t>
  </si>
  <si>
    <t>MEDI ASSIST HEAL</t>
  </si>
  <si>
    <t>SWARAJ ENGINES</t>
  </si>
  <si>
    <t>BHANSALI ENG PLY</t>
  </si>
  <si>
    <t>FINEOTEX CHEMICA</t>
  </si>
  <si>
    <t>DATAMATICS GLOBA</t>
  </si>
  <si>
    <t>SEQUENT SCIENTIF</t>
  </si>
  <si>
    <t>UNICHEM LABS LTD</t>
  </si>
  <si>
    <t>KINGFA SCIENCE &amp;</t>
  </si>
  <si>
    <t>GUFIC BIOSCIENCE</t>
  </si>
  <si>
    <t>HPL ELECTRIC &amp; P</t>
  </si>
  <si>
    <t>RPSG VENTURES LT</t>
  </si>
  <si>
    <t>CARTRADE TECH LT</t>
  </si>
  <si>
    <t>FIEM INDUSTRIES</t>
  </si>
  <si>
    <t>SHIPPING CORP OF</t>
  </si>
  <si>
    <t>PRAKASH INDS LTD</t>
  </si>
  <si>
    <t>ARTEMIS MEDICARE</t>
  </si>
  <si>
    <t>NEOGEN CHEMICALS</t>
  </si>
  <si>
    <t>GREAVES COTTON</t>
  </si>
  <si>
    <t>POLYPLEX CORP</t>
  </si>
  <si>
    <t>HONDA INDIA POWE</t>
  </si>
  <si>
    <t>SANGHVI MOVERS</t>
  </si>
  <si>
    <t>SUNFLAG IRON</t>
  </si>
  <si>
    <t>MUTHOOT MICROFIN</t>
  </si>
  <si>
    <t>KEWAL KIRAN CLOT</t>
  </si>
  <si>
    <t>GOKUL AGRO RESOU</t>
  </si>
  <si>
    <t>GOODLUCK INDIA L</t>
  </si>
  <si>
    <t>QUICK HEAL TECHN</t>
  </si>
  <si>
    <t>MAHANAGAR TELE</t>
  </si>
  <si>
    <t>DDEV PLASTIKS IN</t>
  </si>
  <si>
    <t>DALMIA BHARAT SU</t>
  </si>
  <si>
    <t>GUJARAT THEMIS</t>
  </si>
  <si>
    <t>HDFC NIFTY 50 ET</t>
  </si>
  <si>
    <t>CIGNITI TECHNOLO</t>
  </si>
  <si>
    <t>INNOVA CAPTAB LT</t>
  </si>
  <si>
    <t>NUCLEUS SOFTWARE</t>
  </si>
  <si>
    <t>REFEX INDUSTRIES</t>
  </si>
  <si>
    <t>HATHWAY CABLE</t>
  </si>
  <si>
    <t>DHANI SERVICES L</t>
  </si>
  <si>
    <t>PTC IND FIN SERV</t>
  </si>
  <si>
    <t>APEEJAY SURRENDR</t>
  </si>
  <si>
    <t>LA OPALA</t>
  </si>
  <si>
    <t>GUJARAT INDS</t>
  </si>
  <si>
    <t>SANDHAR TECHNOLO</t>
  </si>
  <si>
    <t>BAJAJ CONSUMER C</t>
  </si>
  <si>
    <t>GENSOL ENGINEERI</t>
  </si>
  <si>
    <t>INDRAPRASTHA MED</t>
  </si>
  <si>
    <t>INDIAN METALS</t>
  </si>
  <si>
    <t>NAVNEET EDUCATIO</t>
  </si>
  <si>
    <t>TASTY BITE EAT</t>
  </si>
  <si>
    <t>MAHINDRA LOGISTI</t>
  </si>
  <si>
    <t>LUMAX AUTO</t>
  </si>
  <si>
    <t>STEEL STRIPS WHL</t>
  </si>
  <si>
    <t>SINDHU TRADE LIN</t>
  </si>
  <si>
    <t>TVS SRICHAKRA</t>
  </si>
  <si>
    <t>SURAJ ESTATE DEV</t>
  </si>
  <si>
    <t>SUNDARAM-CLAYTON</t>
  </si>
  <si>
    <t>JINDAL POLY FILM</t>
  </si>
  <si>
    <t>JEENA SIKHO LIFE</t>
  </si>
  <si>
    <t>UTI NIFTY BANK E</t>
  </si>
  <si>
    <t>RPG LIFE SCIENCE</t>
  </si>
  <si>
    <t>FINO PAYMENTS BA</t>
  </si>
  <si>
    <t>MARINE ELECTRICA</t>
  </si>
  <si>
    <t>HINDUSTAN OIL EX</t>
  </si>
  <si>
    <t>THIRUMALAI CHEMS</t>
  </si>
  <si>
    <t>GOLDIAM INTL LTD</t>
  </si>
  <si>
    <t>AVALON TECHNOLOG</t>
  </si>
  <si>
    <t>SH KELKAR &amp; CO L</t>
  </si>
  <si>
    <t>GTL INFRASTRUCTU</t>
  </si>
  <si>
    <t>KALYANI STEELS</t>
  </si>
  <si>
    <t>ARVIND SMARTSPAC</t>
  </si>
  <si>
    <t>INDOSTAR CAPITAL</t>
  </si>
  <si>
    <t>STYLAM INDUSTRIE</t>
  </si>
  <si>
    <t>MAITHAN ALLOYS</t>
  </si>
  <si>
    <t>KOLTE-PATIL</t>
  </si>
  <si>
    <t>FISCHER MEDICAL</t>
  </si>
  <si>
    <t>ASHIANA HOUSING</t>
  </si>
  <si>
    <t>INDOCO REMEDIES</t>
  </si>
  <si>
    <t>EVEREADY INDUS</t>
  </si>
  <si>
    <t>MIRAE-N50-ETF</t>
  </si>
  <si>
    <t>REPCO HOME FINAN</t>
  </si>
  <si>
    <t>SHIVALIK BIMETAL</t>
  </si>
  <si>
    <t>PRECISION WIRES</t>
  </si>
  <si>
    <t>FLAIR WRITING IN</t>
  </si>
  <si>
    <t>CAPACIT'E INFRAP</t>
  </si>
  <si>
    <t>GENESYS INTL COR</t>
  </si>
  <si>
    <t>APOLLO MICRO SYS</t>
  </si>
  <si>
    <t>DISHMAN CARBOGEN</t>
  </si>
  <si>
    <t>GEOJIT FINANCIAL</t>
  </si>
  <si>
    <t>SUVEN LIFE SCIEN</t>
  </si>
  <si>
    <t>ASHAPURA MINECHE</t>
  </si>
  <si>
    <t>INTELLIGENT SUPP</t>
  </si>
  <si>
    <t>BAJEL PROJECTS L</t>
  </si>
  <si>
    <t>IDEAFORGE TECHNO</t>
  </si>
  <si>
    <t>GLOBUS SPIRITS L</t>
  </si>
  <si>
    <t>VISHNU PRAKASH R</t>
  </si>
  <si>
    <t>AUTO AXLES LTD</t>
  </si>
  <si>
    <t>HUHTAMAKI INDIA</t>
  </si>
  <si>
    <t>PREMIER EXPLOS</t>
  </si>
  <si>
    <t>RAJRATAN GLOBAL</t>
  </si>
  <si>
    <t>SJS ENTERPRISES</t>
  </si>
  <si>
    <t>RAJOO ENGIN LTD</t>
  </si>
  <si>
    <t>SAGAR CEMENTS</t>
  </si>
  <si>
    <t>TCPL PACKAGING L</t>
  </si>
  <si>
    <t>TINNA RUBBER AND</t>
  </si>
  <si>
    <t>SALASAR TECHNO E</t>
  </si>
  <si>
    <t>SOLARA ACTIVE PH</t>
  </si>
  <si>
    <t>MARATHON NEXTGEN</t>
  </si>
  <si>
    <t>VADILAL INDS LTD</t>
  </si>
  <si>
    <t>SOMANY CERAMICS</t>
  </si>
  <si>
    <t>INSECTICIDES</t>
  </si>
  <si>
    <t>STANLEY LIFESTYL</t>
  </si>
  <si>
    <t>HI-TECH PIPES LT</t>
  </si>
  <si>
    <t>ORIENTAL HOTELS</t>
  </si>
  <si>
    <t>VERITAS INDIA LT</t>
  </si>
  <si>
    <t>SPECTRUM ELECTRI</t>
  </si>
  <si>
    <t>MM FORGINGS LTD</t>
  </si>
  <si>
    <t>DOLLAR INDUSTRIE</t>
  </si>
  <si>
    <t>SMS PHARMACEUTIC</t>
  </si>
  <si>
    <t>CONFIDENCE PETRO</t>
  </si>
  <si>
    <t>THEJO ENGINEERIN</t>
  </si>
  <si>
    <t>RANE HOLDINGS LT</t>
  </si>
  <si>
    <t>GE POWER INDIA L</t>
  </si>
  <si>
    <t>INDIAN HUME PIPE</t>
  </si>
  <si>
    <t>DOLAT ALGOTECH L</t>
  </si>
  <si>
    <t>FILATEX INDIA</t>
  </si>
  <si>
    <t>MANGALAM CEMENT</t>
  </si>
  <si>
    <t>RAGHAV PRODUCTIV</t>
  </si>
  <si>
    <t>JITF INFRALOGIST</t>
  </si>
  <si>
    <t>RASHI PERIPHERAL</t>
  </si>
  <si>
    <t>NOVARTIS INDIA</t>
  </si>
  <si>
    <t>LUMAX INDS</t>
  </si>
  <si>
    <t>DISH TV INDIA</t>
  </si>
  <si>
    <t>MAYUR UNIQUOTERS</t>
  </si>
  <si>
    <t>AXISCADES TECHNO</t>
  </si>
  <si>
    <t>GOODYEAR INDIA</t>
  </si>
  <si>
    <t>PARAMOUNT COMM</t>
  </si>
  <si>
    <t>MAN INDUSTRIES</t>
  </si>
  <si>
    <t>DOLPHIN OFFSHORE</t>
  </si>
  <si>
    <t>HINDWARE HOME IN</t>
  </si>
  <si>
    <t>MONARCH NETWORTH</t>
  </si>
  <si>
    <t>ANDREW YULE &amp; CO</t>
  </si>
  <si>
    <t>VISHNU CHEMICALS</t>
  </si>
  <si>
    <t>RUPA &amp; CO LTD</t>
  </si>
  <si>
    <t>ESAF SMALL FINAN</t>
  </si>
  <si>
    <t>SUMMIT SECURITIE</t>
  </si>
  <si>
    <t>ACCELYA SOLUTION</t>
  </si>
  <si>
    <t>RAM RATNA WIRES</t>
  </si>
  <si>
    <t>SAI SILKS KALAMA</t>
  </si>
  <si>
    <t>JASH ENGINEERING</t>
  </si>
  <si>
    <t>TECHNVISION VENT</t>
  </si>
  <si>
    <t>MOLD-TEK PACKAGI</t>
  </si>
  <si>
    <t>IOL CHEM &amp; PHARM</t>
  </si>
  <si>
    <t>INDIA PESTICIDES</t>
  </si>
  <si>
    <t>KALYANI INVESTME</t>
  </si>
  <si>
    <t>MEGHMANI ORGANIC</t>
  </si>
  <si>
    <t>BL KASHYAP&amp;SONS</t>
  </si>
  <si>
    <t>DREAMFOLKS SERVI</t>
  </si>
  <si>
    <t>HMA AGRO INDUSTR</t>
  </si>
  <si>
    <t>KP GREEN ENGINEE</t>
  </si>
  <si>
    <t>PANAMA PETROCHEM</t>
  </si>
  <si>
    <t>UTI-NE-NI-50-ETF</t>
  </si>
  <si>
    <t>JOHN COCKERILL I</t>
  </si>
  <si>
    <t>JYOTI STRUCTURES</t>
  </si>
  <si>
    <t>HDFC NIF BAN ETF</t>
  </si>
  <si>
    <t>UNIVERSAL CABLES</t>
  </si>
  <si>
    <t>PENNAR INDUSTRIE</t>
  </si>
  <si>
    <t>LOTUS CHOCOLATE</t>
  </si>
  <si>
    <t>DREDGING CORP</t>
  </si>
  <si>
    <t>AJMERA REALTY</t>
  </si>
  <si>
    <t>BARBEQUE NATION</t>
  </si>
  <si>
    <t>EIH ASSOC HOTELS</t>
  </si>
  <si>
    <t>KITEX GARMENTS</t>
  </si>
  <si>
    <t>FEDERAL-MOGUL GO</t>
  </si>
  <si>
    <t>OWAIS METAL AND</t>
  </si>
  <si>
    <t>EPACK DURABLE LT</t>
  </si>
  <si>
    <t>DEEP INDUSTRIES</t>
  </si>
  <si>
    <t>APCOTEX INDUS</t>
  </si>
  <si>
    <t>TARSONS PRODUCTS</t>
  </si>
  <si>
    <t>LANDMARK CARS LT</t>
  </si>
  <si>
    <t>SASKEN TECHNOLOG</t>
  </si>
  <si>
    <t>DEE DEVELOPMENT</t>
  </si>
  <si>
    <t>MA-NYSE-FANG-ETF</t>
  </si>
  <si>
    <t>NITIN SPINNERS L</t>
  </si>
  <si>
    <t>UPDATER SERVICES</t>
  </si>
  <si>
    <t>AMRUTANJAN HEALT</t>
  </si>
  <si>
    <t>HARIOM PIPE INDU</t>
  </si>
  <si>
    <t>SATIN CREDITCARE</t>
  </si>
  <si>
    <t>ASTEC LIFESCIENC</t>
  </si>
  <si>
    <t>NALWA SONS INVES</t>
  </si>
  <si>
    <t>NIP-NIFTY-IT-ETF</t>
  </si>
  <si>
    <t>KRSNAA DIAGNOSTI</t>
  </si>
  <si>
    <t>THEMIS MED LTD</t>
  </si>
  <si>
    <t>PRECISION CAMSHA</t>
  </si>
  <si>
    <t>SHRIRAM PROPERTI</t>
  </si>
  <si>
    <t>ALICON CASTALLOY</t>
  </si>
  <si>
    <t>IFGL REFRACTORIE</t>
  </si>
  <si>
    <t>SANGHI INDUS LTD</t>
  </si>
  <si>
    <t>PLATINUM INDUSTR</t>
  </si>
  <si>
    <t>PARAG MILK FOODS</t>
  </si>
  <si>
    <t>PONDY OXIDES</t>
  </si>
  <si>
    <t>VIDHI SPECIALTY</t>
  </si>
  <si>
    <t>KODY TECHNOLAB L</t>
  </si>
  <si>
    <t>UNIECOM IN Equity</t>
  </si>
  <si>
    <t>UNICOMMERCE ESOL</t>
  </si>
  <si>
    <t>INE00U401027</t>
  </si>
  <si>
    <t>TATVA CHINTAN PH</t>
  </si>
  <si>
    <t>TTK HEALTHCARE</t>
  </si>
  <si>
    <t>IGARASHI MOTORS</t>
  </si>
  <si>
    <t>INDO TECH TRANS</t>
  </si>
  <si>
    <t>UNIPARTS INDIA L</t>
  </si>
  <si>
    <t>SESHASAYEE PAPER</t>
  </si>
  <si>
    <t>SIYARAM SILK MIL</t>
  </si>
  <si>
    <t>BLS E-SERVICES L</t>
  </si>
  <si>
    <t>CENTUM ELEC LTD</t>
  </si>
  <si>
    <t>GANDHAR OIL REFI</t>
  </si>
  <si>
    <t>BF INVESTMENT</t>
  </si>
  <si>
    <t>SOM DISTILLERIES</t>
  </si>
  <si>
    <t>BALMER LAWRIE -A</t>
  </si>
  <si>
    <t>INE525F01025</t>
  </si>
  <si>
    <t>TANFAC INDS LTD</t>
  </si>
  <si>
    <t>AEROFLEX INDUSTR</t>
  </si>
  <si>
    <t>TALBROS AUTO</t>
  </si>
  <si>
    <t>ORIENT GREEN POW</t>
  </si>
  <si>
    <t>EXPLEO SOLUTIONS</t>
  </si>
  <si>
    <t>ROSSELL INDIA LT</t>
  </si>
  <si>
    <t>VERANDA LEARNING</t>
  </si>
  <si>
    <t>RAMCO INDS LTD</t>
  </si>
  <si>
    <t>SURATWWALA BUSIN</t>
  </si>
  <si>
    <t>SANGAM INDIA LTD</t>
  </si>
  <si>
    <t>JAGRAN PRAKASHAN</t>
  </si>
  <si>
    <t>D-LINK INDIA</t>
  </si>
  <si>
    <t>EVEREST KANTO CY</t>
  </si>
  <si>
    <t>TAJ GVK HOTELS</t>
  </si>
  <si>
    <t>CANTABIL RETAIL</t>
  </si>
  <si>
    <t>IG PETROCHEM</t>
  </si>
  <si>
    <t>DECCAN GOLD MINE</t>
  </si>
  <si>
    <t>KOKUYO CAMLIN LT</t>
  </si>
  <si>
    <t>GPT INFRAPROJETC</t>
  </si>
  <si>
    <t>PIX TRANSMISSION</t>
  </si>
  <si>
    <t>PRATAAP SNACKS L</t>
  </si>
  <si>
    <t>JAIPRAKASH ASSOC</t>
  </si>
  <si>
    <t>ANTONY WASTE HAN</t>
  </si>
  <si>
    <t>BOMBAY SUPER HYB</t>
  </si>
  <si>
    <t>SURYODAY SMALL F</t>
  </si>
  <si>
    <t>ECO RECYCLING LT</t>
  </si>
  <si>
    <t>HERANBA INDUSTRI</t>
  </si>
  <si>
    <t>HESTER BIOSCIENC</t>
  </si>
  <si>
    <t>MIC ELECTRONICS</t>
  </si>
  <si>
    <t>KIRI INDUSTRIES</t>
  </si>
  <si>
    <t>ORIENTAL RAIL IN</t>
  </si>
  <si>
    <t>SHANTI EDUCATION</t>
  </si>
  <si>
    <t>SIGACHI INDUSTRI</t>
  </si>
  <si>
    <t>MUFIN GREEN FINA</t>
  </si>
  <si>
    <t>DSP BSE LR ETF-E</t>
  </si>
  <si>
    <t>BHARAT WIRE ROPE</t>
  </si>
  <si>
    <t>INTERARC IN Equity</t>
  </si>
  <si>
    <t>INTERARCH BUILDI</t>
  </si>
  <si>
    <t>INE00M901018</t>
  </si>
  <si>
    <t>DYNACONS SYSTEMS</t>
  </si>
  <si>
    <t>SYNCOM FORMULAT</t>
  </si>
  <si>
    <t>SYSTEMATIX CORP</t>
  </si>
  <si>
    <t>SADHANA NITRO</t>
  </si>
  <si>
    <t>HI-TECH GEARS LT</t>
  </si>
  <si>
    <t>SALZER ELECTRON</t>
  </si>
  <si>
    <t>MADHYA BHARAT AG</t>
  </si>
  <si>
    <t>EXCEL INDS LTD</t>
  </si>
  <si>
    <t>JINDAL DRILLING</t>
  </si>
  <si>
    <t>NDR AUTO COMPONE</t>
  </si>
  <si>
    <t>DIVGI TORQTRANSF</t>
  </si>
  <si>
    <t>SPORTKING INDIA</t>
  </si>
  <si>
    <t>DR AGARWALS EYE</t>
  </si>
  <si>
    <t>KILBURN ENGINEER</t>
  </si>
  <si>
    <t>HERCULES HOISTS</t>
  </si>
  <si>
    <t>ELPRO INTL LTD</t>
  </si>
  <si>
    <t>AGARWAL INDUSTRI</t>
  </si>
  <si>
    <t>ARMAN FINANCIAL</t>
  </si>
  <si>
    <t>STERLING TOOLS</t>
  </si>
  <si>
    <t>INDIA NIPPON</t>
  </si>
  <si>
    <t>FORBES PRECISION</t>
  </si>
  <si>
    <t>FEDDERS HOLDING</t>
  </si>
  <si>
    <t>PENINSULA LAND</t>
  </si>
  <si>
    <t>RELIANCE IND INF</t>
  </si>
  <si>
    <t>JYOTI RESINS</t>
  </si>
  <si>
    <t>ASM TECHNOLOGIES</t>
  </si>
  <si>
    <t>SOUTHERN PETROCH</t>
  </si>
  <si>
    <t>EVEREST INDUSTRI</t>
  </si>
  <si>
    <t>BOROSIL SCIENTIF</t>
  </si>
  <si>
    <t>SARASWATI COMMER</t>
  </si>
  <si>
    <t>ORIENTAL AROMATI</t>
  </si>
  <si>
    <t>SUYOG IN Equity</t>
  </si>
  <si>
    <t>SUYOG TELEMATICS</t>
  </si>
  <si>
    <t>MADRAS FERTILIZE</t>
  </si>
  <si>
    <t>MEDIA MATRIX WW</t>
  </si>
  <si>
    <t>AUTOMOBILE GOA</t>
  </si>
  <si>
    <t>SIRCA PAINTS IND</t>
  </si>
  <si>
    <t>DCM SHRIRAM INDS</t>
  </si>
  <si>
    <t>ERAAYA LIFESPACE</t>
  </si>
  <si>
    <t>LIKHITHA INFRAST</t>
  </si>
  <si>
    <t>AMINES &amp; PLAST</t>
  </si>
  <si>
    <t>BCL INDUSTRIES L</t>
  </si>
  <si>
    <t>CAMLIN FINE SCIE</t>
  </si>
  <si>
    <t>BUTTERFLY GANDHI</t>
  </si>
  <si>
    <t>MOTISONS JEWELLE</t>
  </si>
  <si>
    <t>FAIRCHEM ORGANIC</t>
  </si>
  <si>
    <t>EIMCO ELECON LTD</t>
  </si>
  <si>
    <t>TEXMACO INFRASTR</t>
  </si>
  <si>
    <t>LAST MILE ENTERP</t>
  </si>
  <si>
    <t>BIGBLOC CONSTRUC</t>
  </si>
  <si>
    <t>MATRIMONY.COM LT</t>
  </si>
  <si>
    <t>ASIAN ENERGY SER</t>
  </si>
  <si>
    <t>RIR POWER ELECTR</t>
  </si>
  <si>
    <t>NIPPON-SILVER-TF</t>
  </si>
  <si>
    <t>5PAISA CAPITAL L</t>
  </si>
  <si>
    <t>TOURISM FIN CORP</t>
  </si>
  <si>
    <t>MISHTANN FOODS L</t>
  </si>
  <si>
    <t>INDIA MOTOR PART</t>
  </si>
  <si>
    <t>RICO AUTO INDS</t>
  </si>
  <si>
    <t>BMW INDUSTRIES L</t>
  </si>
  <si>
    <t>POPULAR VEHICLES</t>
  </si>
  <si>
    <t>ASSOC ALCOHOLS</t>
  </si>
  <si>
    <t>TV TODAY NETWORK</t>
  </si>
  <si>
    <t>PUNJAB CHEMICALS</t>
  </si>
  <si>
    <t>BEST AGROLIFE LT</t>
  </si>
  <si>
    <t>REMUS PHARMACEUT</t>
  </si>
  <si>
    <t>TAMIL NADU NEWSP</t>
  </si>
  <si>
    <t>TIMEX GROUP IND</t>
  </si>
  <si>
    <t>HIND RECTIFIERS</t>
  </si>
  <si>
    <t>KNOWLEDGE MARINE</t>
  </si>
  <si>
    <t>MSP STEEL &amp; POWE</t>
  </si>
  <si>
    <t>MANALI PETROCHEM</t>
  </si>
  <si>
    <t>ANDHRA SUGARS</t>
  </si>
  <si>
    <t>MANGALORE CHEM</t>
  </si>
  <si>
    <t>RAMA STEEL TUBES</t>
  </si>
  <si>
    <t>VASCON ENGINEERS</t>
  </si>
  <si>
    <t>GPT HEALTHCARE L</t>
  </si>
  <si>
    <t>SWELECT ENERGY S</t>
  </si>
  <si>
    <t>SMC GLOBAL SECUR</t>
  </si>
  <si>
    <t>ULTRAMARINE &amp; PG</t>
  </si>
  <si>
    <t>ALLCARGO GATI LT</t>
  </si>
  <si>
    <t>AVADH SUGAR &amp; EN</t>
  </si>
  <si>
    <t>VEEFIN SOLUTIONS</t>
  </si>
  <si>
    <t>DHUNSERI VENTURE</t>
  </si>
  <si>
    <t>63 MOONS TECHNOL</t>
  </si>
  <si>
    <t>CENTRUM CAP LTD</t>
  </si>
  <si>
    <t>POLO QUEEN INDUS</t>
  </si>
  <si>
    <t>KELLTON TECH SOL</t>
  </si>
  <si>
    <t>KRISHANA PHOSCHE</t>
  </si>
  <si>
    <t>ONE POINT ONE SL</t>
  </si>
  <si>
    <t>PRAKASH PIPES LT</t>
  </si>
  <si>
    <t>SELAN EXPLORATIO</t>
  </si>
  <si>
    <t>FINKURVE FINANCI</t>
  </si>
  <si>
    <t>SHREE DIGVIJAY</t>
  </si>
  <si>
    <t>ALLIED DIGITAL</t>
  </si>
  <si>
    <t>DHAMPUR SUGAR</t>
  </si>
  <si>
    <t>TANEJA AEROSPACE</t>
  </si>
  <si>
    <t>MONTE CARLO FASH</t>
  </si>
  <si>
    <t>HIMATSINGKA SEID</t>
  </si>
  <si>
    <t>KABRA EXTRUSIONS</t>
  </si>
  <si>
    <t>SHANKARA BUILDIN</t>
  </si>
  <si>
    <t>RAMCO SYSTEMS</t>
  </si>
  <si>
    <t>KMC SPECIALITY H</t>
  </si>
  <si>
    <t>GULSHAN POLYOLS</t>
  </si>
  <si>
    <t>SRI ADHIKARI BRO</t>
  </si>
  <si>
    <t>RAJ RAYON INDUST</t>
  </si>
  <si>
    <t>RISHABH INSTRUME</t>
  </si>
  <si>
    <t>DWARIKESH SUGAR</t>
  </si>
  <si>
    <t>LINCOLN PHARMA</t>
  </si>
  <si>
    <t>SPACENET ENTERPR</t>
  </si>
  <si>
    <t>DYNAMIC CABLES L</t>
  </si>
  <si>
    <t>MUKKA PROTEINS L</t>
  </si>
  <si>
    <t>AVT NATURAL PROD</t>
  </si>
  <si>
    <t>MACPOWER CNC MAC</t>
  </si>
  <si>
    <t>ORIENTTE IN Equity</t>
  </si>
  <si>
    <t>ORIENT TECHNOLOG</t>
  </si>
  <si>
    <t>INE0PPK01015</t>
  </si>
  <si>
    <t>KOTHARI PETROCHE</t>
  </si>
  <si>
    <t>AURUM PROPTECH L</t>
  </si>
  <si>
    <t>SNOWMAN LOGISTIC</t>
  </si>
  <si>
    <t>KERNEX MICROSYST</t>
  </si>
  <si>
    <t>PANACEA BIOTEC</t>
  </si>
  <si>
    <t>ASIAN STAR CO</t>
  </si>
  <si>
    <t>CFF FLUID CONTRO</t>
  </si>
  <si>
    <t>KAMDHENU VENTURE</t>
  </si>
  <si>
    <t>SAURASHTRA CEMEN</t>
  </si>
  <si>
    <t>HEUBACH COLORANT</t>
  </si>
  <si>
    <t>CREDO BRANDS MAR</t>
  </si>
  <si>
    <t>KIRLOSKAR ELEC</t>
  </si>
  <si>
    <t>SAT INDUSTRIES</t>
  </si>
  <si>
    <t>UTTAM SUGAR MILL</t>
  </si>
  <si>
    <t>STEEL EXCHANGE</t>
  </si>
  <si>
    <t>NGL FINE-CHEM</t>
  </si>
  <si>
    <t>ARIHANT SUPERSTR</t>
  </si>
  <si>
    <t>TRIBHOVANDAS BHI</t>
  </si>
  <si>
    <t>CAPITAL SMALL FI</t>
  </si>
  <si>
    <t>AUTOMOTIVE STAMP</t>
  </si>
  <si>
    <t>ESTER INDUS LTD</t>
  </si>
  <si>
    <t>VARDHMAN HOLDING</t>
  </si>
  <si>
    <t>BLISS GVS PHARMA</t>
  </si>
  <si>
    <t>SAINT GOBAIN</t>
  </si>
  <si>
    <t>BASILIC FLY STUD</t>
  </si>
  <si>
    <t>VINTAGE COFFEE A</t>
  </si>
  <si>
    <t>NEW DELHI TELEVI</t>
  </si>
  <si>
    <t>BEEKAY STEEL IND</t>
  </si>
  <si>
    <t>CREST VENTURES L</t>
  </si>
  <si>
    <t>GIC HOUSING FIN</t>
  </si>
  <si>
    <t>CHEMFAB ALKALIS</t>
  </si>
  <si>
    <t>MERCURY EV-TECH</t>
  </si>
  <si>
    <t>KHAZANCHI JEWELL</t>
  </si>
  <si>
    <t>ELECTROTHERM IND</t>
  </si>
  <si>
    <t>KUANTUM PAPERS L</t>
  </si>
  <si>
    <t>MAGADH SUGAR &amp; E</t>
  </si>
  <si>
    <t>MAFATLAL INDS</t>
  </si>
  <si>
    <t>CONTROL PRINT</t>
  </si>
  <si>
    <t>DHARMAJ CROP GUA</t>
  </si>
  <si>
    <t>ARROW GREENTECH</t>
  </si>
  <si>
    <t>TRIDENT TECHLABS</t>
  </si>
  <si>
    <t>SSEGL IN Equity</t>
  </si>
  <si>
    <t>SATHLOKHAR SYNER</t>
  </si>
  <si>
    <t>INE0RFP01011</t>
  </si>
  <si>
    <t>VOITH FABRICS IN</t>
  </si>
  <si>
    <t>KSOLVES INDIA LT</t>
  </si>
  <si>
    <t>PANORAMA STUDIOS</t>
  </si>
  <si>
    <t>NAHAR SPINNING</t>
  </si>
  <si>
    <t>OSWAL GREENTECH</t>
  </si>
  <si>
    <t>INDO RAMA SYNTH</t>
  </si>
  <si>
    <t>ALLCARGO TERMINA</t>
  </si>
  <si>
    <t>ENKEI WHEELS IND</t>
  </si>
  <si>
    <t>SIGNPOST INDIA L</t>
  </si>
  <si>
    <t>VL E-GOVERNANCE</t>
  </si>
  <si>
    <t>RADHIKA JEWELTEC</t>
  </si>
  <si>
    <t>SATIA INDUSTRIES</t>
  </si>
  <si>
    <t>MANOJ VAIBHAV GE</t>
  </si>
  <si>
    <t>GANESH BENZOPLST</t>
  </si>
  <si>
    <t>CHAMAN LAL SETIA</t>
  </si>
  <si>
    <t>TRANSINDIA REAL</t>
  </si>
  <si>
    <t>VINYAS INNOVATIV</t>
  </si>
  <si>
    <t>LIC ETF NIFTY 50</t>
  </si>
  <si>
    <t>JAGATJIT INDS</t>
  </si>
  <si>
    <t>ELIN ELECTRONICS</t>
  </si>
  <si>
    <t>UNIPHOS ENTERPRI</t>
  </si>
  <si>
    <t>3B BLACKBIO DX L</t>
  </si>
  <si>
    <t>SUTLEJ TEXTILES</t>
  </si>
  <si>
    <t>STATE TRADING CO</t>
  </si>
  <si>
    <t>TUTICORIN ALKALI</t>
  </si>
  <si>
    <t>BEML LAND ASSETS</t>
  </si>
  <si>
    <t>PUDUMJEE PAPER P</t>
  </si>
  <si>
    <t>LANCER CONTAINER</t>
  </si>
  <si>
    <t>UTI-GOLD ETF</t>
  </si>
  <si>
    <t>SHALIMAR PAINTS</t>
  </si>
  <si>
    <t>SIKA INTERPLANT</t>
  </si>
  <si>
    <t>JAY BHARAT MARUT</t>
  </si>
  <si>
    <t>ASIAN GRANITO</t>
  </si>
  <si>
    <t>VALIANT ORGANICS</t>
  </si>
  <si>
    <t>RPP INFRA PROJ</t>
  </si>
  <si>
    <t>INFOBEANS TECHNO</t>
  </si>
  <si>
    <t>INDUS &amp; PRU INV</t>
  </si>
  <si>
    <t>SUNSHINE CAPITAL</t>
  </si>
  <si>
    <t>ICE MAKE REFRIGE</t>
  </si>
  <si>
    <t>KRITI INDUS IND</t>
  </si>
  <si>
    <t>HAZOOR MULTI PRO</t>
  </si>
  <si>
    <t>SAHANA SYSTEM LT</t>
  </si>
  <si>
    <t>CREATIVE NEWTECH</t>
  </si>
  <si>
    <t>BAJAJ STEEL INDS</t>
  </si>
  <si>
    <t>NACL INDUSTRIES</t>
  </si>
  <si>
    <t>GANESH GREEN BHA</t>
  </si>
  <si>
    <t>JAGSONPAL PHARM</t>
  </si>
  <si>
    <t>KRYSTAL INTEGRAT</t>
  </si>
  <si>
    <t>BAJAJ HEALTHCARE</t>
  </si>
  <si>
    <t>RAVINDRA ENERGY</t>
  </si>
  <si>
    <t>JAYBHARAT TEXTIL</t>
  </si>
  <si>
    <t>VASHU BHAGNANI I</t>
  </si>
  <si>
    <t>RACL GEARTECH LT</t>
  </si>
  <si>
    <t>AIMTRON ELECTRON</t>
  </si>
  <si>
    <t>BHARAT PARENTERA</t>
  </si>
  <si>
    <t>ALPHALOGIC TECHS</t>
  </si>
  <si>
    <t>MUNJAL AUTO INDU</t>
  </si>
  <si>
    <t>SHREE GANESH REM</t>
  </si>
  <si>
    <t>INNOVANA THINKLA</t>
  </si>
  <si>
    <t>HARDWYN INDIA LT</t>
  </si>
  <si>
    <t>BHAGERIA INDUSTR</t>
  </si>
  <si>
    <t>SREE RAYALASEEMA</t>
  </si>
  <si>
    <t>GHCL TEXTILES LT</t>
  </si>
  <si>
    <t>BENARES HOTELS</t>
  </si>
  <si>
    <t>ROYAL ORCHID HOT</t>
  </si>
  <si>
    <t>PRIME SECURITIES</t>
  </si>
  <si>
    <t>BODAL CHEMICAL</t>
  </si>
  <si>
    <t>SAR TELEVENTURE</t>
  </si>
  <si>
    <t>RENAISSANCE GLOB</t>
  </si>
  <si>
    <t>MMP INDUSTRIES L</t>
  </si>
  <si>
    <t>ORIENT PAPER</t>
  </si>
  <si>
    <t>CONCORD CONTROL</t>
  </si>
  <si>
    <t>ENTERTAINMENT NE</t>
  </si>
  <si>
    <t>NCL INDS LTD</t>
  </si>
  <si>
    <t>ALGOQUANT FINTEC</t>
  </si>
  <si>
    <t>FILATEX FASHION</t>
  </si>
  <si>
    <t>INE185E01021</t>
  </si>
  <si>
    <t>PRIMO CHEMICALS</t>
  </si>
  <si>
    <t>EMKAY TAPS &amp; CUT</t>
  </si>
  <si>
    <t>ALLIANCE INTEGRA</t>
  </si>
  <si>
    <t>TRANSPEK INDUS</t>
  </si>
  <si>
    <t>AFCOM IN Equity</t>
  </si>
  <si>
    <t>AFCOM HOLDINGS L</t>
  </si>
  <si>
    <t>INE0OXY01013</t>
  </si>
  <si>
    <t>SASTASUNDAR VENT</t>
  </si>
  <si>
    <t>ONWARD TECHNOLOG</t>
  </si>
  <si>
    <t>KRISHNA DEFENCE</t>
  </si>
  <si>
    <t>AUSTRALIAN PREMI</t>
  </si>
  <si>
    <t>VILAS TRANSCORE</t>
  </si>
  <si>
    <t>INVESTMENT TRUST</t>
  </si>
  <si>
    <t>DHANLAXMI BANK</t>
  </si>
  <si>
    <t>CHEMCON SPECIALI</t>
  </si>
  <si>
    <t>AMBIKA COTTON</t>
  </si>
  <si>
    <t>RUBY MILLS LTD</t>
  </si>
  <si>
    <t>ELDECO HOUSING</t>
  </si>
  <si>
    <t>RUSHIL DECOR</t>
  </si>
  <si>
    <t>INE573K01025</t>
  </si>
  <si>
    <t>TRACXN TECHNOLOG</t>
  </si>
  <si>
    <t>CAPITAL INDIA FI</t>
  </si>
  <si>
    <t>MINDTECK INDIA</t>
  </si>
  <si>
    <t>TAAL ENTERPRISES</t>
  </si>
  <si>
    <t>VISAKA INDS LTD</t>
  </si>
  <si>
    <t>SILVER TOUCH TEC</t>
  </si>
  <si>
    <t>UGAR SUGAR WORKS</t>
  </si>
  <si>
    <t>DHUNSERI INVESTM</t>
  </si>
  <si>
    <t>RITCO LOGISTICS</t>
  </si>
  <si>
    <t>GIRIRAJ CIVIL DE</t>
  </si>
  <si>
    <t>RMC SWITCHGEARS</t>
  </si>
  <si>
    <t>MORGANITE CRUCIB</t>
  </si>
  <si>
    <t>RAJAPALAYAM MILL</t>
  </si>
  <si>
    <t>SAKUMA EXPORTS L</t>
  </si>
  <si>
    <t>GANDHI SPECIAL T</t>
  </si>
  <si>
    <t>RANE BRAKE LININ</t>
  </si>
  <si>
    <t>SPENCER'S RETAIL</t>
  </si>
  <si>
    <t>ESSAR SHIPPING L</t>
  </si>
  <si>
    <t>DHAMPUR BIO ORGA</t>
  </si>
  <si>
    <t>PLASTIBLENDS LTD</t>
  </si>
  <si>
    <t>JAYANT AGRO-ORG</t>
  </si>
  <si>
    <t>K&amp;R RAIL ENGINEE</t>
  </si>
  <si>
    <t>NINTEC SYSTEMS L</t>
  </si>
  <si>
    <t>ARIHANT CAP MKTS</t>
  </si>
  <si>
    <t>SAR AUTO PRODUCT</t>
  </si>
  <si>
    <t>SIMPLEX INFRASTR</t>
  </si>
  <si>
    <t>ADC INDIA COMMUN</t>
  </si>
  <si>
    <t>MESON VALVES IND</t>
  </si>
  <si>
    <t>SPEL SEMICONDUCT</t>
  </si>
  <si>
    <t>LIC MF BSE SENS</t>
  </si>
  <si>
    <t>EKI ENERGY SERVI</t>
  </si>
  <si>
    <t>STEL HODINGS LTD</t>
  </si>
  <si>
    <t>FERMENTA BIOTECH</t>
  </si>
  <si>
    <t>VASA DENTICITY L</t>
  </si>
  <si>
    <t>DECCAN CEMENTS</t>
  </si>
  <si>
    <t>DSP-LIQUID-ETF</t>
  </si>
  <si>
    <t>ONMOBILE GLOBAL</t>
  </si>
  <si>
    <t>INTEGRA ENGINEER</t>
  </si>
  <si>
    <t>GVK POWER &amp; INFR</t>
  </si>
  <si>
    <t>ALL E TECHNOLOGI</t>
  </si>
  <si>
    <t>TAMILNADU PETRO</t>
  </si>
  <si>
    <t>MA-NFTY-M150-ETF</t>
  </si>
  <si>
    <t>VIKAS LIFECARE L</t>
  </si>
  <si>
    <t>ADITYA BIRLA MON</t>
  </si>
  <si>
    <t>KOTYARK INDUSTRI</t>
  </si>
  <si>
    <t>OSWAL AGRO MILLS</t>
  </si>
  <si>
    <t>MONEYBOXX FINANC</t>
  </si>
  <si>
    <t>JINDAL POLY INVE</t>
  </si>
  <si>
    <t>SPECIALITY RESTA</t>
  </si>
  <si>
    <t>IND-SWIFT LABORA</t>
  </si>
  <si>
    <t>NECTAR LIFESCIEN</t>
  </si>
  <si>
    <t>AXTEL INDUSTRIES</t>
  </si>
  <si>
    <t>KAYCEE INDS LTD</t>
  </si>
  <si>
    <t>HINDUSTAN COMP</t>
  </si>
  <si>
    <t>TVS ELECTRONICS</t>
  </si>
  <si>
    <t>VISHNUSURYA PROJ</t>
  </si>
  <si>
    <t>SHIVALIK RASAYAN</t>
  </si>
  <si>
    <t>SICAL LOGISTICS</t>
  </si>
  <si>
    <t>RADIANT CASH MAN</t>
  </si>
  <si>
    <t>PNGS GARGI FASHI</t>
  </si>
  <si>
    <t>SARVESHWAR FOODS</t>
  </si>
  <si>
    <t>DE NORA INDIA LT</t>
  </si>
  <si>
    <t>CHEMBOND CHEM</t>
  </si>
  <si>
    <t>DIGISPICE TECHNO</t>
  </si>
  <si>
    <t>ANNAPURNA SWADIS</t>
  </si>
  <si>
    <t>RATNAVEER PRECIS</t>
  </si>
  <si>
    <t>PERMANENT MAGNET</t>
  </si>
  <si>
    <t>ANDHRA CEMENTS L</t>
  </si>
  <si>
    <t>SJ LOGISTICS IND</t>
  </si>
  <si>
    <t>MALLCOM INDIA LT</t>
  </si>
  <si>
    <t>KHAITAN CHEMICAL</t>
  </si>
  <si>
    <t>FRONTIER SPRINGS</t>
  </si>
  <si>
    <t>GEECEE VENTURES</t>
  </si>
  <si>
    <t>ANDHRA PETROCHEM</t>
  </si>
  <si>
    <t>GLOBAL SURFACES</t>
  </si>
  <si>
    <t>EFFWA INFRA &amp; RE</t>
  </si>
  <si>
    <t>CROPSTER AGRO LT</t>
  </si>
  <si>
    <t>SHREE PUSHKAR CH</t>
  </si>
  <si>
    <t>APEX FROZEN FOOD</t>
  </si>
  <si>
    <t>HAMPTON SKY REAL</t>
  </si>
  <si>
    <t>SUKHJIT STARCH</t>
  </si>
  <si>
    <t>S CHAND AND CO L</t>
  </si>
  <si>
    <t>COFFEE DAY ENTER</t>
  </si>
  <si>
    <t>LIBERTY SHOES</t>
  </si>
  <si>
    <t>EMAMI PAPER MILL</t>
  </si>
  <si>
    <t>CYBERTECH SYS</t>
  </si>
  <si>
    <t>IIRM HOLDINGS IN</t>
  </si>
  <si>
    <t>UP HOTELS LTD</t>
  </si>
  <si>
    <t>RS SOFTWARE INDI</t>
  </si>
  <si>
    <t>KWALITY PHARMACE</t>
  </si>
  <si>
    <t>MAC CHARLES LTD</t>
  </si>
  <si>
    <t>SHREE TIRUPATI B</t>
  </si>
  <si>
    <t>SARLA PERFORMANC</t>
  </si>
  <si>
    <t>SHANKAR LAL RAMP</t>
  </si>
  <si>
    <t>INTEGRATED INDUS</t>
  </si>
  <si>
    <t>PARSVNATH DEVEL</t>
  </si>
  <si>
    <t>MKVENTURES CAPIT</t>
  </si>
  <si>
    <t>KISAN MOULDINGS</t>
  </si>
  <si>
    <t>ARTEMIS ELECTRIC</t>
  </si>
  <si>
    <t>VINYL CHEMICALS</t>
  </si>
  <si>
    <t>LIC ETF NIFTY100</t>
  </si>
  <si>
    <t>SHRIRAM ASSET</t>
  </si>
  <si>
    <t>BEDMUTHA IND LTD</t>
  </si>
  <si>
    <t>SHARDUL SECURITI</t>
  </si>
  <si>
    <t>MA-SP500-50-ETF</t>
  </si>
  <si>
    <t>BRAND CONCEPTS L</t>
  </si>
  <si>
    <t>MBL INFRASTRUCTU</t>
  </si>
  <si>
    <t>UNI ABEX ALLOY</t>
  </si>
  <si>
    <t>MAAN ALUMINIUM L</t>
  </si>
  <si>
    <t>NITTA GELATIN IN</t>
  </si>
  <si>
    <t>FOCUS LIGHTING &amp;</t>
  </si>
  <si>
    <t>CELLECOR GADGETS</t>
  </si>
  <si>
    <t>INE0OMO01025</t>
  </si>
  <si>
    <t>PASHUPATI COTSPI</t>
  </si>
  <si>
    <t>NIPP NIFTY PHARM</t>
  </si>
  <si>
    <t>VICEROY HOTELS</t>
  </si>
  <si>
    <t>STOVEC INDS LTD</t>
  </si>
  <si>
    <t>VELJAN DENISON L</t>
  </si>
  <si>
    <t>CONSOLIDATED FIN</t>
  </si>
  <si>
    <t>NEWTIME INFRASTR</t>
  </si>
  <si>
    <t>VIKAS ECOTECH LT</t>
  </si>
  <si>
    <t>BELLA CASA FASHI</t>
  </si>
  <si>
    <t>AK CAPITAL SERV</t>
  </si>
  <si>
    <t>SKM EGG PRODUCTS</t>
  </si>
  <si>
    <t>MENON BEARINGS</t>
  </si>
  <si>
    <t>VISHAL FABRICS L</t>
  </si>
  <si>
    <t>BLACK ROSE IND</t>
  </si>
  <si>
    <t>VRAJ IRON &amp; STEE</t>
  </si>
  <si>
    <t>PETRO CARBON AND</t>
  </si>
  <si>
    <t>DANLAW TECH INDI</t>
  </si>
  <si>
    <t>VANTAGE KNOWLEDG</t>
  </si>
  <si>
    <t>BALAJI TELEFILMS</t>
  </si>
  <si>
    <t>TEERTH GOPICON L</t>
  </si>
  <si>
    <t>RACE ECO CHAIN L</t>
  </si>
  <si>
    <t>KRITI NUTRIENTS</t>
  </si>
  <si>
    <t>SHRI JAGDAMBA</t>
  </si>
  <si>
    <t>NR AGARWAL INDUS</t>
  </si>
  <si>
    <t>ABS MARINE SERVI</t>
  </si>
  <si>
    <t>DMCC SPECIALITY</t>
  </si>
  <si>
    <t>DAVANGERE SUGAR</t>
  </si>
  <si>
    <t>JAY JALARAM TECH</t>
  </si>
  <si>
    <t>BRIGHT OUTDOOR M</t>
  </si>
  <si>
    <t>EMPIRE INDS LTD</t>
  </si>
  <si>
    <t>NOVA AGRITECH LT</t>
  </si>
  <si>
    <t>HINDUSTAN MEDIA</t>
  </si>
  <si>
    <t>ADVANI HOTELS</t>
  </si>
  <si>
    <t>PREVEST DENPRO L</t>
  </si>
  <si>
    <t>SUNSHIELD CHEMIC</t>
  </si>
  <si>
    <t>RUDRA ECOVATION</t>
  </si>
  <si>
    <t>AFFORDABLE ROBOT</t>
  </si>
  <si>
    <t>NAHAR INDUSTRIAL</t>
  </si>
  <si>
    <t>NUPUR RECYCLERS</t>
  </si>
  <si>
    <t>VIRTUOSO OPTOELE</t>
  </si>
  <si>
    <t>NICCO PARKS &amp; RE</t>
  </si>
  <si>
    <t>NAPEROL INVESTME</t>
  </si>
  <si>
    <t>GENUS PAPER &amp; BO</t>
  </si>
  <si>
    <t>MEGATHERM INDUCT</t>
  </si>
  <si>
    <t>MOLD-TEK TECH</t>
  </si>
  <si>
    <t>SAYAJI HOTELS</t>
  </si>
  <si>
    <t>KRONOX LAB SCIEN</t>
  </si>
  <si>
    <t>MIRC ELECTRONICS</t>
  </si>
  <si>
    <t>SAKAR HEALTHCARE</t>
  </si>
  <si>
    <t>ORIENT CERATECH</t>
  </si>
  <si>
    <t>INSPIRISYS SOLUT</t>
  </si>
  <si>
    <t>DONEAR INDS LTD</t>
  </si>
  <si>
    <t>MODERN INSULATOR</t>
  </si>
  <si>
    <t>LOKESH MACHINES</t>
  </si>
  <si>
    <t>INDO BORAX &amp; CH</t>
  </si>
  <si>
    <t>SURAJ PRODUCTS L</t>
  </si>
  <si>
    <t>NAHAR POLY FILMS</t>
  </si>
  <si>
    <t>DRONE DESTINATIO</t>
  </si>
  <si>
    <t>TRUST FINTECH LT</t>
  </si>
  <si>
    <t>TARA CHAND INFRA</t>
  </si>
  <si>
    <t>RELIANCE COMMUNI</t>
  </si>
  <si>
    <t>PYRAMID TECHNOPL</t>
  </si>
  <si>
    <t>SHIVAM AUTOTECH</t>
  </si>
  <si>
    <t>HINDUSTAN MOTORS</t>
  </si>
  <si>
    <t>SIL INVESTMENTS</t>
  </si>
  <si>
    <t>FCS SOFTWARE</t>
  </si>
  <si>
    <t>AVG LOGISTICS LT</t>
  </si>
  <si>
    <t>HIGH ENERGY BATT</t>
  </si>
  <si>
    <t>SSDL IN Equity</t>
  </si>
  <si>
    <t>SARASWATI SAREE</t>
  </si>
  <si>
    <t>INE0PQ101010</t>
  </si>
  <si>
    <t>KCP SUGAR &amp; INDU</t>
  </si>
  <si>
    <t>SWISS MILITARY C</t>
  </si>
  <si>
    <t>INDAG RUBBER</t>
  </si>
  <si>
    <t>SUPREME POWER EQ</t>
  </si>
  <si>
    <t>NAGARJUNA FERTIL</t>
  </si>
  <si>
    <t>SHIVALIC POWER C</t>
  </si>
  <si>
    <t>KN AGRI RESOURCE</t>
  </si>
  <si>
    <t>MUSIC BROADCAST</t>
  </si>
  <si>
    <t>REMSONS INDUS</t>
  </si>
  <si>
    <t>PTL ENTERPRIESES</t>
  </si>
  <si>
    <t>MIRZA INTERNATIO</t>
  </si>
  <si>
    <t>JAYKAY ENTERPRIS</t>
  </si>
  <si>
    <t>TGR LOGTCS IN LT</t>
  </si>
  <si>
    <t>JOSTS ENGINEER</t>
  </si>
  <si>
    <t>BHARTIYA INTL</t>
  </si>
  <si>
    <t>SRM CONTRACTORS</t>
  </si>
  <si>
    <t>LAXMI GOLDORNA H</t>
  </si>
  <si>
    <t>NAHAR CAPITAL</t>
  </si>
  <si>
    <t>ORICON ENTERPRIS</t>
  </si>
  <si>
    <t>RBZ JEWELLERS LT</t>
  </si>
  <si>
    <t>NBI INDUSTRIAL F</t>
  </si>
  <si>
    <t>SOFTSOL INDIA</t>
  </si>
  <si>
    <t>RATHI STEEL</t>
  </si>
  <si>
    <t>NATIONAL PEROXID</t>
  </si>
  <si>
    <t>ASAHI SONWON COL</t>
  </si>
  <si>
    <t>ACCENT MICROCELL</t>
  </si>
  <si>
    <t>INDUS INVEST TST</t>
  </si>
  <si>
    <t>NIKHIL ADHESIVE</t>
  </si>
  <si>
    <t>GRETEX CORP SRVS</t>
  </si>
  <si>
    <t>VIKRAM THERMO</t>
  </si>
  <si>
    <t>NIYOGIN FINTECH</t>
  </si>
  <si>
    <t>SEALMATIC INDIA</t>
  </si>
  <si>
    <t>AUTOLINE INDUSTR</t>
  </si>
  <si>
    <t>DELTON CABLES</t>
  </si>
  <si>
    <t>MEGHNA INFRACON</t>
  </si>
  <si>
    <t>HDFC BSE SNS ETF</t>
  </si>
  <si>
    <t>NILA INFRASTRUCT</t>
  </si>
  <si>
    <t>PAVNA INDUSTRIES</t>
  </si>
  <si>
    <t>AARTI SURFACTANT</t>
  </si>
  <si>
    <t>ALMONDS GLOBAL</t>
  </si>
  <si>
    <t>IRIS CLOTHINGS L</t>
  </si>
  <si>
    <t>PROVENTUS AGROCO</t>
  </si>
  <si>
    <t>SYNERGY GREEN IN</t>
  </si>
  <si>
    <t>DSP-GOLD-ETF</t>
  </si>
  <si>
    <t>MUTHOOT CAP SERV</t>
  </si>
  <si>
    <t>KAMAT HOTELS</t>
  </si>
  <si>
    <t>SINCLAIRS HOTELS</t>
  </si>
  <si>
    <t>BOMBAY OXYGEN IN</t>
  </si>
  <si>
    <t>DIAMINES &amp; CHEM</t>
  </si>
  <si>
    <t>IFB AGRO INDS</t>
  </si>
  <si>
    <t>TRITON VALVES</t>
  </si>
  <si>
    <t>SHREE KARNI FABC</t>
  </si>
  <si>
    <t>KANORIA CHEMICAL</t>
  </si>
  <si>
    <t>SADBHAV ENGINEER</t>
  </si>
  <si>
    <t>ADDICTIVE LEARNI</t>
  </si>
  <si>
    <t>VIVIANA POWER TE</t>
  </si>
  <si>
    <t>ANJANI PORTLAND</t>
  </si>
  <si>
    <t>BIRLA PRECISION</t>
  </si>
  <si>
    <t>RUDRA GLOBAL INF</t>
  </si>
  <si>
    <t>KOTHARI PRODUCTS</t>
  </si>
  <si>
    <t>ESSEN SPECIALITY</t>
  </si>
  <si>
    <t>SHALIBHADRA FIN</t>
  </si>
  <si>
    <t>ELGI RUBBER CO L</t>
  </si>
  <si>
    <t>HCL INFOSYSTEMS</t>
  </si>
  <si>
    <t>BARTRONICS INDIA</t>
  </si>
  <si>
    <t>VINSYS IT SERVIC</t>
  </si>
  <si>
    <t>KILITCH DRUGS</t>
  </si>
  <si>
    <t>MADHAV INFRA PRO</t>
  </si>
  <si>
    <t>DSP NFTY ETF</t>
  </si>
  <si>
    <t>MEDICAMEN BIOTEC</t>
  </si>
  <si>
    <t>INTL CONVEYORS</t>
  </si>
  <si>
    <t>S&amp;S POWER SWITCH</t>
  </si>
  <si>
    <t>GOKUL REFOILS &amp;</t>
  </si>
  <si>
    <t>PHANTOM DIGITAL</t>
  </si>
  <si>
    <t>RAGHUVIR SYNTHET</t>
  </si>
  <si>
    <t>UNITED DRILLING</t>
  </si>
  <si>
    <t>MODI'S NAVNIRMAN</t>
  </si>
  <si>
    <t>GOODRICKE GROUP</t>
  </si>
  <si>
    <t>TAYLORMADE RENEW</t>
  </si>
  <si>
    <t>HARYANA FINL COR</t>
  </si>
  <si>
    <t>AMBALAL SARABHAI</t>
  </si>
  <si>
    <t>VALIANT LABORATO</t>
  </si>
  <si>
    <t>DYNEMIC PRODUCTS</t>
  </si>
  <si>
    <t>MAWANA SUGAR</t>
  </si>
  <si>
    <t>PRADEEP METALS</t>
  </si>
  <si>
    <t>INTERNATIONAL TR</t>
  </si>
  <si>
    <t>ORBIT EXPORTS</t>
  </si>
  <si>
    <t>KRITIKA WIRES LT</t>
  </si>
  <si>
    <t>BANSWARA SYNTEX</t>
  </si>
  <si>
    <t>DHABRIYA POLYWOO</t>
  </si>
  <si>
    <t>UFO MOVIEZ INDIA</t>
  </si>
  <si>
    <t>KRISHIVAL FOODS</t>
  </si>
  <si>
    <t>INDO US BIO-TECH</t>
  </si>
  <si>
    <t>DUDIGITAL GLOBAL</t>
  </si>
  <si>
    <t>TIERRA AGROTECH</t>
  </si>
  <si>
    <t>MA-NIF-1D RT-LIQ</t>
  </si>
  <si>
    <t>JENBURKT PHARMAC</t>
  </si>
  <si>
    <t>IRIS BUSINESS SE</t>
  </si>
  <si>
    <t>VALIANT COMM</t>
  </si>
  <si>
    <t>VARDHMAN ACRYLIC</t>
  </si>
  <si>
    <t>SRG HOUSING FINA</t>
  </si>
  <si>
    <t>B&amp;B TRIPLEWALL C</t>
  </si>
  <si>
    <t>IL&amp;FS ENGINEERIN</t>
  </si>
  <si>
    <t>AKME FINTRADE IN</t>
  </si>
  <si>
    <t>TITAN BIO-TECH</t>
  </si>
  <si>
    <t>R M DRIP &amp; SPRIN</t>
  </si>
  <si>
    <t>EURO PANEL PRODU</t>
  </si>
  <si>
    <t>SUPER SALES INDI</t>
  </si>
  <si>
    <t>ABAN OFFSHORE</t>
  </si>
  <si>
    <t>RIDDHI SIDDHI GL</t>
  </si>
  <si>
    <t>GEM ENVIRO MANAG</t>
  </si>
  <si>
    <t>MANAKSIA COATED</t>
  </si>
  <si>
    <t>QUEST CAPITAL MA</t>
  </si>
  <si>
    <t>COMFORT INTECH</t>
  </si>
  <si>
    <t>SAKTHI SUGARS</t>
  </si>
  <si>
    <t>PREMIER POLYFILM</t>
  </si>
  <si>
    <t>KOTHARI SUGARS</t>
  </si>
  <si>
    <t>MANOMAY TEX INDI</t>
  </si>
  <si>
    <t>SWARAJ SUITING P</t>
  </si>
  <si>
    <t>DAI-ICHI KARKARI</t>
  </si>
  <si>
    <t>BEW ENGINEERING</t>
  </si>
  <si>
    <t>BHARAT AGRI FERT</t>
  </si>
  <si>
    <t>RUBFILA IN Equity</t>
  </si>
  <si>
    <t>RUBFILA INTL</t>
  </si>
  <si>
    <t>PRITIKA AUTO IND</t>
  </si>
  <si>
    <t>MAJESTIC AUTO</t>
  </si>
  <si>
    <t>MANGALAM ORGANIC</t>
  </si>
  <si>
    <t>ARYAMAN FIN SERV</t>
  </si>
  <si>
    <t>LUCENT INDUSTRIE</t>
  </si>
  <si>
    <t>PRATHAM EPC PROJ</t>
  </si>
  <si>
    <t>AERPACE INDUSTRI</t>
  </si>
  <si>
    <t>COOL CAPS INDUST</t>
  </si>
  <si>
    <t>LE MERITE EXPORT</t>
  </si>
  <si>
    <t>EMKAY GLOBAL FIN</t>
  </si>
  <si>
    <t>VADILAL ENT LTD</t>
  </si>
  <si>
    <t>MARKOLINES PAVEM</t>
  </si>
  <si>
    <t>PROZONE REALTY L</t>
  </si>
  <si>
    <t>SOFTTECH ENGINEE</t>
  </si>
  <si>
    <t>UTSSAV IN Equity</t>
  </si>
  <si>
    <t>UTSSAV CZ GOLD J</t>
  </si>
  <si>
    <t>INE06IJ01010</t>
  </si>
  <si>
    <t>VENUS REMEDIES</t>
  </si>
  <si>
    <t>KRISHCA STRAPPIN</t>
  </si>
  <si>
    <t>CREATIVE GRAPHIC</t>
  </si>
  <si>
    <t>GUJARAT APOLLO</t>
  </si>
  <si>
    <t>LOGICA INFOWAY L</t>
  </si>
  <si>
    <t>POSITRON IN Equity</t>
  </si>
  <si>
    <t>POSITRON ENERGY</t>
  </si>
  <si>
    <t>INE0S3H01017</t>
  </si>
  <si>
    <t>KAPSTON SERVICES</t>
  </si>
  <si>
    <t>INE542Z01028</t>
  </si>
  <si>
    <t>OK PLAY INDIA</t>
  </si>
  <si>
    <t>NEPHRO CARE INDI</t>
  </si>
  <si>
    <t>PODDAR PIGMENTS</t>
  </si>
  <si>
    <t>GALAXY BEARINGS</t>
  </si>
  <si>
    <t>PONNI SUGARS ERO</t>
  </si>
  <si>
    <t>INDO-NATIONAL LT</t>
  </si>
  <si>
    <t>PASUPATI ACRYLON</t>
  </si>
  <si>
    <t>TATA NFY 50 EC T</t>
  </si>
  <si>
    <t>QUINT DIGITAL LT</t>
  </si>
  <si>
    <t>SUNDARAM BRAKE</t>
  </si>
  <si>
    <t>HI-GREEN CARBON</t>
  </si>
  <si>
    <t>INTEGRA ESSENTIA</t>
  </si>
  <si>
    <t>SHEMAROO ENTERTA</t>
  </si>
  <si>
    <t>SUDARSHAN PHARMA</t>
  </si>
  <si>
    <t>STARLINEPS ENTER</t>
  </si>
  <si>
    <t>PANYAM CEMENTS</t>
  </si>
  <si>
    <t>ENERGY-MISSION M</t>
  </si>
  <si>
    <t>GENNEX LABS LTD</t>
  </si>
  <si>
    <t>MENON PISTONS</t>
  </si>
  <si>
    <t>CAPTAIN POLYPLAS</t>
  </si>
  <si>
    <t>SUPERSHAKTI META</t>
  </si>
  <si>
    <t>SWADESHI POLYTEX</t>
  </si>
  <si>
    <t>EURO INDIA FRESH</t>
  </si>
  <si>
    <t>SHRI KESHAV CEM</t>
  </si>
  <si>
    <t>DSP N50 ETF</t>
  </si>
  <si>
    <t>KINGS INFRA VENT</t>
  </si>
  <si>
    <t>LAKSHMI MILL CO</t>
  </si>
  <si>
    <t>SAKTHI FINANCE</t>
  </si>
  <si>
    <t>POCL ENTERPRISES</t>
  </si>
  <si>
    <t>AELEA COMMODITIE</t>
  </si>
  <si>
    <t>SAAKSHI MEDTECH</t>
  </si>
  <si>
    <t>SHEETAL COOL PRO</t>
  </si>
  <si>
    <t>LEHAR FOOTWEARS</t>
  </si>
  <si>
    <t>AION-TECH SOLUTI</t>
  </si>
  <si>
    <t>SMS LIFESCIENCES</t>
  </si>
  <si>
    <t>INVEST &amp; PRECIS</t>
  </si>
  <si>
    <t>RUCHIRA PAPERS</t>
  </si>
  <si>
    <t>SUYOG GURBAXANI</t>
  </si>
  <si>
    <t>GLOBAL EDUCATION</t>
  </si>
  <si>
    <t>THAAI CASTING LT</t>
  </si>
  <si>
    <t>KINETIC ENGINEER</t>
  </si>
  <si>
    <t>INDO THAI SECURI</t>
  </si>
  <si>
    <t>BHARAT ROAD NETW</t>
  </si>
  <si>
    <t>INNOVATORS FACAD</t>
  </si>
  <si>
    <t>INDIAN EMULSIFIE</t>
  </si>
  <si>
    <t>NATH BIO-GENES I</t>
  </si>
  <si>
    <t>MANGALAM GLOBAL</t>
  </si>
  <si>
    <t>NEWJAISA TECHNOL</t>
  </si>
  <si>
    <t>HARRISONS MALAY</t>
  </si>
  <si>
    <t>CINELINE INDIA L</t>
  </si>
  <si>
    <t>KANORIA ENERGY &amp;</t>
  </si>
  <si>
    <t>KPT INDUSTRIES L</t>
  </si>
  <si>
    <t>SOUTH WEST PINNA</t>
  </si>
  <si>
    <t>HINDUSTHAN URBAN</t>
  </si>
  <si>
    <t>GP PETROLEUMS LT</t>
  </si>
  <si>
    <t>APOLLO SINDOORI</t>
  </si>
  <si>
    <t>SHISH INDUSTRIES</t>
  </si>
  <si>
    <t>UNIVERSUS PHOTO</t>
  </si>
  <si>
    <t>CHMTCH INDTL V L</t>
  </si>
  <si>
    <t>PANCHMAHAL STEEL</t>
  </si>
  <si>
    <t>BANNARI AMMAN SP</t>
  </si>
  <si>
    <t>ALACRITY SECURIT</t>
  </si>
  <si>
    <t>NORTH EASTERN</t>
  </si>
  <si>
    <t>SHREE RAMA MULTI</t>
  </si>
  <si>
    <t>IL &amp; FS INVESTME</t>
  </si>
  <si>
    <t>GRAVISS HOSPITAL</t>
  </si>
  <si>
    <t>MAHINDRA EPC IRR</t>
  </si>
  <si>
    <t>OSIA HYPER RETAI</t>
  </si>
  <si>
    <t>MODI NATURALS LT</t>
  </si>
  <si>
    <t>REFRACTORY SHAPE</t>
  </si>
  <si>
    <t>BAHETI RECYCLING</t>
  </si>
  <si>
    <t>NITIN CASTINGS L</t>
  </si>
  <si>
    <t>COMPETENT AUTO</t>
  </si>
  <si>
    <t>RAVINDER HEIGHTS</t>
  </si>
  <si>
    <t>DYNAMIC SERVICES</t>
  </si>
  <si>
    <t>AB INFRABUILD LT</t>
  </si>
  <si>
    <t>ESCONET TECHNOLO</t>
  </si>
  <si>
    <t>KELTECH ENERGIES</t>
  </si>
  <si>
    <t>ARIES AGRO</t>
  </si>
  <si>
    <t>PANASONIC ENERGY</t>
  </si>
  <si>
    <t>SAHYADRI INDUSTR</t>
  </si>
  <si>
    <t>STAR HOUSING FIN</t>
  </si>
  <si>
    <t>SHRADDHA PRIME P</t>
  </si>
  <si>
    <t>MEDICO REMEDIES</t>
  </si>
  <si>
    <t>VEER GLOBAL INFR</t>
  </si>
  <si>
    <t>RNFI SERVICES LT</t>
  </si>
  <si>
    <t>GP ECO SOLUTIONS</t>
  </si>
  <si>
    <t>EXHICON EVENTS M</t>
  </si>
  <si>
    <t>SICAGEN INDIA LT</t>
  </si>
  <si>
    <t>KERALA AYURVEDA</t>
  </si>
  <si>
    <t>BGR ENERGY SYS</t>
  </si>
  <si>
    <t>RANE ENGINE VALV</t>
  </si>
  <si>
    <t>TRIGYN TECHNOLOG</t>
  </si>
  <si>
    <t>LORDS CHLORO ALK</t>
  </si>
  <si>
    <t>PANCHSHEEL ORGAN</t>
  </si>
  <si>
    <t>KATARIA INDUSTRI</t>
  </si>
  <si>
    <t>UDAY JEWELLERY I</t>
  </si>
  <si>
    <t>MIR-ASST-GOLD-ET</t>
  </si>
  <si>
    <t>JAYSHREE TEA</t>
  </si>
  <si>
    <t>KM SUGAR MILLS</t>
  </si>
  <si>
    <t>ROCKINGDEALS CIR</t>
  </si>
  <si>
    <t>KAKA INDUSTRIES</t>
  </si>
  <si>
    <t>STAR PAPER MILLS</t>
  </si>
  <si>
    <t>PATELS AIRTEMP</t>
  </si>
  <si>
    <t>INDIAN TONERS</t>
  </si>
  <si>
    <t>INE588G01021</t>
  </si>
  <si>
    <t>SANJIVANI PARANT</t>
  </si>
  <si>
    <t>SHREYANS INDUSTR</t>
  </si>
  <si>
    <t>FREDUN PHARMACEU</t>
  </si>
  <si>
    <t>EVEXIA LIFECARE</t>
  </si>
  <si>
    <t>MANGALAM IND FIN</t>
  </si>
  <si>
    <t>PRITHVI EXCHANGE</t>
  </si>
  <si>
    <t>NATURAL CAPSULES</t>
  </si>
  <si>
    <t>NIRMAN AGRI GENE</t>
  </si>
  <si>
    <t>SKP BEARING INDU</t>
  </si>
  <si>
    <t>SHYAM CENTURY FE</t>
  </si>
  <si>
    <t>TRIDENT LIFELINE</t>
  </si>
  <si>
    <t>MANAKSIA STEELS</t>
  </si>
  <si>
    <t>GLOBAL VECTRA</t>
  </si>
  <si>
    <t>SINTERCOM INDIA</t>
  </si>
  <si>
    <t>MIRAE NFT SC 250</t>
  </si>
  <si>
    <t>ASIAN HOTELS NOR</t>
  </si>
  <si>
    <t>THE BYKE HOSPITA</t>
  </si>
  <si>
    <t>BHILWARA TECHNIC</t>
  </si>
  <si>
    <t>RUCHI INFRASTRUC</t>
  </si>
  <si>
    <t>SYSTANGO TECHNOL</t>
  </si>
  <si>
    <t>ARIHANT FOUNDATI</t>
  </si>
  <si>
    <t>VAARAD VENTURES</t>
  </si>
  <si>
    <t>DJ MEDIAPRINT &amp;</t>
  </si>
  <si>
    <t>COUNTRY CLUB HOS</t>
  </si>
  <si>
    <t>KAY CEE ENERGY &amp;</t>
  </si>
  <si>
    <t>NORTHERN SPIRITS</t>
  </si>
  <si>
    <t>MADHUVEER COM 18</t>
  </si>
  <si>
    <t>VARIMAN GLOBAL E</t>
  </si>
  <si>
    <t>MK EXIM LTD</t>
  </si>
  <si>
    <t>RAMA PHOSPHATES</t>
  </si>
  <si>
    <t>TALBROS ENGINEER</t>
  </si>
  <si>
    <t>DRC SYSTEMS INDI</t>
  </si>
  <si>
    <t>MURUDESHWAR CER</t>
  </si>
  <si>
    <t>LORENZINI APPARE</t>
  </si>
  <si>
    <t>VISHWARAJ SUGAR</t>
  </si>
  <si>
    <t>PURV FLEXIPACK L</t>
  </si>
  <si>
    <t>SAYAJI HOTELS IN</t>
  </si>
  <si>
    <t>APOLLO FINVEST</t>
  </si>
  <si>
    <t>LAKSHMI ELEC CON</t>
  </si>
  <si>
    <t>HDFC-PVT-BNK-ETF</t>
  </si>
  <si>
    <t>MAGNA ELECTRO CA</t>
  </si>
  <si>
    <t>BAMBINO AGRO IND</t>
  </si>
  <si>
    <t>ROBUST HOTELS PV</t>
  </si>
  <si>
    <t>MULTIBASE INDIA</t>
  </si>
  <si>
    <t>RAJNANDINI METAL</t>
  </si>
  <si>
    <t>BEMCO HYDRAULICS</t>
  </si>
  <si>
    <t>HINDUSTAN ORGAN</t>
  </si>
  <si>
    <t>CIAN AGRO INDUST</t>
  </si>
  <si>
    <t>RUDRABHISHEK ENT</t>
  </si>
  <si>
    <t>SUPREME HLDG &amp; H</t>
  </si>
  <si>
    <t>HDFC-SMLCP-250</t>
  </si>
  <si>
    <t>INFLAME APPLIANC</t>
  </si>
  <si>
    <t>VARDHMAN POLYTEX</t>
  </si>
  <si>
    <t>INTENSE TECHNOLO</t>
  </si>
  <si>
    <t>NAVKAR URBANSTRU</t>
  </si>
  <si>
    <t>SHREEOSWAL SEEDS</t>
  </si>
  <si>
    <t>NAGA DHUNSERI GR</t>
  </si>
  <si>
    <t>SHRI VENKATESH R</t>
  </si>
  <si>
    <t>GOURMET GATEWAY</t>
  </si>
  <si>
    <t>VETO SWITCHGEARS</t>
  </si>
  <si>
    <t>CHEMCRUX ENTERPR</t>
  </si>
  <si>
    <t>CORAL LABS LTD</t>
  </si>
  <si>
    <t>MANGALAM WORLDWI</t>
  </si>
  <si>
    <t>MASON INFRATECH</t>
  </si>
  <si>
    <t>ASI INDUSTRIES L</t>
  </si>
  <si>
    <t>SURANI STEEL TUB</t>
  </si>
  <si>
    <t>AVONMORE CAPITAL</t>
  </si>
  <si>
    <t>BHAGYANAGAR INDI</t>
  </si>
  <si>
    <t>RAJASTHAN GASES</t>
  </si>
  <si>
    <t>MARAL OVERSEAS</t>
  </si>
  <si>
    <t>TREJHARA SOLUTIO</t>
  </si>
  <si>
    <t>ABM KNOWLEDGEWAR</t>
  </si>
  <si>
    <t>BROOKS LAB LTD</t>
  </si>
  <si>
    <t>MARUTI INFRASTRU</t>
  </si>
  <si>
    <t>INE392G01028</t>
  </si>
  <si>
    <t>TEMBO GLOBAL IND</t>
  </si>
  <si>
    <t>LANCOR HOLDINGS</t>
  </si>
  <si>
    <t>INDOWIND ENERGY</t>
  </si>
  <si>
    <t>MAGNUM VENTURES</t>
  </si>
  <si>
    <t>GG ENGINEERING</t>
  </si>
  <si>
    <t>SEACOAST SHIPPIN</t>
  </si>
  <si>
    <t>MOTILAL OSWAL NA</t>
  </si>
  <si>
    <t>UDAYSHIVAKUMAR I</t>
  </si>
  <si>
    <t>PIL ITALICA LIFE</t>
  </si>
  <si>
    <t>DRONEACHARYA AER</t>
  </si>
  <si>
    <t>A2Z INFRA ENGINE</t>
  </si>
  <si>
    <t>AURANGABAD DISTI</t>
  </si>
  <si>
    <t>DEV INFORMATION</t>
  </si>
  <si>
    <t>KARNIKA INDUSTRI</t>
  </si>
  <si>
    <t>PAR DRUGS AND CH</t>
  </si>
  <si>
    <t>SHREE VASU LOGIS</t>
  </si>
  <si>
    <t>FELIX INDUSTRIES</t>
  </si>
  <si>
    <t>PUNE E-STOCK BRO</t>
  </si>
  <si>
    <t>SHREE RAMA NEWSP</t>
  </si>
  <si>
    <t>INTL COMBUSTION</t>
  </si>
  <si>
    <t>VIPUL ORGANICS L</t>
  </si>
  <si>
    <t>LOYAL EQUIPMENTS</t>
  </si>
  <si>
    <t>NEELAMALAI AGRO</t>
  </si>
  <si>
    <t>ASHIKA CREDIT CA</t>
  </si>
  <si>
    <t>PPAP AUTOMOTIVE</t>
  </si>
  <si>
    <t>PAUL MERCHANTS L</t>
  </si>
  <si>
    <t>MERCANTILE VENTU</t>
  </si>
  <si>
    <t>JHAVERI CREDITS</t>
  </si>
  <si>
    <t>SHUKRA PHARMACEU</t>
  </si>
  <si>
    <t>RDB RASAYANS</t>
  </si>
  <si>
    <t>PANASONIC CARBON</t>
  </si>
  <si>
    <t>PARAGON FINE &amp; S</t>
  </si>
  <si>
    <t>BIMETAL BEARINGS</t>
  </si>
  <si>
    <t>ESPIRE HOSPITALI</t>
  </si>
  <si>
    <t>RAJSHREE POLYPAC</t>
  </si>
  <si>
    <t>PRAJAY ENGINEERS</t>
  </si>
  <si>
    <t>KALYANI CAST-TEC</t>
  </si>
  <si>
    <t>JASCH GAUGING TE</t>
  </si>
  <si>
    <t>SBI-ETF NIFTY BA</t>
  </si>
  <si>
    <t>CROWN LIFTERS LT</t>
  </si>
  <si>
    <t>VINTRON INFO LTD</t>
  </si>
  <si>
    <t>REFEX RENEWABLES</t>
  </si>
  <si>
    <t>MEGASTAR FOODS L</t>
  </si>
  <si>
    <t>ANLON TECHNOLOGY</t>
  </si>
  <si>
    <t>GOLDSTAR POWER L</t>
  </si>
  <si>
    <t>DIGIKORE STUDIOS</t>
  </si>
  <si>
    <t>TAHMAR ENTERPRIS</t>
  </si>
  <si>
    <t>CAPTAIN TECHNOCA</t>
  </si>
  <si>
    <t>SPECTRUM TALENT</t>
  </si>
  <si>
    <t>CRAYONS ADVERTIS</t>
  </si>
  <si>
    <t>RKEC PROJECTS LT</t>
  </si>
  <si>
    <t>SADHAV SHIPPING</t>
  </si>
  <si>
    <t>GOLDKART JEWELS</t>
  </si>
  <si>
    <t>MANGAL CREDIT AN</t>
  </si>
  <si>
    <t>INDIABULLS ENTER</t>
  </si>
  <si>
    <t>MAHAMAYA STEEL</t>
  </si>
  <si>
    <t>DUROPLY INDUSTRI</t>
  </si>
  <si>
    <t>AARON INDUSTRIES</t>
  </si>
  <si>
    <t>SURANA TELECOM</t>
  </si>
  <si>
    <t>CAPITAL TRADE LI</t>
  </si>
  <si>
    <t>AASHKA HOSPITALS</t>
  </si>
  <si>
    <t>MAAGH ADVERTISIN</t>
  </si>
  <si>
    <t>PRIME INDUSTRIES</t>
  </si>
  <si>
    <t>ALPHAGEO INDIA</t>
  </si>
  <si>
    <t>JSL INDUSTRIES L</t>
  </si>
  <si>
    <t>CITY PULSE MULTI</t>
  </si>
  <si>
    <t>CORDS CABLE IND</t>
  </si>
  <si>
    <t>DELPHI WORLD MON</t>
  </si>
  <si>
    <t>TUNWAL E-MOTORS</t>
  </si>
  <si>
    <t>ORIENTAL CARBON</t>
  </si>
  <si>
    <t>SHRI DINESH MILL</t>
  </si>
  <si>
    <t>SADBHAV INFRASTR</t>
  </si>
  <si>
    <t>KANCHI KARPOORAM</t>
  </si>
  <si>
    <t>LOYAL TEXTILE</t>
  </si>
  <si>
    <t>MANGALAM SEEDS L</t>
  </si>
  <si>
    <t>INDIAN TERRAIN F</t>
  </si>
  <si>
    <t>PREMIER ROADLINE</t>
  </si>
  <si>
    <t>EMMFORCE AUTOTEC</t>
  </si>
  <si>
    <t>INFOLLION RESEAR</t>
  </si>
  <si>
    <t>AKSHARCHEM INDIA</t>
  </si>
  <si>
    <t>KAUSHALYA LOGIST</t>
  </si>
  <si>
    <t>BHATIA COMMUNICA</t>
  </si>
  <si>
    <t>HALDER VENTURE L</t>
  </si>
  <si>
    <t>EMPOWER INDIA LT</t>
  </si>
  <si>
    <t>HINDCON CHEMICAL</t>
  </si>
  <si>
    <t>THOMAS SCOTT IND</t>
  </si>
  <si>
    <t>INFINIUM PHARMAC</t>
  </si>
  <si>
    <t>ARCHIDPLY IND</t>
  </si>
  <si>
    <t>MIRANAL IN Equity</t>
  </si>
  <si>
    <t>MA NIF 200 ALP30</t>
  </si>
  <si>
    <t>INF769K01KU7</t>
  </si>
  <si>
    <t>BRADY &amp; MORRIS</t>
  </si>
  <si>
    <t>AMBA ENTERPRISES</t>
  </si>
  <si>
    <t>CHATHA FOODS PVT</t>
  </si>
  <si>
    <t>COMMERCIAL SYN B</t>
  </si>
  <si>
    <t>CANARYS AUTOMATI</t>
  </si>
  <si>
    <t>RAJ TELEVISION</t>
  </si>
  <si>
    <t>DUCON INFRATECHN</t>
  </si>
  <si>
    <t>COSMO FERRITES</t>
  </si>
  <si>
    <t>INDIA GELATINE</t>
  </si>
  <si>
    <t>SHRADHA INFRAPRO</t>
  </si>
  <si>
    <t>M NIFTY N50 ETF</t>
  </si>
  <si>
    <t>E FACTOR EXPERIE</t>
  </si>
  <si>
    <t>AVAILABLE FINAN</t>
  </si>
  <si>
    <t>SHREE OSFM E-MOB</t>
  </si>
  <si>
    <t>V R INFRASPACE L</t>
  </si>
  <si>
    <t>DUNCAN ENGINEERI</t>
  </si>
  <si>
    <t>MA-FIN-SER-ETF</t>
  </si>
  <si>
    <t>MCLEOD RUSSEL</t>
  </si>
  <si>
    <t>MA-HANGSENG-TECH</t>
  </si>
  <si>
    <t>NTC INDUSTRIES L</t>
  </si>
  <si>
    <t>SWASTIKA INVESTM</t>
  </si>
  <si>
    <t>KANPUR PLASTIPK</t>
  </si>
  <si>
    <t>ASHAPURI GOLD OR</t>
  </si>
  <si>
    <t>AAYUSH ART AND B</t>
  </si>
  <si>
    <t>GINNI FILAMENTS</t>
  </si>
  <si>
    <t>ALPHALOGIC INDUS</t>
  </si>
  <si>
    <t>MAHA RASHTRA APE</t>
  </si>
  <si>
    <t>DHUNSERI TEA &amp; I</t>
  </si>
  <si>
    <t>CAPITAL TRUST LT</t>
  </si>
  <si>
    <t>SHAH METACORP LT</t>
  </si>
  <si>
    <t>REGIS INDUSTRIES</t>
  </si>
  <si>
    <t>DIKSAT TRANSWORL</t>
  </si>
  <si>
    <t>PURPLE FINANCE L</t>
  </si>
  <si>
    <t>INVENTURE GROWTH</t>
  </si>
  <si>
    <t>CHAMAN METALLICS</t>
  </si>
  <si>
    <t>STARTECK FINANCE</t>
  </si>
  <si>
    <t>GENERIC ENGINEER</t>
  </si>
  <si>
    <t>RTS POWER CORP</t>
  </si>
  <si>
    <t>SAB INDUSTRIES L</t>
  </si>
  <si>
    <t>BRAHMAPUTRA INFR</t>
  </si>
  <si>
    <t>RAJSHREE SUGARS</t>
  </si>
  <si>
    <t>TROM IN Equity</t>
  </si>
  <si>
    <t>TROM INDUSTRIES</t>
  </si>
  <si>
    <t>INE0SYV01018</t>
  </si>
  <si>
    <t>JK AGRI GENETICS</t>
  </si>
  <si>
    <t>PARSHVA ENTERPRI</t>
  </si>
  <si>
    <t>SONA MACHINERY L</t>
  </si>
  <si>
    <t>IPRU-NIF-NEXT-50</t>
  </si>
  <si>
    <t>GARNET INTL LTD</t>
  </si>
  <si>
    <t>PHOENIX TOWNSHIP</t>
  </si>
  <si>
    <t>INTRASOFT TECH</t>
  </si>
  <si>
    <t>EMERALD FINANCE</t>
  </si>
  <si>
    <t>LOVABLE LINGERIE</t>
  </si>
  <si>
    <t>JULLUNDUR MOTOR</t>
  </si>
  <si>
    <t>SMARTLINK HOLDIN</t>
  </si>
  <si>
    <t>B&amp;A PACKAGING IN</t>
  </si>
  <si>
    <t>SV GLOBAL MILL L</t>
  </si>
  <si>
    <t>COMPUCOM SOFTWAR</t>
  </si>
  <si>
    <t>OIL COUNTRY TUB</t>
  </si>
  <si>
    <t>SARTHAK METALS L</t>
  </si>
  <si>
    <t>COCHIN MINERALS</t>
  </si>
  <si>
    <t>HOUSING DEVELOPM</t>
  </si>
  <si>
    <t>AB COTSPIN INDIA</t>
  </si>
  <si>
    <t>G M POLYPLAST LT</t>
  </si>
  <si>
    <t>SAMOR REALITY LT</t>
  </si>
  <si>
    <t>JAYSYNTH IN Equity</t>
  </si>
  <si>
    <t>JAYSYNTH ORGOCHE</t>
  </si>
  <si>
    <t>CAPTAIN PIPES LT</t>
  </si>
  <si>
    <t>NITIRAJ ENGINEER</t>
  </si>
  <si>
    <t>KIMIA BIOSCIENCE</t>
  </si>
  <si>
    <t>ESPRIT IN Equity</t>
  </si>
  <si>
    <t>ESPRIT STONES LT</t>
  </si>
  <si>
    <t>INE0SBP01018</t>
  </si>
  <si>
    <t>EQUIPPP SOCIAL I</t>
  </si>
  <si>
    <t>UMANG DAIRIES</t>
  </si>
  <si>
    <t>STORAGE TECHNOLO</t>
  </si>
  <si>
    <t>LLOYDS LUXURIES</t>
  </si>
  <si>
    <t>NARMADA GELATINE</t>
  </si>
  <si>
    <t>INDIAN WOOD PROD</t>
  </si>
  <si>
    <t>QUALITEK LABS LT</t>
  </si>
  <si>
    <t>STAR DELTA TRANS</t>
  </si>
  <si>
    <t>NATIONAL PLASTIC</t>
  </si>
  <si>
    <t>SRIVARI SPICES &amp;</t>
  </si>
  <si>
    <t>RAJA BAHADUR INT</t>
  </si>
  <si>
    <t>MADHUSUDAN MASAL</t>
  </si>
  <si>
    <t>ASIAN HOTELS EAS</t>
  </si>
  <si>
    <t>MAXIMUS INTERNAT</t>
  </si>
  <si>
    <t>ARUNJYOTI BIO VE</t>
  </si>
  <si>
    <t>PANSARI DEVELOPE</t>
  </si>
  <si>
    <t>DOLFIN RUBBERS L</t>
  </si>
  <si>
    <t>ASPINWALL &amp; CO L</t>
  </si>
  <si>
    <t>RATNABHUMI DEVEL</t>
  </si>
  <si>
    <t>AARTECH SOLONICS</t>
  </si>
  <si>
    <t>INE01C001026</t>
  </si>
  <si>
    <t>SHIVA TEXYARN LT</t>
  </si>
  <si>
    <t>ICICI NIFTY PRIV</t>
  </si>
  <si>
    <t>CORAL INDIA FIN</t>
  </si>
  <si>
    <t>DENIS CHEM LAB L</t>
  </si>
  <si>
    <t>SILICON RENTAL S</t>
  </si>
  <si>
    <t>ODYSSEY TECH LTD</t>
  </si>
  <si>
    <t>STRATMONT INDUST</t>
  </si>
  <si>
    <t>ARHAM TECHNOLOGI</t>
  </si>
  <si>
    <t>INCREDIBLE INDUS</t>
  </si>
  <si>
    <t>AMJ LAND HOLDING</t>
  </si>
  <si>
    <t>GAYATRI RUBBERS</t>
  </si>
  <si>
    <t>QMS MEDICAL ALLI</t>
  </si>
  <si>
    <t>LAGNAM SPINTEX L</t>
  </si>
  <si>
    <t>AARNAV FASHIONS</t>
  </si>
  <si>
    <t>SAYAJI HOTELS PU</t>
  </si>
  <si>
    <t>ALPA LAB</t>
  </si>
  <si>
    <t>SHRI BAJRANG ALL</t>
  </si>
  <si>
    <t>TEXMO PIPES</t>
  </si>
  <si>
    <t>ANIK IND LTD</t>
  </si>
  <si>
    <t>ITCONS IN Equity</t>
  </si>
  <si>
    <t>ITCONS E-SOLUTIO</t>
  </si>
  <si>
    <t>MA-NFTY-MANUFCTR</t>
  </si>
  <si>
    <t>EMMBI INDUSTRIES</t>
  </si>
  <si>
    <t>AKANKSHA POWER &amp;</t>
  </si>
  <si>
    <t>UPSURGE INV&amp;FIN</t>
  </si>
  <si>
    <t>DHRUV CONSULTANC</t>
  </si>
  <si>
    <t>MITSU CHEM PLAST</t>
  </si>
  <si>
    <t>ORGANIC RECYCLIN</t>
  </si>
  <si>
    <t>UNIVASTU INDIA</t>
  </si>
  <si>
    <t>GLOBAL OFFSHORE</t>
  </si>
  <si>
    <t>INDBANK MERCH BK</t>
  </si>
  <si>
    <t>SIGNET INDUSTRIE</t>
  </si>
  <si>
    <t>HINDUSTAN TIN</t>
  </si>
  <si>
    <t>BIHAR SPONGE</t>
  </si>
  <si>
    <t>DSP N50 EQWT ETF</t>
  </si>
  <si>
    <t>CENTURY EXTRUS</t>
  </si>
  <si>
    <t>MITCON CONSULTAN</t>
  </si>
  <si>
    <t>POWER &amp; INSTRUME</t>
  </si>
  <si>
    <t>RAMDEVBABA SOLVE</t>
  </si>
  <si>
    <t>LA TIM METAL &amp; I</t>
  </si>
  <si>
    <t>SOMI CONVEYOR</t>
  </si>
  <si>
    <t>SIR SHADI LAL EN</t>
  </si>
  <si>
    <t>PRIMA PLASTICS</t>
  </si>
  <si>
    <t>ARYAMAN CAP MKT</t>
  </si>
  <si>
    <t>ACE SOFTWARE EXP</t>
  </si>
  <si>
    <t>PANACHE DIGILIFE</t>
  </si>
  <si>
    <t>ENSER COMMUNICAT</t>
  </si>
  <si>
    <t>QUEST LABORATORI</t>
  </si>
  <si>
    <t>SURAT TRADE AND</t>
  </si>
  <si>
    <t>FORCAS IN Equity</t>
  </si>
  <si>
    <t>FORCAS STUDIO LT</t>
  </si>
  <si>
    <t>INE0U2501017</t>
  </si>
  <si>
    <t>NIRAJ CEMENT STR</t>
  </si>
  <si>
    <t>SYLVAN PLYBOARD</t>
  </si>
  <si>
    <t>UNITED NILGIRI T</t>
  </si>
  <si>
    <t>URBAN ENVIRO WAS</t>
  </si>
  <si>
    <t>MAHESHWARI LOGIS</t>
  </si>
  <si>
    <t>SIYARAM RECYCLIN</t>
  </si>
  <si>
    <t>DHOOT INDUS FIN</t>
  </si>
  <si>
    <t>SHIGAN QUANTUM T</t>
  </si>
  <si>
    <t>BDH INDUSTRIES</t>
  </si>
  <si>
    <t>RADIX INDUSTRIES</t>
  </si>
  <si>
    <t>GUJARAT STATE FI</t>
  </si>
  <si>
    <t>EDVENSWA ENTERPR</t>
  </si>
  <si>
    <t>PRITI INTERNATIO</t>
  </si>
  <si>
    <t>MANGALAM DRUGS</t>
  </si>
  <si>
    <t>ALPINE HOUSING</t>
  </si>
  <si>
    <t>VAISHALI PHARMA</t>
  </si>
  <si>
    <t>ARVEE LABORATORI</t>
  </si>
  <si>
    <t>HINDUSTAN ADHESI</t>
  </si>
  <si>
    <t>UNITED POLYFAB G</t>
  </si>
  <si>
    <t>DRS DILIP ROADLI</t>
  </si>
  <si>
    <t>SYSCHEM INDIA LT</t>
  </si>
  <si>
    <t>CAPRIHANS INDIA</t>
  </si>
  <si>
    <t>MAITREYA IN Equity</t>
  </si>
  <si>
    <t>MAITREYA MEDICAR</t>
  </si>
  <si>
    <t>INE0PLQ01011</t>
  </si>
  <si>
    <t>GILLANDERS ARBUT</t>
  </si>
  <si>
    <t>B.A.G. FILMS &amp; M</t>
  </si>
  <si>
    <t>GUJARAT INTRUX</t>
  </si>
  <si>
    <t>PRECISION ELECTR</t>
  </si>
  <si>
    <t>DIGIDRIVE DISTRI</t>
  </si>
  <si>
    <t>SAMKRG PISTONS</t>
  </si>
  <si>
    <t>SIMPLEX CASTINGS</t>
  </si>
  <si>
    <t>SHREE AJIT PULP</t>
  </si>
  <si>
    <t>RAJINDLT IN Equity</t>
  </si>
  <si>
    <t>RAJPUTANA INDUST</t>
  </si>
  <si>
    <t>INE0PCU01012</t>
  </si>
  <si>
    <t>MANAKSIA ALUMINI</t>
  </si>
  <si>
    <t>CONFIDENCE FUTUR</t>
  </si>
  <si>
    <t>BEACON TRUSTEESH</t>
  </si>
  <si>
    <t>LACTOSE INDIA</t>
  </si>
  <si>
    <t>KALYANI FORGE</t>
  </si>
  <si>
    <t>ABANS ENTERPRISE</t>
  </si>
  <si>
    <t>SHAHLON SILK IND</t>
  </si>
  <si>
    <t>PRAXIS HOME RETA</t>
  </si>
  <si>
    <t>PAC INDUS LTD</t>
  </si>
  <si>
    <t>KESAR PETRO PROD</t>
  </si>
  <si>
    <t>KHEMANI DISTRIBU</t>
  </si>
  <si>
    <t>COROMANDEL ENGIN</t>
  </si>
  <si>
    <t>PATEL INT LOGIS</t>
  </si>
  <si>
    <t>VITAL CHEMTECH L</t>
  </si>
  <si>
    <t>LUDLOW JUTE &amp; SP</t>
  </si>
  <si>
    <t>LAMBODHARA TEXTI</t>
  </si>
  <si>
    <t>INDIAN SUCROSE</t>
  </si>
  <si>
    <t>HILTON METAL</t>
  </si>
  <si>
    <t>PRITIKA ENGINEER</t>
  </si>
  <si>
    <t>KHFM HOSPITALITY</t>
  </si>
  <si>
    <t>SAVERA IND LTD</t>
  </si>
  <si>
    <t>BAFNA PHARMA LTD</t>
  </si>
  <si>
    <t>SAMRAT FORGINGS</t>
  </si>
  <si>
    <t>GLOBUS CONSTRUCT</t>
  </si>
  <si>
    <t>7SEAS ENTERTAINM</t>
  </si>
  <si>
    <t>KCK INDUSTRIES L</t>
  </si>
  <si>
    <t>NAGPUR POWER</t>
  </si>
  <si>
    <t>GLOBE INTERNATIO</t>
  </si>
  <si>
    <t>SOUTH INDIA PAPE</t>
  </si>
  <si>
    <t>TAINWALA CHEMS</t>
  </si>
  <si>
    <t>GREENCHEF APPLIA</t>
  </si>
  <si>
    <t>SIKKO INDUSTRIES</t>
  </si>
  <si>
    <t>INDIAN INFOTECH</t>
  </si>
  <si>
    <t>KEYNOTE FINANCIA</t>
  </si>
  <si>
    <t>CENLUB INDUS LTD</t>
  </si>
  <si>
    <t>GANGES SECURITIE</t>
  </si>
  <si>
    <t>BASANT AGRO TECH</t>
  </si>
  <si>
    <t>MAHALAXMI RUBTEC</t>
  </si>
  <si>
    <t>DSP NI PVTBK ETF</t>
  </si>
  <si>
    <t>RCAN IN Equity</t>
  </si>
  <si>
    <t>RAJESHWARI CANS</t>
  </si>
  <si>
    <t>TYCHE INDS LTD</t>
  </si>
  <si>
    <t>SETCO AUTOMOTIVE</t>
  </si>
  <si>
    <t>MACHINO PLASTICS</t>
  </si>
  <si>
    <t>ATV PROJECTS</t>
  </si>
  <si>
    <t>INTERIORS &amp; MORE</t>
  </si>
  <si>
    <t>RAJNISH RETAIL L</t>
  </si>
  <si>
    <t>KREBS BIOCHEM</t>
  </si>
  <si>
    <t>PICCADILY SUGAR</t>
  </si>
  <si>
    <t>AVANCE TECHNOLOG</t>
  </si>
  <si>
    <t>STANDARD INDS</t>
  </si>
  <si>
    <t>LKP SECURITIES</t>
  </si>
  <si>
    <t>HDFC-SILVER-ETF</t>
  </si>
  <si>
    <t>DUCOL ORGANICS &amp;</t>
  </si>
  <si>
    <t>KAKATIYA CEMENT</t>
  </si>
  <si>
    <t>RELIANCE CHEMOTX</t>
  </si>
  <si>
    <t>HIM TEKNOFORGE L</t>
  </si>
  <si>
    <t>HOMESFY REALTY L</t>
  </si>
  <si>
    <t>CG-VAK SOFTWARE</t>
  </si>
  <si>
    <t>DIVINE POWER ENE</t>
  </si>
  <si>
    <t>LLFICL IN Equity</t>
  </si>
  <si>
    <t>LEADING LEASING</t>
  </si>
  <si>
    <t>B-RIGHT REALESTA</t>
  </si>
  <si>
    <t>RUNGTA IRRIGATIO</t>
  </si>
  <si>
    <t>SURYALATA SPIN</t>
  </si>
  <si>
    <t>SUPREME INFRASTR</t>
  </si>
  <si>
    <t>VJTF EDUSERVICES</t>
  </si>
  <si>
    <t>ACTIVE CLOTHING</t>
  </si>
  <si>
    <t>KIFS FINANCIAL</t>
  </si>
  <si>
    <t>HCP PLASTENE BUL</t>
  </si>
  <si>
    <t>EYANTRA VENTURES</t>
  </si>
  <si>
    <t>BHANDARI HOSIERY</t>
  </si>
  <si>
    <t>SIZEMASTERS TECH</t>
  </si>
  <si>
    <t>ACCURACY SHIPPIN</t>
  </si>
  <si>
    <t>HEMANT SURGICAL</t>
  </si>
  <si>
    <t>CALCOM VISION</t>
  </si>
  <si>
    <t>SURYALAKSHMI COT</t>
  </si>
  <si>
    <t>FIDEL SOFTECH LT</t>
  </si>
  <si>
    <t>TILAK VENTURES L</t>
  </si>
  <si>
    <t>HINDUSTHAN NATL</t>
  </si>
  <si>
    <t>SOTAC PHARMACEUT</t>
  </si>
  <si>
    <t>CHETANA IN Equity</t>
  </si>
  <si>
    <t>CHETANA EDUCATIO</t>
  </si>
  <si>
    <t>INE0U1T01012</t>
  </si>
  <si>
    <t>HINDPRAKASH INDU</t>
  </si>
  <si>
    <t>BRB IN Equity</t>
  </si>
  <si>
    <t>BRIGHT BROS LTD</t>
  </si>
  <si>
    <t>ULTRACAB INDIA L</t>
  </si>
  <si>
    <t>HB ESTATE DEVELO</t>
  </si>
  <si>
    <t>THAKKER DEVELOPE</t>
  </si>
  <si>
    <t>INDIAN CARD CL</t>
  </si>
  <si>
    <t>KLF IN Equity</t>
  </si>
  <si>
    <t>KEY CORP LTD</t>
  </si>
  <si>
    <t>GUJARAT TOOLROOM</t>
  </si>
  <si>
    <t>JAINAM FERRO ALL</t>
  </si>
  <si>
    <t>BCPL RAILWAY INF</t>
  </si>
  <si>
    <t>KUNDAN EDIFICE L</t>
  </si>
  <si>
    <t>NARBADA GEMS AND</t>
  </si>
  <si>
    <t>SMRUTHI ORGANICS</t>
  </si>
  <si>
    <t>MANAS PROPERTIES</t>
  </si>
  <si>
    <t>SUMUKA AGRO INDU</t>
  </si>
  <si>
    <t>DE NEERS TOOLS L</t>
  </si>
  <si>
    <t>PRAKASH STEELAGE</t>
  </si>
  <si>
    <t>PRAMARA PROMOTIO</t>
  </si>
  <si>
    <t>SERA INVESTMENTS</t>
  </si>
  <si>
    <t>AI CHAMPDANY IND</t>
  </si>
  <si>
    <t>ALUWIND ARCHITEC</t>
  </si>
  <si>
    <t>ENFUSE SOLUTIONS</t>
  </si>
  <si>
    <t>VASWANI INDUSTRI</t>
  </si>
  <si>
    <t>TIRUPATI STARCH</t>
  </si>
  <si>
    <t>INDIA STEEL WORK</t>
  </si>
  <si>
    <t>LIKHAMI CONSULT</t>
  </si>
  <si>
    <t>GAYATRI PROJECT</t>
  </si>
  <si>
    <t>AZTEC FLUIDS &amp; M</t>
  </si>
  <si>
    <t>PEE CEE COSMA</t>
  </si>
  <si>
    <t>LOTUS EYE HOSPIT</t>
  </si>
  <si>
    <t>PREMCO GLOBAL</t>
  </si>
  <si>
    <t>SALONA COTSPIN</t>
  </si>
  <si>
    <t>STEELMAN TELECOM</t>
  </si>
  <si>
    <t>AESTHETI IN Equity</t>
  </si>
  <si>
    <t>AESTHETIK ENGINE</t>
  </si>
  <si>
    <t>INE0TSF01011</t>
  </si>
  <si>
    <t>ATHENA GLOBAL TE</t>
  </si>
  <si>
    <t>PHARMAIDS PHARMA</t>
  </si>
  <si>
    <t>GALAXY CLOUD KIT</t>
  </si>
  <si>
    <t>KOHINOOR FOODS</t>
  </si>
  <si>
    <t>TANVI FOODS INDI</t>
  </si>
  <si>
    <t>BN RATHI SECURIT</t>
  </si>
  <si>
    <t>TRISHAKTI INDUST</t>
  </si>
  <si>
    <t>PRIZOR VIZTECH L</t>
  </si>
  <si>
    <t>PALASH SECURITIE</t>
  </si>
  <si>
    <t>GOLKUNDA DIAMOND</t>
  </si>
  <si>
    <t>TAMBOLI INDUSTRI</t>
  </si>
  <si>
    <t>SONAL MERCANTILE</t>
  </si>
  <si>
    <t>SAUMYA CONSULTAN</t>
  </si>
  <si>
    <t>SAL AUTOMOTIVE L</t>
  </si>
  <si>
    <t>STEEL CITY SECUR</t>
  </si>
  <si>
    <t>MA-NIFTY-BANK-E</t>
  </si>
  <si>
    <t>ITL INDUS LTD</t>
  </si>
  <si>
    <t>ELNET TECHNOLOGI</t>
  </si>
  <si>
    <t>AAYUSH IN Equity</t>
  </si>
  <si>
    <t>AAYUSH WELLNESS</t>
  </si>
  <si>
    <t>INE430R01023</t>
  </si>
  <si>
    <t>INNIL IN Equity</t>
  </si>
  <si>
    <t>INNOVASSYNTH INV</t>
  </si>
  <si>
    <t>BHILWARA SPINNER</t>
  </si>
  <si>
    <t>REXNORD ELECTRON</t>
  </si>
  <si>
    <t>ASCOM LEASING &amp;</t>
  </si>
  <si>
    <t>INTEGRATED PERSO</t>
  </si>
  <si>
    <t>VIRAT CRANE INDU</t>
  </si>
  <si>
    <t>AKSH OPTIFIBRE</t>
  </si>
  <si>
    <t>TOKYO PLAST INTL</t>
  </si>
  <si>
    <t>CUBEX TUBINGS</t>
  </si>
  <si>
    <t>SHARAT INDUSTRIE</t>
  </si>
  <si>
    <t>GLOBE TEXTILES I</t>
  </si>
  <si>
    <t>NATH INDUSTRIES</t>
  </si>
  <si>
    <t>ANI INTEGRATED S</t>
  </si>
  <si>
    <t>PIONEER EMBROID</t>
  </si>
  <si>
    <t>REGENCY CERAMICS</t>
  </si>
  <si>
    <t>ICICI PRU IT ETF</t>
  </si>
  <si>
    <t>SABOO SODIUM</t>
  </si>
  <si>
    <t>CREDENT GLOBAL F</t>
  </si>
  <si>
    <t>MOTILAL OSWAL MI</t>
  </si>
  <si>
    <t>SUPER TANNERY</t>
  </si>
  <si>
    <t>FIBERWEB INDIA</t>
  </si>
  <si>
    <t>BENGAL TEA &amp; FAB</t>
  </si>
  <si>
    <t>ICICI NIFTY BANK</t>
  </si>
  <si>
    <t>OXYGENTA PHARMAC</t>
  </si>
  <si>
    <t>NIPP-ETF-5Y-BHGT</t>
  </si>
  <si>
    <t>BCC FUBA INDIA</t>
  </si>
  <si>
    <t>ALFRED HERBERT</t>
  </si>
  <si>
    <t>MIRAE ASSET NIFT</t>
  </si>
  <si>
    <t>UNITED VAN DER H</t>
  </si>
  <si>
    <t>MR NIFTY EV N-A</t>
  </si>
  <si>
    <t>GOYAL ALUMINIUMS</t>
  </si>
  <si>
    <t>SAMPANN UTPADAN</t>
  </si>
  <si>
    <t>MEHAI IN Equity</t>
  </si>
  <si>
    <t>MEHAI TECHNOLOGY</t>
  </si>
  <si>
    <t>KKALPANA INDUSTR</t>
  </si>
  <si>
    <t>GTV ENGINEERNG L</t>
  </si>
  <si>
    <t>SAYAJI INDUSTRIE</t>
  </si>
  <si>
    <t>SHARP CHUCKS &amp; M</t>
  </si>
  <si>
    <t>MACOBSTE IN Equity</t>
  </si>
  <si>
    <t>MACOBS TECHNOLOG</t>
  </si>
  <si>
    <t>INE0R0J01010</t>
  </si>
  <si>
    <t>GUJARAT NATURAL</t>
  </si>
  <si>
    <t>SHRI GANG INDS</t>
  </si>
  <si>
    <t>AUSOM ENTERPRISE</t>
  </si>
  <si>
    <t>BINAYAKA TEXTILE</t>
  </si>
  <si>
    <t>HEALTHYL IN Equity</t>
  </si>
  <si>
    <t>HEALTHY LIFE AGR</t>
  </si>
  <si>
    <t>KTK NF PSU BK EF</t>
  </si>
  <si>
    <t>APRAMEYA IN Equity</t>
  </si>
  <si>
    <t>APRAMEYA ENGINEE</t>
  </si>
  <si>
    <t>INE0LQG01010</t>
  </si>
  <si>
    <t>PERIA KARAMALAI</t>
  </si>
  <si>
    <t>ASARFI HOSPITAL</t>
  </si>
  <si>
    <t>NATIONAL FITTING</t>
  </si>
  <si>
    <t>TCI INDUSTRIES</t>
  </si>
  <si>
    <t>EGC IN Equity</t>
  </si>
  <si>
    <t>EXPO GAS CONTAIN</t>
  </si>
  <si>
    <t>MODERN DAIRIES</t>
  </si>
  <si>
    <t>PARTY CRUISERS L</t>
  </si>
  <si>
    <t>SIMMONDS MARSHAL</t>
  </si>
  <si>
    <t>LATTEYS INDUSTRI</t>
  </si>
  <si>
    <t>ORISSA BENGAL CA</t>
  </si>
  <si>
    <t>GG AUTOMOTIVE GE</t>
  </si>
  <si>
    <t>AVISHKAR INFRA R</t>
  </si>
  <si>
    <t>VEEKAYEM FASHION</t>
  </si>
  <si>
    <t>TIMES GUARANTY</t>
  </si>
  <si>
    <t>MODULEX IN Equity</t>
  </si>
  <si>
    <t>MODULEX CONSTRUC</t>
  </si>
  <si>
    <t>SOMA TEXTILES</t>
  </si>
  <si>
    <t>ARIHANT IN Equity</t>
  </si>
  <si>
    <t>ARIHANT ACADEMY</t>
  </si>
  <si>
    <t>INE0NCC01015</t>
  </si>
  <si>
    <t>MARUTI INTERIOR</t>
  </si>
  <si>
    <t>AURO LABS LTD</t>
  </si>
  <si>
    <t>TULIVE DEVELOPER</t>
  </si>
  <si>
    <t>MA-NIFTY-IT-ETF</t>
  </si>
  <si>
    <t>HOLMARC OPTO-MEC</t>
  </si>
  <si>
    <t>EKANSH IN Equity</t>
  </si>
  <si>
    <t>EKANSH CONCEPTS</t>
  </si>
  <si>
    <t>ARV IN Equity</t>
  </si>
  <si>
    <t>AARVEE DENIMS</t>
  </si>
  <si>
    <t>BITS IN Equity</t>
  </si>
  <si>
    <t>BITS LTD</t>
  </si>
  <si>
    <t>BANSAL ROOFING P</t>
  </si>
  <si>
    <t>SUCH IN Equity</t>
  </si>
  <si>
    <t>SANGAM FINSERV L</t>
  </si>
  <si>
    <t>AKUMS</t>
  </si>
  <si>
    <t>CEIGALL</t>
  </si>
  <si>
    <t>OLAELEC</t>
  </si>
  <si>
    <t>FIRSTCRY</t>
  </si>
  <si>
    <t>UNIECOM</t>
  </si>
  <si>
    <t>INE953R01016</t>
  </si>
  <si>
    <t>P N GADGIL JEWELLERS LIMITED</t>
  </si>
  <si>
    <t>P N Gadgil Jewellers Ltd.</t>
  </si>
  <si>
    <t>BBG00Q404HZ7</t>
  </si>
  <si>
    <t>INE0O6601022</t>
  </si>
  <si>
    <t>KROSS LIMITED</t>
  </si>
  <si>
    <t>Kross Ltd.</t>
  </si>
  <si>
    <t>BBG00LBXS4P2</t>
  </si>
  <si>
    <t>SURAJ ESTATE DEVELOPERS LIMITED</t>
  </si>
  <si>
    <t>Suraj Estate Developers Ltd.</t>
  </si>
  <si>
    <t>BBG00LTN9500</t>
  </si>
  <si>
    <t>INE200M01039</t>
  </si>
  <si>
    <t>BAJAJHFL IN Equity</t>
  </si>
  <si>
    <t>BAJAJ HOUSING FI</t>
  </si>
  <si>
    <t>INE377Y01014</t>
  </si>
  <si>
    <t>PREMIERE IN Equity</t>
  </si>
  <si>
    <t>PREMIER ENERGIES</t>
  </si>
  <si>
    <t>INE0BS701011</t>
  </si>
  <si>
    <t>INE967H01025</t>
  </si>
  <si>
    <t>CUBEINVI IN Equity</t>
  </si>
  <si>
    <t>CUBE HIGHWAYS TR</t>
  </si>
  <si>
    <t>INE0NR623014</t>
  </si>
  <si>
    <t>RAYMONDL IN Equity</t>
  </si>
  <si>
    <t>RAYMOND LIFESTYL</t>
  </si>
  <si>
    <t>INE02ID01020</t>
  </si>
  <si>
    <t>SANOFICO IN Equity</t>
  </si>
  <si>
    <t>SANOFI CONSUMER</t>
  </si>
  <si>
    <t>INE806T01020</t>
  </si>
  <si>
    <t>PNGJL IN Equity</t>
  </si>
  <si>
    <t>PN GADGIL JEWELL</t>
  </si>
  <si>
    <t>TIPSMUSI IN Equity</t>
  </si>
  <si>
    <t>TIPS MUSIC LTD</t>
  </si>
  <si>
    <t>NORTHARC IN Equity</t>
  </si>
  <si>
    <t>NORTHERN ARC CAP</t>
  </si>
  <si>
    <t>INE850M01015</t>
  </si>
  <si>
    <t>INE989A01032</t>
  </si>
  <si>
    <t>STYLEBAA IN Equity</t>
  </si>
  <si>
    <t>BAAZAR STYLE RET</t>
  </si>
  <si>
    <t>INE01FR01028</t>
  </si>
  <si>
    <t>ARKADE IN Equity</t>
  </si>
  <si>
    <t>ARKADE DEVELOPER</t>
  </si>
  <si>
    <t>INE0QRL01017</t>
  </si>
  <si>
    <t>ECOSMOBL IN Equity</t>
  </si>
  <si>
    <t>ECOS INDIA MOBIL</t>
  </si>
  <si>
    <t>INE06HJ01020</t>
  </si>
  <si>
    <t>FUSION FINANCE L</t>
  </si>
  <si>
    <t>INE417D01020</t>
  </si>
  <si>
    <t>INE435A01051</t>
  </si>
  <si>
    <t>FRATELLI IN Equity</t>
  </si>
  <si>
    <t>FRATELLI VINEYAR</t>
  </si>
  <si>
    <t>INE0CJF01024</t>
  </si>
  <si>
    <t>ALLDIGI IN Equity</t>
  </si>
  <si>
    <t>ALLDIGI TECH LTD</t>
  </si>
  <si>
    <t>INE885H01029</t>
  </si>
  <si>
    <t>KROSS IN Equity</t>
  </si>
  <si>
    <t>KROSS LTD</t>
  </si>
  <si>
    <t>CCCL IN Equity</t>
  </si>
  <si>
    <t>CCC LTD</t>
  </si>
  <si>
    <t>GALAPREC IN Equity</t>
  </si>
  <si>
    <t>GALA PRECISION E</t>
  </si>
  <si>
    <t>INE0RE001014</t>
  </si>
  <si>
    <t>INE875G01048</t>
  </si>
  <si>
    <t>INE882B01037</t>
  </si>
  <si>
    <t>REVATHI EQUIPMEN</t>
  </si>
  <si>
    <t>INE0DAB01012</t>
  </si>
  <si>
    <t>MANBA IN Equity</t>
  </si>
  <si>
    <t>MANBA FINANCE LT</t>
  </si>
  <si>
    <t>INE939X01013</t>
  </si>
  <si>
    <t>TOLINS IN Equity</t>
  </si>
  <si>
    <t>TOLINS TYRES LTD</t>
  </si>
  <si>
    <t>INE0RWQ01014</t>
  </si>
  <si>
    <t>JAYBEE IN Equity</t>
  </si>
  <si>
    <t>JAY BEE LAMINATI</t>
  </si>
  <si>
    <t>INE0SMY01017</t>
  </si>
  <si>
    <t>AZADIND IN Equity</t>
  </si>
  <si>
    <t>AZAD INDIA MOBIL</t>
  </si>
  <si>
    <t>MCEL IN Equity</t>
  </si>
  <si>
    <t>MACH CONFERENCES</t>
  </si>
  <si>
    <t>INE0UYT01018</t>
  </si>
  <si>
    <t>DCI IN Equity</t>
  </si>
  <si>
    <t>DC INFOTECH &amp; CO</t>
  </si>
  <si>
    <t>NAMOEWAS IN Equity</t>
  </si>
  <si>
    <t>NAMO EWASTE MANA</t>
  </si>
  <si>
    <t>INE08NZ01012</t>
  </si>
  <si>
    <t>VIESL IN Equity</t>
  </si>
  <si>
    <t>VISION INFRA EQU</t>
  </si>
  <si>
    <t>INE0TR001017</t>
  </si>
  <si>
    <t>INE594W01042</t>
  </si>
  <si>
    <t>JEYYAM IN Equity</t>
  </si>
  <si>
    <t>JEYYAM GLOBAL FO</t>
  </si>
  <si>
    <t>INE0RXB01022</t>
  </si>
  <si>
    <t>OSELDEVI IN Equity</t>
  </si>
  <si>
    <t>OSEL DEVICES LTD</t>
  </si>
  <si>
    <t>INE0RMF01018</t>
  </si>
  <si>
    <t>SDREAMS IN Equity</t>
  </si>
  <si>
    <t>S D RETAIL LTD</t>
  </si>
  <si>
    <t>INE0X6F01017</t>
  </si>
  <si>
    <t>PELATRO IN Equity</t>
  </si>
  <si>
    <t>PELATRO LTD/INDI</t>
  </si>
  <si>
    <t>INE0VG601013</t>
  </si>
  <si>
    <t>INNOMET IN Equity</t>
  </si>
  <si>
    <t>INNOMET ADVANCED</t>
  </si>
  <si>
    <t>INE0S1D01010</t>
  </si>
  <si>
    <t>INE760W01023</t>
  </si>
  <si>
    <t>INE691C01022</t>
  </si>
  <si>
    <t>IPHL IN Equity</t>
  </si>
  <si>
    <t>INDIAN PHOSPHATE</t>
  </si>
  <si>
    <t>INE0DHF01018</t>
  </si>
  <si>
    <t>AERON IN Equity</t>
  </si>
  <si>
    <t>AERON COMPOSITE</t>
  </si>
  <si>
    <t>INE0WL801011</t>
  </si>
  <si>
    <t>ENVIRO IN Equity</t>
  </si>
  <si>
    <t>ENVIROTECH SYSTE</t>
  </si>
  <si>
    <t>INE0SUH01015</t>
  </si>
  <si>
    <t>DESTINY IN Equity</t>
  </si>
  <si>
    <t>DESTINY LOGISTIC</t>
  </si>
  <si>
    <t>INE0IGO01011</t>
  </si>
  <si>
    <t>PDMS IN Equity</t>
  </si>
  <si>
    <t>PRUDENTL SUGAR</t>
  </si>
  <si>
    <t>RAPPID IN Equity</t>
  </si>
  <si>
    <t>RAPPID VALVES IN</t>
  </si>
  <si>
    <t>INE0MVO01012</t>
  </si>
  <si>
    <t>VRI IN Equity</t>
  </si>
  <si>
    <t>VIRAT INDUS LTD</t>
  </si>
  <si>
    <t>BCCL IN Equity</t>
  </si>
  <si>
    <t>BHATIA COLOUR CH</t>
  </si>
  <si>
    <t>GVF IN Equity</t>
  </si>
  <si>
    <t>GV FILMS LTD</t>
  </si>
  <si>
    <t>SCBD IN Equity</t>
  </si>
  <si>
    <t>SCOOBEE DAY GARM</t>
  </si>
  <si>
    <t>MCPL IN Equity</t>
  </si>
  <si>
    <t>MANOJ CERAMIC LT</t>
  </si>
  <si>
    <t>SHUBHSHR IN Equity</t>
  </si>
  <si>
    <t>SHUBHSHREE BIOFU</t>
  </si>
  <si>
    <t>INE0UL701015</t>
  </si>
  <si>
    <t>SFTVI IN Equity</t>
  </si>
  <si>
    <t>SOFTRAK VENTURE</t>
  </si>
  <si>
    <t>NIPL IN Equity</t>
  </si>
  <si>
    <t>NIMBUS PROJECTS</t>
  </si>
  <si>
    <t>CANDOUR IN Equity</t>
  </si>
  <si>
    <t>CANDOUR TECHTEX</t>
  </si>
  <si>
    <t>KTI IN Equity</t>
  </si>
  <si>
    <t>KOTHARI INDUS</t>
  </si>
  <si>
    <t>PREMIERENE</t>
  </si>
  <si>
    <t>ECOSMOBLTY</t>
  </si>
  <si>
    <t>STYLEBAAZA</t>
  </si>
  <si>
    <t>GALAPREC</t>
  </si>
  <si>
    <t>INE0S2G01011</t>
  </si>
  <si>
    <t>BALAJEE</t>
  </si>
  <si>
    <t>INE0LY301010</t>
  </si>
  <si>
    <t>TOLINS</t>
  </si>
  <si>
    <t>PNGJL</t>
  </si>
  <si>
    <t>INE0Q3401017</t>
  </si>
  <si>
    <t>WCIL</t>
  </si>
  <si>
    <t>NORTHARC</t>
  </si>
  <si>
    <t>ARKADE</t>
  </si>
  <si>
    <t>AFCONS INFRASTRUCTURE LIMITED</t>
  </si>
  <si>
    <t>INE101I01011</t>
  </si>
  <si>
    <t>INE0Q3J01015</t>
  </si>
  <si>
    <t>KRN</t>
  </si>
  <si>
    <t>INE184O01015</t>
  </si>
  <si>
    <t>DIFFNKG</t>
  </si>
  <si>
    <t>INE0U6201010</t>
  </si>
  <si>
    <t>INE0JVO01026</t>
  </si>
  <si>
    <t>INE0YRO01015</t>
  </si>
  <si>
    <t>HYUNDAI MOTOR INDIA LIMITED</t>
  </si>
  <si>
    <t>INE0V6F01027</t>
  </si>
  <si>
    <t>HYUNDAI</t>
  </si>
  <si>
    <t>INE0OPA01019</t>
  </si>
  <si>
    <t>INE377N01017</t>
  </si>
  <si>
    <t>WAAREEENER</t>
  </si>
  <si>
    <t>INE497S01012</t>
  </si>
  <si>
    <t>GODAVARIB</t>
  </si>
  <si>
    <t>INE936D07190</t>
  </si>
  <si>
    <t>7.43% JAMNAGAR UTI&amp; PWR SR PPD8 24-10-34</t>
  </si>
  <si>
    <t>Jamnagar Utilities &amp; Power Pvt. Ltd.</t>
  </si>
  <si>
    <t>BBG01QB93M61</t>
  </si>
  <si>
    <t>IN0020240126</t>
  </si>
  <si>
    <t>6.79% GOVT OF INDIA RED 07-10-2034</t>
  </si>
  <si>
    <t>BBG01Q35RT30</t>
  </si>
  <si>
    <t>IN0020240027</t>
  </si>
  <si>
    <t>7.23% GOVT OF INDIA RED 15-04-2039</t>
  </si>
  <si>
    <t>BBG01MBTPT21</t>
  </si>
  <si>
    <t>INE040A16FM0</t>
  </si>
  <si>
    <t>HDFC BANK CD RED 19-09-2025</t>
  </si>
  <si>
    <t>BBG01PT10L39</t>
  </si>
  <si>
    <t>INE589A07037</t>
  </si>
  <si>
    <t>8.09% NLC INDIA LTD NCD RED 29-05-2029</t>
  </si>
  <si>
    <t>BBG00P8VS9R8</t>
  </si>
  <si>
    <t>INE134E08ND3</t>
  </si>
  <si>
    <t>7.27% POWER FIN COR SR 242A NCD 15-10-31</t>
  </si>
  <si>
    <t>BBG01PZJ8Z25</t>
  </si>
  <si>
    <t>INE134E08KU3</t>
  </si>
  <si>
    <t>7.79% POWER FINANCE NCD RED 22-07-2030</t>
  </si>
  <si>
    <t>BBG00TZMXBP1</t>
  </si>
  <si>
    <t>INE160A16PJ1</t>
  </si>
  <si>
    <t>PUNJAB NATIONAL BANK CD 10-07-25</t>
  </si>
  <si>
    <t>BBG01NPMK946</t>
  </si>
  <si>
    <t>INE556F16AV6</t>
  </si>
  <si>
    <t>SIDBI CD RED 23-10-2025</t>
  </si>
  <si>
    <t>BBG01QG82FY3</t>
  </si>
  <si>
    <t>INE860H143W6</t>
  </si>
  <si>
    <t>ADITYA BIRLA FIN LTD CP 03-09-25</t>
  </si>
  <si>
    <t>BBG01PKK12D6</t>
  </si>
  <si>
    <t>INE134E08MT1</t>
  </si>
  <si>
    <t>7.64% PFC SR BS233B NCD 25-08-26</t>
  </si>
  <si>
    <t>BBG01J1VPR19</t>
  </si>
  <si>
    <t>INE020B08DH2</t>
  </si>
  <si>
    <t>5.81% REC LTD. NCD RED 31-12-2025</t>
  </si>
  <si>
    <t>BBG00YHWWNH2</t>
  </si>
  <si>
    <t>INE261F08AA4</t>
  </si>
  <si>
    <t>8.22% NABARD NCD 25-02-2028</t>
  </si>
  <si>
    <t>BBG00JR2DNV5</t>
  </si>
  <si>
    <t>INE721A07SB0</t>
  </si>
  <si>
    <t>9.20% SHRIRAM F SR PPSD XXI OP2 22-05-26</t>
  </si>
  <si>
    <t>BBG01N086FB8</t>
  </si>
  <si>
    <t>EXIDE INDUSTRIES LTD</t>
  </si>
  <si>
    <t>BBG000CPYXX4</t>
  </si>
  <si>
    <t>Afcons Infrastructure Ltd.</t>
  </si>
  <si>
    <t>BBG001BMZZC7</t>
  </si>
  <si>
    <t>MOIL Ltd.</t>
  </si>
  <si>
    <t>BBG000PW2YN9</t>
  </si>
  <si>
    <t>S H KELKAR AND COMPANY LIMITED</t>
  </si>
  <si>
    <t>S H Kelkar and Company Ltd.</t>
  </si>
  <si>
    <t>BBG002NK4LW9</t>
  </si>
  <si>
    <t>Angel One Ltd.</t>
  </si>
  <si>
    <t>BBG004XC9DW5</t>
  </si>
  <si>
    <t>SOUTH INDIAN BANK LTD</t>
  </si>
  <si>
    <t>The South Indian Bank Ltd.</t>
  </si>
  <si>
    <t>BBG000BDSCC8</t>
  </si>
  <si>
    <t>NOCIL Ltd.</t>
  </si>
  <si>
    <t>BBG000CWY7S2</t>
  </si>
  <si>
    <t>INE089A01031</t>
  </si>
  <si>
    <t>VRL Logistics Ltd.</t>
  </si>
  <si>
    <t>BBG000PJQTH0</t>
  </si>
  <si>
    <t>COCHIN SHIPYARD LTD.</t>
  </si>
  <si>
    <t>Cochin Shipyard Ltd.</t>
  </si>
  <si>
    <t>BBG000QBPQK9</t>
  </si>
  <si>
    <t>HINDUSTAN ZINC LTD</t>
  </si>
  <si>
    <t>Zinc</t>
  </si>
  <si>
    <t>BBG000CSQ960</t>
  </si>
  <si>
    <t>INDIAN RENEWABLE ENERGY DEV AGENCY LTD.</t>
  </si>
  <si>
    <t>Indian Renewable Energy Dev Agency Ltd.</t>
  </si>
  <si>
    <t>BBG0015VTJ55</t>
  </si>
  <si>
    <t>IRB INFRASTRUCTURE DEVELOPERS LTD.</t>
  </si>
  <si>
    <t>IRB Infrastructure Developers Ltd.</t>
  </si>
  <si>
    <t>BBG000R6HRB6</t>
  </si>
  <si>
    <t>SOLAR INDUSTRIES INDIA LTD</t>
  </si>
  <si>
    <t>Solar Industries India Ltd.</t>
  </si>
  <si>
    <t>Explosives</t>
  </si>
  <si>
    <t>BBG000LHT417</t>
  </si>
  <si>
    <t>THE PHOENIX MILLS LTD</t>
  </si>
  <si>
    <t>BBG000D649J7</t>
  </si>
  <si>
    <t>LEMFGF</t>
  </si>
  <si>
    <t>LIC MF Manufacturing Fund</t>
  </si>
  <si>
    <t>LIC196</t>
  </si>
  <si>
    <t>Atul Ltd.</t>
  </si>
  <si>
    <t>BBG000CNPZZ2</t>
  </si>
  <si>
    <t>Cyient DLM Ltd.</t>
  </si>
  <si>
    <t>BBG000V9TS66</t>
  </si>
  <si>
    <t>MANORAMA INDUSTRIES LIMITED</t>
  </si>
  <si>
    <t>Manorama Industries Ltd.</t>
  </si>
  <si>
    <t>Other Food Products</t>
  </si>
  <si>
    <t>BBG001BMXKZ7</t>
  </si>
  <si>
    <t>360 One Prime Ltd.</t>
  </si>
  <si>
    <t>Short Name</t>
  </si>
  <si>
    <t>HYUNDAI IN Equity</t>
  </si>
  <si>
    <t>HYUNDAI MOTOR IN</t>
  </si>
  <si>
    <t>ALTIUSIN IN Equity</t>
  </si>
  <si>
    <t>ALTIUS TELECOM I</t>
  </si>
  <si>
    <t>GVTD IN Equity</t>
  </si>
  <si>
    <t>GE VERNOVA T&amp;D I</t>
  </si>
  <si>
    <t>ABREL IN Equity</t>
  </si>
  <si>
    <t>ADITYA BIRLA REA</t>
  </si>
  <si>
    <t>INE324A01032</t>
  </si>
  <si>
    <t>LMW LTD</t>
  </si>
  <si>
    <t>INE177H01039</t>
  </si>
  <si>
    <t>INE545A01024</t>
  </si>
  <si>
    <t>ELCID IN Equity</t>
  </si>
  <si>
    <t>EL CID INVEST</t>
  </si>
  <si>
    <t>VEEDOL IN Equity</t>
  </si>
  <si>
    <t>VEEDOL CORPORATI</t>
  </si>
  <si>
    <t>INE039O01029</t>
  </si>
  <si>
    <t>KRN IN Equity</t>
  </si>
  <si>
    <t>KRN HEAT EXCHANG</t>
  </si>
  <si>
    <t>INE063E01053</t>
  </si>
  <si>
    <t>INE356B01024</t>
  </si>
  <si>
    <t>INE677D01037</t>
  </si>
  <si>
    <t>SAHASRA IN Equity</t>
  </si>
  <si>
    <t>SAHASRA ELECTRON</t>
  </si>
  <si>
    <t>INE0RBQ01018</t>
  </si>
  <si>
    <t>GODAVARI IN Equity</t>
  </si>
  <si>
    <t>GODAVARI BIOREFI</t>
  </si>
  <si>
    <t>DIFFNKG IN Equity</t>
  </si>
  <si>
    <t>DIFFUSION ENGINE</t>
  </si>
  <si>
    <t>DANISH IN Equity</t>
  </si>
  <si>
    <t>DANISH POWER LTD</t>
  </si>
  <si>
    <t>INE0YU901016</t>
  </si>
  <si>
    <t>PIFLTD IN Equity</t>
  </si>
  <si>
    <t>PACHELI INDUSTRI</t>
  </si>
  <si>
    <t>GARUDA IN Equity</t>
  </si>
  <si>
    <t>GARUDA CONSTRUCT</t>
  </si>
  <si>
    <t>TRANSWOR IN Equity</t>
  </si>
  <si>
    <t>TRANSWORLD SHIPP</t>
  </si>
  <si>
    <t>SHIVTEXC IN Equity</t>
  </si>
  <si>
    <t>SHIV TEXCHEM LTD</t>
  </si>
  <si>
    <t>INE450E01029</t>
  </si>
  <si>
    <t>DBEIL IN Equity</t>
  </si>
  <si>
    <t>DEEPAK BUILDERS</t>
  </si>
  <si>
    <t>INE309M01020</t>
  </si>
  <si>
    <t>NAHARPOL IN Equity</t>
  </si>
  <si>
    <t>ALSTI IN Equity</t>
  </si>
  <si>
    <t>ALSTONE TEXTILES</t>
  </si>
  <si>
    <t>INE035S01028</t>
  </si>
  <si>
    <t>OCCLLTD IN Equity</t>
  </si>
  <si>
    <t>OCCL LTD</t>
  </si>
  <si>
    <t>INE0PK601023</t>
  </si>
  <si>
    <t>A1L IN Equity</t>
  </si>
  <si>
    <t>A-1 LTD</t>
  </si>
  <si>
    <t>PARIN ENTERPRISE</t>
  </si>
  <si>
    <t>INE0J1E01027</t>
  </si>
  <si>
    <t>OBSCP IN Equity</t>
  </si>
  <si>
    <t>OBSC PERFECTION</t>
  </si>
  <si>
    <t>INE0YHV01011</t>
  </si>
  <si>
    <t>FRESHARA IN Equity</t>
  </si>
  <si>
    <t>FRESHARA AGRO EX</t>
  </si>
  <si>
    <t>INE0SFW01015</t>
  </si>
  <si>
    <t>LAKSHYA IN Equity</t>
  </si>
  <si>
    <t>LAKSHYA POWERTEC</t>
  </si>
  <si>
    <t>INE0VZS01015</t>
  </si>
  <si>
    <t>SUBAM IN Equity</t>
  </si>
  <si>
    <t>SUBAM PAPERS LTD</t>
  </si>
  <si>
    <t>TECHERA IN Equity</t>
  </si>
  <si>
    <t>TECHERA ENGINEER</t>
  </si>
  <si>
    <t>INE0JQS01019</t>
  </si>
  <si>
    <t>MARBLECI IN Equity</t>
  </si>
  <si>
    <t>MARBLE CITY INDI</t>
  </si>
  <si>
    <t>EMERALL IN Equity</t>
  </si>
  <si>
    <t>EMERALD LEISURES</t>
  </si>
  <si>
    <t>INE365O01028</t>
  </si>
  <si>
    <t>INE972X01022</t>
  </si>
  <si>
    <t>SEMLTD IN Equity</t>
  </si>
  <si>
    <t>SUNRISE EFFICIEN</t>
  </si>
  <si>
    <t>INE786J01033</t>
  </si>
  <si>
    <t>HVAX IN Equity</t>
  </si>
  <si>
    <t>HVAX TECHNOLOGIE</t>
  </si>
  <si>
    <t>INE0TO501019</t>
  </si>
  <si>
    <t>DT10ETF IN Equity</t>
  </si>
  <si>
    <t>DSP NIF T10 ETF</t>
  </si>
  <si>
    <t>INF740KA1UR9</t>
  </si>
  <si>
    <t>REGENCY IN Equity</t>
  </si>
  <si>
    <t>REGENCY FINCORP</t>
  </si>
  <si>
    <t>GOLDEN IN Equity</t>
  </si>
  <si>
    <t>GOLDEN CREST EDU</t>
  </si>
  <si>
    <t>USILVER IN Equity</t>
  </si>
  <si>
    <t>UTI-SILVER-ETF</t>
  </si>
  <si>
    <t>INF789F1AYK6</t>
  </si>
  <si>
    <t>ATAL IN Equity</t>
  </si>
  <si>
    <t>ATAL REALTECH LT</t>
  </si>
  <si>
    <t>UHTL IN Equity</t>
  </si>
  <si>
    <t>UNITED HEAT TRAN</t>
  </si>
  <si>
    <t>INE0SMR01011</t>
  </si>
  <si>
    <t>INE727C01024</t>
  </si>
  <si>
    <t>NBL IN Equity</t>
  </si>
  <si>
    <t>NAAPBOOKS LTD</t>
  </si>
  <si>
    <t>ARCLO IN Equity</t>
  </si>
  <si>
    <t>ARCL ORGANICS LT</t>
  </si>
  <si>
    <t>ERNI IN Equity</t>
  </si>
  <si>
    <t>EXCEL REALTY N I</t>
  </si>
  <si>
    <t>MLGF IN Equity</t>
  </si>
  <si>
    <t>MILGRAY FINANCE</t>
  </si>
  <si>
    <t>SBM IN Equity</t>
  </si>
  <si>
    <t>SOBHAGYA MERCANT</t>
  </si>
  <si>
    <t>INE195F01027</t>
  </si>
  <si>
    <t>LAXMIPA IN Equity</t>
  </si>
  <si>
    <t>LAXMIPATI ENGINE</t>
  </si>
  <si>
    <t>HINDHARD IN Equity</t>
  </si>
  <si>
    <t>HINDUSTAN HARDY</t>
  </si>
  <si>
    <t>AVIANSH IN Equity</t>
  </si>
  <si>
    <t>AVI ANSH TEXTILE</t>
  </si>
  <si>
    <t>INE0TFB01017</t>
  </si>
  <si>
    <t>RRP IN Equity</t>
  </si>
  <si>
    <t>RRP SEMICONDUCTO</t>
  </si>
  <si>
    <t>OFS IN Equity</t>
  </si>
  <si>
    <t>ODYSSEY CORP LTD</t>
  </si>
  <si>
    <t>CAPITALINE CODE</t>
  </si>
  <si>
    <t>CO_NAME</t>
  </si>
  <si>
    <t>[Year End[Latest]]</t>
  </si>
  <si>
    <t>[EPS (Adj)(Unit Curr.)[Latest]]</t>
  </si>
  <si>
    <t>[Year End[Latest1]]</t>
  </si>
  <si>
    <t>[EPS (Adj)(Unit Curr.)[Latest1]]</t>
  </si>
  <si>
    <t>[Year End[Latest2]]</t>
  </si>
  <si>
    <t>[EPS (Adj)(Unit Curr.)[Latest2]]</t>
  </si>
  <si>
    <t>[Year End[Latest3]]</t>
  </si>
  <si>
    <t>[EPS (Adj)(Unit Curr.)[Latest3]]</t>
  </si>
  <si>
    <t>[Company Long Name</t>
  </si>
  <si>
    <t>[BSE Code</t>
  </si>
  <si>
    <t>[NSE Symbol</t>
  </si>
  <si>
    <t>[Bloomberg</t>
  </si>
  <si>
    <t>[ISIN No</t>
  </si>
  <si>
    <t>ACC IN</t>
  </si>
  <si>
    <t>Aegis Logistics</t>
  </si>
  <si>
    <t>Aegis Logistics Ltd</t>
  </si>
  <si>
    <t>AEGISLOG IN</t>
  </si>
  <si>
    <t>Alfred Herbert</t>
  </si>
  <si>
    <t>Alfred Herbert (India) Ltd</t>
  </si>
  <si>
    <t>ALFREDHERB</t>
  </si>
  <si>
    <t>ALFRD IN</t>
  </si>
  <si>
    <t>Ambalal Sarabhai</t>
  </si>
  <si>
    <t>Ambalal Sarabhai Enterprises Ltd</t>
  </si>
  <si>
    <t>AMBASARABH</t>
  </si>
  <si>
    <t>SARA IN</t>
  </si>
  <si>
    <t>Apollo Tyres</t>
  </si>
  <si>
    <t>APTY IN</t>
  </si>
  <si>
    <t>Utique Enterp.</t>
  </si>
  <si>
    <t>Utique Enterprises Ltd</t>
  </si>
  <si>
    <t>APPLEIND</t>
  </si>
  <si>
    <t>UTIQUE IN</t>
  </si>
  <si>
    <t>Arvind Ltd</t>
  </si>
  <si>
    <t>ARVND IN</t>
  </si>
  <si>
    <t>Ashok Leyland</t>
  </si>
  <si>
    <t>Ashok Leyland Ltd</t>
  </si>
  <si>
    <t>AL IN</t>
  </si>
  <si>
    <t>Asian Hotels (N)</t>
  </si>
  <si>
    <t>Asian Hotels (North) Ltd</t>
  </si>
  <si>
    <t>AHOT IN</t>
  </si>
  <si>
    <t>Asian Paints</t>
  </si>
  <si>
    <t>Asian Paints Ltd</t>
  </si>
  <si>
    <t>APNT IN</t>
  </si>
  <si>
    <t>SKF India</t>
  </si>
  <si>
    <t>SKF India Ltd</t>
  </si>
  <si>
    <t>SKF IN</t>
  </si>
  <si>
    <t>Asi Industries</t>
  </si>
  <si>
    <t>Asi Industries Ltd</t>
  </si>
  <si>
    <t>ASOCSTONE</t>
  </si>
  <si>
    <t>ASIIL IN</t>
  </si>
  <si>
    <t>Atlas Cycles</t>
  </si>
  <si>
    <t>Atlas Cycles (Haryana) Ltd</t>
  </si>
  <si>
    <t>ATCY IN</t>
  </si>
  <si>
    <t>Atul</t>
  </si>
  <si>
    <t>Atul Ltd</t>
  </si>
  <si>
    <t>ATLP IN</t>
  </si>
  <si>
    <t>Bajaj Holdings</t>
  </si>
  <si>
    <t>Bajaj Holdings &amp; Investment Ltd</t>
  </si>
  <si>
    <t>BJHI IN</t>
  </si>
  <si>
    <t>Bajaj Electrical</t>
  </si>
  <si>
    <t>Bajaj Electricals Ltd</t>
  </si>
  <si>
    <t>BJE IN</t>
  </si>
  <si>
    <t>Force Motors</t>
  </si>
  <si>
    <t>Force Motors Ltd</t>
  </si>
  <si>
    <t>FML IN</t>
  </si>
  <si>
    <t>Balkrishna Inds</t>
  </si>
  <si>
    <t>Balkrishna Industries Ltd</t>
  </si>
  <si>
    <t>BIL IN</t>
  </si>
  <si>
    <t>Ballarpur Inds.</t>
  </si>
  <si>
    <t>Ballarpur Industries Ltd</t>
  </si>
  <si>
    <t>BILT IN</t>
  </si>
  <si>
    <t>BASF India</t>
  </si>
  <si>
    <t>BASF IN</t>
  </si>
  <si>
    <t>Bata India</t>
  </si>
  <si>
    <t>Bata India Ltd</t>
  </si>
  <si>
    <t>BATA IN</t>
  </si>
  <si>
    <t>Batliboi</t>
  </si>
  <si>
    <t>BTLI IN</t>
  </si>
  <si>
    <t>Bayer Crop Sci.</t>
  </si>
  <si>
    <t>Bayer CropScience Ltd</t>
  </si>
  <si>
    <t>BYRCS IN</t>
  </si>
  <si>
    <t>Berger Paints</t>
  </si>
  <si>
    <t>BRGR IN</t>
  </si>
  <si>
    <t>Bharat Forge</t>
  </si>
  <si>
    <t>BHFC IN</t>
  </si>
  <si>
    <t>Sintex Inds.</t>
  </si>
  <si>
    <t>Sintex Industries Ltd</t>
  </si>
  <si>
    <t>SINTEX</t>
  </si>
  <si>
    <t>SINT IN</t>
  </si>
  <si>
    <t>INE429C01035</t>
  </si>
  <si>
    <t>Bimetal Bearings</t>
  </si>
  <si>
    <t>BBRG IN</t>
  </si>
  <si>
    <t>Birla Corpn.</t>
  </si>
  <si>
    <t>Birla Corporation Ltd</t>
  </si>
  <si>
    <t>BCORP IN</t>
  </si>
  <si>
    <t>Birla Power Sol.</t>
  </si>
  <si>
    <t>Birla Power Solutions Ltd</t>
  </si>
  <si>
    <t>BIRLAPOWER</t>
  </si>
  <si>
    <t>BLPS IN</t>
  </si>
  <si>
    <t>INE224B01024</t>
  </si>
  <si>
    <t>Bliss GVS Pharma</t>
  </si>
  <si>
    <t>Bliss GVS Pharma Ltd</t>
  </si>
  <si>
    <t>BLIS IN</t>
  </si>
  <si>
    <t>Blue Blends (I)</t>
  </si>
  <si>
    <t>BLUEBLENDS</t>
  </si>
  <si>
    <t>BLB IN</t>
  </si>
  <si>
    <t>Blue Star</t>
  </si>
  <si>
    <t>BLSTR IN</t>
  </si>
  <si>
    <t>Bombay Burmah</t>
  </si>
  <si>
    <t>Bombay Burmah Trading Corporation Ltd</t>
  </si>
  <si>
    <t>BBTC IN</t>
  </si>
  <si>
    <t>Bombay Dyeing</t>
  </si>
  <si>
    <t>Bombay Dyeing &amp; Manufacturing Company Ltd</t>
  </si>
  <si>
    <t>BD IN</t>
  </si>
  <si>
    <t>Reliance Infra.</t>
  </si>
  <si>
    <t>RELI IN</t>
  </si>
  <si>
    <t>Borosil Renew.</t>
  </si>
  <si>
    <t>Borosil Renewables Ltd</t>
  </si>
  <si>
    <t>BORORENE IN</t>
  </si>
  <si>
    <t>Britannia Inds.</t>
  </si>
  <si>
    <t>Britannia Industries Ltd</t>
  </si>
  <si>
    <t>BRIT IN</t>
  </si>
  <si>
    <t>CESC Ltd</t>
  </si>
  <si>
    <t>CESC IN</t>
  </si>
  <si>
    <t>Oriental Aromat.</t>
  </si>
  <si>
    <t>Oriental Aromatics Ltd</t>
  </si>
  <si>
    <t>OAL IN</t>
  </si>
  <si>
    <t>Graphite India</t>
  </si>
  <si>
    <t>Graphite India Ltd</t>
  </si>
  <si>
    <t>GRIL IN</t>
  </si>
  <si>
    <t>Carborundum Uni.</t>
  </si>
  <si>
    <t>Carborundum Universal Ltd</t>
  </si>
  <si>
    <t>CU IN</t>
  </si>
  <si>
    <t>CEAT</t>
  </si>
  <si>
    <t>CEAT Ltd</t>
  </si>
  <si>
    <t>CEAT IN</t>
  </si>
  <si>
    <t>ITD Cem</t>
  </si>
  <si>
    <t>ITCE IN</t>
  </si>
  <si>
    <t>Century Enka</t>
  </si>
  <si>
    <t>Century Enka Ltd</t>
  </si>
  <si>
    <t>CENK IN</t>
  </si>
  <si>
    <t>A B Real Estate</t>
  </si>
  <si>
    <t>Aditya Birla Real Estate Ltd</t>
  </si>
  <si>
    <t>ABREL</t>
  </si>
  <si>
    <t>Exide Inds.</t>
  </si>
  <si>
    <t>Exide Industries Ltd</t>
  </si>
  <si>
    <t>EXID IN</t>
  </si>
  <si>
    <t>Chowgule Steam</t>
  </si>
  <si>
    <t>Chowgule Steamships Ltd</t>
  </si>
  <si>
    <t>CHOW IN</t>
  </si>
  <si>
    <t>Cipla</t>
  </si>
  <si>
    <t>Cipla Ltd</t>
  </si>
  <si>
    <t>CIPLA IN</t>
  </si>
  <si>
    <t>Coromandel Inter</t>
  </si>
  <si>
    <t>Coromandel International Ltd</t>
  </si>
  <si>
    <t>CRIN IN</t>
  </si>
  <si>
    <t>Cosmo First</t>
  </si>
  <si>
    <t>Cosmo First Ltd</t>
  </si>
  <si>
    <t>COSMOFIR IN</t>
  </si>
  <si>
    <t>CG Power &amp; Ind</t>
  </si>
  <si>
    <t>CG Power &amp; Industrial Solutions Ltd</t>
  </si>
  <si>
    <t>CGPOWER IN</t>
  </si>
  <si>
    <t>DCM Ltd</t>
  </si>
  <si>
    <t>DCM IN</t>
  </si>
  <si>
    <t>Dalmia Bharat</t>
  </si>
  <si>
    <t>Dalmia Bharat Sugar &amp; Industries Ltd</t>
  </si>
  <si>
    <t>DCB IN</t>
  </si>
  <si>
    <t>Deepak Fertiliz.</t>
  </si>
  <si>
    <t>Deepak Fertilizers &amp; Petrochemicals Corp Ltd</t>
  </si>
  <si>
    <t>DFPC IN</t>
  </si>
  <si>
    <t>Deepak Nitrite</t>
  </si>
  <si>
    <t>Deepak Nitrite Ltd</t>
  </si>
  <si>
    <t>DN IN</t>
  </si>
  <si>
    <t>DMCC Speciality</t>
  </si>
  <si>
    <t>DMCC Speciality Chemicals Ltd</t>
  </si>
  <si>
    <t>DMCC IN</t>
  </si>
  <si>
    <t>Diamines &amp; Chem.</t>
  </si>
  <si>
    <t>Diamines &amp; Chemicals Ltd</t>
  </si>
  <si>
    <t>DIAMINES IN</t>
  </si>
  <si>
    <t>Fermenta Biotec.</t>
  </si>
  <si>
    <t>Fermenta Biotech Ltd</t>
  </si>
  <si>
    <t>FERMENTA IN</t>
  </si>
  <si>
    <t>EID Parry</t>
  </si>
  <si>
    <t>EID Parry (India) Ltd</t>
  </si>
  <si>
    <t>EID IN</t>
  </si>
  <si>
    <t>EIH</t>
  </si>
  <si>
    <t>EIH IN</t>
  </si>
  <si>
    <t>Eicher Motors</t>
  </si>
  <si>
    <t>Eicher Motors Ltd</t>
  </si>
  <si>
    <t>EIM IN</t>
  </si>
  <si>
    <t>Elecon Engg.Co</t>
  </si>
  <si>
    <t>Elecon Engineering Company Ltd</t>
  </si>
  <si>
    <t>ELCN IN</t>
  </si>
  <si>
    <t>Electrost.Cast.</t>
  </si>
  <si>
    <t>Electrosteel Castings Ltd</t>
  </si>
  <si>
    <t>ELSC IN</t>
  </si>
  <si>
    <t>Elgi Equipments</t>
  </si>
  <si>
    <t>Elgi Equipments Ltd</t>
  </si>
  <si>
    <t>ELEQ IN</t>
  </si>
  <si>
    <t>Elpro Internatio</t>
  </si>
  <si>
    <t>Elpro International Ltd</t>
  </si>
  <si>
    <t>ELPR IN</t>
  </si>
  <si>
    <t>Escorts Kubota</t>
  </si>
  <si>
    <t>Escorts Kubota Ltd</t>
  </si>
  <si>
    <t>ESCORTS IN</t>
  </si>
  <si>
    <t>Everest Inds.</t>
  </si>
  <si>
    <t>Everest Industries Ltd</t>
  </si>
  <si>
    <t>EVI IN</t>
  </si>
  <si>
    <t>Excel Industries</t>
  </si>
  <si>
    <t>Excel Industries Ltd</t>
  </si>
  <si>
    <t>EXL IN</t>
  </si>
  <si>
    <t>Finolex Cables</t>
  </si>
  <si>
    <t>Finolex Cables Ltd</t>
  </si>
  <si>
    <t>FNXC IN</t>
  </si>
  <si>
    <t>Foods &amp; Inns</t>
  </si>
  <si>
    <t>Foods &amp; Inns Ltd</t>
  </si>
  <si>
    <t>FI IN</t>
  </si>
  <si>
    <t>Graviss Hospital</t>
  </si>
  <si>
    <t>GHL IN</t>
  </si>
  <si>
    <t>Delta Manufact.</t>
  </si>
  <si>
    <t>Delta Manufacturing Ltd</t>
  </si>
  <si>
    <t>DELTAMAG IN</t>
  </si>
  <si>
    <t>Gabriel India</t>
  </si>
  <si>
    <t>Gabriel India Ltd</t>
  </si>
  <si>
    <t>GABR IN</t>
  </si>
  <si>
    <t>Gammon India</t>
  </si>
  <si>
    <t>Gammon India Ltd</t>
  </si>
  <si>
    <t>GAMMONIND</t>
  </si>
  <si>
    <t>GMON IN</t>
  </si>
  <si>
    <t>INE259B01020</t>
  </si>
  <si>
    <t>Garware Hi Tech</t>
  </si>
  <si>
    <t>Garware Hi Tech Films Ltd</t>
  </si>
  <si>
    <t>GRWRHITE IN</t>
  </si>
  <si>
    <t>Garware Tech.</t>
  </si>
  <si>
    <t>Garware Technical Fibres Ltd</t>
  </si>
  <si>
    <t>GTFL IN</t>
  </si>
  <si>
    <t>Glaxosmi. Pharma</t>
  </si>
  <si>
    <t>Glaxosmithkline Pharmaceuticals Ltd</t>
  </si>
  <si>
    <t>GLXO IN</t>
  </si>
  <si>
    <t>Federal-Mogul Go</t>
  </si>
  <si>
    <t>FMGI IN</t>
  </si>
  <si>
    <t>Forbes &amp; Co</t>
  </si>
  <si>
    <t>FORBESGOK</t>
  </si>
  <si>
    <t>FG IN</t>
  </si>
  <si>
    <t>Kansai Nerolac</t>
  </si>
  <si>
    <t>Kansai Nerolac Paints Ltd</t>
  </si>
  <si>
    <t>KNPL IN</t>
  </si>
  <si>
    <t>Saregama India</t>
  </si>
  <si>
    <t>Saregama India Ltd</t>
  </si>
  <si>
    <t>SARE IN</t>
  </si>
  <si>
    <t>GE Shipping Co</t>
  </si>
  <si>
    <t>Great Eastern Shipping Company Ltd</t>
  </si>
  <si>
    <t>GESCO IN</t>
  </si>
  <si>
    <t>Greaves Cotton</t>
  </si>
  <si>
    <t>Greaves Cotton Ltd</t>
  </si>
  <si>
    <t>GRV IN</t>
  </si>
  <si>
    <t>Grindwell Norton</t>
  </si>
  <si>
    <t>Grindwell Norton Ltd</t>
  </si>
  <si>
    <t>GWN IN</t>
  </si>
  <si>
    <t>Golden Tobacco</t>
  </si>
  <si>
    <t>Golden Tobacco Ltd</t>
  </si>
  <si>
    <t>GTO IN</t>
  </si>
  <si>
    <t>G N F C</t>
  </si>
  <si>
    <t>Gujarat Narmada Valley Fertilizers &amp; Chemicals Ltd</t>
  </si>
  <si>
    <t>GNFC IN</t>
  </si>
  <si>
    <t>Setco Automotive</t>
  </si>
  <si>
    <t>Setco Automotive Ltd</t>
  </si>
  <si>
    <t>SETC IN</t>
  </si>
  <si>
    <t>Gujarat Alkalies</t>
  </si>
  <si>
    <t>Gujarat Alkalies &amp; Chemicals Ltd</t>
  </si>
  <si>
    <t>GALK IN</t>
  </si>
  <si>
    <t>Ambuja Cements</t>
  </si>
  <si>
    <t>Ambuja Cements Ltd</t>
  </si>
  <si>
    <t>ACEM IN</t>
  </si>
  <si>
    <t>Guj. Petrosynth.</t>
  </si>
  <si>
    <t>Gujarat Petrosynthese Ltd</t>
  </si>
  <si>
    <t>GPS IN</t>
  </si>
  <si>
    <t>G S F C</t>
  </si>
  <si>
    <t>Gujarat State Fertilizers &amp; Chemicals Ltd</t>
  </si>
  <si>
    <t>GSFC IN</t>
  </si>
  <si>
    <t>Grasim Inds</t>
  </si>
  <si>
    <t>GRASIM IN</t>
  </si>
  <si>
    <t>Harri. Malayalam</t>
  </si>
  <si>
    <t>Harrisons Malayalam Ltd</t>
  </si>
  <si>
    <t>HRM IN</t>
  </si>
  <si>
    <t>Hero Motocorp</t>
  </si>
  <si>
    <t>Hero MotoCorp Ltd</t>
  </si>
  <si>
    <t>HMCL IN</t>
  </si>
  <si>
    <t>A B B</t>
  </si>
  <si>
    <t>ABB India Ltd</t>
  </si>
  <si>
    <t>ABB IN</t>
  </si>
  <si>
    <t>Hind.Construct.</t>
  </si>
  <si>
    <t>Hindustan Construction Company Ltd</t>
  </si>
  <si>
    <t>HCC IN</t>
  </si>
  <si>
    <t>Bajaj Hindusthan</t>
  </si>
  <si>
    <t>Bajaj Hindusthan Sugar Ltd</t>
  </si>
  <si>
    <t>BJH IN</t>
  </si>
  <si>
    <t>HEG Ltd</t>
  </si>
  <si>
    <t>HEG IN</t>
  </si>
  <si>
    <t>Hindalco Inds.</t>
  </si>
  <si>
    <t>Hindalco Industries Ltd</t>
  </si>
  <si>
    <t>HNDL IN</t>
  </si>
  <si>
    <t>Hind.Composites</t>
  </si>
  <si>
    <t>HDCM IN</t>
  </si>
  <si>
    <t>Hind. Unilever</t>
  </si>
  <si>
    <t>Hindustan Unilever Ltd</t>
  </si>
  <si>
    <t>HUVR IN</t>
  </si>
  <si>
    <t>Sanofi India</t>
  </si>
  <si>
    <t>SANL IN</t>
  </si>
  <si>
    <t>HLV</t>
  </si>
  <si>
    <t>HLV Ltd</t>
  </si>
  <si>
    <t>HLV IN</t>
  </si>
  <si>
    <t>Zensar Tech.</t>
  </si>
  <si>
    <t>Zensar Technologies Ltd</t>
  </si>
  <si>
    <t>ZENT IN</t>
  </si>
  <si>
    <t>GOCL Corpn.</t>
  </si>
  <si>
    <t>GOCL Corporation Ltd</t>
  </si>
  <si>
    <t>GOCL IN</t>
  </si>
  <si>
    <t>Akzo Nobel</t>
  </si>
  <si>
    <t>Akzo Nobel India Ltd</t>
  </si>
  <si>
    <t>AKZO IN</t>
  </si>
  <si>
    <t>Indag Rubber</t>
  </si>
  <si>
    <t>Indag Rubber Ltd</t>
  </si>
  <si>
    <t>IDR IN</t>
  </si>
  <si>
    <t>India Cements</t>
  </si>
  <si>
    <t>India Cements Ltd</t>
  </si>
  <si>
    <t>ICEM IN</t>
  </si>
  <si>
    <t>Indian CardCloth</t>
  </si>
  <si>
    <t>Indian Card Clothing Company Ltd</t>
  </si>
  <si>
    <t>ICC IN</t>
  </si>
  <si>
    <t>IFB Industries</t>
  </si>
  <si>
    <t>IFB Industries Ltd</t>
  </si>
  <si>
    <t>IFBI IN</t>
  </si>
  <si>
    <t>Indian Hotels Co</t>
  </si>
  <si>
    <t>Indian Hotels Co Ltd</t>
  </si>
  <si>
    <t>IH IN</t>
  </si>
  <si>
    <t>Linde India</t>
  </si>
  <si>
    <t>Linde India Ltd</t>
  </si>
  <si>
    <t>LIIL IN</t>
  </si>
  <si>
    <t>Singer India</t>
  </si>
  <si>
    <t>Singer India Ltd</t>
  </si>
  <si>
    <t>SING IN</t>
  </si>
  <si>
    <t>Intl. Combustion</t>
  </si>
  <si>
    <t>International Combustion (India) Ltd</t>
  </si>
  <si>
    <t>ICMB IN</t>
  </si>
  <si>
    <t>Tata Inv.Corpn.</t>
  </si>
  <si>
    <t>Tata Investment Corporation Ltd</t>
  </si>
  <si>
    <t>TICL IN</t>
  </si>
  <si>
    <t>ION Exchange</t>
  </si>
  <si>
    <t>ION IN</t>
  </si>
  <si>
    <t>ITC IN</t>
  </si>
  <si>
    <t>J B Chemicals &amp;</t>
  </si>
  <si>
    <t>J B Chemicals &amp; Pharmaceuticals Ltd</t>
  </si>
  <si>
    <t>JBCP IN</t>
  </si>
  <si>
    <t>JK Tyre &amp; Indust</t>
  </si>
  <si>
    <t>JK Tyre &amp; Industries Ltd</t>
  </si>
  <si>
    <t>JKI IN</t>
  </si>
  <si>
    <t>Jaykay Enter.</t>
  </si>
  <si>
    <t>Jaykay Enterprises Ltd</t>
  </si>
  <si>
    <t>JKSYNTHETC</t>
  </si>
  <si>
    <t>JEL IN</t>
  </si>
  <si>
    <t>Jagatjit Inds.</t>
  </si>
  <si>
    <t>Jagatjit Industries Ltd</t>
  </si>
  <si>
    <t>JGI IN</t>
  </si>
  <si>
    <t>Jay Shree Tea</t>
  </si>
  <si>
    <t>Jay Shree Tea &amp; Industries Ltd</t>
  </si>
  <si>
    <t>JTI IN</t>
  </si>
  <si>
    <t>Jyoti</t>
  </si>
  <si>
    <t>Jyoti Ltd</t>
  </si>
  <si>
    <t>JYTI IN</t>
  </si>
  <si>
    <t>K C P</t>
  </si>
  <si>
    <t>K C P Ltd</t>
  </si>
  <si>
    <t>KCPL IN</t>
  </si>
  <si>
    <t>Kirl.Pneumatic</t>
  </si>
  <si>
    <t>Kirloskar Pneumatic Company Ltd</t>
  </si>
  <si>
    <t>KKPC IN</t>
  </si>
  <si>
    <t>Kalyani Steels</t>
  </si>
  <si>
    <t>KS IN</t>
  </si>
  <si>
    <t>Whirlpool India</t>
  </si>
  <si>
    <t>WHIRL IN</t>
  </si>
  <si>
    <t>Kesoram Inds.</t>
  </si>
  <si>
    <t>KSI IN</t>
  </si>
  <si>
    <t>Indokem</t>
  </si>
  <si>
    <t>KJ IN</t>
  </si>
  <si>
    <t>Kinetic Engg.</t>
  </si>
  <si>
    <t>Kinetic Engineering Ltd</t>
  </si>
  <si>
    <t>KNEL IN</t>
  </si>
  <si>
    <t>Kirl. Brothers</t>
  </si>
  <si>
    <t>Kirloskar Brothers Ltd</t>
  </si>
  <si>
    <t>KKB IN</t>
  </si>
  <si>
    <t>Cummins India</t>
  </si>
  <si>
    <t>Cummins India Ltd</t>
  </si>
  <si>
    <t>KKC IN</t>
  </si>
  <si>
    <t>Kothari Indl</t>
  </si>
  <si>
    <t>Kothari Industrial Corporation Ltd</t>
  </si>
  <si>
    <t>KOTHARINDL</t>
  </si>
  <si>
    <t>KTI IN</t>
  </si>
  <si>
    <t>KSB Ltd</t>
  </si>
  <si>
    <t>KSB IN</t>
  </si>
  <si>
    <t>Trent</t>
  </si>
  <si>
    <t>Trent Ltd</t>
  </si>
  <si>
    <t>TRENT IN</t>
  </si>
  <si>
    <t>LMW</t>
  </si>
  <si>
    <t>LMW Ltd</t>
  </si>
  <si>
    <t>LMW IN</t>
  </si>
  <si>
    <t>Lak. Prec. Screw</t>
  </si>
  <si>
    <t>Lakshmi Precision Screws Ltd</t>
  </si>
  <si>
    <t>LKPS IN</t>
  </si>
  <si>
    <t>Larsen &amp; Toubro</t>
  </si>
  <si>
    <t>Larsen &amp; Toubro Ltd</t>
  </si>
  <si>
    <t>LT IN</t>
  </si>
  <si>
    <t>Manugraph India</t>
  </si>
  <si>
    <t>MI IN</t>
  </si>
  <si>
    <t>The Ramco Cement</t>
  </si>
  <si>
    <t>The Ramco Cements Ltd</t>
  </si>
  <si>
    <t>TRCL IN</t>
  </si>
  <si>
    <t>Mafatlal Inds.</t>
  </si>
  <si>
    <t>Mafatlal Industries Ltd</t>
  </si>
  <si>
    <t>MAFATLAIND</t>
  </si>
  <si>
    <t>MFI IN</t>
  </si>
  <si>
    <t>M &amp; M</t>
  </si>
  <si>
    <t>Mahindra &amp; Mahindra Ltd</t>
  </si>
  <si>
    <t>MM IN</t>
  </si>
  <si>
    <t>Makers Labs.</t>
  </si>
  <si>
    <t>Makers Laboratories Ltd</t>
  </si>
  <si>
    <t>MAKR IN</t>
  </si>
  <si>
    <t>Max Financial</t>
  </si>
  <si>
    <t>Max Financial Services Ltd</t>
  </si>
  <si>
    <t>MAXF IN</t>
  </si>
  <si>
    <t>Bosch</t>
  </si>
  <si>
    <t>BOS IN</t>
  </si>
  <si>
    <t>Milkfood</t>
  </si>
  <si>
    <t>Milkfood Ltd</t>
  </si>
  <si>
    <t>MF IN</t>
  </si>
  <si>
    <t>Modern Insulator</t>
  </si>
  <si>
    <t>Modern Insulators Ltd</t>
  </si>
  <si>
    <t>MODINSULAT</t>
  </si>
  <si>
    <t>MRIN IN</t>
  </si>
  <si>
    <t>Modi Rubber</t>
  </si>
  <si>
    <t>Modi Rubber Ltd</t>
  </si>
  <si>
    <t>MDR IN</t>
  </si>
  <si>
    <t>Peninsula Land</t>
  </si>
  <si>
    <t>Peninsula Land Ltd</t>
  </si>
  <si>
    <t>PENL IN</t>
  </si>
  <si>
    <t>MRF Ltd</t>
  </si>
  <si>
    <t>MRF IN</t>
  </si>
  <si>
    <t>Mukand</t>
  </si>
  <si>
    <t>Mukand Ltd</t>
  </si>
  <si>
    <t>MUK IN</t>
  </si>
  <si>
    <t>Mysore Petro</t>
  </si>
  <si>
    <t>Mysore Petro Chemicals Ltd</t>
  </si>
  <si>
    <t>MYPC IN</t>
  </si>
  <si>
    <t>Naperol Invest.</t>
  </si>
  <si>
    <t>Naperol Investments Ltd</t>
  </si>
  <si>
    <t>NATPEROXID</t>
  </si>
  <si>
    <t>NELCO Ltd</t>
  </si>
  <si>
    <t>NELCO IN</t>
  </si>
  <si>
    <t>Piramal Enterp.</t>
  </si>
  <si>
    <t>Piramal Enterprises Ltd</t>
  </si>
  <si>
    <t>PIEL IN</t>
  </si>
  <si>
    <t>NOCIL IN</t>
  </si>
  <si>
    <t>Orient Ceratech</t>
  </si>
  <si>
    <t>Orient Ceratech Ltd</t>
  </si>
  <si>
    <t>ORIENTCE IN</t>
  </si>
  <si>
    <t>Oriental Hotels</t>
  </si>
  <si>
    <t>Oriental Hotels Ltd</t>
  </si>
  <si>
    <t>OTH IN</t>
  </si>
  <si>
    <t>Oswal Agro Mills</t>
  </si>
  <si>
    <t>Oswal Agro Mills Ltd</t>
  </si>
  <si>
    <t>OWAM IN</t>
  </si>
  <si>
    <t>Permanent Magnet</t>
  </si>
  <si>
    <t>Permanent Magnets Ltd</t>
  </si>
  <si>
    <t>PERMAGNET</t>
  </si>
  <si>
    <t>PM IN</t>
  </si>
  <si>
    <t>PCBL IN</t>
  </si>
  <si>
    <t>Amal</t>
  </si>
  <si>
    <t>AMAL IN</t>
  </si>
  <si>
    <t>Polychem</t>
  </si>
  <si>
    <t>POLC IN</t>
  </si>
  <si>
    <t>Surya Roshni</t>
  </si>
  <si>
    <t>Surya Roshni Ltd</t>
  </si>
  <si>
    <t>SYR IN</t>
  </si>
  <si>
    <t>Schaeffler India</t>
  </si>
  <si>
    <t>Schaeffler India Ltd</t>
  </si>
  <si>
    <t>SCHFL IN</t>
  </si>
  <si>
    <t>Premier</t>
  </si>
  <si>
    <t>Premier Ltd</t>
  </si>
  <si>
    <t>PREM IN</t>
  </si>
  <si>
    <t>AMJ Land Holdin.</t>
  </si>
  <si>
    <t>AMJ Land Holdings Ltd</t>
  </si>
  <si>
    <t>AMJLAND IN</t>
  </si>
  <si>
    <t>Primo Chemicals</t>
  </si>
  <si>
    <t>Primo Chemicals Ltd</t>
  </si>
  <si>
    <t>Punjab Chemicals</t>
  </si>
  <si>
    <t>Punjab Chemicals &amp; Crop Protection Ltd</t>
  </si>
  <si>
    <t>PCCP IN</t>
  </si>
  <si>
    <t>Rallis India</t>
  </si>
  <si>
    <t>RALI IN</t>
  </si>
  <si>
    <t>Rane Holdings</t>
  </si>
  <si>
    <t>Rane Holdings Ltd</t>
  </si>
  <si>
    <t>RHL IN</t>
  </si>
  <si>
    <t>Raymond</t>
  </si>
  <si>
    <t>Raymond Ltd</t>
  </si>
  <si>
    <t>RW IN</t>
  </si>
  <si>
    <t>Reliance Industr</t>
  </si>
  <si>
    <t>RELIANCE IN</t>
  </si>
  <si>
    <t>Semac Consul</t>
  </si>
  <si>
    <t>Semac Consultants Ltd</t>
  </si>
  <si>
    <t>Citadel Realty</t>
  </si>
  <si>
    <t>Citadel Realty &amp; Developers Ltd</t>
  </si>
  <si>
    <t>CRDL IN</t>
  </si>
  <si>
    <t>Rollatainers</t>
  </si>
  <si>
    <t>Rollatainers Ltd</t>
  </si>
  <si>
    <t>RLT IN</t>
  </si>
  <si>
    <t>Sadhana Nitro</t>
  </si>
  <si>
    <t>Sadhana Nitro Chem Ltd</t>
  </si>
  <si>
    <t>SADHNANI IN</t>
  </si>
  <si>
    <t>Saurashtra Cem.</t>
  </si>
  <si>
    <t>Saurashtra Cement Ltd</t>
  </si>
  <si>
    <t>SRC IN</t>
  </si>
  <si>
    <t>Scindia Steam</t>
  </si>
  <si>
    <t>Scindia Steam Navigation Co. Ltd</t>
  </si>
  <si>
    <t>SCND IN</t>
  </si>
  <si>
    <t>Vedanta</t>
  </si>
  <si>
    <t>Vedanta Ltd</t>
  </si>
  <si>
    <t>VEDL IN</t>
  </si>
  <si>
    <t>Seshasayee Paper</t>
  </si>
  <si>
    <t>Seshasayee Paper &amp; Boards Ltd</t>
  </si>
  <si>
    <t>SPB IN</t>
  </si>
  <si>
    <t>Shalimar Paints</t>
  </si>
  <si>
    <t>Shalimar Paints Ltd</t>
  </si>
  <si>
    <t>SHP IN</t>
  </si>
  <si>
    <t>Shree Cement</t>
  </si>
  <si>
    <t>Shree Cement Ltd</t>
  </si>
  <si>
    <t>SRCM IN</t>
  </si>
  <si>
    <t>Sh. Digvijay Cem</t>
  </si>
  <si>
    <t>Shree Digvijay Cement Co. Ltd</t>
  </si>
  <si>
    <t>DIGV IN</t>
  </si>
  <si>
    <t>Sh. Dinesh Mills</t>
  </si>
  <si>
    <t>Shri Dinesh Mills Ltd</t>
  </si>
  <si>
    <t>SHRIDINESH</t>
  </si>
  <si>
    <t>SRDM IN</t>
  </si>
  <si>
    <t>SRF Ltd</t>
  </si>
  <si>
    <t>SRF IN</t>
  </si>
  <si>
    <t>Siemens</t>
  </si>
  <si>
    <t>Siemens Ltd</t>
  </si>
  <si>
    <t>SIEM IN</t>
  </si>
  <si>
    <t>Siyaram Silk</t>
  </si>
  <si>
    <t>Siyaram Silk Mills Ltd</t>
  </si>
  <si>
    <t>SIYA IN</t>
  </si>
  <si>
    <t>Somany Ceramics</t>
  </si>
  <si>
    <t>Somany Ceramics Ltd</t>
  </si>
  <si>
    <t>SOMC IN</t>
  </si>
  <si>
    <t>S P I C</t>
  </si>
  <si>
    <t>Southern Petrochemicals Industries Corporation Ltd</t>
  </si>
  <si>
    <t>SPET IN</t>
  </si>
  <si>
    <t>TVS Srichakra</t>
  </si>
  <si>
    <t>TVS Srichakra Ltd</t>
  </si>
  <si>
    <t>SRTY IN</t>
  </si>
  <si>
    <t>Standard Inds.</t>
  </si>
  <si>
    <t>Standard Industries Ltd</t>
  </si>
  <si>
    <t>STD IN</t>
  </si>
  <si>
    <t>JK Lakshmi Cem.</t>
  </si>
  <si>
    <t>JK Lakshmi Cement Ltd</t>
  </si>
  <si>
    <t>JKLC IN</t>
  </si>
  <si>
    <t>TVS Holdings</t>
  </si>
  <si>
    <t>TVS Holdings Ltd</t>
  </si>
  <si>
    <t>TVSHLTD IN</t>
  </si>
  <si>
    <t>Sundram Fasten.</t>
  </si>
  <si>
    <t>Sundram Fasteners Ltd</t>
  </si>
  <si>
    <t>SF IN</t>
  </si>
  <si>
    <t>Sundaram Finance</t>
  </si>
  <si>
    <t>Sundaram Finance Ltd</t>
  </si>
  <si>
    <t>SUF IN</t>
  </si>
  <si>
    <t>Supreme Inds.</t>
  </si>
  <si>
    <t>Supreme Industries Ltd</t>
  </si>
  <si>
    <t>SI IN</t>
  </si>
  <si>
    <t>Talbros Auto.</t>
  </si>
  <si>
    <t>Talbros Automotive Components Ltd</t>
  </si>
  <si>
    <t>TALB IN</t>
  </si>
  <si>
    <t>Tata Chemicals</t>
  </si>
  <si>
    <t>TTCH IN</t>
  </si>
  <si>
    <t>Tata Power Co.</t>
  </si>
  <si>
    <t>Tata Power Company Ltd</t>
  </si>
  <si>
    <t>TPWR IN</t>
  </si>
  <si>
    <t>Infomedia Press</t>
  </si>
  <si>
    <t>Infomedia Press Ltd</t>
  </si>
  <si>
    <t>INFL IN</t>
  </si>
  <si>
    <t>TRF IN</t>
  </si>
  <si>
    <t>Tata Consumer</t>
  </si>
  <si>
    <t>Tata Consumer Products Ltd</t>
  </si>
  <si>
    <t>TATACONS IN</t>
  </si>
  <si>
    <t>Tata Motors</t>
  </si>
  <si>
    <t>Tata Motors Ltd</t>
  </si>
  <si>
    <t>TTMT IN</t>
  </si>
  <si>
    <t>Texmaco Infrast.</t>
  </si>
  <si>
    <t>TXM IN</t>
  </si>
  <si>
    <t>Thirumalai Chem.</t>
  </si>
  <si>
    <t>Thirumalai Chemicals Ltd</t>
  </si>
  <si>
    <t>TMC IN</t>
  </si>
  <si>
    <t>Thomas Cook (I)</t>
  </si>
  <si>
    <t>Thomas Cook (India) Ltd</t>
  </si>
  <si>
    <t>TC IN</t>
  </si>
  <si>
    <t>Tata Steel</t>
  </si>
  <si>
    <t>Tata Steel Ltd</t>
  </si>
  <si>
    <t>TATA IN</t>
  </si>
  <si>
    <t>TIL Ltd</t>
  </si>
  <si>
    <t>TIL IN</t>
  </si>
  <si>
    <t>Transpek Inds.</t>
  </si>
  <si>
    <t>Transpek Industry Ltd</t>
  </si>
  <si>
    <t>TPI IN</t>
  </si>
  <si>
    <t>Chola Financial</t>
  </si>
  <si>
    <t>Cholamandalam Financial Holdings Ltd</t>
  </si>
  <si>
    <t>CHOLAHLD IN</t>
  </si>
  <si>
    <t>Ultramarine Pig.</t>
  </si>
  <si>
    <t>Ultramarine &amp; Pigments Ltd</t>
  </si>
  <si>
    <t>ULTRMARINE</t>
  </si>
  <si>
    <t>UMP IN</t>
  </si>
  <si>
    <t>Unichem Labs.</t>
  </si>
  <si>
    <t>Unichem Laboratories Ltd</t>
  </si>
  <si>
    <t>UL IN</t>
  </si>
  <si>
    <t>Eveready Inds.</t>
  </si>
  <si>
    <t>Eveready Industries India Ltd</t>
  </si>
  <si>
    <t>EVRIN IN</t>
  </si>
  <si>
    <t>Universal Cables</t>
  </si>
  <si>
    <t>Universal Cables Ltd</t>
  </si>
  <si>
    <t>UVC IN</t>
  </si>
  <si>
    <t>Jubilant Pharmo</t>
  </si>
  <si>
    <t>Jubilant Pharmova Ltd</t>
  </si>
  <si>
    <t>JUBLPHAR IN</t>
  </si>
  <si>
    <t>Voltas</t>
  </si>
  <si>
    <t>Voltas Ltd</t>
  </si>
  <si>
    <t>VOLT IN</t>
  </si>
  <si>
    <t>W S Inds.</t>
  </si>
  <si>
    <t>W S Industries (India) Ltd</t>
  </si>
  <si>
    <t>WSI IN</t>
  </si>
  <si>
    <t>Warren Tea</t>
  </si>
  <si>
    <t>Warren Tea Ltd</t>
  </si>
  <si>
    <t>WT IN</t>
  </si>
  <si>
    <t>Wendt India</t>
  </si>
  <si>
    <t>Wendt India Ltd</t>
  </si>
  <si>
    <t>WNDT IN</t>
  </si>
  <si>
    <t>West Coast Paper</t>
  </si>
  <si>
    <t>West Coast Paper Mills Ltd</t>
  </si>
  <si>
    <t>WCPM IN</t>
  </si>
  <si>
    <t>Wheels India</t>
  </si>
  <si>
    <t>Wheels India Ltd</t>
  </si>
  <si>
    <t>WHL IN</t>
  </si>
  <si>
    <t>Kennametal India</t>
  </si>
  <si>
    <t>Kennametal India Ltd</t>
  </si>
  <si>
    <t>KNM IN</t>
  </si>
  <si>
    <t>Wipro</t>
  </si>
  <si>
    <t>Wipro Ltd</t>
  </si>
  <si>
    <t>WPRO IN</t>
  </si>
  <si>
    <t>WPI IN</t>
  </si>
  <si>
    <t>XPRO India</t>
  </si>
  <si>
    <t>XPRO India Ltd</t>
  </si>
  <si>
    <t>XPRO IN</t>
  </si>
  <si>
    <t>Z F Steering</t>
  </si>
  <si>
    <t>Z F Steering Gear (India) Ltd</t>
  </si>
  <si>
    <t>ZFSG IN</t>
  </si>
  <si>
    <t>Zenith Steel</t>
  </si>
  <si>
    <t>Zenith Steel Pipes &amp; Industries Ltd</t>
  </si>
  <si>
    <t>ZENITHST IN</t>
  </si>
  <si>
    <t>Zuari Industries</t>
  </si>
  <si>
    <t>Zuari Industries Ltd</t>
  </si>
  <si>
    <t>ZUARIIND IN</t>
  </si>
  <si>
    <t>Walchand People</t>
  </si>
  <si>
    <t>Walchand Peoplefirst Ltd</t>
  </si>
  <si>
    <t>WPFL IN</t>
  </si>
  <si>
    <t>Bombay Oxygen</t>
  </si>
  <si>
    <t>Bombay Oxygen Investments Ltd</t>
  </si>
  <si>
    <t>BOMOXY IN</t>
  </si>
  <si>
    <t>Alembic</t>
  </si>
  <si>
    <t>Alembic Ltd</t>
  </si>
  <si>
    <t>ALBC IN</t>
  </si>
  <si>
    <t>Alkyl Amines</t>
  </si>
  <si>
    <t>Alkyl Amines Chemicals Ltd</t>
  </si>
  <si>
    <t>AACL IN</t>
  </si>
  <si>
    <t>Amines &amp; Plast.</t>
  </si>
  <si>
    <t>ANPL IN</t>
  </si>
  <si>
    <t>Apollo Hospitals</t>
  </si>
  <si>
    <t>Apollo Hospitals Enterprise Ltd</t>
  </si>
  <si>
    <t>APHS IN</t>
  </si>
  <si>
    <t>Dynamatic Tech.</t>
  </si>
  <si>
    <t>Dynamatic Technologies Ltd</t>
  </si>
  <si>
    <t>DYTC IN</t>
  </si>
  <si>
    <t>Global Offshore</t>
  </si>
  <si>
    <t>GWOS IN</t>
  </si>
  <si>
    <t>Godfrey Phillips</t>
  </si>
  <si>
    <t>Godfrey Phillips India Ltd</t>
  </si>
  <si>
    <t>GP IN</t>
  </si>
  <si>
    <t>Grauer &amp; Weil</t>
  </si>
  <si>
    <t>Grauer &amp; Weil (India) Ltd</t>
  </si>
  <si>
    <t>GW IN</t>
  </si>
  <si>
    <t>Indo National</t>
  </si>
  <si>
    <t>Indo National Ltd</t>
  </si>
  <si>
    <t>INNA IN</t>
  </si>
  <si>
    <t>Nalwa Sons Invst</t>
  </si>
  <si>
    <t>Nalwa Sons Investments Ltd</t>
  </si>
  <si>
    <t>NINV IN</t>
  </si>
  <si>
    <t>JBF Industries</t>
  </si>
  <si>
    <t>JBF Industries Ltd</t>
  </si>
  <si>
    <t>JBF IN</t>
  </si>
  <si>
    <t>Informed Techn.</t>
  </si>
  <si>
    <t>Informed Technologies India Ltd</t>
  </si>
  <si>
    <t>KDF IN</t>
  </si>
  <si>
    <t>Lyka Labs</t>
  </si>
  <si>
    <t>Lyka Labs Ltd</t>
  </si>
  <si>
    <t>LYKA IN</t>
  </si>
  <si>
    <t>Majestic Auto</t>
  </si>
  <si>
    <t>Majestic Auto Ltd</t>
  </si>
  <si>
    <t>MAJESAUTO</t>
  </si>
  <si>
    <t>MATO IN</t>
  </si>
  <si>
    <t>Muller &amp; Phipps</t>
  </si>
  <si>
    <t>Muller &amp; Phipps (India) Ltd</t>
  </si>
  <si>
    <t>MUPH IN</t>
  </si>
  <si>
    <t>NESCO Ltd</t>
  </si>
  <si>
    <t>NSE IN</t>
  </si>
  <si>
    <t>Marathon Nextgen</t>
  </si>
  <si>
    <t>MNRT IN</t>
  </si>
  <si>
    <t>RSWM Ltd</t>
  </si>
  <si>
    <t>RJS IN</t>
  </si>
  <si>
    <t>Rico Auto Inds</t>
  </si>
  <si>
    <t>Rico Auto Industries Ltd</t>
  </si>
  <si>
    <t>RAI IN</t>
  </si>
  <si>
    <t>Patanjali Foods</t>
  </si>
  <si>
    <t>Patanjali Foods Ltd</t>
  </si>
  <si>
    <t>PATANJAL IN</t>
  </si>
  <si>
    <t>Safari Inds.</t>
  </si>
  <si>
    <t>Safari Industries (India) Ltd</t>
  </si>
  <si>
    <t>SII IN</t>
  </si>
  <si>
    <t>Simplex Realty</t>
  </si>
  <si>
    <t>Simplex Realty Ltd</t>
  </si>
  <si>
    <t>SPLX IN</t>
  </si>
  <si>
    <t>V I P Inds.</t>
  </si>
  <si>
    <t>V I P Industries Ltd</t>
  </si>
  <si>
    <t>VIP IN</t>
  </si>
  <si>
    <t>Vindhya Telelink</t>
  </si>
  <si>
    <t>Vindhya Telelinks Ltd</t>
  </si>
  <si>
    <t>VT IN</t>
  </si>
  <si>
    <t>Andrew Yule &amp; Co</t>
  </si>
  <si>
    <t>ANY IN</t>
  </si>
  <si>
    <t>Asiatic Oxygen</t>
  </si>
  <si>
    <t>Asiatic Oxygen Ltd</t>
  </si>
  <si>
    <t>INE362E01018</t>
  </si>
  <si>
    <t>Balmer Lawrie</t>
  </si>
  <si>
    <t>Balmer Lawrie &amp; Company Ltd</t>
  </si>
  <si>
    <t>BLCL IN</t>
  </si>
  <si>
    <t>Dhunseri Vent.</t>
  </si>
  <si>
    <t>Dhunseri Ventures Ltd</t>
  </si>
  <si>
    <t>DVL IN</t>
  </si>
  <si>
    <t>Jardine Hender</t>
  </si>
  <si>
    <t>Jardine Henderson Ltd</t>
  </si>
  <si>
    <t>Kanoria Chem.</t>
  </si>
  <si>
    <t>Kanoria Chemicals &amp; Industries Ltd</t>
  </si>
  <si>
    <t>KC IN</t>
  </si>
  <si>
    <t>Williamson Magor</t>
  </si>
  <si>
    <t>Williamson Magor &amp; Company Ltd</t>
  </si>
  <si>
    <t>WMC IN</t>
  </si>
  <si>
    <t>McNally Bharat</t>
  </si>
  <si>
    <t>McNally Bharat Engineering Company Ltd</t>
  </si>
  <si>
    <t>MCNA IN</t>
  </si>
  <si>
    <t>Oriental Carbon</t>
  </si>
  <si>
    <t>Oriental Carbon &amp; Chemicals Ltd</t>
  </si>
  <si>
    <t>OTCC IN</t>
  </si>
  <si>
    <t>Rydak Syndicate</t>
  </si>
  <si>
    <t>Rydak Syndicate Ltd</t>
  </si>
  <si>
    <t>INE826F01019</t>
  </si>
  <si>
    <t>Stone India</t>
  </si>
  <si>
    <t>Stone India Ltd</t>
  </si>
  <si>
    <t>STON IN</t>
  </si>
  <si>
    <t>INE290C01015</t>
  </si>
  <si>
    <t>Peria Kara. Tea</t>
  </si>
  <si>
    <t>Peria Karamalai Tea &amp; Produce Company Ltd</t>
  </si>
  <si>
    <t>PKTP IN</t>
  </si>
  <si>
    <t>Sakthi Sugars</t>
  </si>
  <si>
    <t>Sakthi Sugars Ltd</t>
  </si>
  <si>
    <t>STSG IN</t>
  </si>
  <si>
    <t>Lumax Industries</t>
  </si>
  <si>
    <t>Lumax Industries Ltd</t>
  </si>
  <si>
    <t>LUMX IN</t>
  </si>
  <si>
    <t>Ador Welding</t>
  </si>
  <si>
    <t>Ador Welding Ltd</t>
  </si>
  <si>
    <t>AWL IN</t>
  </si>
  <si>
    <t>Bajaj Steel Inds</t>
  </si>
  <si>
    <t>Bajaj Steel Industries Ltd</t>
  </si>
  <si>
    <t>BJST IN</t>
  </si>
  <si>
    <t>Oricon Enterpris</t>
  </si>
  <si>
    <t>Oricon Enterprises Ltd</t>
  </si>
  <si>
    <t>OTE IN</t>
  </si>
  <si>
    <t>Sudarshan Chem.</t>
  </si>
  <si>
    <t>Sudarshan Chemical Industries Ltd</t>
  </si>
  <si>
    <t>SCHI IN</t>
  </si>
  <si>
    <t>Windsor Machines</t>
  </si>
  <si>
    <t>Windsor Machines Ltd</t>
  </si>
  <si>
    <t>WML IN</t>
  </si>
  <si>
    <t>Uniphos Enter.</t>
  </si>
  <si>
    <t>Uniphos Enterprises Ltd</t>
  </si>
  <si>
    <t>UPE IN</t>
  </si>
  <si>
    <t>Balasore Alloys</t>
  </si>
  <si>
    <t>Balasore Alloys Ltd</t>
  </si>
  <si>
    <t>ISPATALLOY</t>
  </si>
  <si>
    <t>BLSA IN</t>
  </si>
  <si>
    <t>INE135A01024</t>
  </si>
  <si>
    <t>B &amp; A</t>
  </si>
  <si>
    <t>B &amp; A Ltd</t>
  </si>
  <si>
    <t>BAPL IN</t>
  </si>
  <si>
    <t>Dr Reddy's Labs</t>
  </si>
  <si>
    <t>Dr Reddys Laboratories Ltd</t>
  </si>
  <si>
    <t>DRRD IN</t>
  </si>
  <si>
    <t>Khoday India</t>
  </si>
  <si>
    <t>Khoday India Ltd</t>
  </si>
  <si>
    <t>KHOD IN</t>
  </si>
  <si>
    <t>Austin Engg Co</t>
  </si>
  <si>
    <t>Austin Engineering Company Ltd</t>
  </si>
  <si>
    <t>AUST IN</t>
  </si>
  <si>
    <t>Disa India</t>
  </si>
  <si>
    <t>Disa India Ltd</t>
  </si>
  <si>
    <t>GEORGFISCH</t>
  </si>
  <si>
    <t>BMD IN</t>
  </si>
  <si>
    <t>IFB Agro Inds.</t>
  </si>
  <si>
    <t>IFBA IN</t>
  </si>
  <si>
    <t>Himatsing. Seide</t>
  </si>
  <si>
    <t>Himatsingka Seide Ltd</t>
  </si>
  <si>
    <t>HSS IN</t>
  </si>
  <si>
    <t>Rama Petrochem</t>
  </si>
  <si>
    <t>RMP IN</t>
  </si>
  <si>
    <t>T N Petro Prod.</t>
  </si>
  <si>
    <t>Tamil Nadu Petro Products Ltd</t>
  </si>
  <si>
    <t>TNPP IN</t>
  </si>
  <si>
    <t>Styrenix Perfor.</t>
  </si>
  <si>
    <t>Styrenix Performance Materials Ltd</t>
  </si>
  <si>
    <t>STYRENIX IN</t>
  </si>
  <si>
    <t>Bharat Agri Fert</t>
  </si>
  <si>
    <t>Bharat Agri Fert &amp; Realty Ltd</t>
  </si>
  <si>
    <t>BFIL IN</t>
  </si>
  <si>
    <t>Bombay Cycle</t>
  </si>
  <si>
    <t>Bombay Cycle &amp; Motor Agency Ltd</t>
  </si>
  <si>
    <t>BCMA IN</t>
  </si>
  <si>
    <t>GMM Pfaudler</t>
  </si>
  <si>
    <t>GMM Pfaudler Ltd</t>
  </si>
  <si>
    <t>GMM IN</t>
  </si>
  <si>
    <t>Fluidomat</t>
  </si>
  <si>
    <t>Fluidomat Ltd</t>
  </si>
  <si>
    <t>FDM IN</t>
  </si>
  <si>
    <t>Gujchem Distill</t>
  </si>
  <si>
    <t>Gujchem Distillers India Ltd</t>
  </si>
  <si>
    <t>GJDI IN</t>
  </si>
  <si>
    <t>IST</t>
  </si>
  <si>
    <t>IST Ltd</t>
  </si>
  <si>
    <t>IST IN</t>
  </si>
  <si>
    <t>Kanpur Plastipa.</t>
  </si>
  <si>
    <t>Kanpur Plastipack Ltd</t>
  </si>
  <si>
    <t>KNP IN</t>
  </si>
  <si>
    <t>Mac Charles(I)</t>
  </si>
  <si>
    <t>Mac Charles (India) Ltd</t>
  </si>
  <si>
    <t>MAC IN</t>
  </si>
  <si>
    <t>Vardhman Textile</t>
  </si>
  <si>
    <t>Vardhman Textiles Ltd</t>
  </si>
  <si>
    <t>VTEX IN</t>
  </si>
  <si>
    <t>Integra Engg.</t>
  </si>
  <si>
    <t>Integra Engineering India Ltd</t>
  </si>
  <si>
    <t>IEIL IN</t>
  </si>
  <si>
    <t>Fiberweb (India)</t>
  </si>
  <si>
    <t>Fiberweb (India) Ltd</t>
  </si>
  <si>
    <t>FWB IN</t>
  </si>
  <si>
    <t>Rain Industries</t>
  </si>
  <si>
    <t>Rain Industries Ltd</t>
  </si>
  <si>
    <t>RINDL IN</t>
  </si>
  <si>
    <t>Jindal Saw</t>
  </si>
  <si>
    <t>Jindal Saw Ltd</t>
  </si>
  <si>
    <t>JSAW IN</t>
  </si>
  <si>
    <t>Mangal Credit</t>
  </si>
  <si>
    <t>Mangal Credit &amp; Fincorp Ltd</t>
  </si>
  <si>
    <t>Vardhman Hold.</t>
  </si>
  <si>
    <t>Vardhman Holdings Ltd</t>
  </si>
  <si>
    <t>VARH IN</t>
  </si>
  <si>
    <t>Unitech</t>
  </si>
  <si>
    <t>Unitech Ltd</t>
  </si>
  <si>
    <t>UT IN</t>
  </si>
  <si>
    <t>Banco Products</t>
  </si>
  <si>
    <t>Banco Products (India) Ltd</t>
  </si>
  <si>
    <t>BNCO IN</t>
  </si>
  <si>
    <t>Addi Industries</t>
  </si>
  <si>
    <t>Addi Industries Ltd</t>
  </si>
  <si>
    <t>ADDI IN</t>
  </si>
  <si>
    <t>Loyal Textile</t>
  </si>
  <si>
    <t>Loyal Textile Mills Ltd</t>
  </si>
  <si>
    <t>LOYL IN</t>
  </si>
  <si>
    <t>Sagar Cements</t>
  </si>
  <si>
    <t>SGC IN</t>
  </si>
  <si>
    <t>Titan Company</t>
  </si>
  <si>
    <t>Titan Company Ltd</t>
  </si>
  <si>
    <t>TTAN IN</t>
  </si>
  <si>
    <t>HCL Infosystems</t>
  </si>
  <si>
    <t>HCLI IN</t>
  </si>
  <si>
    <t>Asahi India Glas</t>
  </si>
  <si>
    <t>Asahi India Glass Ltd</t>
  </si>
  <si>
    <t>AISG IN</t>
  </si>
  <si>
    <t>GHCL Ltd</t>
  </si>
  <si>
    <t>GHCL IN</t>
  </si>
  <si>
    <t>PCS Technology</t>
  </si>
  <si>
    <t>PCS Technology Ltd</t>
  </si>
  <si>
    <t>PCS IN</t>
  </si>
  <si>
    <t>Pet Plastics</t>
  </si>
  <si>
    <t>Pet Plastics Ltd</t>
  </si>
  <si>
    <t>PET IN</t>
  </si>
  <si>
    <t>PBM Polytex</t>
  </si>
  <si>
    <t>PBM Polytex Ltd</t>
  </si>
  <si>
    <t>PBM IN</t>
  </si>
  <si>
    <t>Visaka Industrie</t>
  </si>
  <si>
    <t>Visaka Industries Ltd</t>
  </si>
  <si>
    <t>VSKI IN</t>
  </si>
  <si>
    <t>JTEKT India</t>
  </si>
  <si>
    <t>JTEKT India Ltd</t>
  </si>
  <si>
    <t>JTEKT IN</t>
  </si>
  <si>
    <t>Polyplex Corpn</t>
  </si>
  <si>
    <t>Polyplex Corporation Ltd</t>
  </si>
  <si>
    <t>PPC IN</t>
  </si>
  <si>
    <t>Ester Industries</t>
  </si>
  <si>
    <t>Ester Industries Ltd</t>
  </si>
  <si>
    <t>ESTR IN</t>
  </si>
  <si>
    <t>Hindustan Foods</t>
  </si>
  <si>
    <t>Hindustan Foods Ltd</t>
  </si>
  <si>
    <t>HNDFDS IN</t>
  </si>
  <si>
    <t>Sunflag Iron</t>
  </si>
  <si>
    <t>Sunflag Iron &amp; Steel Company Ltd</t>
  </si>
  <si>
    <t>SUNF IN</t>
  </si>
  <si>
    <t>Murudesh.Ceramic</t>
  </si>
  <si>
    <t>Murudeshwar Ceramics Ltd</t>
  </si>
  <si>
    <t>MCER IN</t>
  </si>
  <si>
    <t>Kirloskar Indus.</t>
  </si>
  <si>
    <t>KKIL IN</t>
  </si>
  <si>
    <t>Munjal Auto Inds</t>
  </si>
  <si>
    <t>Munjal Auto Industries Ltd</t>
  </si>
  <si>
    <t>GCY IN</t>
  </si>
  <si>
    <t>Usha Martin</t>
  </si>
  <si>
    <t>Usha Martin Ltd</t>
  </si>
  <si>
    <t>USM IN</t>
  </si>
  <si>
    <t>Black Box</t>
  </si>
  <si>
    <t>Black Box Ltd</t>
  </si>
  <si>
    <t>BBOX IN</t>
  </si>
  <si>
    <t>Ganesh Benzopl.</t>
  </si>
  <si>
    <t>Ganesh Benzoplast Ltd</t>
  </si>
  <si>
    <t>GBP IN</t>
  </si>
  <si>
    <t>Stanrose Mafat.</t>
  </si>
  <si>
    <t>Stanrose Mafatlal Investment &amp; Finance Ltd</t>
  </si>
  <si>
    <t>SDP IN</t>
  </si>
  <si>
    <t>Aban Offshore</t>
  </si>
  <si>
    <t>Aban Offshore Ltd</t>
  </si>
  <si>
    <t>ABAN IN</t>
  </si>
  <si>
    <t>The Hi-Tech Gear</t>
  </si>
  <si>
    <t>The Hi-Tech Gears Ltd</t>
  </si>
  <si>
    <t>HTG IN</t>
  </si>
  <si>
    <t>India Glycols</t>
  </si>
  <si>
    <t>IGLY IN</t>
  </si>
  <si>
    <t>Huhtamaki India</t>
  </si>
  <si>
    <t>Huhtamaki India Ltd</t>
  </si>
  <si>
    <t>HUIN IN</t>
  </si>
  <si>
    <t>Spel Semiconduct</t>
  </si>
  <si>
    <t>Spel Semiconductor Ltd</t>
  </si>
  <si>
    <t>SPICELEC</t>
  </si>
  <si>
    <t>SPICE IN</t>
  </si>
  <si>
    <t>Pennar Industrie</t>
  </si>
  <si>
    <t>Pennar Industries Ltd</t>
  </si>
  <si>
    <t>PSL IN</t>
  </si>
  <si>
    <t>Subros</t>
  </si>
  <si>
    <t>Subros Ltd</t>
  </si>
  <si>
    <t>SUBR IN</t>
  </si>
  <si>
    <t>Jain Irrigation</t>
  </si>
  <si>
    <t>Jain Irrigation Systems Ltd</t>
  </si>
  <si>
    <t>JI IN</t>
  </si>
  <si>
    <t>GFL</t>
  </si>
  <si>
    <t>GFL Ltd</t>
  </si>
  <si>
    <t>GFLTD IN</t>
  </si>
  <si>
    <t>Kajaria Ceramics</t>
  </si>
  <si>
    <t>KJC IN</t>
  </si>
  <si>
    <t>La Tim Metal &amp; I</t>
  </si>
  <si>
    <t>La Tim Metal &amp; Industries Ltd</t>
  </si>
  <si>
    <t>LTMI IN</t>
  </si>
  <si>
    <t>Sarda Energy</t>
  </si>
  <si>
    <t>SEML IN</t>
  </si>
  <si>
    <t>SRM Energy Ltd</t>
  </si>
  <si>
    <t>SRME IN</t>
  </si>
  <si>
    <t>Jamna Auto Inds.</t>
  </si>
  <si>
    <t>Jamna Auto Industries Ltd</t>
  </si>
  <si>
    <t>JMNA IN</t>
  </si>
  <si>
    <t>Jay Bharat Maru.</t>
  </si>
  <si>
    <t>Jay Bharat Maruti Ltd</t>
  </si>
  <si>
    <t>JBM IN</t>
  </si>
  <si>
    <t>Sika Interplant</t>
  </si>
  <si>
    <t>Sika Interplant Systems Ltd</t>
  </si>
  <si>
    <t>SIKA IN</t>
  </si>
  <si>
    <t>Nahar Indl. Ent.</t>
  </si>
  <si>
    <t>OWF IN</t>
  </si>
  <si>
    <t>HFCL Ltd</t>
  </si>
  <si>
    <t>HMFC IN</t>
  </si>
  <si>
    <t>RACL Geartech</t>
  </si>
  <si>
    <t>RACL Geartech Ltd</t>
  </si>
  <si>
    <t>RAC IN</t>
  </si>
  <si>
    <t>Jyoti Structures</t>
  </si>
  <si>
    <t>Jyoti Structures Ltd</t>
  </si>
  <si>
    <t>JYS IN</t>
  </si>
  <si>
    <t>Carysil</t>
  </si>
  <si>
    <t>Carysil Ltd</t>
  </si>
  <si>
    <t>CARYSIL IN</t>
  </si>
  <si>
    <t>Jay Ushin</t>
  </si>
  <si>
    <t>Jay Ushin Ltd</t>
  </si>
  <si>
    <t>JY IN</t>
  </si>
  <si>
    <t>Bhansali Engg.</t>
  </si>
  <si>
    <t>Bhansali Engineering Polymers Ltd</t>
  </si>
  <si>
    <t>BEPL IN</t>
  </si>
  <si>
    <t>Indo Rama Synth.</t>
  </si>
  <si>
    <t>Indo Rama Synthetics (India) Ltd</t>
  </si>
  <si>
    <t>IRS IN</t>
  </si>
  <si>
    <t>Kabra Extrusion</t>
  </si>
  <si>
    <t>KE IN</t>
  </si>
  <si>
    <t>RIR Power Electr</t>
  </si>
  <si>
    <t>RIR Power Electronics Ltd</t>
  </si>
  <si>
    <t>RIR IN</t>
  </si>
  <si>
    <t>Finolex Inds.</t>
  </si>
  <si>
    <t>Finolex Industries Ltd</t>
  </si>
  <si>
    <t>FNXP IN</t>
  </si>
  <si>
    <t>Amtek Auto</t>
  </si>
  <si>
    <t>Amtek Auto Ltd</t>
  </si>
  <si>
    <t>AMTEKAUTO</t>
  </si>
  <si>
    <t>AMTK IN</t>
  </si>
  <si>
    <t>INE130C01021</t>
  </si>
  <si>
    <t>Shiva Texyarn</t>
  </si>
  <si>
    <t>Shiva Texyarn Ltd</t>
  </si>
  <si>
    <t>SVTY IN</t>
  </si>
  <si>
    <t>Ansal Housing</t>
  </si>
  <si>
    <t>Ansal Housing Ltd</t>
  </si>
  <si>
    <t>ANSALHSG IN</t>
  </si>
  <si>
    <t>Jindal Drilling</t>
  </si>
  <si>
    <t>Jindal Drilling &amp; Industries Ltd</t>
  </si>
  <si>
    <t>JDDL IN</t>
  </si>
  <si>
    <t>Josts Engg. Co.</t>
  </si>
  <si>
    <t>Josts Engineering Company Ltd</t>
  </si>
  <si>
    <t>JOST IN</t>
  </si>
  <si>
    <t>K K Fincorp</t>
  </si>
  <si>
    <t>K K Fincorp Ltd</t>
  </si>
  <si>
    <t>KKFL IN</t>
  </si>
  <si>
    <t>Patel Engineerin</t>
  </si>
  <si>
    <t>PEC IN</t>
  </si>
  <si>
    <t>Shivalik Bimetal</t>
  </si>
  <si>
    <t>Shivalik Bimetal Controls Ltd</t>
  </si>
  <si>
    <t>SBC IN</t>
  </si>
  <si>
    <t>Steel Str. Wheel</t>
  </si>
  <si>
    <t>Steel Strips Wheels Ltd</t>
  </si>
  <si>
    <t>SSW IN</t>
  </si>
  <si>
    <t>Steel Strips Inf</t>
  </si>
  <si>
    <t>Steel Strips Infrastructures Ltd</t>
  </si>
  <si>
    <t>SST IN</t>
  </si>
  <si>
    <t>Ansal Buildwell</t>
  </si>
  <si>
    <t>Ansal Buildwell Ltd</t>
  </si>
  <si>
    <t>ABL IN</t>
  </si>
  <si>
    <t>Weizmann</t>
  </si>
  <si>
    <t>Weizmann Ltd</t>
  </si>
  <si>
    <t>WEIZ IN</t>
  </si>
  <si>
    <t>Pioneer Invest</t>
  </si>
  <si>
    <t>PNL IN</t>
  </si>
  <si>
    <t>Man Industries</t>
  </si>
  <si>
    <t>MAN IN</t>
  </si>
  <si>
    <t>St Bk of India</t>
  </si>
  <si>
    <t>SBIN IN</t>
  </si>
  <si>
    <t>Triumph Intl.</t>
  </si>
  <si>
    <t>Triumph International Finance India Ltd</t>
  </si>
  <si>
    <t>OXIF IN</t>
  </si>
  <si>
    <t>WSFX Global</t>
  </si>
  <si>
    <t>WSFX Global Pay Ltd</t>
  </si>
  <si>
    <t>Ador Multi Prod.</t>
  </si>
  <si>
    <t>Ador Multi Products Ltd</t>
  </si>
  <si>
    <t>JBA IN</t>
  </si>
  <si>
    <t>Frontier Capital</t>
  </si>
  <si>
    <t>Frontier Capital Ltd</t>
  </si>
  <si>
    <t>FCAP IN</t>
  </si>
  <si>
    <t>Satra Properties</t>
  </si>
  <si>
    <t>Satra Properties (India) Ltd</t>
  </si>
  <si>
    <t>SATP IN</t>
  </si>
  <si>
    <t>ICDS</t>
  </si>
  <si>
    <t>ICDS Ltd</t>
  </si>
  <si>
    <t>ICDS IN</t>
  </si>
  <si>
    <t>Madhusudan Inds.</t>
  </si>
  <si>
    <t>Madhusudan Industries Ltd</t>
  </si>
  <si>
    <t>MADSUDIND</t>
  </si>
  <si>
    <t>MDIN IN</t>
  </si>
  <si>
    <t>Swastik Safe Dep</t>
  </si>
  <si>
    <t>Swastik Safe Deposit &amp; Investments Ltd</t>
  </si>
  <si>
    <t>SWSD IN</t>
  </si>
  <si>
    <t>Devrup Trading</t>
  </si>
  <si>
    <t>Devrup Trading Ltd</t>
  </si>
  <si>
    <t>Sinnar Bidi Udy.</t>
  </si>
  <si>
    <t>Sinnar Bidi Udyog Ltd</t>
  </si>
  <si>
    <t>SBU IN</t>
  </si>
  <si>
    <t>Advani Hotels.</t>
  </si>
  <si>
    <t>Advani Hotels &amp; Resorts (India) Ltd</t>
  </si>
  <si>
    <t>RMDA IN</t>
  </si>
  <si>
    <t>Uflex</t>
  </si>
  <si>
    <t>Uflex Ltd</t>
  </si>
  <si>
    <t>UFLX IN</t>
  </si>
  <si>
    <t>Ironwood Educa</t>
  </si>
  <si>
    <t>Ironwood Education Ltd</t>
  </si>
  <si>
    <t>IRONWOOD IN</t>
  </si>
  <si>
    <t>Konark Synth</t>
  </si>
  <si>
    <t>Konark Synthetic Ltd</t>
  </si>
  <si>
    <t>KSY IN</t>
  </si>
  <si>
    <t>Elcid Investment</t>
  </si>
  <si>
    <t>Elcid Investments Ltd</t>
  </si>
  <si>
    <t>ELCID IN</t>
  </si>
  <si>
    <t>M Lakhamsi Ind</t>
  </si>
  <si>
    <t>M Lakhamsi Industries Ltd</t>
  </si>
  <si>
    <t>MLINDLTD IN</t>
  </si>
  <si>
    <t>United Drilling</t>
  </si>
  <si>
    <t>United Drilling Tools Ltd</t>
  </si>
  <si>
    <t>UDT IN</t>
  </si>
  <si>
    <t>Ucal</t>
  </si>
  <si>
    <t>Ucal Ltd</t>
  </si>
  <si>
    <t>UCAL IN</t>
  </si>
  <si>
    <t>DigiSpice Tech.</t>
  </si>
  <si>
    <t>DigiSpice Technologies Ltd</t>
  </si>
  <si>
    <t>DIGISPIC IN</t>
  </si>
  <si>
    <t>Vadilal Inds.</t>
  </si>
  <si>
    <t>Vadilal Industries Ltd</t>
  </si>
  <si>
    <t>VDI IN</t>
  </si>
  <si>
    <t>Nitta Gelatin</t>
  </si>
  <si>
    <t>KERALACHEM</t>
  </si>
  <si>
    <t>NIGI IN</t>
  </si>
  <si>
    <t>G V Films</t>
  </si>
  <si>
    <t>G V Films Ltd</t>
  </si>
  <si>
    <t>GVF IN</t>
  </si>
  <si>
    <t>Cravatex</t>
  </si>
  <si>
    <t>Cravatex Ltd</t>
  </si>
  <si>
    <t>CRAV IN</t>
  </si>
  <si>
    <t>Anant Raj</t>
  </si>
  <si>
    <t>Anant Raj Ltd</t>
  </si>
  <si>
    <t>ARCP IN</t>
  </si>
  <si>
    <t>Westlife Food</t>
  </si>
  <si>
    <t>Westlife Foodworld Ltd</t>
  </si>
  <si>
    <t>WESTLIFE IN</t>
  </si>
  <si>
    <t>Medi Caps</t>
  </si>
  <si>
    <t>Medi Caps Ltd</t>
  </si>
  <si>
    <t>MEDICAPS</t>
  </si>
  <si>
    <t>MEDI IN</t>
  </si>
  <si>
    <t>SMIFS Cap. Mkt.</t>
  </si>
  <si>
    <t>SMIFS Capital Markets Ltd</t>
  </si>
  <si>
    <t>SMIFS IN</t>
  </si>
  <si>
    <t>Jai Corp</t>
  </si>
  <si>
    <t>Jai Corp Ltd</t>
  </si>
  <si>
    <t>JFI IN</t>
  </si>
  <si>
    <t>Kamanwala Housin</t>
  </si>
  <si>
    <t>KHCL IN</t>
  </si>
  <si>
    <t>United Interacti</t>
  </si>
  <si>
    <t>United Interactive Ltd</t>
  </si>
  <si>
    <t>UIL IN</t>
  </si>
  <si>
    <t>Geodesic</t>
  </si>
  <si>
    <t>Geodesic Ltd</t>
  </si>
  <si>
    <t>GEODESIC</t>
  </si>
  <si>
    <t>GEOD IN</t>
  </si>
  <si>
    <t>INE371D01029</t>
  </si>
  <si>
    <t>Gold Rock Inves.</t>
  </si>
  <si>
    <t>Gold Rock Investments Ltd</t>
  </si>
  <si>
    <t>GRI IN</t>
  </si>
  <si>
    <t>Hindusthan Udyog</t>
  </si>
  <si>
    <t>HSM IN</t>
  </si>
  <si>
    <t>Sical Logistics</t>
  </si>
  <si>
    <t>Sical Logistics Ltd</t>
  </si>
  <si>
    <t>SICL IN</t>
  </si>
  <si>
    <t>Gourmet Gateway</t>
  </si>
  <si>
    <t>KPT Industries</t>
  </si>
  <si>
    <t>KPT Industries Ltd</t>
  </si>
  <si>
    <t>KPT IN</t>
  </si>
  <si>
    <t>Navneet Educat.</t>
  </si>
  <si>
    <t>Navneet Education Ltd</t>
  </si>
  <si>
    <t>NELI IN</t>
  </si>
  <si>
    <t>Rolcon Engg. Co.</t>
  </si>
  <si>
    <t>Rolcon Engineering Company Ltd</t>
  </si>
  <si>
    <t>RCE IN</t>
  </si>
  <si>
    <t>Pix Transmission</t>
  </si>
  <si>
    <t>Pix Transmission Ltd</t>
  </si>
  <si>
    <t>PIX IN</t>
  </si>
  <si>
    <t>Technvision Ven.</t>
  </si>
  <si>
    <t>TechNVision Ventures Ltd</t>
  </si>
  <si>
    <t>TVVL IN</t>
  </si>
  <si>
    <t>Prism Medico</t>
  </si>
  <si>
    <t>Prism Medico &amp; Pharmacy Ltd</t>
  </si>
  <si>
    <t>PRI IN</t>
  </si>
  <si>
    <t>Centrum Capital</t>
  </si>
  <si>
    <t>Centrum Capital Ltd</t>
  </si>
  <si>
    <t>CECA IN</t>
  </si>
  <si>
    <t>EFC (I)</t>
  </si>
  <si>
    <t>EFC (I) Ltd</t>
  </si>
  <si>
    <t>EFCIL IN</t>
  </si>
  <si>
    <t>LKP Finance</t>
  </si>
  <si>
    <t>LKP Finance Ltd</t>
  </si>
  <si>
    <t>LKPMERFIN</t>
  </si>
  <si>
    <t>LKP IN</t>
  </si>
  <si>
    <t>Evantra Ventures</t>
  </si>
  <si>
    <t>Eyantra Ventures Ltd</t>
  </si>
  <si>
    <t>Superhouse Ltd</t>
  </si>
  <si>
    <t>SUPL IN</t>
  </si>
  <si>
    <t>Emergent Indust.</t>
  </si>
  <si>
    <t>Emergent Industrial Solutions Ltd</t>
  </si>
  <si>
    <t>EMERGENT IN</t>
  </si>
  <si>
    <t>IL&amp;FS Inv.Manag.</t>
  </si>
  <si>
    <t>IL&amp;FS Investment Managers Ltd</t>
  </si>
  <si>
    <t>ILFS IN</t>
  </si>
  <si>
    <t>Kajal Syn &amp; Silk</t>
  </si>
  <si>
    <t>Kajal Synthetics &amp; Silk Mills Ltd</t>
  </si>
  <si>
    <t>KSSM IN</t>
  </si>
  <si>
    <t>SPV Global</t>
  </si>
  <si>
    <t>SPV Global Trading Ltd</t>
  </si>
  <si>
    <t>SPVG IN</t>
  </si>
  <si>
    <t>Cranex</t>
  </si>
  <si>
    <t>Cranex Ltd</t>
  </si>
  <si>
    <t>CRNX IN</t>
  </si>
  <si>
    <t>Hind.Oil Explor.</t>
  </si>
  <si>
    <t>Hindustan Oil Exploration Company Ltd</t>
  </si>
  <si>
    <t>HOE IN</t>
  </si>
  <si>
    <t>Suryalata Spg.</t>
  </si>
  <si>
    <t>Suryalata Spinning Mills Ltd</t>
  </si>
  <si>
    <t>SLSM IN</t>
  </si>
  <si>
    <t>Finkurve Fin.</t>
  </si>
  <si>
    <t>Finkurve Financial Services Ltd</t>
  </si>
  <si>
    <t>FFSL IN</t>
  </si>
  <si>
    <t>Godrej Industrie</t>
  </si>
  <si>
    <t>Godrej Industries Ltd</t>
  </si>
  <si>
    <t>GDSP IN</t>
  </si>
  <si>
    <t>Shriram Finance</t>
  </si>
  <si>
    <t>Shriram Finance Ltd</t>
  </si>
  <si>
    <t>SHFL IN</t>
  </si>
  <si>
    <t>Nilkanth Engg</t>
  </si>
  <si>
    <t>Nilkanth Engineering Ltd</t>
  </si>
  <si>
    <t>NLKE IN</t>
  </si>
  <si>
    <t>Piramal Glass</t>
  </si>
  <si>
    <t>Piramal Glass Pvt Ltd</t>
  </si>
  <si>
    <t>PIRGLASS</t>
  </si>
  <si>
    <t>PIRA IN</t>
  </si>
  <si>
    <t>INE748E01018</t>
  </si>
  <si>
    <t>Suryavanshi Spg.</t>
  </si>
  <si>
    <t>Suryavanshi Spinning Mills Ltd</t>
  </si>
  <si>
    <t>SURYVANSPG</t>
  </si>
  <si>
    <t>SUSM IN</t>
  </si>
  <si>
    <t>Munoth Capital</t>
  </si>
  <si>
    <t>Munoth Capital Markets Ltd</t>
  </si>
  <si>
    <t>PH IN</t>
  </si>
  <si>
    <t>TCPL Packaging</t>
  </si>
  <si>
    <t>TCPL Packaging Ltd</t>
  </si>
  <si>
    <t>TCPL IN</t>
  </si>
  <si>
    <t>Winro Commercial</t>
  </si>
  <si>
    <t>Winro Commercial (India) Ltd</t>
  </si>
  <si>
    <t>WNRO IN</t>
  </si>
  <si>
    <t>Dhanuka Agritech</t>
  </si>
  <si>
    <t>Dhanuka Agritech Ltd</t>
  </si>
  <si>
    <t>DAGRI IN</t>
  </si>
  <si>
    <t>Saraswati Commer</t>
  </si>
  <si>
    <t>Saraswati Commercial (India) Ltd</t>
  </si>
  <si>
    <t>SSC IN</t>
  </si>
  <si>
    <t>Kirl. Electric</t>
  </si>
  <si>
    <t>Kirloskar Electric Company Ltd</t>
  </si>
  <si>
    <t>KECL IN</t>
  </si>
  <si>
    <t>G G Dandekar</t>
  </si>
  <si>
    <t>G G Dandekar Properties Ltd</t>
  </si>
  <si>
    <t>GGD IN</t>
  </si>
  <si>
    <t>Manali Petrochem</t>
  </si>
  <si>
    <t>Manali Petrochemicals Ltd</t>
  </si>
  <si>
    <t>MPCH IN</t>
  </si>
  <si>
    <t>W H Brady</t>
  </si>
  <si>
    <t>W H Brady &amp; Co Ltd</t>
  </si>
  <si>
    <t>WHB IN</t>
  </si>
  <si>
    <t>Mediaone Global</t>
  </si>
  <si>
    <t>Mediaone Global Entertainment Ltd</t>
  </si>
  <si>
    <t>MONE IN</t>
  </si>
  <si>
    <t>Victoria Mills</t>
  </si>
  <si>
    <t>Victoria Mills Ltd</t>
  </si>
  <si>
    <t>VM IN</t>
  </si>
  <si>
    <t>GRP</t>
  </si>
  <si>
    <t>GRP Ltd</t>
  </si>
  <si>
    <t>GRP IN</t>
  </si>
  <si>
    <t>DHFL</t>
  </si>
  <si>
    <t>DEWH IN</t>
  </si>
  <si>
    <t>INE202B01012</t>
  </si>
  <si>
    <t>Modi Naturals</t>
  </si>
  <si>
    <t>Modi Naturals Ltd</t>
  </si>
  <si>
    <t>MNAT IN</t>
  </si>
  <si>
    <t>Dynavision</t>
  </si>
  <si>
    <t>Dynavision Ltd</t>
  </si>
  <si>
    <t>DYV IN</t>
  </si>
  <si>
    <t>TCM</t>
  </si>
  <si>
    <t>TCM Ltd</t>
  </si>
  <si>
    <t>TCM IN</t>
  </si>
  <si>
    <t>AVT Natural Prod</t>
  </si>
  <si>
    <t>AVT Natural Products Ltd</t>
  </si>
  <si>
    <t>AVTH IN</t>
  </si>
  <si>
    <t>IMEC Services</t>
  </si>
  <si>
    <t>IMEC Services Ltd</t>
  </si>
  <si>
    <t>RUCHISTRIP</t>
  </si>
  <si>
    <t>IMEC IN</t>
  </si>
  <si>
    <t>Sanco Trans</t>
  </si>
  <si>
    <t>Sanco Trans Ltd</t>
  </si>
  <si>
    <t>SANC IN</t>
  </si>
  <si>
    <t>Voltaire Leasing</t>
  </si>
  <si>
    <t>Voltaire Leasing &amp; Finance Ltd</t>
  </si>
  <si>
    <t>VLT IN</t>
  </si>
  <si>
    <t>Birla Precision</t>
  </si>
  <si>
    <t>BLKM IN</t>
  </si>
  <si>
    <t>Thiru Aroor. Su.</t>
  </si>
  <si>
    <t>Thiru Arooran Sugars Ltd</t>
  </si>
  <si>
    <t>THIRUSUGAR</t>
  </si>
  <si>
    <t>TAS IN</t>
  </si>
  <si>
    <t>INE409A01015</t>
  </si>
  <si>
    <t>Salzer Electron.</t>
  </si>
  <si>
    <t>Salzer Electronics Ltd</t>
  </si>
  <si>
    <t>SZE IN</t>
  </si>
  <si>
    <t>Indl.&amp; Prud.Inv.</t>
  </si>
  <si>
    <t>Industrial &amp; Prudential Investment Company Ltd</t>
  </si>
  <si>
    <t>IPIC IN</t>
  </si>
  <si>
    <t>Precot</t>
  </si>
  <si>
    <t>Precot Ltd</t>
  </si>
  <si>
    <t>PRTM IN</t>
  </si>
  <si>
    <t>India Nipp.Elec.</t>
  </si>
  <si>
    <t>INE IN</t>
  </si>
  <si>
    <t>Rolta India</t>
  </si>
  <si>
    <t>Rolta India Ltd</t>
  </si>
  <si>
    <t>RLTA IN</t>
  </si>
  <si>
    <t>Ramco Inds.</t>
  </si>
  <si>
    <t>RAMCO IN</t>
  </si>
  <si>
    <t>L G Balakrishnan</t>
  </si>
  <si>
    <t>L G Balakrishnan &amp; Bros Ltd</t>
  </si>
  <si>
    <t>LGBB IN</t>
  </si>
  <si>
    <t>Sukhjit Starch</t>
  </si>
  <si>
    <t>Sukhjit Starch &amp; Chemicals Ltd</t>
  </si>
  <si>
    <t>SHSC IN</t>
  </si>
  <si>
    <t>Sayaji Industr</t>
  </si>
  <si>
    <t>Sayaji Industries Ltd</t>
  </si>
  <si>
    <t>SAYIND IN</t>
  </si>
  <si>
    <t>Motor &amp; Gen Fin</t>
  </si>
  <si>
    <t>Motor &amp; General Finance Ltd</t>
  </si>
  <si>
    <t>MGF IN</t>
  </si>
  <si>
    <t>W I Plywoods</t>
  </si>
  <si>
    <t>Western India Plywoods Ltd</t>
  </si>
  <si>
    <t>WIPL IN</t>
  </si>
  <si>
    <t>India Motor Part</t>
  </si>
  <si>
    <t>India Motor Parts &amp; Accessories Ltd</t>
  </si>
  <si>
    <t>IMPL IN</t>
  </si>
  <si>
    <t>Ruchi Infrastr.</t>
  </si>
  <si>
    <t>CLFL IN</t>
  </si>
  <si>
    <t>Indo Count Inds.</t>
  </si>
  <si>
    <t>ICNT IN</t>
  </si>
  <si>
    <t>Hathway Bhawani</t>
  </si>
  <si>
    <t>Hathway Bhawani Cabletel &amp; Datacom Ltd</t>
  </si>
  <si>
    <t>7HVN IN</t>
  </si>
  <si>
    <t>Sat Industries</t>
  </si>
  <si>
    <t>SATI IN</t>
  </si>
  <si>
    <t>IOL Chemicals</t>
  </si>
  <si>
    <t>ICP IN</t>
  </si>
  <si>
    <t>Hercules Hoists</t>
  </si>
  <si>
    <t>Hercules Hoists Ltd</t>
  </si>
  <si>
    <t>HCH IN</t>
  </si>
  <si>
    <t>Anand Proj.</t>
  </si>
  <si>
    <t>ANE IN</t>
  </si>
  <si>
    <t>Arshiya</t>
  </si>
  <si>
    <t>Arshiya Ltd</t>
  </si>
  <si>
    <t>ARSL IN</t>
  </si>
  <si>
    <t>AYM Syntex</t>
  </si>
  <si>
    <t>AYM Syntex Ltd</t>
  </si>
  <si>
    <t>AYMS IN</t>
  </si>
  <si>
    <t>VJTF Eduservices</t>
  </si>
  <si>
    <t>VJTF Eduservices Ltd</t>
  </si>
  <si>
    <t>VJTF IN</t>
  </si>
  <si>
    <t>Lancor Holdings</t>
  </si>
  <si>
    <t>Lancor Holdings Ltd</t>
  </si>
  <si>
    <t>LHL IN</t>
  </si>
  <si>
    <t>Parnax Lab</t>
  </si>
  <si>
    <t>Parnax Lab Ltd</t>
  </si>
  <si>
    <t>PRNX IN</t>
  </si>
  <si>
    <t>PHT IN</t>
  </si>
  <si>
    <t>Apar Inds.</t>
  </si>
  <si>
    <t>APR IN</t>
  </si>
  <si>
    <t>Orient Bell</t>
  </si>
  <si>
    <t>Orient Bell Ltd</t>
  </si>
  <si>
    <t>OBL IN</t>
  </si>
  <si>
    <t>Chemplast Sanmar</t>
  </si>
  <si>
    <t>Chemplast Sanmar Ltd</t>
  </si>
  <si>
    <t>CHEMPLAS IN</t>
  </si>
  <si>
    <t>Shardul Sec.</t>
  </si>
  <si>
    <t>Shardul Securities Ltd</t>
  </si>
  <si>
    <t>SHRIYAMSEC</t>
  </si>
  <si>
    <t>SDSC IN</t>
  </si>
  <si>
    <t>Meenakshi Steel</t>
  </si>
  <si>
    <t>Meenakshi Steel Industries Ltd</t>
  </si>
  <si>
    <t>MNS IN</t>
  </si>
  <si>
    <t>INE721V01019</t>
  </si>
  <si>
    <t>Maha Rashtra Apx</t>
  </si>
  <si>
    <t>MHAC IN</t>
  </si>
  <si>
    <t>Nilkamal Ltd</t>
  </si>
  <si>
    <t>NILK IN</t>
  </si>
  <si>
    <t>Triton Corp.</t>
  </si>
  <si>
    <t>Triton Corp. Ltd</t>
  </si>
  <si>
    <t>SAB IN</t>
  </si>
  <si>
    <t>Nahar Poly</t>
  </si>
  <si>
    <t>Nahar Polyfilms Ltd</t>
  </si>
  <si>
    <t>NPFL IN</t>
  </si>
  <si>
    <t>TECIL Chemical</t>
  </si>
  <si>
    <t>TECIL Chemical &amp; Hydro Power Ltd</t>
  </si>
  <si>
    <t>TECI IN</t>
  </si>
  <si>
    <t>Sequent Scien.</t>
  </si>
  <si>
    <t>Sequent Scientific Ltd</t>
  </si>
  <si>
    <t>SEQ IN</t>
  </si>
  <si>
    <t>Thacker &amp; Co.</t>
  </si>
  <si>
    <t>Thacker &amp; Company Ltd</t>
  </si>
  <si>
    <t>THK IN</t>
  </si>
  <si>
    <t>3M India</t>
  </si>
  <si>
    <t>3M India Ltd</t>
  </si>
  <si>
    <t>3M IN</t>
  </si>
  <si>
    <t>Eldeco Housing</t>
  </si>
  <si>
    <t>Eldeco Housing &amp; Industries Ltd</t>
  </si>
  <si>
    <t>EHF IN</t>
  </si>
  <si>
    <t>HB Stockholdings</t>
  </si>
  <si>
    <t>HB Stockholdings Ltd</t>
  </si>
  <si>
    <t>HBSH IN</t>
  </si>
  <si>
    <t>Yuken India</t>
  </si>
  <si>
    <t>Yuken India Ltd</t>
  </si>
  <si>
    <t>YI IN</t>
  </si>
  <si>
    <t>Amara Raja Ener.</t>
  </si>
  <si>
    <t>Amara Raja Energy &amp; Mobility Ltd</t>
  </si>
  <si>
    <t>ARENM IN</t>
  </si>
  <si>
    <t>JM Financial</t>
  </si>
  <si>
    <t>JM Financial Ltd</t>
  </si>
  <si>
    <t>JM IN</t>
  </si>
  <si>
    <t>Swan Energy</t>
  </si>
  <si>
    <t>Swan Energy Ltd</t>
  </si>
  <si>
    <t>SWAN IN</t>
  </si>
  <si>
    <t>Ind-Agiv Commer.</t>
  </si>
  <si>
    <t>Ind-Agiv Commerce Ltd</t>
  </si>
  <si>
    <t>IAGC IN</t>
  </si>
  <si>
    <t>Sunraj Diamond</t>
  </si>
  <si>
    <t>Sunraj Diamond Exports Ltd</t>
  </si>
  <si>
    <t>SUD IN</t>
  </si>
  <si>
    <t>Neelamalai Agro</t>
  </si>
  <si>
    <t>Neelamalai Agro Industries Ltd</t>
  </si>
  <si>
    <t>NMA IN</t>
  </si>
  <si>
    <t>Radico Khaitan</t>
  </si>
  <si>
    <t>Radico Khaitan Ltd</t>
  </si>
  <si>
    <t>RDCK IN</t>
  </si>
  <si>
    <t>Sandur Manganese</t>
  </si>
  <si>
    <t>Sandur Manganese &amp; Iron Ores Ltd</t>
  </si>
  <si>
    <t>SANDUMA IN</t>
  </si>
  <si>
    <t>Cholaman.Inv.&amp;Fn</t>
  </si>
  <si>
    <t>Cholamandalam Investment &amp; Finance Company Ltd</t>
  </si>
  <si>
    <t>CIFC IN</t>
  </si>
  <si>
    <t>ISGEC Heavy</t>
  </si>
  <si>
    <t>ISGEC Heavy Engineering  Ltd</t>
  </si>
  <si>
    <t>IGSEC IN</t>
  </si>
  <si>
    <t>S &amp; S Power Swit</t>
  </si>
  <si>
    <t>S &amp; S Power Switchgear Ltd</t>
  </si>
  <si>
    <t>SSPS IN</t>
  </si>
  <si>
    <t>Jetking Infotrai</t>
  </si>
  <si>
    <t>Jetking Infotrain Ltd</t>
  </si>
  <si>
    <t>JKE IN</t>
  </si>
  <si>
    <t>Mah. Seamless</t>
  </si>
  <si>
    <t>Maharashtra Seamless Ltd</t>
  </si>
  <si>
    <t>MHS IN</t>
  </si>
  <si>
    <t>Rel. Indl. Infra</t>
  </si>
  <si>
    <t>Reliance Industrial Infrastructure Ltd</t>
  </si>
  <si>
    <t>RIIL IN</t>
  </si>
  <si>
    <t>I G Petrochems</t>
  </si>
  <si>
    <t>I G Petrochemicals Ltd</t>
  </si>
  <si>
    <t>IGPL IN</t>
  </si>
  <si>
    <t>Rajapalayam Mill</t>
  </si>
  <si>
    <t>Rajapalayam Mills Ltd</t>
  </si>
  <si>
    <t>RJPM IN</t>
  </si>
  <si>
    <t>Balrampur Chini</t>
  </si>
  <si>
    <t>Balrampur Chini Mills Ltd</t>
  </si>
  <si>
    <t>BRCM IN</t>
  </si>
  <si>
    <t>Sterling Intl</t>
  </si>
  <si>
    <t>Sterling International Enterprises Ltd</t>
  </si>
  <si>
    <t>SIEL IN</t>
  </si>
  <si>
    <t>JMD Ventures</t>
  </si>
  <si>
    <t>JMD Ventures Ltd</t>
  </si>
  <si>
    <t>JMDVL IN</t>
  </si>
  <si>
    <t>Welspun Living</t>
  </si>
  <si>
    <t>Welspun Living Ltd</t>
  </si>
  <si>
    <t>WELSPUNL IN</t>
  </si>
  <si>
    <t>Indian Acrylics</t>
  </si>
  <si>
    <t>INAC IN</t>
  </si>
  <si>
    <t>Inv.&amp; Prec.Cast.</t>
  </si>
  <si>
    <t>IPC IN</t>
  </si>
  <si>
    <t>Vinati Organics</t>
  </si>
  <si>
    <t>Vinati Organics Ltd</t>
  </si>
  <si>
    <t>VO IN</t>
  </si>
  <si>
    <t>Lotus Chocolate</t>
  </si>
  <si>
    <t>Lotus Chocolate Company Ltd</t>
  </si>
  <si>
    <t>LOTS IN</t>
  </si>
  <si>
    <t>Nicco Uco All.</t>
  </si>
  <si>
    <t>Nicco Uco Alliance Credit Ltd</t>
  </si>
  <si>
    <t>NICU IN</t>
  </si>
  <si>
    <t>Andhra Sugars</t>
  </si>
  <si>
    <t>Andhra Sugars Ltd</t>
  </si>
  <si>
    <t>ASG IN</t>
  </si>
  <si>
    <t>Pacific Inds</t>
  </si>
  <si>
    <t>Pacific Industries Ltd</t>
  </si>
  <si>
    <t>PACIFICIND</t>
  </si>
  <si>
    <t>PGR IN</t>
  </si>
  <si>
    <t>Ganesha Ecosphe.</t>
  </si>
  <si>
    <t>Ganesha Ecosphere Ltd</t>
  </si>
  <si>
    <t>GNPL IN</t>
  </si>
  <si>
    <t>Gufic BioScience</t>
  </si>
  <si>
    <t>Gufic BioSciences Ltd</t>
  </si>
  <si>
    <t>CF IN</t>
  </si>
  <si>
    <t>B P C L</t>
  </si>
  <si>
    <t>Bharat Petroleum Corporation Ltd</t>
  </si>
  <si>
    <t>BPCL IN</t>
  </si>
  <si>
    <t>MSTC</t>
  </si>
  <si>
    <t>MSTC Ltd</t>
  </si>
  <si>
    <t>MSTCLTD IN</t>
  </si>
  <si>
    <t>MMTC Ltd</t>
  </si>
  <si>
    <t>MMTC IN</t>
  </si>
  <si>
    <t>M T N L</t>
  </si>
  <si>
    <t>Mahanagar Telephone Nigam Ltd</t>
  </si>
  <si>
    <t>MTNL IN</t>
  </si>
  <si>
    <t>BEML IN</t>
  </si>
  <si>
    <t>Tata Comm</t>
  </si>
  <si>
    <t>Tata Communications Ltd</t>
  </si>
  <si>
    <t>TCOM IN</t>
  </si>
  <si>
    <t>R C F</t>
  </si>
  <si>
    <t>Rashtriya Chemicals &amp; Fertilizers Ltd</t>
  </si>
  <si>
    <t>RCF IN</t>
  </si>
  <si>
    <t>Bharat Electron</t>
  </si>
  <si>
    <t>Bharat Electronics Ltd</t>
  </si>
  <si>
    <t>BHE IN</t>
  </si>
  <si>
    <t>S A I L</t>
  </si>
  <si>
    <t>Steel Authority of India Ltd</t>
  </si>
  <si>
    <t>SAIL IN</t>
  </si>
  <si>
    <t>S T C</t>
  </si>
  <si>
    <t>State Trading Corporation of India Ltd</t>
  </si>
  <si>
    <t>STC IN</t>
  </si>
  <si>
    <t>F A C T</t>
  </si>
  <si>
    <t>Fertilizers &amp; Chemicals Travancore Ltd</t>
  </si>
  <si>
    <t>FCT IN</t>
  </si>
  <si>
    <t>Hind.Organ.Chem.</t>
  </si>
  <si>
    <t>Hindustan Organic Chemicals Ltd</t>
  </si>
  <si>
    <t>HOC IN</t>
  </si>
  <si>
    <t>NLC India</t>
  </si>
  <si>
    <t>NLC India Ltd</t>
  </si>
  <si>
    <t>NLC IN</t>
  </si>
  <si>
    <t>Natl. Aluminium</t>
  </si>
  <si>
    <t>National Aluminium Company Ltd</t>
  </si>
  <si>
    <t>NACL IN</t>
  </si>
  <si>
    <t>H P C L</t>
  </si>
  <si>
    <t>HPCL IN</t>
  </si>
  <si>
    <t>B H E L</t>
  </si>
  <si>
    <t>Bharat Heavy Electricals Ltd</t>
  </si>
  <si>
    <t>BHEL IN</t>
  </si>
  <si>
    <t>Hindustan Zinc</t>
  </si>
  <si>
    <t>Hindustan Zinc Ltd</t>
  </si>
  <si>
    <t>HZ IN</t>
  </si>
  <si>
    <t>Raja Bahadur Int</t>
  </si>
  <si>
    <t>RBMP IN</t>
  </si>
  <si>
    <t>Tata Elxsi</t>
  </si>
  <si>
    <t>TELX IN</t>
  </si>
  <si>
    <t>HMT Ltd</t>
  </si>
  <si>
    <t>HMT IN</t>
  </si>
  <si>
    <t>Zodiac Vent.</t>
  </si>
  <si>
    <t>Zodiac Ventures Ltd</t>
  </si>
  <si>
    <t>ZVL IN</t>
  </si>
  <si>
    <t>Bhagyanagar Ind</t>
  </si>
  <si>
    <t>Bhagyanagar India Ltd</t>
  </si>
  <si>
    <t>BHIL IN</t>
  </si>
  <si>
    <t>Kotak Mah. Bank</t>
  </si>
  <si>
    <t>Kotak Mahindra Bank Ltd</t>
  </si>
  <si>
    <t>KMB IN</t>
  </si>
  <si>
    <t>ITI Ltd</t>
  </si>
  <si>
    <t>ITI IN</t>
  </si>
  <si>
    <t>DCM Shriram Inds</t>
  </si>
  <si>
    <t>DCM Shriram Industries Ltd</t>
  </si>
  <si>
    <t>DCMSI IN</t>
  </si>
  <si>
    <t>DCM Shriram</t>
  </si>
  <si>
    <t>DCM Shriram Ltd</t>
  </si>
  <si>
    <t>DCMS IN</t>
  </si>
  <si>
    <t>Mawana Sugars</t>
  </si>
  <si>
    <t>MWNS IN</t>
  </si>
  <si>
    <t>C P C L</t>
  </si>
  <si>
    <t>Chennai Petroleum Corporation Ltd</t>
  </si>
  <si>
    <t>MRL IN</t>
  </si>
  <si>
    <t>S C I</t>
  </si>
  <si>
    <t>Shipping Corporation of India Ltd</t>
  </si>
  <si>
    <t>SCI IN</t>
  </si>
  <si>
    <t>Vama Industries</t>
  </si>
  <si>
    <t>Vama Industries Ltd</t>
  </si>
  <si>
    <t>VAMA IN</t>
  </si>
  <si>
    <t>Mideast (India)</t>
  </si>
  <si>
    <t>Mideast (India) Ltd</t>
  </si>
  <si>
    <t>MIDEASTI</t>
  </si>
  <si>
    <t>MEI IN</t>
  </si>
  <si>
    <t>INE844X01015</t>
  </si>
  <si>
    <t>Rainbow Papers</t>
  </si>
  <si>
    <t>Rainbow Papers Ltd</t>
  </si>
  <si>
    <t>RBWP IN</t>
  </si>
  <si>
    <t>Genesys Intl.</t>
  </si>
  <si>
    <t>Genesys International Corporation Ltd</t>
  </si>
  <si>
    <t>GENE IN</t>
  </si>
  <si>
    <t>B N Rathi Sec.</t>
  </si>
  <si>
    <t>B N Rathi Securities Ltd</t>
  </si>
  <si>
    <t>LL IN</t>
  </si>
  <si>
    <t>Guj. Toolroom</t>
  </si>
  <si>
    <t>Gujarat Toolroom Ltd</t>
  </si>
  <si>
    <t>GTR IN</t>
  </si>
  <si>
    <t>Aarti Industries</t>
  </si>
  <si>
    <t>ARTO IN</t>
  </si>
  <si>
    <t>Binani Industrie</t>
  </si>
  <si>
    <t>Binani Industries Ltd</t>
  </si>
  <si>
    <t>BZL IN</t>
  </si>
  <si>
    <t>Ausom Enter.</t>
  </si>
  <si>
    <t>Ausom Enterprise Ltd</t>
  </si>
  <si>
    <t>AUEL IN</t>
  </si>
  <si>
    <t>Wanbury</t>
  </si>
  <si>
    <t>Wanbury Ltd</t>
  </si>
  <si>
    <t>WANB IN</t>
  </si>
  <si>
    <t>Ajmera Realty</t>
  </si>
  <si>
    <t>Ajmera Realty &amp; Infra India Ltd</t>
  </si>
  <si>
    <t>AREAL IN</t>
  </si>
  <si>
    <t>Khaitan (India)</t>
  </si>
  <si>
    <t>Khaitan (India) Ltd</t>
  </si>
  <si>
    <t>KIL IN</t>
  </si>
  <si>
    <t>Gillanders Arbut</t>
  </si>
  <si>
    <t>Gillanders Arbuthnot &amp; Company Ltd</t>
  </si>
  <si>
    <t>GILLA IN</t>
  </si>
  <si>
    <t>ADF Foods</t>
  </si>
  <si>
    <t>ADF Foods Ltd</t>
  </si>
  <si>
    <t>ADFL IN</t>
  </si>
  <si>
    <t>Swiss Military</t>
  </si>
  <si>
    <t>Swiss Military Consumer Goods Ltd</t>
  </si>
  <si>
    <t>NETWORK</t>
  </si>
  <si>
    <t>SWISSMLT IN</t>
  </si>
  <si>
    <t>Krypton Industri</t>
  </si>
  <si>
    <t>KRY IN</t>
  </si>
  <si>
    <t>Indoworth Hold.</t>
  </si>
  <si>
    <t>Indoworth Holdings Ltd</t>
  </si>
  <si>
    <t>SKHT IN</t>
  </si>
  <si>
    <t>GTS IN</t>
  </si>
  <si>
    <t>Photon Capital</t>
  </si>
  <si>
    <t>PCAL IN</t>
  </si>
  <si>
    <t>UPL Ltd</t>
  </si>
  <si>
    <t>UPLL IN</t>
  </si>
  <si>
    <t>Future Enterp.</t>
  </si>
  <si>
    <t>Future Enterprises Ltd</t>
  </si>
  <si>
    <t>FEL IN</t>
  </si>
  <si>
    <t>Guj. Ambuja Exp</t>
  </si>
  <si>
    <t>Gujarat Ambuja Exports Ltd</t>
  </si>
  <si>
    <t>GAEX IN</t>
  </si>
  <si>
    <t>India Steel</t>
  </si>
  <si>
    <t>ISIBARS</t>
  </si>
  <si>
    <t>ISI IN</t>
  </si>
  <si>
    <t>Indian Toners</t>
  </si>
  <si>
    <t>Indian Toners &amp; Developers Ltd</t>
  </si>
  <si>
    <t>INTD IN</t>
  </si>
  <si>
    <t>Pentamedia Graph</t>
  </si>
  <si>
    <t>Pentamedia Graphics Ltd</t>
  </si>
  <si>
    <t>PENTSFWARE</t>
  </si>
  <si>
    <t>PFSW IN</t>
  </si>
  <si>
    <t>INE202A01022</t>
  </si>
  <si>
    <t>Black Rose Indus</t>
  </si>
  <si>
    <t>BROS IN</t>
  </si>
  <si>
    <t>M R P L</t>
  </si>
  <si>
    <t>Mangalore Refinery And Petrochemicals Ltd</t>
  </si>
  <si>
    <t>MRPL IN</t>
  </si>
  <si>
    <t>H P Cotton Tex</t>
  </si>
  <si>
    <t>H P Cotton Textile Mills Ltd</t>
  </si>
  <si>
    <t>HPCT IN</t>
  </si>
  <si>
    <t>Prag Bosimi Syn.</t>
  </si>
  <si>
    <t>Prag Bosimi Synthetics Ltd</t>
  </si>
  <si>
    <t>PRAGBOSIMI</t>
  </si>
  <si>
    <t>PRAG IN</t>
  </si>
  <si>
    <t>Madhav Marbles</t>
  </si>
  <si>
    <t>Madhav Marbles and Granites Ltd</t>
  </si>
  <si>
    <t>MGR IN</t>
  </si>
  <si>
    <t>Millen. Online</t>
  </si>
  <si>
    <t>MOSIL IN</t>
  </si>
  <si>
    <t>VST Till. Tract.</t>
  </si>
  <si>
    <t>VST Tillers Tractors Ltd</t>
  </si>
  <si>
    <t>VSTT IN</t>
  </si>
  <si>
    <t>Media Matrix</t>
  </si>
  <si>
    <t>Media Matrix Worldwide Ltd</t>
  </si>
  <si>
    <t>GFL IN</t>
  </si>
  <si>
    <t>Naga Dhunseri</t>
  </si>
  <si>
    <t>Naga Dhunseri Group Ltd</t>
  </si>
  <si>
    <t>NDGL IN</t>
  </si>
  <si>
    <t>S &amp; T Corporatio</t>
  </si>
  <si>
    <t>S &amp; T Corporation Ltd</t>
  </si>
  <si>
    <t>MYP IN</t>
  </si>
  <si>
    <t>NCC Ltd</t>
  </si>
  <si>
    <t>NJCC IN</t>
  </si>
  <si>
    <t>Poddar Housing</t>
  </si>
  <si>
    <t>Poddar Housing &amp; Development Ltd</t>
  </si>
  <si>
    <t>PODDAR IN</t>
  </si>
  <si>
    <t>IP Rings</t>
  </si>
  <si>
    <t>IP Rings Ltd</t>
  </si>
  <si>
    <t>IPR IN</t>
  </si>
  <si>
    <t>Dhampur Sugar</t>
  </si>
  <si>
    <t>Dhampur Sugar Mills Ltd</t>
  </si>
  <si>
    <t>DSM IN</t>
  </si>
  <si>
    <t>Lloyds Metals</t>
  </si>
  <si>
    <t>Lloyds Metals &amp; Energy Ltd</t>
  </si>
  <si>
    <t>LLOYDSME IN</t>
  </si>
  <si>
    <t>Simm. Marshall</t>
  </si>
  <si>
    <t>Simmonds Marshall Ltd</t>
  </si>
  <si>
    <t>SMM IN</t>
  </si>
  <si>
    <t>KDDL IN</t>
  </si>
  <si>
    <t>P I Industries</t>
  </si>
  <si>
    <t>P I Industries Ltd</t>
  </si>
  <si>
    <t>PI IN</t>
  </si>
  <si>
    <t>Triton Valves</t>
  </si>
  <si>
    <t>Triton Valves Ltd</t>
  </si>
  <si>
    <t>TRV IN</t>
  </si>
  <si>
    <t>Indl. Inv. Trust</t>
  </si>
  <si>
    <t>Industrial Investment Trust Ltd</t>
  </si>
  <si>
    <t>IIT IN</t>
  </si>
  <si>
    <t>Silverline Tech</t>
  </si>
  <si>
    <t>Silverline Technologies Ltd</t>
  </si>
  <si>
    <t>SLVR IN</t>
  </si>
  <si>
    <t>Morepen Labs.</t>
  </si>
  <si>
    <t>Morepen Laboratories Ltd</t>
  </si>
  <si>
    <t>MORE IN</t>
  </si>
  <si>
    <t>Sumeet Industrie</t>
  </si>
  <si>
    <t>SUMT IN</t>
  </si>
  <si>
    <t>Apcotex Industri</t>
  </si>
  <si>
    <t>Apcotex Industries Ltd</t>
  </si>
  <si>
    <t>APCO IN</t>
  </si>
  <si>
    <t>Pakka</t>
  </si>
  <si>
    <t>Pakka Ltd</t>
  </si>
  <si>
    <t>PAKKA IN</t>
  </si>
  <si>
    <t>Kopran</t>
  </si>
  <si>
    <t>Kopran Ltd</t>
  </si>
  <si>
    <t>KOP IN</t>
  </si>
  <si>
    <t>Sayaji Hotels</t>
  </si>
  <si>
    <t>Sayaji Hotels Ltd</t>
  </si>
  <si>
    <t>SHOT IN</t>
  </si>
  <si>
    <t>Chordia Food</t>
  </si>
  <si>
    <t>CFP IN</t>
  </si>
  <si>
    <t>Mastek</t>
  </si>
  <si>
    <t>Mastek Ltd</t>
  </si>
  <si>
    <t>MAST IN</t>
  </si>
  <si>
    <t>Fortis Malar</t>
  </si>
  <si>
    <t>Fortis Malar Hospitals Ltd</t>
  </si>
  <si>
    <t>FMHL IN</t>
  </si>
  <si>
    <t>Eimco Elecon(I)</t>
  </si>
  <si>
    <t>Eimco Elecon (India) Ltd</t>
  </si>
  <si>
    <t>EEI IN</t>
  </si>
  <si>
    <t>Dalmia Refracto.</t>
  </si>
  <si>
    <t>Dalmia Refractories Ltd</t>
  </si>
  <si>
    <t>DALMIAREF</t>
  </si>
  <si>
    <t>DRL IN</t>
  </si>
  <si>
    <t>INE200F01017</t>
  </si>
  <si>
    <t>Aimco Pesticides</t>
  </si>
  <si>
    <t>Aimco Pesticides Ltd</t>
  </si>
  <si>
    <t>AIM IN</t>
  </si>
  <si>
    <t>Ashiana Housing</t>
  </si>
  <si>
    <t>Ashiana Housing Ltd</t>
  </si>
  <si>
    <t>ASFI IN</t>
  </si>
  <si>
    <t>NIIT</t>
  </si>
  <si>
    <t>NIIT Ltd</t>
  </si>
  <si>
    <t>NIIT IN</t>
  </si>
  <si>
    <t>Bharat Rasayan</t>
  </si>
  <si>
    <t>Bharat Rasayan Ltd</t>
  </si>
  <si>
    <t>BRSN IN</t>
  </si>
  <si>
    <t>Cons. Finvest</t>
  </si>
  <si>
    <t>Consolidated Finvest &amp; Holdings Ltd</t>
  </si>
  <si>
    <t>CDFH IN</t>
  </si>
  <si>
    <t>Himadri Special</t>
  </si>
  <si>
    <t>Himadri Speciality Chemical Ltd</t>
  </si>
  <si>
    <t>HSCH IN</t>
  </si>
  <si>
    <t>Mahindra EPC</t>
  </si>
  <si>
    <t>Mahindra EPC Irrigation Ltd</t>
  </si>
  <si>
    <t>MAHEPC IN</t>
  </si>
  <si>
    <t>SREI Infra. Fin.</t>
  </si>
  <si>
    <t>SREI Infrastructure Finance Ltd</t>
  </si>
  <si>
    <t>SREINFRA</t>
  </si>
  <si>
    <t>SREI IN</t>
  </si>
  <si>
    <t>INE872A01014</t>
  </si>
  <si>
    <t>Infosys</t>
  </si>
  <si>
    <t>INFO IN</t>
  </si>
  <si>
    <t>Waterbase</t>
  </si>
  <si>
    <t>Waterbase Ltd</t>
  </si>
  <si>
    <t>WB IN</t>
  </si>
  <si>
    <t>Ansal Properties</t>
  </si>
  <si>
    <t>Ansal Properties &amp; Infrastructure Ltd</t>
  </si>
  <si>
    <t>APIL IN</t>
  </si>
  <si>
    <t>Mitshi India</t>
  </si>
  <si>
    <t>Mitshi India Ltd</t>
  </si>
  <si>
    <t>MITSHI IN</t>
  </si>
  <si>
    <t>Sangam India</t>
  </si>
  <si>
    <t>SNGM IN</t>
  </si>
  <si>
    <t>MKVentures Cap.</t>
  </si>
  <si>
    <t>MKVentures Capital Ltd</t>
  </si>
  <si>
    <t>Shukra Jewellery</t>
  </si>
  <si>
    <t>Shukra Jewellery Ltd</t>
  </si>
  <si>
    <t>SHUKRADIAM</t>
  </si>
  <si>
    <t>SHUJ IN</t>
  </si>
  <si>
    <t>Veedol Corporat</t>
  </si>
  <si>
    <t>Veedol Corporation Ltd</t>
  </si>
  <si>
    <t>VEEDOL</t>
  </si>
  <si>
    <t>VLS Finance</t>
  </si>
  <si>
    <t>VLS Finance Ltd</t>
  </si>
  <si>
    <t>VLS IN</t>
  </si>
  <si>
    <t>Viceroy Hotels</t>
  </si>
  <si>
    <t>Viceroy Hotels Ltd</t>
  </si>
  <si>
    <t>VHLTD IN</t>
  </si>
  <si>
    <t>Neo Corp Intern</t>
  </si>
  <si>
    <t>NEO IN</t>
  </si>
  <si>
    <t>Menon Bearings</t>
  </si>
  <si>
    <t>MEN IN</t>
  </si>
  <si>
    <t>Simplex Infra</t>
  </si>
  <si>
    <t>Simplex Infrastructures Ltd</t>
  </si>
  <si>
    <t>SINF IN</t>
  </si>
  <si>
    <t>Vardhman Polytex</t>
  </si>
  <si>
    <t>Vardhman Polytex Ltd</t>
  </si>
  <si>
    <t>VP IN</t>
  </si>
  <si>
    <t>CMI</t>
  </si>
  <si>
    <t>CMI Ltd</t>
  </si>
  <si>
    <t>CMI IN</t>
  </si>
  <si>
    <t>Jayant Agro Org.</t>
  </si>
  <si>
    <t>Jayant Agro Organics Ltd</t>
  </si>
  <si>
    <t>JAO IN</t>
  </si>
  <si>
    <t>Innovative Tech</t>
  </si>
  <si>
    <t>IVTP IN</t>
  </si>
  <si>
    <t>BCL Industries</t>
  </si>
  <si>
    <t>BCL Industries Ltd</t>
  </si>
  <si>
    <t>BCLIL IN</t>
  </si>
  <si>
    <t>Pacheli Indust.</t>
  </si>
  <si>
    <t>Pacheli Industrial Finance Ltd</t>
  </si>
  <si>
    <t>PIFLTD IN</t>
  </si>
  <si>
    <t>UBE Industries</t>
  </si>
  <si>
    <t>UBE Industries Ltd</t>
  </si>
  <si>
    <t>WELDFLUX</t>
  </si>
  <si>
    <t>Indo Borax &amp; Ch.</t>
  </si>
  <si>
    <t>Indo Borax &amp; Chemicals Ltd</t>
  </si>
  <si>
    <t>IBC IN</t>
  </si>
  <si>
    <t>Samvardh. Mothe.</t>
  </si>
  <si>
    <t>Samvardhana Motherson International Ltd</t>
  </si>
  <si>
    <t>MOTHERSO IN</t>
  </si>
  <si>
    <t>Trident</t>
  </si>
  <si>
    <t>TRID IN</t>
  </si>
  <si>
    <t>Aarti Drugs</t>
  </si>
  <si>
    <t>Aarti Drugs Ltd</t>
  </si>
  <si>
    <t>ARTD IN</t>
  </si>
  <si>
    <t>Apis India</t>
  </si>
  <si>
    <t>SMT IN</t>
  </si>
  <si>
    <t>Maitri Enterp.</t>
  </si>
  <si>
    <t>Maitri Enterprises Ltd</t>
  </si>
  <si>
    <t>MAITRI IN</t>
  </si>
  <si>
    <t>Banswara Syntex</t>
  </si>
  <si>
    <t>Banswara Syntex Ltd</t>
  </si>
  <si>
    <t>BWSL IN</t>
  </si>
  <si>
    <t>Soma Textiles</t>
  </si>
  <si>
    <t>Soma Textiles &amp; Industries Ltd</t>
  </si>
  <si>
    <t>STI IN</t>
  </si>
  <si>
    <t>Shah Alloys</t>
  </si>
  <si>
    <t>Shah Alloys Ltd</t>
  </si>
  <si>
    <t>SA IN</t>
  </si>
  <si>
    <t>Globus Power</t>
  </si>
  <si>
    <t>Globus Power Generation Ltd</t>
  </si>
  <si>
    <t>GUF IN</t>
  </si>
  <si>
    <t>India Cem. Cap.</t>
  </si>
  <si>
    <t>India Cements Capital Ltd</t>
  </si>
  <si>
    <t>ICCL IN</t>
  </si>
  <si>
    <t>Lupin</t>
  </si>
  <si>
    <t>LPC IN</t>
  </si>
  <si>
    <t>Chambal Fert.</t>
  </si>
  <si>
    <t>CHMB IN</t>
  </si>
  <si>
    <t>Uniworth Intl.</t>
  </si>
  <si>
    <t>Uniworth International Ltd</t>
  </si>
  <si>
    <t>UNIWORTINT</t>
  </si>
  <si>
    <t>UWI IN</t>
  </si>
  <si>
    <t>Shri Lakshmi</t>
  </si>
  <si>
    <t>Shri Lakshmi Cotsyn Ltd</t>
  </si>
  <si>
    <t>SHLAKSHMI</t>
  </si>
  <si>
    <t>SLCL IN</t>
  </si>
  <si>
    <t>INE851B01016</t>
  </si>
  <si>
    <t>Ashima</t>
  </si>
  <si>
    <t>ASHM IN</t>
  </si>
  <si>
    <t>Advance Lifes.</t>
  </si>
  <si>
    <t>Advance Lifestyles Ltd</t>
  </si>
  <si>
    <t>AAML IN</t>
  </si>
  <si>
    <t>Hindoo. Mills</t>
  </si>
  <si>
    <t>Hindoostan Mills Ltd</t>
  </si>
  <si>
    <t>HML IN</t>
  </si>
  <si>
    <t>K G Denim</t>
  </si>
  <si>
    <t>K G Denim Ltd</t>
  </si>
  <si>
    <t>KGD IN</t>
  </si>
  <si>
    <t>Polymechplast Ma</t>
  </si>
  <si>
    <t>Polymechplast Machines Ltd</t>
  </si>
  <si>
    <t>PMPM IN</t>
  </si>
  <si>
    <t>Steelco Gujarat</t>
  </si>
  <si>
    <t>STEELCOGUJ</t>
  </si>
  <si>
    <t>STLG IN</t>
  </si>
  <si>
    <t>Splendid Metal</t>
  </si>
  <si>
    <t>Splendid Metal Products Ltd</t>
  </si>
  <si>
    <t>SMPL</t>
  </si>
  <si>
    <t>SMPLTD IN</t>
  </si>
  <si>
    <t>INE215G01021</t>
  </si>
  <si>
    <t>Kanishk Steel</t>
  </si>
  <si>
    <t>KNS IN</t>
  </si>
  <si>
    <t>Solitaire Mach.</t>
  </si>
  <si>
    <t>SLMT IN</t>
  </si>
  <si>
    <t>Stellant Secu.</t>
  </si>
  <si>
    <t>Stellant Securities (India) Ltd</t>
  </si>
  <si>
    <t>SELD IN</t>
  </si>
  <si>
    <t>Aarvee Denims</t>
  </si>
  <si>
    <t>Aarvee Denims &amp; Exports Ltd</t>
  </si>
  <si>
    <t>ARV IN</t>
  </si>
  <si>
    <t>Ashapura Minech.</t>
  </si>
  <si>
    <t>ASMN IN</t>
  </si>
  <si>
    <t>Alok Industries</t>
  </si>
  <si>
    <t>Alok Industries Ltd</t>
  </si>
  <si>
    <t>ALOK IN</t>
  </si>
  <si>
    <t>Shree Pacetronix</t>
  </si>
  <si>
    <t>SRPT IN</t>
  </si>
  <si>
    <t>Ratnamani Metals</t>
  </si>
  <si>
    <t>RMT IN</t>
  </si>
  <si>
    <t>Zee Entertainmen</t>
  </si>
  <si>
    <t>Zee Entertainment Enterprises Ltd</t>
  </si>
  <si>
    <t>Z IN</t>
  </si>
  <si>
    <t>Atcom Technolog</t>
  </si>
  <si>
    <t>Atcom Technologies Ltd</t>
  </si>
  <si>
    <t>ATCO IN</t>
  </si>
  <si>
    <t>Orchid Pharma</t>
  </si>
  <si>
    <t>Orchid Pharma Ltd</t>
  </si>
  <si>
    <t>ORCP IN</t>
  </si>
  <si>
    <t>BN Holdings</t>
  </si>
  <si>
    <t>BN Holdings Ltd</t>
  </si>
  <si>
    <t>Bodal Chemicals</t>
  </si>
  <si>
    <t>BODL IN</t>
  </si>
  <si>
    <t>Super Tannery</t>
  </si>
  <si>
    <t>Super Tannery Ltd</t>
  </si>
  <si>
    <t>SPT IN</t>
  </si>
  <si>
    <t>IFCI Ltd</t>
  </si>
  <si>
    <t>IFCI IN</t>
  </si>
  <si>
    <t>Transgene Biotek</t>
  </si>
  <si>
    <t>Transgene Biotek Ltd</t>
  </si>
  <si>
    <t>TB IN</t>
  </si>
  <si>
    <t>Shetron</t>
  </si>
  <si>
    <t>Shetron Ltd</t>
  </si>
  <si>
    <t>SHETRON</t>
  </si>
  <si>
    <t>SHET IN</t>
  </si>
  <si>
    <t>Prime Urban</t>
  </si>
  <si>
    <t>PUDL IN</t>
  </si>
  <si>
    <t>Sanwaria Consum.</t>
  </si>
  <si>
    <t>Sanwaria Consumer Ltd</t>
  </si>
  <si>
    <t>SANWCL IN</t>
  </si>
  <si>
    <t>Birla Cable</t>
  </si>
  <si>
    <t>Birla Cable Ltd</t>
  </si>
  <si>
    <t>BIRCB IN</t>
  </si>
  <si>
    <t>Nikhil Adhesives</t>
  </si>
  <si>
    <t>Nikhil Adhesives Ltd</t>
  </si>
  <si>
    <t>NA IN</t>
  </si>
  <si>
    <t>S Kumars Nation</t>
  </si>
  <si>
    <t>S.Kumars Nationwide Ltd</t>
  </si>
  <si>
    <t>SKUMARSYNF</t>
  </si>
  <si>
    <t>SKNL IN</t>
  </si>
  <si>
    <t>INE772A01016</t>
  </si>
  <si>
    <t>Pion. Embroider.</t>
  </si>
  <si>
    <t>Pioneer Embroideries Ltd</t>
  </si>
  <si>
    <t>PNE IN</t>
  </si>
  <si>
    <t>Prima Agro</t>
  </si>
  <si>
    <t>Prima Agro Ltd</t>
  </si>
  <si>
    <t>PAP IN</t>
  </si>
  <si>
    <t>Shervani Indl Sy</t>
  </si>
  <si>
    <t>Shervani Industrial Syndicate Ltd</t>
  </si>
  <si>
    <t>GEEP IN</t>
  </si>
  <si>
    <t>Asahi Infrastr.</t>
  </si>
  <si>
    <t>ACHF IN</t>
  </si>
  <si>
    <t>Mindteck (India)</t>
  </si>
  <si>
    <t>HDTI IN</t>
  </si>
  <si>
    <t>Pidilite Inds.</t>
  </si>
  <si>
    <t>Pidilite Industries Ltd</t>
  </si>
  <si>
    <t>PIDI IN</t>
  </si>
  <si>
    <t>Diamond Power</t>
  </si>
  <si>
    <t>Diamond Power Infrastructure Ltd</t>
  </si>
  <si>
    <t>DIACABS IN</t>
  </si>
  <si>
    <t>K S Oils</t>
  </si>
  <si>
    <t>K S Oils Ltd</t>
  </si>
  <si>
    <t>KSOILS</t>
  </si>
  <si>
    <t>KSO IN</t>
  </si>
  <si>
    <t>INE727D01022</t>
  </si>
  <si>
    <t>Aditya Forge</t>
  </si>
  <si>
    <t>ADIF IN</t>
  </si>
  <si>
    <t>Vimta Labs</t>
  </si>
  <si>
    <t>Vimta Labs Ltd</t>
  </si>
  <si>
    <t>VL IN</t>
  </si>
  <si>
    <t>Indsil Hydro</t>
  </si>
  <si>
    <t>Indsil Hydro Power &amp; Manganese Ltd</t>
  </si>
  <si>
    <t>IHPM IN</t>
  </si>
  <si>
    <t>CLC Industries</t>
  </si>
  <si>
    <t>CLC Industries Ltd</t>
  </si>
  <si>
    <t>SPTI IN</t>
  </si>
  <si>
    <t>Hitech Corp.</t>
  </si>
  <si>
    <t>Hitech Corporation Ltd</t>
  </si>
  <si>
    <t>HTCORP IN</t>
  </si>
  <si>
    <t>CRISIL Ltd</t>
  </si>
  <si>
    <t>CRISIL IN</t>
  </si>
  <si>
    <t>Havells India</t>
  </si>
  <si>
    <t>Havells India Ltd</t>
  </si>
  <si>
    <t>HAVL IN</t>
  </si>
  <si>
    <t>Suraj Industries</t>
  </si>
  <si>
    <t>Suraj Industries Ltd</t>
  </si>
  <si>
    <t>SRJI IN</t>
  </si>
  <si>
    <t>Inter Globe Fin</t>
  </si>
  <si>
    <t>Inter Globe Finance Ltd</t>
  </si>
  <si>
    <t>IGF IN</t>
  </si>
  <si>
    <t>Kamadgiri Fash.</t>
  </si>
  <si>
    <t>Kamadgiri Fashion Ltd</t>
  </si>
  <si>
    <t>KMS IN</t>
  </si>
  <si>
    <t>Mold-Tek Technol</t>
  </si>
  <si>
    <t>MTEK IN</t>
  </si>
  <si>
    <t>Marksans Pharma</t>
  </si>
  <si>
    <t>Marksans Pharma Ltd</t>
  </si>
  <si>
    <t>MRKS IN</t>
  </si>
  <si>
    <t>Standard Surfact</t>
  </si>
  <si>
    <t>Standard Surfactants Ltd</t>
  </si>
  <si>
    <t>STSF IN</t>
  </si>
  <si>
    <t>ITL Industries</t>
  </si>
  <si>
    <t>ITL Industries Ltd</t>
  </si>
  <si>
    <t>IT IN</t>
  </si>
  <si>
    <t>Mercator</t>
  </si>
  <si>
    <t>Mercator Ltd</t>
  </si>
  <si>
    <t>MRLN IN</t>
  </si>
  <si>
    <t>Simplex Castings</t>
  </si>
  <si>
    <t>Simplex Castings Ltd</t>
  </si>
  <si>
    <t>SMPX IN</t>
  </si>
  <si>
    <t>SVOGL Oil Gas</t>
  </si>
  <si>
    <t>SVOGL Oil Gas &amp; Energy Ltd</t>
  </si>
  <si>
    <t>SVOGL</t>
  </si>
  <si>
    <t>SVOG IN</t>
  </si>
  <si>
    <t>INE756B01017</t>
  </si>
  <si>
    <t>Prem. Explosives</t>
  </si>
  <si>
    <t>Premier Explosives Ltd</t>
  </si>
  <si>
    <t>PRE IN</t>
  </si>
  <si>
    <t>Control Print</t>
  </si>
  <si>
    <t>Control Print Ltd</t>
  </si>
  <si>
    <t>CTPI IN</t>
  </si>
  <si>
    <t>Orient Beverages</t>
  </si>
  <si>
    <t>Orient Beverages Ltd</t>
  </si>
  <si>
    <t>OB IN</t>
  </si>
  <si>
    <t>Raghuvir Synth</t>
  </si>
  <si>
    <t>Raghuvir Synthetics Ltd</t>
  </si>
  <si>
    <t>RGVS IN</t>
  </si>
  <si>
    <t>SPML Infra</t>
  </si>
  <si>
    <t>SPML Infra Ltd</t>
  </si>
  <si>
    <t>SPML IN</t>
  </si>
  <si>
    <t>Mphasis</t>
  </si>
  <si>
    <t>Mphasis Ltd</t>
  </si>
  <si>
    <t>MPHL IN</t>
  </si>
  <si>
    <t>Anjani Portland</t>
  </si>
  <si>
    <t>Anjani Portland Cement Ltd</t>
  </si>
  <si>
    <t>SHZC IN</t>
  </si>
  <si>
    <t>SpiceJet</t>
  </si>
  <si>
    <t>SpiceJet Ltd</t>
  </si>
  <si>
    <t>SJET IN</t>
  </si>
  <si>
    <t>Amarjothi Spg.</t>
  </si>
  <si>
    <t>AJS IN</t>
  </si>
  <si>
    <t>SBEC Systems</t>
  </si>
  <si>
    <t>SBEC Systems (India) Ltd</t>
  </si>
  <si>
    <t>SBEC IN</t>
  </si>
  <si>
    <t>Neo Infracon</t>
  </si>
  <si>
    <t>Neo Infracon Ltd</t>
  </si>
  <si>
    <t>NEOL IN</t>
  </si>
  <si>
    <t>Tilaknagar Inds.</t>
  </si>
  <si>
    <t>TLNGR IN</t>
  </si>
  <si>
    <t>Dabur India</t>
  </si>
  <si>
    <t>Dabur India Ltd</t>
  </si>
  <si>
    <t>DABUR IN</t>
  </si>
  <si>
    <t>Shristi Infra</t>
  </si>
  <si>
    <t>Shristi Infrastructure Development Corporation Ltd</t>
  </si>
  <si>
    <t>PEERABASAN</t>
  </si>
  <si>
    <t>SIDCL IN</t>
  </si>
  <si>
    <t>Crest Ventures</t>
  </si>
  <si>
    <t>Crest Ventures Ltd</t>
  </si>
  <si>
    <t>CREV IN</t>
  </si>
  <si>
    <t>Camex</t>
  </si>
  <si>
    <t>Camex Ltd</t>
  </si>
  <si>
    <t>CAMX IN</t>
  </si>
  <si>
    <t>Amrapali Inds.</t>
  </si>
  <si>
    <t>API IN</t>
  </si>
  <si>
    <t>Evexia Lifecare</t>
  </si>
  <si>
    <t>Evexia Lifecare Ltd</t>
  </si>
  <si>
    <t>EVEXIA IN</t>
  </si>
  <si>
    <t>Ganesh Housing</t>
  </si>
  <si>
    <t>Ganesh Housing Corporation Ltd</t>
  </si>
  <si>
    <t>GHFC IN</t>
  </si>
  <si>
    <t>SwarnsaritaJewel</t>
  </si>
  <si>
    <t>Swarnsarita Jewels India Ltd</t>
  </si>
  <si>
    <t>SWARNSAR IN</t>
  </si>
  <si>
    <t>Sizemasters Tech</t>
  </si>
  <si>
    <t>Sizemasters Technology Ltd</t>
  </si>
  <si>
    <t>Praj Industries</t>
  </si>
  <si>
    <t>Praj Industries Ltd</t>
  </si>
  <si>
    <t>PRJ IN</t>
  </si>
  <si>
    <t>Symphony</t>
  </si>
  <si>
    <t>Symphony Ltd</t>
  </si>
  <si>
    <t>SYML IN</t>
  </si>
  <si>
    <t>Suditi Industrie</t>
  </si>
  <si>
    <t>Suditi Industries Ltd</t>
  </si>
  <si>
    <t>SUDITIND</t>
  </si>
  <si>
    <t>SDHP IN</t>
  </si>
  <si>
    <t>Pitti Engg.</t>
  </si>
  <si>
    <t>Pitti Engineering Ltd</t>
  </si>
  <si>
    <t>PITTIENG IN</t>
  </si>
  <si>
    <t>Guj. Terce Labs.</t>
  </si>
  <si>
    <t>GTL IN</t>
  </si>
  <si>
    <t>Winsome Yarns</t>
  </si>
  <si>
    <t>Winsome Yarns Ltd</t>
  </si>
  <si>
    <t>WSY IN</t>
  </si>
  <si>
    <t>Yogi Infra Proj.</t>
  </si>
  <si>
    <t>Yogi Infra Projects Ltd</t>
  </si>
  <si>
    <t>YSW IN</t>
  </si>
  <si>
    <t>Kirl. Ferrous</t>
  </si>
  <si>
    <t>Kirloskar Ferrous Industries Ltd</t>
  </si>
  <si>
    <t>KKF IN</t>
  </si>
  <si>
    <t>Pradeep Metals</t>
  </si>
  <si>
    <t>Pradeep Metals Ltd</t>
  </si>
  <si>
    <t>PDP IN</t>
  </si>
  <si>
    <t>Kohinoor Foods</t>
  </si>
  <si>
    <t>KFL IN</t>
  </si>
  <si>
    <t>Syncom Formul.</t>
  </si>
  <si>
    <t>Syncom Formulations (India) Ltd</t>
  </si>
  <si>
    <t>SYNF IN</t>
  </si>
  <si>
    <t>Vakrangee</t>
  </si>
  <si>
    <t>Vakrangee Ltd</t>
  </si>
  <si>
    <t>VKI IN</t>
  </si>
  <si>
    <t>Alphageo (India)</t>
  </si>
  <si>
    <t>Alphageo (India) Ltd</t>
  </si>
  <si>
    <t>APH IN</t>
  </si>
  <si>
    <t>Guj.Nat.Resour.</t>
  </si>
  <si>
    <t>Gujarat Natural Resources Ltd</t>
  </si>
  <si>
    <t>GERL IN</t>
  </si>
  <si>
    <t>Ramasigns Indus.</t>
  </si>
  <si>
    <t>Ramasigns Industries Ltd</t>
  </si>
  <si>
    <t>R IN</t>
  </si>
  <si>
    <t>VXL Instruments</t>
  </si>
  <si>
    <t>VXL Instruments Ltd</t>
  </si>
  <si>
    <t>VXLI IN</t>
  </si>
  <si>
    <t>Hampton Sky</t>
  </si>
  <si>
    <t>Hampton Sky Realty Ltd</t>
  </si>
  <si>
    <t>Guj. Credit Corp</t>
  </si>
  <si>
    <t>Gujarat Credit Corporation Ltd</t>
  </si>
  <si>
    <t>GCRC IN</t>
  </si>
  <si>
    <t>Piccadily Sugar</t>
  </si>
  <si>
    <t>Piccadily Sugar &amp; Allied Inds Ltd</t>
  </si>
  <si>
    <t>PICCADSUG</t>
  </si>
  <si>
    <t>PSAI IN</t>
  </si>
  <si>
    <t>SPL Industries</t>
  </si>
  <si>
    <t>SPL Industries Ltd</t>
  </si>
  <si>
    <t>SPLI IN</t>
  </si>
  <si>
    <t>SVC Industries</t>
  </si>
  <si>
    <t>SVC Industries Ltd</t>
  </si>
  <si>
    <t>ATVPETRO</t>
  </si>
  <si>
    <t>SVCIND IN</t>
  </si>
  <si>
    <t>Kriti Industries</t>
  </si>
  <si>
    <t>Kriti Industries (India) Ltd</t>
  </si>
  <si>
    <t>KAP IN</t>
  </si>
  <si>
    <t>Mahamaya Steel</t>
  </si>
  <si>
    <t>Mahamaya Steel Industries Ltd</t>
  </si>
  <si>
    <t>MSIN IN</t>
  </si>
  <si>
    <t>Guj Apollo Inds</t>
  </si>
  <si>
    <t>Gujarat Apollo Industries Ltd</t>
  </si>
  <si>
    <t>GAPI IN</t>
  </si>
  <si>
    <t>Torrent Pharma.</t>
  </si>
  <si>
    <t>Torrent Pharmaceuticals Ltd</t>
  </si>
  <si>
    <t>TRP IN</t>
  </si>
  <si>
    <t>Ipca Labs.</t>
  </si>
  <si>
    <t>Ipca Laboratories Ltd</t>
  </si>
  <si>
    <t>IPCA IN</t>
  </si>
  <si>
    <t>Kilitch Drugs</t>
  </si>
  <si>
    <t>Kilitch Drugs (India) Ltd</t>
  </si>
  <si>
    <t>KILD IN</t>
  </si>
  <si>
    <t>OK Play India</t>
  </si>
  <si>
    <t>OK Play India Ltd</t>
  </si>
  <si>
    <t>OKP IN</t>
  </si>
  <si>
    <t>Indrayani Biotec</t>
  </si>
  <si>
    <t>Indrayani Biotech Ltd</t>
  </si>
  <si>
    <t>IYB IN</t>
  </si>
  <si>
    <t>K&amp;R Rail Engine.</t>
  </si>
  <si>
    <t>K&amp;R Rail Engineering Ltd</t>
  </si>
  <si>
    <t>KRRAIL IN</t>
  </si>
  <si>
    <t>HLE Glascoat</t>
  </si>
  <si>
    <t>HLE Glascoat Ltd</t>
  </si>
  <si>
    <t>HLEGLAS IN</t>
  </si>
  <si>
    <t>Dolat Algotech</t>
  </si>
  <si>
    <t>Dolat Algotech Ltd</t>
  </si>
  <si>
    <t>DOLATALG IN</t>
  </si>
  <si>
    <t>KKalpana Inds.</t>
  </si>
  <si>
    <t>KKalpana Industries (India) Ltd</t>
  </si>
  <si>
    <t>KLP IN</t>
  </si>
  <si>
    <t>Vision Cinemas</t>
  </si>
  <si>
    <t>Vision Cinemas Ltd</t>
  </si>
  <si>
    <t>VICL IN</t>
  </si>
  <si>
    <t>Shyam Telecom</t>
  </si>
  <si>
    <t>Shyam Telecom Ltd</t>
  </si>
  <si>
    <t>SHY IN</t>
  </si>
  <si>
    <t>Lee &amp; Nee Soft.</t>
  </si>
  <si>
    <t>Lee &amp; Nee Software (Exports) Ltd</t>
  </si>
  <si>
    <t>LENE IN</t>
  </si>
  <si>
    <t>Sylph Techno</t>
  </si>
  <si>
    <t>SYL IN</t>
  </si>
  <si>
    <t>Metroglobal</t>
  </si>
  <si>
    <t>Metroglobal Ltd</t>
  </si>
  <si>
    <t>GLOBABOARD</t>
  </si>
  <si>
    <t>MGLB IN</t>
  </si>
  <si>
    <t>Anik Industries</t>
  </si>
  <si>
    <t>Anik Industries Ltd</t>
  </si>
  <si>
    <t>ANIK IN</t>
  </si>
  <si>
    <t>Riddhi Siddhi Gl</t>
  </si>
  <si>
    <t>RDSD IN</t>
  </si>
  <si>
    <t>Medinova Diagno.</t>
  </si>
  <si>
    <t>Medinova Diagnostic Services Ltd</t>
  </si>
  <si>
    <t>MDVD IN</t>
  </si>
  <si>
    <t>BPL Ltd</t>
  </si>
  <si>
    <t>BPL IN</t>
  </si>
  <si>
    <t>Bajaj Finance</t>
  </si>
  <si>
    <t>Bajaj Finance Ltd</t>
  </si>
  <si>
    <t>BAF IN</t>
  </si>
  <si>
    <t>ASM Technologies</t>
  </si>
  <si>
    <t>ASM Technologies Ltd</t>
  </si>
  <si>
    <t>ASM IN</t>
  </si>
  <si>
    <t>Athena Global</t>
  </si>
  <si>
    <t>Athena Global Technologies Ltd</t>
  </si>
  <si>
    <t>AGTL IN</t>
  </si>
  <si>
    <t>Valecha Enginee.</t>
  </si>
  <si>
    <t>Valecha Engineering Ltd</t>
  </si>
  <si>
    <t>VLCE IN</t>
  </si>
  <si>
    <t>Sharat Industrie</t>
  </si>
  <si>
    <t>Sharat Industries Ltd</t>
  </si>
  <si>
    <t>SHARTSEFOD</t>
  </si>
  <si>
    <t>SHSF IN</t>
  </si>
  <si>
    <t>Taneja Aerospace</t>
  </si>
  <si>
    <t>Taneja Aerospace &amp; Aviation Ltd</t>
  </si>
  <si>
    <t>TANEJAERO</t>
  </si>
  <si>
    <t>TAA IN</t>
  </si>
  <si>
    <t>South Asian Ent.</t>
  </si>
  <si>
    <t>South Asian Enterprises Ltd</t>
  </si>
  <si>
    <t>SAEN IN</t>
  </si>
  <si>
    <t>Patels Airtemp</t>
  </si>
  <si>
    <t>Patels Airtemp (India) Ltd</t>
  </si>
  <si>
    <t>PTA IN</t>
  </si>
  <si>
    <t>Phoenix Intl.</t>
  </si>
  <si>
    <t>Phoenix International Ltd</t>
  </si>
  <si>
    <t>PHI IN</t>
  </si>
  <si>
    <t>Yarn Syndicate</t>
  </si>
  <si>
    <t>Yarn Syndicate Ltd</t>
  </si>
  <si>
    <t>YSY IN</t>
  </si>
  <si>
    <t>Sky Industries</t>
  </si>
  <si>
    <t>SKY IN</t>
  </si>
  <si>
    <t>Nava</t>
  </si>
  <si>
    <t>Nava Ltd</t>
  </si>
  <si>
    <t>NAVA IN</t>
  </si>
  <si>
    <t>Dhanlaxmi Fabric</t>
  </si>
  <si>
    <t>Dhanlaxmi Fabrics Ltd</t>
  </si>
  <si>
    <t>DLX IN</t>
  </si>
  <si>
    <t>Superior Indus.</t>
  </si>
  <si>
    <t>Superior Industrial Enterprises Ltd</t>
  </si>
  <si>
    <t>SUIE IN</t>
  </si>
  <si>
    <t>Neuland Labs.</t>
  </si>
  <si>
    <t>Neuland Laboratories Ltd</t>
  </si>
  <si>
    <t>NLL IN</t>
  </si>
  <si>
    <t>Jauss Polymers</t>
  </si>
  <si>
    <t>JUS IN</t>
  </si>
  <si>
    <t>Arrow Greentech</t>
  </si>
  <si>
    <t>Arrow Greentech Ltd</t>
  </si>
  <si>
    <t>ARGL IN</t>
  </si>
  <si>
    <t>M M Forgings</t>
  </si>
  <si>
    <t>M M Forgings Ltd</t>
  </si>
  <si>
    <t>MMFG IN</t>
  </si>
  <si>
    <t>Pharmaids Pharma</t>
  </si>
  <si>
    <t>Pharmaids Pharmaceuticals Ltd</t>
  </si>
  <si>
    <t>PHAD IN</t>
  </si>
  <si>
    <t>Systematix Corp.</t>
  </si>
  <si>
    <t>Systematix Corporate Services Ltd</t>
  </si>
  <si>
    <t>STXC IN</t>
  </si>
  <si>
    <t>Avanti Feeds</t>
  </si>
  <si>
    <t>Avanti Feeds Ltd</t>
  </si>
  <si>
    <t>AVNT IN</t>
  </si>
  <si>
    <t>Capital Trust</t>
  </si>
  <si>
    <t>Capital Trust Ltd</t>
  </si>
  <si>
    <t>CPT IN</t>
  </si>
  <si>
    <t>UTL Industries</t>
  </si>
  <si>
    <t>UTL Industries Ltd</t>
  </si>
  <si>
    <t>UTLI IN</t>
  </si>
  <si>
    <t>Tirupati Starch</t>
  </si>
  <si>
    <t>Tirupati Starch &amp; Chemicals Ltd</t>
  </si>
  <si>
    <t>TSC IN</t>
  </si>
  <si>
    <t>Jatalia Global</t>
  </si>
  <si>
    <t>Jatalia Global Ventures Ltd</t>
  </si>
  <si>
    <t>JATALIA IN</t>
  </si>
  <si>
    <t>Bharat Parenter.</t>
  </si>
  <si>
    <t>Bharat Parenterals Ltd</t>
  </si>
  <si>
    <t>BHP IN</t>
  </si>
  <si>
    <t>R S Software (I)</t>
  </si>
  <si>
    <t>R S Software (India) Ltd</t>
  </si>
  <si>
    <t>RSST IN</t>
  </si>
  <si>
    <t>Eco Hotels</t>
  </si>
  <si>
    <t>Eco Hotels and Resorts Ltd</t>
  </si>
  <si>
    <t>Hindustan Copper</t>
  </si>
  <si>
    <t>Hindustan Copper Ltd</t>
  </si>
  <si>
    <t>HCP IN</t>
  </si>
  <si>
    <t>Vivo Bio Tech</t>
  </si>
  <si>
    <t>Vivo Bio Tech Ltd</t>
  </si>
  <si>
    <t>VIVO IN</t>
  </si>
  <si>
    <t>Zodiac Cloth. Co</t>
  </si>
  <si>
    <t>Zodiac Clothing Company Ltd</t>
  </si>
  <si>
    <t>ZDC IN</t>
  </si>
  <si>
    <t>Jaysynth Orgo</t>
  </si>
  <si>
    <t>Jaysynth Orgochem Ltd</t>
  </si>
  <si>
    <t>Aeonx Digital</t>
  </si>
  <si>
    <t>Aeonx Digital Technology Ltd</t>
  </si>
  <si>
    <t>ASHOKALCO</t>
  </si>
  <si>
    <t>Maximaa Systems</t>
  </si>
  <si>
    <t>Maximaa Systems Ltd</t>
  </si>
  <si>
    <t>MXS IN</t>
  </si>
  <si>
    <t>Maxgrow India</t>
  </si>
  <si>
    <t>Maxgrow India Ltd</t>
  </si>
  <si>
    <t>FBSL IN</t>
  </si>
  <si>
    <t>Mayur Uniquoters</t>
  </si>
  <si>
    <t>Mayur Uniquoters Ltd</t>
  </si>
  <si>
    <t>MUNI IN</t>
  </si>
  <si>
    <t>AksharChem (I)</t>
  </si>
  <si>
    <t>AksharChem (India) Ltd</t>
  </si>
  <si>
    <t>ADCH IN</t>
  </si>
  <si>
    <t>Vishnu Chemicals</t>
  </si>
  <si>
    <t>Vishnu Chemicals Ltd</t>
  </si>
  <si>
    <t>VCL IN</t>
  </si>
  <si>
    <t>Country Club Hos</t>
  </si>
  <si>
    <t>CCHH IN</t>
  </si>
  <si>
    <t>Virat Crane Inds</t>
  </si>
  <si>
    <t>VRCI IN</t>
  </si>
  <si>
    <t>Pan India Corpor</t>
  </si>
  <si>
    <t>SRGINFOTEC</t>
  </si>
  <si>
    <t>PICL IN</t>
  </si>
  <si>
    <t>Fedders Electric</t>
  </si>
  <si>
    <t>Fedders Electric &amp; Engineering Ltd</t>
  </si>
  <si>
    <t>FEDDERE IN</t>
  </si>
  <si>
    <t>Mangalam Organic</t>
  </si>
  <si>
    <t>Mangalam Organics Ltd</t>
  </si>
  <si>
    <t>MANORG IN</t>
  </si>
  <si>
    <t>Sterling Green</t>
  </si>
  <si>
    <t>Sterling Green Woods Ltd</t>
  </si>
  <si>
    <t>SGW IN</t>
  </si>
  <si>
    <t>Prime Securities</t>
  </si>
  <si>
    <t>Prime Securities Ltd</t>
  </si>
  <si>
    <t>PSEC IN</t>
  </si>
  <si>
    <t>Bandaram Pharma</t>
  </si>
  <si>
    <t>Bandaram Pharma Packtech Ltd</t>
  </si>
  <si>
    <t>BANDARAM IN</t>
  </si>
  <si>
    <t>Marsons</t>
  </si>
  <si>
    <t>Marsons Ltd</t>
  </si>
  <si>
    <t>MRSN IN</t>
  </si>
  <si>
    <t>Jasch Industries</t>
  </si>
  <si>
    <t>Jasch Industries Ltd</t>
  </si>
  <si>
    <t>JASCHIND</t>
  </si>
  <si>
    <t>JSI IN</t>
  </si>
  <si>
    <t>Alufluoride</t>
  </si>
  <si>
    <t>Alufluoride Ltd</t>
  </si>
  <si>
    <t>ALFD IN</t>
  </si>
  <si>
    <t>NDA Securities</t>
  </si>
  <si>
    <t>NDA Securities Ltd</t>
  </si>
  <si>
    <t>NDA IN</t>
  </si>
  <si>
    <t>CIAN Agro</t>
  </si>
  <si>
    <t>CIAN Agro Industries &amp; Infrastructure Ltd</t>
  </si>
  <si>
    <t>CIANAGRO IN</t>
  </si>
  <si>
    <t>Monarch Networth</t>
  </si>
  <si>
    <t>Monarch Networth Capital Ltd</t>
  </si>
  <si>
    <t>MNCL IN</t>
  </si>
  <si>
    <t>NDL Ventures</t>
  </si>
  <si>
    <t>NDL Ventures Ltd</t>
  </si>
  <si>
    <t>NDLVENTU IN</t>
  </si>
  <si>
    <t>Indo Amines</t>
  </si>
  <si>
    <t>Indo Amines Ltd</t>
  </si>
  <si>
    <t>INAM IN</t>
  </si>
  <si>
    <t>Wim Plast</t>
  </si>
  <si>
    <t>Wim Plast Ltd</t>
  </si>
  <si>
    <t>WMP IN</t>
  </si>
  <si>
    <t>Ind-Swift</t>
  </si>
  <si>
    <t>Ind-Swift Ltd</t>
  </si>
  <si>
    <t>INSW IN</t>
  </si>
  <si>
    <t>Natural Capsules</t>
  </si>
  <si>
    <t>Natural Capsules Ltd</t>
  </si>
  <si>
    <t>NTCP IN</t>
  </si>
  <si>
    <t>Cressanda Railwa</t>
  </si>
  <si>
    <t>Cressanda Railway Solutions Ltd</t>
  </si>
  <si>
    <t>CCF IN</t>
  </si>
  <si>
    <t>Pro Fin Capital</t>
  </si>
  <si>
    <t>PFCS IN</t>
  </si>
  <si>
    <t>Keynote Finan.</t>
  </si>
  <si>
    <t>Keynote Financial Services Ltd</t>
  </si>
  <si>
    <t>KEYFINSE IN</t>
  </si>
  <si>
    <t>3P Land Hold.</t>
  </si>
  <si>
    <t>3P Land Holdings Ltd</t>
  </si>
  <si>
    <t>3PLAND IN</t>
  </si>
  <si>
    <t>N K Industries</t>
  </si>
  <si>
    <t>N K Industries Ltd</t>
  </si>
  <si>
    <t>NKI IN</t>
  </si>
  <si>
    <t>Savita Oil Tech</t>
  </si>
  <si>
    <t>Savita Oil Technologies Ltd</t>
  </si>
  <si>
    <t>STEC IN</t>
  </si>
  <si>
    <t>TPL Plastech</t>
  </si>
  <si>
    <t>TPL Plastech Ltd</t>
  </si>
  <si>
    <t>TPPL IN</t>
  </si>
  <si>
    <t>Liberty Shoes</t>
  </si>
  <si>
    <t>Liberty Shoes Ltd</t>
  </si>
  <si>
    <t>LBS IN</t>
  </si>
  <si>
    <t>Tokyo Plast Intl</t>
  </si>
  <si>
    <t>Tokyo Plast International Ltd</t>
  </si>
  <si>
    <t>TPIT IN</t>
  </si>
  <si>
    <t>Jindal Poly Film</t>
  </si>
  <si>
    <t>Jindal Poly Films Ltd</t>
  </si>
  <si>
    <t>JDPF IN</t>
  </si>
  <si>
    <t>Rajoo Engineers</t>
  </si>
  <si>
    <t>Rajoo Engineers Ltd</t>
  </si>
  <si>
    <t>RENG IN</t>
  </si>
  <si>
    <t>Hester Bios</t>
  </si>
  <si>
    <t>HBIO IN</t>
  </si>
  <si>
    <t>Alan Scott Inds.</t>
  </si>
  <si>
    <t>Alan Scott Industries Ltd</t>
  </si>
  <si>
    <t>ALSI IN</t>
  </si>
  <si>
    <t>Electrotherm(I)</t>
  </si>
  <si>
    <t>ELT IN</t>
  </si>
  <si>
    <t>Blue Dart Expres</t>
  </si>
  <si>
    <t>Blue Dart Express Ltd</t>
  </si>
  <si>
    <t>BDE IN</t>
  </si>
  <si>
    <t>Rubfila Intl.</t>
  </si>
  <si>
    <t>Rubfila International Ltd</t>
  </si>
  <si>
    <t>RBFI IN</t>
  </si>
  <si>
    <t>Hind.Adhesive</t>
  </si>
  <si>
    <t>Hindustan Adhesives Ltd</t>
  </si>
  <si>
    <t>HAD IN</t>
  </si>
  <si>
    <t>Blue Cloud Soft.</t>
  </si>
  <si>
    <t>Blue Cloud Softech Solutions Ltd</t>
  </si>
  <si>
    <t>BCSS IN</t>
  </si>
  <si>
    <t>Mideast Int. Stl</t>
  </si>
  <si>
    <t>Mideast Integrated Steels Ltd</t>
  </si>
  <si>
    <t>MIDEASTSTL</t>
  </si>
  <si>
    <t>MESCON IN</t>
  </si>
  <si>
    <t>Adani Enterp.</t>
  </si>
  <si>
    <t>Adani Enterprises Ltd</t>
  </si>
  <si>
    <t>ADE IN</t>
  </si>
  <si>
    <t>LIC Housing Fin.</t>
  </si>
  <si>
    <t>LIC Housing Finance Ltd</t>
  </si>
  <si>
    <t>LICHF IN</t>
  </si>
  <si>
    <t>Roto Pumps</t>
  </si>
  <si>
    <t>Roto Pumps Ltd</t>
  </si>
  <si>
    <t>RTP IN</t>
  </si>
  <si>
    <t>INE535D01037</t>
  </si>
  <si>
    <t>Som Distilleries</t>
  </si>
  <si>
    <t>Som Distilleries &amp; Breweries Ltd</t>
  </si>
  <si>
    <t>SDB IN</t>
  </si>
  <si>
    <t>Dolphin Offshore</t>
  </si>
  <si>
    <t>Dolphin Offshore Enterprises (India) Ltd</t>
  </si>
  <si>
    <t>DOLPHINO IN</t>
  </si>
  <si>
    <t>Texel Industries</t>
  </si>
  <si>
    <t>Texel Industries Ltd</t>
  </si>
  <si>
    <t>TXLP IN</t>
  </si>
  <si>
    <t>Asian Tea &amp; Exp</t>
  </si>
  <si>
    <t>Asian Tea &amp; Exports Ltd</t>
  </si>
  <si>
    <t>ASTX IN</t>
  </si>
  <si>
    <t>Mirza Internatio</t>
  </si>
  <si>
    <t>Mirza International Ltd</t>
  </si>
  <si>
    <t>MRZI IN</t>
  </si>
  <si>
    <t>Sri KPR Inds.</t>
  </si>
  <si>
    <t>SKL IN</t>
  </si>
  <si>
    <t>Samtex Fashion</t>
  </si>
  <si>
    <t>Samtex Fashions Ltd</t>
  </si>
  <si>
    <t>STXF IN</t>
  </si>
  <si>
    <t>Parenteral Drugs</t>
  </si>
  <si>
    <t>Parenteral Drugs (India) Ltd</t>
  </si>
  <si>
    <t>PDPL</t>
  </si>
  <si>
    <t>PDI IN</t>
  </si>
  <si>
    <t>Accel</t>
  </si>
  <si>
    <t>Accel Ltd</t>
  </si>
  <si>
    <t>ACCEL IN</t>
  </si>
  <si>
    <t>Zim Laboratories</t>
  </si>
  <si>
    <t>Zim Laboratories Ltd</t>
  </si>
  <si>
    <t>ZIMLAB IN</t>
  </si>
  <si>
    <t>Cityman</t>
  </si>
  <si>
    <t>Cityman Ltd</t>
  </si>
  <si>
    <t>CMCI IN</t>
  </si>
  <si>
    <t>Sandu Pharma.</t>
  </si>
  <si>
    <t>Sandu Pharmaceuticals Ltd</t>
  </si>
  <si>
    <t>SNDP IN</t>
  </si>
  <si>
    <t>Libord Finance</t>
  </si>
  <si>
    <t>Libord Finance Ltd</t>
  </si>
  <si>
    <t>LBDF IN</t>
  </si>
  <si>
    <t>Avonmore Capital</t>
  </si>
  <si>
    <t>Avonmore Capital &amp; Management Services Ltd</t>
  </si>
  <si>
    <t>ACMS IN</t>
  </si>
  <si>
    <t>TTK Prestige</t>
  </si>
  <si>
    <t>TTK Prestige Ltd</t>
  </si>
  <si>
    <t>TTKPT IN</t>
  </si>
  <si>
    <t>Rathi Graphic</t>
  </si>
  <si>
    <t>Rathi Graphic Technologies Ltd</t>
  </si>
  <si>
    <t>RGT IN</t>
  </si>
  <si>
    <t>Thakkers Develp.</t>
  </si>
  <si>
    <t>Thakkers Developers Ltd</t>
  </si>
  <si>
    <t>TKD IN</t>
  </si>
  <si>
    <t>Yash Mgmt &amp; Sat.</t>
  </si>
  <si>
    <t>Yash Management &amp; Satelite Ltd</t>
  </si>
  <si>
    <t>YMFS IN</t>
  </si>
  <si>
    <t>Tour. Fin. Corp.</t>
  </si>
  <si>
    <t>Tourism Finance Corporation of India Ltd</t>
  </si>
  <si>
    <t>TFCI IN</t>
  </si>
  <si>
    <t>Mahalaxmi Rubtec</t>
  </si>
  <si>
    <t>Mahalaxmi Rubtech Ltd</t>
  </si>
  <si>
    <t>MLR IN</t>
  </si>
  <si>
    <t>D &amp; H India</t>
  </si>
  <si>
    <t>D &amp; H India Ltd</t>
  </si>
  <si>
    <t>DHIL IN</t>
  </si>
  <si>
    <t>Sun Pharma.Inds.</t>
  </si>
  <si>
    <t>SUNP IN</t>
  </si>
  <si>
    <t>KIC Metaliks</t>
  </si>
  <si>
    <t>KIC Metaliks Ltd</t>
  </si>
  <si>
    <t>KIC IN</t>
  </si>
  <si>
    <t>Veejay Lak. Eng.</t>
  </si>
  <si>
    <t>Veejay Lakshmi Engineering Works Ltd</t>
  </si>
  <si>
    <t>VLEW IN</t>
  </si>
  <si>
    <t>Quest Capital</t>
  </si>
  <si>
    <t>Quest Capital Markets Ltd</t>
  </si>
  <si>
    <t>QUESTCAP IN</t>
  </si>
  <si>
    <t>Titan Biotech</t>
  </si>
  <si>
    <t>Titan Biotech Ltd</t>
  </si>
  <si>
    <t>TTM IN</t>
  </si>
  <si>
    <t>JMC Projects</t>
  </si>
  <si>
    <t>JMC Projects (India) Ltd</t>
  </si>
  <si>
    <t>JMCPROJECT</t>
  </si>
  <si>
    <t>JMCP IN</t>
  </si>
  <si>
    <t>INE890A01024</t>
  </si>
  <si>
    <t>Kamat Hotels</t>
  </si>
  <si>
    <t>Kamat Hotels (India) Ltd</t>
  </si>
  <si>
    <t>KHI IN</t>
  </si>
  <si>
    <t>Rajratan Global</t>
  </si>
  <si>
    <t>RGW IN</t>
  </si>
  <si>
    <t>DCM Financial</t>
  </si>
  <si>
    <t>DCM Financial Services Ltd</t>
  </si>
  <si>
    <t>DCMFS IN</t>
  </si>
  <si>
    <t>Solid Stone Co</t>
  </si>
  <si>
    <t>Solid Stone Company Ltd</t>
  </si>
  <si>
    <t>SLSC IN</t>
  </si>
  <si>
    <t>Arihant Capital</t>
  </si>
  <si>
    <t>Arihant Capital Markets Ltd</t>
  </si>
  <si>
    <t>ACM IN</t>
  </si>
  <si>
    <t>Hybrid Financial</t>
  </si>
  <si>
    <t>Hybrid Financial Services Ltd</t>
  </si>
  <si>
    <t>HYBRIDFI IN</t>
  </si>
  <si>
    <t>Span Divergent</t>
  </si>
  <si>
    <t>Span Divergent Ltd</t>
  </si>
  <si>
    <t>SPD IN</t>
  </si>
  <si>
    <t>Rajdarshan Inds</t>
  </si>
  <si>
    <t>Rajdarshan Industries Ltd</t>
  </si>
  <si>
    <t>ARE IN</t>
  </si>
  <si>
    <t>Hikal</t>
  </si>
  <si>
    <t>Hikal Ltd</t>
  </si>
  <si>
    <t>HKCI IN</t>
  </si>
  <si>
    <t>Tulsyan NEC</t>
  </si>
  <si>
    <t>NEG IN</t>
  </si>
  <si>
    <t>Surana Telecom</t>
  </si>
  <si>
    <t>Surana Telecom and Power Ltd</t>
  </si>
  <si>
    <t>SRTL IN</t>
  </si>
  <si>
    <t>Bhartiya Intl.</t>
  </si>
  <si>
    <t>Bhartiya International Ltd</t>
  </si>
  <si>
    <t>BHTI IN</t>
  </si>
  <si>
    <t>R R Fin. Cons.</t>
  </si>
  <si>
    <t>R R Financial Consultants Ltd</t>
  </si>
  <si>
    <t>RRFC IN</t>
  </si>
  <si>
    <t>Heritage Foods</t>
  </si>
  <si>
    <t>Heritage Foods Ltd</t>
  </si>
  <si>
    <t>HTFL IN</t>
  </si>
  <si>
    <t>TRANSWORLD</t>
  </si>
  <si>
    <t>Fedders Holding</t>
  </si>
  <si>
    <t>Fedders Holding Ltd</t>
  </si>
  <si>
    <t>Pruden. Sugar</t>
  </si>
  <si>
    <t>PDMS IN</t>
  </si>
  <si>
    <t>Ram Ratna Wires</t>
  </si>
  <si>
    <t>Ram Ratna Wires Ltd</t>
  </si>
  <si>
    <t>RRW IN</t>
  </si>
  <si>
    <t>Genomics Biotech</t>
  </si>
  <si>
    <t>Genomics Biotech Ltd</t>
  </si>
  <si>
    <t>ABPH IN</t>
  </si>
  <si>
    <t>INE974A01018</t>
  </si>
  <si>
    <t>Caplin Point Lab</t>
  </si>
  <si>
    <t>Caplin Point Laboratories Ltd</t>
  </si>
  <si>
    <t>CLPL IN</t>
  </si>
  <si>
    <t>Ecoplast</t>
  </si>
  <si>
    <t>Ecoplast Ltd</t>
  </si>
  <si>
    <t>ECPL IN</t>
  </si>
  <si>
    <t>BITS IN</t>
  </si>
  <si>
    <t>Onward Technolog</t>
  </si>
  <si>
    <t>Onward Technologies Ltd</t>
  </si>
  <si>
    <t>ONT IN</t>
  </si>
  <si>
    <t>RLF Ltd</t>
  </si>
  <si>
    <t>RLFL IN</t>
  </si>
  <si>
    <t>Astra Microwave</t>
  </si>
  <si>
    <t>Astra Microwave Products Ltd</t>
  </si>
  <si>
    <t>ASTM IN</t>
  </si>
  <si>
    <t>Sambhaav Media</t>
  </si>
  <si>
    <t>Sambhaav Media Ltd</t>
  </si>
  <si>
    <t>PLS IN</t>
  </si>
  <si>
    <t>Shilp Gravures</t>
  </si>
  <si>
    <t>Shilp Gravures Ltd</t>
  </si>
  <si>
    <t>SPG IN</t>
  </si>
  <si>
    <t>Centum Electron</t>
  </si>
  <si>
    <t>CTE IN</t>
  </si>
  <si>
    <t>Neha Intl.</t>
  </si>
  <si>
    <t>Neha International Ltd</t>
  </si>
  <si>
    <t>NEHAINT</t>
  </si>
  <si>
    <t>NHI IN</t>
  </si>
  <si>
    <t>INE874D01022</t>
  </si>
  <si>
    <t>Decipher Labs</t>
  </si>
  <si>
    <t>Decipher Labs Ltd</t>
  </si>
  <si>
    <t>DECI IN</t>
  </si>
  <si>
    <t>Alchemist</t>
  </si>
  <si>
    <t>Alchemist Ltd</t>
  </si>
  <si>
    <t>ACH IN</t>
  </si>
  <si>
    <t>Omega Interactiv</t>
  </si>
  <si>
    <t>Omega Interactive Technologies Ltd</t>
  </si>
  <si>
    <t>FCFS IN</t>
  </si>
  <si>
    <t>N2N Technologies</t>
  </si>
  <si>
    <t>N2N Technologies Ltd</t>
  </si>
  <si>
    <t>NNTL IN</t>
  </si>
  <si>
    <t>Tatia Global</t>
  </si>
  <si>
    <t>Tatia Global Venture Ltd</t>
  </si>
  <si>
    <t>TGVL IN</t>
  </si>
  <si>
    <t>NACL Industries</t>
  </si>
  <si>
    <t>NACL Industries Ltd</t>
  </si>
  <si>
    <t>NACLIND IN</t>
  </si>
  <si>
    <t>HCP Plastene</t>
  </si>
  <si>
    <t>HCP Plastene Bulkpack Ltd</t>
  </si>
  <si>
    <t>HCPPB IN</t>
  </si>
  <si>
    <t>White Organic</t>
  </si>
  <si>
    <t>White Organic Agro Ltd</t>
  </si>
  <si>
    <t>WDI IN</t>
  </si>
  <si>
    <t>Kalpataru Proj.</t>
  </si>
  <si>
    <t>Kalpataru Projects International Ltd</t>
  </si>
  <si>
    <t>KPIL IN</t>
  </si>
  <si>
    <t>NTC Industries</t>
  </si>
  <si>
    <t>NTC Industries Ltd</t>
  </si>
  <si>
    <t>NTCIL IN</t>
  </si>
  <si>
    <t>Orbit Exports</t>
  </si>
  <si>
    <t>Orbit Exports Ltd</t>
  </si>
  <si>
    <t>OEX IN</t>
  </si>
  <si>
    <t>Nicco Parks</t>
  </si>
  <si>
    <t>Nicco Parks &amp; Resorts Ltd</t>
  </si>
  <si>
    <t>NIPR IN</t>
  </si>
  <si>
    <t>Nettlinx</t>
  </si>
  <si>
    <t>Nettlinx Ltd</t>
  </si>
  <si>
    <t>NES IN</t>
  </si>
  <si>
    <t>Sandesh</t>
  </si>
  <si>
    <t>Sandesh Ltd</t>
  </si>
  <si>
    <t>SDSH IN</t>
  </si>
  <si>
    <t>Garnet Construct</t>
  </si>
  <si>
    <t>Garnet Construction Ltd</t>
  </si>
  <si>
    <t>GCS IN</t>
  </si>
  <si>
    <t>Goldiam Intl.</t>
  </si>
  <si>
    <t>Goldiam International Ltd</t>
  </si>
  <si>
    <t>GLDM IN</t>
  </si>
  <si>
    <t>Bright Brothers</t>
  </si>
  <si>
    <t>Bright Brothers Ltd</t>
  </si>
  <si>
    <t>BRIGHTBROS</t>
  </si>
  <si>
    <t>BRB IN</t>
  </si>
  <si>
    <t>Starlog Enterp.</t>
  </si>
  <si>
    <t>Starlog Enterprises Ltd</t>
  </si>
  <si>
    <t>ABGHEAVY</t>
  </si>
  <si>
    <t>STAEL IN</t>
  </si>
  <si>
    <t>Scan Steels</t>
  </si>
  <si>
    <t>Scan Steels Ltd</t>
  </si>
  <si>
    <t>SCAS IN</t>
  </si>
  <si>
    <t>PVP Ventures</t>
  </si>
  <si>
    <t>PVPV IN</t>
  </si>
  <si>
    <t>NMS Global</t>
  </si>
  <si>
    <t>NMS Global Ltd</t>
  </si>
  <si>
    <t>NMSRESRC IN</t>
  </si>
  <si>
    <t>Uniroyal Ind</t>
  </si>
  <si>
    <t>URTI IN</t>
  </si>
  <si>
    <t>NGL Fine Chem</t>
  </si>
  <si>
    <t>NGL Fine Chem Ltd</t>
  </si>
  <si>
    <t>NGLF IN</t>
  </si>
  <si>
    <t>Olympia Capitals</t>
  </si>
  <si>
    <t>Olympia Capitals Ltd</t>
  </si>
  <si>
    <t>OLC IN</t>
  </si>
  <si>
    <t>INE697B01013</t>
  </si>
  <si>
    <t>Nidhi Granites</t>
  </si>
  <si>
    <t>Nidhi Granites Ltd</t>
  </si>
  <si>
    <t>NGR IN</t>
  </si>
  <si>
    <t>GIC Housing Fin</t>
  </si>
  <si>
    <t>GIC Housing Finance Ltd</t>
  </si>
  <si>
    <t>GICHF IN</t>
  </si>
  <si>
    <t>Trigyn Techno.</t>
  </si>
  <si>
    <t>Trigyn Technologies Ltd</t>
  </si>
  <si>
    <t>LES IN</t>
  </si>
  <si>
    <t>Simran Farms</t>
  </si>
  <si>
    <t>Simran Farms Ltd</t>
  </si>
  <si>
    <t>SMRF IN</t>
  </si>
  <si>
    <t>Assoc.Alcohols</t>
  </si>
  <si>
    <t>AAB IN</t>
  </si>
  <si>
    <t>Ajcon Global</t>
  </si>
  <si>
    <t>Ajcon Global Services Ltd</t>
  </si>
  <si>
    <t>AJGS IN</t>
  </si>
  <si>
    <t>Relic Tech.</t>
  </si>
  <si>
    <t>Relic Technologies Ltd</t>
  </si>
  <si>
    <t>RLCF IN</t>
  </si>
  <si>
    <t>IMP Powers</t>
  </si>
  <si>
    <t>IMP Powers Ltd</t>
  </si>
  <si>
    <t>IMP IN</t>
  </si>
  <si>
    <t>Kitex Garments</t>
  </si>
  <si>
    <t>Kitex Garments Ltd</t>
  </si>
  <si>
    <t>KTG IN</t>
  </si>
  <si>
    <t>Sambandam Spg.</t>
  </si>
  <si>
    <t>Sambandam Spinning Mills Ltd</t>
  </si>
  <si>
    <t>SBDSM IN</t>
  </si>
  <si>
    <t>Kandagiri Spinng</t>
  </si>
  <si>
    <t>Kandagiri Spinning Mills Ltd</t>
  </si>
  <si>
    <t>KDSN IN</t>
  </si>
  <si>
    <t>Nimbus Projects</t>
  </si>
  <si>
    <t>Nimbus Projects Ltd</t>
  </si>
  <si>
    <t>NIPL IN</t>
  </si>
  <si>
    <t>Haldyn Glass</t>
  </si>
  <si>
    <t>Haldyn Glass Ltd</t>
  </si>
  <si>
    <t>HGG IN</t>
  </si>
  <si>
    <t>Valiant Commun.</t>
  </si>
  <si>
    <t>Valiant Communications Ltd</t>
  </si>
  <si>
    <t>VLC IN</t>
  </si>
  <si>
    <t>Vipul Ltd</t>
  </si>
  <si>
    <t>VPUL IN</t>
  </si>
  <si>
    <t>Aurobindo Pharma</t>
  </si>
  <si>
    <t>Aurobindo Pharma Ltd</t>
  </si>
  <si>
    <t>ARBP IN</t>
  </si>
  <si>
    <t>Press. Senstive</t>
  </si>
  <si>
    <t>Pressure Sensitive Systems (India) Ltd</t>
  </si>
  <si>
    <t>PSSI IN</t>
  </si>
  <si>
    <t>KEI Industries</t>
  </si>
  <si>
    <t>KEI Industries Ltd</t>
  </si>
  <si>
    <t>KEII IN</t>
  </si>
  <si>
    <t>Natco Pharma</t>
  </si>
  <si>
    <t>Natco Pharma Ltd</t>
  </si>
  <si>
    <t>NTCPH IN</t>
  </si>
  <si>
    <t>Ushdev Intl.</t>
  </si>
  <si>
    <t>USHDEVINT</t>
  </si>
  <si>
    <t>UTF IN</t>
  </si>
  <si>
    <t>Panama Petrochem</t>
  </si>
  <si>
    <t>Panama Petrochem Ltd</t>
  </si>
  <si>
    <t>PNPC IN</t>
  </si>
  <si>
    <t>Greenply Industr</t>
  </si>
  <si>
    <t>MTLM IN</t>
  </si>
  <si>
    <t>PSL</t>
  </si>
  <si>
    <t>PSL Ltd</t>
  </si>
  <si>
    <t>PSLL IN</t>
  </si>
  <si>
    <t>INE474B01017</t>
  </si>
  <si>
    <t>Bal Pharma</t>
  </si>
  <si>
    <t>Bal Pharma Ltd</t>
  </si>
  <si>
    <t>BLP IN</t>
  </si>
  <si>
    <t>Raghunath Intl.</t>
  </si>
  <si>
    <t>Raghunath International Ltd</t>
  </si>
  <si>
    <t>RGTI IN</t>
  </si>
  <si>
    <t>Dai-ichi Karkari</t>
  </si>
  <si>
    <t>Dai-ichi Karkaria Ltd</t>
  </si>
  <si>
    <t>DAICHIKARK</t>
  </si>
  <si>
    <t>DIK IN</t>
  </si>
  <si>
    <t>Spice IslandsInd</t>
  </si>
  <si>
    <t>Spice Islands Industries Ltd</t>
  </si>
  <si>
    <t>Confidence Petro</t>
  </si>
  <si>
    <t>Confidence Petroleum India Ltd</t>
  </si>
  <si>
    <t>CONF IN</t>
  </si>
  <si>
    <t>Prism Johnson</t>
  </si>
  <si>
    <t>Prism Johnson Ltd</t>
  </si>
  <si>
    <t>PRSMJ IN</t>
  </si>
  <si>
    <t>Bilcare</t>
  </si>
  <si>
    <t>Bilcare Ltd</t>
  </si>
  <si>
    <t>BILC IN</t>
  </si>
  <si>
    <t>ISF</t>
  </si>
  <si>
    <t>ISF Ltd</t>
  </si>
  <si>
    <t>ITSF IN</t>
  </si>
  <si>
    <t>Master Trust</t>
  </si>
  <si>
    <t>Master Trust Ltd</t>
  </si>
  <si>
    <t>MSTT IN</t>
  </si>
  <si>
    <t>Intec Capital</t>
  </si>
  <si>
    <t>Intec Capital Ltd</t>
  </si>
  <si>
    <t>ICL IN</t>
  </si>
  <si>
    <t>Rishi Laser</t>
  </si>
  <si>
    <t>Rishi Laser Ltd</t>
  </si>
  <si>
    <t>RLL IN</t>
  </si>
  <si>
    <t>Savera Industrie</t>
  </si>
  <si>
    <t>Savera Industries Ltd</t>
  </si>
  <si>
    <t>SVET IN</t>
  </si>
  <si>
    <t>63 Moons Tech.</t>
  </si>
  <si>
    <t>63 Moons Technologies Ltd</t>
  </si>
  <si>
    <t>63MOONS IN</t>
  </si>
  <si>
    <t>SEAMEC Ltd</t>
  </si>
  <si>
    <t>SEAM IN</t>
  </si>
  <si>
    <t>Sarla Performanc</t>
  </si>
  <si>
    <t>SRPL IN</t>
  </si>
  <si>
    <t>JSW Steel</t>
  </si>
  <si>
    <t>JSW Steel Ltd</t>
  </si>
  <si>
    <t>JSTL IN</t>
  </si>
  <si>
    <t>Thermax</t>
  </si>
  <si>
    <t>Thermax Ltd</t>
  </si>
  <si>
    <t>TMX IN</t>
  </si>
  <si>
    <t>21st Cent. Mgmt.</t>
  </si>
  <si>
    <t>Twenty First Century Management Services Ltd</t>
  </si>
  <si>
    <t>TWCMS IN</t>
  </si>
  <si>
    <t>CHD Developers</t>
  </si>
  <si>
    <t>CHD IN</t>
  </si>
  <si>
    <t>Dion Global</t>
  </si>
  <si>
    <t>Dion Global Solutions Ltd</t>
  </si>
  <si>
    <t>FORTISFIN</t>
  </si>
  <si>
    <t>DION IN</t>
  </si>
  <si>
    <t>Hariyana Ship</t>
  </si>
  <si>
    <t>Hariyana Ship Breakers Ltd</t>
  </si>
  <si>
    <t>HSB IN</t>
  </si>
  <si>
    <t>Himalaya Food</t>
  </si>
  <si>
    <t>Himalaya Food International Ltd</t>
  </si>
  <si>
    <t>HFIL IN</t>
  </si>
  <si>
    <t>Arunis Abode</t>
  </si>
  <si>
    <t>Arunis Abode Ltd</t>
  </si>
  <si>
    <t>ARUNIS IN</t>
  </si>
  <si>
    <t>Padmanabh Inds.</t>
  </si>
  <si>
    <t>Padmanabh Industries Ltd</t>
  </si>
  <si>
    <t>PADI IN</t>
  </si>
  <si>
    <t>Venus Remedies</t>
  </si>
  <si>
    <t>Venus Remedies Ltd</t>
  </si>
  <si>
    <t>VNR IN</t>
  </si>
  <si>
    <t>Sh. Bajrang All.</t>
  </si>
  <si>
    <t>Shri Bajrang Alliance Ltd</t>
  </si>
  <si>
    <t>SBJA IN</t>
  </si>
  <si>
    <t>The Invest.Trust</t>
  </si>
  <si>
    <t>The Investment Trust of India Ltd</t>
  </si>
  <si>
    <t>THEINVES IN</t>
  </si>
  <si>
    <t>Faze Three</t>
  </si>
  <si>
    <t>Faze Three Ltd</t>
  </si>
  <si>
    <t>FZT IN</t>
  </si>
  <si>
    <t>Sanghvi Movers</t>
  </si>
  <si>
    <t>Sanghvi Movers Ltd</t>
  </si>
  <si>
    <t>SGM IN</t>
  </si>
  <si>
    <t>Urja Global</t>
  </si>
  <si>
    <t>Urja Global Ltd</t>
  </si>
  <si>
    <t>UGL IN</t>
  </si>
  <si>
    <t>Vivanza Biosci.</t>
  </si>
  <si>
    <t>Vivanza Biosciences Ltd</t>
  </si>
  <si>
    <t>VIVANZA IN</t>
  </si>
  <si>
    <t>Samyak Internati</t>
  </si>
  <si>
    <t>Samyak International Ltd</t>
  </si>
  <si>
    <t>MSCM IN</t>
  </si>
  <si>
    <t>Vaarad Ventures</t>
  </si>
  <si>
    <t>VAVE IN</t>
  </si>
  <si>
    <t>Privi Speci.</t>
  </si>
  <si>
    <t>Privi Speciality Chemicals Ltd</t>
  </si>
  <si>
    <t>PRIVISCL IN</t>
  </si>
  <si>
    <t>Kerala Ayurveda</t>
  </si>
  <si>
    <t>Kerala Ayurveda Ltd</t>
  </si>
  <si>
    <t>KERL IN</t>
  </si>
  <si>
    <t>Kisan Mouldings</t>
  </si>
  <si>
    <t>Kisan Mouldings Ltd</t>
  </si>
  <si>
    <t>KSMD IN</t>
  </si>
  <si>
    <t>Ladam Affordab.</t>
  </si>
  <si>
    <t>Ladam Affordable Housing Ltd</t>
  </si>
  <si>
    <t>LADAFF IN</t>
  </si>
  <si>
    <t>NILE Ltd</t>
  </si>
  <si>
    <t>NL IN</t>
  </si>
  <si>
    <t>Kreon Finnancial</t>
  </si>
  <si>
    <t>Kreon Finnancial Services Ltd</t>
  </si>
  <si>
    <t>KFSL IN</t>
  </si>
  <si>
    <t>Odyssey Tech.</t>
  </si>
  <si>
    <t>Odyssey Technologies Ltd</t>
  </si>
  <si>
    <t>ODT IN</t>
  </si>
  <si>
    <t>Chromatic India</t>
  </si>
  <si>
    <t>Chromatic India Ltd</t>
  </si>
  <si>
    <t>CHROMATIC</t>
  </si>
  <si>
    <t>CRDS IN</t>
  </si>
  <si>
    <t>INE662C01015</t>
  </si>
  <si>
    <t>Stylam Industrie</t>
  </si>
  <si>
    <t>Stylam Industries Ltd</t>
  </si>
  <si>
    <t>SYIL IN</t>
  </si>
  <si>
    <t>Themis Medicare</t>
  </si>
  <si>
    <t>Themis Medicare Ltd</t>
  </si>
  <si>
    <t>TMCH IN</t>
  </si>
  <si>
    <t>Titan Securities</t>
  </si>
  <si>
    <t>Titan Securities Ltd</t>
  </si>
  <si>
    <t>TTSC IN</t>
  </si>
  <si>
    <t>CCL Products</t>
  </si>
  <si>
    <t>CCL Products (India) Ltd</t>
  </si>
  <si>
    <t>CCLP IN</t>
  </si>
  <si>
    <t>Fortune Interntl</t>
  </si>
  <si>
    <t>Fortune International Ltd</t>
  </si>
  <si>
    <t>FTI IN</t>
  </si>
  <si>
    <t>KJMC Financial</t>
  </si>
  <si>
    <t>KJMC Financial Services Ltd</t>
  </si>
  <si>
    <t>KJMC IN</t>
  </si>
  <si>
    <t>Suven Life Scie.</t>
  </si>
  <si>
    <t>Suven Life Sciences Ltd</t>
  </si>
  <si>
    <t>SVLS IN</t>
  </si>
  <si>
    <t>Last Mile Enter.</t>
  </si>
  <si>
    <t>Last Mile Enterprises Ltd</t>
  </si>
  <si>
    <t>LASTMILE IN</t>
  </si>
  <si>
    <t>Kings Infra</t>
  </si>
  <si>
    <t>Kings Infra Ventures Ltd</t>
  </si>
  <si>
    <t>KIVL IN</t>
  </si>
  <si>
    <t>Aryaman Fin.Serv</t>
  </si>
  <si>
    <t>Aryaman Financial Services Ltd</t>
  </si>
  <si>
    <t>AMFS IN</t>
  </si>
  <si>
    <t>Chandra Pr. Intl</t>
  </si>
  <si>
    <t>Chandra Prabhu International Ltd</t>
  </si>
  <si>
    <t>CDPI IN</t>
  </si>
  <si>
    <t>Era Infra Engg.</t>
  </si>
  <si>
    <t>Era Infra Engineering Ltd</t>
  </si>
  <si>
    <t>ERAINFRA</t>
  </si>
  <si>
    <t>ERIE IN</t>
  </si>
  <si>
    <t>INE039E01020</t>
  </si>
  <si>
    <t>Kothari Products</t>
  </si>
  <si>
    <t>Kothari Products Ltd</t>
  </si>
  <si>
    <t>KTP IN</t>
  </si>
  <si>
    <t>Piccadily Agro</t>
  </si>
  <si>
    <t>Piccadily Agro Industries Ltd</t>
  </si>
  <si>
    <t>PCAI IN</t>
  </si>
  <si>
    <t>Paos Industries</t>
  </si>
  <si>
    <t>Paos Industries Ltd</t>
  </si>
  <si>
    <t>PAOS IN</t>
  </si>
  <si>
    <t>S P Capital Fin.</t>
  </si>
  <si>
    <t>S P Capital Financing Ltd</t>
  </si>
  <si>
    <t>SPCF IN</t>
  </si>
  <si>
    <t>Genus Power</t>
  </si>
  <si>
    <t>GPIN IN</t>
  </si>
  <si>
    <t>Mukesh Babu Fin.</t>
  </si>
  <si>
    <t>Mukesh Babu Financial Services Ltd</t>
  </si>
  <si>
    <t>MBFS IN</t>
  </si>
  <si>
    <t>Premco Global</t>
  </si>
  <si>
    <t>Premco Global Ltd</t>
  </si>
  <si>
    <t>PMG IN</t>
  </si>
  <si>
    <t>Kellton Tech</t>
  </si>
  <si>
    <t>Kellton Tech Solutions Ltd</t>
  </si>
  <si>
    <t>KTSL IN</t>
  </si>
  <si>
    <t>Asian Energy</t>
  </si>
  <si>
    <t>Asian Energy Services Ltd</t>
  </si>
  <si>
    <t>AOS IN</t>
  </si>
  <si>
    <t>HDFC Bank</t>
  </si>
  <si>
    <t>HDFC Bank Ltd</t>
  </si>
  <si>
    <t>HDFCB IN</t>
  </si>
  <si>
    <t>NRB Bearings</t>
  </si>
  <si>
    <t>NRB Bearings Ltd</t>
  </si>
  <si>
    <t>NRBBR IN</t>
  </si>
  <si>
    <t>DB Intl.Stock</t>
  </si>
  <si>
    <t>DB (International) Stock Brokers Ltd</t>
  </si>
  <si>
    <t>DBISB IN</t>
  </si>
  <si>
    <t>Nutricircle</t>
  </si>
  <si>
    <t>Nutricircle Ltd</t>
  </si>
  <si>
    <t>NTR IN</t>
  </si>
  <si>
    <t>Optiemus Infra.</t>
  </si>
  <si>
    <t>Optiemus Infracom Ltd</t>
  </si>
  <si>
    <t>OPIL IN</t>
  </si>
  <si>
    <t>Epic Energy</t>
  </si>
  <si>
    <t>Epic Energy Ltd</t>
  </si>
  <si>
    <t>EEL IN</t>
  </si>
  <si>
    <t>Ugar Sugar Works</t>
  </si>
  <si>
    <t>Ugar Sugar Works Ltd</t>
  </si>
  <si>
    <t>UGSW IN</t>
  </si>
  <si>
    <t>Goodluck India</t>
  </si>
  <si>
    <t>Goodluck India Ltd</t>
  </si>
  <si>
    <t>GLIN IN</t>
  </si>
  <si>
    <t>Poonawalla Fin</t>
  </si>
  <si>
    <t>Poonawalla Fincorp Ltd</t>
  </si>
  <si>
    <t>POONAWAL IN</t>
  </si>
  <si>
    <t>Asian Vegpro</t>
  </si>
  <si>
    <t>Asian Vegpro Industries Ltd</t>
  </si>
  <si>
    <t>AVPI IN</t>
  </si>
  <si>
    <t>INE01OU01016</t>
  </si>
  <si>
    <t>Shilpa Medicare</t>
  </si>
  <si>
    <t>Shilpa Medicare Ltd</t>
  </si>
  <si>
    <t>SLPA IN</t>
  </si>
  <si>
    <t>Sumedha Fiscal</t>
  </si>
  <si>
    <t>Sumedha Fiscal Services Ltd</t>
  </si>
  <si>
    <t>SMFS IN</t>
  </si>
  <si>
    <t>Shiva Global</t>
  </si>
  <si>
    <t>Shiva Global Agro Industries Ltd</t>
  </si>
  <si>
    <t>SGAG IN</t>
  </si>
  <si>
    <t>Tinna Rubber</t>
  </si>
  <si>
    <t>Tinna Rubber &amp; Infrastructure Ltd</t>
  </si>
  <si>
    <t>TNR IN</t>
  </si>
  <si>
    <t>A.K.Capital Serv</t>
  </si>
  <si>
    <t>A.K.Capital Services Ltd</t>
  </si>
  <si>
    <t>AKCPS IN</t>
  </si>
  <si>
    <t>Noesis Industrie</t>
  </si>
  <si>
    <t>Noesis Industries Ltd</t>
  </si>
  <si>
    <t>NOESISIND</t>
  </si>
  <si>
    <t>NOEI IN</t>
  </si>
  <si>
    <t>INE141B01020</t>
  </si>
  <si>
    <t>Marg</t>
  </si>
  <si>
    <t>MRGC IN</t>
  </si>
  <si>
    <t>Polyspin Exports</t>
  </si>
  <si>
    <t>Polyspin Exports Ltd</t>
  </si>
  <si>
    <t>POLY IN</t>
  </si>
  <si>
    <t>Kemistar Corp.</t>
  </si>
  <si>
    <t>Kemistar Corporation Ltd</t>
  </si>
  <si>
    <t>KSTAR IN</t>
  </si>
  <si>
    <t>York Exports</t>
  </si>
  <si>
    <t>York Exports Ltd</t>
  </si>
  <si>
    <t>YKX IN</t>
  </si>
  <si>
    <t>Lykis</t>
  </si>
  <si>
    <t>Lykis Ltd</t>
  </si>
  <si>
    <t>LYKI IN</t>
  </si>
  <si>
    <t>Sterling Tools</t>
  </si>
  <si>
    <t>Sterling Tools Ltd</t>
  </si>
  <si>
    <t>STRT IN</t>
  </si>
  <si>
    <t>Ajel</t>
  </si>
  <si>
    <t>Ajel Ltd</t>
  </si>
  <si>
    <t>AJEL IN</t>
  </si>
  <si>
    <t>Supreme Holdings</t>
  </si>
  <si>
    <t>Supreme Holdings &amp; Hospitality Ltd</t>
  </si>
  <si>
    <t>SPMH IN</t>
  </si>
  <si>
    <t>Info-Drive Softw</t>
  </si>
  <si>
    <t>Info-Drive Software Ltd</t>
  </si>
  <si>
    <t>IDSW IN</t>
  </si>
  <si>
    <t>Alps Industries</t>
  </si>
  <si>
    <t>Alps Industries Ltd</t>
  </si>
  <si>
    <t>ALPI IN</t>
  </si>
  <si>
    <t>Terai Tea Co</t>
  </si>
  <si>
    <t>Terai Tea Co Ltd</t>
  </si>
  <si>
    <t>TERTC IN</t>
  </si>
  <si>
    <t>Prima Plastics</t>
  </si>
  <si>
    <t>Prima Plastics Ltd</t>
  </si>
  <si>
    <t>PRMP IN</t>
  </si>
  <si>
    <t>Paramount Comm.</t>
  </si>
  <si>
    <t>Paramount Communications Ltd</t>
  </si>
  <si>
    <t>PRMC IN</t>
  </si>
  <si>
    <t>Sampre Nutrition</t>
  </si>
  <si>
    <t>Sampre Nutritions Ltd</t>
  </si>
  <si>
    <t>SPN IN</t>
  </si>
  <si>
    <t>Vipul Organics</t>
  </si>
  <si>
    <t>Vipul Organics Ltd</t>
  </si>
  <si>
    <t>VOL IN</t>
  </si>
  <si>
    <t>Prime Property</t>
  </si>
  <si>
    <t>Prime Property Development Corporation Ltd</t>
  </si>
  <si>
    <t>AKH IN</t>
  </si>
  <si>
    <t>Swastika Investm</t>
  </si>
  <si>
    <t>SWFL IN</t>
  </si>
  <si>
    <t>Popees Care</t>
  </si>
  <si>
    <t>Popees Care Ltd</t>
  </si>
  <si>
    <t>SSLFINANCE</t>
  </si>
  <si>
    <t>Nila Infrastruct</t>
  </si>
  <si>
    <t>NLHI IN</t>
  </si>
  <si>
    <t>Ladderup Finance</t>
  </si>
  <si>
    <t>Ladderup Finance Ltd</t>
  </si>
  <si>
    <t>LDRF IN</t>
  </si>
  <si>
    <t>ERP Soft Systems</t>
  </si>
  <si>
    <t>ERP Soft Systems Ltd</t>
  </si>
  <si>
    <t>YSC IN</t>
  </si>
  <si>
    <t>Cupid</t>
  </si>
  <si>
    <t>Cupid Ltd</t>
  </si>
  <si>
    <t>CUPD IN</t>
  </si>
  <si>
    <t>U. Y. Fincorp</t>
  </si>
  <si>
    <t>U. Y. Fincorp Ltd</t>
  </si>
  <si>
    <t>UYFINCOR IN</t>
  </si>
  <si>
    <t>Lakshmi Energy</t>
  </si>
  <si>
    <t>Lakshmi Energy &amp; Foods Ltd</t>
  </si>
  <si>
    <t>LAKSHMIEFL</t>
  </si>
  <si>
    <t>LKEF IN</t>
  </si>
  <si>
    <t>Hipolin</t>
  </si>
  <si>
    <t>Hipolin Ltd</t>
  </si>
  <si>
    <t>HPL IN</t>
  </si>
  <si>
    <t>Ram Info</t>
  </si>
  <si>
    <t>Ram Info Ltd</t>
  </si>
  <si>
    <t>RMINF IN</t>
  </si>
  <si>
    <t>KLG Capital</t>
  </si>
  <si>
    <t>KLG Capital Services Ltd</t>
  </si>
  <si>
    <t>KLGCS IN</t>
  </si>
  <si>
    <t>Ramsons Projects</t>
  </si>
  <si>
    <t>Ramsons Projects Ltd</t>
  </si>
  <si>
    <t>RMSF IN</t>
  </si>
  <si>
    <t>BNR Udyog</t>
  </si>
  <si>
    <t>BNR Udyog Ltd</t>
  </si>
  <si>
    <t>RSSB IN</t>
  </si>
  <si>
    <t>Capital India</t>
  </si>
  <si>
    <t>Capital India Finance Ltd</t>
  </si>
  <si>
    <t>CIFL IN</t>
  </si>
  <si>
    <t>Integ. Thermopl.</t>
  </si>
  <si>
    <t>Integrated Thermoplastics Ltd</t>
  </si>
  <si>
    <t>IGTP IN</t>
  </si>
  <si>
    <t>Bhageria Indust.</t>
  </si>
  <si>
    <t>Bhageria Industries Ltd</t>
  </si>
  <si>
    <t>BGIN IN</t>
  </si>
  <si>
    <t>Daikaffil Chem</t>
  </si>
  <si>
    <t>Daikaffil Chemicals India Ltd</t>
  </si>
  <si>
    <t>DKCI IN</t>
  </si>
  <si>
    <t>Remsons Ind</t>
  </si>
  <si>
    <t>Remsons Industries Ltd</t>
  </si>
  <si>
    <t>RSID IN</t>
  </si>
  <si>
    <t>OIVL IN</t>
  </si>
  <si>
    <t>INE125F01032</t>
  </si>
  <si>
    <t>Alka India</t>
  </si>
  <si>
    <t>Alka India Ltd</t>
  </si>
  <si>
    <t>AKI IN</t>
  </si>
  <si>
    <t>Asia Pack</t>
  </si>
  <si>
    <t>Asia Pack Ltd</t>
  </si>
  <si>
    <t>ASPK IN</t>
  </si>
  <si>
    <t>Arunjyoti Bio</t>
  </si>
  <si>
    <t>Arunjyoti Bio Ventures Ltd</t>
  </si>
  <si>
    <t>ABVL IN</t>
  </si>
  <si>
    <t>Balaji Amines</t>
  </si>
  <si>
    <t>Balaji Amines Ltd</t>
  </si>
  <si>
    <t>BLA IN</t>
  </si>
  <si>
    <t>ABL Bio-Tech.</t>
  </si>
  <si>
    <t>ABL Bio-Technologies Ltd</t>
  </si>
  <si>
    <t>ABT IN</t>
  </si>
  <si>
    <t>INE707D01016</t>
  </si>
  <si>
    <t>Mefcom Capital</t>
  </si>
  <si>
    <t>Mefcom Capital Markets Ltd</t>
  </si>
  <si>
    <t>MFCM IN</t>
  </si>
  <si>
    <t>JPT Securities</t>
  </si>
  <si>
    <t>JPT Securities Ltd</t>
  </si>
  <si>
    <t>JPTS IN</t>
  </si>
  <si>
    <t>Kwality</t>
  </si>
  <si>
    <t>Kwality Ltd</t>
  </si>
  <si>
    <t>KWALITY</t>
  </si>
  <si>
    <t>KWALITY IN</t>
  </si>
  <si>
    <t>INE775B01025</t>
  </si>
  <si>
    <t>Asian Star Co.</t>
  </si>
  <si>
    <t>Asian Star Company Ltd</t>
  </si>
  <si>
    <t>ASN IN</t>
  </si>
  <si>
    <t>Shri Krishna</t>
  </si>
  <si>
    <t>Shri Krishna Devcon Ltd</t>
  </si>
  <si>
    <t>SKDL IN</t>
  </si>
  <si>
    <t>Integ. Industrie</t>
  </si>
  <si>
    <t>Integrated Industries Ltd</t>
  </si>
  <si>
    <t>SVA India</t>
  </si>
  <si>
    <t>SVAU IN</t>
  </si>
  <si>
    <t>Om Infra</t>
  </si>
  <si>
    <t>Om Infra Ltd</t>
  </si>
  <si>
    <t>OMM IN</t>
  </si>
  <si>
    <t>PTC Industries</t>
  </si>
  <si>
    <t>PTC Industries Ltd</t>
  </si>
  <si>
    <t>PTCIL IN</t>
  </si>
  <si>
    <t>Credent Global</t>
  </si>
  <si>
    <t>Credent Global Finance Ltd</t>
  </si>
  <si>
    <t>ORCL IN</t>
  </si>
  <si>
    <t>Tata Consultancy Services Ltd</t>
  </si>
  <si>
    <t>TCS IN</t>
  </si>
  <si>
    <t>Sri Ramakr. Mill</t>
  </si>
  <si>
    <t>Sri Ramakrishna Mills (Coimbatore) Ltd</t>
  </si>
  <si>
    <t>SRKC IN</t>
  </si>
  <si>
    <t>Vijay Solvex</t>
  </si>
  <si>
    <t>Vijay Solvex Ltd</t>
  </si>
  <si>
    <t>VJS IN</t>
  </si>
  <si>
    <t>ICICI Bank</t>
  </si>
  <si>
    <t>ICICI Bank Ltd</t>
  </si>
  <si>
    <t>ICICIBC IN</t>
  </si>
  <si>
    <t>IDBI Bank</t>
  </si>
  <si>
    <t>IDBI IN</t>
  </si>
  <si>
    <t>Oil India</t>
  </si>
  <si>
    <t>Oil India Ltd</t>
  </si>
  <si>
    <t>OINL IN</t>
  </si>
  <si>
    <t>Siddha Ventures</t>
  </si>
  <si>
    <t>Siddha Ventures Ltd</t>
  </si>
  <si>
    <t>SIDV IN</t>
  </si>
  <si>
    <t>Power Grid Corpn</t>
  </si>
  <si>
    <t>Power Grid Corporation of India Ltd</t>
  </si>
  <si>
    <t>PWGR IN</t>
  </si>
  <si>
    <t>BOB IN</t>
  </si>
  <si>
    <t>Mascon Global</t>
  </si>
  <si>
    <t>Mascon Global Ltd</t>
  </si>
  <si>
    <t>ALSF IN</t>
  </si>
  <si>
    <t>INE896A01013</t>
  </si>
  <si>
    <t>CBK IN</t>
  </si>
  <si>
    <t>UCO IN</t>
  </si>
  <si>
    <t>General Insuranc</t>
  </si>
  <si>
    <t>GICRE IN</t>
  </si>
  <si>
    <t>Cox &amp; Kings</t>
  </si>
  <si>
    <t>Cox &amp; Kings Ltd</t>
  </si>
  <si>
    <t>COX&amp;KINGS</t>
  </si>
  <si>
    <t>COXK IN</t>
  </si>
  <si>
    <t>INE008I01026</t>
  </si>
  <si>
    <t>Union Bank (I)</t>
  </si>
  <si>
    <t>UNBK IN</t>
  </si>
  <si>
    <t>Maruti Suzuki</t>
  </si>
  <si>
    <t>Maruti Suzuki India Ltd</t>
  </si>
  <si>
    <t>MSIL IN</t>
  </si>
  <si>
    <t>Ircon Intl.</t>
  </si>
  <si>
    <t>Ircon International Ltd</t>
  </si>
  <si>
    <t>IRCON IN</t>
  </si>
  <si>
    <t>Shriram Pistons</t>
  </si>
  <si>
    <t>Shriram Pistons &amp; Rings Ltd</t>
  </si>
  <si>
    <t>SPRL IN</t>
  </si>
  <si>
    <t>Rexnord Electr.</t>
  </si>
  <si>
    <t>Rexnord Electronics &amp; Controls Ltd</t>
  </si>
  <si>
    <t>RXN IN</t>
  </si>
  <si>
    <t>IndusInd Bank</t>
  </si>
  <si>
    <t>IndusInd Bank Ltd</t>
  </si>
  <si>
    <t>IIB IN</t>
  </si>
  <si>
    <t>Central Bank</t>
  </si>
  <si>
    <t>CBOI IN</t>
  </si>
  <si>
    <t>Alankit</t>
  </si>
  <si>
    <t>Alankit Ltd</t>
  </si>
  <si>
    <t>ALAN IN</t>
  </si>
  <si>
    <t>Axis Bank</t>
  </si>
  <si>
    <t>Axis Bank Ltd</t>
  </si>
  <si>
    <t>AXSB IN</t>
  </si>
  <si>
    <t>Nihar Info Glob.</t>
  </si>
  <si>
    <t>Nihar Info Global Ltd</t>
  </si>
  <si>
    <t>GNSC IN</t>
  </si>
  <si>
    <t>Vintage Secur.</t>
  </si>
  <si>
    <t>Vintage Securities Ltd</t>
  </si>
  <si>
    <t>VTS IN</t>
  </si>
  <si>
    <t>Adroit Info.</t>
  </si>
  <si>
    <t>Adroit Infotech Ltd</t>
  </si>
  <si>
    <t>ADROIT IN</t>
  </si>
  <si>
    <t>SRCL IN</t>
  </si>
  <si>
    <t>Bank of Maha</t>
  </si>
  <si>
    <t>BOMH IN</t>
  </si>
  <si>
    <t>Elder Pharma</t>
  </si>
  <si>
    <t>Elder Pharmaceuticals Ltd</t>
  </si>
  <si>
    <t>ELDERPHARM</t>
  </si>
  <si>
    <t>ELDP IN</t>
  </si>
  <si>
    <t>INE975A01015</t>
  </si>
  <si>
    <t>BOI IN</t>
  </si>
  <si>
    <t>HCL Technologies</t>
  </si>
  <si>
    <t>HCLT IN</t>
  </si>
  <si>
    <t>Diana Tea Co</t>
  </si>
  <si>
    <t>Diana Tea Company Ltd</t>
  </si>
  <si>
    <t>DNT IN</t>
  </si>
  <si>
    <t>Bemco Hydraulics</t>
  </si>
  <si>
    <t>Bemco Hydraulics Ltd</t>
  </si>
  <si>
    <t>BMH IN</t>
  </si>
  <si>
    <t>Rossell India</t>
  </si>
  <si>
    <t>Rossell India Ltd</t>
  </si>
  <si>
    <t>ROST IN</t>
  </si>
  <si>
    <t>Mega Fin (India)</t>
  </si>
  <si>
    <t>Mega Fin (India) Ltd</t>
  </si>
  <si>
    <t>MGFI IN</t>
  </si>
  <si>
    <t>Cochin Shipyard</t>
  </si>
  <si>
    <t>Cochin Shipyard Ltd</t>
  </si>
  <si>
    <t>COCHIN IN</t>
  </si>
  <si>
    <t>Coastal Corporat</t>
  </si>
  <si>
    <t>Coastal Corporation Ltd</t>
  </si>
  <si>
    <t>CTW IN</t>
  </si>
  <si>
    <t>JK Paper</t>
  </si>
  <si>
    <t>JK Paper Ltd</t>
  </si>
  <si>
    <t>JKPAPER IN</t>
  </si>
  <si>
    <t>Artefact Project</t>
  </si>
  <si>
    <t>ARTP IN</t>
  </si>
  <si>
    <t>Veljan Denison</t>
  </si>
  <si>
    <t>Veljan Denison Ltd</t>
  </si>
  <si>
    <t>VELJ IN</t>
  </si>
  <si>
    <t>Intl. Conveyors</t>
  </si>
  <si>
    <t>International Conveyors Ltd</t>
  </si>
  <si>
    <t>ICV IN</t>
  </si>
  <si>
    <t>Indian Metals</t>
  </si>
  <si>
    <t>Indian Metals &amp; Ferro Alloys Ltd</t>
  </si>
  <si>
    <t>IMFA IN</t>
  </si>
  <si>
    <t>PNB Fin. &amp; Inds.</t>
  </si>
  <si>
    <t>PNB Finance &amp; Industries Ltd</t>
  </si>
  <si>
    <t>INE057F01011</t>
  </si>
  <si>
    <t>Minal Industries</t>
  </si>
  <si>
    <t>Minal Industries Ltd</t>
  </si>
  <si>
    <t>MENG IN</t>
  </si>
  <si>
    <t>Pilani Invest.</t>
  </si>
  <si>
    <t>Pilani Investment &amp; Industries Corporation Ltd</t>
  </si>
  <si>
    <t>PIICL IN</t>
  </si>
  <si>
    <t>Eco Recyc.</t>
  </si>
  <si>
    <t>Eco Recycling Ltd</t>
  </si>
  <si>
    <t>ECORL IN</t>
  </si>
  <si>
    <t>Karnataka Bank</t>
  </si>
  <si>
    <t>Karnataka Bank Ltd</t>
  </si>
  <si>
    <t>KBL IN</t>
  </si>
  <si>
    <t>Balu Forge</t>
  </si>
  <si>
    <t>Balu Forge Industries Ltd</t>
  </si>
  <si>
    <t>BALUFORG IN</t>
  </si>
  <si>
    <t>Cranes Software</t>
  </si>
  <si>
    <t>Cranes Software International Ltd</t>
  </si>
  <si>
    <t>EDC IN</t>
  </si>
  <si>
    <t>Medicamen Biotec</t>
  </si>
  <si>
    <t>Medicamen Biotech Ltd</t>
  </si>
  <si>
    <t>MDCB IN</t>
  </si>
  <si>
    <t>Square Four Pro.</t>
  </si>
  <si>
    <t>Square Four Projects India Ltd</t>
  </si>
  <si>
    <t>SFPI IN</t>
  </si>
  <si>
    <t>Alfavision Overs</t>
  </si>
  <si>
    <t>Alfavision Overseas (India) Ltd</t>
  </si>
  <si>
    <t>AFV IN</t>
  </si>
  <si>
    <t>Asit C Mehta Fin</t>
  </si>
  <si>
    <t>Asit C Mehta Financial Services ltd</t>
  </si>
  <si>
    <t>ASIT IN</t>
  </si>
  <si>
    <t>ABM Knowledge</t>
  </si>
  <si>
    <t>ABM Knowledgeware Ltd</t>
  </si>
  <si>
    <t>ECM IN</t>
  </si>
  <si>
    <t>Munoth Commun.</t>
  </si>
  <si>
    <t>Munoth Communication Ltd</t>
  </si>
  <si>
    <t>MCLTD IN</t>
  </si>
  <si>
    <t>Alicon Cast.</t>
  </si>
  <si>
    <t>Alicon Castalloy Ltd</t>
  </si>
  <si>
    <t>ALIC IN</t>
  </si>
  <si>
    <t>Catvision Ltd</t>
  </si>
  <si>
    <t>CATV IN</t>
  </si>
  <si>
    <t>I O B</t>
  </si>
  <si>
    <t>IOB IN</t>
  </si>
  <si>
    <t>Optimus Finance</t>
  </si>
  <si>
    <t>Optimus Finance Ltd</t>
  </si>
  <si>
    <t>OPFL IN</t>
  </si>
  <si>
    <t>RBL Bank</t>
  </si>
  <si>
    <t>RBL Bank Ltd</t>
  </si>
  <si>
    <t>RBK IN</t>
  </si>
  <si>
    <t>Modulex Const.</t>
  </si>
  <si>
    <t>Modulex Construction Technologies Ltd</t>
  </si>
  <si>
    <t>MODULEX IN</t>
  </si>
  <si>
    <t>KRBL Ltd</t>
  </si>
  <si>
    <t>KRB IN</t>
  </si>
  <si>
    <t>SSPDL Ltd</t>
  </si>
  <si>
    <t>SSPD IN</t>
  </si>
  <si>
    <t>IndiaNivesh</t>
  </si>
  <si>
    <t>IndiaNivesh Ltd</t>
  </si>
  <si>
    <t>INNV IN</t>
  </si>
  <si>
    <t>Garnet Intl.</t>
  </si>
  <si>
    <t>Garnet International Ltd</t>
  </si>
  <si>
    <t>GARN IN</t>
  </si>
  <si>
    <t>Chembond Chem.</t>
  </si>
  <si>
    <t>Chembond Chemicals Ltd</t>
  </si>
  <si>
    <t>CBC IN</t>
  </si>
  <si>
    <t>Archit Organosys</t>
  </si>
  <si>
    <t>Archit Organosys Ltd</t>
  </si>
  <si>
    <t>SRCH IN</t>
  </si>
  <si>
    <t>Steel City Sec.</t>
  </si>
  <si>
    <t>Steel City Securities Ltd</t>
  </si>
  <si>
    <t>SCSE IN</t>
  </si>
  <si>
    <t>Suprajit Engg.</t>
  </si>
  <si>
    <t>Suprajit Engineering Ltd</t>
  </si>
  <si>
    <t>SEL IN</t>
  </si>
  <si>
    <t>INBK IN</t>
  </si>
  <si>
    <t>Geojit Fin. Ser.</t>
  </si>
  <si>
    <t>Geojit Financial Services Ltd</t>
  </si>
  <si>
    <t>GEOFSL IN</t>
  </si>
  <si>
    <t>O N G C</t>
  </si>
  <si>
    <t>Oil &amp; Natural Gas Corpn Ltd</t>
  </si>
  <si>
    <t>ONGC IN</t>
  </si>
  <si>
    <t>Arman Financial</t>
  </si>
  <si>
    <t>Arman Financial Services Ltd</t>
  </si>
  <si>
    <t>ARLF IN</t>
  </si>
  <si>
    <t>Wellness Noni</t>
  </si>
  <si>
    <t>Wellness Noni Ltd</t>
  </si>
  <si>
    <t>WNL IN</t>
  </si>
  <si>
    <t>Manappuram Fin.</t>
  </si>
  <si>
    <t>Manappuram Finance Ltd</t>
  </si>
  <si>
    <t>MGFL IN</t>
  </si>
  <si>
    <t>SKP Securities</t>
  </si>
  <si>
    <t>SKP Securities Ltd</t>
  </si>
  <si>
    <t>SKPS IN</t>
  </si>
  <si>
    <t>IDream Film</t>
  </si>
  <si>
    <t>IDream Film Infrastructure Company Ltd</t>
  </si>
  <si>
    <t>IDFL IN</t>
  </si>
  <si>
    <t>Beardsell</t>
  </si>
  <si>
    <t>Beardsell Ltd</t>
  </si>
  <si>
    <t>BSELL IN</t>
  </si>
  <si>
    <t>Sri Adhik. Bros.</t>
  </si>
  <si>
    <t>Sri Adhikari Brothers Television Network Ltd</t>
  </si>
  <si>
    <t>SABTNL IN</t>
  </si>
  <si>
    <t>IEC Education</t>
  </si>
  <si>
    <t>IEC Education Ltd</t>
  </si>
  <si>
    <t>IECL IN</t>
  </si>
  <si>
    <t>Sahara One Media</t>
  </si>
  <si>
    <t>Sahara One Media and Entertainment Ltd</t>
  </si>
  <si>
    <t>SHRA IN</t>
  </si>
  <si>
    <t>Vikas Ecotech</t>
  </si>
  <si>
    <t>Vikas Ecotech Ltd</t>
  </si>
  <si>
    <t>VKEC IN</t>
  </si>
  <si>
    <t>Prima Industries</t>
  </si>
  <si>
    <t>Prima Industries Ltd</t>
  </si>
  <si>
    <t>PMI IN</t>
  </si>
  <si>
    <t>Nucleus Soft.</t>
  </si>
  <si>
    <t>NCS IN</t>
  </si>
  <si>
    <t>Croissance Ltd</t>
  </si>
  <si>
    <t>CROISSAN IN</t>
  </si>
  <si>
    <t>Refex Renewables</t>
  </si>
  <si>
    <t>Refex Renewables &amp; Infrastructure Ltd</t>
  </si>
  <si>
    <t>Elixir Capital</t>
  </si>
  <si>
    <t>Elixir Capital Ltd</t>
  </si>
  <si>
    <t>ECL IN</t>
  </si>
  <si>
    <t>MIL Inds.</t>
  </si>
  <si>
    <t>MIL Industries Ltd</t>
  </si>
  <si>
    <t>Parshwanath Corp</t>
  </si>
  <si>
    <t>Parshwanath Corporation Ltd</t>
  </si>
  <si>
    <t>PHFC IN</t>
  </si>
  <si>
    <t>Indian Infotech</t>
  </si>
  <si>
    <t>Indian Infotech and Software Ltd</t>
  </si>
  <si>
    <t>INL IN</t>
  </si>
  <si>
    <t>Available Fin.</t>
  </si>
  <si>
    <t>Available Finance Ltd</t>
  </si>
  <si>
    <t>FFI IN</t>
  </si>
  <si>
    <t>Trishakti Indus</t>
  </si>
  <si>
    <t>Trishakti Industries Ltd</t>
  </si>
  <si>
    <t>Mishtann Foods</t>
  </si>
  <si>
    <t>Mishtann Foods Ltd</t>
  </si>
  <si>
    <t>MISHF IN</t>
  </si>
  <si>
    <t>RRIL Ltd</t>
  </si>
  <si>
    <t>SRKI IN</t>
  </si>
  <si>
    <t>Integ. Capital</t>
  </si>
  <si>
    <t>INCS IN</t>
  </si>
  <si>
    <t>Madhuveer Com</t>
  </si>
  <si>
    <t>Madhuveer Com 18 Network Ltd</t>
  </si>
  <si>
    <t>MADHUV IN</t>
  </si>
  <si>
    <t>Cindrella Fin.</t>
  </si>
  <si>
    <t>Cindrella Financial Services Ltd</t>
  </si>
  <si>
    <t>CNFS IN</t>
  </si>
  <si>
    <t>U.P.Asbestos</t>
  </si>
  <si>
    <t>U.P.Asbestos Ltd</t>
  </si>
  <si>
    <t>B2B Soft.Tech.</t>
  </si>
  <si>
    <t>B2B Software Technologies Ltd</t>
  </si>
  <si>
    <t>RLFS IN</t>
  </si>
  <si>
    <t>RoseLabs Ltd</t>
  </si>
  <si>
    <t>Roselabs Ltd</t>
  </si>
  <si>
    <t>ROSE IN</t>
  </si>
  <si>
    <t>INE479C01014</t>
  </si>
  <si>
    <t>Ecofinity Ato</t>
  </si>
  <si>
    <t>Ecofinity Atomix Ltd</t>
  </si>
  <si>
    <t>ARYAVAN IN</t>
  </si>
  <si>
    <t>Eastern Treads</t>
  </si>
  <si>
    <t>Eastern Treads Ltd</t>
  </si>
  <si>
    <t>ETR IN</t>
  </si>
  <si>
    <t>Kanchi Karpooram</t>
  </si>
  <si>
    <t>Kanchi Karpooram Ltd</t>
  </si>
  <si>
    <t>KANC IN</t>
  </si>
  <si>
    <t>Zydus Wellness</t>
  </si>
  <si>
    <t>Zydus Wellness Ltd</t>
  </si>
  <si>
    <t>ZYWL IN</t>
  </si>
  <si>
    <t>Supreme Comm Ent</t>
  </si>
  <si>
    <t>Supreme Commercial Enterprises Ltd</t>
  </si>
  <si>
    <t>Gajanan Sec.Serv</t>
  </si>
  <si>
    <t>Gajanan Securities Services Ltd</t>
  </si>
  <si>
    <t>GSSL IN</t>
  </si>
  <si>
    <t>Phoenix Mills</t>
  </si>
  <si>
    <t>Phoenix Mills Ltd</t>
  </si>
  <si>
    <t>PHNX IN</t>
  </si>
  <si>
    <t>CG-VAK Software</t>
  </si>
  <si>
    <t>CG-VAK Software &amp; Exports Ltd</t>
  </si>
  <si>
    <t>CGVSE IN</t>
  </si>
  <si>
    <t>Emami</t>
  </si>
  <si>
    <t>HMN IN</t>
  </si>
  <si>
    <t>TCC Concept</t>
  </si>
  <si>
    <t>TCC Concept Ltd</t>
  </si>
  <si>
    <t>Choice Intl.</t>
  </si>
  <si>
    <t>CFIS IN</t>
  </si>
  <si>
    <t>Kohinoor Broad.</t>
  </si>
  <si>
    <t>Kohinoor Broadcasting Corporation Ltd</t>
  </si>
  <si>
    <t>KNBC IN</t>
  </si>
  <si>
    <t>INE414E01017</t>
  </si>
  <si>
    <t>Sunil Healthcare</t>
  </si>
  <si>
    <t>Sunil Healthcare Ltd</t>
  </si>
  <si>
    <t>SSYN IN</t>
  </si>
  <si>
    <t>Ekam Leasing</t>
  </si>
  <si>
    <t>Ekam Leasing And Finance Co Ltd</t>
  </si>
  <si>
    <t>EKLF IN</t>
  </si>
  <si>
    <t>Gemini Comm.</t>
  </si>
  <si>
    <t>Gemini Communication Ltd</t>
  </si>
  <si>
    <t>GEMINI</t>
  </si>
  <si>
    <t>GMCM IN</t>
  </si>
  <si>
    <t>INE878C01033</t>
  </si>
  <si>
    <t>Jullundur Motor</t>
  </si>
  <si>
    <t>Jullundur Motor Agency (Delhi) Ltd</t>
  </si>
  <si>
    <t>JMAD IN</t>
  </si>
  <si>
    <t>Hasti Finance</t>
  </si>
  <si>
    <t>Hasti Finance Ltd</t>
  </si>
  <si>
    <t>HSFI IN</t>
  </si>
  <si>
    <t>Ekansh Concept</t>
  </si>
  <si>
    <t>Ekansh Concepts Ltd</t>
  </si>
  <si>
    <t>EKANSH IN</t>
  </si>
  <si>
    <t>Almondz Global</t>
  </si>
  <si>
    <t>Almondz Global Securities Ltd</t>
  </si>
  <si>
    <t>AGSL IN</t>
  </si>
  <si>
    <t>Shakti Pumps</t>
  </si>
  <si>
    <t>Shakti Pumps (India) Ltd</t>
  </si>
  <si>
    <t>SKPI IN</t>
  </si>
  <si>
    <t>Ravindra Energy</t>
  </si>
  <si>
    <t>Ravindra Energy Ltd</t>
  </si>
  <si>
    <t>RELTD IN</t>
  </si>
  <si>
    <t>Edvenswa Enter</t>
  </si>
  <si>
    <t>Edvenswa Enterprises Ltd</t>
  </si>
  <si>
    <t>Alchemist Corp.</t>
  </si>
  <si>
    <t>ALCL IN</t>
  </si>
  <si>
    <t>Sigrun Holdings</t>
  </si>
  <si>
    <t>Sigrun Holdings Ltd</t>
  </si>
  <si>
    <t>SGHL IN</t>
  </si>
  <si>
    <t>CitiPort Fin.</t>
  </si>
  <si>
    <t>CitiPort Financial Services Ltd</t>
  </si>
  <si>
    <t>CPFS IN</t>
  </si>
  <si>
    <t>Rose Merc.</t>
  </si>
  <si>
    <t>Rose Merc. Ltd</t>
  </si>
  <si>
    <t>RSP IN</t>
  </si>
  <si>
    <t>Swelect Energy</t>
  </si>
  <si>
    <t>Swelect Energy Systems Ltd</t>
  </si>
  <si>
    <t>SESL IN</t>
  </si>
  <si>
    <t>AI Champ.Inds.</t>
  </si>
  <si>
    <t>AI Champdany Industries Ltd</t>
  </si>
  <si>
    <t>AICH IN</t>
  </si>
  <si>
    <t>SMC Global Sec.</t>
  </si>
  <si>
    <t>SMC Global Securities Ltd</t>
  </si>
  <si>
    <t>SMCGLOBA IN</t>
  </si>
  <si>
    <t>Muzali Arts</t>
  </si>
  <si>
    <t>Muzali Arts Ltd</t>
  </si>
  <si>
    <t>MUZALI IN</t>
  </si>
  <si>
    <t>Tashi India</t>
  </si>
  <si>
    <t>Tashi India Ltd</t>
  </si>
  <si>
    <t>TSTF IN</t>
  </si>
  <si>
    <t>Mohit Industries</t>
  </si>
  <si>
    <t>Mohit Industries Ltd</t>
  </si>
  <si>
    <t>MHFB IN</t>
  </si>
  <si>
    <t>Karuturi Global</t>
  </si>
  <si>
    <t>Karuturi Global Ltd</t>
  </si>
  <si>
    <t>KARG IN</t>
  </si>
  <si>
    <t>Shaily Engineer.</t>
  </si>
  <si>
    <t>Shaily Engineering Plastics Ltd</t>
  </si>
  <si>
    <t>SHEP IN</t>
  </si>
  <si>
    <t>Anjani Foods</t>
  </si>
  <si>
    <t>Anjani Foods Ltd</t>
  </si>
  <si>
    <t>ANJFL IN</t>
  </si>
  <si>
    <t>SG Mart</t>
  </si>
  <si>
    <t>SG Mart Ltd</t>
  </si>
  <si>
    <t>SGMART IN</t>
  </si>
  <si>
    <t>CES</t>
  </si>
  <si>
    <t>CES Ltd</t>
  </si>
  <si>
    <t>CESL IN</t>
  </si>
  <si>
    <t>Sashwat Technoc</t>
  </si>
  <si>
    <t>Sashwat Technocrats Ltd</t>
  </si>
  <si>
    <t>SATE IN</t>
  </si>
  <si>
    <t>Sunteck Realty</t>
  </si>
  <si>
    <t>SRIN IN</t>
  </si>
  <si>
    <t>Devine Impex</t>
  </si>
  <si>
    <t>Devine Impex Ltd</t>
  </si>
  <si>
    <t>CLSGI IN</t>
  </si>
  <si>
    <t>Dec.Gold Mines</t>
  </si>
  <si>
    <t>Deccan Gold Mines Ltd</t>
  </si>
  <si>
    <t>DGM IN</t>
  </si>
  <si>
    <t>Maruti Infra.</t>
  </si>
  <si>
    <t>Maruti Infrastructure Ltd</t>
  </si>
  <si>
    <t>MINFS IN</t>
  </si>
  <si>
    <t>Kanoria Sec.&amp;Fin</t>
  </si>
  <si>
    <t>Kanoria Securities &amp; Financial Services Ltd</t>
  </si>
  <si>
    <t>DLF Ltd</t>
  </si>
  <si>
    <t>DLFU IN</t>
  </si>
  <si>
    <t>Silver Oak (I)</t>
  </si>
  <si>
    <t>Silver Oak (India) Ltd</t>
  </si>
  <si>
    <t>SOAK IN</t>
  </si>
  <si>
    <t>Jindal Worldwide</t>
  </si>
  <si>
    <t>Jindal Worldwide Ltd</t>
  </si>
  <si>
    <t>JINW IN</t>
  </si>
  <si>
    <t>Capfin India</t>
  </si>
  <si>
    <t>Capfin India Ltd</t>
  </si>
  <si>
    <t>CAPFIN IN</t>
  </si>
  <si>
    <t>Anka India</t>
  </si>
  <si>
    <t>Anka India Ltd</t>
  </si>
  <si>
    <t>ANKA IN</t>
  </si>
  <si>
    <t>TWF IN</t>
  </si>
  <si>
    <t>Nyssa Corp.</t>
  </si>
  <si>
    <t>Nyssa Corporation Ltd</t>
  </si>
  <si>
    <t>NCL IN</t>
  </si>
  <si>
    <t>Ventura Guaranty</t>
  </si>
  <si>
    <t>Ventura Guaranty Ltd</t>
  </si>
  <si>
    <t>PVG IN</t>
  </si>
  <si>
    <t>Praveg</t>
  </si>
  <si>
    <t>Praveg Ltd</t>
  </si>
  <si>
    <t>PRAVEG IN</t>
  </si>
  <si>
    <t>Suraj</t>
  </si>
  <si>
    <t>Suraj Ltd</t>
  </si>
  <si>
    <t>SURAJ IN</t>
  </si>
  <si>
    <t>Viji Finance</t>
  </si>
  <si>
    <t>Viji Finance Ltd</t>
  </si>
  <si>
    <t>VFL IN</t>
  </si>
  <si>
    <t>Devhari Exports</t>
  </si>
  <si>
    <t>Devhari Exports (India) Ltd</t>
  </si>
  <si>
    <t>DEVH IN</t>
  </si>
  <si>
    <t>Sundaram Multi.</t>
  </si>
  <si>
    <t>Sundaram Multi Pap Ltd</t>
  </si>
  <si>
    <t>SMUL IN</t>
  </si>
  <si>
    <t>Hem Holdings &amp; T</t>
  </si>
  <si>
    <t>Hem Holdings &amp; Trading Ltd</t>
  </si>
  <si>
    <t>HEMH IN</t>
  </si>
  <si>
    <t>S.V. Trad &amp; Agen</t>
  </si>
  <si>
    <t>S.V. Trading &amp; Agencies Ltd</t>
  </si>
  <si>
    <t>SVTA IN</t>
  </si>
  <si>
    <t>Kanani Industrie</t>
  </si>
  <si>
    <t>KAIL IN</t>
  </si>
  <si>
    <t>Sharda Motor</t>
  </si>
  <si>
    <t>SHMO IN</t>
  </si>
  <si>
    <t>Arihant Super.</t>
  </si>
  <si>
    <t>Arihant Superstructures Ltd</t>
  </si>
  <si>
    <t>ARSU IN</t>
  </si>
  <si>
    <t>Responsive Ind</t>
  </si>
  <si>
    <t>RESP IN</t>
  </si>
  <si>
    <t>Cat Technologies</t>
  </si>
  <si>
    <t>Cat Technologies Ltd</t>
  </si>
  <si>
    <t>CCRC IN</t>
  </si>
  <si>
    <t>Paisalo Digital</t>
  </si>
  <si>
    <t>Paisalo Digital Ltd</t>
  </si>
  <si>
    <t>PAISALO IN</t>
  </si>
  <si>
    <t>Vasudhagama Ent.</t>
  </si>
  <si>
    <t>Vasudhagama Enterprises Ltd</t>
  </si>
  <si>
    <t>Anjani Finance</t>
  </si>
  <si>
    <t>ANJF IN</t>
  </si>
  <si>
    <t>Shraddha Prime</t>
  </si>
  <si>
    <t>Shraddha Prime Projects Ltd</t>
  </si>
  <si>
    <t>SHRADDHA IN</t>
  </si>
  <si>
    <t>Apollo Pipes</t>
  </si>
  <si>
    <t>Apollo Pipes Ltd</t>
  </si>
  <si>
    <t>APOLP IN</t>
  </si>
  <si>
    <t>Corporate Merch</t>
  </si>
  <si>
    <t>Corporate Merchant Bankers Ltd</t>
  </si>
  <si>
    <t>CMBL IN</t>
  </si>
  <si>
    <t>Galaxy Surfact.</t>
  </si>
  <si>
    <t>Galaxy Surfactants Ltd</t>
  </si>
  <si>
    <t>GALSURF IN</t>
  </si>
  <si>
    <t>Modex Intl. Sec.</t>
  </si>
  <si>
    <t>Modex International Securities Ltd</t>
  </si>
  <si>
    <t>MISL IN</t>
  </si>
  <si>
    <t>Kaiser Corporat.</t>
  </si>
  <si>
    <t>Kaiser Corporation Ltd</t>
  </si>
  <si>
    <t>KSRC IN</t>
  </si>
  <si>
    <t>RR Metalmakers</t>
  </si>
  <si>
    <t>RR Metalmakers India Ltd</t>
  </si>
  <si>
    <t>RRMETAL IN</t>
  </si>
  <si>
    <t>HRB Floriculture</t>
  </si>
  <si>
    <t>HRB Floriculture Ltd</t>
  </si>
  <si>
    <t>HRBF IN</t>
  </si>
  <si>
    <t>Khandwala Sec.</t>
  </si>
  <si>
    <t>Khandwala Securities Ltd</t>
  </si>
  <si>
    <t>KHDS IN</t>
  </si>
  <si>
    <t>Danlaw Tech.</t>
  </si>
  <si>
    <t>Danlaw Technologies India Ltd</t>
  </si>
  <si>
    <t>DTI IN</t>
  </si>
  <si>
    <t>Newtime Infra.</t>
  </si>
  <si>
    <t>Newtime Infrastructure Ltd</t>
  </si>
  <si>
    <t>NIL IN</t>
  </si>
  <si>
    <t>PB Global</t>
  </si>
  <si>
    <t>PB Global Ltd</t>
  </si>
  <si>
    <t>PTB IN</t>
  </si>
  <si>
    <t>Ahluwalia Contr.</t>
  </si>
  <si>
    <t>AHLU IN</t>
  </si>
  <si>
    <t>J &amp; K Bank</t>
  </si>
  <si>
    <t>Jammu and Kashmir Bank Ltd</t>
  </si>
  <si>
    <t>JKBK IN</t>
  </si>
  <si>
    <t>CCL Internationa</t>
  </si>
  <si>
    <t>CRCL IN</t>
  </si>
  <si>
    <t>Filatex Fash.</t>
  </si>
  <si>
    <t>FILATFAS IN</t>
  </si>
  <si>
    <t>Joindre Capital</t>
  </si>
  <si>
    <t>Joindre Capital Services Ltd</t>
  </si>
  <si>
    <t>JCS IN</t>
  </si>
  <si>
    <t>52 Weeks Enter.</t>
  </si>
  <si>
    <t>52 Weeks Entertainment Ltd</t>
  </si>
  <si>
    <t>SSAQ IN</t>
  </si>
  <si>
    <t>Dhampur.Spl.Sug.</t>
  </si>
  <si>
    <t>Dhampure Speciality Sugars Ltd</t>
  </si>
  <si>
    <t>DSSL IN</t>
  </si>
  <si>
    <t>IITL Projects</t>
  </si>
  <si>
    <t>IITL Projects Ltd</t>
  </si>
  <si>
    <t>IITL IN</t>
  </si>
  <si>
    <t>Prajay Engineers</t>
  </si>
  <si>
    <t>Prajay Engineers Syndicate Ltd</t>
  </si>
  <si>
    <t>PES IN</t>
  </si>
  <si>
    <t>Emmsons Intl.</t>
  </si>
  <si>
    <t>Emmsons International Ltd</t>
  </si>
  <si>
    <t>EMSI IN</t>
  </si>
  <si>
    <t>Agarwal Indl.</t>
  </si>
  <si>
    <t>Agarwal Industrial Corporation Ltd</t>
  </si>
  <si>
    <t>AGAR IN</t>
  </si>
  <si>
    <t>Sai Capital</t>
  </si>
  <si>
    <t>Sai Capital Ltd</t>
  </si>
  <si>
    <t>SAIC IN</t>
  </si>
  <si>
    <t>Hind.Appliances</t>
  </si>
  <si>
    <t>ELGT IN</t>
  </si>
  <si>
    <t>Hind.Urban Infra</t>
  </si>
  <si>
    <t>Hindusthan Urban Infrastructure Ltd</t>
  </si>
  <si>
    <t>HUIL IN</t>
  </si>
  <si>
    <t>Odyssey Corpn.</t>
  </si>
  <si>
    <t>Odyssey Corporation Ltd</t>
  </si>
  <si>
    <t>OFS IN</t>
  </si>
  <si>
    <t>Cybertech Sys.</t>
  </si>
  <si>
    <t>Cybertech Systems &amp; Software Ltd</t>
  </si>
  <si>
    <t>CYBT IN</t>
  </si>
  <si>
    <t>Vishvprabha Ven.</t>
  </si>
  <si>
    <t>Vishvprabha Ventures Ltd</t>
  </si>
  <si>
    <t>VISVEN IN</t>
  </si>
  <si>
    <t>CORE Education</t>
  </si>
  <si>
    <t>CORE Education &amp; Technologies Ltd</t>
  </si>
  <si>
    <t>COREEDUTEC</t>
  </si>
  <si>
    <t>CETL IN</t>
  </si>
  <si>
    <t>INE247G01024</t>
  </si>
  <si>
    <t>Vashu Bhagnani</t>
  </si>
  <si>
    <t>Vashu Bhagnani Industries Ltd</t>
  </si>
  <si>
    <t>LCC Infotech</t>
  </si>
  <si>
    <t>LCC Infotech Ltd</t>
  </si>
  <si>
    <t>ARHF IN</t>
  </si>
  <si>
    <t>Modison</t>
  </si>
  <si>
    <t>Modison Ltd</t>
  </si>
  <si>
    <t>MODISON IN</t>
  </si>
  <si>
    <t>Unistar Multim.</t>
  </si>
  <si>
    <t>KMBF IN</t>
  </si>
  <si>
    <t>Tivoli Construc.</t>
  </si>
  <si>
    <t>Tivoli Construction Ltd</t>
  </si>
  <si>
    <t>TVL IN</t>
  </si>
  <si>
    <t>Consortium Vyapa</t>
  </si>
  <si>
    <t>Consortium Vyapaar Ltd</t>
  </si>
  <si>
    <t>INE898D01013</t>
  </si>
  <si>
    <t>Avance Tech.</t>
  </si>
  <si>
    <t>Avance Technologies Ltd</t>
  </si>
  <si>
    <t>ATH IN</t>
  </si>
  <si>
    <t>BSEL ALGO</t>
  </si>
  <si>
    <t>BSEL ALGO Ltd</t>
  </si>
  <si>
    <t>BSELINFRA</t>
  </si>
  <si>
    <t>Osiajee Texfab</t>
  </si>
  <si>
    <t>Osiajee Texfab Ltd</t>
  </si>
  <si>
    <t>OSIAJEE IN</t>
  </si>
  <si>
    <t>CHL</t>
  </si>
  <si>
    <t>CHL Ltd</t>
  </si>
  <si>
    <t>CHL IN</t>
  </si>
  <si>
    <t>Scintilla Comm</t>
  </si>
  <si>
    <t>Scintilla Commercial &amp; Credit Ltd</t>
  </si>
  <si>
    <t>SCCL IN</t>
  </si>
  <si>
    <t>REI Agro</t>
  </si>
  <si>
    <t>REI Agro Ltd</t>
  </si>
  <si>
    <t>REIAGROLTD</t>
  </si>
  <si>
    <t>REIA IN</t>
  </si>
  <si>
    <t>INE385B01031</t>
  </si>
  <si>
    <t>Krishna Capital</t>
  </si>
  <si>
    <t>Krishna Capital &amp; Securities Ltd</t>
  </si>
  <si>
    <t>KRCS IN</t>
  </si>
  <si>
    <t>Inducto Steel</t>
  </si>
  <si>
    <t>Inducto Steel Ltd</t>
  </si>
  <si>
    <t>INDST IN</t>
  </si>
  <si>
    <t>Mudunuru</t>
  </si>
  <si>
    <t>Mudunuru Ltd</t>
  </si>
  <si>
    <t>MUDL IN</t>
  </si>
  <si>
    <t>Manjeera Constr.</t>
  </si>
  <si>
    <t>Manjeera Constructions Ltd</t>
  </si>
  <si>
    <t>MANJC IN</t>
  </si>
  <si>
    <t>Concord Drugs</t>
  </si>
  <si>
    <t>Concord Drugs Ltd</t>
  </si>
  <si>
    <t>CODR IN</t>
  </si>
  <si>
    <t>Sh. Ajit Pulp</t>
  </si>
  <si>
    <t>Shree Ajit Pulp and Paper Ltd</t>
  </si>
  <si>
    <t>SAPP IN</t>
  </si>
  <si>
    <t>KCD Industries</t>
  </si>
  <si>
    <t>KCD Industries India Ltd</t>
  </si>
  <si>
    <t>KCDGROUP IN</t>
  </si>
  <si>
    <t>Empower India</t>
  </si>
  <si>
    <t>Empower India Ltd</t>
  </si>
  <si>
    <t>EMPOW IN</t>
  </si>
  <si>
    <t>Sidh Automobiles</t>
  </si>
  <si>
    <t>Sidh Automobiles Ltd</t>
  </si>
  <si>
    <t>SIDH IN</t>
  </si>
  <si>
    <t>KCP Sugar &amp;Inds.</t>
  </si>
  <si>
    <t>KCP Sugar &amp; Industries Corporation Ltd</t>
  </si>
  <si>
    <t>KCPS IN</t>
  </si>
  <si>
    <t>Punjab Natl.Bank</t>
  </si>
  <si>
    <t>PNB IN</t>
  </si>
  <si>
    <t>Mohite Industrie</t>
  </si>
  <si>
    <t>Mohite Industries Ltd</t>
  </si>
  <si>
    <t>MOHI IN</t>
  </si>
  <si>
    <t>Best Agrolife</t>
  </si>
  <si>
    <t>Best Agrolife Ltd</t>
  </si>
  <si>
    <t>BESTAGRO IN</t>
  </si>
  <si>
    <t>Raideep Industri</t>
  </si>
  <si>
    <t>Raideep Industries Ltd</t>
  </si>
  <si>
    <t>RAIDEEP IN</t>
  </si>
  <si>
    <t>INE923R01019</t>
  </si>
  <si>
    <t>Ganodaya Finleas</t>
  </si>
  <si>
    <t>Ganodaya Finlease Ltd</t>
  </si>
  <si>
    <t>Lloyds Enterpris</t>
  </si>
  <si>
    <t>Lloyds Enterprises Ltd</t>
  </si>
  <si>
    <t>LLOYDSET IN</t>
  </si>
  <si>
    <t>Ind-Swift Labs.</t>
  </si>
  <si>
    <t>Ind-Swift Laboratories Ltd</t>
  </si>
  <si>
    <t>ISL IN</t>
  </si>
  <si>
    <t>Welspun Corp</t>
  </si>
  <si>
    <t>Welspun Corp Ltd</t>
  </si>
  <si>
    <t>WLCO IN</t>
  </si>
  <si>
    <t>Mercury EV-Tech</t>
  </si>
  <si>
    <t>Mercury EV-Tech Ltd</t>
  </si>
  <si>
    <t>MERCURYE IN</t>
  </si>
  <si>
    <t>Polson</t>
  </si>
  <si>
    <t>Polson Ltd</t>
  </si>
  <si>
    <t>PLSN IN</t>
  </si>
  <si>
    <t>Compucom Soft.</t>
  </si>
  <si>
    <t>Compucom Software Ltd</t>
  </si>
  <si>
    <t>CPCS IN</t>
  </si>
  <si>
    <t>Kaashyap Tech.</t>
  </si>
  <si>
    <t>Kaashyap Technologies Ltd</t>
  </si>
  <si>
    <t>KAST IN</t>
  </si>
  <si>
    <t>INE397B01028</t>
  </si>
  <si>
    <t>Zenith Infotech</t>
  </si>
  <si>
    <t>Zenith Infotech Ltd</t>
  </si>
  <si>
    <t>ZENITHINFO</t>
  </si>
  <si>
    <t>ZNI IN</t>
  </si>
  <si>
    <t>INE899A01017</t>
  </si>
  <si>
    <t>Wockhardt</t>
  </si>
  <si>
    <t>WPL IN</t>
  </si>
  <si>
    <t>Tips Music</t>
  </si>
  <si>
    <t>Tips Music Ltd</t>
  </si>
  <si>
    <t>TIPSMUSIC</t>
  </si>
  <si>
    <t>TVS Motor Co.</t>
  </si>
  <si>
    <t>TVS Motor Company Ltd</t>
  </si>
  <si>
    <t>TVSL IN</t>
  </si>
  <si>
    <t>Usha Mart. Edu.</t>
  </si>
  <si>
    <t>Usha Martin Education &amp; Solutions Ltd</t>
  </si>
  <si>
    <t>UMES IN</t>
  </si>
  <si>
    <t>Megasoft</t>
  </si>
  <si>
    <t>Megasoft Ltd</t>
  </si>
  <si>
    <t>MGSF IN</t>
  </si>
  <si>
    <t>Transcorp Intl.</t>
  </si>
  <si>
    <t>Transcorp International Ltd</t>
  </si>
  <si>
    <t>TNI IN</t>
  </si>
  <si>
    <t>United Spirits</t>
  </si>
  <si>
    <t>United Spirits Ltd</t>
  </si>
  <si>
    <t>UNITDSPR IN</t>
  </si>
  <si>
    <t>BF Utilities</t>
  </si>
  <si>
    <t>BF Utilities Ltd</t>
  </si>
  <si>
    <t>BFUT IN</t>
  </si>
  <si>
    <t>Aptech</t>
  </si>
  <si>
    <t>Aptech Ltd</t>
  </si>
  <si>
    <t>APTR IN</t>
  </si>
  <si>
    <t>Aurionpro Sol.</t>
  </si>
  <si>
    <t>Aurionpro Solutions Ltd</t>
  </si>
  <si>
    <t>AUPS IN</t>
  </si>
  <si>
    <t>NTPC Ltd</t>
  </si>
  <si>
    <t>NTPC IN</t>
  </si>
  <si>
    <t>I O C L</t>
  </si>
  <si>
    <t>Indian Oil Corporation Ltd</t>
  </si>
  <si>
    <t>IOCL IN</t>
  </si>
  <si>
    <t>Coal India</t>
  </si>
  <si>
    <t>Coal India Ltd</t>
  </si>
  <si>
    <t>COAL IN</t>
  </si>
  <si>
    <t>LICI IN</t>
  </si>
  <si>
    <t>Engineers India</t>
  </si>
  <si>
    <t>Engineers India Ltd</t>
  </si>
  <si>
    <t>ENGR IN</t>
  </si>
  <si>
    <t>Hind.Aeronautics</t>
  </si>
  <si>
    <t>Hindustan Aeronautics Ltd</t>
  </si>
  <si>
    <t>HNAL IN</t>
  </si>
  <si>
    <t>I T D C</t>
  </si>
  <si>
    <t>India Tourism Development Corporation Ltd</t>
  </si>
  <si>
    <t>ITDC IN</t>
  </si>
  <si>
    <t>NMDC IN</t>
  </si>
  <si>
    <t>Natl.Fertilizer</t>
  </si>
  <si>
    <t>National Fertilizer Ltd</t>
  </si>
  <si>
    <t>NFL IN</t>
  </si>
  <si>
    <t>Power Fin.Corpn.</t>
  </si>
  <si>
    <t>POWF IN</t>
  </si>
  <si>
    <t>SJVN Ltd</t>
  </si>
  <si>
    <t>SJVN IN</t>
  </si>
  <si>
    <t>Raunaq Intl.</t>
  </si>
  <si>
    <t>Raunaq International Ltd</t>
  </si>
  <si>
    <t>H U D C O</t>
  </si>
  <si>
    <t>Housing &amp; Urban Development Corporation Ltd</t>
  </si>
  <si>
    <t>HUDCO IN</t>
  </si>
  <si>
    <t>Madhucon Project</t>
  </si>
  <si>
    <t>Madhucon Projects Ltd</t>
  </si>
  <si>
    <t>MDHPJ IN</t>
  </si>
  <si>
    <t>New India Assura</t>
  </si>
  <si>
    <t>New India Assurance Company Ltd</t>
  </si>
  <si>
    <t>NIACL IN</t>
  </si>
  <si>
    <t>Punj Lloyd</t>
  </si>
  <si>
    <t>Punj Lloyd Ltd</t>
  </si>
  <si>
    <t>PUNJ IN</t>
  </si>
  <si>
    <t>Guj Pipavav Port</t>
  </si>
  <si>
    <t>Gujarat Pipavav Port Ltd</t>
  </si>
  <si>
    <t>GPPV IN</t>
  </si>
  <si>
    <t>Amit Securities</t>
  </si>
  <si>
    <t>Amit Securities Ltd</t>
  </si>
  <si>
    <t>AMITS IN</t>
  </si>
  <si>
    <t>Uno Minda</t>
  </si>
  <si>
    <t>Uno Minda Ltd</t>
  </si>
  <si>
    <t>UNOMINDA IN</t>
  </si>
  <si>
    <t>Accedere</t>
  </si>
  <si>
    <t>Accedere Ltd</t>
  </si>
  <si>
    <t>RTCL</t>
  </si>
  <si>
    <t>RTCL Ltd</t>
  </si>
  <si>
    <t>RGHTC IN</t>
  </si>
  <si>
    <t>APL Apollo Tubes</t>
  </si>
  <si>
    <t>APL Apollo Tubes Ltd</t>
  </si>
  <si>
    <t>APAT IN</t>
  </si>
  <si>
    <t>GAIL (India)</t>
  </si>
  <si>
    <t>GAIL (India) Ltd</t>
  </si>
  <si>
    <t>GAIL IN</t>
  </si>
  <si>
    <t>RTS Power Corpn.</t>
  </si>
  <si>
    <t>RTS Power Corporation Ltd</t>
  </si>
  <si>
    <t>RTSP IN</t>
  </si>
  <si>
    <t>Zicom Electron.</t>
  </si>
  <si>
    <t>Zicom Electronic Security Systems Ltd</t>
  </si>
  <si>
    <t>ZSS IN</t>
  </si>
  <si>
    <t>Paradeep Phosph.</t>
  </si>
  <si>
    <t>Paradeep Phosphates Ltd</t>
  </si>
  <si>
    <t>PARADEEP IN</t>
  </si>
  <si>
    <t>Linc</t>
  </si>
  <si>
    <t>Linc Ltd</t>
  </si>
  <si>
    <t>LINC IN</t>
  </si>
  <si>
    <t>Panacea Biotec</t>
  </si>
  <si>
    <t>Panacea Biotec Ltd</t>
  </si>
  <si>
    <t>PNCB IN</t>
  </si>
  <si>
    <t>Dhanada Corp.</t>
  </si>
  <si>
    <t>Dhanada Corporation Ltd</t>
  </si>
  <si>
    <t>DHAL IN</t>
  </si>
  <si>
    <t>ICICI Securities</t>
  </si>
  <si>
    <t>ICICI Securities Ltd</t>
  </si>
  <si>
    <t>ISEC IN</t>
  </si>
  <si>
    <t>Aries Agro</t>
  </si>
  <si>
    <t>Aries Agro Ltd</t>
  </si>
  <si>
    <t>ARIE IN</t>
  </si>
  <si>
    <t>Sonata Software</t>
  </si>
  <si>
    <t>Sonata Software Ltd</t>
  </si>
  <si>
    <t>SSOF IN</t>
  </si>
  <si>
    <t>Indoco Remedies</t>
  </si>
  <si>
    <t>Indoco Remedies Ltd</t>
  </si>
  <si>
    <t>INDR IN</t>
  </si>
  <si>
    <t>NHPC Ltd</t>
  </si>
  <si>
    <t>NHPC IN</t>
  </si>
  <si>
    <t>Marico</t>
  </si>
  <si>
    <t>Marico Ltd</t>
  </si>
  <si>
    <t>MRCO IN</t>
  </si>
  <si>
    <t>Redington</t>
  </si>
  <si>
    <t>Redington Ltd</t>
  </si>
  <si>
    <t>REDI IN</t>
  </si>
  <si>
    <t>Karur KCP Pack.</t>
  </si>
  <si>
    <t>Karur KCP Packkagings Ltd</t>
  </si>
  <si>
    <t>KARURKCP</t>
  </si>
  <si>
    <t>KKCP IN</t>
  </si>
  <si>
    <t>INE727F01019</t>
  </si>
  <si>
    <t>Container Corpn.</t>
  </si>
  <si>
    <t>Container Corporation Of India Ltd</t>
  </si>
  <si>
    <t>CCRI IN</t>
  </si>
  <si>
    <t>SIL Investments</t>
  </si>
  <si>
    <t>SIIN IN</t>
  </si>
  <si>
    <t>Ramco Systems</t>
  </si>
  <si>
    <t>RMCS IN</t>
  </si>
  <si>
    <t>Nippon Life Ind.</t>
  </si>
  <si>
    <t>Nippon Life India Asset Management Ltd</t>
  </si>
  <si>
    <t>NAM IN</t>
  </si>
  <si>
    <t>Granules India</t>
  </si>
  <si>
    <t>Granules India Ltd</t>
  </si>
  <si>
    <t>GRAN IN</t>
  </si>
  <si>
    <t>Reliance Power</t>
  </si>
  <si>
    <t>Reliance Power Ltd</t>
  </si>
  <si>
    <t>RPWR IN</t>
  </si>
  <si>
    <t>Equilateral Ent.</t>
  </si>
  <si>
    <t>Equilateral Enterprises Ltd</t>
  </si>
  <si>
    <t>SRIC IN</t>
  </si>
  <si>
    <t>GeeCee Vent.</t>
  </si>
  <si>
    <t>Geecee Ventures Ltd</t>
  </si>
  <si>
    <t>GCVL IN</t>
  </si>
  <si>
    <t>XT Global Infot.</t>
  </si>
  <si>
    <t>XT Global Infotech Ltd</t>
  </si>
  <si>
    <t>Lincoln Pharma.</t>
  </si>
  <si>
    <t>Lincoln Pharmaceuticals Ltd</t>
  </si>
  <si>
    <t>LPH IN</t>
  </si>
  <si>
    <t>SKIL Infrastr</t>
  </si>
  <si>
    <t>SKIL Infrastructure Ltd</t>
  </si>
  <si>
    <t>SKIL IN</t>
  </si>
  <si>
    <t>WEP Solutions</t>
  </si>
  <si>
    <t>WEP IN</t>
  </si>
  <si>
    <t>Capri Global</t>
  </si>
  <si>
    <t>Capri Global Capital Ltd</t>
  </si>
  <si>
    <t>CGCL IN</t>
  </si>
  <si>
    <t>Comfort Intech</t>
  </si>
  <si>
    <t>CMF IN</t>
  </si>
  <si>
    <t>Mayur Floorings</t>
  </si>
  <si>
    <t>Mayur Floorings Ltd</t>
  </si>
  <si>
    <t>MYFL IN</t>
  </si>
  <si>
    <t>Jain Studios</t>
  </si>
  <si>
    <t>Jain Studios Ltd</t>
  </si>
  <si>
    <t>JNS IN</t>
  </si>
  <si>
    <t>Jaihind Projects</t>
  </si>
  <si>
    <t>Jaihind Projects Ltd</t>
  </si>
  <si>
    <t>JAIHINDPRO</t>
  </si>
  <si>
    <t>JHP IN</t>
  </si>
  <si>
    <t>INE343D01010</t>
  </si>
  <si>
    <t>Aspinwall &amp; Co</t>
  </si>
  <si>
    <t>Aspinwall &amp; Company Ltd</t>
  </si>
  <si>
    <t>ASPINWAL IN</t>
  </si>
  <si>
    <t>Mazagon Dock</t>
  </si>
  <si>
    <t>Mazagon Dock Shipbuilders Ltd</t>
  </si>
  <si>
    <t>MAZDOCKS IN</t>
  </si>
  <si>
    <t>Gokaldas Exports</t>
  </si>
  <si>
    <t>GEXP IN</t>
  </si>
  <si>
    <t>Blu.Coast Hotel.</t>
  </si>
  <si>
    <t>BCOH IN</t>
  </si>
  <si>
    <t>SBEC Sugar</t>
  </si>
  <si>
    <t>SBEC Sugar Ltd</t>
  </si>
  <si>
    <t>SBECS IN</t>
  </si>
  <si>
    <t>Sybly Industries</t>
  </si>
  <si>
    <t>Sybly Industries Ltd</t>
  </si>
  <si>
    <t>SYBSM IN</t>
  </si>
  <si>
    <t>ICRA Ltd</t>
  </si>
  <si>
    <t>ICRA IN</t>
  </si>
  <si>
    <t>Jayshree Chem.</t>
  </si>
  <si>
    <t>Jayshree Chemicals Ltd</t>
  </si>
  <si>
    <t>JYC IN</t>
  </si>
  <si>
    <t>Rajesh Exports</t>
  </si>
  <si>
    <t>Rajesh Exports Ltd</t>
  </si>
  <si>
    <t>RJEX IN</t>
  </si>
  <si>
    <t>CARE Ratings</t>
  </si>
  <si>
    <t>CARE Ratings Ltd</t>
  </si>
  <si>
    <t>CARE IN</t>
  </si>
  <si>
    <t>Oracle Fin.Serv.</t>
  </si>
  <si>
    <t>Oracle Financial Services Software Ltd</t>
  </si>
  <si>
    <t>OFSS IN</t>
  </si>
  <si>
    <t>Milestone Global</t>
  </si>
  <si>
    <t>Milestone Global Ltd</t>
  </si>
  <si>
    <t>MSG IN</t>
  </si>
  <si>
    <t>NBCC (India) Ltd</t>
  </si>
  <si>
    <t>NBCC IN</t>
  </si>
  <si>
    <t>Prestige Estates</t>
  </si>
  <si>
    <t>Prestige Estates Projects Ltd</t>
  </si>
  <si>
    <t>PEPL IN</t>
  </si>
  <si>
    <t>Cerebra Integr.</t>
  </si>
  <si>
    <t>Cerebra Integrated Technologies Ltd</t>
  </si>
  <si>
    <t>CIT IN</t>
  </si>
  <si>
    <t>Lyons Corporate</t>
  </si>
  <si>
    <t>Lyons Corporate Market Ltd</t>
  </si>
  <si>
    <t>LCM IN</t>
  </si>
  <si>
    <t>India Power Corp</t>
  </si>
  <si>
    <t>India Power Corporation Ltd</t>
  </si>
  <si>
    <t>DPSC IN</t>
  </si>
  <si>
    <t>Gradiente Info.</t>
  </si>
  <si>
    <t>Gradiente Infotainment Ltd</t>
  </si>
  <si>
    <t>GRAL IN</t>
  </si>
  <si>
    <t>INE361K01017</t>
  </si>
  <si>
    <t>Purohit Const.</t>
  </si>
  <si>
    <t>Purohit Construction Ltd</t>
  </si>
  <si>
    <t>PURC IN</t>
  </si>
  <si>
    <t>Morarjee Text.</t>
  </si>
  <si>
    <t>Morarjee Textiles Ltd</t>
  </si>
  <si>
    <t>MTEX IN</t>
  </si>
  <si>
    <t>Pokarna</t>
  </si>
  <si>
    <t>Pokarna Ltd</t>
  </si>
  <si>
    <t>POKR IN</t>
  </si>
  <si>
    <t>Mahanagar Gas</t>
  </si>
  <si>
    <t>Mahanagar Gas Ltd</t>
  </si>
  <si>
    <t>MAHGL IN</t>
  </si>
  <si>
    <t>Arih.Found.Hsg.</t>
  </si>
  <si>
    <t>Arihant Foundations &amp; Housing Ltd</t>
  </si>
  <si>
    <t>AFH IN</t>
  </si>
  <si>
    <t>Cyber Media Ind</t>
  </si>
  <si>
    <t>Cyber Media (India) Ltd</t>
  </si>
  <si>
    <t>CYBM IN</t>
  </si>
  <si>
    <t>ASYA IN</t>
  </si>
  <si>
    <t>Ajanta Pharma</t>
  </si>
  <si>
    <t>Ajanta Pharma Ltd</t>
  </si>
  <si>
    <t>AJP IN</t>
  </si>
  <si>
    <t>Vertex Secur.</t>
  </si>
  <si>
    <t>Vertex Securities Ltd</t>
  </si>
  <si>
    <t>VRTS IN</t>
  </si>
  <si>
    <t>Phosphate Co</t>
  </si>
  <si>
    <t>The Phosphate Company Ltd</t>
  </si>
  <si>
    <t>PHOS IN</t>
  </si>
  <si>
    <t>GRM Overseas</t>
  </si>
  <si>
    <t>GRM Overseas Ltd</t>
  </si>
  <si>
    <t>GRMO IN</t>
  </si>
  <si>
    <t>Mayur Leather</t>
  </si>
  <si>
    <t>Mayur Leather Products Ltd</t>
  </si>
  <si>
    <t>MYLP IN</t>
  </si>
  <si>
    <t>Deep Diamond</t>
  </si>
  <si>
    <t>Deep Diamond India Ltd</t>
  </si>
  <si>
    <t>DEEPIN IN</t>
  </si>
  <si>
    <t>Nouveau Global</t>
  </si>
  <si>
    <t>Nouveau Global Ventures Ltd</t>
  </si>
  <si>
    <t>NUVF IN</t>
  </si>
  <si>
    <t>Cyient</t>
  </si>
  <si>
    <t>Cyient Ltd</t>
  </si>
  <si>
    <t>CYL IN</t>
  </si>
  <si>
    <t>Octal Credit Cap</t>
  </si>
  <si>
    <t>Octal Credit Capital Ltd</t>
  </si>
  <si>
    <t>OCCL IN</t>
  </si>
  <si>
    <t>Aion-Tech Soluti</t>
  </si>
  <si>
    <t>Aion-Tech Solutions Ltd</t>
  </si>
  <si>
    <t>Nitco</t>
  </si>
  <si>
    <t>Nitco Ltd</t>
  </si>
  <si>
    <t>NITCO IN</t>
  </si>
  <si>
    <t>R K Swamy</t>
  </si>
  <si>
    <t>R K Swamy Ltd</t>
  </si>
  <si>
    <t>RKSWAMY IN</t>
  </si>
  <si>
    <t>GKB Ophthalmics</t>
  </si>
  <si>
    <t>GKB Ophthalmics Ltd</t>
  </si>
  <si>
    <t>GKB IN</t>
  </si>
  <si>
    <t>Newgen Software</t>
  </si>
  <si>
    <t>Newgen Software Technologies Ltd</t>
  </si>
  <si>
    <t>NEWGEN IN</t>
  </si>
  <si>
    <t>Technofab Engg.</t>
  </si>
  <si>
    <t>Technofab Engineering Ltd</t>
  </si>
  <si>
    <t>TECE IN</t>
  </si>
  <si>
    <t>M K Exim India</t>
  </si>
  <si>
    <t>M K Exim (India) Ltd</t>
  </si>
  <si>
    <t>MKEX IN</t>
  </si>
  <si>
    <t>Manaksia</t>
  </si>
  <si>
    <t>Manaksia Ltd</t>
  </si>
  <si>
    <t>MANL IN</t>
  </si>
  <si>
    <t>Cella Space</t>
  </si>
  <si>
    <t>Cella Space Ltd</t>
  </si>
  <si>
    <t>CELLA IN</t>
  </si>
  <si>
    <t>Variman Global</t>
  </si>
  <si>
    <t>Variman Global Enterprises Ltd</t>
  </si>
  <si>
    <t>VARIMAN IN</t>
  </si>
  <si>
    <t>MOIL Ltd</t>
  </si>
  <si>
    <t>MOIL IN</t>
  </si>
  <si>
    <t>G M D C</t>
  </si>
  <si>
    <t>Gujarat Mineral Development Corporation Ltd</t>
  </si>
  <si>
    <t>GMDC IN</t>
  </si>
  <si>
    <t>Suzlon Energy</t>
  </si>
  <si>
    <t>Suzlon Energy Ltd</t>
  </si>
  <si>
    <t>SUEL IN</t>
  </si>
  <si>
    <t>Unison Metals</t>
  </si>
  <si>
    <t>UML IN</t>
  </si>
  <si>
    <t>Poly Medicure</t>
  </si>
  <si>
    <t>PLM IN</t>
  </si>
  <si>
    <t>Bhagiradha Chem.</t>
  </si>
  <si>
    <t>Bhagiradha Chemicals &amp; Industries Ltd</t>
  </si>
  <si>
    <t>BCHI IN</t>
  </si>
  <si>
    <t>Omkar Overseas</t>
  </si>
  <si>
    <t>Omkar Overseas Ltd</t>
  </si>
  <si>
    <t>OMKO IN</t>
  </si>
  <si>
    <t>Ace Soft. Exp.</t>
  </si>
  <si>
    <t>Ace Software Exports Ltd</t>
  </si>
  <si>
    <t>ACESE IN</t>
  </si>
  <si>
    <t>Trinity League</t>
  </si>
  <si>
    <t>Trinity League India Ltd</t>
  </si>
  <si>
    <t>TLIL IN</t>
  </si>
  <si>
    <t>Mishra Dhatu Nig</t>
  </si>
  <si>
    <t>Mishra Dhatu Nigam Ltd</t>
  </si>
  <si>
    <t>MIDHANI IN</t>
  </si>
  <si>
    <t>Parmeshwari Silk</t>
  </si>
  <si>
    <t>Parmeshwari Silk Mills Ltd</t>
  </si>
  <si>
    <t>PARMSILK IN</t>
  </si>
  <si>
    <t>INE808R01012</t>
  </si>
  <si>
    <t>Subex</t>
  </si>
  <si>
    <t>Subex Ltd</t>
  </si>
  <si>
    <t>SUBX IN</t>
  </si>
  <si>
    <t>California Soft.</t>
  </si>
  <si>
    <t>California Software Company Ltd</t>
  </si>
  <si>
    <t>CFSC IN</t>
  </si>
  <si>
    <t>Ortel Commu.</t>
  </si>
  <si>
    <t>Ortel Communications Ltd</t>
  </si>
  <si>
    <t>ORTEL IN</t>
  </si>
  <si>
    <t>Eon Elect.</t>
  </si>
  <si>
    <t>EON IN</t>
  </si>
  <si>
    <t>Allcargo Gati</t>
  </si>
  <si>
    <t>Allcargo Gati Ltd</t>
  </si>
  <si>
    <t>ACLGATI IN</t>
  </si>
  <si>
    <t>Pondy Oxides</t>
  </si>
  <si>
    <t>Pondy Oxides &amp; Chemicals Ltd</t>
  </si>
  <si>
    <t>POCL IN</t>
  </si>
  <si>
    <t>Aadhar Hsg. Fin.</t>
  </si>
  <si>
    <t>Aadhar Housing Finance Ltd</t>
  </si>
  <si>
    <t>AADHARHF IN</t>
  </si>
  <si>
    <t>JP Power Ven.</t>
  </si>
  <si>
    <t>Jaiprakash Power Ventures Ltd</t>
  </si>
  <si>
    <t>JPVL IN</t>
  </si>
  <si>
    <t>Rupa &amp; Co</t>
  </si>
  <si>
    <t>Rupa &amp; Company Ltd</t>
  </si>
  <si>
    <t>RUPA IN</t>
  </si>
  <si>
    <t>Quintegra Soln.</t>
  </si>
  <si>
    <t>Quintegra Solutions Ltd</t>
  </si>
  <si>
    <t>QSL IN</t>
  </si>
  <si>
    <t>Midland Polymers</t>
  </si>
  <si>
    <t>Midland Polymers Ltd</t>
  </si>
  <si>
    <t>MDPY IN</t>
  </si>
  <si>
    <t>Adit.Birla Money</t>
  </si>
  <si>
    <t>Aditya Birla Money Ltd</t>
  </si>
  <si>
    <t>ABML IN</t>
  </si>
  <si>
    <t>F Mec Intl. Fin.</t>
  </si>
  <si>
    <t>F Mec International Financial Services Ltd</t>
  </si>
  <si>
    <t>FMECIN IN</t>
  </si>
  <si>
    <t>Yamuna Syndicate</t>
  </si>
  <si>
    <t>Yamuna Syndicate Ltd</t>
  </si>
  <si>
    <t>YSL IN</t>
  </si>
  <si>
    <t>FDC Ltd</t>
  </si>
  <si>
    <t>FDCLT IN</t>
  </si>
  <si>
    <t>Trilogic Digital</t>
  </si>
  <si>
    <t>Trilogic Digital Media Ltd</t>
  </si>
  <si>
    <t>TDML IN</t>
  </si>
  <si>
    <t>Protean eGov</t>
  </si>
  <si>
    <t>Protean eGov Technologies Ltd</t>
  </si>
  <si>
    <t>PROTEAN IN</t>
  </si>
  <si>
    <t>Gland Pharma</t>
  </si>
  <si>
    <t>Gland Pharma Ltd</t>
  </si>
  <si>
    <t>GLAND IN</t>
  </si>
  <si>
    <t>Jubilant Food.</t>
  </si>
  <si>
    <t>Jubilant Foodworks Ltd</t>
  </si>
  <si>
    <t>JUBI IN</t>
  </si>
  <si>
    <t>Cinevista</t>
  </si>
  <si>
    <t>Cinevista Ltd</t>
  </si>
  <si>
    <t>CNVC IN</t>
  </si>
  <si>
    <t>PVR Inox</t>
  </si>
  <si>
    <t>PVR Inox Ltd</t>
  </si>
  <si>
    <t>PVRINOX IN</t>
  </si>
  <si>
    <t>Genpharmasec</t>
  </si>
  <si>
    <t>Genpharmasec Ltd</t>
  </si>
  <si>
    <t>GENPHARM IN</t>
  </si>
  <si>
    <t>Prerna Infra.</t>
  </si>
  <si>
    <t>Prerna Infrabuild Ltd</t>
  </si>
  <si>
    <t>PRFL IN</t>
  </si>
  <si>
    <t>MROTK IN</t>
  </si>
  <si>
    <t>GACM Tech</t>
  </si>
  <si>
    <t>GACM Technologies Ltd</t>
  </si>
  <si>
    <t>Gennex Lab.</t>
  </si>
  <si>
    <t>GLL IN</t>
  </si>
  <si>
    <t>Vidhi Specialty</t>
  </si>
  <si>
    <t>Vidhi Specialty Food Ingredients Ltd</t>
  </si>
  <si>
    <t>VSFI IN</t>
  </si>
  <si>
    <t>Maithan Alloys</t>
  </si>
  <si>
    <t>Maithan Alloys Ltd</t>
  </si>
  <si>
    <t>MAIT IN</t>
  </si>
  <si>
    <t>Camson Bio Tech.</t>
  </si>
  <si>
    <t>CBTL IN</t>
  </si>
  <si>
    <t>Lahoti Overseas</t>
  </si>
  <si>
    <t>Lahoti Overseas Ltd</t>
  </si>
  <si>
    <t>LHO IN</t>
  </si>
  <si>
    <t>Jyothy Labs</t>
  </si>
  <si>
    <t>Jyothy Labs Ltd</t>
  </si>
  <si>
    <t>JYL IN</t>
  </si>
  <si>
    <t>Primax Fiscal</t>
  </si>
  <si>
    <t>Primax Fiscal Services Ltd</t>
  </si>
  <si>
    <t>INE566D01016</t>
  </si>
  <si>
    <t>Biocon</t>
  </si>
  <si>
    <t>Biocon Ltd</t>
  </si>
  <si>
    <t>BIOS IN</t>
  </si>
  <si>
    <t>Atul Auto</t>
  </si>
  <si>
    <t>Atul Auto Ltd</t>
  </si>
  <si>
    <t>ATA IN</t>
  </si>
  <si>
    <t>Menon Pistons</t>
  </si>
  <si>
    <t>Menon Pistons Ltd</t>
  </si>
  <si>
    <t>MNPS IN</t>
  </si>
  <si>
    <t>Prithvi Exchange</t>
  </si>
  <si>
    <t>Prithvi Exchange (India) Ltd</t>
  </si>
  <si>
    <t>PRITHVISOF</t>
  </si>
  <si>
    <t>PREIL IN</t>
  </si>
  <si>
    <t>BGR Energy Sys.</t>
  </si>
  <si>
    <t>BGR Energy Systems Ltd</t>
  </si>
  <si>
    <t>BGRL IN</t>
  </si>
  <si>
    <t>Accelya Solution</t>
  </si>
  <si>
    <t>Accelya Solutions India Ltd</t>
  </si>
  <si>
    <t>ACCELYA IN</t>
  </si>
  <si>
    <t>Minda Corp</t>
  </si>
  <si>
    <t>Minda Corporation Ltd</t>
  </si>
  <si>
    <t>MDA IN</t>
  </si>
  <si>
    <t>Prit Nandy Comm.</t>
  </si>
  <si>
    <t>PRTN IN</t>
  </si>
  <si>
    <t>Aksh Optifibre</t>
  </si>
  <si>
    <t>Aksh Optifibre Ltd</t>
  </si>
  <si>
    <t>AKOP IN</t>
  </si>
  <si>
    <t>Summit Securitie</t>
  </si>
  <si>
    <t>Summit Securities Ltd</t>
  </si>
  <si>
    <t>SUMM IN</t>
  </si>
  <si>
    <t>Rodium Realty</t>
  </si>
  <si>
    <t>Rodium Realty Ltd</t>
  </si>
  <si>
    <t>RORL IN</t>
  </si>
  <si>
    <t>Nelcast</t>
  </si>
  <si>
    <t>Nelcast Ltd</t>
  </si>
  <si>
    <t>NELC IN</t>
  </si>
  <si>
    <t>Sun TV Network</t>
  </si>
  <si>
    <t>Sun TV Network Ltd</t>
  </si>
  <si>
    <t>SUNTV IN</t>
  </si>
  <si>
    <t>JP Associates</t>
  </si>
  <si>
    <t>Jaiprakash Associates Ltd</t>
  </si>
  <si>
    <t>JPA IN</t>
  </si>
  <si>
    <t>Helios Matheson</t>
  </si>
  <si>
    <t>Helios &amp; Matheson Information Technology Ltd</t>
  </si>
  <si>
    <t>HELIOSMATH</t>
  </si>
  <si>
    <t>HMIT IN</t>
  </si>
  <si>
    <t>INE674B01012</t>
  </si>
  <si>
    <t>Dollar Industrie</t>
  </si>
  <si>
    <t>Dollar Industries Ltd</t>
  </si>
  <si>
    <t>DOLLAR IN</t>
  </si>
  <si>
    <t>3B Blackbio</t>
  </si>
  <si>
    <t>3B Blackbio DX Ltd</t>
  </si>
  <si>
    <t>Trade-Wings</t>
  </si>
  <si>
    <t>Trade-Wings Ltd</t>
  </si>
  <si>
    <t>TW IN</t>
  </si>
  <si>
    <t>Galaxy Agrico</t>
  </si>
  <si>
    <t>Galaxy Agrico Exports Ltd</t>
  </si>
  <si>
    <t>GAE IN</t>
  </si>
  <si>
    <t>Samsrita Labs</t>
  </si>
  <si>
    <t>Samsrita Labs Ltd</t>
  </si>
  <si>
    <t>Smartlink Hold.</t>
  </si>
  <si>
    <t>Smartlink Holdings Ltd</t>
  </si>
  <si>
    <t>SHDSL IN</t>
  </si>
  <si>
    <t>Bharti Airtel</t>
  </si>
  <si>
    <t>Bharti Airtel Ltd</t>
  </si>
  <si>
    <t>BHARTI IN</t>
  </si>
  <si>
    <t>Godrej Propert.</t>
  </si>
  <si>
    <t>Godrej Properties Ltd</t>
  </si>
  <si>
    <t>GPL IN</t>
  </si>
  <si>
    <t>CASTEXTECH</t>
  </si>
  <si>
    <t>CAST IN</t>
  </si>
  <si>
    <t>INE068D01021</t>
  </si>
  <si>
    <t>Energy Devl.Co.</t>
  </si>
  <si>
    <t>Energy Development Company Ltd</t>
  </si>
  <si>
    <t>ENGY IN</t>
  </si>
  <si>
    <t>New Delhi Television Ltd</t>
  </si>
  <si>
    <t>NDTV IN</t>
  </si>
  <si>
    <t>Oriental Rail</t>
  </si>
  <si>
    <t>Oriental Rail Infrastructure Ltd</t>
  </si>
  <si>
    <t>OVP IN</t>
  </si>
  <si>
    <t>Century Plyboard</t>
  </si>
  <si>
    <t>Century Plyboards (India) Ltd</t>
  </si>
  <si>
    <t>CPBI IN</t>
  </si>
  <si>
    <t>Dwarikesh Sugar</t>
  </si>
  <si>
    <t>Dwarikesh Sugar Industries Ltd</t>
  </si>
  <si>
    <t>DSIL IN</t>
  </si>
  <si>
    <t>Longspur Intl</t>
  </si>
  <si>
    <t>Longspur International Ventures Ltd</t>
  </si>
  <si>
    <t>Repro India</t>
  </si>
  <si>
    <t>Repro India Ltd</t>
  </si>
  <si>
    <t>REPR IN</t>
  </si>
  <si>
    <t>Chadha Papers</t>
  </si>
  <si>
    <t>Chadha Papers Ltd</t>
  </si>
  <si>
    <t>CHDP IN</t>
  </si>
  <si>
    <t>Indian Wood Prod</t>
  </si>
  <si>
    <t>The Indian Wood Products Company Ltd</t>
  </si>
  <si>
    <t>IWP IN</t>
  </si>
  <si>
    <t>Tulip Telecom</t>
  </si>
  <si>
    <t>Tulip Telecom Ltd</t>
  </si>
  <si>
    <t>TULIP</t>
  </si>
  <si>
    <t>TTSL IN</t>
  </si>
  <si>
    <t>INE122H01027</t>
  </si>
  <si>
    <t>Hind Aluminium</t>
  </si>
  <si>
    <t>Hind Aluminium Industries Ltd</t>
  </si>
  <si>
    <t>HAIL IN</t>
  </si>
  <si>
    <t>Satin Creditcare</t>
  </si>
  <si>
    <t>Satin Creditcare Network Ltd</t>
  </si>
  <si>
    <t>SATIN IN</t>
  </si>
  <si>
    <t>Godrej Agrovet</t>
  </si>
  <si>
    <t>Godrej Agrovet Ltd</t>
  </si>
  <si>
    <t>GOAGRO IN</t>
  </si>
  <si>
    <t>Kernex Microsys.</t>
  </si>
  <si>
    <t>Kernex Microsystems (India) Ltd</t>
  </si>
  <si>
    <t>KMSI IN</t>
  </si>
  <si>
    <t>Vaibhav Global</t>
  </si>
  <si>
    <t>VGM IN</t>
  </si>
  <si>
    <t>PNB Housing</t>
  </si>
  <si>
    <t>PNB Housing Finance Ltd</t>
  </si>
  <si>
    <t>PNBHOUSI IN</t>
  </si>
  <si>
    <t>Gayatri Projects</t>
  </si>
  <si>
    <t>Gayatri Projects Ltd</t>
  </si>
  <si>
    <t>GAYP IN</t>
  </si>
  <si>
    <t>Birlasoft Ltd</t>
  </si>
  <si>
    <t>BSOFT IN</t>
  </si>
  <si>
    <t>M &amp; M Fin. Serv.</t>
  </si>
  <si>
    <t>Mahindra &amp; Mahindra Financial Services Ltd</t>
  </si>
  <si>
    <t>MMFS IN</t>
  </si>
  <si>
    <t>IZMO Ltd</t>
  </si>
  <si>
    <t>IZMO IN</t>
  </si>
  <si>
    <t>Kamdhenu</t>
  </si>
  <si>
    <t>Kamdhenu Ltd</t>
  </si>
  <si>
    <t>KAMD IN</t>
  </si>
  <si>
    <t>SagarSoft (India</t>
  </si>
  <si>
    <t>SagarSoft (India) Ltd</t>
  </si>
  <si>
    <t>SSOFT IN</t>
  </si>
  <si>
    <t>Emcure Pharma</t>
  </si>
  <si>
    <t>Emcure Pharmaceuticals Ltd</t>
  </si>
  <si>
    <t>EMCURE IN</t>
  </si>
  <si>
    <t>Strides Pharma</t>
  </si>
  <si>
    <t>Strides Pharma Science Ltd</t>
  </si>
  <si>
    <t>STR IN</t>
  </si>
  <si>
    <t>J K Cements</t>
  </si>
  <si>
    <t>J K Cements Ltd</t>
  </si>
  <si>
    <t>JKCE IN</t>
  </si>
  <si>
    <t>STEL Holdings</t>
  </si>
  <si>
    <t>STEL Holdings Ltd</t>
  </si>
  <si>
    <t>STEL IN</t>
  </si>
  <si>
    <t>Delta Corp</t>
  </si>
  <si>
    <t>Delta Corp Ltd</t>
  </si>
  <si>
    <t>DELTA IN</t>
  </si>
  <si>
    <t>Tech Mahindra</t>
  </si>
  <si>
    <t>Tech Mahindra Ltd</t>
  </si>
  <si>
    <t>TECHM IN</t>
  </si>
  <si>
    <t>Inox India</t>
  </si>
  <si>
    <t>Inox India Ltd</t>
  </si>
  <si>
    <t>INOXINDI IN</t>
  </si>
  <si>
    <t>Hindustan Media</t>
  </si>
  <si>
    <t>Hindustan Media Ventures Ltd</t>
  </si>
  <si>
    <t>HMVL IN</t>
  </si>
  <si>
    <t>SKM Egg Prod.</t>
  </si>
  <si>
    <t>SKM Egg Products Export (India) Ltd</t>
  </si>
  <si>
    <t>SKMEX IN</t>
  </si>
  <si>
    <t>Noida Tollbridg.</t>
  </si>
  <si>
    <t>NTB IN</t>
  </si>
  <si>
    <t>Metro Brands</t>
  </si>
  <si>
    <t>Metro Brands Ltd</t>
  </si>
  <si>
    <t>METROBRA IN</t>
  </si>
  <si>
    <t>Sundaram Fin.Hol</t>
  </si>
  <si>
    <t>Sundaram Finance Holdings Ltd</t>
  </si>
  <si>
    <t>SFHL IN</t>
  </si>
  <si>
    <t>Micro Techno.</t>
  </si>
  <si>
    <t>Micro Technologies (India) Ltd</t>
  </si>
  <si>
    <t>MICROTECH</t>
  </si>
  <si>
    <t>MTCH IN</t>
  </si>
  <si>
    <t>INE358B01012</t>
  </si>
  <si>
    <t>Adani Power</t>
  </si>
  <si>
    <t>Adani Power Ltd</t>
  </si>
  <si>
    <t>ADANI IN</t>
  </si>
  <si>
    <t>IL&amp;FS Engg.</t>
  </si>
  <si>
    <t>IL&amp;FS Engineering &amp; Construction Co Ltd</t>
  </si>
  <si>
    <t>IECC IN</t>
  </si>
  <si>
    <t>REC Ltd</t>
  </si>
  <si>
    <t>RECL IN</t>
  </si>
  <si>
    <t>KTPL IN</t>
  </si>
  <si>
    <t>Mahindra Holiday</t>
  </si>
  <si>
    <t>Mahindra Holidays &amp; Resorts India Ltd</t>
  </si>
  <si>
    <t>MHRL IN</t>
  </si>
  <si>
    <t>Persistent Sys</t>
  </si>
  <si>
    <t>Persistent Systems Ltd</t>
  </si>
  <si>
    <t>PSYS IN</t>
  </si>
  <si>
    <t>Tata Technolog.</t>
  </si>
  <si>
    <t>Tata Technologies Ltd</t>
  </si>
  <si>
    <t>TATATECH IN</t>
  </si>
  <si>
    <t>Sona BLW Precis.</t>
  </si>
  <si>
    <t>Sona BLW Precision Forgings Ltd</t>
  </si>
  <si>
    <t>SONACOMS IN</t>
  </si>
  <si>
    <t>Allied Digital</t>
  </si>
  <si>
    <t>Allied Digital Services Ltd</t>
  </si>
  <si>
    <t>ALDS IN</t>
  </si>
  <si>
    <t>Torrent Power</t>
  </si>
  <si>
    <t>Torrent Power Ltd</t>
  </si>
  <si>
    <t>TPW IN</t>
  </si>
  <si>
    <t>Bengal Steel</t>
  </si>
  <si>
    <t>Bengal Steel Industries Ltd</t>
  </si>
  <si>
    <t>BST IN</t>
  </si>
  <si>
    <t>Info Edg.(India)</t>
  </si>
  <si>
    <t>Info Edge (India) Ltd</t>
  </si>
  <si>
    <t>INFOE IN</t>
  </si>
  <si>
    <t>MPS</t>
  </si>
  <si>
    <t>MPS Ltd</t>
  </si>
  <si>
    <t>MPS IN</t>
  </si>
  <si>
    <t>Lypsa Gems</t>
  </si>
  <si>
    <t>Lypsa Gems &amp; Jewellery Ltd</t>
  </si>
  <si>
    <t>LYPS IN</t>
  </si>
  <si>
    <t>Alka Securities</t>
  </si>
  <si>
    <t>Alka Securities Ltd</t>
  </si>
  <si>
    <t>ALKS IN</t>
  </si>
  <si>
    <t>Mallcom (India)</t>
  </si>
  <si>
    <t>Mallcom (India) Ltd</t>
  </si>
  <si>
    <t>MALI IN</t>
  </si>
  <si>
    <t>Crescent Finst.</t>
  </si>
  <si>
    <t>Crescent Finstock Ltd</t>
  </si>
  <si>
    <t>Alkem Lab</t>
  </si>
  <si>
    <t>Alkem Laboratories Ltd</t>
  </si>
  <si>
    <t>ALKEM IN</t>
  </si>
  <si>
    <t>Orchasp Ltd</t>
  </si>
  <si>
    <t>ORCHASP IN</t>
  </si>
  <si>
    <t>S Chand &amp; Compan</t>
  </si>
  <si>
    <t>S Chand &amp; Company Ltd</t>
  </si>
  <si>
    <t>SCHAND IN</t>
  </si>
  <si>
    <t>Melstar Info.</t>
  </si>
  <si>
    <t>Melstar Information Technologies Ltd</t>
  </si>
  <si>
    <t>MIT IN</t>
  </si>
  <si>
    <t>V-Guard Industri</t>
  </si>
  <si>
    <t>V-Guard Industries Ltd</t>
  </si>
  <si>
    <t>VGRD IN</t>
  </si>
  <si>
    <t>T B Z</t>
  </si>
  <si>
    <t>Tribhovandas Bhimji Zaveri Ltd</t>
  </si>
  <si>
    <t>TBZL IN</t>
  </si>
  <si>
    <t>Advanced Enzyme</t>
  </si>
  <si>
    <t>Advanced Enzyme Technologies Ltd</t>
  </si>
  <si>
    <t>ADVENZY IN</t>
  </si>
  <si>
    <t>Starteck Fin.</t>
  </si>
  <si>
    <t>Starteck Finance Ltd</t>
  </si>
  <si>
    <t>STARTECK IN</t>
  </si>
  <si>
    <t>Sindhu Trade</t>
  </si>
  <si>
    <t>Sindhu Trade Links Ltd</t>
  </si>
  <si>
    <t>SINDHUTR IN</t>
  </si>
  <si>
    <t>Titagarh Rail</t>
  </si>
  <si>
    <t>Titagarh Rail Systems Ltd</t>
  </si>
  <si>
    <t>TITAGARH IN</t>
  </si>
  <si>
    <t>Shoppers Stop</t>
  </si>
  <si>
    <t>SHOP IN</t>
  </si>
  <si>
    <t>Intense Tech.</t>
  </si>
  <si>
    <t>Intense Technologies Ltd</t>
  </si>
  <si>
    <t>INTEC IN</t>
  </si>
  <si>
    <t>R Systems Intl.</t>
  </si>
  <si>
    <t>R Systems International Ltd</t>
  </si>
  <si>
    <t>RSYS IN</t>
  </si>
  <si>
    <t>Triven.Engg.Ind.</t>
  </si>
  <si>
    <t>Triveni Engineering and Industries Ltd</t>
  </si>
  <si>
    <t>TRE IN</t>
  </si>
  <si>
    <t>PTC India</t>
  </si>
  <si>
    <t>PTCIN IN</t>
  </si>
  <si>
    <t>Petronet LNG</t>
  </si>
  <si>
    <t>Petronet LNG Ltd</t>
  </si>
  <si>
    <t>PLNG IN</t>
  </si>
  <si>
    <t>C D S L</t>
  </si>
  <si>
    <t>Central Depository Services (India) Ltd</t>
  </si>
  <si>
    <t>CDSL IN</t>
  </si>
  <si>
    <t>Jindal Steel</t>
  </si>
  <si>
    <t>JSP IN</t>
  </si>
  <si>
    <t>Simplex Projects</t>
  </si>
  <si>
    <t>Simplex Projects Ltd</t>
  </si>
  <si>
    <t>SIMPLEX</t>
  </si>
  <si>
    <t>SIMP IN</t>
  </si>
  <si>
    <t>INE898F01018</t>
  </si>
  <si>
    <t>Atlantaa</t>
  </si>
  <si>
    <t>Atlantaa Ltd</t>
  </si>
  <si>
    <t>Blue Star Info.</t>
  </si>
  <si>
    <t>Blue Star Infotech Ltd</t>
  </si>
  <si>
    <t>BLUESTINFO</t>
  </si>
  <si>
    <t>BLSI IN</t>
  </si>
  <si>
    <t>INE504B01011</t>
  </si>
  <si>
    <t>Beekay Steel Ind</t>
  </si>
  <si>
    <t>Beekay Steel Industries Ltd</t>
  </si>
  <si>
    <t>BKST IN</t>
  </si>
  <si>
    <t>Transport Corp.</t>
  </si>
  <si>
    <t>TRPC IN</t>
  </si>
  <si>
    <t>Mindtree</t>
  </si>
  <si>
    <t>Mindtree Ltd</t>
  </si>
  <si>
    <t>MINDTREE</t>
  </si>
  <si>
    <t>MTCL IN</t>
  </si>
  <si>
    <t>INE018I01017</t>
  </si>
  <si>
    <t>Glenmark Pharma.</t>
  </si>
  <si>
    <t>Glenmark Pharmaceuticals Ltd</t>
  </si>
  <si>
    <t>GNP IN</t>
  </si>
  <si>
    <t>Dish TV India</t>
  </si>
  <si>
    <t>Dish TV India Ltd</t>
  </si>
  <si>
    <t>DITV IN</t>
  </si>
  <si>
    <t>Sasken Technol.</t>
  </si>
  <si>
    <t>Sasken Technologies Ltd</t>
  </si>
  <si>
    <t>SASKEN IN</t>
  </si>
  <si>
    <t>3i Infotech</t>
  </si>
  <si>
    <t>3i Infotech Ltd</t>
  </si>
  <si>
    <t>III IN</t>
  </si>
  <si>
    <t>Hathway Cable</t>
  </si>
  <si>
    <t>Hathway Cable &amp; Datacom Ltd</t>
  </si>
  <si>
    <t>HATH IN</t>
  </si>
  <si>
    <t>Aditya AMC</t>
  </si>
  <si>
    <t>Aditya Birla Sun Life AMC Ltd</t>
  </si>
  <si>
    <t>ABSLAMC IN</t>
  </si>
  <si>
    <t>Visesh Infotec.</t>
  </si>
  <si>
    <t>Visesh Infotecnics Ltd</t>
  </si>
  <si>
    <t>VIS IN</t>
  </si>
  <si>
    <t>AWLTD IN</t>
  </si>
  <si>
    <t>Rampur Fert.</t>
  </si>
  <si>
    <t>Rampur Fertilizers Ltd</t>
  </si>
  <si>
    <t>Southern Infosys</t>
  </si>
  <si>
    <t>Southern Infosys Ltd</t>
  </si>
  <si>
    <t>SOUTHERN IN</t>
  </si>
  <si>
    <t>Indraprastha Gas</t>
  </si>
  <si>
    <t>Indraprastha Gas Ltd</t>
  </si>
  <si>
    <t>IGL IN</t>
  </si>
  <si>
    <t>Intrasoft Tech.</t>
  </si>
  <si>
    <t>Intrasoft Technologies Ltd</t>
  </si>
  <si>
    <t>ITECH IN</t>
  </si>
  <si>
    <t>Jio Financial</t>
  </si>
  <si>
    <t>Jio Financial Services Ltd</t>
  </si>
  <si>
    <t>JIOFIN IN</t>
  </si>
  <si>
    <t>Mahindra Life.</t>
  </si>
  <si>
    <t>Mahindra Lifespace Developers Ltd</t>
  </si>
  <si>
    <t>MAHLIFE IN</t>
  </si>
  <si>
    <t>Integ. Hitech</t>
  </si>
  <si>
    <t>Integrated Hitech Ltd</t>
  </si>
  <si>
    <t>INTH IN</t>
  </si>
  <si>
    <t>TajGVK Hotels</t>
  </si>
  <si>
    <t>TajGVK Hotels &amp; Resorts Ltd</t>
  </si>
  <si>
    <t>TAJG IN</t>
  </si>
  <si>
    <t>Ed &amp; Tech Intl</t>
  </si>
  <si>
    <t>Ed &amp; Tech International Ltd</t>
  </si>
  <si>
    <t>VIL IN</t>
  </si>
  <si>
    <t>Nuvoco Vistas</t>
  </si>
  <si>
    <t>Nuvoco Vistas Corporation Ltd</t>
  </si>
  <si>
    <t>NUVOCO IN</t>
  </si>
  <si>
    <t>Avantel</t>
  </si>
  <si>
    <t>Avantel Ltd</t>
  </si>
  <si>
    <t>AVTS IN</t>
  </si>
  <si>
    <t>Zydus Lifesci.</t>
  </si>
  <si>
    <t>Zydus Lifesciences Ltd</t>
  </si>
  <si>
    <t>ZYDUSLIF IN</t>
  </si>
  <si>
    <t>COSYN Ltd</t>
  </si>
  <si>
    <t>COSYN IN</t>
  </si>
  <si>
    <t>Nagpur Power</t>
  </si>
  <si>
    <t>NGPI IN</t>
  </si>
  <si>
    <t>Brightcom Group</t>
  </si>
  <si>
    <t>Brightcom Group Ltd</t>
  </si>
  <si>
    <t>BCG IN</t>
  </si>
  <si>
    <t>GE Power</t>
  </si>
  <si>
    <t>GE Power India Ltd</t>
  </si>
  <si>
    <t>GEPIL IN</t>
  </si>
  <si>
    <t>SPS Steels</t>
  </si>
  <si>
    <t>SPS Steels Rolling Mills Ltd</t>
  </si>
  <si>
    <t>INE114G01018</t>
  </si>
  <si>
    <t>Dynacons Sys.</t>
  </si>
  <si>
    <t>Dynacons Systems &amp; Solutions Ltd</t>
  </si>
  <si>
    <t>DYCS IN</t>
  </si>
  <si>
    <t>Jeevan Scienti.</t>
  </si>
  <si>
    <t>Jeevan Scientific Technology Ltd</t>
  </si>
  <si>
    <t>JVST IN</t>
  </si>
  <si>
    <t>SOBT IN</t>
  </si>
  <si>
    <t>Vedavaag Systems</t>
  </si>
  <si>
    <t>Vedavaag Systems Ltd</t>
  </si>
  <si>
    <t>VEDA IN</t>
  </si>
  <si>
    <t>Softsol India</t>
  </si>
  <si>
    <t>Softsol India Ltd</t>
  </si>
  <si>
    <t>SFSI IN</t>
  </si>
  <si>
    <t>Universal Arts</t>
  </si>
  <si>
    <t>UNIA IN</t>
  </si>
  <si>
    <t>Agnite Educ.</t>
  </si>
  <si>
    <t>Agnite Education Ltd</t>
  </si>
  <si>
    <t>TELEDATAGL</t>
  </si>
  <si>
    <t>TLDI IN</t>
  </si>
  <si>
    <t>INE480B01022</t>
  </si>
  <si>
    <t>Commex Tech.</t>
  </si>
  <si>
    <t>Commex Technology Ltd</t>
  </si>
  <si>
    <t>CTL IN</t>
  </si>
  <si>
    <t>Mukta Arts</t>
  </si>
  <si>
    <t>Mukta Arts Ltd</t>
  </si>
  <si>
    <t>MKTA IN</t>
  </si>
  <si>
    <t>Orbit Corpn.</t>
  </si>
  <si>
    <t>Orbit Corporation Ltd</t>
  </si>
  <si>
    <t>ORBITCORP</t>
  </si>
  <si>
    <t>ORB IN</t>
  </si>
  <si>
    <t>INE628H01015</t>
  </si>
  <si>
    <t>Tera Software</t>
  </si>
  <si>
    <t>Tera Software Ltd</t>
  </si>
  <si>
    <t>TERA IN</t>
  </si>
  <si>
    <t>Cyberscap.Multi.</t>
  </si>
  <si>
    <t>Cyberscape Multimedia Ltd</t>
  </si>
  <si>
    <t>CYBR IN</t>
  </si>
  <si>
    <t>INE519B01019</t>
  </si>
  <si>
    <t>Datamatics Glob.</t>
  </si>
  <si>
    <t>Datamatics Global Services Ltd</t>
  </si>
  <si>
    <t>DATA IN</t>
  </si>
  <si>
    <t>Divi's Lab.</t>
  </si>
  <si>
    <t>Divis Laboratories Ltd</t>
  </si>
  <si>
    <t>DIVI IN</t>
  </si>
  <si>
    <t>Ontrack Systems</t>
  </si>
  <si>
    <t>Ontrack Systems Ltd</t>
  </si>
  <si>
    <t>OTS IN</t>
  </si>
  <si>
    <t>INE426B01033</t>
  </si>
  <si>
    <t>Response Info.</t>
  </si>
  <si>
    <t>Response Informatics Ltd</t>
  </si>
  <si>
    <t>RESI IN</t>
  </si>
  <si>
    <t>Zen Technologies</t>
  </si>
  <si>
    <t>Zen Technologies Ltd</t>
  </si>
  <si>
    <t>ZEN IN</t>
  </si>
  <si>
    <t>Picturehouse</t>
  </si>
  <si>
    <t>Picturehouse Media Ltd</t>
  </si>
  <si>
    <t>PICT IN</t>
  </si>
  <si>
    <t>CCS Infotech</t>
  </si>
  <si>
    <t>CCS Infotech Ltd</t>
  </si>
  <si>
    <t>CCSI IN</t>
  </si>
  <si>
    <t>INE661B01019</t>
  </si>
  <si>
    <t>Virinchi</t>
  </si>
  <si>
    <t>Virinchi Ltd</t>
  </si>
  <si>
    <t>VIRL IN</t>
  </si>
  <si>
    <t>Tata Tele. Mah.</t>
  </si>
  <si>
    <t>Tata Teleservices (Maharashtra) Ltd</t>
  </si>
  <si>
    <t>TTLS IN</t>
  </si>
  <si>
    <t>First Fintec</t>
  </si>
  <si>
    <t>First Fintec Ltd</t>
  </si>
  <si>
    <t>FIRSTFIN IN</t>
  </si>
  <si>
    <t>BSE Ltd</t>
  </si>
  <si>
    <t>BSE IN</t>
  </si>
  <si>
    <t>IKF Technolog.</t>
  </si>
  <si>
    <t>IKF Technologies Ltd</t>
  </si>
  <si>
    <t>IKF IN</t>
  </si>
  <si>
    <t>INE052C01027</t>
  </si>
  <si>
    <t>USG Tech</t>
  </si>
  <si>
    <t>USG IN</t>
  </si>
  <si>
    <t>HDFC AMC</t>
  </si>
  <si>
    <t>HDFC Asset Management Company Ltd</t>
  </si>
  <si>
    <t>HDFCAMC IN</t>
  </si>
  <si>
    <t>FCS Software</t>
  </si>
  <si>
    <t>FCS Software Solutions Ltd</t>
  </si>
  <si>
    <t>FCS IN</t>
  </si>
  <si>
    <t>Adani Ports</t>
  </si>
  <si>
    <t>Adani Ports &amp; Special Economic Zone Ltd</t>
  </si>
  <si>
    <t>ADSEZ IN</t>
  </si>
  <si>
    <t>Opto Circuits</t>
  </si>
  <si>
    <t>Opto Circuits (India) Ltd</t>
  </si>
  <si>
    <t>OPTC IN</t>
  </si>
  <si>
    <t>AXISCADES Tech.</t>
  </si>
  <si>
    <t>AXISCADES Technologies Ltd</t>
  </si>
  <si>
    <t>AXET IN</t>
  </si>
  <si>
    <t>Lohia Securities</t>
  </si>
  <si>
    <t>Lohia Securities Ltd</t>
  </si>
  <si>
    <t>LSEC IN</t>
  </si>
  <si>
    <t>INE803B01017</t>
  </si>
  <si>
    <t>KJMC Corporate</t>
  </si>
  <si>
    <t>KJMC Corporate Advisors (India) Ltd</t>
  </si>
  <si>
    <t>KJMCG IN</t>
  </si>
  <si>
    <t>Balaji Telefilms</t>
  </si>
  <si>
    <t>Balaji Telefilms Ltd</t>
  </si>
  <si>
    <t>BLJT IN</t>
  </si>
  <si>
    <t>Welspun Enterp</t>
  </si>
  <si>
    <t>Welspun Enterprises Ltd</t>
  </si>
  <si>
    <t>WELENT IN</t>
  </si>
  <si>
    <t>Saven Tech.</t>
  </si>
  <si>
    <t>Saven Technologies Ltd</t>
  </si>
  <si>
    <t>SVNT IN</t>
  </si>
  <si>
    <t>Sterlite Tech.</t>
  </si>
  <si>
    <t>Sterlite Technologies Ltd</t>
  </si>
  <si>
    <t>SOTL IN</t>
  </si>
  <si>
    <t>Cigniti Tech.</t>
  </si>
  <si>
    <t>CIGN IN</t>
  </si>
  <si>
    <t>Moschip Tech.</t>
  </si>
  <si>
    <t>Moschip Technologies Ltd</t>
  </si>
  <si>
    <t>MOSCHIP IN</t>
  </si>
  <si>
    <t>Next Mediaworks</t>
  </si>
  <si>
    <t>NML IN</t>
  </si>
  <si>
    <t>Lanco Infratech</t>
  </si>
  <si>
    <t>Lanco Infratech Ltd</t>
  </si>
  <si>
    <t>LITL</t>
  </si>
  <si>
    <t>LANCI IN</t>
  </si>
  <si>
    <t>INE785C01048</t>
  </si>
  <si>
    <t>Godrej Consumer</t>
  </si>
  <si>
    <t>Godrej Consumer Products Ltd</t>
  </si>
  <si>
    <t>GCPL IN</t>
  </si>
  <si>
    <t>City Online Ser.</t>
  </si>
  <si>
    <t>City Online Services Ltd</t>
  </si>
  <si>
    <t>CIOS IN</t>
  </si>
  <si>
    <t>HDFC Life Insur.</t>
  </si>
  <si>
    <t>HDFC Life Insurance Company Ltd</t>
  </si>
  <si>
    <t>HDFCLIFE IN</t>
  </si>
  <si>
    <t>ICICI Pru Life</t>
  </si>
  <si>
    <t>ICICI Prudential Life Insurance Company Ltd</t>
  </si>
  <si>
    <t>IPRU IN</t>
  </si>
  <si>
    <t>Olectra Greentec</t>
  </si>
  <si>
    <t>Olectra Greentech Ltd</t>
  </si>
  <si>
    <t>OLECTRA IN</t>
  </si>
  <si>
    <t>Royal Orch.Hotel</t>
  </si>
  <si>
    <t>ROHL IN</t>
  </si>
  <si>
    <t>Railtel Corpn.</t>
  </si>
  <si>
    <t>Railtel Corporation of India Ltd</t>
  </si>
  <si>
    <t>RAILTEL IN</t>
  </si>
  <si>
    <t>NIIT Learning</t>
  </si>
  <si>
    <t>NIIT Learning Systems Ltd</t>
  </si>
  <si>
    <t>NIITMTS IN</t>
  </si>
  <si>
    <t>Jagran Prakashan</t>
  </si>
  <si>
    <t>Jagran Prakashan Ltd</t>
  </si>
  <si>
    <t>JAGP IN</t>
  </si>
  <si>
    <t>Sadbhav Engg.</t>
  </si>
  <si>
    <t>Sadbhav Engineering Ltd</t>
  </si>
  <si>
    <t>SADE IN</t>
  </si>
  <si>
    <t>LKP Securities</t>
  </si>
  <si>
    <t>LKP Securities Ltd</t>
  </si>
  <si>
    <t>LKPSEC IN</t>
  </si>
  <si>
    <t>I D F C</t>
  </si>
  <si>
    <t>IDFC Ltd</t>
  </si>
  <si>
    <t>IDFC IN</t>
  </si>
  <si>
    <t>Genus Prime</t>
  </si>
  <si>
    <t>Genus Prime Infra Ltd</t>
  </si>
  <si>
    <t>GENP IN</t>
  </si>
  <si>
    <t>Gulshan Polyols</t>
  </si>
  <si>
    <t>Gulshan Polyols Ltd</t>
  </si>
  <si>
    <t>GULP IN</t>
  </si>
  <si>
    <t>HB Portfolio</t>
  </si>
  <si>
    <t>HB Portfolio Ltd</t>
  </si>
  <si>
    <t>HBPF IN</t>
  </si>
  <si>
    <t>Compuage Info.</t>
  </si>
  <si>
    <t>CPGI IN</t>
  </si>
  <si>
    <t>Bodhtree Consul.</t>
  </si>
  <si>
    <t>Bodhtree Consulting Ltd</t>
  </si>
  <si>
    <t>BTREE IN</t>
  </si>
  <si>
    <t>HB Estate Devel.</t>
  </si>
  <si>
    <t>HB Estate Developers Ltd</t>
  </si>
  <si>
    <t>HBED IN</t>
  </si>
  <si>
    <t>Balaxi Pharma</t>
  </si>
  <si>
    <t>Balaxi Pharmaceuticals Ltd</t>
  </si>
  <si>
    <t>BALAXI IN</t>
  </si>
  <si>
    <t>BLS Internat.</t>
  </si>
  <si>
    <t>BLSIN IN</t>
  </si>
  <si>
    <t>Inox Leisure</t>
  </si>
  <si>
    <t>Inox Leisure Ltd</t>
  </si>
  <si>
    <t>INOXLEISUR</t>
  </si>
  <si>
    <t>INOL IN</t>
  </si>
  <si>
    <t>INE312H01016</t>
  </si>
  <si>
    <t>Cera Sanitary.</t>
  </si>
  <si>
    <t>Cera Sanitaryware Ltd</t>
  </si>
  <si>
    <t>CRS IN</t>
  </si>
  <si>
    <t>Inventure Grow.</t>
  </si>
  <si>
    <t>Inventure Growth &amp; Securities Ltd</t>
  </si>
  <si>
    <t>IGSL IN</t>
  </si>
  <si>
    <t>AIA Engineering</t>
  </si>
  <si>
    <t>AIA Engineering Ltd</t>
  </si>
  <si>
    <t>AIAE IN</t>
  </si>
  <si>
    <t>TCLCONS IN</t>
  </si>
  <si>
    <t>Max Healthcare</t>
  </si>
  <si>
    <t>Max Healthcare Institute Ltd</t>
  </si>
  <si>
    <t>MAXHEALT IN</t>
  </si>
  <si>
    <t>Radaan Media.</t>
  </si>
  <si>
    <t>Radaan Mediaworks (I) Ltd</t>
  </si>
  <si>
    <t>RMIL IN</t>
  </si>
  <si>
    <t>Kama Holdings</t>
  </si>
  <si>
    <t>Kama Holdings Ltd</t>
  </si>
  <si>
    <t>KHL IN</t>
  </si>
  <si>
    <t>Triveni Turbine</t>
  </si>
  <si>
    <t>Triveni Turbine Ltd</t>
  </si>
  <si>
    <t>TRIV IN</t>
  </si>
  <si>
    <t>BAG Films</t>
  </si>
  <si>
    <t>B A G Films &amp; Media Ltd</t>
  </si>
  <si>
    <t>BAGF IN</t>
  </si>
  <si>
    <t>Balmer Law. Inv.</t>
  </si>
  <si>
    <t>Balmer Lawrie Investment Ltd</t>
  </si>
  <si>
    <t>BALM IN</t>
  </si>
  <si>
    <t>Vodafone Idea</t>
  </si>
  <si>
    <t>Vodafone Idea Ltd</t>
  </si>
  <si>
    <t>IDEA IN</t>
  </si>
  <si>
    <t>Megri Soft</t>
  </si>
  <si>
    <t>Megri Soft Ltd</t>
  </si>
  <si>
    <t>MEGS IN</t>
  </si>
  <si>
    <t>SAB Industries</t>
  </si>
  <si>
    <t>SAB Industries Ltd</t>
  </si>
  <si>
    <t>SABI IN</t>
  </si>
  <si>
    <t>Eastern Invest.</t>
  </si>
  <si>
    <t>Eastern Investments Ltd</t>
  </si>
  <si>
    <t>INE684E01015</t>
  </si>
  <si>
    <t>United Breweries</t>
  </si>
  <si>
    <t>United Breweries Ltd</t>
  </si>
  <si>
    <t>UBBL IN</t>
  </si>
  <si>
    <t>Shivalik Rasayan</t>
  </si>
  <si>
    <t>Shivalik Rasayan Ltd</t>
  </si>
  <si>
    <t>SHVK IN</t>
  </si>
  <si>
    <t>ISMT</t>
  </si>
  <si>
    <t>ISMT Ltd</t>
  </si>
  <si>
    <t>ISMT IN</t>
  </si>
  <si>
    <t>Acme Resources</t>
  </si>
  <si>
    <t>Acme Resources Ltd</t>
  </si>
  <si>
    <t>ACMR IN</t>
  </si>
  <si>
    <t>IIFL Finance</t>
  </si>
  <si>
    <t>IIFL Finance Ltd</t>
  </si>
  <si>
    <t>IIFL IN</t>
  </si>
  <si>
    <t>Quint Digital</t>
  </si>
  <si>
    <t>Quint Digital Ltd</t>
  </si>
  <si>
    <t>QUINT IN</t>
  </si>
  <si>
    <t>S H Kelkar &amp; Co.</t>
  </si>
  <si>
    <t>S H Kelkar &amp; Company Ltd</t>
  </si>
  <si>
    <t>SHKL IN</t>
  </si>
  <si>
    <t>Rama Steel Tubes</t>
  </si>
  <si>
    <t>Rama Steel Tubes Ltd</t>
  </si>
  <si>
    <t>RASTL IN</t>
  </si>
  <si>
    <t>JBM Auto</t>
  </si>
  <si>
    <t>JBM Auto Ltd</t>
  </si>
  <si>
    <t>JBMA IN</t>
  </si>
  <si>
    <t>I R C T C</t>
  </si>
  <si>
    <t>IRCTC IN</t>
  </si>
  <si>
    <t>Vyapar Industrie</t>
  </si>
  <si>
    <t>Vyapar Industries Ltd</t>
  </si>
  <si>
    <t>VYIN IN</t>
  </si>
  <si>
    <t>INE070G01012</t>
  </si>
  <si>
    <t>UTI AMC</t>
  </si>
  <si>
    <t>UTI Asset Management Company Ltd</t>
  </si>
  <si>
    <t>UTIAM IN</t>
  </si>
  <si>
    <t>Transwar.Fin.</t>
  </si>
  <si>
    <t>Transwarranty Finance Ltd</t>
  </si>
  <si>
    <t>TRANF IN</t>
  </si>
  <si>
    <t>Virtual Global</t>
  </si>
  <si>
    <t>Virtual Global Education Ltd</t>
  </si>
  <si>
    <t>VGEL IN</t>
  </si>
  <si>
    <t>Lux Industries</t>
  </si>
  <si>
    <t>Lux Industries Ltd</t>
  </si>
  <si>
    <t>LUX IN</t>
  </si>
  <si>
    <t>20 Microns</t>
  </si>
  <si>
    <t>20 Microns Ltd</t>
  </si>
  <si>
    <t>20ML IN</t>
  </si>
  <si>
    <t>Deepak Industrs.</t>
  </si>
  <si>
    <t>Deepak Industries Ltd</t>
  </si>
  <si>
    <t>INE485J01016</t>
  </si>
  <si>
    <t>Lumax Auto Tech.</t>
  </si>
  <si>
    <t>Lumax Auto Technologies Ltd</t>
  </si>
  <si>
    <t>LMAX IN</t>
  </si>
  <si>
    <t>Hi-Tech Pipes</t>
  </si>
  <si>
    <t>Hi-Tech Pipes Ltd</t>
  </si>
  <si>
    <t>HITECH IN</t>
  </si>
  <si>
    <t>Shri Vasuprada</t>
  </si>
  <si>
    <t>Shri Vasuprada Plantations Ltd</t>
  </si>
  <si>
    <t>Laxmi Organic</t>
  </si>
  <si>
    <t>Laxmi Organic Industries Ltd</t>
  </si>
  <si>
    <t>LXCHEM IN</t>
  </si>
  <si>
    <t>Mauria Udyog</t>
  </si>
  <si>
    <t>Mauria Udyog Ltd</t>
  </si>
  <si>
    <t>MAUL IN</t>
  </si>
  <si>
    <t>Objectone Inform</t>
  </si>
  <si>
    <t>Objectone Information Systems Ltd</t>
  </si>
  <si>
    <t>OBJL IN</t>
  </si>
  <si>
    <t>Precision Camshf</t>
  </si>
  <si>
    <t>Precision Camshafts Ltd</t>
  </si>
  <si>
    <t>PRECAM IN</t>
  </si>
  <si>
    <t>PPAP Automotive</t>
  </si>
  <si>
    <t>PPAP Automotive Ltd</t>
  </si>
  <si>
    <t>PPAP IN</t>
  </si>
  <si>
    <t>STL Global</t>
  </si>
  <si>
    <t>SHGL IN</t>
  </si>
  <si>
    <t>Sh.Renuka Sugar</t>
  </si>
  <si>
    <t>Shree Renuka Sugars Ltd</t>
  </si>
  <si>
    <t>SHRS IN</t>
  </si>
  <si>
    <t>Nectar Lifesci.</t>
  </si>
  <si>
    <t>Nectar Lifescience Ltd</t>
  </si>
  <si>
    <t>NLSC IN</t>
  </si>
  <si>
    <t>Sumitomo Chemi.</t>
  </si>
  <si>
    <t>Sumitomo Chemical India Ltd</t>
  </si>
  <si>
    <t>SUMICHEM IN</t>
  </si>
  <si>
    <t>A B M Internatl.</t>
  </si>
  <si>
    <t>A B M International Ltd</t>
  </si>
  <si>
    <t>ABMINTL IN</t>
  </si>
  <si>
    <t>Apeejay Surrend.</t>
  </si>
  <si>
    <t>Apeejay Surrendra Park Hotels Ltd</t>
  </si>
  <si>
    <t>PARKHOTE IN</t>
  </si>
  <si>
    <t>Fortis Health.</t>
  </si>
  <si>
    <t>FORH IN</t>
  </si>
  <si>
    <t>Gitanjali Gems</t>
  </si>
  <si>
    <t>Gitanjali Gems Ltd</t>
  </si>
  <si>
    <t>GITG IN</t>
  </si>
  <si>
    <t>MPDL Ltd</t>
  </si>
  <si>
    <t>MPDL IN</t>
  </si>
  <si>
    <t>T.V. Today Netw.</t>
  </si>
  <si>
    <t>T.V. Today Network Ltd</t>
  </si>
  <si>
    <t>TVTN IN</t>
  </si>
  <si>
    <t>Guj.St.Petronet</t>
  </si>
  <si>
    <t>Gujarat State Petronet Ltd</t>
  </si>
  <si>
    <t>GUJS IN</t>
  </si>
  <si>
    <t>Kanak Projects</t>
  </si>
  <si>
    <t>Kanak Projects Ltd</t>
  </si>
  <si>
    <t>INE928E01016</t>
  </si>
  <si>
    <t>Polo Queen Ind.</t>
  </si>
  <si>
    <t>Polo Queen Industrial and Fintech Ltd</t>
  </si>
  <si>
    <t>PQIF IN</t>
  </si>
  <si>
    <t>Adventz Securit.</t>
  </si>
  <si>
    <t>Adventz Securities Enterprises Ltd</t>
  </si>
  <si>
    <t>French Motor Car</t>
  </si>
  <si>
    <t>French Motor Car Company Ltd</t>
  </si>
  <si>
    <t>INE05DZ01019</t>
  </si>
  <si>
    <t>North Eastn.Car.</t>
  </si>
  <si>
    <t>North Eastern Carrying Corporation Ltd</t>
  </si>
  <si>
    <t>NECCLT IN</t>
  </si>
  <si>
    <t>Rites</t>
  </si>
  <si>
    <t>Rites Ltd</t>
  </si>
  <si>
    <t>RITE IN</t>
  </si>
  <si>
    <t>Sri Narayan Raj</t>
  </si>
  <si>
    <t>Sri Narayan Raj Kumar Merchants Ltd</t>
  </si>
  <si>
    <t>Vaxfab Enterp.</t>
  </si>
  <si>
    <t>Vaxfab Enterprises Ltd</t>
  </si>
  <si>
    <t>Sharon Bio-Med.</t>
  </si>
  <si>
    <t>Sharon Bio-Medicine Ltd</t>
  </si>
  <si>
    <t>SHARONBIO</t>
  </si>
  <si>
    <t>SBML IN</t>
  </si>
  <si>
    <t>INE028B01029</t>
  </si>
  <si>
    <t>Tanla Platforms</t>
  </si>
  <si>
    <t>Tanla Platforms Ltd</t>
  </si>
  <si>
    <t>TANLA IN</t>
  </si>
  <si>
    <t>Shree Salasar</t>
  </si>
  <si>
    <t>Shree Salasar Investments Ltd</t>
  </si>
  <si>
    <t>SSLI IN</t>
  </si>
  <si>
    <t>Deep Energy</t>
  </si>
  <si>
    <t>Deep Energy Resources Ltd</t>
  </si>
  <si>
    <t>DEEPENR IN</t>
  </si>
  <si>
    <t>Banas Finance</t>
  </si>
  <si>
    <t>Banas Finance Ltd</t>
  </si>
  <si>
    <t>BNF IN</t>
  </si>
  <si>
    <t>Fortune Investor</t>
  </si>
  <si>
    <t>Fortune Investors &amp; Traders Ltd</t>
  </si>
  <si>
    <t>Sulabh Engineers</t>
  </si>
  <si>
    <t>Sulabh Engineers &amp; Services Ltd</t>
  </si>
  <si>
    <t>SES IN</t>
  </si>
  <si>
    <t>Veritas (India)</t>
  </si>
  <si>
    <t>Veritas (India) Ltd</t>
  </si>
  <si>
    <t>VINL IN</t>
  </si>
  <si>
    <t>Mahaveer Infoway</t>
  </si>
  <si>
    <t>Mahaveer Infoway Ltd</t>
  </si>
  <si>
    <t>MVEER IN</t>
  </si>
  <si>
    <t>Santosh Indus.</t>
  </si>
  <si>
    <t>Santosh Industries Ltd</t>
  </si>
  <si>
    <t>SANTOSH IN</t>
  </si>
  <si>
    <t>INE576C01017</t>
  </si>
  <si>
    <t>Magellanic Cloud</t>
  </si>
  <si>
    <t>Magellanic Cloud Ltd</t>
  </si>
  <si>
    <t>MCLOUD IN</t>
  </si>
  <si>
    <t>Swadeshi Project</t>
  </si>
  <si>
    <t>Swadeshi Projects Ltd</t>
  </si>
  <si>
    <t>Navin Fluo.Intl.</t>
  </si>
  <si>
    <t>Navin Fluorine International Ltd</t>
  </si>
  <si>
    <t>NFIL IN</t>
  </si>
  <si>
    <t>SVP Global</t>
  </si>
  <si>
    <t>SVP Global Textiles Ltd</t>
  </si>
  <si>
    <t>SGVL IN</t>
  </si>
  <si>
    <t>Arco Leasing</t>
  </si>
  <si>
    <t>Arco Leasing Ltd</t>
  </si>
  <si>
    <t>ARCL IN</t>
  </si>
  <si>
    <t>ABans Enterprise</t>
  </si>
  <si>
    <t>ABans Enterprises Ltd</t>
  </si>
  <si>
    <t>ABEL IN</t>
  </si>
  <si>
    <t>Kabirdas Invest.</t>
  </si>
  <si>
    <t>Kabirdas Investments Ltd</t>
  </si>
  <si>
    <t>SecureKloud Tech</t>
  </si>
  <si>
    <t>SecureKloud Technologies Ltd</t>
  </si>
  <si>
    <t>SECURKLO IN</t>
  </si>
  <si>
    <t>Varun Beverages</t>
  </si>
  <si>
    <t>Varun Beverages Ltd</t>
  </si>
  <si>
    <t>VBL IN</t>
  </si>
  <si>
    <t>Devyani Intl.</t>
  </si>
  <si>
    <t>Devyani International Ltd</t>
  </si>
  <si>
    <t>DEVYANI IN</t>
  </si>
  <si>
    <t>Jindal Stain.</t>
  </si>
  <si>
    <t>Jindal Stainless Ltd</t>
  </si>
  <si>
    <t>JDSL IN</t>
  </si>
  <si>
    <t>Jai Balaji Inds.</t>
  </si>
  <si>
    <t>Jai Balaji Industries Ltd</t>
  </si>
  <si>
    <t>JBIL IN</t>
  </si>
  <si>
    <t>Apollo Sindoori</t>
  </si>
  <si>
    <t>Apollo Sindoori Hotels Ltd</t>
  </si>
  <si>
    <t>APOL IN</t>
  </si>
  <si>
    <t>Kalyan Capitals</t>
  </si>
  <si>
    <t>Kalyan Capitals Ltd</t>
  </si>
  <si>
    <t>Kalyani Commerc.</t>
  </si>
  <si>
    <t>Kalyani Commercials Ltd</t>
  </si>
  <si>
    <t>KALYANI IN</t>
  </si>
  <si>
    <t>Equippp Social</t>
  </si>
  <si>
    <t>Equippp Social Impact Technologies Ltd</t>
  </si>
  <si>
    <t>EQUIPPP IN</t>
  </si>
  <si>
    <t>JSW Holdings</t>
  </si>
  <si>
    <t>JSW Holdings Ltd</t>
  </si>
  <si>
    <t>SWH IN</t>
  </si>
  <si>
    <t>AJR Infra &amp;</t>
  </si>
  <si>
    <t>AJR Infra &amp; Tolling Ltd</t>
  </si>
  <si>
    <t>AJRINFRA IN</t>
  </si>
  <si>
    <t>Palco Metals Ltd</t>
  </si>
  <si>
    <t>PAML IN</t>
  </si>
  <si>
    <t>Palred Technolog</t>
  </si>
  <si>
    <t>Palred Technologies Ltd</t>
  </si>
  <si>
    <t>PALT IN</t>
  </si>
  <si>
    <t>Muthoot Finance</t>
  </si>
  <si>
    <t>Muthoot Finance Ltd</t>
  </si>
  <si>
    <t>MUTH IN</t>
  </si>
  <si>
    <t>Parsvnath Devl.</t>
  </si>
  <si>
    <t>Parsvnath Developers Ltd</t>
  </si>
  <si>
    <t>PARSV IN</t>
  </si>
  <si>
    <t>Prismx Global</t>
  </si>
  <si>
    <t>Prismx Global Ventures Ltd</t>
  </si>
  <si>
    <t>PRISMX IN</t>
  </si>
  <si>
    <t>Magnanimous Trad</t>
  </si>
  <si>
    <t>Magnanimous Trade &amp; Finance Ltd</t>
  </si>
  <si>
    <t>MGHT IN</t>
  </si>
  <si>
    <t>MSP Steel &amp; Pow.</t>
  </si>
  <si>
    <t>MSP Steel &amp; Power Ltd</t>
  </si>
  <si>
    <t>MSPS IN</t>
  </si>
  <si>
    <t>Indowind Energy</t>
  </si>
  <si>
    <t>Indowind Energy Ltd</t>
  </si>
  <si>
    <t>INDOWIND IN</t>
  </si>
  <si>
    <t>Alldigi Tech</t>
  </si>
  <si>
    <t>Alldigi Tech Ltd</t>
  </si>
  <si>
    <t>ALLDIGI</t>
  </si>
  <si>
    <t>Firstsour.Solu.</t>
  </si>
  <si>
    <t>Firstsource Solutions Ltd</t>
  </si>
  <si>
    <t>FSOL IN</t>
  </si>
  <si>
    <t>Team Lease Serv.</t>
  </si>
  <si>
    <t>Team Lease Services Ltd</t>
  </si>
  <si>
    <t>TEAM IN</t>
  </si>
  <si>
    <t>Ramkrishna Forg.</t>
  </si>
  <si>
    <t>Ramkrishna Forgings Ltd</t>
  </si>
  <si>
    <t>RMKF IN</t>
  </si>
  <si>
    <t>Jindal Photo</t>
  </si>
  <si>
    <t>Jindal Photo Ltd</t>
  </si>
  <si>
    <t>JPL IN</t>
  </si>
  <si>
    <t>H T Media</t>
  </si>
  <si>
    <t>H T Media Ltd</t>
  </si>
  <si>
    <t>HTML IN</t>
  </si>
  <si>
    <t>UltraTech Cem.</t>
  </si>
  <si>
    <t>UTCEM IN</t>
  </si>
  <si>
    <t>SPA CAPT SER</t>
  </si>
  <si>
    <t>SPA Capital Services Ltd</t>
  </si>
  <si>
    <t>SPACAPS IN</t>
  </si>
  <si>
    <t>Coforge</t>
  </si>
  <si>
    <t>Coforge Ltd</t>
  </si>
  <si>
    <t>COFORGE IN</t>
  </si>
  <si>
    <t>Mcleod Russel</t>
  </si>
  <si>
    <t>Mcleod Russel India Ltd</t>
  </si>
  <si>
    <t>MCLR IN</t>
  </si>
  <si>
    <t>Everest Kanto</t>
  </si>
  <si>
    <t>Everest Kanto Cylinder Ltd</t>
  </si>
  <si>
    <t>EKCL IN</t>
  </si>
  <si>
    <t>Happy Forgings</t>
  </si>
  <si>
    <t>Happy Forgings Ltd</t>
  </si>
  <si>
    <t>HAPPYFOR IN</t>
  </si>
  <si>
    <t>C C C L</t>
  </si>
  <si>
    <t>CCCL IN</t>
  </si>
  <si>
    <t>Bedmutha Indus.</t>
  </si>
  <si>
    <t>Bedmutha Industries Ltd</t>
  </si>
  <si>
    <t>BEDM IN</t>
  </si>
  <si>
    <t>Fiem Industries</t>
  </si>
  <si>
    <t>Fiem Industries Ltd</t>
  </si>
  <si>
    <t>FIEM IN</t>
  </si>
  <si>
    <t>Repco Home Fin</t>
  </si>
  <si>
    <t>Repco Home Finance Ltd</t>
  </si>
  <si>
    <t>REPCO IN</t>
  </si>
  <si>
    <t>Sandhar Tech</t>
  </si>
  <si>
    <t>SANDHAR IN</t>
  </si>
  <si>
    <t>Facor Alloys</t>
  </si>
  <si>
    <t>Facor Alloys Ltd</t>
  </si>
  <si>
    <t>FACA IN</t>
  </si>
  <si>
    <t>Popular Vehicles</t>
  </si>
  <si>
    <t>Popular Vehicles &amp; Services Ltd</t>
  </si>
  <si>
    <t>PVSL IN</t>
  </si>
  <si>
    <t>Xchanging Sol.</t>
  </si>
  <si>
    <t>Xchanging Solutions Ltd</t>
  </si>
  <si>
    <t>XSL IN</t>
  </si>
  <si>
    <t>Yes Bank</t>
  </si>
  <si>
    <t>Yes Bank Ltd</t>
  </si>
  <si>
    <t>YES IN</t>
  </si>
  <si>
    <t>MMP Industries</t>
  </si>
  <si>
    <t>MMP Industries Ltd</t>
  </si>
  <si>
    <t>MMP IN</t>
  </si>
  <si>
    <t>Solar Industries</t>
  </si>
  <si>
    <t>Solar Industries India Ltd</t>
  </si>
  <si>
    <t>SOIL IN</t>
  </si>
  <si>
    <t>Coral Hub</t>
  </si>
  <si>
    <t>Coral Hub Ltd</t>
  </si>
  <si>
    <t>CORAL-HUB</t>
  </si>
  <si>
    <t>COHU IN</t>
  </si>
  <si>
    <t>INE108J01030</t>
  </si>
  <si>
    <t>Winmore Lease</t>
  </si>
  <si>
    <t>Winmore Leasing &amp; Holdings Ltd</t>
  </si>
  <si>
    <t>Puravankara</t>
  </si>
  <si>
    <t>Puravankara Ltd</t>
  </si>
  <si>
    <t>PURVA IN</t>
  </si>
  <si>
    <t>Ashoka Buildcon</t>
  </si>
  <si>
    <t>Ashoka Buildcon Ltd</t>
  </si>
  <si>
    <t>ASBL IN</t>
  </si>
  <si>
    <t>Ent.Network</t>
  </si>
  <si>
    <t>ENIL IN</t>
  </si>
  <si>
    <t>Intl Construct</t>
  </si>
  <si>
    <t>International Constructions Ltd</t>
  </si>
  <si>
    <t>SUBCAPCITY</t>
  </si>
  <si>
    <t>NSCC IN</t>
  </si>
  <si>
    <t>INE845C01016</t>
  </si>
  <si>
    <t>Omnitech Info.</t>
  </si>
  <si>
    <t>Omnitech Infosolutions Ltd</t>
  </si>
  <si>
    <t>OMNITECH</t>
  </si>
  <si>
    <t>OMIS IN</t>
  </si>
  <si>
    <t>INE810H01019</t>
  </si>
  <si>
    <t>Uniply Industrie</t>
  </si>
  <si>
    <t>Uniply Industries Ltd</t>
  </si>
  <si>
    <t>UNIP IN</t>
  </si>
  <si>
    <t>Inspirisys Sol.</t>
  </si>
  <si>
    <t>Inspirisys Solutions Ltd</t>
  </si>
  <si>
    <t>INSSL IN</t>
  </si>
  <si>
    <t>Multi Comm. Exc.</t>
  </si>
  <si>
    <t>MCX IN</t>
  </si>
  <si>
    <t>Syngene Intl.</t>
  </si>
  <si>
    <t>Syngene International Ltd</t>
  </si>
  <si>
    <t>SYNG IN</t>
  </si>
  <si>
    <t>Bannari Amm Spg.</t>
  </si>
  <si>
    <t>BASM IN</t>
  </si>
  <si>
    <t>Bombay Rayon</t>
  </si>
  <si>
    <t>Bombay Rayon Fashions Ltd</t>
  </si>
  <si>
    <t>BRFL IN</t>
  </si>
  <si>
    <t>Globus Spirits</t>
  </si>
  <si>
    <t>Globus Spirits Ltd</t>
  </si>
  <si>
    <t>GBSL IN</t>
  </si>
  <si>
    <t>SMS Pharma.</t>
  </si>
  <si>
    <t>SMSPH IN</t>
  </si>
  <si>
    <t>Bikaji Foods</t>
  </si>
  <si>
    <t>Bikaji Foods International Ltd</t>
  </si>
  <si>
    <t>BIKAJI IN</t>
  </si>
  <si>
    <t>Chalet Hotels</t>
  </si>
  <si>
    <t>Chalet Hotels Ltd</t>
  </si>
  <si>
    <t>CHALET IN</t>
  </si>
  <si>
    <t>Skipper</t>
  </si>
  <si>
    <t>Skipper Ltd</t>
  </si>
  <si>
    <t>SKIPPER IN</t>
  </si>
  <si>
    <t>Apollo Investmen</t>
  </si>
  <si>
    <t>Apollo Investments Ltd</t>
  </si>
  <si>
    <t>INE045D01011</t>
  </si>
  <si>
    <t>Dwitiya Trading</t>
  </si>
  <si>
    <t>Dwitiya Trading Ltd</t>
  </si>
  <si>
    <t>DWTL IN</t>
  </si>
  <si>
    <t>INE222P01028</t>
  </si>
  <si>
    <t>E F L Foods Ltd</t>
  </si>
  <si>
    <t>Econo Trade Indi</t>
  </si>
  <si>
    <t>Econo Trade India Ltd</t>
  </si>
  <si>
    <t>ECOT IN</t>
  </si>
  <si>
    <t>Evergreen Commer</t>
  </si>
  <si>
    <t>Evergreen Commercial Company Ltd</t>
  </si>
  <si>
    <t>Jeco Exports &amp; F</t>
  </si>
  <si>
    <t>Jeco Exports &amp; Finance Ltd</t>
  </si>
  <si>
    <t>GLOSTERL IN</t>
  </si>
  <si>
    <t>Kinetic Impex Lt</t>
  </si>
  <si>
    <t>Kinetic Impex Ltd</t>
  </si>
  <si>
    <t>Kolte Patil Dev.</t>
  </si>
  <si>
    <t>Kolte Patil Developers Ltd</t>
  </si>
  <si>
    <t>KPDL IN</t>
  </si>
  <si>
    <t>Wardwizard Inno.</t>
  </si>
  <si>
    <t>Wardwizard Innovations &amp; Mobility Ltd</t>
  </si>
  <si>
    <t>WRDW IN</t>
  </si>
  <si>
    <t>N K Textile Inds</t>
  </si>
  <si>
    <t>N K Textile Industries Ltd</t>
  </si>
  <si>
    <t>Pratap Holdings</t>
  </si>
  <si>
    <t>Pratap Holdings Ltd</t>
  </si>
  <si>
    <t>Prisure Promotio</t>
  </si>
  <si>
    <t>Prisure Promotion &amp; Tradings Ltd</t>
  </si>
  <si>
    <t>R K Commercial</t>
  </si>
  <si>
    <t>R K Commercial Ltd</t>
  </si>
  <si>
    <t>RSD Finance</t>
  </si>
  <si>
    <t>RSD Finance Ltd</t>
  </si>
  <si>
    <t>RSDFIN IN</t>
  </si>
  <si>
    <t>Rajputana Invest</t>
  </si>
  <si>
    <t>Rajputana Investment &amp; Finance Ltd</t>
  </si>
  <si>
    <t>RIFL IN</t>
  </si>
  <si>
    <t>Robert Resources</t>
  </si>
  <si>
    <t>Robert Resources Ltd</t>
  </si>
  <si>
    <t>Panabyte Tech</t>
  </si>
  <si>
    <t>Panabyte Technologies Ltd</t>
  </si>
  <si>
    <t>Saneh Industrial</t>
  </si>
  <si>
    <t>Saneh Industrial Investment Ltd</t>
  </si>
  <si>
    <t>Pincon Spirit</t>
  </si>
  <si>
    <t>Pincon Spirit Ltd</t>
  </si>
  <si>
    <t>PINS IN</t>
  </si>
  <si>
    <t>Sellwin Traders</t>
  </si>
  <si>
    <t>Sellwin Traders Ltd</t>
  </si>
  <si>
    <t>SELL IN</t>
  </si>
  <si>
    <t>Sujala Trading &amp;</t>
  </si>
  <si>
    <t>Sujala Trading &amp; Holdings Ltd</t>
  </si>
  <si>
    <t>STHL IN</t>
  </si>
  <si>
    <t>Supra Exports Lt</t>
  </si>
  <si>
    <t>Supra Exports Ltd</t>
  </si>
  <si>
    <t>GPT Infraproject</t>
  </si>
  <si>
    <t>GPT Infraprojects Ltd</t>
  </si>
  <si>
    <t>GPT IN</t>
  </si>
  <si>
    <t>Glodyne Techno.</t>
  </si>
  <si>
    <t>Glodyne Technoserve Ltd</t>
  </si>
  <si>
    <t>GLODYNE</t>
  </si>
  <si>
    <t>GLOT IN</t>
  </si>
  <si>
    <t>INE932G01021</t>
  </si>
  <si>
    <t>Hubtown</t>
  </si>
  <si>
    <t>Hubtown Ltd</t>
  </si>
  <si>
    <t>HUB IN</t>
  </si>
  <si>
    <t>Saksoft</t>
  </si>
  <si>
    <t>Saksoft Ltd</t>
  </si>
  <si>
    <t>SAK IN</t>
  </si>
  <si>
    <t>Kaya Ltd</t>
  </si>
  <si>
    <t>KAYA IN</t>
  </si>
  <si>
    <t>Polycab India</t>
  </si>
  <si>
    <t>Polycab India Ltd</t>
  </si>
  <si>
    <t>POLYCAB IN</t>
  </si>
  <si>
    <t>Rane (Madras)</t>
  </si>
  <si>
    <t>Rane (Madras) Ltd</t>
  </si>
  <si>
    <t>RML IN</t>
  </si>
  <si>
    <t>Nuvama Wealth</t>
  </si>
  <si>
    <t>Nuvama Wealth Management Ltd</t>
  </si>
  <si>
    <t>NUVAMA IN</t>
  </si>
  <si>
    <t>Taaza Intern.</t>
  </si>
  <si>
    <t>Taaza International Ltd</t>
  </si>
  <si>
    <t>TAZI IN</t>
  </si>
  <si>
    <t>Citrine Consult</t>
  </si>
  <si>
    <t>Citrine Consultants Ltd</t>
  </si>
  <si>
    <t>Rail Vikas</t>
  </si>
  <si>
    <t>Rail Vikas Nigam Ltd</t>
  </si>
  <si>
    <t>RVNL IN</t>
  </si>
  <si>
    <t>Sejal Glass</t>
  </si>
  <si>
    <t>Sejal Glass Ltd</t>
  </si>
  <si>
    <t>SEJAL IN</t>
  </si>
  <si>
    <t>KM Sugar Mills</t>
  </si>
  <si>
    <t>KM Sugar Mills Ltd</t>
  </si>
  <si>
    <t>KMSM IN</t>
  </si>
  <si>
    <t>Cyber Media Res.</t>
  </si>
  <si>
    <t>Cyber Media Research &amp; Services Ltd</t>
  </si>
  <si>
    <t>CMRSL</t>
  </si>
  <si>
    <t>CMRSL IN</t>
  </si>
  <si>
    <t>INE075Z01011</t>
  </si>
  <si>
    <t>Dhani Services</t>
  </si>
  <si>
    <t>Dhani Services Ltd</t>
  </si>
  <si>
    <t>DHANI IN</t>
  </si>
  <si>
    <t>Rohit Ferro Tech</t>
  </si>
  <si>
    <t>Rohit Ferro Tech Ltd</t>
  </si>
  <si>
    <t>ROHITFERRO</t>
  </si>
  <si>
    <t>ROFT IN</t>
  </si>
  <si>
    <t>INE248H01012</t>
  </si>
  <si>
    <t>Godawari Power</t>
  </si>
  <si>
    <t>Godawari Power &amp; Ispat Ltd</t>
  </si>
  <si>
    <t>GODPI IN</t>
  </si>
  <si>
    <t>Educomp Sol.</t>
  </si>
  <si>
    <t>EDSL IN</t>
  </si>
  <si>
    <t>Sheela Foam</t>
  </si>
  <si>
    <t>Sheela Foam Ltd</t>
  </si>
  <si>
    <t>SFL IN</t>
  </si>
  <si>
    <t>Pratibha Industr</t>
  </si>
  <si>
    <t>Pratibha Industries Ltd</t>
  </si>
  <si>
    <t>PRIL IN</t>
  </si>
  <si>
    <t>Bartronics India</t>
  </si>
  <si>
    <t>Bartronics India Ltd</t>
  </si>
  <si>
    <t>ASMS IN</t>
  </si>
  <si>
    <t>Sakuma Exports</t>
  </si>
  <si>
    <t>Sakuma Exports Ltd</t>
  </si>
  <si>
    <t>SAEL IN</t>
  </si>
  <si>
    <t>Dynemic Products</t>
  </si>
  <si>
    <t>Dynemic Products Ltd</t>
  </si>
  <si>
    <t>DYPL IN</t>
  </si>
  <si>
    <t>GVK Power Infra.</t>
  </si>
  <si>
    <t>GVKP IN</t>
  </si>
  <si>
    <t>Technocraf.Inds.</t>
  </si>
  <si>
    <t>Technocraft Industries (India) Ltd</t>
  </si>
  <si>
    <t>TIIL IN</t>
  </si>
  <si>
    <t>CL Educate</t>
  </si>
  <si>
    <t>CL Educate Ltd</t>
  </si>
  <si>
    <t>CLEDU IN</t>
  </si>
  <si>
    <t>Gokul Refoils</t>
  </si>
  <si>
    <t>Gokul Refoils and Solvent Ltd</t>
  </si>
  <si>
    <t>GRSL IN</t>
  </si>
  <si>
    <t>Sonal Mercantile</t>
  </si>
  <si>
    <t>Sonal Mercantile Ltd</t>
  </si>
  <si>
    <t>SOME IN</t>
  </si>
  <si>
    <t>Reliance Communi</t>
  </si>
  <si>
    <t>Reliance Communications Ltd</t>
  </si>
  <si>
    <t>RCOM IN</t>
  </si>
  <si>
    <t>Inditrade Cap.</t>
  </si>
  <si>
    <t>Inditrade Capital Ltd</t>
  </si>
  <si>
    <t>INCL IN</t>
  </si>
  <si>
    <t>B.L.Kashyap</t>
  </si>
  <si>
    <t>B.L.Kashyap &amp; Sons Ltd</t>
  </si>
  <si>
    <t>KASH IN</t>
  </si>
  <si>
    <t>Gallantt Ispat L</t>
  </si>
  <si>
    <t>Gallantt Ispat Ltd.</t>
  </si>
  <si>
    <t>GALL IN</t>
  </si>
  <si>
    <t>Visa Steel</t>
  </si>
  <si>
    <t>Visa Steel Ltd</t>
  </si>
  <si>
    <t>VISA IN</t>
  </si>
  <si>
    <t>Adhunik Metal</t>
  </si>
  <si>
    <t>Adhunik Metaliks Ltd</t>
  </si>
  <si>
    <t>ADHUNIK</t>
  </si>
  <si>
    <t>ADML IN</t>
  </si>
  <si>
    <t>INE400H01019</t>
  </si>
  <si>
    <t>Prime Focus</t>
  </si>
  <si>
    <t>Prime Focus Ltd</t>
  </si>
  <si>
    <t>PRIF IN</t>
  </si>
  <si>
    <t>Celestial Biolab</t>
  </si>
  <si>
    <t>Celestial Biolabs Ltd</t>
  </si>
  <si>
    <t>CBIO IN</t>
  </si>
  <si>
    <t>Kewal Kir.Cloth.</t>
  </si>
  <si>
    <t>Kewal Kiran Clothing Ltd</t>
  </si>
  <si>
    <t>KEKC IN</t>
  </si>
  <si>
    <t>Supreme Infra.</t>
  </si>
  <si>
    <t>Supreme Infrastructure India Ltd</t>
  </si>
  <si>
    <t>SPII IN</t>
  </si>
  <si>
    <t>K E C Intl.</t>
  </si>
  <si>
    <t>K E C International Ltd</t>
  </si>
  <si>
    <t>KECI IN</t>
  </si>
  <si>
    <t>Lehar Footwears</t>
  </si>
  <si>
    <t>Lehar Footwears Ltd</t>
  </si>
  <si>
    <t>LEHAR IN</t>
  </si>
  <si>
    <t>Emk.Global Fin.</t>
  </si>
  <si>
    <t>EMKAY IN</t>
  </si>
  <si>
    <t>Plethico Pharma.</t>
  </si>
  <si>
    <t>Plethico Pharmaceuticals Ltd</t>
  </si>
  <si>
    <t>PLETHICO</t>
  </si>
  <si>
    <t>PLEP IN</t>
  </si>
  <si>
    <t>INE491H01018</t>
  </si>
  <si>
    <t>BMW Industries</t>
  </si>
  <si>
    <t>BMW Industries Ltd</t>
  </si>
  <si>
    <t>BMW IN</t>
  </si>
  <si>
    <t>JSW Energy</t>
  </si>
  <si>
    <t>JSW Energy Ltd</t>
  </si>
  <si>
    <t>JSW IN</t>
  </si>
  <si>
    <t>JHS Sven.Lab.</t>
  </si>
  <si>
    <t>JHS Svendgaard Laboratories Ltd</t>
  </si>
  <si>
    <t>JHSL IN</t>
  </si>
  <si>
    <t>Allcargo Logist.</t>
  </si>
  <si>
    <t>AGLL IN</t>
  </si>
  <si>
    <t>Action Const.Eq.</t>
  </si>
  <si>
    <t>Action Construction Equipment Ltd</t>
  </si>
  <si>
    <t>ACCE IN</t>
  </si>
  <si>
    <t>HOV Services</t>
  </si>
  <si>
    <t>HOV Services Ltd</t>
  </si>
  <si>
    <t>HOVS IN</t>
  </si>
  <si>
    <t>Renaiss. Global</t>
  </si>
  <si>
    <t>Renaissance Global Ltd</t>
  </si>
  <si>
    <t>RENGL IN</t>
  </si>
  <si>
    <t>GTN Textiles</t>
  </si>
  <si>
    <t>GTN Textiles Ltd</t>
  </si>
  <si>
    <t>GTNT IN</t>
  </si>
  <si>
    <t>Cambridge Tech.</t>
  </si>
  <si>
    <t>Cambridge Technology Enterprises Ltd</t>
  </si>
  <si>
    <t>CTECH IN</t>
  </si>
  <si>
    <t>Everonn Educat.</t>
  </si>
  <si>
    <t>Everonn Education Ltd</t>
  </si>
  <si>
    <t>EVERONN</t>
  </si>
  <si>
    <t>EEDU IN</t>
  </si>
  <si>
    <t>INE678H01010</t>
  </si>
  <si>
    <t>Sutlej Textiles</t>
  </si>
  <si>
    <t>Sutlej Textiles and Industries Ltd</t>
  </si>
  <si>
    <t>SUTJ IN</t>
  </si>
  <si>
    <t>L T Foods</t>
  </si>
  <si>
    <t>L T Foods Ltd</t>
  </si>
  <si>
    <t>LTFOODS IN</t>
  </si>
  <si>
    <t>Texmaco Rail</t>
  </si>
  <si>
    <t>Texmaco Rail &amp; Engineering Ltd</t>
  </si>
  <si>
    <t>TXMRE IN</t>
  </si>
  <si>
    <t>TGB Banquets</t>
  </si>
  <si>
    <t>TGB Banquets &amp; Hotels Ltd</t>
  </si>
  <si>
    <t>TGBB IN</t>
  </si>
  <si>
    <t>Sobha</t>
  </si>
  <si>
    <t>Sobha Ltd</t>
  </si>
  <si>
    <t>SOBHA IN</t>
  </si>
  <si>
    <t>TV18 Broadcast</t>
  </si>
  <si>
    <t>TV18 Broadcast Ltd</t>
  </si>
  <si>
    <t>TV18 IN</t>
  </si>
  <si>
    <t>Sr.Rayala.Hypo</t>
  </si>
  <si>
    <t>Sree Rayalaseema Hi-Strength Hypo Ltd</t>
  </si>
  <si>
    <t>SRAY IN</t>
  </si>
  <si>
    <t>Ess Dee Alumin.</t>
  </si>
  <si>
    <t>Ess Dee Aluminium Ltd</t>
  </si>
  <si>
    <t>ESSDEE</t>
  </si>
  <si>
    <t>EDA IN</t>
  </si>
  <si>
    <t>INE825H01017</t>
  </si>
  <si>
    <t>CIE Automotive</t>
  </si>
  <si>
    <t>CIE Automotive India Ltd</t>
  </si>
  <si>
    <t>CIEINDIA IN</t>
  </si>
  <si>
    <t>Hinduja Global</t>
  </si>
  <si>
    <t>Hinduja Global Solutions Ltd</t>
  </si>
  <si>
    <t>HGSL IN</t>
  </si>
  <si>
    <t>Nissan Copper</t>
  </si>
  <si>
    <t>Nissan Copper Ltd</t>
  </si>
  <si>
    <t>NCOPPER</t>
  </si>
  <si>
    <t>NCOP IN</t>
  </si>
  <si>
    <t>INE846H01039</t>
  </si>
  <si>
    <t>OCL Iron &amp; Steel</t>
  </si>
  <si>
    <t>OCL Iron &amp; Steel Ltd</t>
  </si>
  <si>
    <t>OISL</t>
  </si>
  <si>
    <t>OISL IN</t>
  </si>
  <si>
    <t>INE196J01019</t>
  </si>
  <si>
    <t>Autoline Industr</t>
  </si>
  <si>
    <t>Autoline Industries Ltd</t>
  </si>
  <si>
    <t>AUTOL IN</t>
  </si>
  <si>
    <t>Euro Ceramics</t>
  </si>
  <si>
    <t>Euro Ceramics Ltd</t>
  </si>
  <si>
    <t>EUCL IN</t>
  </si>
  <si>
    <t>Cineline India</t>
  </si>
  <si>
    <t>Cineline India Ltd</t>
  </si>
  <si>
    <t>CNLI IN</t>
  </si>
  <si>
    <t>MBL Infrast</t>
  </si>
  <si>
    <t>MBLINFRA IN</t>
  </si>
  <si>
    <t>C &amp; C Constrn.</t>
  </si>
  <si>
    <t>C &amp; C Constructions Ltd</t>
  </si>
  <si>
    <t>CCON IN</t>
  </si>
  <si>
    <t>Astec Lifescienc</t>
  </si>
  <si>
    <t>Astec Lifesciences Ltd</t>
  </si>
  <si>
    <t>ASTEL IN</t>
  </si>
  <si>
    <t>Pearl Global Ind</t>
  </si>
  <si>
    <t>Pearl Global Industries Ltd</t>
  </si>
  <si>
    <t>PGIL IN</t>
  </si>
  <si>
    <t>MIC Electronics</t>
  </si>
  <si>
    <t>MIC Electronics Ltd</t>
  </si>
  <si>
    <t>MICE IN</t>
  </si>
  <si>
    <t>Astral</t>
  </si>
  <si>
    <t>Astral Ltd</t>
  </si>
  <si>
    <t>ASTRA IN</t>
  </si>
  <si>
    <t>SEL Mfg. Co</t>
  </si>
  <si>
    <t>SEL Manufacturing Company Ltd</t>
  </si>
  <si>
    <t>SELM IN</t>
  </si>
  <si>
    <t>Sun Pharma Advanced Research Company Ltd</t>
  </si>
  <si>
    <t>SPADV IN</t>
  </si>
  <si>
    <t>Tarmat</t>
  </si>
  <si>
    <t>Tarmat Ltd</t>
  </si>
  <si>
    <t>TARL IN</t>
  </si>
  <si>
    <t>V2 Retail</t>
  </si>
  <si>
    <t>V2 Retail Ltd</t>
  </si>
  <si>
    <t>VREL IN</t>
  </si>
  <si>
    <t>Kaushalya Infra.</t>
  </si>
  <si>
    <t>Kaushalya Infrastructure Development Corpn Ltd</t>
  </si>
  <si>
    <t>KIDC IN</t>
  </si>
  <si>
    <t>Netwrk.18 Media</t>
  </si>
  <si>
    <t>Network 18 Media &amp; Investments Ltd</t>
  </si>
  <si>
    <t>NETM IN</t>
  </si>
  <si>
    <t>Zee Media</t>
  </si>
  <si>
    <t>Zee Media Corporation Ltd</t>
  </si>
  <si>
    <t>ZEEN IN</t>
  </si>
  <si>
    <t>Take Solutions</t>
  </si>
  <si>
    <t>TAKE IN</t>
  </si>
  <si>
    <t>Omaxe</t>
  </si>
  <si>
    <t>Omaxe Ltd</t>
  </si>
  <si>
    <t>OAXE IN</t>
  </si>
  <si>
    <t>Barak Valley</t>
  </si>
  <si>
    <t>Barak Valley Cements Ltd</t>
  </si>
  <si>
    <t>BVCL IN</t>
  </si>
  <si>
    <t>Asahi Songwon</t>
  </si>
  <si>
    <t>Asahi Songwon Colors Ltd</t>
  </si>
  <si>
    <t>ASAH IN</t>
  </si>
  <si>
    <t>Colorchips New</t>
  </si>
  <si>
    <t>Colorchips New Media Ltd</t>
  </si>
  <si>
    <t>COLORCHI IN</t>
  </si>
  <si>
    <t>INE621I01042</t>
  </si>
  <si>
    <t>Time Technoplast</t>
  </si>
  <si>
    <t>Time Technoplast Ltd</t>
  </si>
  <si>
    <t>TIME IN</t>
  </si>
  <si>
    <t>Insecticid.India</t>
  </si>
  <si>
    <t>Insecticides India Ltd</t>
  </si>
  <si>
    <t>INST IN</t>
  </si>
  <si>
    <t>Star Cement</t>
  </si>
  <si>
    <t>Star Cement Ltd</t>
  </si>
  <si>
    <t>STRCEM IN</t>
  </si>
  <si>
    <t>Nitin Fire Prot.</t>
  </si>
  <si>
    <t>Nitin Fire Protection Industries Ltd</t>
  </si>
  <si>
    <t>NFPI IN</t>
  </si>
  <si>
    <t>Camlin Fine</t>
  </si>
  <si>
    <t>CFIN IN</t>
  </si>
  <si>
    <t>Refex Industries</t>
  </si>
  <si>
    <t>Refex Industries Ltd</t>
  </si>
  <si>
    <t>REFX IN</t>
  </si>
  <si>
    <t>Nahar Capital</t>
  </si>
  <si>
    <t>Nahar Capital &amp; Financial Services Ltd</t>
  </si>
  <si>
    <t>NCFS IN</t>
  </si>
  <si>
    <t>Asian Granito</t>
  </si>
  <si>
    <t>Asian Granito India Ltd</t>
  </si>
  <si>
    <t>ASIAN IN</t>
  </si>
  <si>
    <t>EMBDL</t>
  </si>
  <si>
    <t>EMBDL IN</t>
  </si>
  <si>
    <t>H D I L</t>
  </si>
  <si>
    <t>Housing Development &amp; Infrastructure Ltd</t>
  </si>
  <si>
    <t>HDIL IN</t>
  </si>
  <si>
    <t>Khoobsurat Ltd</t>
  </si>
  <si>
    <t>KHOO IN</t>
  </si>
  <si>
    <t>Craftsman Auto</t>
  </si>
  <si>
    <t>Craftsman Automation Ltd</t>
  </si>
  <si>
    <t>CRAFTSMA IN</t>
  </si>
  <si>
    <t>Sah Polymers</t>
  </si>
  <si>
    <t>Sah Polymers Ltd</t>
  </si>
  <si>
    <t>SAH IN</t>
  </si>
  <si>
    <t>Elin Electronics</t>
  </si>
  <si>
    <t>Elin Electronics Ltd</t>
  </si>
  <si>
    <t>ELIN IN</t>
  </si>
  <si>
    <t>Gokak Textiles</t>
  </si>
  <si>
    <t>Gokak Textiles Ltd</t>
  </si>
  <si>
    <t>GTEX IN</t>
  </si>
  <si>
    <t>GSS Infotech</t>
  </si>
  <si>
    <t>GSSI IN</t>
  </si>
  <si>
    <t>Man Infra</t>
  </si>
  <si>
    <t>Man Infraconstruction Ltd</t>
  </si>
  <si>
    <t>MINF IN</t>
  </si>
  <si>
    <t>Kaveri Seed Co.</t>
  </si>
  <si>
    <t>KSCL IN</t>
  </si>
  <si>
    <t>K P R Mill Ltd</t>
  </si>
  <si>
    <t>KPR IN</t>
  </si>
  <si>
    <t>Motil.Oswal.Fin.</t>
  </si>
  <si>
    <t>Motilal Oswal Financial Services Ltd</t>
  </si>
  <si>
    <t>MOFS IN</t>
  </si>
  <si>
    <t>Niraj Cement</t>
  </si>
  <si>
    <t>Niraj Cement Structurals Ltd</t>
  </si>
  <si>
    <t>NCSL IN</t>
  </si>
  <si>
    <t>Kiri Industries</t>
  </si>
  <si>
    <t>Kiri Industries Ltd</t>
  </si>
  <si>
    <t>KIRI IN</t>
  </si>
  <si>
    <t>Brahmaputra Inf.</t>
  </si>
  <si>
    <t>Brahmaputra Infrastructure Ltd</t>
  </si>
  <si>
    <t>BRAI IN</t>
  </si>
  <si>
    <t>ZF Commercial</t>
  </si>
  <si>
    <t>ZF Commercial Vehicle Control System India Ltd</t>
  </si>
  <si>
    <t>ZCVCS IN</t>
  </si>
  <si>
    <t>Neueon Towers</t>
  </si>
  <si>
    <t>Neueon Towers Ltd</t>
  </si>
  <si>
    <t>NEUTL IN</t>
  </si>
  <si>
    <t>Bajaj Auto</t>
  </si>
  <si>
    <t>Bajaj Auto Ltd</t>
  </si>
  <si>
    <t>BJAUT IN</t>
  </si>
  <si>
    <t>Bajaj Finserv</t>
  </si>
  <si>
    <t>Bajaj Finserv Ltd</t>
  </si>
  <si>
    <t>BJFIN IN</t>
  </si>
  <si>
    <t>Religare Enterp.</t>
  </si>
  <si>
    <t>RELG IN</t>
  </si>
  <si>
    <t>Telogica</t>
  </si>
  <si>
    <t>Telogica Ltd</t>
  </si>
  <si>
    <t>Bang Overseas</t>
  </si>
  <si>
    <t>BANG IN</t>
  </si>
  <si>
    <t>Edelweiss.Fin.</t>
  </si>
  <si>
    <t>Edelweiss Financial Services Ltd</t>
  </si>
  <si>
    <t>EDEL IN</t>
  </si>
  <si>
    <t>Mold-Tek Pack.</t>
  </si>
  <si>
    <t>Mold-Tek Packaging Ltd</t>
  </si>
  <si>
    <t>MTEP IN</t>
  </si>
  <si>
    <t>Tulsi Extrusions</t>
  </si>
  <si>
    <t>Tulsi Extrusions Ltd</t>
  </si>
  <si>
    <t>TULS IN</t>
  </si>
  <si>
    <t>PTC India Fin</t>
  </si>
  <si>
    <t>PTC India Financial Services Ltd</t>
  </si>
  <si>
    <t>PTCIF IN</t>
  </si>
  <si>
    <t>Khadim India</t>
  </si>
  <si>
    <t>Khadim India Ltd</t>
  </si>
  <si>
    <t>KHDM IN</t>
  </si>
  <si>
    <t>eClerx Services</t>
  </si>
  <si>
    <t>eClerx Services Ltd</t>
  </si>
  <si>
    <t>ECLX IN</t>
  </si>
  <si>
    <t>Brigade Enterpr.</t>
  </si>
  <si>
    <t>Brigade Enterprises Ltd</t>
  </si>
  <si>
    <t>BRGD IN</t>
  </si>
  <si>
    <t>J Kumar Infra</t>
  </si>
  <si>
    <t>J Kumar Infraprojects Ltd</t>
  </si>
  <si>
    <t>JKIL IN</t>
  </si>
  <si>
    <t>OnMobile Global</t>
  </si>
  <si>
    <t>OnMobile Global Ltd</t>
  </si>
  <si>
    <t>ONMB IN</t>
  </si>
  <si>
    <t>MVL Ltd</t>
  </si>
  <si>
    <t>MVLL IN</t>
  </si>
  <si>
    <t>Avon Corporation</t>
  </si>
  <si>
    <t>Avon Corporation Ltd</t>
  </si>
  <si>
    <t>AVOC IN</t>
  </si>
  <si>
    <t>INE207I01016</t>
  </si>
  <si>
    <t>KNR Construct.</t>
  </si>
  <si>
    <t>KNR Constructions Ltd</t>
  </si>
  <si>
    <t>KNRC IN</t>
  </si>
  <si>
    <t>T R I L</t>
  </si>
  <si>
    <t>Transformers &amp; Rectifiers India Ltd</t>
  </si>
  <si>
    <t>TARIL</t>
  </si>
  <si>
    <t>TRIL IN</t>
  </si>
  <si>
    <t>IRB Infra.Devl.</t>
  </si>
  <si>
    <t>IRB Infrastructure Developers Ltd</t>
  </si>
  <si>
    <t>IRB IN</t>
  </si>
  <si>
    <t>SEPC Ltd</t>
  </si>
  <si>
    <t>SEPC IN</t>
  </si>
  <si>
    <t>7Seas Enter.</t>
  </si>
  <si>
    <t>7Seas Entertainment Ltd</t>
  </si>
  <si>
    <t>7SEAS IN</t>
  </si>
  <si>
    <t>Archidply Inds.</t>
  </si>
  <si>
    <t>Archidply Industries Ltd</t>
  </si>
  <si>
    <t>APLY IN</t>
  </si>
  <si>
    <t>Vascon Engineers</t>
  </si>
  <si>
    <t>Vascon Engineers Ltd</t>
  </si>
  <si>
    <t>VSCN IN</t>
  </si>
  <si>
    <t>KGN Enterprises</t>
  </si>
  <si>
    <t>KGN Enterprises Ltd</t>
  </si>
  <si>
    <t>KGNE IN</t>
  </si>
  <si>
    <t>INE755B01019</t>
  </si>
  <si>
    <t>Resurgere Mines</t>
  </si>
  <si>
    <t>Resurgere Mines &amp; Minerals India Ltd</t>
  </si>
  <si>
    <t>RMML IN</t>
  </si>
  <si>
    <t>GB Global</t>
  </si>
  <si>
    <t>GB Global Ltd</t>
  </si>
  <si>
    <t>GBGLOBAL IN</t>
  </si>
  <si>
    <t>D B Corp</t>
  </si>
  <si>
    <t>D B Corp Ltd</t>
  </si>
  <si>
    <t>DBCL IN</t>
  </si>
  <si>
    <t>Shankara Build.</t>
  </si>
  <si>
    <t>Shankara Building Products Ltd</t>
  </si>
  <si>
    <t>SHANKARA IN</t>
  </si>
  <si>
    <t>Ramky Infra</t>
  </si>
  <si>
    <t>Ramky Infrastructure Ltd</t>
  </si>
  <si>
    <t>RMKY IN</t>
  </si>
  <si>
    <t>Bafna Pharma.</t>
  </si>
  <si>
    <t>Bafna Pharmaceuticals Ltd</t>
  </si>
  <si>
    <t>BFNA IN</t>
  </si>
  <si>
    <t>Birla Cotsyn</t>
  </si>
  <si>
    <t>Birla Cotsyn India Ltd</t>
  </si>
  <si>
    <t>BCOT IN</t>
  </si>
  <si>
    <t>TVS Supply</t>
  </si>
  <si>
    <t>TVS Supply Chain Solutions Ltd</t>
  </si>
  <si>
    <t>TVSSCS IN</t>
  </si>
  <si>
    <t>Nu Tek India</t>
  </si>
  <si>
    <t>Nu Tek India Ltd</t>
  </si>
  <si>
    <t>NTKL IN</t>
  </si>
  <si>
    <t>PNC Infratech</t>
  </si>
  <si>
    <t>PNC Infratech Ltd</t>
  </si>
  <si>
    <t>PNCL IN</t>
  </si>
  <si>
    <t>Sea TV Network</t>
  </si>
  <si>
    <t>Sea TV Network Ltd</t>
  </si>
  <si>
    <t>SEATV IN</t>
  </si>
  <si>
    <t>Juniper Hotels</t>
  </si>
  <si>
    <t>Juniper Hotels Ltd</t>
  </si>
  <si>
    <t>JUNIPER IN</t>
  </si>
  <si>
    <t>Satchmo Holdings</t>
  </si>
  <si>
    <t>Satchmo Holdings Ltd</t>
  </si>
  <si>
    <t>NITESHEST</t>
  </si>
  <si>
    <t>Sastasundar Ven.</t>
  </si>
  <si>
    <t>Sastasundar Ventures Ltd</t>
  </si>
  <si>
    <t>SASV IN</t>
  </si>
  <si>
    <t>Heranba Inds</t>
  </si>
  <si>
    <t>Heranba Industries Ltd</t>
  </si>
  <si>
    <t>HERANBA IN</t>
  </si>
  <si>
    <t>KSK Energy Ven.</t>
  </si>
  <si>
    <t>KSK Energy Ventures Ltd</t>
  </si>
  <si>
    <t>KSK IN</t>
  </si>
  <si>
    <t>Sicagen India</t>
  </si>
  <si>
    <t>Sicagen India Ltd</t>
  </si>
  <si>
    <t>SICI IN</t>
  </si>
  <si>
    <t>Future Consumer</t>
  </si>
  <si>
    <t>Future Consumer Ltd</t>
  </si>
  <si>
    <t>FCON IN</t>
  </si>
  <si>
    <t>ARSS Infra</t>
  </si>
  <si>
    <t>ARSS Infrastructure Projects Ltd</t>
  </si>
  <si>
    <t>ARSS IN</t>
  </si>
  <si>
    <t>Fineotex Chem</t>
  </si>
  <si>
    <t>Fineotex Chemical Ltd</t>
  </si>
  <si>
    <t>FTXC IN</t>
  </si>
  <si>
    <t>A2Z Infra Engg.</t>
  </si>
  <si>
    <t>A2Z Infra Engineering Ltd</t>
  </si>
  <si>
    <t>A2ZL IN</t>
  </si>
  <si>
    <t>R R Kabel</t>
  </si>
  <si>
    <t>R R Kabel Ltd</t>
  </si>
  <si>
    <t>RRKABEL IN</t>
  </si>
  <si>
    <t>Shah Metacorp</t>
  </si>
  <si>
    <t>Shah Metacorp Ltd</t>
  </si>
  <si>
    <t>RDBRIL IN</t>
  </si>
  <si>
    <t>Tamboli Industri</t>
  </si>
  <si>
    <t>Tamboli Industries Ltd</t>
  </si>
  <si>
    <t>Infinite Comp</t>
  </si>
  <si>
    <t>Infinite Computer Solutions India Ltd</t>
  </si>
  <si>
    <t>INFINITE</t>
  </si>
  <si>
    <t>ICSL IN</t>
  </si>
  <si>
    <t>INE486J01014</t>
  </si>
  <si>
    <t>Ethos Ltd</t>
  </si>
  <si>
    <t>ETHOSLTD IN</t>
  </si>
  <si>
    <t>Edserv Softsys.</t>
  </si>
  <si>
    <t>Edserv Softsystems Ltd</t>
  </si>
  <si>
    <t>EDSERV</t>
  </si>
  <si>
    <t>EDSS IN</t>
  </si>
  <si>
    <t>INE889J01019</t>
  </si>
  <si>
    <t>Cyient DLM</t>
  </si>
  <si>
    <t>Cyient DLM Ltd</t>
  </si>
  <si>
    <t>CYIENTDL IN</t>
  </si>
  <si>
    <t>Epigral</t>
  </si>
  <si>
    <t>Epigral Ltd</t>
  </si>
  <si>
    <t>EPIGRAL IN</t>
  </si>
  <si>
    <t>Innovassynth Inv</t>
  </si>
  <si>
    <t>Innovassynth Investments Ltd</t>
  </si>
  <si>
    <t>INNIL IN</t>
  </si>
  <si>
    <t>Excel Realty</t>
  </si>
  <si>
    <t>Excel Realty N Infra Ltd</t>
  </si>
  <si>
    <t>ERNI IN</t>
  </si>
  <si>
    <t>Deccan Healthcar</t>
  </si>
  <si>
    <t>Deccan Health Care Ltd</t>
  </si>
  <si>
    <t>DECCAN IN</t>
  </si>
  <si>
    <t>Jindal Cotex Ltd</t>
  </si>
  <si>
    <t>JCOT IN</t>
  </si>
  <si>
    <t>BS</t>
  </si>
  <si>
    <t>BS Ltd</t>
  </si>
  <si>
    <t>BSLIMITED</t>
  </si>
  <si>
    <t>BSTL IN</t>
  </si>
  <si>
    <t>INE043K01029</t>
  </si>
  <si>
    <t>Bengal &amp; Assam</t>
  </si>
  <si>
    <t>Bengal &amp; Assam Company Ltd</t>
  </si>
  <si>
    <t>BENG IN</t>
  </si>
  <si>
    <t>Zenith Credit</t>
  </si>
  <si>
    <t>Zenith Credit Ltd</t>
  </si>
  <si>
    <t>INE0A3701014</t>
  </si>
  <si>
    <t>Bio Green Papers</t>
  </si>
  <si>
    <t>Bio Green Papers Ltd</t>
  </si>
  <si>
    <t>BIOP IN</t>
  </si>
  <si>
    <t>INE958L01026</t>
  </si>
  <si>
    <t>Varroc Engineer</t>
  </si>
  <si>
    <t>Varroc Engineering Ltd</t>
  </si>
  <si>
    <t>VARROC IN</t>
  </si>
  <si>
    <t>Texmo Pipes</t>
  </si>
  <si>
    <t>Texmo Pipes &amp; Products Ltd</t>
  </si>
  <si>
    <t>TEXMO IN</t>
  </si>
  <si>
    <t>Authum Invest</t>
  </si>
  <si>
    <t>Authum Investment &amp; Infrastructure Ltd</t>
  </si>
  <si>
    <t>AIIL IN</t>
  </si>
  <si>
    <t>Emami Frank Ross</t>
  </si>
  <si>
    <t>Emami Frank Ross Ltd</t>
  </si>
  <si>
    <t>INE711X01016</t>
  </si>
  <si>
    <t>D-Link India</t>
  </si>
  <si>
    <t>D-Link India Ltd</t>
  </si>
  <si>
    <t>DLINK IN</t>
  </si>
  <si>
    <t>Abhishek Infra.</t>
  </si>
  <si>
    <t>Abhishek Infraventures Ltd</t>
  </si>
  <si>
    <t>AINL IN</t>
  </si>
  <si>
    <t>Farmax India</t>
  </si>
  <si>
    <t>Farmax India Ltd</t>
  </si>
  <si>
    <t>FARMAXIND</t>
  </si>
  <si>
    <t>FARM IN</t>
  </si>
  <si>
    <t>INE890I01035</t>
  </si>
  <si>
    <t>Frog Cellsat</t>
  </si>
  <si>
    <t>Frog Cellsat Ltd</t>
  </si>
  <si>
    <t>FROG</t>
  </si>
  <si>
    <t>FRCL IN</t>
  </si>
  <si>
    <t>INE385O01018</t>
  </si>
  <si>
    <t>Asian Hotels (E)</t>
  </si>
  <si>
    <t>Asian Hotels (East) Ltd</t>
  </si>
  <si>
    <t>AHEL IN</t>
  </si>
  <si>
    <t>Goneril Investme</t>
  </si>
  <si>
    <t>Goneril Investment &amp; Trading Company Ltd</t>
  </si>
  <si>
    <t>Kesar Terminals</t>
  </si>
  <si>
    <t>Kesar Terminals &amp; Infrastructure Ltd</t>
  </si>
  <si>
    <t>KTIL IN</t>
  </si>
  <si>
    <t>Interglobe Aviat</t>
  </si>
  <si>
    <t>Interglobe Aviation Ltd</t>
  </si>
  <si>
    <t>INDIGO IN</t>
  </si>
  <si>
    <t>Barbeque-Nation</t>
  </si>
  <si>
    <t>Barbeque-Nation Hospitality Ltd</t>
  </si>
  <si>
    <t>BARBEQUE IN</t>
  </si>
  <si>
    <t>TRLD IN</t>
  </si>
  <si>
    <t>Nazara Technolo.</t>
  </si>
  <si>
    <t>Nazara Technologies Ltd</t>
  </si>
  <si>
    <t>NAZARA IN</t>
  </si>
  <si>
    <t>Speciality Rest.</t>
  </si>
  <si>
    <t>Speciality Restaurants Ltd</t>
  </si>
  <si>
    <t>SRL IN</t>
  </si>
  <si>
    <t>Expleo Solutions</t>
  </si>
  <si>
    <t>Expleo Solutions Ltd</t>
  </si>
  <si>
    <t>EXPLEOSO IN</t>
  </si>
  <si>
    <t>Kirloskar Oil</t>
  </si>
  <si>
    <t>Kirloskar Oil Engines Ltd</t>
  </si>
  <si>
    <t>KOEL IN</t>
  </si>
  <si>
    <t>Bhilwara Tech</t>
  </si>
  <si>
    <t>Bhilwara Technical Textiles Ltd</t>
  </si>
  <si>
    <t>BTTL IN</t>
  </si>
  <si>
    <t>PC Jeweller</t>
  </si>
  <si>
    <t>PC Jeweller Ltd</t>
  </si>
  <si>
    <t>PCJL IN</t>
  </si>
  <si>
    <t>Ritco Logistics</t>
  </si>
  <si>
    <t>Ritco Logistics Ltd</t>
  </si>
  <si>
    <t>RITCO IN</t>
  </si>
  <si>
    <t>Flexituff Vent.</t>
  </si>
  <si>
    <t>Flexituff Ventures International Ltd</t>
  </si>
  <si>
    <t>FLEXI IN</t>
  </si>
  <si>
    <t>Senco Gold</t>
  </si>
  <si>
    <t>Senco Gold Ltd</t>
  </si>
  <si>
    <t>SENCO IN</t>
  </si>
  <si>
    <t>MEP Infrast.</t>
  </si>
  <si>
    <t>MEP Infrastructure Developers Ltd</t>
  </si>
  <si>
    <t>MIDL IN</t>
  </si>
  <si>
    <t>Spandana Sphoort</t>
  </si>
  <si>
    <t>Spandana Sphoorty Financial Ltd</t>
  </si>
  <si>
    <t>SPANDANA IN</t>
  </si>
  <si>
    <t>GNA Axles</t>
  </si>
  <si>
    <t>GNA Axles Ltd</t>
  </si>
  <si>
    <t>GNA IN</t>
  </si>
  <si>
    <t>MTAR Technologie</t>
  </si>
  <si>
    <t>MTAR Technologies Ltd</t>
  </si>
  <si>
    <t>MTARTECH IN</t>
  </si>
  <si>
    <t>IL&amp;FS Transport</t>
  </si>
  <si>
    <t>IL&amp;FS Transportation Networks Ltd</t>
  </si>
  <si>
    <t>ILFT IN</t>
  </si>
  <si>
    <t>Aeroflex</t>
  </si>
  <si>
    <t>Aeroflex Industries Ltd</t>
  </si>
  <si>
    <t>AEROFLEX IN</t>
  </si>
  <si>
    <t>Captain Polyplas</t>
  </si>
  <si>
    <t>Captain Polyplast Ltd</t>
  </si>
  <si>
    <t>CAPP IN</t>
  </si>
  <si>
    <t>DEE Development</t>
  </si>
  <si>
    <t>DEE Development Engineers Ltd</t>
  </si>
  <si>
    <t>DEEDEV IN</t>
  </si>
  <si>
    <t>S P Apparels</t>
  </si>
  <si>
    <t>S P Apparels Ltd</t>
  </si>
  <si>
    <t>SPAL IN</t>
  </si>
  <si>
    <t>Shree Gan.Jew.</t>
  </si>
  <si>
    <t>Shree Ganesh Jewellery House (I) Ltd</t>
  </si>
  <si>
    <t>SGJHL</t>
  </si>
  <si>
    <t>SGJ IN</t>
  </si>
  <si>
    <t>INE553K01019</t>
  </si>
  <si>
    <t>Tarsons Products</t>
  </si>
  <si>
    <t>Tarsons Products Ltd</t>
  </si>
  <si>
    <t>TARSONS IN</t>
  </si>
  <si>
    <t>Artemis Medicare</t>
  </si>
  <si>
    <t>Artemis Medicare Services Ltd</t>
  </si>
  <si>
    <t>ARTMSL IN</t>
  </si>
  <si>
    <t>Emami Realty Ltd</t>
  </si>
  <si>
    <t>EMAMIREA IN</t>
  </si>
  <si>
    <t>Medplus Health</t>
  </si>
  <si>
    <t>Medplus Health Services Ltd</t>
  </si>
  <si>
    <t>MEDPLUS IN</t>
  </si>
  <si>
    <t>Global Health</t>
  </si>
  <si>
    <t>Global Health Ltd</t>
  </si>
  <si>
    <t>MEDANTA IN</t>
  </si>
  <si>
    <t>Jaypee Infratech</t>
  </si>
  <si>
    <t>Jaypee Infratech Ltd</t>
  </si>
  <si>
    <t>JPIN IN</t>
  </si>
  <si>
    <t>TD Power Systems</t>
  </si>
  <si>
    <t>TDPS IN</t>
  </si>
  <si>
    <t>Equitas Holdings</t>
  </si>
  <si>
    <t>Equitas Holdings Ltd</t>
  </si>
  <si>
    <t>EQUITAS</t>
  </si>
  <si>
    <t>EQUITAS IN</t>
  </si>
  <si>
    <t>INE988K01017</t>
  </si>
  <si>
    <t>Krishna Institu.</t>
  </si>
  <si>
    <t>Krishna Institute of Medical Sciences Ltd</t>
  </si>
  <si>
    <t>KIMS IN</t>
  </si>
  <si>
    <t>Power Mech Proj.</t>
  </si>
  <si>
    <t>Power Mech Projects Ltd</t>
  </si>
  <si>
    <t>POWM IN</t>
  </si>
  <si>
    <t>Sh.Pushkar Chem.</t>
  </si>
  <si>
    <t>Shree Pushkar Chemicals &amp; Fertilizers Ltd</t>
  </si>
  <si>
    <t>PCFL IN</t>
  </si>
  <si>
    <t>RattanIndia Pow.</t>
  </si>
  <si>
    <t>RattanIndia Power Ltd</t>
  </si>
  <si>
    <t>RTPOW IN</t>
  </si>
  <si>
    <t>Ducon Tech</t>
  </si>
  <si>
    <t>Ducon Infratechnologies Ltd</t>
  </si>
  <si>
    <t>DUCON IN</t>
  </si>
  <si>
    <t>Rashi Peripheral</t>
  </si>
  <si>
    <t>Rashi Peripherals Ltd</t>
  </si>
  <si>
    <t>RPTECH IN</t>
  </si>
  <si>
    <t>Den Networks</t>
  </si>
  <si>
    <t>Den Networks Ltd</t>
  </si>
  <si>
    <t>DEN IN</t>
  </si>
  <si>
    <t>Tega Inds.</t>
  </si>
  <si>
    <t>Tega Industries Ltd</t>
  </si>
  <si>
    <t>TEGA IN</t>
  </si>
  <si>
    <t>Aqua Logistics</t>
  </si>
  <si>
    <t>Aqua Logistics Ltd</t>
  </si>
  <si>
    <t>AQUA</t>
  </si>
  <si>
    <t>AQUA IN</t>
  </si>
  <si>
    <t>INE544K01026</t>
  </si>
  <si>
    <t>BF Investment</t>
  </si>
  <si>
    <t>BF Investment Ltd</t>
  </si>
  <si>
    <t>BFIN IN</t>
  </si>
  <si>
    <t>Akash InfraProj.</t>
  </si>
  <si>
    <t>Akash Infraprojects Ltd</t>
  </si>
  <si>
    <t>AKASHI IN</t>
  </si>
  <si>
    <t>G R Infraproject</t>
  </si>
  <si>
    <t>G R Infraprojects Ltd</t>
  </si>
  <si>
    <t>GRINFRA IN</t>
  </si>
  <si>
    <t>Sharda Cropchem</t>
  </si>
  <si>
    <t>Sharda Cropchem Ltd</t>
  </si>
  <si>
    <t>SHCR IN</t>
  </si>
  <si>
    <t>Jyoti CNC Auto.</t>
  </si>
  <si>
    <t>Jyoti CNC Automation Ltd</t>
  </si>
  <si>
    <t>JYOTICNC IN</t>
  </si>
  <si>
    <t>Laxmi Cotspin</t>
  </si>
  <si>
    <t>Laxmi Cotspin Ltd</t>
  </si>
  <si>
    <t>LAXMI IN</t>
  </si>
  <si>
    <t>Gravita India</t>
  </si>
  <si>
    <t>Gravita India Ltd</t>
  </si>
  <si>
    <t>GRAV IN</t>
  </si>
  <si>
    <t>DQ Entertain.</t>
  </si>
  <si>
    <t>DQ Entertainment International Ltd</t>
  </si>
  <si>
    <t>DQE IN</t>
  </si>
  <si>
    <t>Tejas Networks</t>
  </si>
  <si>
    <t>Tejas Networks Ltd</t>
  </si>
  <si>
    <t>TEJASNET IN</t>
  </si>
  <si>
    <t>Macrotech Devel.</t>
  </si>
  <si>
    <t>Macrotech Developers Ltd</t>
  </si>
  <si>
    <t>LODHA IN</t>
  </si>
  <si>
    <t>Valor Estate</t>
  </si>
  <si>
    <t>Valor Estate Ltd</t>
  </si>
  <si>
    <t>DBREALTY IN</t>
  </si>
  <si>
    <t>Dixon Technolog.</t>
  </si>
  <si>
    <t>Dixon Technologies (India) Ltd</t>
  </si>
  <si>
    <t>DIXON IN</t>
  </si>
  <si>
    <t>Goenka Diamond</t>
  </si>
  <si>
    <t>GDJ IN</t>
  </si>
  <si>
    <t>Omkar Spl.Chem.</t>
  </si>
  <si>
    <t>Omkar Speciality Chemicals Ltd</t>
  </si>
  <si>
    <t>OSCL IN</t>
  </si>
  <si>
    <t>Rainbow Child.</t>
  </si>
  <si>
    <t>Rainbow Childrens Medicare Ltd</t>
  </si>
  <si>
    <t>RAINBOW IN</t>
  </si>
  <si>
    <t>Kalyani Invest.</t>
  </si>
  <si>
    <t>Kalyani Investment Company Ltd</t>
  </si>
  <si>
    <t>KALY IN</t>
  </si>
  <si>
    <t>Va Tech Wabag</t>
  </si>
  <si>
    <t>Va Tech Wabag Ltd</t>
  </si>
  <si>
    <t>VATW IN</t>
  </si>
  <si>
    <t>Mahindra Logis.</t>
  </si>
  <si>
    <t>Mahindra Logistics Ltd</t>
  </si>
  <si>
    <t>MAHLOG IN</t>
  </si>
  <si>
    <t>Stanley Lifesty.</t>
  </si>
  <si>
    <t>Stanley Lifestyles Ltd</t>
  </si>
  <si>
    <t>STANLEY IN</t>
  </si>
  <si>
    <t>P N Gadgil Jewe.</t>
  </si>
  <si>
    <t>P N Gadgil Jewellers Ltd</t>
  </si>
  <si>
    <t>PNGJL IN</t>
  </si>
  <si>
    <t>Windlas Biotech</t>
  </si>
  <si>
    <t>Windlas Biotech Ltd</t>
  </si>
  <si>
    <t>WINDLAS IN</t>
  </si>
  <si>
    <t>RPP Infra Proj.</t>
  </si>
  <si>
    <t>RPP Infra Projects Ltd</t>
  </si>
  <si>
    <t>RPP IN</t>
  </si>
  <si>
    <t>Sammaan Capital</t>
  </si>
  <si>
    <t>Sammaan Capital Ltd</t>
  </si>
  <si>
    <t>SAMMAANCAP</t>
  </si>
  <si>
    <t>SAMMAANC IN</t>
  </si>
  <si>
    <t>Dilip Buildcon</t>
  </si>
  <si>
    <t>Dilip Buildcon Ltd</t>
  </si>
  <si>
    <t>DBL IN</t>
  </si>
  <si>
    <t>S V Global Mill</t>
  </si>
  <si>
    <t>S V Global Mill Ltd</t>
  </si>
  <si>
    <t>SVGM IN</t>
  </si>
  <si>
    <t>Toyam Sports</t>
  </si>
  <si>
    <t>Toyam Sports Ltd</t>
  </si>
  <si>
    <t>Pavna Industries</t>
  </si>
  <si>
    <t>Pavna Industries Ltd</t>
  </si>
  <si>
    <t>PAVNAIND IN</t>
  </si>
  <si>
    <t>Dhunseri Invest.</t>
  </si>
  <si>
    <t>DINL IN</t>
  </si>
  <si>
    <t>Talwal.Better</t>
  </si>
  <si>
    <t>Talwalkars Better value Fitness Ltd</t>
  </si>
  <si>
    <t>TALW IN</t>
  </si>
  <si>
    <t>CreditAcc. Gram.</t>
  </si>
  <si>
    <t>CreditAccess Grameen Ltd</t>
  </si>
  <si>
    <t>CREDAG IN</t>
  </si>
  <si>
    <t>Techno Elec.Engg</t>
  </si>
  <si>
    <t>Techno Electric &amp; Engineering Company Ltd</t>
  </si>
  <si>
    <t>TECHNOE IN</t>
  </si>
  <si>
    <t>SIS Ltd</t>
  </si>
  <si>
    <t>SECIS IN</t>
  </si>
  <si>
    <t>Eros Intl.Media</t>
  </si>
  <si>
    <t>Eros International Media Ltd</t>
  </si>
  <si>
    <t>EROS IN</t>
  </si>
  <si>
    <t>Zee Learn</t>
  </si>
  <si>
    <t>Zee Learn Ltd</t>
  </si>
  <si>
    <t>ZLL IN</t>
  </si>
  <si>
    <t>Oberoi Realty</t>
  </si>
  <si>
    <t>Oberoi Realty Ltd</t>
  </si>
  <si>
    <t>OBER IN</t>
  </si>
  <si>
    <t>PG Electroplast</t>
  </si>
  <si>
    <t>PG Electroplast Ltd</t>
  </si>
  <si>
    <t>PGEL IN</t>
  </si>
  <si>
    <t>ARCL Organics</t>
  </si>
  <si>
    <t>ARCLO IN</t>
  </si>
  <si>
    <t>Mankind Pharma</t>
  </si>
  <si>
    <t>Mankind Pharma Ltd</t>
  </si>
  <si>
    <t>MANKIND IN</t>
  </si>
  <si>
    <t>Yaari Digital</t>
  </si>
  <si>
    <t>YAARI IN</t>
  </si>
  <si>
    <t>MAS FINANC SER</t>
  </si>
  <si>
    <t>MAS Financial Services Ltd</t>
  </si>
  <si>
    <t>MASFIN IN</t>
  </si>
  <si>
    <t>Bajaj Consumer</t>
  </si>
  <si>
    <t>Bajaj Consumer Care Ltd</t>
  </si>
  <si>
    <t>BAJAJCON IN</t>
  </si>
  <si>
    <t>SRS</t>
  </si>
  <si>
    <t>SRS Ltd</t>
  </si>
  <si>
    <t>SRSLTD</t>
  </si>
  <si>
    <t>SRSLT IN</t>
  </si>
  <si>
    <t>INE219H01039</t>
  </si>
  <si>
    <t>Gandhar Oil Ref.</t>
  </si>
  <si>
    <t>Gandhar Oil Refinery (India) Ltd</t>
  </si>
  <si>
    <t>GANDHAR IN</t>
  </si>
  <si>
    <t>Angel One</t>
  </si>
  <si>
    <t>Angel One Ltd</t>
  </si>
  <si>
    <t>ANGELONE IN</t>
  </si>
  <si>
    <t>Marine Electric.</t>
  </si>
  <si>
    <t>Marine Electricals (India) Ltd</t>
  </si>
  <si>
    <t>MARINE IN</t>
  </si>
  <si>
    <t>Karma Energy Ltd</t>
  </si>
  <si>
    <t>KENG IN</t>
  </si>
  <si>
    <t>Adani Total Gas</t>
  </si>
  <si>
    <t>Adani Total Gas Ltd</t>
  </si>
  <si>
    <t>ATGL IN</t>
  </si>
  <si>
    <t>Airo Lam</t>
  </si>
  <si>
    <t>Airo Lam Ltd</t>
  </si>
  <si>
    <t>AIROLAM IN</t>
  </si>
  <si>
    <t>Jupiter Wagons</t>
  </si>
  <si>
    <t>Jupiter Wagons Ltd</t>
  </si>
  <si>
    <t>JWL IN</t>
  </si>
  <si>
    <t>Sansera Enginee.</t>
  </si>
  <si>
    <t>Sansera Engineering Ltd</t>
  </si>
  <si>
    <t>SANSERA IN</t>
  </si>
  <si>
    <t>Future Supply</t>
  </si>
  <si>
    <t>Future Supply Chain Solutions Ltd</t>
  </si>
  <si>
    <t>FSCSL IN</t>
  </si>
  <si>
    <t>Exicom Tele-Sys.</t>
  </si>
  <si>
    <t>Exicom Tele-Systems Ltd</t>
  </si>
  <si>
    <t>EXICOM IN</t>
  </si>
  <si>
    <t>Jash Engineering</t>
  </si>
  <si>
    <t>Jash Engineering Ltd</t>
  </si>
  <si>
    <t>JASH IN</t>
  </si>
  <si>
    <t>Orient Green</t>
  </si>
  <si>
    <t>Orient Green Power Company Ltd</t>
  </si>
  <si>
    <t>OGPL IN</t>
  </si>
  <si>
    <t>Latent View</t>
  </si>
  <si>
    <t>Latent View Analytics Ltd</t>
  </si>
  <si>
    <t>LATENTVI IN</t>
  </si>
  <si>
    <t>Sudar Industries</t>
  </si>
  <si>
    <t>Sudar Industries Ltd</t>
  </si>
  <si>
    <t>SUDAR</t>
  </si>
  <si>
    <t>SUDAR IN</t>
  </si>
  <si>
    <t>INE384L01017</t>
  </si>
  <si>
    <t>Asian Hotels (W)</t>
  </si>
  <si>
    <t>AHWL IN</t>
  </si>
  <si>
    <t>One 97</t>
  </si>
  <si>
    <t>One 97 Communications Ltd</t>
  </si>
  <si>
    <t>PAYTM IN</t>
  </si>
  <si>
    <t>Comfort Fincap</t>
  </si>
  <si>
    <t>Comfort Fincap Ltd</t>
  </si>
  <si>
    <t>COMFORT IN</t>
  </si>
  <si>
    <t>Halder Venture</t>
  </si>
  <si>
    <t>Halder Venture Ltd</t>
  </si>
  <si>
    <t>HALDER IN</t>
  </si>
  <si>
    <t>E E I L</t>
  </si>
  <si>
    <t>Electrical &amp; Electronics India Ltd</t>
  </si>
  <si>
    <t>Shalby</t>
  </si>
  <si>
    <t>Shalby Ltd</t>
  </si>
  <si>
    <t>SHALBY IN</t>
  </si>
  <si>
    <t>Tara Jewels</t>
  </si>
  <si>
    <t>Tara Jewels Ltd</t>
  </si>
  <si>
    <t>TARAJEWELS</t>
  </si>
  <si>
    <t>TARAJ IN</t>
  </si>
  <si>
    <t>INE799L01016</t>
  </si>
  <si>
    <t>Credo Brands</t>
  </si>
  <si>
    <t>Credo Brands Marketing Ltd</t>
  </si>
  <si>
    <t>MUFTI IN</t>
  </si>
  <si>
    <t>Indus Towers</t>
  </si>
  <si>
    <t>Indus Towers Ltd</t>
  </si>
  <si>
    <t>INDUSTOW IN</t>
  </si>
  <si>
    <t>Max Heights</t>
  </si>
  <si>
    <t>Max Heights Infrastructure Ltd</t>
  </si>
  <si>
    <t>MAXL IN</t>
  </si>
  <si>
    <t>Swati Projects</t>
  </si>
  <si>
    <t>Swati Projects Ltd</t>
  </si>
  <si>
    <t>SWATI IN</t>
  </si>
  <si>
    <t>Alembic Pharma</t>
  </si>
  <si>
    <t>Alembic Pharmaceuticals Ltd</t>
  </si>
  <si>
    <t>ALPM IN</t>
  </si>
  <si>
    <t>VMS Industries</t>
  </si>
  <si>
    <t>VMS Industries Ltd</t>
  </si>
  <si>
    <t>VMSI IN</t>
  </si>
  <si>
    <t>Jubilant Inds.</t>
  </si>
  <si>
    <t>Jubilant Industries Ltd</t>
  </si>
  <si>
    <t>JIND IN</t>
  </si>
  <si>
    <t>Elgi Rubber Co</t>
  </si>
  <si>
    <t>Elgi Rubber Company Ltd</t>
  </si>
  <si>
    <t>ELGI IN</t>
  </si>
  <si>
    <t>Vardhman Special</t>
  </si>
  <si>
    <t>VSSL IN</t>
  </si>
  <si>
    <t>Future Market</t>
  </si>
  <si>
    <t>Future Market Networks Ltd</t>
  </si>
  <si>
    <t>FMNL IN</t>
  </si>
  <si>
    <t>Infronics Sys.</t>
  </si>
  <si>
    <t>Infronics Systems Ltd</t>
  </si>
  <si>
    <t>INRO IN</t>
  </si>
  <si>
    <t>AGS Transact</t>
  </si>
  <si>
    <t>AGS Transact Technologies Ltd</t>
  </si>
  <si>
    <t>AGSTRA IN</t>
  </si>
  <si>
    <t>Endurance Tech.</t>
  </si>
  <si>
    <t>Endurance Technologies Ltd</t>
  </si>
  <si>
    <t>ENDU IN</t>
  </si>
  <si>
    <t>Bharatiya Glob.</t>
  </si>
  <si>
    <t>Bharatiya Global Infomedia Ltd</t>
  </si>
  <si>
    <t>BGIL IN</t>
  </si>
  <si>
    <t>Brooks Lab.</t>
  </si>
  <si>
    <t>Brooks Laboratories Ltd</t>
  </si>
  <si>
    <t>BKL IN</t>
  </si>
  <si>
    <t>Kridhan Infra</t>
  </si>
  <si>
    <t>Kridhan Infra Ltd</t>
  </si>
  <si>
    <t>KRID IN</t>
  </si>
  <si>
    <t>Onelife Capital</t>
  </si>
  <si>
    <t>OCAP IN</t>
  </si>
  <si>
    <t>Nagarjuna Fert.</t>
  </si>
  <si>
    <t>Nagarjuna Fertilizers &amp; Chemicals Ltd</t>
  </si>
  <si>
    <t>NAGARFER IN</t>
  </si>
  <si>
    <t>eMudhra</t>
  </si>
  <si>
    <t>eMudhra Ltd</t>
  </si>
  <si>
    <t>EMUDHRA IN</t>
  </si>
  <si>
    <t>Lemon Tree Hotel</t>
  </si>
  <si>
    <t>Lemon Tree Hotels Ltd</t>
  </si>
  <si>
    <t>LEMONTRE IN</t>
  </si>
  <si>
    <t>Tree House Edu.</t>
  </si>
  <si>
    <t>Tree House Education &amp; Accessories Ltd</t>
  </si>
  <si>
    <t>THEAL IN</t>
  </si>
  <si>
    <t>Essar Shipping</t>
  </si>
  <si>
    <t>ESL IN</t>
  </si>
  <si>
    <t>RHI Magnesita</t>
  </si>
  <si>
    <t>RHI Magnesita India Ltd</t>
  </si>
  <si>
    <t>RHIM IN</t>
  </si>
  <si>
    <t>Arvind SmartSp.</t>
  </si>
  <si>
    <t>Arvind SmartSpaces Ltd</t>
  </si>
  <si>
    <t>ARVSMART IN</t>
  </si>
  <si>
    <t>Aditya Birla Cap</t>
  </si>
  <si>
    <t>ABCAP IN</t>
  </si>
  <si>
    <t>Aditya Bir. Fas.</t>
  </si>
  <si>
    <t>Aditya Birla Fashion &amp; Retail Ltd</t>
  </si>
  <si>
    <t>ABFRL IN</t>
  </si>
  <si>
    <t>Avenue Super.</t>
  </si>
  <si>
    <t>Avenue Supermarts Ltd</t>
  </si>
  <si>
    <t>DMART IN</t>
  </si>
  <si>
    <t>Tube Investments</t>
  </si>
  <si>
    <t>TIINDIA IN</t>
  </si>
  <si>
    <t>Setubandhan Inf.</t>
  </si>
  <si>
    <t>Setubandhan Infrastructure Ltd</t>
  </si>
  <si>
    <t>SETU IN</t>
  </si>
  <si>
    <t>L&amp;T Finance Ltd</t>
  </si>
  <si>
    <t>LTF IN</t>
  </si>
  <si>
    <t>Golden Bull</t>
  </si>
  <si>
    <t>Golden Bull Research &amp; Growth Ltd</t>
  </si>
  <si>
    <t>KAV IN</t>
  </si>
  <si>
    <t>INE223P01026</t>
  </si>
  <si>
    <t>Denim Developers</t>
  </si>
  <si>
    <t>Denim Developers Ltd</t>
  </si>
  <si>
    <t>Indo Thai Sec.</t>
  </si>
  <si>
    <t>Indo Thai Securities Ltd</t>
  </si>
  <si>
    <t>ITSL IN</t>
  </si>
  <si>
    <t>Paul Merchants</t>
  </si>
  <si>
    <t>Paul Merchants Ltd</t>
  </si>
  <si>
    <t>PAUL IN</t>
  </si>
  <si>
    <t>A F Enterprises</t>
  </si>
  <si>
    <t>A F Enterprises Ltd</t>
  </si>
  <si>
    <t>AFEL IN</t>
  </si>
  <si>
    <t>Dr Lal Pathlabs</t>
  </si>
  <si>
    <t>Dr Lal Pathlabs Ltd</t>
  </si>
  <si>
    <t>DLPL IN</t>
  </si>
  <si>
    <t>Caspian Corporat</t>
  </si>
  <si>
    <t>Caspian Corporate Services Ltd</t>
  </si>
  <si>
    <t>CASPIAN IN</t>
  </si>
  <si>
    <t>Kanco Tea</t>
  </si>
  <si>
    <t>Kanco Tea &amp; Industries Ltd</t>
  </si>
  <si>
    <t>KANL IN</t>
  </si>
  <si>
    <t>MT Educare</t>
  </si>
  <si>
    <t>MT Educare Ltd</t>
  </si>
  <si>
    <t>MTEL IN</t>
  </si>
  <si>
    <t>PB Fintech.</t>
  </si>
  <si>
    <t>PB Fintech Ltd</t>
  </si>
  <si>
    <t>POLICYBZ IN</t>
  </si>
  <si>
    <t>Just Dial</t>
  </si>
  <si>
    <t>Just Dial Ltd</t>
  </si>
  <si>
    <t>JUST IN</t>
  </si>
  <si>
    <t>JTL Industries</t>
  </si>
  <si>
    <t>JTL Industries Ltd</t>
  </si>
  <si>
    <t>JTLIND IN</t>
  </si>
  <si>
    <t>Shemaroo Entert.</t>
  </si>
  <si>
    <t>Shemaroo Entertainment Ltd</t>
  </si>
  <si>
    <t>SHEM IN</t>
  </si>
  <si>
    <t>TV Vision</t>
  </si>
  <si>
    <t>TV Vision Ltd</t>
  </si>
  <si>
    <t>TVIS IN</t>
  </si>
  <si>
    <t>Commerl. Synbags</t>
  </si>
  <si>
    <t>Commercial Syn Bags Ltd</t>
  </si>
  <si>
    <t>COMSYN IN</t>
  </si>
  <si>
    <t>Hexa Tradex</t>
  </si>
  <si>
    <t>Hexa Tradex Ltd</t>
  </si>
  <si>
    <t>HEXA IN</t>
  </si>
  <si>
    <t>CDG Petchem</t>
  </si>
  <si>
    <t>CDG Petchem Ltd</t>
  </si>
  <si>
    <t>CDGP IN</t>
  </si>
  <si>
    <t>RattanIndia Ent</t>
  </si>
  <si>
    <t>RattanIndia Enterprises Ltd</t>
  </si>
  <si>
    <t>RATI IN</t>
  </si>
  <si>
    <t>Prozone Realty</t>
  </si>
  <si>
    <t>Prozone Realty Ltd</t>
  </si>
  <si>
    <t>Sampann Utpadan</t>
  </si>
  <si>
    <t>Sampann Utpadan India Ltd</t>
  </si>
  <si>
    <t>Northern ARC</t>
  </si>
  <si>
    <t>Northern ARC Capital Ltd</t>
  </si>
  <si>
    <t>NORTHARC IN</t>
  </si>
  <si>
    <t>Integra Essentia</t>
  </si>
  <si>
    <t>Integra Essentia Ltd</t>
  </si>
  <si>
    <t>ESSENTIA IN</t>
  </si>
  <si>
    <t>Dodla Dairy</t>
  </si>
  <si>
    <t>Dodla Dairy Ltd</t>
  </si>
  <si>
    <t>DODLA IN</t>
  </si>
  <si>
    <t>NRB Indl Bearing</t>
  </si>
  <si>
    <t>NRB Industrial Bearings Ltd</t>
  </si>
  <si>
    <t>NIBL IN</t>
  </si>
  <si>
    <t>Sadbhav Infra.</t>
  </si>
  <si>
    <t>Sadbhav Infrastructure Projects Ltd</t>
  </si>
  <si>
    <t>SINP IN</t>
  </si>
  <si>
    <t>Indostar Capital</t>
  </si>
  <si>
    <t>Indostar Capital Finance Ltd</t>
  </si>
  <si>
    <t>INDOSTAR IN</t>
  </si>
  <si>
    <t>Phoenix Township</t>
  </si>
  <si>
    <t>Phoenix Township Ltd</t>
  </si>
  <si>
    <t>PHOT IN</t>
  </si>
  <si>
    <t>Jupiter Info.</t>
  </si>
  <si>
    <t>Jupiter Infomedia Ltd</t>
  </si>
  <si>
    <t>JUIL IN</t>
  </si>
  <si>
    <t>Thejo Engg.</t>
  </si>
  <si>
    <t>Thejo Engineering Ltd</t>
  </si>
  <si>
    <t>THEL IN</t>
  </si>
  <si>
    <t>Advance Meter.</t>
  </si>
  <si>
    <t>Advance Metering Technology Ltd</t>
  </si>
  <si>
    <t>AMTL IN</t>
  </si>
  <si>
    <t>Zuari Agro Chem.</t>
  </si>
  <si>
    <t>Zuari Agro Chemicals Ltd</t>
  </si>
  <si>
    <t>ZUAC IN</t>
  </si>
  <si>
    <t>Kalyan Jewellers</t>
  </si>
  <si>
    <t>Kalyan Jewellers India Ltd</t>
  </si>
  <si>
    <t>KALYANKJ IN</t>
  </si>
  <si>
    <t>Mrs Bectors</t>
  </si>
  <si>
    <t>Mrs Bectors Food Specialities Ltd</t>
  </si>
  <si>
    <t>BECTORS IN</t>
  </si>
  <si>
    <t>Universus Photo</t>
  </si>
  <si>
    <t>Universus Photo Imagings Ltd</t>
  </si>
  <si>
    <t>UNIPHOTO IN</t>
  </si>
  <si>
    <t>Thyrocare Tech.</t>
  </si>
  <si>
    <t>Thyrocare Technologies Ltd</t>
  </si>
  <si>
    <t>THYROCAR IN</t>
  </si>
  <si>
    <t>Health.Global</t>
  </si>
  <si>
    <t>Healthcare Global Enterprises Ltd</t>
  </si>
  <si>
    <t>HCG IN</t>
  </si>
  <si>
    <t>Waaree Renewab.</t>
  </si>
  <si>
    <t>Waaree Renewables Technologies Ltd</t>
  </si>
  <si>
    <t>WAREERTL IN</t>
  </si>
  <si>
    <t>Decillion Financ</t>
  </si>
  <si>
    <t>Decillion Finance Ltd</t>
  </si>
  <si>
    <t>DEFL IN</t>
  </si>
  <si>
    <t>Spacenet Enterpr</t>
  </si>
  <si>
    <t>Spacenet Enterprises India Ltd</t>
  </si>
  <si>
    <t>NCTL IN</t>
  </si>
  <si>
    <t>Comfort Comtrade</t>
  </si>
  <si>
    <t>Comfort Commotrade Ltd</t>
  </si>
  <si>
    <t>COCL IN</t>
  </si>
  <si>
    <t>ASK Automotive</t>
  </si>
  <si>
    <t>ASK Automotive Ltd</t>
  </si>
  <si>
    <t>ASKAUTOL IN</t>
  </si>
  <si>
    <t>Indigo Paints</t>
  </si>
  <si>
    <t>Indigo Paints Ltd</t>
  </si>
  <si>
    <t>INDIGOPN IN</t>
  </si>
  <si>
    <t>Prudent Corp.</t>
  </si>
  <si>
    <t>Prudent Corporate Advisory Services Ltd</t>
  </si>
  <si>
    <t>PRUDENT IN</t>
  </si>
  <si>
    <t>Keystone Realtor</t>
  </si>
  <si>
    <t>Keystone Realtors Ltd</t>
  </si>
  <si>
    <t>RUSTOMJE IN</t>
  </si>
  <si>
    <t>Stove Kraft</t>
  </si>
  <si>
    <t>Stove Kraft Ltd</t>
  </si>
  <si>
    <t>STOVEKRA IN</t>
  </si>
  <si>
    <t>Veto Switchgears</t>
  </si>
  <si>
    <t>Veto Switchgears &amp; Cables Ltd</t>
  </si>
  <si>
    <t>VSCL IN</t>
  </si>
  <si>
    <t>JSW Infrast</t>
  </si>
  <si>
    <t>JSW Infrastructure Ltd</t>
  </si>
  <si>
    <t>JSWINFRA IN</t>
  </si>
  <si>
    <t>Eureka Forbes</t>
  </si>
  <si>
    <t>Eureka Forbes Ltd</t>
  </si>
  <si>
    <t>EUREKAFORB</t>
  </si>
  <si>
    <t>EUREKAFO IN</t>
  </si>
  <si>
    <t>PDS</t>
  </si>
  <si>
    <t>PDS Ltd</t>
  </si>
  <si>
    <t>PDSL IN</t>
  </si>
  <si>
    <t>Aptus Value Hou.</t>
  </si>
  <si>
    <t>Aptus Value Housing Finance India Ltd</t>
  </si>
  <si>
    <t>APTUS IN</t>
  </si>
  <si>
    <t>Genus Paper &amp; Bo</t>
  </si>
  <si>
    <t>Genus Paper &amp; Boards Ltd</t>
  </si>
  <si>
    <t>GPBL IN</t>
  </si>
  <si>
    <t>Covidh Technolog</t>
  </si>
  <si>
    <t>Covidh Technologies Ltd</t>
  </si>
  <si>
    <t>COTL IN</t>
  </si>
  <si>
    <t>JITF Infra Logis</t>
  </si>
  <si>
    <t>JITF Infra Logistics Ltd</t>
  </si>
  <si>
    <t>JITFIN IN</t>
  </si>
  <si>
    <t>NIBE Ltd</t>
  </si>
  <si>
    <t>NIBE IN</t>
  </si>
  <si>
    <t>Updater Services</t>
  </si>
  <si>
    <t>Updater Services Ltd</t>
  </si>
  <si>
    <t>UDS IN</t>
  </si>
  <si>
    <t>Kiran Vyapar</t>
  </si>
  <si>
    <t>Kiran Vyapar Ltd</t>
  </si>
  <si>
    <t>KIRV IN</t>
  </si>
  <si>
    <t>Indegene</t>
  </si>
  <si>
    <t>Indegene Ltd</t>
  </si>
  <si>
    <t>INDGN IN</t>
  </si>
  <si>
    <t>Viaan Industries</t>
  </si>
  <si>
    <t>Viaan Industries Ltd</t>
  </si>
  <si>
    <t>VIN IN</t>
  </si>
  <si>
    <t>India Finsec</t>
  </si>
  <si>
    <t>India Finsec Ltd</t>
  </si>
  <si>
    <t>INFI IN</t>
  </si>
  <si>
    <t>Future Lifestyle</t>
  </si>
  <si>
    <t>Future Lifestyle Fashions Ltd</t>
  </si>
  <si>
    <t>FLFL IN</t>
  </si>
  <si>
    <t>Julien Agro</t>
  </si>
  <si>
    <t>Julien Agro Infratech Ltd</t>
  </si>
  <si>
    <t>Tiger Logistics</t>
  </si>
  <si>
    <t>Tiger Logistics (India) Ltd</t>
  </si>
  <si>
    <t>TGLI IN</t>
  </si>
  <si>
    <t>VCU Data Managem</t>
  </si>
  <si>
    <t>VCU Data Management Ltd</t>
  </si>
  <si>
    <t>VDML IN</t>
  </si>
  <si>
    <t>Greenlam Industr</t>
  </si>
  <si>
    <t>GRLM IN</t>
  </si>
  <si>
    <t>Mitcon Consult.</t>
  </si>
  <si>
    <t>Mitcon Consultancy &amp; Engineering Services Ltd</t>
  </si>
  <si>
    <t>MCES IN</t>
  </si>
  <si>
    <t>Jindal Poly Inve</t>
  </si>
  <si>
    <t>Jindal Poly Investment &amp; Finance Company Ltd</t>
  </si>
  <si>
    <t>JPIF IN</t>
  </si>
  <si>
    <t>Gujarat Gas</t>
  </si>
  <si>
    <t>Gujarat Gas Ltd</t>
  </si>
  <si>
    <t>GUJGA IN</t>
  </si>
  <si>
    <t>James Warren Tea</t>
  </si>
  <si>
    <t>James Warren Tea Ltd</t>
  </si>
  <si>
    <t>JWTL IN</t>
  </si>
  <si>
    <t>RCI Industries</t>
  </si>
  <si>
    <t>RCI Industries &amp; Technologies Ltd</t>
  </si>
  <si>
    <t>RCIT IN</t>
  </si>
  <si>
    <t>Inox Wind</t>
  </si>
  <si>
    <t>Inox Wind Ltd</t>
  </si>
  <si>
    <t>INXW IN</t>
  </si>
  <si>
    <t>Nath Bio-Genes</t>
  </si>
  <si>
    <t>Nath Bio-Genes (India) Ltd</t>
  </si>
  <si>
    <t>NBGL IN</t>
  </si>
  <si>
    <t>Agri-Tech India</t>
  </si>
  <si>
    <t>Agri-Tech (India) Ltd</t>
  </si>
  <si>
    <t>AGTI IN</t>
  </si>
  <si>
    <t>Dhunseri Tea</t>
  </si>
  <si>
    <t>DTIL IN</t>
  </si>
  <si>
    <t>Lancer Containe.</t>
  </si>
  <si>
    <t>Lancer Containers Lines Ltd</t>
  </si>
  <si>
    <t>LANCER IN</t>
  </si>
  <si>
    <t>Race Eco</t>
  </si>
  <si>
    <t>Race Eco Chain Ltd</t>
  </si>
  <si>
    <t>ANIM IN</t>
  </si>
  <si>
    <t>Simbhaoli Sugar</t>
  </si>
  <si>
    <t>SIMS IN</t>
  </si>
  <si>
    <t>Machhar Industri</t>
  </si>
  <si>
    <t>Machhar Industries Ltd</t>
  </si>
  <si>
    <t>MACIND IN</t>
  </si>
  <si>
    <t>Quess Corp</t>
  </si>
  <si>
    <t>Quess Corp Ltd</t>
  </si>
  <si>
    <t>QUESS IN</t>
  </si>
  <si>
    <t>HPL Electric</t>
  </si>
  <si>
    <t>HPL Electric &amp; Power Ltd</t>
  </si>
  <si>
    <t>HPLE IN</t>
  </si>
  <si>
    <t>R&amp;B Denims</t>
  </si>
  <si>
    <t>R&amp;B Denims Ltd</t>
  </si>
  <si>
    <t>RBDL IN</t>
  </si>
  <si>
    <t>Prabhat Tech.</t>
  </si>
  <si>
    <t>Prabhat Technologies (India) Ltd</t>
  </si>
  <si>
    <t>PRTIL IN</t>
  </si>
  <si>
    <t>Matrimony.com</t>
  </si>
  <si>
    <t>Matrimony.com Ltd</t>
  </si>
  <si>
    <t>MATRIM IN</t>
  </si>
  <si>
    <t>Aarvi Encon</t>
  </si>
  <si>
    <t>Aarvi Encon Ltd</t>
  </si>
  <si>
    <t>AARVI IN</t>
  </si>
  <si>
    <t>CMS Info Systems</t>
  </si>
  <si>
    <t>CMS Info Systems Ltd</t>
  </si>
  <si>
    <t>CMSINFO IN</t>
  </si>
  <si>
    <t>L&amp;T Technology</t>
  </si>
  <si>
    <t>L&amp;T Technology Services Ltd</t>
  </si>
  <si>
    <t>LTTS IN</t>
  </si>
  <si>
    <t>Jupiter Life Lin</t>
  </si>
  <si>
    <t>Jupiter Life Line Hospitals Ltd</t>
  </si>
  <si>
    <t>JLHL IN</t>
  </si>
  <si>
    <t>Narayana Hrudaya</t>
  </si>
  <si>
    <t>Narayana Hrudayalaya Ltd</t>
  </si>
  <si>
    <t>NARH IN</t>
  </si>
  <si>
    <t>Parag Milk Foods</t>
  </si>
  <si>
    <t>Parag Milk Foods Ltd</t>
  </si>
  <si>
    <t>PARAG IN</t>
  </si>
  <si>
    <t>Starlit Power</t>
  </si>
  <si>
    <t>Starlit Power Systems Ltd</t>
  </si>
  <si>
    <t>STPS IN</t>
  </si>
  <si>
    <t>Shyam Metalics</t>
  </si>
  <si>
    <t>Shyam Metalics &amp; Energy Ltd</t>
  </si>
  <si>
    <t>SHYAMMET IN</t>
  </si>
  <si>
    <t>Navkar Corporat.</t>
  </si>
  <si>
    <t>Navkar Corporation Ltd</t>
  </si>
  <si>
    <t>NACO IN</t>
  </si>
  <si>
    <t>Gulf Oil Lubric.</t>
  </si>
  <si>
    <t>Gulf Oil Lubricants India Ltd</t>
  </si>
  <si>
    <t>GOLI IN</t>
  </si>
  <si>
    <t>Adarsh Mercantil</t>
  </si>
  <si>
    <t>Adarsh Mercantile Ltd</t>
  </si>
  <si>
    <t>ADARSH IN</t>
  </si>
  <si>
    <t>AAVAS Financiers</t>
  </si>
  <si>
    <t>AAVAS Financiers Ltd</t>
  </si>
  <si>
    <t>AAVAS IN</t>
  </si>
  <si>
    <t>Antony Waste han</t>
  </si>
  <si>
    <t>Antony Waste Handling Cell Ltd</t>
  </si>
  <si>
    <t>AWHCL IN</t>
  </si>
  <si>
    <t>Suumaya Indust.</t>
  </si>
  <si>
    <t>Suumaya Industries Ltd</t>
  </si>
  <si>
    <t>SUULD IN</t>
  </si>
  <si>
    <t>Aurum Proptech</t>
  </si>
  <si>
    <t>Aurum Proptech Ltd</t>
  </si>
  <si>
    <t>AURUM IN</t>
  </si>
  <si>
    <t>Yasho Industries</t>
  </si>
  <si>
    <t>Yasho Industries Ltd</t>
  </si>
  <si>
    <t>YASHO IN</t>
  </si>
  <si>
    <t>Uniparts India</t>
  </si>
  <si>
    <t>Uniparts India Ltd</t>
  </si>
  <si>
    <t>UNIPARTS IN</t>
  </si>
  <si>
    <t>Dhabriya Poly.</t>
  </si>
  <si>
    <t>Dhabriya Polywood Ltd</t>
  </si>
  <si>
    <t>DHPL IN</t>
  </si>
  <si>
    <t>Vibrant Glo. Cap</t>
  </si>
  <si>
    <t>Vibrant Global Capital Ltd</t>
  </si>
  <si>
    <t>VGCL IN</t>
  </si>
  <si>
    <t>Ceinsys Tech</t>
  </si>
  <si>
    <t>Ceinsys Tech Ltd</t>
  </si>
  <si>
    <t>CEINSYS IN</t>
  </si>
  <si>
    <t>Laurus Labs</t>
  </si>
  <si>
    <t>Laurus Labs Ltd</t>
  </si>
  <si>
    <t>LAURUS IN</t>
  </si>
  <si>
    <t>Amber Enterp.</t>
  </si>
  <si>
    <t>Amber Enterprises India Ltd</t>
  </si>
  <si>
    <t>AMBER IN</t>
  </si>
  <si>
    <t>Cams Services</t>
  </si>
  <si>
    <t>Computer Age Management Services Ltd</t>
  </si>
  <si>
    <t>CAMS IN</t>
  </si>
  <si>
    <t>Global Surfaces</t>
  </si>
  <si>
    <t>Global Surfaces Ltd</t>
  </si>
  <si>
    <t>GSLSU IN</t>
  </si>
  <si>
    <t>INDIA SHELTE FIN</t>
  </si>
  <si>
    <t>India Shelter Finance Corporation Ltd</t>
  </si>
  <si>
    <t>INDIASHL IN</t>
  </si>
  <si>
    <t>Apoorva Leasing</t>
  </si>
  <si>
    <t>Apoorva Leasing Finance &amp; Investment Co Ltd</t>
  </si>
  <si>
    <t>ALFI IN</t>
  </si>
  <si>
    <t>IDFC First Bank</t>
  </si>
  <si>
    <t>IDFC First Bank Ltd</t>
  </si>
  <si>
    <t>IDFCFB IN</t>
  </si>
  <si>
    <t>Radhagobind Comm</t>
  </si>
  <si>
    <t>Radhagobind Commercial Ltd</t>
  </si>
  <si>
    <t>RCL IN</t>
  </si>
  <si>
    <t>Intellect Design</t>
  </si>
  <si>
    <t>Intellect Design Arena Ltd</t>
  </si>
  <si>
    <t>INDA IN</t>
  </si>
  <si>
    <t>Coffee Day Enter</t>
  </si>
  <si>
    <t>Coffee Day Enterprises Ltd</t>
  </si>
  <si>
    <t>CCD IN</t>
  </si>
  <si>
    <t>Sabrimala Indus.</t>
  </si>
  <si>
    <t>Sabrimala Industries India Ltd</t>
  </si>
  <si>
    <t>SABRIM IN</t>
  </si>
  <si>
    <t>VIRAT LEASING</t>
  </si>
  <si>
    <t>Virat Leasing Ltd</t>
  </si>
  <si>
    <t>VIRAT IN</t>
  </si>
  <si>
    <t>Emerald Finance</t>
  </si>
  <si>
    <t>Emerald Finance Ltd</t>
  </si>
  <si>
    <t>EMERALD IN</t>
  </si>
  <si>
    <t>Consecutive In&amp;T</t>
  </si>
  <si>
    <t>Consecutive Investments &amp; Trading Co Ltd</t>
  </si>
  <si>
    <t>CONI IN</t>
  </si>
  <si>
    <t>MANGALAM SEEDS</t>
  </si>
  <si>
    <t>Mangalam Seeds Ltd</t>
  </si>
  <si>
    <t>MASE IN</t>
  </si>
  <si>
    <t>Globe Textiles</t>
  </si>
  <si>
    <t>Globe Textiles (India) Ltd</t>
  </si>
  <si>
    <t>GLOBETX IN</t>
  </si>
  <si>
    <t>Niyogin Fintech</t>
  </si>
  <si>
    <t>Niyogin Fintech Ltd</t>
  </si>
  <si>
    <t>NIYOGIN IN</t>
  </si>
  <si>
    <t>Monte Carlo Fas.</t>
  </si>
  <si>
    <t>Monte Carlo Fashions Ltd</t>
  </si>
  <si>
    <t>MOCF IN</t>
  </si>
  <si>
    <t>Manaksia Steels</t>
  </si>
  <si>
    <t>Manaksia Steels Ltd</t>
  </si>
  <si>
    <t>MASTL IN</t>
  </si>
  <si>
    <t>Manaksia Coated</t>
  </si>
  <si>
    <t>MACOM IN</t>
  </si>
  <si>
    <t>BKM Industries</t>
  </si>
  <si>
    <t>BKM Industries Ltd</t>
  </si>
  <si>
    <t>BKMINDST IN</t>
  </si>
  <si>
    <t>Manpasand Bever.</t>
  </si>
  <si>
    <t>Manpasand Beverages Ltd</t>
  </si>
  <si>
    <t>MANB IN</t>
  </si>
  <si>
    <t>Cartrade Tech</t>
  </si>
  <si>
    <t>Cartrade Tech Ltd</t>
  </si>
  <si>
    <t>CARTRADE IN</t>
  </si>
  <si>
    <t>UFO Moviez</t>
  </si>
  <si>
    <t>UFO Moviez India Ltd</t>
  </si>
  <si>
    <t>UFOM IN</t>
  </si>
  <si>
    <t>A-1</t>
  </si>
  <si>
    <t>A-1 Ltd</t>
  </si>
  <si>
    <t>Landmark Cars</t>
  </si>
  <si>
    <t>Landmark Cars Ltd</t>
  </si>
  <si>
    <t>LANDMARK IN</t>
  </si>
  <si>
    <t>Sprayking Ltd</t>
  </si>
  <si>
    <t>Metropolis Healt</t>
  </si>
  <si>
    <t>Metropolis Healthcare Ltd</t>
  </si>
  <si>
    <t>METROHL IN</t>
  </si>
  <si>
    <t>Accuracy Shippi.</t>
  </si>
  <si>
    <t>Accuracy Shipping Ltd</t>
  </si>
  <si>
    <t>ACCURACY IN</t>
  </si>
  <si>
    <t>Vani Commercials</t>
  </si>
  <si>
    <t>Vani Commercials Ltd</t>
  </si>
  <si>
    <t>VANI IN</t>
  </si>
  <si>
    <t>Bharat Road</t>
  </si>
  <si>
    <t>Bharat Road Network Ltd</t>
  </si>
  <si>
    <t>BRNL IN</t>
  </si>
  <si>
    <t>Vintage Coffee</t>
  </si>
  <si>
    <t>Vintage Coffee &amp; Beverages Ltd</t>
  </si>
  <si>
    <t>VINCOFE IN</t>
  </si>
  <si>
    <t>Mercantile Vent.</t>
  </si>
  <si>
    <t>Mercantile Ventures Ltd</t>
  </si>
  <si>
    <t>MERC IN</t>
  </si>
  <si>
    <t>Imagica. Enter.</t>
  </si>
  <si>
    <t>Imagicaaworld Entertainment Ltd</t>
  </si>
  <si>
    <t>IMAGICAA IN</t>
  </si>
  <si>
    <t>Crompton Gr. Con</t>
  </si>
  <si>
    <t>Crompton Greaves Consumer Electricals Ltd</t>
  </si>
  <si>
    <t>CROMPTON IN</t>
  </si>
  <si>
    <t>AGI Infra</t>
  </si>
  <si>
    <t>AGI Infra Ltd</t>
  </si>
  <si>
    <t>AGIN IN</t>
  </si>
  <si>
    <t>Ganges Securitie</t>
  </si>
  <si>
    <t>Ganges Securities Ltd</t>
  </si>
  <si>
    <t>GANGES IN</t>
  </si>
  <si>
    <t>Palash Securi.</t>
  </si>
  <si>
    <t>Palash Securities Ltd</t>
  </si>
  <si>
    <t>PALASH IN</t>
  </si>
  <si>
    <t>UR Sugar</t>
  </si>
  <si>
    <t>UR Sugar Industries Ltd</t>
  </si>
  <si>
    <t>Infibeam Avenues</t>
  </si>
  <si>
    <t>Infibeam Avenues Ltd</t>
  </si>
  <si>
    <t>INFIBEAM IN</t>
  </si>
  <si>
    <t>Jiya Eco-Product</t>
  </si>
  <si>
    <t>Jiya Eco-Products Ltd</t>
  </si>
  <si>
    <t>JEPL IN</t>
  </si>
  <si>
    <t>Tejnaksh Health.</t>
  </si>
  <si>
    <t>Tejnaksh Healthcare Ltd</t>
  </si>
  <si>
    <t>THL IN</t>
  </si>
  <si>
    <t>InfoBeans Tech.</t>
  </si>
  <si>
    <t>InfoBeans Technologies Ltd</t>
  </si>
  <si>
    <t>INBT IN</t>
  </si>
  <si>
    <t>Fine Organic</t>
  </si>
  <si>
    <t>Fine Organic Industries Ltd</t>
  </si>
  <si>
    <t>FINEORG IN</t>
  </si>
  <si>
    <t>Garment Mantra</t>
  </si>
  <si>
    <t>Garment Mantra Lifestyle Ltd</t>
  </si>
  <si>
    <t>GARMNTMN IN</t>
  </si>
  <si>
    <t>Shyam Century</t>
  </si>
  <si>
    <t>Shyam Century Ferrous Ltd</t>
  </si>
  <si>
    <t>SCFL IN</t>
  </si>
  <si>
    <t>360 ONE</t>
  </si>
  <si>
    <t>360 ONE WAM Ltd</t>
  </si>
  <si>
    <t>360ONE IN</t>
  </si>
  <si>
    <t>Future Retail</t>
  </si>
  <si>
    <t>Future Retail Ltd</t>
  </si>
  <si>
    <t>FRETAIL IN</t>
  </si>
  <si>
    <t>Naksh Precious</t>
  </si>
  <si>
    <t>Naksh Precious Metals Ltd</t>
  </si>
  <si>
    <t>Shriram Properti</t>
  </si>
  <si>
    <t>Shriram Properties Ltd</t>
  </si>
  <si>
    <t>SHRIRAMP IN</t>
  </si>
  <si>
    <t>ERIS Lifescience</t>
  </si>
  <si>
    <t>ERIS Lifesciences Ltd</t>
  </si>
  <si>
    <t>ERIS IN</t>
  </si>
  <si>
    <t>Mishka Exim</t>
  </si>
  <si>
    <t>Mishka Exim Ltd</t>
  </si>
  <si>
    <t>MISH IN</t>
  </si>
  <si>
    <t>Growington Vent</t>
  </si>
  <si>
    <t>Growington Ventures India Ltd</t>
  </si>
  <si>
    <t>VMVH IN</t>
  </si>
  <si>
    <t>Rudra Global</t>
  </si>
  <si>
    <t>Rudra Global Infra Products Ltd</t>
  </si>
  <si>
    <t>RUDRA IN</t>
  </si>
  <si>
    <t>Suncare Traders</t>
  </si>
  <si>
    <t>Suncare Traders Ltd</t>
  </si>
  <si>
    <t>SUNCR IN</t>
  </si>
  <si>
    <t>Hindcon Chemical</t>
  </si>
  <si>
    <t>Hindcon Chemicals Ltd</t>
  </si>
  <si>
    <t>HINDCON IN</t>
  </si>
  <si>
    <t>Adani Energy Sol</t>
  </si>
  <si>
    <t>Adani Energy Solutions Ltd</t>
  </si>
  <si>
    <t>ADANIENS IN</t>
  </si>
  <si>
    <t>BIGBLOC Const.</t>
  </si>
  <si>
    <t>BIGBLOC Construction Ltd</t>
  </si>
  <si>
    <t>BIGBLOC IN</t>
  </si>
  <si>
    <t>Inox Green</t>
  </si>
  <si>
    <t>Inox Green Energy Services Ltd</t>
  </si>
  <si>
    <t>INOXGREE IN</t>
  </si>
  <si>
    <t>Sakar Healthcare</t>
  </si>
  <si>
    <t>Sakar Healthcare Ltd</t>
  </si>
  <si>
    <t>SAKAR IN</t>
  </si>
  <si>
    <t>Loyal Equipments</t>
  </si>
  <si>
    <t>Loyal Equipments Ltd</t>
  </si>
  <si>
    <t>LOYAL IN</t>
  </si>
  <si>
    <t>TAAL Enterprises</t>
  </si>
  <si>
    <t>TAAL Enterprises Ltd</t>
  </si>
  <si>
    <t>TAALENT IN</t>
  </si>
  <si>
    <t>Quick Heal Tech</t>
  </si>
  <si>
    <t>Quick Heal Technologies Ltd</t>
  </si>
  <si>
    <t>QUICKHEA IN</t>
  </si>
  <si>
    <t>Bharat Wire</t>
  </si>
  <si>
    <t>Bharat Wire Ropes Ltd</t>
  </si>
  <si>
    <t>BWRL IN</t>
  </si>
  <si>
    <t>Clean Science</t>
  </si>
  <si>
    <t>Clean Science &amp; Technology Ltd</t>
  </si>
  <si>
    <t>CLEAN IN</t>
  </si>
  <si>
    <t>Pritika Auto</t>
  </si>
  <si>
    <t>Pritika Auto Industries Ltd</t>
  </si>
  <si>
    <t>PAUTO IN</t>
  </si>
  <si>
    <t>Anupam Rasayan</t>
  </si>
  <si>
    <t>Anupam Rasayan India Ltd</t>
  </si>
  <si>
    <t>ANURAS IN</t>
  </si>
  <si>
    <t>Dhatre Udyog</t>
  </si>
  <si>
    <t>Dhatre Udyog Ltd</t>
  </si>
  <si>
    <t>Gateway Distri</t>
  </si>
  <si>
    <t>Gateway Distriparks Ltd</t>
  </si>
  <si>
    <t>GRFL IN</t>
  </si>
  <si>
    <t>Vivanta Indust.</t>
  </si>
  <si>
    <t>Vivanta Industries Ltd</t>
  </si>
  <si>
    <t>VIVANTA IN</t>
  </si>
  <si>
    <t>FratelliVineyard</t>
  </si>
  <si>
    <t>Fratelli Vineyards Ltd</t>
  </si>
  <si>
    <t>Panorama Studios</t>
  </si>
  <si>
    <t>Panorama Studios International Ltd</t>
  </si>
  <si>
    <t>PANORAMA IN</t>
  </si>
  <si>
    <t>K.P. Energy</t>
  </si>
  <si>
    <t>K.P. Energy Ltd</t>
  </si>
  <si>
    <t>KPEL IN</t>
  </si>
  <si>
    <t>Wealth First Por</t>
  </si>
  <si>
    <t>Wealth First Portfolio Managers Ltd</t>
  </si>
  <si>
    <t>WEALTH IN</t>
  </si>
  <si>
    <t>MDEL IN</t>
  </si>
  <si>
    <t>INE280E01038</t>
  </si>
  <si>
    <t>Elitecon Inter.</t>
  </si>
  <si>
    <t>Elitecon International Ltd</t>
  </si>
  <si>
    <t>ELITECON IN</t>
  </si>
  <si>
    <t>Shivansh Finserv</t>
  </si>
  <si>
    <t>Shivansh Finserve Ltd</t>
  </si>
  <si>
    <t>SHFI IN</t>
  </si>
  <si>
    <t>Pricol Ltd</t>
  </si>
  <si>
    <t>PRICOL IN</t>
  </si>
  <si>
    <t>Kapil Raj Financ</t>
  </si>
  <si>
    <t>Kapil Raj Finance Ltd</t>
  </si>
  <si>
    <t>KRFL IN</t>
  </si>
  <si>
    <t>Dishman Carbogen</t>
  </si>
  <si>
    <t>Dishman Carbogen Amcis Ltd</t>
  </si>
  <si>
    <t>DCAL IN</t>
  </si>
  <si>
    <t>Anand Rathi Wea.</t>
  </si>
  <si>
    <t>Anand Rathi Wealth Ltd</t>
  </si>
  <si>
    <t>ANANDRAT IN</t>
  </si>
  <si>
    <t>Raghav Product.</t>
  </si>
  <si>
    <t>Raghav Productivity Enhancers Ltd</t>
  </si>
  <si>
    <t>RPE IN</t>
  </si>
  <si>
    <t>Kranti Industrie</t>
  </si>
  <si>
    <t>Kranti Industries Ltd</t>
  </si>
  <si>
    <t>KRANTI IN</t>
  </si>
  <si>
    <t>Shanti Educat.</t>
  </si>
  <si>
    <t>Shanti Educational Initiatives Ltd</t>
  </si>
  <si>
    <t>SEDIL IN</t>
  </si>
  <si>
    <t>Gokul Agro</t>
  </si>
  <si>
    <t>GOKUL IN</t>
  </si>
  <si>
    <t>TCI Express</t>
  </si>
  <si>
    <t>TCI Express Ltd</t>
  </si>
  <si>
    <t>TCIEXP IN</t>
  </si>
  <si>
    <t>Advik Capital</t>
  </si>
  <si>
    <t>Advik Capital Ltd</t>
  </si>
  <si>
    <t>ADVIKCA IN</t>
  </si>
  <si>
    <t>Eiko Lifescience</t>
  </si>
  <si>
    <t>Eiko Lifesciences Ltd</t>
  </si>
  <si>
    <t>NAIDL IN</t>
  </si>
  <si>
    <t>Yatra Online</t>
  </si>
  <si>
    <t>Yatra Online Ltd</t>
  </si>
  <si>
    <t>YATRA IN</t>
  </si>
  <si>
    <t>Sagardeep Alloys</t>
  </si>
  <si>
    <t>Sagardeep Alloys Ltd</t>
  </si>
  <si>
    <t>SAGARDEE IN</t>
  </si>
  <si>
    <t>Delhivery</t>
  </si>
  <si>
    <t>Delhivery Ltd</t>
  </si>
  <si>
    <t>DELHIVER IN</t>
  </si>
  <si>
    <t>Madhav Infra</t>
  </si>
  <si>
    <t>Madhav Infra Projects Ltd</t>
  </si>
  <si>
    <t>MIPL IN</t>
  </si>
  <si>
    <t>Allied Blenders</t>
  </si>
  <si>
    <t>Allied Blenders &amp; Distillers Ltd</t>
  </si>
  <si>
    <t>ABDL IN</t>
  </si>
  <si>
    <t>Yash Chemex</t>
  </si>
  <si>
    <t>Yash Chemex Ltd</t>
  </si>
  <si>
    <t>YASHCHEM IN</t>
  </si>
  <si>
    <t>SJS Enterprises</t>
  </si>
  <si>
    <t>S J S Enterprises Ltd</t>
  </si>
  <si>
    <t>SJS IN</t>
  </si>
  <si>
    <t>Archean Chemical</t>
  </si>
  <si>
    <t>Archean Chemical Industries Ltd</t>
  </si>
  <si>
    <t>ACI IN</t>
  </si>
  <si>
    <t>Medico Intercon.</t>
  </si>
  <si>
    <t>Medico Intercontinental Ltd</t>
  </si>
  <si>
    <t>MILL IN</t>
  </si>
  <si>
    <t>Aster DM Health.</t>
  </si>
  <si>
    <t>Aster DM Healthcare Ltd</t>
  </si>
  <si>
    <t>ASTERDM IN</t>
  </si>
  <si>
    <t>Kwality Pharma</t>
  </si>
  <si>
    <t>Kwality Pharmaceuticals Ltd</t>
  </si>
  <si>
    <t>KWPL IN</t>
  </si>
  <si>
    <t>Confidence Fut.</t>
  </si>
  <si>
    <t>Confidence Futuristic Energetech Ltd</t>
  </si>
  <si>
    <t>CFELL IN</t>
  </si>
  <si>
    <t>East WestFreight</t>
  </si>
  <si>
    <t>East West Freight Carriers Ltd</t>
  </si>
  <si>
    <t>EASTWEST IN</t>
  </si>
  <si>
    <t>Gayatri Highways</t>
  </si>
  <si>
    <t>Gayatri Highways Ltd</t>
  </si>
  <si>
    <t>GAYAHWS IN</t>
  </si>
  <si>
    <t>SMS Lifesciences</t>
  </si>
  <si>
    <t>SMSLIFE IN</t>
  </si>
  <si>
    <t>Ashnisha Indus.</t>
  </si>
  <si>
    <t>Ashnisha Industries Ltd</t>
  </si>
  <si>
    <t>ASHINI IN</t>
  </si>
  <si>
    <t>Suvidhaa Info.</t>
  </si>
  <si>
    <t>Suvidhaa Infoserve Ltd</t>
  </si>
  <si>
    <t>SUVIDHAA IN</t>
  </si>
  <si>
    <t>VISTR IN</t>
  </si>
  <si>
    <t>Nandani Creation</t>
  </si>
  <si>
    <t>Nandani Creation Ltd</t>
  </si>
  <si>
    <t>NANDANI IN</t>
  </si>
  <si>
    <t>Pansari Develop.</t>
  </si>
  <si>
    <t>Pansari Developers Ltd</t>
  </si>
  <si>
    <t>PNDL IN</t>
  </si>
  <si>
    <t>Artemis Electri.</t>
  </si>
  <si>
    <t>Artemis Electricals &amp; Projects Ltd</t>
  </si>
  <si>
    <t>AEPL IN</t>
  </si>
  <si>
    <t>Sintex Plastics</t>
  </si>
  <si>
    <t>Sintex Plastics Technology Ltd</t>
  </si>
  <si>
    <t>SINTEX IN</t>
  </si>
  <si>
    <t>Prataap Snacks</t>
  </si>
  <si>
    <t>Prataap Snacks Ltd</t>
  </si>
  <si>
    <t>DIAMOND IN</t>
  </si>
  <si>
    <t>Indiamart Inter.</t>
  </si>
  <si>
    <t>Indiamart Intermesh Ltd</t>
  </si>
  <si>
    <t>INMART IN</t>
  </si>
  <si>
    <t>Nitiraj Engineer</t>
  </si>
  <si>
    <t>Nitiraj Engineers Ltd</t>
  </si>
  <si>
    <t>NITIRAJ IN</t>
  </si>
  <si>
    <t>Jet Freight</t>
  </si>
  <si>
    <t>Jet Freight Logistics Ltd</t>
  </si>
  <si>
    <t>JETFRGHT IN</t>
  </si>
  <si>
    <t>Agro Phos India</t>
  </si>
  <si>
    <t>Agro Phos India Ltd</t>
  </si>
  <si>
    <t>AGROPHOS IN</t>
  </si>
  <si>
    <t>Libas Consumer</t>
  </si>
  <si>
    <t>Libas Consumer Products Ltd</t>
  </si>
  <si>
    <t>LIBAS IN</t>
  </si>
  <si>
    <t>DCM Nouvelle</t>
  </si>
  <si>
    <t>DCM Nouvelle Ltd</t>
  </si>
  <si>
    <t>DCMNVL IN</t>
  </si>
  <si>
    <t>IRIS Business</t>
  </si>
  <si>
    <t>IRIS Business Services Ltd</t>
  </si>
  <si>
    <t>IRIS IN</t>
  </si>
  <si>
    <t>We Win Ltd</t>
  </si>
  <si>
    <t>WEWIN IN</t>
  </si>
  <si>
    <t>Talwalkars Heal.</t>
  </si>
  <si>
    <t>Talwalkars Healthclubs Ltd</t>
  </si>
  <si>
    <t>TALWGYM IN</t>
  </si>
  <si>
    <t>TBO Tek</t>
  </si>
  <si>
    <t>TBO Tek Ltd</t>
  </si>
  <si>
    <t>TBOTEK IN</t>
  </si>
  <si>
    <t>Ecos (India)</t>
  </si>
  <si>
    <t>Ecos (India) Mobility &amp; Hospitality Ltd</t>
  </si>
  <si>
    <t>ECOSMOBL IN</t>
  </si>
  <si>
    <t>Zota Health Care</t>
  </si>
  <si>
    <t>Zota Health Care Ltd</t>
  </si>
  <si>
    <t>ZOTA IN</t>
  </si>
  <si>
    <t>Maheshwari Logi.</t>
  </si>
  <si>
    <t>Maheshwari Logistics Ltd</t>
  </si>
  <si>
    <t>MLL IN</t>
  </si>
  <si>
    <t>RKEC Projects</t>
  </si>
  <si>
    <t>RKEC Projects Ltd</t>
  </si>
  <si>
    <t>RKEC IN</t>
  </si>
  <si>
    <t>PSP Projects</t>
  </si>
  <si>
    <t>PSP Projects Ltd</t>
  </si>
  <si>
    <t>PSPPL IN</t>
  </si>
  <si>
    <t>GTPL Hathway</t>
  </si>
  <si>
    <t>GTPL Hathway Ltd</t>
  </si>
  <si>
    <t>GTPL IN</t>
  </si>
  <si>
    <t>Global Education</t>
  </si>
  <si>
    <t>Global Education Ltd</t>
  </si>
  <si>
    <t>GLOBAL IN</t>
  </si>
  <si>
    <t>Globalspace Tech</t>
  </si>
  <si>
    <t>Globalspace Technologies Ltd</t>
  </si>
  <si>
    <t>GSTL IN</t>
  </si>
  <si>
    <t>Signpost India</t>
  </si>
  <si>
    <t>Signpost India Ltd</t>
  </si>
  <si>
    <t>SIGNPOST IN</t>
  </si>
  <si>
    <t>Maximus Interna.</t>
  </si>
  <si>
    <t>Maximus International Ltd</t>
  </si>
  <si>
    <t>MAXIMUS IN</t>
  </si>
  <si>
    <t>IFL Enterprises</t>
  </si>
  <si>
    <t>IFL Enterprises Ltd</t>
  </si>
  <si>
    <t>IFLEL IN</t>
  </si>
  <si>
    <t>TruCap Finance</t>
  </si>
  <si>
    <t>TruCap Finance Ltd</t>
  </si>
  <si>
    <t>TRU IN</t>
  </si>
  <si>
    <t>Salasar Techno</t>
  </si>
  <si>
    <t>Salasar Techno Engineering Ltd</t>
  </si>
  <si>
    <t>SALASAR IN</t>
  </si>
  <si>
    <t>Chemcrux Enterp.</t>
  </si>
  <si>
    <t>Chemcrux Enterprises Ltd</t>
  </si>
  <si>
    <t>CHEMCRUX IN</t>
  </si>
  <si>
    <t>Airan</t>
  </si>
  <si>
    <t>Airan Ltd</t>
  </si>
  <si>
    <t>AIRAN IN</t>
  </si>
  <si>
    <t>Focus Lighting</t>
  </si>
  <si>
    <t>Focus Lighting &amp; Fixtures Ltd</t>
  </si>
  <si>
    <t>FOCUS IN</t>
  </si>
  <si>
    <t>Panache Digilife</t>
  </si>
  <si>
    <t>Panache Digilife Ltd</t>
  </si>
  <si>
    <t>PDIGI IN</t>
  </si>
  <si>
    <t>Creative Newtech</t>
  </si>
  <si>
    <t>Creative Newtech Ltd</t>
  </si>
  <si>
    <t>CREATIVE IN</t>
  </si>
  <si>
    <t>Solara Active</t>
  </si>
  <si>
    <t>Solara Active Pharma Sciences Ltd</t>
  </si>
  <si>
    <t>SOLARA IN</t>
  </si>
  <si>
    <t>Happiest Minds</t>
  </si>
  <si>
    <t>Happiest Minds Technologies Ltd</t>
  </si>
  <si>
    <t>HAPPSTMN IN</t>
  </si>
  <si>
    <t>Dev Information</t>
  </si>
  <si>
    <t>Dev Information Technology Ltd</t>
  </si>
  <si>
    <t>DEVIT IN</t>
  </si>
  <si>
    <t>ANG Lifesciences</t>
  </si>
  <si>
    <t>ANG Lifesciences India Ltd</t>
  </si>
  <si>
    <t>ANG IN</t>
  </si>
  <si>
    <t>Pulz Electronics</t>
  </si>
  <si>
    <t>Pulz Electronics Ltd</t>
  </si>
  <si>
    <t>PULZ</t>
  </si>
  <si>
    <t>PULZ IN</t>
  </si>
  <si>
    <t>Capacit'e Infra.</t>
  </si>
  <si>
    <t>Capacite Infraprojects Ltd</t>
  </si>
  <si>
    <t>CAPACITE IN</t>
  </si>
  <si>
    <t>Meera Industries</t>
  </si>
  <si>
    <t>Meera Industries Ltd</t>
  </si>
  <si>
    <t>MEERA IN</t>
  </si>
  <si>
    <t>IRB InvIT Fund</t>
  </si>
  <si>
    <t>IRBINVIT</t>
  </si>
  <si>
    <t>IRBINVIT IN</t>
  </si>
  <si>
    <t>INDIGRID</t>
  </si>
  <si>
    <t>INDIGRID IN</t>
  </si>
  <si>
    <t>Adani Green</t>
  </si>
  <si>
    <t>Adani Green Energy Ltd</t>
  </si>
  <si>
    <t>ADANIGR IN</t>
  </si>
  <si>
    <t>G-Tec Janix</t>
  </si>
  <si>
    <t>G-Tec Janix Education Ltd</t>
  </si>
  <si>
    <t>Starlite Global</t>
  </si>
  <si>
    <t>Starlite Global Enterprises (India) Ltd</t>
  </si>
  <si>
    <t>Dalmia BharatLtd</t>
  </si>
  <si>
    <t>Dalmia Bharat Ltd</t>
  </si>
  <si>
    <t>DALBHARA IN</t>
  </si>
  <si>
    <t>Trejhara Solutio</t>
  </si>
  <si>
    <t>Trejhara Solutions Ltd</t>
  </si>
  <si>
    <t>TREJSL  IN</t>
  </si>
  <si>
    <t>Indian Energy Ex</t>
  </si>
  <si>
    <t>Indian Energy Exchange Ltd</t>
  </si>
  <si>
    <t>IEX IN</t>
  </si>
  <si>
    <t>Riddhi Corporate</t>
  </si>
  <si>
    <t>Riddhi Corporate Services Ltd</t>
  </si>
  <si>
    <t>RIDDHIC IN</t>
  </si>
  <si>
    <t>Ace Integrated</t>
  </si>
  <si>
    <t>Ace Integrated Solutions Ltd</t>
  </si>
  <si>
    <t>ACEINTEG IN</t>
  </si>
  <si>
    <t>Univastu India</t>
  </si>
  <si>
    <t>Univastu India Ltd</t>
  </si>
  <si>
    <t>UNIVASTU IN</t>
  </si>
  <si>
    <t>G G Engineering</t>
  </si>
  <si>
    <t>G G Engineering Ltd</t>
  </si>
  <si>
    <t>GGENG IN</t>
  </si>
  <si>
    <t>SERVOTEC IN</t>
  </si>
  <si>
    <t>Astron Paper</t>
  </si>
  <si>
    <t>Astron Paper &amp; Board Mill Ltd</t>
  </si>
  <si>
    <t>ASTRON IN</t>
  </si>
  <si>
    <t>Total Transport</t>
  </si>
  <si>
    <t>Total Transport Systems Ltd</t>
  </si>
  <si>
    <t>TOTAL IN</t>
  </si>
  <si>
    <t>Shanti Overseas</t>
  </si>
  <si>
    <t>Shanti Overseas (India) Ltd</t>
  </si>
  <si>
    <t>SHANTI IN</t>
  </si>
  <si>
    <t>Poojawes. Metal.</t>
  </si>
  <si>
    <t>Poojawestern Metaliks Ltd</t>
  </si>
  <si>
    <t>POOJA IN</t>
  </si>
  <si>
    <t>Shish Industries</t>
  </si>
  <si>
    <t>Shish Industries Ltd</t>
  </si>
  <si>
    <t>SHISHIND IN</t>
  </si>
  <si>
    <t>Worth Peripheral</t>
  </si>
  <si>
    <t>Worth Peripherals Ltd</t>
  </si>
  <si>
    <t>WORTH IN</t>
  </si>
  <si>
    <t>Mehai Technology</t>
  </si>
  <si>
    <t>Mehai Technology Ltd</t>
  </si>
  <si>
    <t>MEHAI IN</t>
  </si>
  <si>
    <t>Share India Sec.</t>
  </si>
  <si>
    <t>Share India Securities Ltd</t>
  </si>
  <si>
    <t>SISLTD IN</t>
  </si>
  <si>
    <t>D.P. Abhushan</t>
  </si>
  <si>
    <t>D.P. Abhushan Ltd</t>
  </si>
  <si>
    <t>DPAL IN</t>
  </si>
  <si>
    <t>IFGL Refractori.</t>
  </si>
  <si>
    <t>IFGL Refractories Ltd</t>
  </si>
  <si>
    <t>IFGLRF IN</t>
  </si>
  <si>
    <t>Shree Ganesh Rem</t>
  </si>
  <si>
    <t>Shree Ganesh Remedies Ltd</t>
  </si>
  <si>
    <t>SGRL IN</t>
  </si>
  <si>
    <t>Shreeji Translog</t>
  </si>
  <si>
    <t>Shreeji Translogistics Ltd</t>
  </si>
  <si>
    <t>SHRTL IN</t>
  </si>
  <si>
    <t>Reliable Data</t>
  </si>
  <si>
    <t>Reliable Data Services Ltd</t>
  </si>
  <si>
    <t>RELIABLE</t>
  </si>
  <si>
    <t>RELIABLE IN</t>
  </si>
  <si>
    <t>INE375Y01018</t>
  </si>
  <si>
    <t>Apollo Micro Sys</t>
  </si>
  <si>
    <t>Apollo Micro Systems Ltd</t>
  </si>
  <si>
    <t>APOLLO IN</t>
  </si>
  <si>
    <t>H.G. Infra Engg.</t>
  </si>
  <si>
    <t>H.G. Infra Engineering Ltd</t>
  </si>
  <si>
    <t>HGINFRA IN</t>
  </si>
  <si>
    <t>KBC Global</t>
  </si>
  <si>
    <t>KBC Global Ltd</t>
  </si>
  <si>
    <t>KBCGLOBA IN</t>
  </si>
  <si>
    <t>Silly Monks</t>
  </si>
  <si>
    <t>Silly Monks Entertainment Ltd</t>
  </si>
  <si>
    <t>SILLYMON IN</t>
  </si>
  <si>
    <t>SecUR Credential</t>
  </si>
  <si>
    <t>SecUR Credentials Ltd</t>
  </si>
  <si>
    <t>SECUR IN</t>
  </si>
  <si>
    <t>Innovana Think.</t>
  </si>
  <si>
    <t>Innovana Thinklabs Ltd</t>
  </si>
  <si>
    <t>INNOVANA</t>
  </si>
  <si>
    <t>INNOVANA IN</t>
  </si>
  <si>
    <t>Silver Touch</t>
  </si>
  <si>
    <t>Silver Touch Technologies Ltd</t>
  </si>
  <si>
    <t>SILVERTU IN</t>
  </si>
  <si>
    <t>ANI Integrated</t>
  </si>
  <si>
    <t>ANI Integrated Services Ltd</t>
  </si>
  <si>
    <t>AISL</t>
  </si>
  <si>
    <t>AISL IN</t>
  </si>
  <si>
    <t>Vertoz</t>
  </si>
  <si>
    <t>Vertoz Ltd</t>
  </si>
  <si>
    <t>VERTOZ IN</t>
  </si>
  <si>
    <t>Sharika Enterpr.</t>
  </si>
  <si>
    <t>Sharika Enterprises Ltd</t>
  </si>
  <si>
    <t>SHARIKA IN</t>
  </si>
  <si>
    <t>ICE Make Refrig.</t>
  </si>
  <si>
    <t>ICE Make Refrigeration Ltd</t>
  </si>
  <si>
    <t>ICEMAKE IN</t>
  </si>
  <si>
    <t>Shradha Infrapr.</t>
  </si>
  <si>
    <t>Shradha Infraprojects Ltd</t>
  </si>
  <si>
    <t>SHRADHA IN</t>
  </si>
  <si>
    <t>Nila Spaces</t>
  </si>
  <si>
    <t>NILASPAC  IN</t>
  </si>
  <si>
    <t>Hindware Home In</t>
  </si>
  <si>
    <t>Hindware Home Innovation Ltd</t>
  </si>
  <si>
    <t>HINDWARE IN</t>
  </si>
  <si>
    <t>Ratnabhumi Dev.</t>
  </si>
  <si>
    <t>Ratnabhumi Developers Ltd</t>
  </si>
  <si>
    <t>RATNABHU IN</t>
  </si>
  <si>
    <t>One Point One</t>
  </si>
  <si>
    <t>One Point One Solutions Ltd</t>
  </si>
  <si>
    <t>ONEPOINT IN</t>
  </si>
  <si>
    <t>Touchwood Enter.</t>
  </si>
  <si>
    <t>Touchwood Entertainment Ltd</t>
  </si>
  <si>
    <t>TOUCHWD IN</t>
  </si>
  <si>
    <t>Banka Bioloo</t>
  </si>
  <si>
    <t>Banka Bioloo Ltd</t>
  </si>
  <si>
    <t>BANKA IN</t>
  </si>
  <si>
    <t>South West Pinn.</t>
  </si>
  <si>
    <t>South West Pinnacle Exploration Ltd</t>
  </si>
  <si>
    <t>SOUTHWES IN</t>
  </si>
  <si>
    <t>Brand Concepts</t>
  </si>
  <si>
    <t>Brand Concepts Ltd</t>
  </si>
  <si>
    <t>BCONCEPT IN</t>
  </si>
  <si>
    <t>Vedant Fashions</t>
  </si>
  <si>
    <t>Vedant Fashions Ltd</t>
  </si>
  <si>
    <t>MANYAVAR IN</t>
  </si>
  <si>
    <t>Ashoka Metcast</t>
  </si>
  <si>
    <t>Ashoka Metcast Ltd</t>
  </si>
  <si>
    <t>ASHOKAME IN</t>
  </si>
  <si>
    <t>Sarveshwar Foods</t>
  </si>
  <si>
    <t>Sarveshwar Foods Ltd</t>
  </si>
  <si>
    <t>SARVESH IN</t>
  </si>
  <si>
    <t>Route Mobile</t>
  </si>
  <si>
    <t>Route Mobile Ltd</t>
  </si>
  <si>
    <t>ROUTE IN</t>
  </si>
  <si>
    <t>Arvind Fashions.</t>
  </si>
  <si>
    <t>Arvind Fashions Ltd</t>
  </si>
  <si>
    <t>ARVINDFA IN</t>
  </si>
  <si>
    <t>Mufin Green</t>
  </si>
  <si>
    <t>Mufin Green Finance Ltd</t>
  </si>
  <si>
    <t>MUFIN IN</t>
  </si>
  <si>
    <t>KPIT Technologi.</t>
  </si>
  <si>
    <t>KPITTECH IN</t>
  </si>
  <si>
    <t>Uniinfo Telecom</t>
  </si>
  <si>
    <t>Uniinfo Telecom Services Ltd</t>
  </si>
  <si>
    <t>UNIINFO IN</t>
  </si>
  <si>
    <t>Tembo Global</t>
  </si>
  <si>
    <t>Tembo Global Industries Ltd</t>
  </si>
  <si>
    <t>TEMBO IN</t>
  </si>
  <si>
    <t>Aakash Explor.</t>
  </si>
  <si>
    <t>Aakash Exploration Services Ltd</t>
  </si>
  <si>
    <t>AAKASH IN</t>
  </si>
  <si>
    <t>AVG Logistics</t>
  </si>
  <si>
    <t>AVG Logistics Ltd</t>
  </si>
  <si>
    <t>AVG IN</t>
  </si>
  <si>
    <t>Goyal Aluminiums</t>
  </si>
  <si>
    <t>Goyal Aluminiums Ltd</t>
  </si>
  <si>
    <t>ADVITIYA IN</t>
  </si>
  <si>
    <t>Space Incubatric</t>
  </si>
  <si>
    <t>Space Incubatrics Technologies Ltd</t>
  </si>
  <si>
    <t>SPACEINC IN</t>
  </si>
  <si>
    <t>Krsnaa Diagnost.</t>
  </si>
  <si>
    <t>Krsnaa Diagnostics Ltd</t>
  </si>
  <si>
    <t>KRSNAA IN</t>
  </si>
  <si>
    <t>Kapston Services</t>
  </si>
  <si>
    <t>Kapston Services Ltd</t>
  </si>
  <si>
    <t>KAPSTON IN</t>
  </si>
  <si>
    <t>Five Core Elect.</t>
  </si>
  <si>
    <t>Five Core Electronics Ltd</t>
  </si>
  <si>
    <t>FIVECORE</t>
  </si>
  <si>
    <t>INE574Z01013</t>
  </si>
  <si>
    <t>Sirca Paints</t>
  </si>
  <si>
    <t>Sirca Paints India Ltd</t>
  </si>
  <si>
    <t>SIRCA IN</t>
  </si>
  <si>
    <t>Latteys Industri</t>
  </si>
  <si>
    <t>Latteys Industries Ltd</t>
  </si>
  <si>
    <t>LATTEYS IN</t>
  </si>
  <si>
    <t>Power &amp; Instrum.</t>
  </si>
  <si>
    <t>Power &amp; Instrumentation (Gujarat) Ltd</t>
  </si>
  <si>
    <t>PIGL IN</t>
  </si>
  <si>
    <t>DTL India Holdin</t>
  </si>
  <si>
    <t>DTL India Holdings Ltd</t>
  </si>
  <si>
    <t>INE348W01019</t>
  </si>
  <si>
    <t>Vikas Lifecare</t>
  </si>
  <si>
    <t>Vikas Lifecare Ltd</t>
  </si>
  <si>
    <t>VIKAS IN</t>
  </si>
  <si>
    <t>Greenpanel Inds.</t>
  </si>
  <si>
    <t>Greenpanel Industries Ltd</t>
  </si>
  <si>
    <t>GREENP IN</t>
  </si>
  <si>
    <t>Rajshree Polypac</t>
  </si>
  <si>
    <t>Rajshree Polypack Ltd</t>
  </si>
  <si>
    <t>RAJPPL IN</t>
  </si>
  <si>
    <t>Shreeoswal Seeds</t>
  </si>
  <si>
    <t>Shreeoswal Seeds &amp; Chemicals Ltd</t>
  </si>
  <si>
    <t>OSWALSEE IN</t>
  </si>
  <si>
    <t>Softtech Enginee</t>
  </si>
  <si>
    <t>Softtech Engineers Ltd</t>
  </si>
  <si>
    <t>SOFTTECH IN</t>
  </si>
  <si>
    <t>Hardwyn India</t>
  </si>
  <si>
    <t>Hardwyn India Ltd</t>
  </si>
  <si>
    <t>HARDWYN IN</t>
  </si>
  <si>
    <t>Rudrabhish. Ent.</t>
  </si>
  <si>
    <t>Rudrabhishek Enterprises Ltd</t>
  </si>
  <si>
    <t>RENPL IN</t>
  </si>
  <si>
    <t>AKI India</t>
  </si>
  <si>
    <t>AKI India Ltd</t>
  </si>
  <si>
    <t>AKII IN</t>
  </si>
  <si>
    <t>Dhruv Consultanc</t>
  </si>
  <si>
    <t>Dhruv Consultancy Services Ltd</t>
  </si>
  <si>
    <t>DHRUV IN</t>
  </si>
  <si>
    <t>Restaurant Brand</t>
  </si>
  <si>
    <t>Restaurant Brands Asia Ltd</t>
  </si>
  <si>
    <t>RBA IN</t>
  </si>
  <si>
    <t>Chemfab Alka.</t>
  </si>
  <si>
    <t>CHEMFAB IN</t>
  </si>
  <si>
    <t>Sapphire Foods</t>
  </si>
  <si>
    <t>Sapphire Foods India Ltd</t>
  </si>
  <si>
    <t>SAPPHIRE IN</t>
  </si>
  <si>
    <t>Concord Biotech</t>
  </si>
  <si>
    <t>Concord Biotech Ltd</t>
  </si>
  <si>
    <t>CONCORDB IN</t>
  </si>
  <si>
    <t>Megastar Foods</t>
  </si>
  <si>
    <t>Megastar Foods Ltd</t>
  </si>
  <si>
    <t>MEGASTAR IN</t>
  </si>
  <si>
    <t>Rossari Biotech</t>
  </si>
  <si>
    <t>Rossari Biotech Ltd</t>
  </si>
  <si>
    <t>ROSSARI IN</t>
  </si>
  <si>
    <t>Exxaro Tiles</t>
  </si>
  <si>
    <t>Exxaro Tiles Ltd</t>
  </si>
  <si>
    <t>EXXARO IN</t>
  </si>
  <si>
    <t>Harsha Engg Intl</t>
  </si>
  <si>
    <t>Harsha Engineers International Ltd</t>
  </si>
  <si>
    <t>HARSHA IN</t>
  </si>
  <si>
    <t>Sula Vineyards</t>
  </si>
  <si>
    <t>Sula Vineyards Ltd</t>
  </si>
  <si>
    <t>SULA IN</t>
  </si>
  <si>
    <t>Deep Industries</t>
  </si>
  <si>
    <t>Deep Industries Ltd</t>
  </si>
  <si>
    <t>DEEPIND IN</t>
  </si>
  <si>
    <t>Borosil</t>
  </si>
  <si>
    <t>Borosil Ltd</t>
  </si>
  <si>
    <t>BOROLTD IN</t>
  </si>
  <si>
    <t>Ami Organics</t>
  </si>
  <si>
    <t>Ami Organics Ltd</t>
  </si>
  <si>
    <t>AMIORG IN</t>
  </si>
  <si>
    <t>AFFLE IN</t>
  </si>
  <si>
    <t>Trident India</t>
  </si>
  <si>
    <t>Trident India Ltd</t>
  </si>
  <si>
    <t>Uttaranchal Leas</t>
  </si>
  <si>
    <t>Uttaranchal Leasing Ltd</t>
  </si>
  <si>
    <t>INE799S01011</t>
  </si>
  <si>
    <t>Sumit Woods</t>
  </si>
  <si>
    <t>Sumit Woods Ltd</t>
  </si>
  <si>
    <t>SUMIT IN</t>
  </si>
  <si>
    <t>Deep Polymers</t>
  </si>
  <si>
    <t>Deep Polymers Ltd</t>
  </si>
  <si>
    <t>DEEP IN</t>
  </si>
  <si>
    <t>Xelpmoc Design</t>
  </si>
  <si>
    <t>Xelpmoc Design and Tech Ltd</t>
  </si>
  <si>
    <t>XELP IN</t>
  </si>
  <si>
    <t>BCPL Railway</t>
  </si>
  <si>
    <t>BCPL Railway Infrastructure Ltd</t>
  </si>
  <si>
    <t>BCPL IN</t>
  </si>
  <si>
    <t>AKG Exim</t>
  </si>
  <si>
    <t>AKG Exim Ltd</t>
  </si>
  <si>
    <t>AKGE IN</t>
  </si>
  <si>
    <t>Kshitij Polyline</t>
  </si>
  <si>
    <t>Kshitij Polyline Ltd</t>
  </si>
  <si>
    <t>KSHITIJ IN</t>
  </si>
  <si>
    <t>SKYGOLD IN</t>
  </si>
  <si>
    <t>Flair Writing</t>
  </si>
  <si>
    <t>Flair Writing Industries Ltd</t>
  </si>
  <si>
    <t>FLAIR IN</t>
  </si>
  <si>
    <t>B&amp;B Triplewall</t>
  </si>
  <si>
    <t>B&amp;B Triplewall Containers Ltd</t>
  </si>
  <si>
    <t>BBTCL IN</t>
  </si>
  <si>
    <t>Aartech Solonics</t>
  </si>
  <si>
    <t>Aartech Solonics Ltd</t>
  </si>
  <si>
    <t>AARTECH IN</t>
  </si>
  <si>
    <t>Aarti Surfactant</t>
  </si>
  <si>
    <t>Aarti Surfactants Ltd</t>
  </si>
  <si>
    <t>AARTISUR IN</t>
  </si>
  <si>
    <t>TARC Ltd</t>
  </si>
  <si>
    <t>TARC IN</t>
  </si>
  <si>
    <t>Sayaji Hot. Pune</t>
  </si>
  <si>
    <t>Sayaji Hotels (Pune) Ltd</t>
  </si>
  <si>
    <t>SHPLPUNE IN</t>
  </si>
  <si>
    <t>Spencer's Retail</t>
  </si>
  <si>
    <t>Spencers Retail Ltd</t>
  </si>
  <si>
    <t>SPENCER IN</t>
  </si>
  <si>
    <t>RPSG Ventures</t>
  </si>
  <si>
    <t>RPSG Ventures Ltd</t>
  </si>
  <si>
    <t>RPSGVENT IN</t>
  </si>
  <si>
    <t>Supreme Power</t>
  </si>
  <si>
    <t>Supreme Power Equipment Ltd</t>
  </si>
  <si>
    <t>SUPREMEPWR</t>
  </si>
  <si>
    <t>SUPREMEP IN</t>
  </si>
  <si>
    <t>Neogen Chemicals</t>
  </si>
  <si>
    <t>Neogen Chemicals Ltd</t>
  </si>
  <si>
    <t>NEOGEN IN</t>
  </si>
  <si>
    <t>Sundaram Clayton</t>
  </si>
  <si>
    <t>Sundaram Clayton Ltd</t>
  </si>
  <si>
    <t>SUNCLAY IN</t>
  </si>
  <si>
    <t>The Anup Enginee</t>
  </si>
  <si>
    <t>ANUP IN</t>
  </si>
  <si>
    <t>KFin Technolog.</t>
  </si>
  <si>
    <t>KFin Technologies Ltd</t>
  </si>
  <si>
    <t>KFINTECH IN</t>
  </si>
  <si>
    <t>KPI Green Energy</t>
  </si>
  <si>
    <t>KPI Green Energy Ltd</t>
  </si>
  <si>
    <t>KPIG IN</t>
  </si>
  <si>
    <t>Embassy Off.REIT</t>
  </si>
  <si>
    <t>Embassy Office Parks REIT</t>
  </si>
  <si>
    <t>EMBASSY</t>
  </si>
  <si>
    <t>EMBASSY IN</t>
  </si>
  <si>
    <t>White Organic Re</t>
  </si>
  <si>
    <t>White Organic Retail Ltd</t>
  </si>
  <si>
    <t>WORL IN</t>
  </si>
  <si>
    <t>Sterling &amp; Wils.</t>
  </si>
  <si>
    <t>Sterling &amp; Wilson Renewable Energy Ltd</t>
  </si>
  <si>
    <t>SWSOLAR IN</t>
  </si>
  <si>
    <t>Parshva Enterpr.</t>
  </si>
  <si>
    <t>Parshva Enterprises Ltd</t>
  </si>
  <si>
    <t>PARSHVA IN</t>
  </si>
  <si>
    <t>Gensol Engineer.</t>
  </si>
  <si>
    <t>Gensol Engineering Ltd</t>
  </si>
  <si>
    <t>GENSOL IN</t>
  </si>
  <si>
    <t>Nova Agritech</t>
  </si>
  <si>
    <t>Nova Agritech Ltd</t>
  </si>
  <si>
    <t>NOVAAGRI IN</t>
  </si>
  <si>
    <t>SBC Exports</t>
  </si>
  <si>
    <t>SBC Exports Ltd</t>
  </si>
  <si>
    <t>SBCE IN</t>
  </si>
  <si>
    <t>Digicontent</t>
  </si>
  <si>
    <t>Digicontent Ltd</t>
  </si>
  <si>
    <t>DGCONTEN IN</t>
  </si>
  <si>
    <t>Gian Lifecare</t>
  </si>
  <si>
    <t>Gian Lifecare Ltd</t>
  </si>
  <si>
    <t>GIAN IN</t>
  </si>
  <si>
    <t>Galactico Corpo.</t>
  </si>
  <si>
    <t>Galactico Corporate Services Ltd</t>
  </si>
  <si>
    <t>GALACTIC IN</t>
  </si>
  <si>
    <t>Gujarat Fluoroch</t>
  </si>
  <si>
    <t>Gujarat Fluorochemicals Ltd</t>
  </si>
  <si>
    <t>FLUOROCH IN</t>
  </si>
  <si>
    <t>Alphalogic Tech.</t>
  </si>
  <si>
    <t>Alphalogic Techsys Ltd</t>
  </si>
  <si>
    <t>ALPHALOG IN</t>
  </si>
  <si>
    <t>Anuroop Packagin</t>
  </si>
  <si>
    <t>Anuroop Packaging Ltd</t>
  </si>
  <si>
    <t>ANUROOP IN</t>
  </si>
  <si>
    <t>Hindprakash Indu</t>
  </si>
  <si>
    <t>Hindprakash Industries Ltd</t>
  </si>
  <si>
    <t>HPIL IN</t>
  </si>
  <si>
    <t>Samhi Hotels</t>
  </si>
  <si>
    <t>Samhi Hotels Ltd</t>
  </si>
  <si>
    <t>SAMHI IN</t>
  </si>
  <si>
    <t>Mangalam Global</t>
  </si>
  <si>
    <t>Mangalam Global Enterprise Ltd</t>
  </si>
  <si>
    <t>MGEL IN</t>
  </si>
  <si>
    <t>Sigma Solve</t>
  </si>
  <si>
    <t>Sigma Solve Ltd</t>
  </si>
  <si>
    <t>SIGMA IN</t>
  </si>
  <si>
    <t>Easy Trip Plann.</t>
  </si>
  <si>
    <t>Easy Trip Planners Ltd</t>
  </si>
  <si>
    <t>EASEMYTR IN</t>
  </si>
  <si>
    <t>Assam Entrade</t>
  </si>
  <si>
    <t>Assam Entrade Ltd</t>
  </si>
  <si>
    <t>ASSAMENT IN</t>
  </si>
  <si>
    <t>Likhitha Infra.</t>
  </si>
  <si>
    <t>Likhitha Infrastructure Ltd</t>
  </si>
  <si>
    <t>LIKHITHA IN</t>
  </si>
  <si>
    <t>Suven Pharma</t>
  </si>
  <si>
    <t>Suven Pharmaceuticals Ltd</t>
  </si>
  <si>
    <t>SUVENPHA IN</t>
  </si>
  <si>
    <t>Suratwwala Busi.</t>
  </si>
  <si>
    <t>Suratwwala Business Group Ltd</t>
  </si>
  <si>
    <t>SBGLP IN</t>
  </si>
  <si>
    <t>Innova Captab</t>
  </si>
  <si>
    <t>Innova Captab Ltd</t>
  </si>
  <si>
    <t>INNOVACA IN</t>
  </si>
  <si>
    <t>NDR Auto Compon.</t>
  </si>
  <si>
    <t>NDR Auto Components Ltd</t>
  </si>
  <si>
    <t>NDRAUTO IN</t>
  </si>
  <si>
    <t>Ksolves India</t>
  </si>
  <si>
    <t>Ksolves India Ltd</t>
  </si>
  <si>
    <t>KSOLVES IN</t>
  </si>
  <si>
    <t>Max India Ltd</t>
  </si>
  <si>
    <t>MAXINDIA IN</t>
  </si>
  <si>
    <t>Mindspace Busine</t>
  </si>
  <si>
    <t>Mindspace Business Parks REIT</t>
  </si>
  <si>
    <t>MINDSPACE</t>
  </si>
  <si>
    <t>MINDSPCE IN</t>
  </si>
  <si>
    <t>Altius Telecom</t>
  </si>
  <si>
    <t>Altius Telecom Infrastructure Trust</t>
  </si>
  <si>
    <t>IRM Energy</t>
  </si>
  <si>
    <t>IRM Energy Ltd</t>
  </si>
  <si>
    <t>IRMENERG IN</t>
  </si>
  <si>
    <t>ADVINFRA IN</t>
  </si>
  <si>
    <t>Secmark Consult.</t>
  </si>
  <si>
    <t>Secmark Consultancy Ltd</t>
  </si>
  <si>
    <t>SECMARK IN</t>
  </si>
  <si>
    <t>Ravinder Heights</t>
  </si>
  <si>
    <t>Ravinder Heights Ltd</t>
  </si>
  <si>
    <t>RAVINDER IN</t>
  </si>
  <si>
    <t>Bodhi Tree</t>
  </si>
  <si>
    <t>Bodhi Tree Multimedia Ltd</t>
  </si>
  <si>
    <t>BTML IN</t>
  </si>
  <si>
    <t>Sigachi Indust.</t>
  </si>
  <si>
    <t>Sigachi Industries Ltd</t>
  </si>
  <si>
    <t>SIGACHI IN</t>
  </si>
  <si>
    <t>Nureca</t>
  </si>
  <si>
    <t>Nureca Ltd</t>
  </si>
  <si>
    <t>NURECA IN</t>
  </si>
  <si>
    <t>Brookfield India</t>
  </si>
  <si>
    <t>Brookfield India Real Estate Trust</t>
  </si>
  <si>
    <t>BIRET</t>
  </si>
  <si>
    <t>BIRET IN</t>
  </si>
  <si>
    <t>EKI Energy</t>
  </si>
  <si>
    <t>EKI Energy Services Ltd</t>
  </si>
  <si>
    <t>EKI IN</t>
  </si>
  <si>
    <t>DRC Systems</t>
  </si>
  <si>
    <t>DRC Systems India Ltd</t>
  </si>
  <si>
    <t>DRCSYSTE IN</t>
  </si>
  <si>
    <t>Jubilant Ingrev.</t>
  </si>
  <si>
    <t>Jubilant Ingrevia Ltd</t>
  </si>
  <si>
    <t>JUBLINGR IN</t>
  </si>
  <si>
    <t>Powergrid Infra.</t>
  </si>
  <si>
    <t>Powergrid Infrastructure Investment Trust</t>
  </si>
  <si>
    <t>PGINVIT</t>
  </si>
  <si>
    <t>PGINVIT IN</t>
  </si>
  <si>
    <t>India Pesticides</t>
  </si>
  <si>
    <t>India Pesticides Ltd</t>
  </si>
  <si>
    <t>IPL IN</t>
  </si>
  <si>
    <t>Network People</t>
  </si>
  <si>
    <t>Network People Services Technologies Ltd</t>
  </si>
  <si>
    <t>NPST</t>
  </si>
  <si>
    <t>NPST IN</t>
  </si>
  <si>
    <t>Paras Defence</t>
  </si>
  <si>
    <t>Paras Defence and Space Technologies Ltd</t>
  </si>
  <si>
    <t>PARAS IN</t>
  </si>
  <si>
    <t>GMR Urban</t>
  </si>
  <si>
    <t>GMR Power &amp; Urban Infra Ltd</t>
  </si>
  <si>
    <t>GMRPUI IN</t>
  </si>
  <si>
    <t>Kamdhenu Venture</t>
  </si>
  <si>
    <t>Kamdhenu Ventures Ltd</t>
  </si>
  <si>
    <t>KAMOPAIN IN</t>
  </si>
  <si>
    <t>Inox Wind Energy</t>
  </si>
  <si>
    <t>Inox Wind Energy Ltd</t>
  </si>
  <si>
    <t>IWEL IN</t>
  </si>
  <si>
    <t>Tatva Chintan</t>
  </si>
  <si>
    <t>Tatva Chintan Pharma Chem Ltd</t>
  </si>
  <si>
    <t>TATVA IN</t>
  </si>
  <si>
    <t>Ola Electric</t>
  </si>
  <si>
    <t>Ola Electric Mobility Ltd</t>
  </si>
  <si>
    <t>OLAELEC IN</t>
  </si>
  <si>
    <t>Medi Assist Ser.</t>
  </si>
  <si>
    <t>Medi Assist Healthcare Services Ltd</t>
  </si>
  <si>
    <t>MEDIASSI IN</t>
  </si>
  <si>
    <t>Prevest Denpro</t>
  </si>
  <si>
    <t>Prevest Denpro Ltd</t>
  </si>
  <si>
    <t>PREVEST IN</t>
  </si>
  <si>
    <t>Meghmani Organi.</t>
  </si>
  <si>
    <t>Meghmani Organics Ltd</t>
  </si>
  <si>
    <t>MOL IN</t>
  </si>
  <si>
    <t>Vijaya Diagnost.</t>
  </si>
  <si>
    <t>Vijaya Diagnostic Centre Ltd</t>
  </si>
  <si>
    <t>VIJAYA IN</t>
  </si>
  <si>
    <t>Dhampur Bio</t>
  </si>
  <si>
    <t>Dhampur Bio Organics Ltd</t>
  </si>
  <si>
    <t>DBOL IN</t>
  </si>
  <si>
    <t>Gretex Corporate</t>
  </si>
  <si>
    <t>Gretex Corporate Services Ltd</t>
  </si>
  <si>
    <t>GRCSL IN</t>
  </si>
  <si>
    <t>FSN E-Commerce</t>
  </si>
  <si>
    <t>FSN E-Commerce Ventures Ltd</t>
  </si>
  <si>
    <t>NYKAA IN</t>
  </si>
  <si>
    <t>Le Travenues</t>
  </si>
  <si>
    <t>Le Travenues Technology Ltd</t>
  </si>
  <si>
    <t>IXIGO IN</t>
  </si>
  <si>
    <t>Rategain Travel</t>
  </si>
  <si>
    <t>Rategain Travel Technologies Ltd</t>
  </si>
  <si>
    <t>RATEGAIN IN</t>
  </si>
  <si>
    <t>C.E. Info System</t>
  </si>
  <si>
    <t>C.E. Info Systems Ltd</t>
  </si>
  <si>
    <t>MAPMYIND IN</t>
  </si>
  <si>
    <t>Indiabulls Enter</t>
  </si>
  <si>
    <t>Indiabulls Enterprises Ltd</t>
  </si>
  <si>
    <t>IEL IN</t>
  </si>
  <si>
    <t>Aarti Pharma</t>
  </si>
  <si>
    <t>Aarti Pharmalabs Ltd</t>
  </si>
  <si>
    <t>AARTIPHA IN</t>
  </si>
  <si>
    <t>Kotyark Indust.</t>
  </si>
  <si>
    <t>Kotyark Industries Ltd</t>
  </si>
  <si>
    <t>KOTYARK</t>
  </si>
  <si>
    <t>KOTYARK IN</t>
  </si>
  <si>
    <t>Shrem InvIT</t>
  </si>
  <si>
    <t>SHREMINVIT</t>
  </si>
  <si>
    <t>SHREMINV IN</t>
  </si>
  <si>
    <t>INE0GTI23014</t>
  </si>
  <si>
    <t>Electronics Mart</t>
  </si>
  <si>
    <t>Electronics Mart India Ltd</t>
  </si>
  <si>
    <t>EMIL IN</t>
  </si>
  <si>
    <t>Uma Exports</t>
  </si>
  <si>
    <t>Uma Exports Ltd</t>
  </si>
  <si>
    <t>UMAEXPOR IN</t>
  </si>
  <si>
    <t>Wherrelz IT</t>
  </si>
  <si>
    <t>Wherrelz IT Solutions Ltd</t>
  </si>
  <si>
    <t>WITS IN</t>
  </si>
  <si>
    <t>National High</t>
  </si>
  <si>
    <t>National Highways Infra Trust</t>
  </si>
  <si>
    <t>NHIT</t>
  </si>
  <si>
    <t>NHIT IN</t>
  </si>
  <si>
    <t>Cool Caps</t>
  </si>
  <si>
    <t>Cool Caps Industries Ltd</t>
  </si>
  <si>
    <t>COOLCAPS</t>
  </si>
  <si>
    <t>COOLCAPS IN</t>
  </si>
  <si>
    <t>Radiant Cash</t>
  </si>
  <si>
    <t>Radiant Cash Management Services Ltd</t>
  </si>
  <si>
    <t>RADIANTC IN</t>
  </si>
  <si>
    <t>Piramal Pharma</t>
  </si>
  <si>
    <t>Piramal Pharma Ltd</t>
  </si>
  <si>
    <t>PIRPHARM IN</t>
  </si>
  <si>
    <t>Veranda Learning</t>
  </si>
  <si>
    <t>Veranda Learning Solutions Ltd</t>
  </si>
  <si>
    <t>VERANDA IN</t>
  </si>
  <si>
    <t>Nupur Recyclers</t>
  </si>
  <si>
    <t>Nupur Recyclers Ltd</t>
  </si>
  <si>
    <t>NRLTD IN</t>
  </si>
  <si>
    <t>Syrma SGS Tech.</t>
  </si>
  <si>
    <t>Syrma SGS Technology Ltd</t>
  </si>
  <si>
    <t>SYRMA IN</t>
  </si>
  <si>
    <t>Redtape</t>
  </si>
  <si>
    <t>Redtape Ltd</t>
  </si>
  <si>
    <t>REDTAPE IN</t>
  </si>
  <si>
    <t>Campus Activewe.</t>
  </si>
  <si>
    <t>Campus Activewear Ltd</t>
  </si>
  <si>
    <t>CAMPUS IN</t>
  </si>
  <si>
    <t>Allcargo Termi</t>
  </si>
  <si>
    <t>Allcargo Terminals Ltd</t>
  </si>
  <si>
    <t>ATL IN</t>
  </si>
  <si>
    <t>TransIndia Real</t>
  </si>
  <si>
    <t>TransIndia Real Estate Ltd</t>
  </si>
  <si>
    <t>TREL IN</t>
  </si>
  <si>
    <t>Aether Industri.</t>
  </si>
  <si>
    <t>Aether Industries Ltd</t>
  </si>
  <si>
    <t>AETHER IN</t>
  </si>
  <si>
    <t>Dreamfolks Servi</t>
  </si>
  <si>
    <t>Dreamfolks Services Ltd</t>
  </si>
  <si>
    <t>DREAMFOL IN</t>
  </si>
  <si>
    <t>Borosil Scienti.</t>
  </si>
  <si>
    <t>Borosil Scientific Ltd</t>
  </si>
  <si>
    <t>BOROSCI IN</t>
  </si>
  <si>
    <t>Suraj Estate</t>
  </si>
  <si>
    <t>Suraj Estate Developers Ltd</t>
  </si>
  <si>
    <t>SURAJEST IN</t>
  </si>
  <si>
    <t>Mukka Proteins</t>
  </si>
  <si>
    <t>Mukka Proteins Ltd</t>
  </si>
  <si>
    <t>MUKKA IN</t>
  </si>
  <si>
    <t>HMA Agro Inds.</t>
  </si>
  <si>
    <t>HMA Agro Industries Ltd</t>
  </si>
  <si>
    <t>HMAAGRO IN</t>
  </si>
  <si>
    <t>Mangalam World.</t>
  </si>
  <si>
    <t>Mangalam Worldwide Ltd</t>
  </si>
  <si>
    <t>MWL</t>
  </si>
  <si>
    <t>MWL IN</t>
  </si>
  <si>
    <t>Digidrive Dist.</t>
  </si>
  <si>
    <t>Digidrive Distributors Ltd</t>
  </si>
  <si>
    <t>DIGIDRIV IN</t>
  </si>
  <si>
    <t>Yatharth Hospit.</t>
  </si>
  <si>
    <t>Yatharth Hospital &amp; Trauma Care Services Ltd</t>
  </si>
  <si>
    <t>YATHARTH IN</t>
  </si>
  <si>
    <t>DCX Systems</t>
  </si>
  <si>
    <t>DCX Systems Ltd</t>
  </si>
  <si>
    <t>DCXINDIA IN</t>
  </si>
  <si>
    <t>Kaynes Tech</t>
  </si>
  <si>
    <t>Kaynes Technology India Ltd</t>
  </si>
  <si>
    <t>KAYNES IN</t>
  </si>
  <si>
    <t>Baazar Style</t>
  </si>
  <si>
    <t>Baazar Style Retail Ltd</t>
  </si>
  <si>
    <t>STYLEBAA IN</t>
  </si>
  <si>
    <t>Premier Energies</t>
  </si>
  <si>
    <t>Premier Energies Ltd</t>
  </si>
  <si>
    <t>PREMIERE IN</t>
  </si>
  <si>
    <t>Tierra Agrotech</t>
  </si>
  <si>
    <t>Tierra Agrotech Ltd</t>
  </si>
  <si>
    <t>TIERRA IN</t>
  </si>
  <si>
    <t>Krystal Integrat</t>
  </si>
  <si>
    <t>Krystal Integrated Services Ltd</t>
  </si>
  <si>
    <t>KRYSTAL IN</t>
  </si>
  <si>
    <t>All E Tech</t>
  </si>
  <si>
    <t>All E Technologies Ltd</t>
  </si>
  <si>
    <t>ALLETEC</t>
  </si>
  <si>
    <t>ALLETEC IN</t>
  </si>
  <si>
    <t>Varanium Cloud</t>
  </si>
  <si>
    <t>Varanium Cloud Ltd</t>
  </si>
  <si>
    <t>CLOUD</t>
  </si>
  <si>
    <t>CLOUD IN</t>
  </si>
  <si>
    <t>INE0JOO01021</t>
  </si>
  <si>
    <t>SignatureGlobal</t>
  </si>
  <si>
    <t>SignatureGlobal India Ltd</t>
  </si>
  <si>
    <t>SIGNATUR IN</t>
  </si>
  <si>
    <t>Honasa Consumer</t>
  </si>
  <si>
    <t>Honasa Consumer Ltd</t>
  </si>
  <si>
    <t>HONASA IN</t>
  </si>
  <si>
    <t>Trident Lifeline</t>
  </si>
  <si>
    <t>Trident Lifeline Ltd</t>
  </si>
  <si>
    <t>TLL IN</t>
  </si>
  <si>
    <t>Avalon Tech</t>
  </si>
  <si>
    <t>Avalon Technologies Ltd</t>
  </si>
  <si>
    <t>AVALON IN</t>
  </si>
  <si>
    <t>Highways Infra.</t>
  </si>
  <si>
    <t>Highways Infrastructure Trust</t>
  </si>
  <si>
    <t>HIGHWAYS</t>
  </si>
  <si>
    <t>HIGHWAYS IN</t>
  </si>
  <si>
    <t>INE0KXY23015</t>
  </si>
  <si>
    <t>Quicktouch Tech</t>
  </si>
  <si>
    <t>Quicktouch Technologies Ltd</t>
  </si>
  <si>
    <t>QUICKTOUCH</t>
  </si>
  <si>
    <t>QUICKTOU IN</t>
  </si>
  <si>
    <t>INE0K4D01020</t>
  </si>
  <si>
    <t>AWFIS Space</t>
  </si>
  <si>
    <t>AWFIS Space Solutions Ltd</t>
  </si>
  <si>
    <t>AWFIS IN</t>
  </si>
  <si>
    <t>Pritika Engineer</t>
  </si>
  <si>
    <t>Pritika Engineering Components Ltd</t>
  </si>
  <si>
    <t>PRITIKA</t>
  </si>
  <si>
    <t>PRITIKA IN</t>
  </si>
  <si>
    <t>IKIO IN</t>
  </si>
  <si>
    <t>Anzen IYEP Trust</t>
  </si>
  <si>
    <t>Anzen India Energy Yield Plus Trust</t>
  </si>
  <si>
    <t>ANZEN</t>
  </si>
  <si>
    <t>ANZEN IN</t>
  </si>
  <si>
    <t>Shera Energy</t>
  </si>
  <si>
    <t>Shera Energy Ltd</t>
  </si>
  <si>
    <t>SHERA</t>
  </si>
  <si>
    <t>SHERA IN</t>
  </si>
  <si>
    <t>Zaggle Prepaid</t>
  </si>
  <si>
    <t>Zaggle Prepaid Ocean Services Ltd</t>
  </si>
  <si>
    <t>ZAGGLE IN</t>
  </si>
  <si>
    <t>Rishabh Instrum.</t>
  </si>
  <si>
    <t>Rishabh Instruments Ltd</t>
  </si>
  <si>
    <t>RISHABH IN</t>
  </si>
  <si>
    <t>J.G.Chemicals</t>
  </si>
  <si>
    <t>J.G.Chemicals Ltd</t>
  </si>
  <si>
    <t>JGCHEM IN</t>
  </si>
  <si>
    <t>Macfos</t>
  </si>
  <si>
    <t>Macfos Ltd</t>
  </si>
  <si>
    <t>ROBU IN</t>
  </si>
  <si>
    <t>Sotac Pharma.</t>
  </si>
  <si>
    <t>Sotac Pharmaceuticals Ltd</t>
  </si>
  <si>
    <t>SOTAC</t>
  </si>
  <si>
    <t>SOTAC IN</t>
  </si>
  <si>
    <t>Ideaforge Tech</t>
  </si>
  <si>
    <t>Ideaforge Technology Ltd</t>
  </si>
  <si>
    <t>IDEAFORG IN</t>
  </si>
  <si>
    <t>Sancode Tech.</t>
  </si>
  <si>
    <t>Sancode Technologies Ltd</t>
  </si>
  <si>
    <t>SANCODE IN</t>
  </si>
  <si>
    <t>EMS</t>
  </si>
  <si>
    <t>EMS Ltd</t>
  </si>
  <si>
    <t>EMSLIMIT IN</t>
  </si>
  <si>
    <t>Digital Fibre</t>
  </si>
  <si>
    <t>Digital Fibre Infrastructure Trust</t>
  </si>
  <si>
    <t>INE0CDI23017</t>
  </si>
  <si>
    <t>Cube Highways</t>
  </si>
  <si>
    <t>Cube Highways Trust</t>
  </si>
  <si>
    <t>CUBEINVIT</t>
  </si>
  <si>
    <t>CUBEINVI IN</t>
  </si>
  <si>
    <t>Raymond Lifestyl</t>
  </si>
  <si>
    <t>Raymond Lifestyle Ltd</t>
  </si>
  <si>
    <t>RAYMONDLSL</t>
  </si>
  <si>
    <t>RAYMONDL IN</t>
  </si>
  <si>
    <t>Nexus Select</t>
  </si>
  <si>
    <t>Nexus Select Trust</t>
  </si>
  <si>
    <t>NXST</t>
  </si>
  <si>
    <t>NXST IN</t>
  </si>
  <si>
    <t>Valiant Laborato</t>
  </si>
  <si>
    <t>Valiant Laboratories Ltd</t>
  </si>
  <si>
    <t>VALIANTL IN</t>
  </si>
  <si>
    <t>Doms Industries</t>
  </si>
  <si>
    <t>Doms Industries Ltd</t>
  </si>
  <si>
    <t>DOMS IN</t>
  </si>
  <si>
    <t>Ceigall India</t>
  </si>
  <si>
    <t>Ceigall India Ltd</t>
  </si>
  <si>
    <t>CEIGALL IN</t>
  </si>
  <si>
    <t>S J Logistics (I</t>
  </si>
  <si>
    <t>S J Logistics (India) Ltd</t>
  </si>
  <si>
    <t>SJLOGISTIC</t>
  </si>
  <si>
    <t>SJLOGIST IN</t>
  </si>
  <si>
    <t>Epack Durable</t>
  </si>
  <si>
    <t>Epack Durable Ltd</t>
  </si>
  <si>
    <t>EPACK IN</t>
  </si>
  <si>
    <t>Western Carriers</t>
  </si>
  <si>
    <t>Western Carriers (India) Ltd</t>
  </si>
  <si>
    <t>WCIL IN</t>
  </si>
  <si>
    <t>Platinum Industr</t>
  </si>
  <si>
    <t>Platinum Industries Ltd</t>
  </si>
  <si>
    <t>PLATIND IN</t>
  </si>
  <si>
    <t>BLS E-Services</t>
  </si>
  <si>
    <t>BLS E-Services Ltd</t>
  </si>
  <si>
    <t>BLSE IN</t>
  </si>
  <si>
    <t>Cello World</t>
  </si>
  <si>
    <t>Cello World Ltd</t>
  </si>
  <si>
    <t>CELLO IN</t>
  </si>
  <si>
    <t>JNK</t>
  </si>
  <si>
    <t>JNK India Ltd</t>
  </si>
  <si>
    <t>JNKINDIA IN</t>
  </si>
  <si>
    <t>Maitreya</t>
  </si>
  <si>
    <t>Maitreya Medicare Ltd</t>
  </si>
  <si>
    <t>MAITREYA</t>
  </si>
  <si>
    <t>MAITREYA IN</t>
  </si>
  <si>
    <t>Entero Healthcar</t>
  </si>
  <si>
    <t>Entero Healthcare Solutions Ltd</t>
  </si>
  <si>
    <t>ENTERO IN</t>
  </si>
  <si>
    <t>Azad Engineering</t>
  </si>
  <si>
    <t>Azad Engineering Ltd</t>
  </si>
  <si>
    <t>AZAD IN</t>
  </si>
  <si>
    <t>Max Estates</t>
  </si>
  <si>
    <t>Max Estates Ltd</t>
  </si>
  <si>
    <t>MAXESTAT IN</t>
  </si>
  <si>
    <t>Vraj Iron</t>
  </si>
  <si>
    <t>Vraj Iron &amp; Steel Ltd</t>
  </si>
  <si>
    <t>VRAJ IN</t>
  </si>
  <si>
    <t>KRN Heat Exchan</t>
  </si>
  <si>
    <t>KRN Heat Exchanger and Refrigeration Ltd</t>
  </si>
  <si>
    <t>INE020B08FL9</t>
  </si>
  <si>
    <t>7.34% REC LTD SR 240B NCD RED 30-04-2030</t>
  </si>
  <si>
    <t>BBG01QNTPZ70</t>
  </si>
  <si>
    <t>INE391J01032</t>
  </si>
  <si>
    <t>INE090AD6204</t>
  </si>
  <si>
    <t>ICICI BANK CD RED 14-11-2025</t>
  </si>
  <si>
    <t>BBG01QSN7DM0</t>
  </si>
  <si>
    <t>INE514E14SJ0</t>
  </si>
  <si>
    <t>EXIM BANK CP RED 17-11-2025</t>
  </si>
  <si>
    <t>BBG01QVK1RN6</t>
  </si>
  <si>
    <t>INE289B07081</t>
  </si>
  <si>
    <t>8.25%GIC HSG FIN SR 8 OP1 NCD R 19-06-26</t>
  </si>
  <si>
    <t>BBG01QS3ZZC5</t>
  </si>
  <si>
    <t>[ICRA]AA+</t>
  </si>
  <si>
    <t>INE261F08EF5</t>
  </si>
  <si>
    <t>7.80% NABARD NCD SR 24E RED 15-03-2027</t>
  </si>
  <si>
    <t>BBG01KVY03G1</t>
  </si>
  <si>
    <t>IN002024Y308</t>
  </si>
  <si>
    <t>182 DAYS TBILL RED 08-05-2025</t>
  </si>
  <si>
    <t>BBG01QLGHYJ9</t>
  </si>
  <si>
    <t>IN002024Y316</t>
  </si>
  <si>
    <t>182 DAYS TBILL RED 15-05-2025</t>
  </si>
  <si>
    <t>BBG01QQVCGT4</t>
  </si>
  <si>
    <t>IN0020200153</t>
  </si>
  <si>
    <t>5.77% GOVT OF INDIA RED 03-08-2030</t>
  </si>
  <si>
    <t>BBG00WC0HST4</t>
  </si>
  <si>
    <t>GE VERNOVA T&amp;D INDIA LIMITED</t>
  </si>
  <si>
    <t>GE Vernova T&amp;D India Limited</t>
  </si>
  <si>
    <t>IN2220230295</t>
  </si>
  <si>
    <t>7.45% MAHARASHTRA SDL RED 20-03-2037</t>
  </si>
  <si>
    <t>BBG01M1JW8Y7</t>
  </si>
  <si>
    <t>INE0LLY01014</t>
  </si>
  <si>
    <t>ENVIRO INFRA ENGINEERS LIMITED</t>
  </si>
  <si>
    <t>Enviro Infra Engineers Ltd</t>
  </si>
  <si>
    <t>BBG00KHSG9V4</t>
  </si>
  <si>
    <t>KILBURN ENGINEERING LTD.</t>
  </si>
  <si>
    <t>Kilburn Engineering Ltd.</t>
  </si>
  <si>
    <t>BBG000CV81N1</t>
  </si>
  <si>
    <t>INE0ONG01011</t>
  </si>
  <si>
    <t>NTPC GREEN ENERGY LIMITED</t>
  </si>
  <si>
    <t>NTPC Green Energy Ltd.</t>
  </si>
  <si>
    <t>BBG01BZ4CCF1</t>
  </si>
  <si>
    <t>CHENNAI PETROLEUM CORPORATION LTD</t>
  </si>
  <si>
    <t>BBG0019XV0P3</t>
  </si>
  <si>
    <t>Nuvama Wealth Management Ltd.</t>
  </si>
  <si>
    <t>Tata Capital Housing Finance Ltd.</t>
  </si>
  <si>
    <t>EPS T12</t>
  </si>
  <si>
    <t>Caprihans India</t>
  </si>
  <si>
    <t>Caprihans India Ltd</t>
  </si>
  <si>
    <t>CPRI IN</t>
  </si>
  <si>
    <t>INE636D01041</t>
  </si>
  <si>
    <t>Nibe Ordnance</t>
  </si>
  <si>
    <t>Nibe Ordnance &amp; Maritime Ltd</t>
  </si>
  <si>
    <t>Calcom Vision</t>
  </si>
  <si>
    <t>Calcom Vision Ltd</t>
  </si>
  <si>
    <t>CALC IN</t>
  </si>
  <si>
    <t>Sh. Hari Chem.</t>
  </si>
  <si>
    <t>Shree Hari Chemicals Export Ltd</t>
  </si>
  <si>
    <t>SRHC IN</t>
  </si>
  <si>
    <t>INE989C01038</t>
  </si>
  <si>
    <t>Fischer Medical</t>
  </si>
  <si>
    <t>Fischer Medical Ventures Ltd</t>
  </si>
  <si>
    <t>NHC Foods</t>
  </si>
  <si>
    <t>NHC Foods Ltd</t>
  </si>
  <si>
    <t>NHCF IN</t>
  </si>
  <si>
    <t>INE141C01036</t>
  </si>
  <si>
    <t>MKP Mobility</t>
  </si>
  <si>
    <t>MKP Mobility Ltd</t>
  </si>
  <si>
    <t>ACS Tech</t>
  </si>
  <si>
    <t>ACS Technologies Ltd</t>
  </si>
  <si>
    <t>Dr. Fresh Assets</t>
  </si>
  <si>
    <t>Dr. Fresh Assets Ltd</t>
  </si>
  <si>
    <t>Afcons Infrastr.</t>
  </si>
  <si>
    <t>Afcons Infrastructure Ltd</t>
  </si>
  <si>
    <t>AFCONS</t>
  </si>
  <si>
    <t>AFCONS IN</t>
  </si>
  <si>
    <t>Sunshine Capital</t>
  </si>
  <si>
    <t>Sunshine Capital Ltd</t>
  </si>
  <si>
    <t>SUCL IN</t>
  </si>
  <si>
    <t>RAPM IN</t>
  </si>
  <si>
    <t>Trescon</t>
  </si>
  <si>
    <t>Trescon Ltd</t>
  </si>
  <si>
    <t>TRES IN</t>
  </si>
  <si>
    <t>XTGLOBAL IN</t>
  </si>
  <si>
    <t>ISTL IN</t>
  </si>
  <si>
    <t>Hyundai Motor I</t>
  </si>
  <si>
    <t>Hyundai Motor India Ltd</t>
  </si>
  <si>
    <t>HYUNDAI IN</t>
  </si>
  <si>
    <t>Mangalam Drugs</t>
  </si>
  <si>
    <t>Mangalam Drugs and Organics Ltd</t>
  </si>
  <si>
    <t>MDOL IN</t>
  </si>
  <si>
    <t>Haz.Multi Proj.</t>
  </si>
  <si>
    <t>Hazoor Multi Projects Ltd</t>
  </si>
  <si>
    <t>HZOR IN</t>
  </si>
  <si>
    <t>INE550F01049</t>
  </si>
  <si>
    <t>Aspira Pathlab</t>
  </si>
  <si>
    <t>Aspira Pathlab &amp; Diagnostics Ltd</t>
  </si>
  <si>
    <t>ASPIRA IN</t>
  </si>
  <si>
    <t>Uttam Sug.Mills</t>
  </si>
  <si>
    <t>UTSM IN</t>
  </si>
  <si>
    <t>Globe Commercial</t>
  </si>
  <si>
    <t>Globe Commercials Ltd</t>
  </si>
  <si>
    <t>GLOBE IN</t>
  </si>
  <si>
    <t>Bansal Wire Inds</t>
  </si>
  <si>
    <t>Bansal Wire Industries Ltd</t>
  </si>
  <si>
    <t>BANSALWI IN</t>
  </si>
  <si>
    <t>Diffusion Eng</t>
  </si>
  <si>
    <t>Diffusion Engineers Ltd</t>
  </si>
  <si>
    <t>DIFFNKG IN</t>
  </si>
  <si>
    <t>Tantia Financial</t>
  </si>
  <si>
    <t>Tantia Financial Services Ltd</t>
  </si>
  <si>
    <t>INE389G01016</t>
  </si>
  <si>
    <t>IIFL Capital</t>
  </si>
  <si>
    <t>IIFL Capital Services Ltd</t>
  </si>
  <si>
    <t>IIFLCAPS</t>
  </si>
  <si>
    <t>Annvrridhhi Ven</t>
  </si>
  <si>
    <t>Annvrridhhi Ventures Ltd</t>
  </si>
  <si>
    <t>Waaree Energies</t>
  </si>
  <si>
    <t>Waaree Energies Ltd</t>
  </si>
  <si>
    <t>WAAREEEN IN</t>
  </si>
  <si>
    <t>Godavari Bioref.</t>
  </si>
  <si>
    <t>Godavari Biorefineries Ltd</t>
  </si>
  <si>
    <t>GODAVARI IN</t>
  </si>
  <si>
    <t>Aerpace Indus</t>
  </si>
  <si>
    <t>Aerpace Industries Ltd</t>
  </si>
  <si>
    <t>INE187R01029</t>
  </si>
  <si>
    <t>NINtec Systems</t>
  </si>
  <si>
    <t>NINtec Systems Ltd</t>
  </si>
  <si>
    <t>NINSYS IN</t>
  </si>
  <si>
    <t>Swiggy</t>
  </si>
  <si>
    <t>Swiggy Ltd</t>
  </si>
  <si>
    <t>SWIGGY</t>
  </si>
  <si>
    <t>SWIGGY IN</t>
  </si>
  <si>
    <t>INE00H001014</t>
  </si>
  <si>
    <t>Brainbees Solut.</t>
  </si>
  <si>
    <t>Brainbees Solutions Ltd</t>
  </si>
  <si>
    <t>FIRSTCRY IN</t>
  </si>
  <si>
    <t>INE291W01037</t>
  </si>
  <si>
    <t>Castle Traders</t>
  </si>
  <si>
    <t>Castle Traders Ltd</t>
  </si>
  <si>
    <t>ACME Solar Hold.</t>
  </si>
  <si>
    <t>ACME Solar Holdings Ltd</t>
  </si>
  <si>
    <t>ACMESOLAR</t>
  </si>
  <si>
    <t>ACMESOLA IN</t>
  </si>
  <si>
    <t>INE622W01025</t>
  </si>
  <si>
    <t>INE715Y01031</t>
  </si>
  <si>
    <t>MRC Agrotech</t>
  </si>
  <si>
    <t>MRC Agrotech Ltd</t>
  </si>
  <si>
    <t>MRCAGRO IN</t>
  </si>
  <si>
    <t>Orissa Bengal</t>
  </si>
  <si>
    <t>Orissa Bengal Carrier Ltd</t>
  </si>
  <si>
    <t>OBCL IN</t>
  </si>
  <si>
    <t>Synoptics Techno</t>
  </si>
  <si>
    <t>Synoptics Technologies Ltd</t>
  </si>
  <si>
    <t>SYNOPTICS</t>
  </si>
  <si>
    <t>SYNOPTIC IN</t>
  </si>
  <si>
    <t>INE0BTR01012</t>
  </si>
  <si>
    <t>Gala Precis. Eng</t>
  </si>
  <si>
    <t>Gala Precision Engineering Ltd</t>
  </si>
  <si>
    <t>GALAPREC IN</t>
  </si>
  <si>
    <t>City Pulse Multi</t>
  </si>
  <si>
    <t>CPML IN</t>
  </si>
  <si>
    <t>HP Adhesives</t>
  </si>
  <si>
    <t>HP Adhesives Ltd</t>
  </si>
  <si>
    <t>HPAL IN</t>
  </si>
  <si>
    <t>Rossell Techsys</t>
  </si>
  <si>
    <t>Rossell Techsys Ltd</t>
  </si>
  <si>
    <t>ROSSTECH</t>
  </si>
  <si>
    <t>INE0OJW01016</t>
  </si>
  <si>
    <t>Vasa Denticity</t>
  </si>
  <si>
    <t>Vasa Denticity Ltd</t>
  </si>
  <si>
    <t>DENTALKART</t>
  </si>
  <si>
    <t>DENTALKA IN</t>
  </si>
  <si>
    <t>Shree TirupatiBa</t>
  </si>
  <si>
    <t>Shree Tirupati Balajee Agro Trading Co. Ltd</t>
  </si>
  <si>
    <t>BALAJEE IN</t>
  </si>
  <si>
    <t>Arkade</t>
  </si>
  <si>
    <t>Arkade Developers Ltd</t>
  </si>
  <si>
    <t>ARKADE IN</t>
  </si>
  <si>
    <t>DCG Cables</t>
  </si>
  <si>
    <t>DCG Cables &amp; Wires Ltd</t>
  </si>
  <si>
    <t>DCG</t>
  </si>
  <si>
    <t>DCG IN</t>
  </si>
  <si>
    <t>INE0S8401018</t>
  </si>
  <si>
    <t>KRN IN</t>
  </si>
  <si>
    <t>Tolins Tyres Ltd</t>
  </si>
  <si>
    <t>TOLINS IN</t>
  </si>
  <si>
    <t>Sagility India</t>
  </si>
  <si>
    <t>Sagility India Ltd</t>
  </si>
  <si>
    <t>SAGILITY</t>
  </si>
  <si>
    <t>SAGILITY IN</t>
  </si>
  <si>
    <t>INE0W2G01015</t>
  </si>
  <si>
    <t>Mahalaxmi Fab.</t>
  </si>
  <si>
    <t>Mahalaxmi Fabric Mills Ltd</t>
  </si>
  <si>
    <t>MFML</t>
  </si>
  <si>
    <t>MFML IN</t>
  </si>
  <si>
    <t>INE0US801024</t>
  </si>
  <si>
    <t>SWIGGY IN Equity</t>
  </si>
  <si>
    <t>SWIGGY LTD</t>
  </si>
  <si>
    <t>NTPCGREE IN Equity</t>
  </si>
  <si>
    <t>NTPC GREEN ENERG</t>
  </si>
  <si>
    <t>AFCONS IN Equity</t>
  </si>
  <si>
    <t>AFCONS INFRASTUC</t>
  </si>
  <si>
    <t>SAGILITY IN Equity</t>
  </si>
  <si>
    <t>SAGILITY INDIA L</t>
  </si>
  <si>
    <t>ACMESOLA IN Equity</t>
  </si>
  <si>
    <t>ACME SOLAR HOLDI</t>
  </si>
  <si>
    <t>NIVABUPA IN Equity</t>
  </si>
  <si>
    <t>NIVA BUPA HEALTH</t>
  </si>
  <si>
    <t>INE995S01015</t>
  </si>
  <si>
    <t>IIFLCAPS IN Equity</t>
  </si>
  <si>
    <t>IIFL CAPITAL SER</t>
  </si>
  <si>
    <t>BLACKBUC IN Equity</t>
  </si>
  <si>
    <t>ZINKA LOGISTICS</t>
  </si>
  <si>
    <t>INE0UIZ01018</t>
  </si>
  <si>
    <t>INE432F01032</t>
  </si>
  <si>
    <t>EIEL IN Equity</t>
  </si>
  <si>
    <t>ENVIRO INFRA ENG</t>
  </si>
  <si>
    <t>INE0FRK01020</t>
  </si>
  <si>
    <t>INE02WG01024</t>
  </si>
  <si>
    <t>INE293E01031</t>
  </si>
  <si>
    <t>INE00TV01023</t>
  </si>
  <si>
    <t>INE555Z01020</t>
  </si>
  <si>
    <t>RVTH IN Equity</t>
  </si>
  <si>
    <t>MINI IN Equity</t>
  </si>
  <si>
    <t>MINI DIAMONDS</t>
  </si>
  <si>
    <t>GRETEX IN Equity</t>
  </si>
  <si>
    <t>GRETEX INDUSTRIE</t>
  </si>
  <si>
    <t>INE985P01012</t>
  </si>
  <si>
    <t>SHAL IN Equity</t>
  </si>
  <si>
    <t>SHALIMAR AGENCIE</t>
  </si>
  <si>
    <t>BGPL IN Equity</t>
  </si>
  <si>
    <t>BIO GREEN PAPERS</t>
  </si>
  <si>
    <t>TERA IN Equity</t>
  </si>
  <si>
    <t>TERA SOFTWARE</t>
  </si>
  <si>
    <t>USHAFIN IN Equity</t>
  </si>
  <si>
    <t>USHA FINANCIAL S</t>
  </si>
  <si>
    <t>INE0LS001014</t>
  </si>
  <si>
    <t>UNIHEALTH HOSPIT</t>
  </si>
  <si>
    <t>ACMR IN Equity</t>
  </si>
  <si>
    <t>ACME RESOURCES L</t>
  </si>
  <si>
    <t>MURAE IN Equity</t>
  </si>
  <si>
    <t>MURAE ORGANISOR</t>
  </si>
  <si>
    <t>SLONE IN Equity</t>
  </si>
  <si>
    <t>SLONE INFOSYSTEM</t>
  </si>
  <si>
    <t>INE0SMA01017</t>
  </si>
  <si>
    <t>SLVR IN Equity</t>
  </si>
  <si>
    <t>SILVERLINE TECH</t>
  </si>
  <si>
    <t>ONEGLOBA IN Equity</t>
  </si>
  <si>
    <t>ONE GLOBAL SERVI</t>
  </si>
  <si>
    <t>OLATECH IN Equity</t>
  </si>
  <si>
    <t>OLATECH SOLUTION</t>
  </si>
  <si>
    <t>OPFL IN Equity</t>
  </si>
  <si>
    <t>OPTIMUS FINANCE</t>
  </si>
  <si>
    <t>JINF IN Equity</t>
  </si>
  <si>
    <t>JYOTHI INFRAVENT</t>
  </si>
  <si>
    <t>MACL IN Equity</t>
  </si>
  <si>
    <t>MADHAV COPPER LT</t>
  </si>
  <si>
    <t>DEEPAKCH IN Equity</t>
  </si>
  <si>
    <t>DEEPAK CHEMTEX P</t>
  </si>
  <si>
    <t>CHANDRIM IN Equity</t>
  </si>
  <si>
    <t>CHANDRIMA MERCAN</t>
  </si>
  <si>
    <t>PAJE IN Equity</t>
  </si>
  <si>
    <t>PATDIAM JEWELLER</t>
  </si>
  <si>
    <t>GSMFOILS IN Equity</t>
  </si>
  <si>
    <t>GSM FOILS LTD</t>
  </si>
  <si>
    <t>INE0SQY01018</t>
  </si>
  <si>
    <t>UCIL IN Equity</t>
  </si>
  <si>
    <t>UNIFINZ CAPITAL</t>
  </si>
  <si>
    <t>TTFLTD IN Equity</t>
  </si>
  <si>
    <t>TRIDENT TEXOFAB</t>
  </si>
  <si>
    <t>DHIL IN Equity</t>
  </si>
  <si>
    <t>D&amp;H INDIA LTD</t>
  </si>
  <si>
    <t>SPG IN Equity</t>
  </si>
  <si>
    <t>SHILP GRAVURES</t>
  </si>
  <si>
    <t>TXLP IN Equity</t>
  </si>
  <si>
    <t>TEXEL INDUS LTD</t>
  </si>
  <si>
    <t>RHRI IN Equity</t>
  </si>
  <si>
    <t>RAINBOW FOUNDATI</t>
  </si>
  <si>
    <t>MCFL IN Equity</t>
  </si>
  <si>
    <t>MAYANK CATTLE FO</t>
  </si>
  <si>
    <t>SWIGGY LIMITED</t>
  </si>
  <si>
    <t>BLACKBUCK</t>
  </si>
  <si>
    <t>NTPCGREEN</t>
  </si>
  <si>
    <t>EIEL</t>
  </si>
  <si>
    <t>INE040A16FY5</t>
  </si>
  <si>
    <t>HDFC BANK CD RED 04-12-2025</t>
  </si>
  <si>
    <t>BBG01R3GZY34</t>
  </si>
  <si>
    <t>INE514E08FH3</t>
  </si>
  <si>
    <t>7.02% EXIM BANK NCD RED SR T 25-11-2031</t>
  </si>
  <si>
    <t>BBG00HDPFFR3</t>
  </si>
  <si>
    <t>INE514E08GD0</t>
  </si>
  <si>
    <t>7.14% EXIM BOND SR AA01 NCD 13-12-2029</t>
  </si>
  <si>
    <t>BBG01R76TPW6</t>
  </si>
  <si>
    <t>INE053F08411</t>
  </si>
  <si>
    <t>7.37% IRFC SR 181 NCD RED 31-07-2029</t>
  </si>
  <si>
    <t>BBG01P1DM703</t>
  </si>
  <si>
    <t>INE261F08EK5</t>
  </si>
  <si>
    <t>7.44% NABARD NCD SR 25C RED 24.02.2028</t>
  </si>
  <si>
    <t>BBG01PZJ8YZ2</t>
  </si>
  <si>
    <t>INE134E08KQ1</t>
  </si>
  <si>
    <t>7.40% POWER FIN CORP NCD RED 08-05-2030</t>
  </si>
  <si>
    <t>BBG00TQGRFP2</t>
  </si>
  <si>
    <t>INE160A08316</t>
  </si>
  <si>
    <t>BBG01RH5DNB2</t>
  </si>
  <si>
    <t>IN0020240159</t>
  </si>
  <si>
    <t>6.79% GOVT OF INDIA SGRB RED 02-12-2034</t>
  </si>
  <si>
    <t>BBG01R0K0245</t>
  </si>
  <si>
    <t>IN1520230195</t>
  </si>
  <si>
    <t>7.66% GUJARAT SDL RED 10-01-2032</t>
  </si>
  <si>
    <t>BBG01KXLM9F1</t>
  </si>
  <si>
    <t>INE206D08378</t>
  </si>
  <si>
    <t>8.13% NPCIL NCD 28-03-2028 XXXII B</t>
  </si>
  <si>
    <t>Nuclear Power Corporation</t>
  </si>
  <si>
    <t>BBG00CLB77X6</t>
  </si>
  <si>
    <t>INE508G14HA9</t>
  </si>
  <si>
    <t>TIME TECHNOPLAST CP RED 19-06-25</t>
  </si>
  <si>
    <t>BBG01RB0TSX7</t>
  </si>
  <si>
    <t>IN2220190085</t>
  </si>
  <si>
    <t>7.2% MAHARASHTRA SDL RED 23-10-2029</t>
  </si>
  <si>
    <t>BBG00QL8CDD5</t>
  </si>
  <si>
    <t>INE028A16GR2</t>
  </si>
  <si>
    <t>BANK OF BARODA CD RED 15-05-2025</t>
  </si>
  <si>
    <t>BBG01QHLT1S2</t>
  </si>
  <si>
    <t>GMR AIRPORTS LIMITED</t>
  </si>
  <si>
    <t>GMR Airports Ltd.</t>
  </si>
  <si>
    <t>Multi Commodity Exchange Of India Ltd.</t>
  </si>
  <si>
    <t>BBG000Q47HF1</t>
  </si>
  <si>
    <t>INE037Z01029</t>
  </si>
  <si>
    <t>CONCORD ENVIRO SYSTEMS LIMITED</t>
  </si>
  <si>
    <t>Concord Enviro Systems Ltd.</t>
  </si>
  <si>
    <t>Waste Management</t>
  </si>
  <si>
    <t>BBG000Q3GSF9</t>
  </si>
  <si>
    <t>INE0Q9301021</t>
  </si>
  <si>
    <t>INTERNATIONAL GEMMOLOGICAL INST IND LTD.</t>
  </si>
  <si>
    <t>International Gemmological Inst Ind Ltd.</t>
  </si>
  <si>
    <t>BBG01GS2HK69</t>
  </si>
  <si>
    <t>PRUDENT CORPORATE ADVISORY SERVICES LTD</t>
  </si>
  <si>
    <t>Prudent Corporate Advisory Services Ltd.</t>
  </si>
  <si>
    <t>Financial Products Distributor</t>
  </si>
  <si>
    <t>BBG00LFT7DQ9</t>
  </si>
  <si>
    <t>INE284H01025</t>
  </si>
  <si>
    <t>DAM CAPITAL ADVISORS LIMITED</t>
  </si>
  <si>
    <t>DAM Capital Advisors Ltd.</t>
  </si>
  <si>
    <t>BBG000GS5LW3</t>
  </si>
  <si>
    <t>Godawari Power And Ispat Ltd.</t>
  </si>
  <si>
    <t>BBG000DPQW82</t>
  </si>
  <si>
    <t>INE0JPD01013</t>
  </si>
  <si>
    <t>SANATHAN TEXTILES LIMITED</t>
  </si>
  <si>
    <t>Sanathan Textiles Ltd.</t>
  </si>
  <si>
    <t>BBG005MWD384</t>
  </si>
  <si>
    <t>Sheela Foam Ltd.</t>
  </si>
  <si>
    <t>Furniture, Home Furnishing</t>
  </si>
  <si>
    <t>BBG000BWHMK7</t>
  </si>
  <si>
    <t>INE454P01035</t>
  </si>
  <si>
    <t>TRANSRAIL LIGHTING LIMITED</t>
  </si>
  <si>
    <t>Transrail Lighting Ltd.</t>
  </si>
  <si>
    <t>BBG006GTB299</t>
  </si>
  <si>
    <t>CONCORD BIOTECH LTD.</t>
  </si>
  <si>
    <t>Concord Biotech Ltd.</t>
  </si>
  <si>
    <t>BBG000C5C8R4</t>
  </si>
  <si>
    <t>Praveg Ltd.</t>
  </si>
  <si>
    <t>BBG000GQJWN8</t>
  </si>
  <si>
    <t>INE01EA01019</t>
  </si>
  <si>
    <t>VISHAL MEGA MART LIMITED</t>
  </si>
  <si>
    <t>Vishal Mega Mart Ltd</t>
  </si>
  <si>
    <t>BBG01QD8RRB8</t>
  </si>
  <si>
    <t>INE0V7W01012</t>
  </si>
  <si>
    <t>CARRARO INDIA LIMITED</t>
  </si>
  <si>
    <t>Carraro India Ltd.</t>
  </si>
  <si>
    <t>BBG000NFZFM4</t>
  </si>
  <si>
    <t>INE249Z01020</t>
  </si>
  <si>
    <t>BBG000DSNZ82</t>
  </si>
  <si>
    <t>Bajaj Financial Securities Ltd.</t>
  </si>
  <si>
    <t>GMRAIRPO IN Equity</t>
  </si>
  <si>
    <t>GMR AIRPORTS LTD</t>
  </si>
  <si>
    <t>VMM IN Equity</t>
  </si>
  <si>
    <t>VISHAL MEGA MART</t>
  </si>
  <si>
    <t>IKS IN Equity</t>
  </si>
  <si>
    <t>INVENTURUS KNOWL</t>
  </si>
  <si>
    <t>INE115Q01022</t>
  </si>
  <si>
    <t>HBLENGIN IN Equity</t>
  </si>
  <si>
    <t>HBL ENGINEERING</t>
  </si>
  <si>
    <t>VENTIVE IN Equity</t>
  </si>
  <si>
    <t>VENTIVE HOSPITAL</t>
  </si>
  <si>
    <t>INE781S01027</t>
  </si>
  <si>
    <t>SAILIFE IN Equity</t>
  </si>
  <si>
    <t>SAI LIFE SCIENCE</t>
  </si>
  <si>
    <t>INE570L01029</t>
  </si>
  <si>
    <t>INE785M01021</t>
  </si>
  <si>
    <t>CARRARO IN Equity</t>
  </si>
  <si>
    <t>CARRARO INDIA LT</t>
  </si>
  <si>
    <t>DAMCAPIT IN Equity</t>
  </si>
  <si>
    <t>DAM CAPITAL ADVI</t>
  </si>
  <si>
    <t>SENORES IN Equity</t>
  </si>
  <si>
    <t>SENORES PHARMACE</t>
  </si>
  <si>
    <t>INE0RB801010</t>
  </si>
  <si>
    <t>RAJESH IN Equity</t>
  </si>
  <si>
    <t>RAJESH POWER SER</t>
  </si>
  <si>
    <t>INE0VN801010</t>
  </si>
  <si>
    <t>SURAKSHA IN Equity</t>
  </si>
  <si>
    <t>SURAKSHA DIAGNOS</t>
  </si>
  <si>
    <t>INE877V01027</t>
  </si>
  <si>
    <t>ROSSTECH IN Equity</t>
  </si>
  <si>
    <t>ROSSELL TECHSYS</t>
  </si>
  <si>
    <t>CEWATER IN Equity</t>
  </si>
  <si>
    <t>CONCORD ENVIRO S</t>
  </si>
  <si>
    <t>C2C IN Equity</t>
  </si>
  <si>
    <t>C2C ADVANCED SYS</t>
  </si>
  <si>
    <t>INE0U7V01015</t>
  </si>
  <si>
    <t>NISUS IN Equity</t>
  </si>
  <si>
    <t>NISUS FINANCE SE</t>
  </si>
  <si>
    <t>INE0DQN01013</t>
  </si>
  <si>
    <t>INE802B01027</t>
  </si>
  <si>
    <t>INE767M01029</t>
  </si>
  <si>
    <t>AEIM IN Equity</t>
  </si>
  <si>
    <t>ARTIFICIAL ELECT</t>
  </si>
  <si>
    <t>INE145Y01023</t>
  </si>
  <si>
    <t>INE0GFE01026</t>
  </si>
  <si>
    <t>EO IN Equity</t>
  </si>
  <si>
    <t>AMINA EHREUM ETP</t>
  </si>
  <si>
    <t>ARAY IN Equity</t>
  </si>
  <si>
    <t>ANAND RAYONS LTD</t>
  </si>
  <si>
    <t>RAJPUTAN IN Equity</t>
  </si>
  <si>
    <t>RAJPUTANA BIODIE</t>
  </si>
  <si>
    <t>INE0VHU01019</t>
  </si>
  <si>
    <t>ODIGMA IN Equity</t>
  </si>
  <si>
    <t>ODIGMA CONSULTAN</t>
  </si>
  <si>
    <t>INE054301028</t>
  </si>
  <si>
    <t>BCOL IN Equity</t>
  </si>
  <si>
    <t>BALGOPAL COMMERC</t>
  </si>
  <si>
    <t>RELHOME IN Equity</t>
  </si>
  <si>
    <t>RELIANCE HOME FI</t>
  </si>
  <si>
    <t>PURPLEUT IN Equity</t>
  </si>
  <si>
    <t>PURPLE UNITED SA</t>
  </si>
  <si>
    <t>INE0P5R01014</t>
  </si>
  <si>
    <t>TRANSTEE IN Equity</t>
  </si>
  <si>
    <t>TRANSTEEL SEATIN</t>
  </si>
  <si>
    <t>INE0NVI01020</t>
  </si>
  <si>
    <t>MOKSH IN Equity</t>
  </si>
  <si>
    <t>MOKSH ORNAMENTS</t>
  </si>
  <si>
    <t>EMERGENT IN Equity</t>
  </si>
  <si>
    <t>EMERGENT INDUSTR</t>
  </si>
  <si>
    <t>LAKSHMIE IN Equity</t>
  </si>
  <si>
    <t>LAKSHMI ENGINEER</t>
  </si>
  <si>
    <t>ONYX IN Equity</t>
  </si>
  <si>
    <t>ONYX BIOTEC LTD</t>
  </si>
  <si>
    <t>INE0WVU01018</t>
  </si>
  <si>
    <t>KAMATS IN Equity</t>
  </si>
  <si>
    <t>VIKRAM KAMATS HO</t>
  </si>
  <si>
    <t>KGP IN Equity</t>
  </si>
  <si>
    <t>KG PETROLEUM</t>
  </si>
  <si>
    <t>PLS IN Equity</t>
  </si>
  <si>
    <t>SAMBHAAV MEDIA</t>
  </si>
  <si>
    <t>COMMITTE IN Equity</t>
  </si>
  <si>
    <t>COMMITTED CARGO</t>
  </si>
  <si>
    <t>INE597Z01014</t>
  </si>
  <si>
    <t>FCON IN Equity</t>
  </si>
  <si>
    <t>FUTURE CONSUMER</t>
  </si>
  <si>
    <t>OMFURN IN Equity</t>
  </si>
  <si>
    <t>OMFURN INDIA LTD</t>
  </si>
  <si>
    <t>INE338Y01016</t>
  </si>
  <si>
    <t>MASTER IN Equity</t>
  </si>
  <si>
    <t>MASTER COMPONENT</t>
  </si>
  <si>
    <t>INE0OJM01017</t>
  </si>
  <si>
    <t>ABREL IN</t>
  </si>
  <si>
    <t>NAPEROL IN</t>
  </si>
  <si>
    <t>PRIMO IN</t>
  </si>
  <si>
    <t>Reliance Capital</t>
  </si>
  <si>
    <t>Reliance Capital Ltd</t>
  </si>
  <si>
    <t>RCAPT IN</t>
  </si>
  <si>
    <t>HBL Engineering</t>
  </si>
  <si>
    <t>HBL Engineering Ltd</t>
  </si>
  <si>
    <t>HBLENGINE</t>
  </si>
  <si>
    <t>SGL Resources</t>
  </si>
  <si>
    <t>SGL Resources Ltd</t>
  </si>
  <si>
    <t>Transworld Shipp</t>
  </si>
  <si>
    <t>Transworld Shipping Lines Ltd</t>
  </si>
  <si>
    <t>Onesource Indus.</t>
  </si>
  <si>
    <t>Onesource Industries &amp; Venture Ltd</t>
  </si>
  <si>
    <t>Kati patang Life</t>
  </si>
  <si>
    <t>Kati patang Lifestyle Ltd</t>
  </si>
  <si>
    <t>Jyot Internatio.</t>
  </si>
  <si>
    <t>Jyot International Marketing Ltd</t>
  </si>
  <si>
    <t>JYOTIN IN</t>
  </si>
  <si>
    <t>INE043R01016</t>
  </si>
  <si>
    <t>INE046M01036</t>
  </si>
  <si>
    <t>INE390H01020</t>
  </si>
  <si>
    <t>Kavveri Defence</t>
  </si>
  <si>
    <t>Kavveri Defence &amp; Wireless Technologies Ltd</t>
  </si>
  <si>
    <t>GMR Airports</t>
  </si>
  <si>
    <t>GMR Airports Ltd</t>
  </si>
  <si>
    <t>GMRAIRPORT</t>
  </si>
  <si>
    <t>Swan Defence</t>
  </si>
  <si>
    <t>Swan Defence and Heavy Industries Ltd</t>
  </si>
  <si>
    <t>Agribio Spirits</t>
  </si>
  <si>
    <t>Agribio Spirits Ltd</t>
  </si>
  <si>
    <t>Vivimed Labs.</t>
  </si>
  <si>
    <t>Vivimed Labs Ltd</t>
  </si>
  <si>
    <t>VILA IN</t>
  </si>
  <si>
    <t>RDB Infrastruc.</t>
  </si>
  <si>
    <t>RDB Infrastructure and Power Ltd</t>
  </si>
  <si>
    <t>INE890N01027</t>
  </si>
  <si>
    <t>Vikram Kamats</t>
  </si>
  <si>
    <t>Vikram Kamats Hospitality Ltd</t>
  </si>
  <si>
    <t>One Mobikwik</t>
  </si>
  <si>
    <t>One Mobikwik Systems Ltd</t>
  </si>
  <si>
    <t>MOBIKWIK</t>
  </si>
  <si>
    <t>MOBIKWIK IN</t>
  </si>
  <si>
    <t>INE0HLU01028</t>
  </si>
  <si>
    <t>FIVECORE IN</t>
  </si>
  <si>
    <t>City Pulse Multiventures Ltd</t>
  </si>
  <si>
    <t>Zinka Logistics</t>
  </si>
  <si>
    <t>Zinka Logistics Solutions Ltd</t>
  </si>
  <si>
    <t>BLACKBUC IN</t>
  </si>
  <si>
    <t>Suraksha Diagno.</t>
  </si>
  <si>
    <t>Suraksha Diagnostic Ltd</t>
  </si>
  <si>
    <t>SURAKSHA</t>
  </si>
  <si>
    <t>SURAKSHA IN</t>
  </si>
  <si>
    <t>Enviro Infra</t>
  </si>
  <si>
    <t>EIEL IN</t>
  </si>
  <si>
    <t>ROSSTECH IN</t>
  </si>
  <si>
    <t>Indus Inf. Trust</t>
  </si>
  <si>
    <t>Indus Infra Trust</t>
  </si>
  <si>
    <t>DIGIFIBR IN</t>
  </si>
  <si>
    <t>IRB Infra. Trust</t>
  </si>
  <si>
    <t>IRB Infrastructure Trust</t>
  </si>
  <si>
    <t>IRBIT</t>
  </si>
  <si>
    <t>IRBIT IN</t>
  </si>
  <si>
    <t>INE0C8K23012</t>
  </si>
  <si>
    <t>(C)</t>
  </si>
  <si>
    <t>INE721A01047</t>
  </si>
  <si>
    <t>ITCHOTEL IN Equity</t>
  </si>
  <si>
    <t>ITC HOTELS LTD</t>
  </si>
  <si>
    <t>INE379A01028</t>
  </si>
  <si>
    <t>INE927D01051</t>
  </si>
  <si>
    <t>ONESOURC IN Equity</t>
  </si>
  <si>
    <t>ONESOURCE SPECIA</t>
  </si>
  <si>
    <t>INE013P01021</t>
  </si>
  <si>
    <t>ALIVUS IN Equity</t>
  </si>
  <si>
    <t>ALIVUS LIFE SCIE</t>
  </si>
  <si>
    <t>PCBL CHEMICAL LT</t>
  </si>
  <si>
    <t>INE725A01030</t>
  </si>
  <si>
    <t>INE091G01026</t>
  </si>
  <si>
    <t>INDIGRID INFRAST</t>
  </si>
  <si>
    <t>INE602W01027</t>
  </si>
  <si>
    <t>INE0LGX01024</t>
  </si>
  <si>
    <t>ENERGYIN IN Equity</t>
  </si>
  <si>
    <t>ENERGY INFRASTRU</t>
  </si>
  <si>
    <t>MIT IN Equity</t>
  </si>
  <si>
    <t>MAPLE INFRASTRUC</t>
  </si>
  <si>
    <t>INDUSINV IN Equity</t>
  </si>
  <si>
    <t>INDUS INFRA TRUS</t>
  </si>
  <si>
    <t>SGLTL IN Equity</t>
  </si>
  <si>
    <t>STANDARD GLASS L</t>
  </si>
  <si>
    <t>INE0M4D01010</t>
  </si>
  <si>
    <t>SERVOTECH RENEWA</t>
  </si>
  <si>
    <t>CAPINVIT IN Equity</t>
  </si>
  <si>
    <t>CAPITAL INFRA TR</t>
  </si>
  <si>
    <t>INE0Z8Z23013</t>
  </si>
  <si>
    <t>LAXMIDEN IN Equity</t>
  </si>
  <si>
    <t>LAXMI DENTAL LTD</t>
  </si>
  <si>
    <t>INE0WO601020</t>
  </si>
  <si>
    <t>QUADFUTU IN Equity</t>
  </si>
  <si>
    <t>QUADRANT FUTURE</t>
  </si>
  <si>
    <t>INE0LRY01011</t>
  </si>
  <si>
    <t>INE373T01047</t>
  </si>
  <si>
    <t>INE048B01035</t>
  </si>
  <si>
    <t>ADVAIT IN Equity</t>
  </si>
  <si>
    <t>ADVAIT ENERGY TR</t>
  </si>
  <si>
    <t>INDOFARM IN Equity</t>
  </si>
  <si>
    <t>INDO FARM EQUIPM</t>
  </si>
  <si>
    <t>INE622H01018</t>
  </si>
  <si>
    <t>INE885E01042</t>
  </si>
  <si>
    <t>INE037B01020</t>
  </si>
  <si>
    <t>MANBRO IN Equity</t>
  </si>
  <si>
    <t>MANBRO INDUSTRIE</t>
  </si>
  <si>
    <t>RIKHAV IN Equity</t>
  </si>
  <si>
    <t>RIKHAV SECURITIE</t>
  </si>
  <si>
    <t>INE0CFH01028</t>
  </si>
  <si>
    <t>URAVIDEF IN Equity</t>
  </si>
  <si>
    <t>URAVI DEFENCE AN</t>
  </si>
  <si>
    <t>FABCLEAN IN Equity</t>
  </si>
  <si>
    <t>FABTECH TECHNOLO</t>
  </si>
  <si>
    <t>INE0HSD01011</t>
  </si>
  <si>
    <t>PSPLATIN IN Equity</t>
  </si>
  <si>
    <t>PROPSHARE PLATIN</t>
  </si>
  <si>
    <t>INE19RO25013</t>
  </si>
  <si>
    <t>BRGIL IN Equity</t>
  </si>
  <si>
    <t>BR GOYAL INFRAST</t>
  </si>
  <si>
    <t>INE00ST01011</t>
  </si>
  <si>
    <t>INE485K01022</t>
  </si>
  <si>
    <t>SWANDEF IN Equity</t>
  </si>
  <si>
    <t>SWAN DEFENCE AND</t>
  </si>
  <si>
    <t>INE542F01020</t>
  </si>
  <si>
    <t>HARSHILA IN Equity</t>
  </si>
  <si>
    <t>HARSHIL AGROTECH</t>
  </si>
  <si>
    <t>INE098E01026</t>
  </si>
  <si>
    <t>SATKARTA IN Equity</t>
  </si>
  <si>
    <t>SAT KARTAR SHOPP</t>
  </si>
  <si>
    <t>INE0NB801022</t>
  </si>
  <si>
    <t>GHVINFRA IN Equity</t>
  </si>
  <si>
    <t>GHV INFRA PROJEC</t>
  </si>
  <si>
    <t>INE710D01028</t>
  </si>
  <si>
    <t>DELTIC IN Equity</t>
  </si>
  <si>
    <t>DELTA AUTOCORP L</t>
  </si>
  <si>
    <t>INE0XRN01019</t>
  </si>
  <si>
    <t>KKJEWELS IN Equity</t>
  </si>
  <si>
    <t>KABRA JEWELS LTD</t>
  </si>
  <si>
    <t>INE0XOW01017</t>
  </si>
  <si>
    <t>INE745R01024</t>
  </si>
  <si>
    <t>GTTDATA IN Equity</t>
  </si>
  <si>
    <t>GTT DATA SOLUTIO</t>
  </si>
  <si>
    <t>NATURITE IN Equity</t>
  </si>
  <si>
    <t>NATURITE AGRO PR</t>
  </si>
  <si>
    <t>SVJL IN Equity</t>
  </si>
  <si>
    <t>S. V. J. ENTERPR</t>
  </si>
  <si>
    <t>SAFE IN Equity</t>
  </si>
  <si>
    <t>SODHANI ACADEMY</t>
  </si>
  <si>
    <t>INE12QA01010</t>
  </si>
  <si>
    <t>VAKL IN Equity</t>
  </si>
  <si>
    <t>VANDANA KNITWEAR</t>
  </si>
  <si>
    <t>AGRIBIO IN Equity</t>
  </si>
  <si>
    <t>AGRIBIO SPIRITS</t>
  </si>
  <si>
    <t>SAJHOTEL IN Equity</t>
  </si>
  <si>
    <t>SAJ HOTELS LTD</t>
  </si>
  <si>
    <t>INE00MT01022</t>
  </si>
  <si>
    <t>PH IN Equity</t>
  </si>
  <si>
    <t>MUNOTH CAP MKTS</t>
  </si>
  <si>
    <t>LICGSLT IN Equity</t>
  </si>
  <si>
    <t>LIC ETF G-SEC LT</t>
  </si>
  <si>
    <t>INF767K01MV5</t>
  </si>
  <si>
    <t>REGGOLD IN Equity</t>
  </si>
  <si>
    <t>INVESCO GOLD ETF</t>
  </si>
  <si>
    <t>INF205K01361</t>
  </si>
  <si>
    <t>INE154B01023</t>
  </si>
  <si>
    <t>FMHL IN Equity</t>
  </si>
  <si>
    <t>FORTIS MALAR HOS</t>
  </si>
  <si>
    <t>KRANTI IN Equity</t>
  </si>
  <si>
    <t>KRANTI INDUSTRIE</t>
  </si>
  <si>
    <t>GPIL IN Equity</t>
  </si>
  <si>
    <t>GANGA PAPERS IND</t>
  </si>
  <si>
    <t>TOTAL IN Equity</t>
  </si>
  <si>
    <t>TOTAL TRANSPORT</t>
  </si>
  <si>
    <t>SIDDHIKA IN Equity</t>
  </si>
  <si>
    <t>SIDDHIKA COATING</t>
  </si>
  <si>
    <t>INE0A1E01018</t>
  </si>
  <si>
    <t>RCVP IN Equity</t>
  </si>
  <si>
    <t>ROYAL CUSHION</t>
  </si>
  <si>
    <t>PFCS IN Equity</t>
  </si>
  <si>
    <t>PRO FIN CAP SERV</t>
  </si>
  <si>
    <t>APIN IN Equity</t>
  </si>
  <si>
    <t>AMBAR PROTEIN IN</t>
  </si>
  <si>
    <t xml:space="preserve">Power Generation </t>
  </si>
  <si>
    <t>INE242A08569</t>
  </si>
  <si>
    <t>7.25% INDIAN OIL CORP SR XXVII 05-01-30</t>
  </si>
  <si>
    <t>BBG01RL08F67</t>
  </si>
  <si>
    <t>INE242A08437</t>
  </si>
  <si>
    <t>7.41% IOC NCD RED 22-10-2029</t>
  </si>
  <si>
    <t>BBG00QKMBCN7</t>
  </si>
  <si>
    <t>INE261F08EM1</t>
  </si>
  <si>
    <t>7.53% NABARD NCD SR 25E RED 24-03-28</t>
  </si>
  <si>
    <t>BBG01RQ26MZ3</t>
  </si>
  <si>
    <t>INE557F08GC8</t>
  </si>
  <si>
    <t>7.29% NAT HSG BANK NCD RED 04-07-2031</t>
  </si>
  <si>
    <t>BBG01RZXH4L8</t>
  </si>
  <si>
    <t>INE206D08469</t>
  </si>
  <si>
    <t>7.34% NPCIL NCD RED 23-01-2030</t>
  </si>
  <si>
    <t>BBG00RJ0XTV5</t>
  </si>
  <si>
    <t>INE752E07MU0</t>
  </si>
  <si>
    <t>8.4% POWER GRID NCD STRP J RED 27-05-28</t>
  </si>
  <si>
    <t>BBG0099SX2F2</t>
  </si>
  <si>
    <t>INE238AD6918</t>
  </si>
  <si>
    <t>AXIS BANK LTD CD RED 09-09-2025</t>
  </si>
  <si>
    <t>BBG01PMJX402</t>
  </si>
  <si>
    <t>INE040A16GA3</t>
  </si>
  <si>
    <t>HDFC BANK CD RED 18-12-2025</t>
  </si>
  <si>
    <t>BBG01R9R6655</t>
  </si>
  <si>
    <t>INE095A16X93</t>
  </si>
  <si>
    <t>INDUSIND BANK LTD CD RD 20-01-26</t>
  </si>
  <si>
    <t>BBG01RVXRC42</t>
  </si>
  <si>
    <t>INE508G14HE1</t>
  </si>
  <si>
    <t>TIME TECHNOPLAST  CP 28-07-2025</t>
  </si>
  <si>
    <t>BBG01RY1BZJ9</t>
  </si>
  <si>
    <t>INE020B08EX7</t>
  </si>
  <si>
    <t>7.64% REC LTD SR 231A NCD RED 30-04-2027</t>
  </si>
  <si>
    <t>BBG01LMVT917</t>
  </si>
  <si>
    <t>IN2720240026</t>
  </si>
  <si>
    <t>7.03% ODISHA SDL RED 29-01-2031</t>
  </si>
  <si>
    <t>State Government Of Orissa</t>
  </si>
  <si>
    <t>BBG01RZQXX77</t>
  </si>
  <si>
    <t>IN002024Z057</t>
  </si>
  <si>
    <t>364 DAYS TBILL RED 02-05-2025</t>
  </si>
  <si>
    <t>BBG01MNHBZZ9</t>
  </si>
  <si>
    <t>INE377Y07482</t>
  </si>
  <si>
    <t>8.1% BAJAJ HOUSING FIN NCD RED 08-07-27</t>
  </si>
  <si>
    <t>BBG01MR86Q72</t>
  </si>
  <si>
    <t>INE752E07KZ3</t>
  </si>
  <si>
    <t>7.93% POWER GRID CORP NCD RED 20-05-2028</t>
  </si>
  <si>
    <t>BBG004LGVZC7</t>
  </si>
  <si>
    <t>INE092T16XX1</t>
  </si>
  <si>
    <t>IDFC FRST BK LTD. CD RD 23-01-26</t>
  </si>
  <si>
    <t>BBG01RZNYV86</t>
  </si>
  <si>
    <t>INE261F08DK7</t>
  </si>
  <si>
    <t>5.7% NABARD NCD RED SR 22D 31-07-2025</t>
  </si>
  <si>
    <t>BBG013GPGYD3</t>
  </si>
  <si>
    <t>AARTI INDUSTRIES LTD.</t>
  </si>
  <si>
    <t>Aarti Industries Ltd.</t>
  </si>
  <si>
    <t>BBG000CMRPJ2</t>
  </si>
  <si>
    <t>Crompton Greaves Cons Electrical Ltd.</t>
  </si>
  <si>
    <t>BBG007FHMK92</t>
  </si>
  <si>
    <t>INE943P01029</t>
  </si>
  <si>
    <t>DR AGARWAL'S HEALTH CARE LTD</t>
  </si>
  <si>
    <t>Dr Agarwal's Health Care Ltd.</t>
  </si>
  <si>
    <t>BBG001DLHS06</t>
  </si>
  <si>
    <t>ITC HOTELS LIMITED</t>
  </si>
  <si>
    <t>ITC Hotels Ltd.</t>
  </si>
  <si>
    <t>BBG000CSX3X5</t>
  </si>
  <si>
    <t>QUADRANT FUTURE TEK LTD</t>
  </si>
  <si>
    <t>Quadrant Future Tek Ltd.</t>
  </si>
  <si>
    <t>BBG00KHRXPD1</t>
  </si>
  <si>
    <t>PRAJ INDUSTRIES LTD</t>
  </si>
  <si>
    <t>BBG000D69XB7</t>
  </si>
  <si>
    <t>RAMKRISHNA FORGINGS LTD</t>
  </si>
  <si>
    <t>Ramkrishna Forgings Ltd.</t>
  </si>
  <si>
    <t>BBG000NQ0NX9</t>
  </si>
  <si>
    <t>PCBL CHEMICAL LTD</t>
  </si>
  <si>
    <t>PCBL Chemical Ltd.</t>
  </si>
  <si>
    <t>LEMAAF</t>
  </si>
  <si>
    <t>LIC197</t>
  </si>
  <si>
    <t>INE238AD6AJ8</t>
  </si>
  <si>
    <t>AXIS BANK LTD CD RED 02-05-2025</t>
  </si>
  <si>
    <t>IGH Holdings Private Ltd.</t>
  </si>
  <si>
    <t>Standard Chartered Capital Ltd.</t>
  </si>
  <si>
    <t>VMM</t>
  </si>
  <si>
    <t>IKS</t>
  </si>
  <si>
    <t>IGIL</t>
  </si>
  <si>
    <t>VENTIVE</t>
  </si>
  <si>
    <t>SAILIFE</t>
  </si>
  <si>
    <t>TRANSRAILL</t>
  </si>
  <si>
    <t>INE0U3I01011</t>
  </si>
  <si>
    <t>UNIMECH</t>
  </si>
  <si>
    <t>CARRARO</t>
  </si>
  <si>
    <t>SANATHAN</t>
  </si>
  <si>
    <t>CEWATER</t>
  </si>
  <si>
    <t>INE0TO701015</t>
  </si>
  <si>
    <t>MAMATA</t>
  </si>
  <si>
    <t>RVTH</t>
  </si>
  <si>
    <t>INE489B01031</t>
  </si>
  <si>
    <t>SGLTL</t>
  </si>
  <si>
    <t>LAXMIDENTL</t>
  </si>
  <si>
    <t>INE0RYC01010</t>
  </si>
  <si>
    <t>INE0WXM01011</t>
  </si>
  <si>
    <t>INE0R4L01018</t>
  </si>
  <si>
    <t>DENTA</t>
  </si>
  <si>
    <t>INE0WDX01010</t>
  </si>
  <si>
    <t>INE0DZD01015</t>
  </si>
  <si>
    <t>Nestle India</t>
  </si>
  <si>
    <t>Nestle India Ltd</t>
  </si>
  <si>
    <t>NEST IN</t>
  </si>
  <si>
    <t>Kaycee Inds.</t>
  </si>
  <si>
    <t>Kaycee Industries Ltd</t>
  </si>
  <si>
    <t>KCI IN</t>
  </si>
  <si>
    <t>PCBL Chemical</t>
  </si>
  <si>
    <t>PCBL Chemical Ltd</t>
  </si>
  <si>
    <t>SEMAC IN</t>
  </si>
  <si>
    <t>WSFX IN</t>
  </si>
  <si>
    <t>Hind Rectifiers</t>
  </si>
  <si>
    <t>Hind Rectifiers Ltd</t>
  </si>
  <si>
    <t>HREC IN</t>
  </si>
  <si>
    <t>Gourmet Gateway India Ltd</t>
  </si>
  <si>
    <t>GOURMET IN</t>
  </si>
  <si>
    <t>NIBEORD IN</t>
  </si>
  <si>
    <t>EY IN</t>
  </si>
  <si>
    <t>HBLENGIN IN</t>
  </si>
  <si>
    <t>MKVENTUR IN</t>
  </si>
  <si>
    <t>VEEDOL IN</t>
  </si>
  <si>
    <t>BNHOLDIN IN</t>
  </si>
  <si>
    <t>SIZEMAST IN</t>
  </si>
  <si>
    <t>HAMPTON IN</t>
  </si>
  <si>
    <t>ECOHOTEL IN</t>
  </si>
  <si>
    <t>JAYSYNTH IN</t>
  </si>
  <si>
    <t>AEONXDIG IN</t>
  </si>
  <si>
    <t>SGLRES IN</t>
  </si>
  <si>
    <t>IIRM Holdings</t>
  </si>
  <si>
    <t>IIRM Holdings India Ltd</t>
  </si>
  <si>
    <t>IIRM IN</t>
  </si>
  <si>
    <t>FISCHER IN</t>
  </si>
  <si>
    <t>TRANSWOR IN</t>
  </si>
  <si>
    <t>FEDDERSH IN</t>
  </si>
  <si>
    <t>Std. Capital Mkt</t>
  </si>
  <si>
    <t>Standard Capital Markets Ltd</t>
  </si>
  <si>
    <t>SCMK IN</t>
  </si>
  <si>
    <t>MKPMOB IN</t>
  </si>
  <si>
    <t>SPICEISL IN</t>
  </si>
  <si>
    <t>GTT Data</t>
  </si>
  <si>
    <t>GTT Data Solutions Ltd</t>
  </si>
  <si>
    <t>CNRC IN</t>
  </si>
  <si>
    <t>ACSTECH IN</t>
  </si>
  <si>
    <t>POPEES IN</t>
  </si>
  <si>
    <t>IIL IN</t>
  </si>
  <si>
    <t>REFEXREN IN</t>
  </si>
  <si>
    <t>TRISHAKT IN</t>
  </si>
  <si>
    <t>Shradha AI Tech</t>
  </si>
  <si>
    <t>Shradha AI Technologies Ltd</t>
  </si>
  <si>
    <t>SHRAAITE IN</t>
  </si>
  <si>
    <t>TCCC IN</t>
  </si>
  <si>
    <t>EDVENSWA IN</t>
  </si>
  <si>
    <t>VASUDHAG IN</t>
  </si>
  <si>
    <t>POOJAENT IN</t>
  </si>
  <si>
    <t>BSELALGO IN</t>
  </si>
  <si>
    <t>TIPSMUSI IN</t>
  </si>
  <si>
    <t>Hexaware Tech.</t>
  </si>
  <si>
    <t>Hexaware Technologies Ltd</t>
  </si>
  <si>
    <t>INE093A01041</t>
  </si>
  <si>
    <t>RAUNAQ IN</t>
  </si>
  <si>
    <t>ACCEDERE IN</t>
  </si>
  <si>
    <t>GOLDTECH IN</t>
  </si>
  <si>
    <t>GATECH IN</t>
  </si>
  <si>
    <t>3BBLACKB IN</t>
  </si>
  <si>
    <t>SAMSRITA IN</t>
  </si>
  <si>
    <t>LONGSPUR IN</t>
  </si>
  <si>
    <t>Mamata Machinery</t>
  </si>
  <si>
    <t>Mamata Machinery Ltd</t>
  </si>
  <si>
    <t>MAMATA IN</t>
  </si>
  <si>
    <t>ATLANTAA IN</t>
  </si>
  <si>
    <t>INE104F01029</t>
  </si>
  <si>
    <t>TICL</t>
  </si>
  <si>
    <t>GMRAIRPO IN</t>
  </si>
  <si>
    <t>SWANDEF</t>
  </si>
  <si>
    <t>SWANDEF IN</t>
  </si>
  <si>
    <t>VASUPRAD IN</t>
  </si>
  <si>
    <t>VELTD IN</t>
  </si>
  <si>
    <t>KALYANCA IN</t>
  </si>
  <si>
    <t>ALLDIGI IN</t>
  </si>
  <si>
    <t>AGRIBIO IN</t>
  </si>
  <si>
    <t>PANABYTE IN</t>
  </si>
  <si>
    <t>IIFLCAPS IN</t>
  </si>
  <si>
    <t>TELOGICA IN</t>
  </si>
  <si>
    <t>SATCH IN</t>
  </si>
  <si>
    <t>SHAH IN</t>
  </si>
  <si>
    <t>TAMBOLI IN</t>
  </si>
  <si>
    <t>ANVRDHI IN</t>
  </si>
  <si>
    <t>TOYAMSL IN</t>
  </si>
  <si>
    <t>M E T S</t>
  </si>
  <si>
    <t>Maestros Electronics &amp; Telecommun. Systems Ltd</t>
  </si>
  <si>
    <t>METS IN</t>
  </si>
  <si>
    <t>AERPACE IN</t>
  </si>
  <si>
    <t>PROZONER IN</t>
  </si>
  <si>
    <t>SAMPANN IN</t>
  </si>
  <si>
    <t>JULIEN IN</t>
  </si>
  <si>
    <t>A1L IN</t>
  </si>
  <si>
    <t>SPRAYKIN IN</t>
  </si>
  <si>
    <t>INE976R01025</t>
  </si>
  <si>
    <t>URSUGAR IN</t>
  </si>
  <si>
    <t>NAKSH IN</t>
  </si>
  <si>
    <t>DHATRE IN</t>
  </si>
  <si>
    <t>FRATELLI IN</t>
  </si>
  <si>
    <t>Transrail Light</t>
  </si>
  <si>
    <t>Transrail Lighting Ltd</t>
  </si>
  <si>
    <t>TRANSRAI IN</t>
  </si>
  <si>
    <t>Sattva Sukun</t>
  </si>
  <si>
    <t>Sattva Sukun Lifecare Ltd</t>
  </si>
  <si>
    <t>KAMATS IN</t>
  </si>
  <si>
    <t>IndiGrid Trust</t>
  </si>
  <si>
    <t>GTECJAIN IN</t>
  </si>
  <si>
    <t>Servotech Renew</t>
  </si>
  <si>
    <t>Servotech Renewable Power System Ltd</t>
  </si>
  <si>
    <t>Inventurus Knowl</t>
  </si>
  <si>
    <t>Inventurus Knowledge Solutions Ltd</t>
  </si>
  <si>
    <t>IKS IN</t>
  </si>
  <si>
    <t>INE0D6I01023</t>
  </si>
  <si>
    <t>ALTIUSIN IN</t>
  </si>
  <si>
    <t>Advait Energy</t>
  </si>
  <si>
    <t>Advait Energy Transitions Limited</t>
  </si>
  <si>
    <t>Unicommerce</t>
  </si>
  <si>
    <t>Unicommerce eSolutions Ltd</t>
  </si>
  <si>
    <t>UNIECOM IN</t>
  </si>
  <si>
    <t>Sanathan Textile</t>
  </si>
  <si>
    <t>Sanathan Textiles Ltd</t>
  </si>
  <si>
    <t>SANATHAN IN</t>
  </si>
  <si>
    <t>Concord Enviro</t>
  </si>
  <si>
    <t>Concord Enviro Systems Ltd</t>
  </si>
  <si>
    <t>CEWATER IN</t>
  </si>
  <si>
    <t>INDUSINVIT</t>
  </si>
  <si>
    <t>Vishal Mega Mart</t>
  </si>
  <si>
    <t>VMM IN</t>
  </si>
  <si>
    <t>OneSource Speci.</t>
  </si>
  <si>
    <t>OneSource Specialty Pharma Ltd</t>
  </si>
  <si>
    <t>ONESOURCE</t>
  </si>
  <si>
    <t>ONESOURC IN</t>
  </si>
  <si>
    <t>NTPC Green</t>
  </si>
  <si>
    <t>NTPC Green Energy Ltd</t>
  </si>
  <si>
    <t>NTPCGREE IN</t>
  </si>
  <si>
    <t>WAAREEEN IN Equity</t>
  </si>
  <si>
    <t>WAAREE ENERGIES</t>
  </si>
  <si>
    <t>HEXT IN Equity</t>
  </si>
  <si>
    <t>TATAINVE IN Equity</t>
  </si>
  <si>
    <t>WLCO IN Equity</t>
  </si>
  <si>
    <t>WELSPUN CORP LTD</t>
  </si>
  <si>
    <t>AGARWALE IN Equity</t>
  </si>
  <si>
    <t>DR AGARWAL'S HEA</t>
  </si>
  <si>
    <t>WHIRL IN Equity</t>
  </si>
  <si>
    <t>WHIRLPOOL OF IND</t>
  </si>
  <si>
    <t>VTEX IN Equity</t>
  </si>
  <si>
    <t>VARDHMAN TEXTILE</t>
  </si>
  <si>
    <t>WESTLIFE IN Equity</t>
  </si>
  <si>
    <t>WESTLIFE FOODWOR</t>
  </si>
  <si>
    <t>WELSPUNL IN Equity</t>
  </si>
  <si>
    <t>WELSPUN LIVING L</t>
  </si>
  <si>
    <t>WAREERTL IN Equity</t>
  </si>
  <si>
    <t>WAAREE RENEWABLE</t>
  </si>
  <si>
    <t>WELENT IN Equity</t>
  </si>
  <si>
    <t>WELSPUN ENTERPRI</t>
  </si>
  <si>
    <t>VST IN Equity</t>
  </si>
  <si>
    <t>VST INDS LTD</t>
  </si>
  <si>
    <t>WESL IN Equity</t>
  </si>
  <si>
    <t>WEBSOL ENERGY SY</t>
  </si>
  <si>
    <t>VSTT IN Equity</t>
  </si>
  <si>
    <t>VST TILLERS TRAC</t>
  </si>
  <si>
    <t>QPOWER IN Equity</t>
  </si>
  <si>
    <t>QUALITY POWER EL</t>
  </si>
  <si>
    <t>INE0SII01026</t>
  </si>
  <si>
    <t>WCPM IN Equity</t>
  </si>
  <si>
    <t>WEST COAST PAPER</t>
  </si>
  <si>
    <t>WEL IN Equity</t>
  </si>
  <si>
    <t>WONDER ELECTRICA</t>
  </si>
  <si>
    <t>WH IN Equity</t>
  </si>
  <si>
    <t>VENKY'S (INDIA)</t>
  </si>
  <si>
    <t>JUBLCPL IN Equity</t>
  </si>
  <si>
    <t>JUBILANT AGRI AN</t>
  </si>
  <si>
    <t>INE03CC01015</t>
  </si>
  <si>
    <t>WELSPSOL IN Equity</t>
  </si>
  <si>
    <t>WELSPUN SPECIALI</t>
  </si>
  <si>
    <t>VSSL IN Equity</t>
  </si>
  <si>
    <t>VARDHMAN SPECIAL</t>
  </si>
  <si>
    <t>WINDLAS IN Equity</t>
  </si>
  <si>
    <t>WINDLAS BIOTECH</t>
  </si>
  <si>
    <t>VT IN Equity</t>
  </si>
  <si>
    <t>VINDHYA TELELINK</t>
  </si>
  <si>
    <t>WML IN Equity</t>
  </si>
  <si>
    <t>WINDSOR MACHINES</t>
  </si>
  <si>
    <t>WHL IN Equity</t>
  </si>
  <si>
    <t>INE345H01024</t>
  </si>
  <si>
    <t>INE245L01028</t>
  </si>
  <si>
    <t>WEALTH IN Equity</t>
  </si>
  <si>
    <t>WEALTH FIRST POR</t>
  </si>
  <si>
    <t>WCIL IN Equity</t>
  </si>
  <si>
    <t>WESTERN CARRIERS</t>
  </si>
  <si>
    <t>WI IN Equity</t>
  </si>
  <si>
    <t>WALCHANDNAGAR</t>
  </si>
  <si>
    <t>DENTA IN Equity</t>
  </si>
  <si>
    <t>DENTA WATER AND</t>
  </si>
  <si>
    <t>VTML IN Equity</t>
  </si>
  <si>
    <t>VTM LTD</t>
  </si>
  <si>
    <t>INE0ISZ01012</t>
  </si>
  <si>
    <t>WITC IN Equity</t>
  </si>
  <si>
    <t>WORTH INVESTMENT</t>
  </si>
  <si>
    <t>TWAMEV CONSTRUCT</t>
  </si>
  <si>
    <t>ARTSON LTD</t>
  </si>
  <si>
    <t>WMP IN Equity</t>
  </si>
  <si>
    <t>WIM PLAST LTD</t>
  </si>
  <si>
    <t>WANB IN Equity</t>
  </si>
  <si>
    <t>WANBURY LTD</t>
  </si>
  <si>
    <t>SOLARIUM IN Equity</t>
  </si>
  <si>
    <t>SOLARIUM GREEN E</t>
  </si>
  <si>
    <t>INE0W0H01017</t>
  </si>
  <si>
    <t>INE0APB01032</t>
  </si>
  <si>
    <t>TEJASCAR IN Equity</t>
  </si>
  <si>
    <t>TEJAS CARGO INDI</t>
  </si>
  <si>
    <t>INE17WC01013</t>
  </si>
  <si>
    <t>CNINFOTE IN Equity</t>
  </si>
  <si>
    <t>CAPITALNUMBERS I</t>
  </si>
  <si>
    <t>CHANDAN IN Equity</t>
  </si>
  <si>
    <t>CHANDAN HEALTHCA</t>
  </si>
  <si>
    <t>INE0B2N01016</t>
  </si>
  <si>
    <t>VVIPIL IN Equity</t>
  </si>
  <si>
    <t>VVIP INFRATECH L</t>
  </si>
  <si>
    <t>WAAREE IN Equity</t>
  </si>
  <si>
    <t>WAAREE TECHNOLOG</t>
  </si>
  <si>
    <t>CLN IN Equity</t>
  </si>
  <si>
    <t>CLN ENERGY LTD</t>
  </si>
  <si>
    <t>INE809A01032</t>
  </si>
  <si>
    <t>VUENOW IN Equity</t>
  </si>
  <si>
    <t>VUENOW INFRATECH</t>
  </si>
  <si>
    <t>INE377E01024</t>
  </si>
  <si>
    <t>VSTL IN Equity</t>
  </si>
  <si>
    <t>VIBHOR STEEL TUB</t>
  </si>
  <si>
    <t>INE592B01024</t>
  </si>
  <si>
    <t>TRUEGREE IN Equity</t>
  </si>
  <si>
    <t>TRUE GREEN BIO E</t>
  </si>
  <si>
    <t>ELGNZ IN Equity</t>
  </si>
  <si>
    <t>ELEGANZ INTERIOR</t>
  </si>
  <si>
    <t>INE0R9101015</t>
  </si>
  <si>
    <t>WICL IN Equity</t>
  </si>
  <si>
    <t>WELSP INV &amp; COMM</t>
  </si>
  <si>
    <t>NTR IN Equity</t>
  </si>
  <si>
    <t>NUTRICIRCLE LTD</t>
  </si>
  <si>
    <t>WINSOL IN Equity</t>
  </si>
  <si>
    <t>WINSOL ENGINEERS</t>
  </si>
  <si>
    <t>INE0S3D01016</t>
  </si>
  <si>
    <t>WB IN Equity</t>
  </si>
  <si>
    <t>WATERBASE LTD</t>
  </si>
  <si>
    <t>INE0MJQ01020</t>
  </si>
  <si>
    <t>WHB IN Equity</t>
  </si>
  <si>
    <t>WH BRADY &amp; CO</t>
  </si>
  <si>
    <t>INE0R9I01021</t>
  </si>
  <si>
    <t>MAXVOLT IN Equity</t>
  </si>
  <si>
    <t>MAXVOLT ENERGY I</t>
  </si>
  <si>
    <t>INE10A501018</t>
  </si>
  <si>
    <t>GAMCO IN Equity</t>
  </si>
  <si>
    <t>GAMCO LTD</t>
  </si>
  <si>
    <t>AMWILL IN Equity</t>
  </si>
  <si>
    <t>AMWILL HEALTH CA</t>
  </si>
  <si>
    <t>INE0U2L01017</t>
  </si>
  <si>
    <t>WEIZ IN Equity</t>
  </si>
  <si>
    <t>WEIZMANN LTD</t>
  </si>
  <si>
    <t>SIL IN Equity</t>
  </si>
  <si>
    <t>SHARP INDIA LTD</t>
  </si>
  <si>
    <t>WIPL IN Equity</t>
  </si>
  <si>
    <t>WESTERN INDIA PL</t>
  </si>
  <si>
    <t>KATIPATA IN Equity</t>
  </si>
  <si>
    <t>KATI PATANG LIFE</t>
  </si>
  <si>
    <t>ROYALARC IN Equity</t>
  </si>
  <si>
    <t>ROYAL ARC ELECTR</t>
  </si>
  <si>
    <t>INE0EO401019</t>
  </si>
  <si>
    <t>JPI IN Equity</t>
  </si>
  <si>
    <t>JOLLY PLASTIC</t>
  </si>
  <si>
    <t>OMTX IN Equity</t>
  </si>
  <si>
    <t>OMNITEX INDS IND</t>
  </si>
  <si>
    <t>KRETSYS IN Equity</t>
  </si>
  <si>
    <t>KRETTO SYSCON LT</t>
  </si>
  <si>
    <t>DHCO IN Equity</t>
  </si>
  <si>
    <t>DHANLAXMI COTEX</t>
  </si>
  <si>
    <t>GLOBALPE IN Equity</t>
  </si>
  <si>
    <t>GLOBAL PET INDUS</t>
  </si>
  <si>
    <t>INE0PS501019</t>
  </si>
  <si>
    <t>PSRAJ IN Equity</t>
  </si>
  <si>
    <t>P S RAJ STEELS L</t>
  </si>
  <si>
    <t>INE0XUS01012</t>
  </si>
  <si>
    <t>COSPOWER IN Equity</t>
  </si>
  <si>
    <t>COSPOWER ENGINEE</t>
  </si>
  <si>
    <t>DHARNI IN Equity</t>
  </si>
  <si>
    <t>DHARNI CAPITAL S</t>
  </si>
  <si>
    <t>INE031A08939</t>
  </si>
  <si>
    <t>7.29% HUDCO SR E 2024 NCD RED 12-02-2035</t>
  </si>
  <si>
    <t>BBG01S855Y89</t>
  </si>
  <si>
    <t>INE134E08NM4</t>
  </si>
  <si>
    <t>7.38% POWER FIN COR SR 246B NCD 15-01-32</t>
  </si>
  <si>
    <t>BBG01SCNGLC6</t>
  </si>
  <si>
    <t>7.43%PUNJAB NB TIERII 23-12-39 C23/12/34</t>
  </si>
  <si>
    <t>INE028A16HA6</t>
  </si>
  <si>
    <t>BANK OF BARODA CD RED 09-06-2025</t>
  </si>
  <si>
    <t>BBG01R5VCVH5</t>
  </si>
  <si>
    <t>INE476A16ZO0</t>
  </si>
  <si>
    <t>CANARA BANK CD RED 04-12-2025</t>
  </si>
  <si>
    <t>BBG01R3VLZ33</t>
  </si>
  <si>
    <t>INE261F16934</t>
  </si>
  <si>
    <t>NABARD CD RED 05-02-2026</t>
  </si>
  <si>
    <t>BBG01S4MQSV0</t>
  </si>
  <si>
    <t>INE556F16BA8</t>
  </si>
  <si>
    <t>SIDBI CD RED 06-02-2026</t>
  </si>
  <si>
    <t>BBG01S5126N8</t>
  </si>
  <si>
    <t>INE134E08LD7</t>
  </si>
  <si>
    <t>6.50% POWER FIN CORP NCD RED 17-09-2025</t>
  </si>
  <si>
    <t>BBG00XD14ZM4</t>
  </si>
  <si>
    <t>IN0020240076</t>
  </si>
  <si>
    <t>7.02% GOVT OF INDIA RED 18-06-2031</t>
  </si>
  <si>
    <t>BBG01N8D6X48</t>
  </si>
  <si>
    <t>INE115A07MC6</t>
  </si>
  <si>
    <t>7.56% LIC HSG FIN TR341 OP3 R14-06-27</t>
  </si>
  <si>
    <t>BBG00H4TSMB3</t>
  </si>
  <si>
    <t>INE028E14QH9</t>
  </si>
  <si>
    <t>KOTAK SECURITIES LTD CP 27-05-25</t>
  </si>
  <si>
    <t>Kotak Securities Ltd.</t>
  </si>
  <si>
    <t>BBG01SJ0CMT3</t>
  </si>
  <si>
    <t>INE516Y14IE5</t>
  </si>
  <si>
    <t>BBG01SJ8WD96</t>
  </si>
  <si>
    <t>QUALITY POWER ELECTRICAL EQUIPMENTS LTD</t>
  </si>
  <si>
    <t>Quality Power Electrical Equipments Ltd.</t>
  </si>
  <si>
    <t>BBG00KHS3KM3</t>
  </si>
  <si>
    <t>ONESOURCE SPECIALITY PHARMA LTD</t>
  </si>
  <si>
    <t>Onesource Specialty Pharma Ltd.</t>
  </si>
  <si>
    <t>BBG0078NDCW9</t>
  </si>
  <si>
    <t>ZAGGLE PREPAID OCEAN SERVICE</t>
  </si>
  <si>
    <t>Zaggle Prepaid Ocean Service</t>
  </si>
  <si>
    <t>BBG017XH2907</t>
  </si>
  <si>
    <t>DATA PATTERNS (INDIA) LIMITED</t>
  </si>
  <si>
    <t>Data Patterns (India) Ltd.</t>
  </si>
  <si>
    <t>BBG0149BYWZ0</t>
  </si>
  <si>
    <t>LIC MF Multi Asset Allocation Fund</t>
  </si>
  <si>
    <t>INF209KB19F6</t>
  </si>
  <si>
    <t>ADITYA BIRLA SUNLIFE SILVER ETF</t>
  </si>
  <si>
    <t>Aditya Birla Sun Life Mutual Fund</t>
  </si>
  <si>
    <t>Mutual Fund Scheme</t>
  </si>
  <si>
    <t>BBG014ZXWJT1</t>
  </si>
  <si>
    <t>INE261F08BY2</t>
  </si>
  <si>
    <t>7.10% NABARD GOI SERV NCD RED 08-02-2030</t>
  </si>
  <si>
    <t>BBG00RP5BKM0</t>
  </si>
  <si>
    <t>IN2020160056</t>
  </si>
  <si>
    <t>7.98% KERALA SDL RED 29-06-2026</t>
  </si>
  <si>
    <t>State Government of Kerala</t>
  </si>
  <si>
    <t>BBG00D6RXGW8</t>
  </si>
  <si>
    <t>INE238AD6975</t>
  </si>
  <si>
    <t>AXIS BANK LTD CD RED 16-05-2025</t>
  </si>
  <si>
    <t>BBG01QRFM4S5</t>
  </si>
  <si>
    <t>INE028A16GS0</t>
  </si>
  <si>
    <t>BANK OF BARODA CD RED 23-05-2025</t>
  </si>
  <si>
    <t>BBG01QMTHT38</t>
  </si>
  <si>
    <t>INE040A16GK2</t>
  </si>
  <si>
    <t>HDFC BANK CD RED 27-05-2025</t>
  </si>
  <si>
    <t>BBG01SJ0P8J1</t>
  </si>
  <si>
    <t>INE562A16MZ1</t>
  </si>
  <si>
    <t>INDIAN BANK CD RED 23-05-2025</t>
  </si>
  <si>
    <t>BBG01N2G3JV1</t>
  </si>
  <si>
    <t>INE565A16AY2</t>
  </si>
  <si>
    <t>INDIAN OVERSEAS BK CD 14-05-2025</t>
  </si>
  <si>
    <t>BBG01S7ZJ975</t>
  </si>
  <si>
    <t>INE160A16RC2</t>
  </si>
  <si>
    <t>PUNJAB NAT BANK CD RED 26-05-25</t>
  </si>
  <si>
    <t>BBG01SGZNS69</t>
  </si>
  <si>
    <t>INE160A16QZ5</t>
  </si>
  <si>
    <t>PUNJAB NATIONAL BANK CD 08-05-25</t>
  </si>
  <si>
    <t>BBG01S51LGD6</t>
  </si>
  <si>
    <t>INE691A16LQ9</t>
  </si>
  <si>
    <t>UCO BANK CD RED 26-05-2025</t>
  </si>
  <si>
    <t>BBG01SJ0D8G7</t>
  </si>
  <si>
    <t>INE110O14EU3</t>
  </si>
  <si>
    <t>AXIS SECURITIES LTD. CP RED 20-05-2025</t>
  </si>
  <si>
    <t>Axis Securities Ltd.</t>
  </si>
  <si>
    <t>BBG01SCCQMM6</t>
  </si>
  <si>
    <t>INE02KN14424</t>
  </si>
  <si>
    <t>GODREJ FINANCE LTD. CP 09-05-25</t>
  </si>
  <si>
    <t>Godrej Finance Ltd.</t>
  </si>
  <si>
    <t>BBG01S50P450</t>
  </si>
  <si>
    <t>INE02KN14432</t>
  </si>
  <si>
    <t>GODREJ FINANCE LTD. CP 13-05-25</t>
  </si>
  <si>
    <t>BBG01S50P6G3</t>
  </si>
  <si>
    <t>INE233A14Z88</t>
  </si>
  <si>
    <t>GODREJ INDUSTRIES LTD CP 14-05-25</t>
  </si>
  <si>
    <t>BBG01S652MF2</t>
  </si>
  <si>
    <t>INE233A140D9</t>
  </si>
  <si>
    <t>GODREJ INDUSTRIES LTD CP 29-05-2025</t>
  </si>
  <si>
    <t>BBG01SHX8KK1</t>
  </si>
  <si>
    <t>INE338I14JK2</t>
  </si>
  <si>
    <t>MOTILAL OSWAL FIN SER CP 27-05-25</t>
  </si>
  <si>
    <t>BBG01SHX76Q7</t>
  </si>
  <si>
    <t>INE338I14JL0</t>
  </si>
  <si>
    <t>MOTILAL OSWAL FIN SER CP RED 26-05-2025</t>
  </si>
  <si>
    <t>BBG01SHX7RW4</t>
  </si>
  <si>
    <t>INE261F14MY7</t>
  </si>
  <si>
    <t>NABARD CP RED 06-05-2025</t>
  </si>
  <si>
    <t>BBG01S4JF8Y0</t>
  </si>
  <si>
    <t>INE261F14NA5</t>
  </si>
  <si>
    <t>NABARD CP RED 14-05-2025</t>
  </si>
  <si>
    <t>INE531F14FA7</t>
  </si>
  <si>
    <t>NUVAMA WEALTH MGMT LTD. CP RED 19-05-25</t>
  </si>
  <si>
    <t>BBG01SC34TM5</t>
  </si>
  <si>
    <t>INE929O14DA0</t>
  </si>
  <si>
    <t>RELIANCE RETAIL VENT CP 09-05-25</t>
  </si>
  <si>
    <t>BBG01S64NWH8</t>
  </si>
  <si>
    <t>INE929O14DB8</t>
  </si>
  <si>
    <t>RELIANCE RETAIL VENTURES CP RED 13-05-25</t>
  </si>
  <si>
    <t>BBG01S7TW4J2</t>
  </si>
  <si>
    <t>INE033L14NT6</t>
  </si>
  <si>
    <t>TATA CAPITAL HSNG FIN CP 29-05-2025</t>
  </si>
  <si>
    <t>BBG01SHX8VH1</t>
  </si>
  <si>
    <t>IN002024X433</t>
  </si>
  <si>
    <t>91 DAYS TBILL RED 01-05-2025</t>
  </si>
  <si>
    <t>BBG01RZQPQM4</t>
  </si>
  <si>
    <t>IN002024X441</t>
  </si>
  <si>
    <t>91 DAYS TBILL RED 08-05-2025</t>
  </si>
  <si>
    <t>BBG01S3J72H2</t>
  </si>
  <si>
    <t>IN002024X458</t>
  </si>
  <si>
    <t>91 DAYS TBILL RED 15-05-2025</t>
  </si>
  <si>
    <t>BBG01S6W0438</t>
  </si>
  <si>
    <t>IN002024X474</t>
  </si>
  <si>
    <t>91 DAYS TBILL RED 30-05-2025</t>
  </si>
  <si>
    <t>BBG01SGZWFG6</t>
  </si>
  <si>
    <t>Him Teknoforg.</t>
  </si>
  <si>
    <t>Him Teknoforge Ltd</t>
  </si>
  <si>
    <t>HIMTEK IN</t>
  </si>
  <si>
    <t>Algoquant Fin</t>
  </si>
  <si>
    <t>Algoquant Fintech Ltd</t>
  </si>
  <si>
    <t>AQFINTEC IN</t>
  </si>
  <si>
    <t>MANCREDI IN</t>
  </si>
  <si>
    <t>Pee Cee Cosma</t>
  </si>
  <si>
    <t>Pee Cee Cosma Sope Ltd</t>
  </si>
  <si>
    <t>PCCS IN</t>
  </si>
  <si>
    <t>Madhusudan Sec.</t>
  </si>
  <si>
    <t>MDIV IN</t>
  </si>
  <si>
    <t>Kilburn Engg.</t>
  </si>
  <si>
    <t>KILBUNENGG</t>
  </si>
  <si>
    <t>KEL IN</t>
  </si>
  <si>
    <t>Sh. Jagdamba Pol</t>
  </si>
  <si>
    <t>JDP IN</t>
  </si>
  <si>
    <t>Vega Jewellers</t>
  </si>
  <si>
    <t>Vega Jewellers Ltd</t>
  </si>
  <si>
    <t>Donear Inds.</t>
  </si>
  <si>
    <t>DNI IN</t>
  </si>
  <si>
    <t>Kapil Cotex</t>
  </si>
  <si>
    <t>Kapil Cotex Ltd</t>
  </si>
  <si>
    <t>KCTX IN</t>
  </si>
  <si>
    <t>Shrydus Indust.</t>
  </si>
  <si>
    <t>Shrydus Industries Ltd</t>
  </si>
  <si>
    <t>SHRYDUS IN</t>
  </si>
  <si>
    <t>Supra Trends</t>
  </si>
  <si>
    <t>Supra Trends Ltd</t>
  </si>
  <si>
    <t>SUPT IN</t>
  </si>
  <si>
    <t>Competent Auto</t>
  </si>
  <si>
    <t>Competent Automobiles Company Ltd</t>
  </si>
  <si>
    <t>CPA IN</t>
  </si>
  <si>
    <t>Eraaya Lifespace</t>
  </si>
  <si>
    <t>Eraaya Lifespaces Ltd</t>
  </si>
  <si>
    <t>ERAAYA IN</t>
  </si>
  <si>
    <t>Cybele Industrie</t>
  </si>
  <si>
    <t>Cybele Industries Ltd</t>
  </si>
  <si>
    <t>CYB IN</t>
  </si>
  <si>
    <t>Sanjiv.Parant.</t>
  </si>
  <si>
    <t>Sanjivani Paranteral Ltd</t>
  </si>
  <si>
    <t>SNJVP IN</t>
  </si>
  <si>
    <t>JCK Infra.</t>
  </si>
  <si>
    <t>JCK Infrastructure Development Ltd</t>
  </si>
  <si>
    <t>Carraro India</t>
  </si>
  <si>
    <t>Carraro India Ltd</t>
  </si>
  <si>
    <t>CARRARO IN</t>
  </si>
  <si>
    <t>Sharpline Broadc</t>
  </si>
  <si>
    <t>Sharpline Broadcast Ltd</t>
  </si>
  <si>
    <t>SHARP IN</t>
  </si>
  <si>
    <t>HEXT</t>
  </si>
  <si>
    <t>Banganga Paper</t>
  </si>
  <si>
    <t>Banganga Paper Industries Ltd</t>
  </si>
  <si>
    <t>Revent Metalcast</t>
  </si>
  <si>
    <t>Revent Metalcast Ltd</t>
  </si>
  <si>
    <t>PVV Infra Ltd</t>
  </si>
  <si>
    <t>PVVI IN</t>
  </si>
  <si>
    <t>Twamev Constr.</t>
  </si>
  <si>
    <t>Twamev Constructions &amp; Infrastructure Ltd</t>
  </si>
  <si>
    <t>Kant &amp; Co.</t>
  </si>
  <si>
    <t>Kant &amp; Company Ltd</t>
  </si>
  <si>
    <t>Zoom Indl Servic</t>
  </si>
  <si>
    <t>Zoom Industrial Services Ltd</t>
  </si>
  <si>
    <t>INE319F01015</t>
  </si>
  <si>
    <t>Embassy Develop</t>
  </si>
  <si>
    <t>Embassy Developments Ltd</t>
  </si>
  <si>
    <t>Ventive Hospital</t>
  </si>
  <si>
    <t>Ventive Hospitality Ltd</t>
  </si>
  <si>
    <t>VENTIVE IN</t>
  </si>
  <si>
    <t>B.C. Power</t>
  </si>
  <si>
    <t>B.C. Power Controls Ltd</t>
  </si>
  <si>
    <t>BCPC IN</t>
  </si>
  <si>
    <t>Jubilant Agri</t>
  </si>
  <si>
    <t>Jubilant Agri &amp; Consumer Products Ltd</t>
  </si>
  <si>
    <t>JUBLCPL</t>
  </si>
  <si>
    <t>JUBLCPL IN</t>
  </si>
  <si>
    <t>Meghna Infracon</t>
  </si>
  <si>
    <t>Meghna Infracon Infrastructure Ltd</t>
  </si>
  <si>
    <t>MIIL IN</t>
  </si>
  <si>
    <t>Aayush Wellness</t>
  </si>
  <si>
    <t>Aayush Wellness Ltd</t>
  </si>
  <si>
    <t>AAYUSH IN</t>
  </si>
  <si>
    <t>Lloyds Engineeri</t>
  </si>
  <si>
    <t>Lloyds Engineering Works Ltd</t>
  </si>
  <si>
    <t>LLOYDSEN IN</t>
  </si>
  <si>
    <t>Balgopal Commer.</t>
  </si>
  <si>
    <t>Balgopal Commercial Ltd</t>
  </si>
  <si>
    <t>BCOL IN</t>
  </si>
  <si>
    <t>Sai Life</t>
  </si>
  <si>
    <t>Sai Life Sciences Ltd</t>
  </si>
  <si>
    <t>SAILIFE IN</t>
  </si>
  <si>
    <t>United Polyfab</t>
  </si>
  <si>
    <t>United Polyfab Gujarat Ltd</t>
  </si>
  <si>
    <t>UPGL IN</t>
  </si>
  <si>
    <t>Bazel Internatio</t>
  </si>
  <si>
    <t>Bazel International Ltd</t>
  </si>
  <si>
    <t>BAZEL IN</t>
  </si>
  <si>
    <t>IndiGrid Infrastructure Trust</t>
  </si>
  <si>
    <t>Dr Agarwal's Hea</t>
  </si>
  <si>
    <t>Dr Agarwals Health Care Ltd</t>
  </si>
  <si>
    <t>AGARWALEYE</t>
  </si>
  <si>
    <t>AGARWALE IN</t>
  </si>
  <si>
    <t>Affordable Robo.</t>
  </si>
  <si>
    <t>Affordable Robotic &amp; Automation Ltd</t>
  </si>
  <si>
    <t>AFFORDAB IN</t>
  </si>
  <si>
    <t>Bonlon Industrie</t>
  </si>
  <si>
    <t>Bonlon Industries Ltd</t>
  </si>
  <si>
    <t>BONLON IN</t>
  </si>
  <si>
    <t>RDB Real Estate</t>
  </si>
  <si>
    <t>RDB Real Estate Construction Ltd</t>
  </si>
  <si>
    <t>RRECL IN</t>
  </si>
  <si>
    <t>INE0AK901016</t>
  </si>
  <si>
    <t>Knowledge Marine</t>
  </si>
  <si>
    <t>Knowledge Marine &amp; Engineering Works Ltd</t>
  </si>
  <si>
    <t>KMEW IN</t>
  </si>
  <si>
    <t>QMS Medical</t>
  </si>
  <si>
    <t>QMS Medical Allied Services Ltd</t>
  </si>
  <si>
    <t>QMSMEDI</t>
  </si>
  <si>
    <t>QMSMEDI IN</t>
  </si>
  <si>
    <t>AB Cotspin</t>
  </si>
  <si>
    <t>AB Cotspin India Ltd</t>
  </si>
  <si>
    <t>ABCOTS</t>
  </si>
  <si>
    <t>ABCOTS IN</t>
  </si>
  <si>
    <t>Revathi Equip</t>
  </si>
  <si>
    <t>Revathi Equipment India Ltd</t>
  </si>
  <si>
    <t>RVTH IN</t>
  </si>
  <si>
    <t>Viviana Power</t>
  </si>
  <si>
    <t>Viviana Power Tech Ltd</t>
  </si>
  <si>
    <t>VIVIANA</t>
  </si>
  <si>
    <t>VIVIANA IN</t>
  </si>
  <si>
    <t>Laxmi Dental</t>
  </si>
  <si>
    <t>Laxmi Dental Ltd</t>
  </si>
  <si>
    <t>LAXMIDEN IN</t>
  </si>
  <si>
    <t>Alpex Solar</t>
  </si>
  <si>
    <t>Alpex Solar Ltd</t>
  </si>
  <si>
    <t>ALPEXSOLAR</t>
  </si>
  <si>
    <t>ALPEXSOL IN</t>
  </si>
  <si>
    <t>Sar Televenture</t>
  </si>
  <si>
    <t>Sar Televenture Ltd</t>
  </si>
  <si>
    <t>SARTELE</t>
  </si>
  <si>
    <t>SARTELE IN</t>
  </si>
  <si>
    <t>Australian Prem</t>
  </si>
  <si>
    <t>Australian Premium Solar (India) Ltd</t>
  </si>
  <si>
    <t>APS</t>
  </si>
  <si>
    <t>APSLTD IN</t>
  </si>
  <si>
    <t>Denta Water</t>
  </si>
  <si>
    <t>Denta Water &amp; Infra Solutions Ltd</t>
  </si>
  <si>
    <t>DENTA IN</t>
  </si>
  <si>
    <t>Z-Tech</t>
  </si>
  <si>
    <t>Z-Tech (India) Ltd</t>
  </si>
  <si>
    <t>ZTECH</t>
  </si>
  <si>
    <t>ZTECH IN</t>
  </si>
  <si>
    <t>Saj Hotels Ltd</t>
  </si>
  <si>
    <t>SAJHOTELS</t>
  </si>
  <si>
    <t>SAJHOTEL IN</t>
  </si>
  <si>
    <t>Standard Glass</t>
  </si>
  <si>
    <t>Standard Glass Lining Technology Ltd</t>
  </si>
  <si>
    <t>SGLTL IN</t>
  </si>
  <si>
    <t>Unimech Aero.</t>
  </si>
  <si>
    <t>Unimech Aerospace and Manufacturing Ltd</t>
  </si>
  <si>
    <t>UNIMECH IN</t>
  </si>
  <si>
    <t>INE274Y01021</t>
  </si>
  <si>
    <t>QPOWER</t>
  </si>
  <si>
    <t>IN2220240401</t>
  </si>
  <si>
    <t>7.12% MAHARASHTRA SDL RED 05-02-2036</t>
  </si>
  <si>
    <t>BBG01S3KMK55</t>
  </si>
  <si>
    <t>INE238AD6AM2</t>
  </si>
  <si>
    <t>AXIS BANK LTD CD RED 04-02-2026</t>
  </si>
  <si>
    <t>BBG01S4ML894</t>
  </si>
  <si>
    <t>INE562A16NV8</t>
  </si>
  <si>
    <t>INDIAN BANK CD RED 08-01-2026</t>
  </si>
  <si>
    <t>BBG01RP0YR77</t>
  </si>
  <si>
    <t>INE031A08947</t>
  </si>
  <si>
    <t>7.37% HUDCO SR F2024 NCD 12-03-2035</t>
  </si>
  <si>
    <t>BBG01SSVBD89</t>
  </si>
  <si>
    <t>INE733E08197</t>
  </si>
  <si>
    <t>6.69% NTPC LTD NCD RED 12-09-2031</t>
  </si>
  <si>
    <t>BBG012FBQ0F8</t>
  </si>
  <si>
    <t>INE556F08KX8</t>
  </si>
  <si>
    <t>7.49% SIDBI SR VIII NCD RED 11-06-2029</t>
  </si>
  <si>
    <t>BBG01SLHQ383</t>
  </si>
  <si>
    <t>IN1920190106</t>
  </si>
  <si>
    <t>7.17% KARNATAKA SDL RED 27-11-2029</t>
  </si>
  <si>
    <t>BBG00QYYYZV1</t>
  </si>
  <si>
    <t>INE028A16HK5</t>
  </si>
  <si>
    <t>BANK OF BARODA CD RED 13-01-2026</t>
  </si>
  <si>
    <t>BBG01RQ2GVG3</t>
  </si>
  <si>
    <t>INE476A16ZQ5</t>
  </si>
  <si>
    <t>CANARA BANK CD RED 12-12-2025</t>
  </si>
  <si>
    <t>BBG01R87V3Z6</t>
  </si>
  <si>
    <t>INE040A16FR9</t>
  </si>
  <si>
    <t>HDFC BANK CD RED 04-11-2025</t>
  </si>
  <si>
    <t>BBG01QLG8165</t>
  </si>
  <si>
    <t>INE237A167Y4</t>
  </si>
  <si>
    <t>KOTAK MAHINDRA BANK CD RED 28-11-2025</t>
  </si>
  <si>
    <t>BBG01R1VZBP9</t>
  </si>
  <si>
    <t>INE556F16BG5</t>
  </si>
  <si>
    <t>SIDBI CD RED 26-03-2026</t>
  </si>
  <si>
    <t>BBG01T2C7R90</t>
  </si>
  <si>
    <t>INE248U14RI5</t>
  </si>
  <si>
    <t>360 ONE PRIME LTD. CP 26-12-2025</t>
  </si>
  <si>
    <t>BBG01T2QQVB6</t>
  </si>
  <si>
    <t>INE732I14AO7</t>
  </si>
  <si>
    <t>ANGEL ONE LTD. CP RED 25-06-2025</t>
  </si>
  <si>
    <t>BBG01T26Y4V9</t>
  </si>
  <si>
    <t>INE514E14ST9</t>
  </si>
  <si>
    <t>EXIM BANK CP RED 24-10-2025</t>
  </si>
  <si>
    <t>BBG01T1XZPM3</t>
  </si>
  <si>
    <t>INE140A145Y6</t>
  </si>
  <si>
    <t>PIRAMAL ENTERPRISES CP RED 16-03-2026</t>
  </si>
  <si>
    <t>BBG01T3SR3P7</t>
  </si>
  <si>
    <t>INE508G14HI2</t>
  </si>
  <si>
    <t>TIME TECHNOPLAST  CP 22-09-2025</t>
  </si>
  <si>
    <t>BBG01T1TF058</t>
  </si>
  <si>
    <t>IN002024Z487</t>
  </si>
  <si>
    <t>364 DAYS TBILL RED 12-03-2026</t>
  </si>
  <si>
    <t>BBG01SQY6QP3</t>
  </si>
  <si>
    <t>INE556F16AU8</t>
  </si>
  <si>
    <t>SIDBI CD RED 09-10-2025</t>
  </si>
  <si>
    <t>BBG01Q6TT189</t>
  </si>
  <si>
    <t>INE906B07IE0</t>
  </si>
  <si>
    <t>6.50% NHAI NCD RED 11-04-2031</t>
  </si>
  <si>
    <t>BBG00WHMDKS3</t>
  </si>
  <si>
    <t>INE476A16ZA9</t>
  </si>
  <si>
    <t>CANARA BANK CD RED 03-09-2025</t>
  </si>
  <si>
    <t>BBG01PKKFS08</t>
  </si>
  <si>
    <t>INE732I14AM1</t>
  </si>
  <si>
    <t>ANGEL ONE LTD. CP RED 12-06-2025</t>
  </si>
  <si>
    <t>BBG01STCLKM7</t>
  </si>
  <si>
    <t>IN002024Z180</t>
  </si>
  <si>
    <t>364 DAYS TBILL RED 31-07-2025</t>
  </si>
  <si>
    <t>BBG01P0HNK96</t>
  </si>
  <si>
    <t>INF767K01RE0</t>
  </si>
  <si>
    <t>LIC MF MONEY MARKET FUND-DIRECT PLAN-GR</t>
  </si>
  <si>
    <t>BBG01NFXVKD6</t>
  </si>
  <si>
    <t>PIRAMAL FINANCE LTD CP RED 27-05-2025</t>
  </si>
  <si>
    <t>Piramal Finance Ltd.</t>
  </si>
  <si>
    <t>BHARAT ELECTRONICS LTD 29/05/2025</t>
  </si>
  <si>
    <t>BBG01SLTTZ38</t>
  </si>
  <si>
    <t>PETRONET LNG LTD 29/05/2025</t>
  </si>
  <si>
    <t>BBG01SLTV504</t>
  </si>
  <si>
    <t>STEEL AUTHORITY OF INDIA LTD 29/05/2025</t>
  </si>
  <si>
    <t>BBG01SLTTZN6</t>
  </si>
  <si>
    <t>L&amp;T TECHNOLOGY SERVICES LTD</t>
  </si>
  <si>
    <t>L&amp;T Technology Services Ltd.</t>
  </si>
  <si>
    <t>BBG007916P28</t>
  </si>
  <si>
    <t>Other Financial Services</t>
  </si>
  <si>
    <t>BBG000D38LZ5</t>
  </si>
  <si>
    <t>Sharda Cropchem Ltd.</t>
  </si>
  <si>
    <t>BBG006SZ83G6</t>
  </si>
  <si>
    <t>SANOFI CONSUMER HEALTHCARE INDIA LIMITED</t>
  </si>
  <si>
    <t>Sanofi Consumer Healthcare India Ltd.</t>
  </si>
  <si>
    <t>BBG01GLBZ4Q0</t>
  </si>
  <si>
    <t>MOTILAL OSWAL FINANCIAL SERVICES LTD</t>
  </si>
  <si>
    <t>BBG000R3TSQ2</t>
  </si>
  <si>
    <t>OLA ELECTRIC MOBILITY LIMITED</t>
  </si>
  <si>
    <t>Ola Electric Mobility Ltd.</t>
  </si>
  <si>
    <t>BBG00NHTD850</t>
  </si>
  <si>
    <t>PREMIER ENERGIES LIMITED</t>
  </si>
  <si>
    <t>Premier Energies Ltd.</t>
  </si>
  <si>
    <t>BBG002YYBDN7</t>
  </si>
  <si>
    <t>WAAREE ENERGIES LIMITED</t>
  </si>
  <si>
    <t>Waaree Energies Ltd.</t>
  </si>
  <si>
    <t>BBG003QVC501</t>
  </si>
  <si>
    <t>BAJAJ HOUSING FINANCE LIMITED</t>
  </si>
  <si>
    <t>BBG007GCTS70</t>
  </si>
  <si>
    <t>Hyundai Motor India Ltd.</t>
  </si>
  <si>
    <t>BBG000D7RM38</t>
  </si>
  <si>
    <t>Swiggy Ltd.</t>
  </si>
  <si>
    <t>BBG008G5QN13</t>
  </si>
  <si>
    <t>INE040A16GM8</t>
  </si>
  <si>
    <t>HDFC BANK CD RED 09-06-2025</t>
  </si>
  <si>
    <t>BBG01SQXN028</t>
  </si>
  <si>
    <t>INE040A16GO4</t>
  </si>
  <si>
    <t>HDFC BANK CD RED 11-06-2025</t>
  </si>
  <si>
    <t>BBG01SSCPSX5</t>
  </si>
  <si>
    <t>INE040A16GQ9</t>
  </si>
  <si>
    <t>HDFC BANK CD RED 17-06-2025</t>
  </si>
  <si>
    <t>BBG01SWHM483</t>
  </si>
  <si>
    <t>INE562A16OK9</t>
  </si>
  <si>
    <t>INDIAN BANK CD RED 16-06-2025</t>
  </si>
  <si>
    <t>BBG01SWHMY96</t>
  </si>
  <si>
    <t>INE160A16RJ7</t>
  </si>
  <si>
    <t>PUNJAB NATIONAL BK CD 16-06-25</t>
  </si>
  <si>
    <t>BBG01SV74W93</t>
  </si>
  <si>
    <t>INE160A16RL3</t>
  </si>
  <si>
    <t>PUNJAB NATIONAL BK CD 18-06-25</t>
  </si>
  <si>
    <t>BBG01SX3D8V8</t>
  </si>
  <si>
    <t>INE831R14ER3</t>
  </si>
  <si>
    <t>ADITYA BIRLA HSG FIN CP 03-06-25</t>
  </si>
  <si>
    <t>BBG01SMXJ447</t>
  </si>
  <si>
    <t>INE01C314981</t>
  </si>
  <si>
    <t>BAJAJ FIN SEC CP RED 23-06-25</t>
  </si>
  <si>
    <t>BBG01P60TDC3</t>
  </si>
  <si>
    <t>INE09OL14GT8</t>
  </si>
  <si>
    <t>BIRLA GROUP HLDGS CP 06-06-2025</t>
  </si>
  <si>
    <t>Birla Group Holdings Pvt Ltd.</t>
  </si>
  <si>
    <t>BBG01SN6ZL85</t>
  </si>
  <si>
    <t>INE763G14XV3</t>
  </si>
  <si>
    <t>ICICI SECURITIES CP RED 18-06-2025</t>
  </si>
  <si>
    <t>BBG01SX3PRD3</t>
  </si>
  <si>
    <t>INE261F14ND9</t>
  </si>
  <si>
    <t>NABARD CP RED 04-06-2025</t>
  </si>
  <si>
    <t>BBG01SN6ZJ17</t>
  </si>
  <si>
    <t>INE261F14NJ6</t>
  </si>
  <si>
    <t>NABARD CP RED 11-06-2025</t>
  </si>
  <si>
    <t>BBG01SSGC0N2</t>
  </si>
  <si>
    <t>INE511C14YI0</t>
  </si>
  <si>
    <t>POONAWALLA FINCORP CP 17-06-25</t>
  </si>
  <si>
    <t>BBG01SWHDG13</t>
  </si>
  <si>
    <t>INE929O14DF9</t>
  </si>
  <si>
    <t>RELIANCE RETAIL VENT CP 09-06-25</t>
  </si>
  <si>
    <t>BBG01SQXVVN8</t>
  </si>
  <si>
    <t>INE508G14HG6</t>
  </si>
  <si>
    <t>TIME TECHNOPLAST CP RED 17-06-25</t>
  </si>
  <si>
    <t>BBG01SSZS6W0</t>
  </si>
  <si>
    <t>INE514E08FY8</t>
  </si>
  <si>
    <t>7.20% EXIM NCD RED 05-06-2025</t>
  </si>
  <si>
    <t>BBG017WFLNZ2</t>
  </si>
  <si>
    <t>INE556F08JY8</t>
  </si>
  <si>
    <t>7.15% SIDBI NCD RED 02-06-2025</t>
  </si>
  <si>
    <t>BBG017TL0VR7</t>
  </si>
  <si>
    <t>IN002024Y290</t>
  </si>
  <si>
    <t>182 DAYS TBILL RED 01-05-2025</t>
  </si>
  <si>
    <t>BBG01QJ57LQ7</t>
  </si>
  <si>
    <t>IN002024X482</t>
  </si>
  <si>
    <t>91 DAYS TBILL RED 05-06-2025</t>
  </si>
  <si>
    <t>BBG01SMHF6J5</t>
  </si>
  <si>
    <t>IN002024X490</t>
  </si>
  <si>
    <t>91 DAYS TBILL RED 12-06-2025</t>
  </si>
  <si>
    <t>BBG01SQY6QN5</t>
  </si>
  <si>
    <t>IN002024X508</t>
  </si>
  <si>
    <t>91 DAYS TBILL RED 19-06-2025</t>
  </si>
  <si>
    <t>BBG01SV75G60</t>
  </si>
  <si>
    <t>BirlaNu Ltd</t>
  </si>
  <si>
    <t>INE438E01032</t>
  </si>
  <si>
    <t>Piramal Finance.</t>
  </si>
  <si>
    <t>Piramal Finance Ltd</t>
  </si>
  <si>
    <t>INE485C01029</t>
  </si>
  <si>
    <t>Sundrop Brands</t>
  </si>
  <si>
    <t>Sundrop Brands Ltd</t>
  </si>
  <si>
    <t>SUNDROP</t>
  </si>
  <si>
    <t>Sun Pharmaceutical Industries Ltd</t>
  </si>
  <si>
    <t>INE404B01022</t>
  </si>
  <si>
    <t>INE031G01022</t>
  </si>
  <si>
    <t>HEXT IN</t>
  </si>
  <si>
    <t>Solana Biofuels</t>
  </si>
  <si>
    <t>Solana Biofuels Limited</t>
  </si>
  <si>
    <t>Novelix Pharma.</t>
  </si>
  <si>
    <t>Novelix Pharmaceuticals Ltd</t>
  </si>
  <si>
    <t>CP Capital</t>
  </si>
  <si>
    <t>CP Capital Limited</t>
  </si>
  <si>
    <t>CPCAP</t>
  </si>
  <si>
    <t>Operational Ener</t>
  </si>
  <si>
    <t>Operational Energy Group India Ltd</t>
  </si>
  <si>
    <t>Quality Power El</t>
  </si>
  <si>
    <t>Quality Power Electrical Equipments Ltd</t>
  </si>
  <si>
    <t>QPOWER IN</t>
  </si>
  <si>
    <t>Eternal Ltd</t>
  </si>
  <si>
    <t>Gamco Ltd</t>
  </si>
  <si>
    <t>Prabha Energy</t>
  </si>
  <si>
    <t>Prabha Energy Ltd</t>
  </si>
  <si>
    <t>PRABHA</t>
  </si>
  <si>
    <t>PRABHA IN</t>
  </si>
  <si>
    <t>INE0I0M01023</t>
  </si>
  <si>
    <t>INE062Y01020</t>
  </si>
  <si>
    <t>Sky Gold &amp; Diam.</t>
  </si>
  <si>
    <t>Sky Gold &amp; Diamonds Ltd</t>
  </si>
  <si>
    <t>Abans Financial</t>
  </si>
  <si>
    <t>Abans Financial Services Ltd</t>
  </si>
  <si>
    <t>AFSL</t>
  </si>
  <si>
    <t>Covance Softsol</t>
  </si>
  <si>
    <t>Covance Softsol Ltd</t>
  </si>
  <si>
    <t>COVANCE IN</t>
  </si>
  <si>
    <t>INE0R8101016</t>
  </si>
  <si>
    <t>Tolins Tyres</t>
  </si>
  <si>
    <t>Saj Hotels</t>
  </si>
  <si>
    <t>AFSL IN Equity</t>
  </si>
  <si>
    <t>ABANS FINANCIAL</t>
  </si>
  <si>
    <t>AMBOAGRI IN Equity</t>
  </si>
  <si>
    <t>AMBO AGRITEC LTD</t>
  </si>
  <si>
    <t>AMST IN Equity</t>
  </si>
  <si>
    <t>AHMEDABAD STEELC</t>
  </si>
  <si>
    <t>ANZEN IN Equity</t>
  </si>
  <si>
    <t>ANZEN INDIA ENER</t>
  </si>
  <si>
    <t>BAJAJIND IN Equity</t>
  </si>
  <si>
    <t>INDEF MANUFACTUR</t>
  </si>
  <si>
    <t>INE0O9T01021</t>
  </si>
  <si>
    <t>BALAJIPH IN Equity</t>
  </si>
  <si>
    <t>BALAJI PHOSPHATE</t>
  </si>
  <si>
    <t>INE0PQ601019</t>
  </si>
  <si>
    <t>BANGANGA IN Equity</t>
  </si>
  <si>
    <t>BANGANGA PAPER I</t>
  </si>
  <si>
    <t>BEEZAASA IN Equity</t>
  </si>
  <si>
    <t>BEEZAASAN EXPLOT</t>
  </si>
  <si>
    <t>INE13VU01016</t>
  </si>
  <si>
    <t>BHUDEVI IN Equity</t>
  </si>
  <si>
    <t>BHUDEVI INFRA PR</t>
  </si>
  <si>
    <t>CNK IN Equity</t>
  </si>
  <si>
    <t>CEENIK EXPORTS</t>
  </si>
  <si>
    <t>COLAB IN Equity</t>
  </si>
  <si>
    <t>COLAB PLATFORMS</t>
  </si>
  <si>
    <t>CPCAP IN Equity</t>
  </si>
  <si>
    <t>CP CAPITAL LTD</t>
  </si>
  <si>
    <t>CPS IN Equity</t>
  </si>
  <si>
    <t>CPS SHAPERS LTD</t>
  </si>
  <si>
    <t>INE0QBU01012</t>
  </si>
  <si>
    <t>CRSL IN Equity</t>
  </si>
  <si>
    <t>CRESSANDA RAILWA</t>
  </si>
  <si>
    <t>DTL IN Equity</t>
  </si>
  <si>
    <t>DIENSTEN TECH LT</t>
  </si>
  <si>
    <t>INE0JRD01019</t>
  </si>
  <si>
    <t>ELITECON IN Equity</t>
  </si>
  <si>
    <t>ELITECON INTERNA</t>
  </si>
  <si>
    <t>EMBASSY DEVELOPM</t>
  </si>
  <si>
    <t>GPSL IN Equity</t>
  </si>
  <si>
    <t>GABRIEL PET STRA</t>
  </si>
  <si>
    <t>GROBTEA IN Equity</t>
  </si>
  <si>
    <t>GROB TEA CO LTD/</t>
  </si>
  <si>
    <t>HARSHDEE IN Equity</t>
  </si>
  <si>
    <t>HARSHDEEP HORTIC</t>
  </si>
  <si>
    <t>HEXAWARE</t>
  </si>
  <si>
    <t>HMIL IN Equity</t>
  </si>
  <si>
    <t>HISAR METAL INDU</t>
  </si>
  <si>
    <t>HPTL IN Equity</t>
  </si>
  <si>
    <t>HP TELECOM INDIA</t>
  </si>
  <si>
    <t>INE0VA601019</t>
  </si>
  <si>
    <t>INTERISE IN Equity</t>
  </si>
  <si>
    <t>INTERISE TRUST</t>
  </si>
  <si>
    <t>INE790Z23019</t>
  </si>
  <si>
    <t>JAFINANC IN Equity</t>
  </si>
  <si>
    <t>J. A. FINANCE LT</t>
  </si>
  <si>
    <t>LICL IN Equity</t>
  </si>
  <si>
    <t>LANDMARK IMMIGRA</t>
  </si>
  <si>
    <t>MGL IN Equity</t>
  </si>
  <si>
    <t>MIDWEST GOLD LTD</t>
  </si>
  <si>
    <t>NGR IN Equity</t>
  </si>
  <si>
    <t>NIDHI GRANITES</t>
  </si>
  <si>
    <t>NIPAUTO IN Equity</t>
  </si>
  <si>
    <t>NIP-NIF-AUTO-ETF</t>
  </si>
  <si>
    <t>INF204KC1337</t>
  </si>
  <si>
    <t>PRABHA IN Equity</t>
  </si>
  <si>
    <t>PRABHA ENERGY LT</t>
  </si>
  <si>
    <t>RAPIDFLE IN Equity</t>
  </si>
  <si>
    <t>RAPID FLEET MANA</t>
  </si>
  <si>
    <t>INE0QX901013</t>
  </si>
  <si>
    <t>RDBIPL IN Equity</t>
  </si>
  <si>
    <t>RDB INFRASTRUCTU</t>
  </si>
  <si>
    <t>RLL IN Equity</t>
  </si>
  <si>
    <t>RISHI LASER LTD</t>
  </si>
  <si>
    <t>RRECL IN Equity</t>
  </si>
  <si>
    <t>RDB REAL ESTATE</t>
  </si>
  <si>
    <t>RTMC IN Equity</t>
  </si>
  <si>
    <t>RAJASTHAN TUBE</t>
  </si>
  <si>
    <t>SEITINVI IN Equity</t>
  </si>
  <si>
    <t>SUSTAINABLE ENER</t>
  </si>
  <si>
    <t>INE0R8O23017</t>
  </si>
  <si>
    <t>INE562E01021</t>
  </si>
  <si>
    <t>INE631E01024</t>
  </si>
  <si>
    <t>INE551C01044</t>
  </si>
  <si>
    <t>SNFH IN Equity</t>
  </si>
  <si>
    <t>SOURCE NATURAL F</t>
  </si>
  <si>
    <t>SPAI IN Equity</t>
  </si>
  <si>
    <t>SAPTARISHI AGRO</t>
  </si>
  <si>
    <t>SUNDROP IN Equity</t>
  </si>
  <si>
    <t>SUNDROP BRANDS L</t>
  </si>
  <si>
    <t>TERTC IN Equity</t>
  </si>
  <si>
    <t>TERAI TEA CO LTD</t>
  </si>
  <si>
    <t>WEP IN Equity</t>
  </si>
  <si>
    <t>WEP SOLUTIONS LT</t>
  </si>
  <si>
    <t>INE0SMW01011</t>
  </si>
  <si>
    <t>SIEMENS ENERGY INDIA LTD</t>
  </si>
  <si>
    <t>INE1NPP01017</t>
  </si>
  <si>
    <t>INTREP020525</t>
  </si>
  <si>
    <t>TREPS_RED_02.05.2025</t>
  </si>
  <si>
    <t>BBG01TS2WWP7</t>
  </si>
  <si>
    <t>IN0020250018</t>
  </si>
  <si>
    <t>6.9% GOVT OF INDIA RED 15-04-2065</t>
  </si>
  <si>
    <t>BBG01TB005Q2</t>
  </si>
  <si>
    <t>IN0020240175</t>
  </si>
  <si>
    <t>6.98% GOVT OF INDIA SGRB RED 16-12-2054</t>
  </si>
  <si>
    <t>BBG01R6PXDK0</t>
  </si>
  <si>
    <t>INE476A16ZT9</t>
  </si>
  <si>
    <t>CANARA BANK CD RED 18-12-2025</t>
  </si>
  <si>
    <t>BBG01R9R9W73</t>
  </si>
  <si>
    <t>INE031A08962</t>
  </si>
  <si>
    <t>6.90% HUDCO NCD RED 23-04-2032</t>
  </si>
  <si>
    <t>BBG01TNFWWV6</t>
  </si>
  <si>
    <t>INE261F08EO7</t>
  </si>
  <si>
    <t>7.48% NABARD NCD SR 25G RED 15-09-2028</t>
  </si>
  <si>
    <t>BBG01SXJ6KX2</t>
  </si>
  <si>
    <t>INE848E07AA3</t>
  </si>
  <si>
    <t>7.52% NHPC LTD STRP C SRV2 NCD 06-06-25</t>
  </si>
  <si>
    <t>BBG00GW2MP68</t>
  </si>
  <si>
    <t>INE134E08NP7</t>
  </si>
  <si>
    <t>7.45%POWER FIN CO SR248B NCD RED15-07-28</t>
  </si>
  <si>
    <t>BBG01SV576H2</t>
  </si>
  <si>
    <t>INE752E08767</t>
  </si>
  <si>
    <t>7.08% POWER GRID CORP SR LXXIX R25-10-34</t>
  </si>
  <si>
    <t>BBG01QG6FW49</t>
  </si>
  <si>
    <t>INE949L16DN2</t>
  </si>
  <si>
    <t>AU SMALL FIN BANK LTD CD 28-04-26</t>
  </si>
  <si>
    <t>BBG01TRHB1W8</t>
  </si>
  <si>
    <t>INE238AD6959</t>
  </si>
  <si>
    <t>AXIS BANK LTD CD RED 09-10-2025</t>
  </si>
  <si>
    <t>BBG01Q88WX70</t>
  </si>
  <si>
    <t>INE476A16A24</t>
  </si>
  <si>
    <t>CANARA BANK CD RED 03-02-2026</t>
  </si>
  <si>
    <t>BBG01S3HM467</t>
  </si>
  <si>
    <t>INE562A16OL7</t>
  </si>
  <si>
    <t>INDIAN BANK CD RED 19-03-2026</t>
  </si>
  <si>
    <t>BBG01SXJ86Y0</t>
  </si>
  <si>
    <t>INE261F16967</t>
  </si>
  <si>
    <t>NABARD CD RED 27-02-2026</t>
  </si>
  <si>
    <t>BBG01SJTW4Q1</t>
  </si>
  <si>
    <t>INE556F16AZ7</t>
  </si>
  <si>
    <t>SIDBI CD RED 04-02-2026</t>
  </si>
  <si>
    <t>BBG01S4693R4</t>
  </si>
  <si>
    <t>INE02FN14473</t>
  </si>
  <si>
    <t>IGH HOLDINGS PVT LTD CP 29-07-25</t>
  </si>
  <si>
    <t>BBG01TR1J146</t>
  </si>
  <si>
    <t>INE115A14FO1</t>
  </si>
  <si>
    <t>LIC HSG FIN CP RED 19-09-2025</t>
  </si>
  <si>
    <t>BBG01T4KRMN3</t>
  </si>
  <si>
    <t>INE733E14BU9</t>
  </si>
  <si>
    <t>NTPC LTD CP RED 10-03-2026</t>
  </si>
  <si>
    <t>BBG01TMLX702</t>
  </si>
  <si>
    <t>INE134E14AT4</t>
  </si>
  <si>
    <t>POWER FIN CORP CP RED 15-12-2025</t>
  </si>
  <si>
    <t>BBG01T1WNWR8</t>
  </si>
  <si>
    <t>INE110L14TN2</t>
  </si>
  <si>
    <t>RELIANCE JIO INF LTD CP 17-07-25</t>
  </si>
  <si>
    <t>Reliance Jio Infocomm Ltd.</t>
  </si>
  <si>
    <t>BBG01TJ4WGQ7</t>
  </si>
  <si>
    <t>INE660A14YL3</t>
  </si>
  <si>
    <t>SUNDARAM FINANCE LTD. CP30-10-25</t>
  </si>
  <si>
    <t>Sundaram Finance Ltd.</t>
  </si>
  <si>
    <t>BBG01TCNML28</t>
  </si>
  <si>
    <t>IN002024Z081</t>
  </si>
  <si>
    <t>364 DAYS TBILL RED 23-05-2025</t>
  </si>
  <si>
    <t>BBG01MZK9WR8</t>
  </si>
  <si>
    <t>INE704I14JP4</t>
  </si>
  <si>
    <t>BARCLAYS INVEST &amp; LOAN CP RED 02-05-2025</t>
  </si>
  <si>
    <t>Barclays Invest &amp; Loans (India) Pvt Ltd</t>
  </si>
  <si>
    <t>BBG01S2SMFV1</t>
  </si>
  <si>
    <t>INE028E14QD8</t>
  </si>
  <si>
    <t>KOTAK SECURITIES LTD CP RED 02-05-2025</t>
  </si>
  <si>
    <t>BBG01S1NTB36</t>
  </si>
  <si>
    <t>INE110L14TG6</t>
  </si>
  <si>
    <t>RELIANCE JIO INFO LTD CP RED 02-05-2025</t>
  </si>
  <si>
    <t>BBG01T7FNMS0</t>
  </si>
  <si>
    <t>INR020550605</t>
  </si>
  <si>
    <t>REPO ISSUE DATE 30.04.2025 6.05%</t>
  </si>
  <si>
    <t>BBG000077S77</t>
  </si>
  <si>
    <t>INR020550610</t>
  </si>
  <si>
    <t>REPO ISSUE DATE 30.04.2025 6.1%</t>
  </si>
  <si>
    <t>BBG00JND7VT7</t>
  </si>
  <si>
    <t>INR020550615</t>
  </si>
  <si>
    <t>REPO ISSUE DATE 30.04.2025 6.15%</t>
  </si>
  <si>
    <t>BBG00KVQZSL0</t>
  </si>
  <si>
    <t>INE028A16ID8</t>
  </si>
  <si>
    <t>BANK OF BARODA CD RED 16-12-2025</t>
  </si>
  <si>
    <t>BBG01SWHF775</t>
  </si>
  <si>
    <t>INE403G14TK7</t>
  </si>
  <si>
    <t>STANDARD CHART CAP CP RD 24-04-26</t>
  </si>
  <si>
    <t>BBG01TNCC991</t>
  </si>
  <si>
    <t>INE508G14HL6</t>
  </si>
  <si>
    <t>TIME TECHNOPLAST CP RED 13-10-25</t>
  </si>
  <si>
    <t>BBG01TFF1CF1</t>
  </si>
  <si>
    <t>INE514E08FU6</t>
  </si>
  <si>
    <t>5.62% EXIM BANK NCD RED 20-06-2025</t>
  </si>
  <si>
    <t>BBG00VM24FR5</t>
  </si>
  <si>
    <t>IN002024Z271</t>
  </si>
  <si>
    <t>364 DAYS TBILL RED 16-10-2025</t>
  </si>
  <si>
    <t>BBG01Q8X51Z4</t>
  </si>
  <si>
    <t>INE053F08106</t>
  </si>
  <si>
    <t>6.89% IRFC NCD RED 18-07-2031</t>
  </si>
  <si>
    <t>BBG011TW59T8</t>
  </si>
  <si>
    <t>INE053F08122</t>
  </si>
  <si>
    <t>6.92% IRFC NCD SR 161 RED 29-08-2031</t>
  </si>
  <si>
    <t>BBG012BRH7B6</t>
  </si>
  <si>
    <t>AARTI INDUSTRIES LTD. 29/05/2025</t>
  </si>
  <si>
    <t>BBG01SLTTW08</t>
  </si>
  <si>
    <t xml:space="preserve">NIE </t>
  </si>
  <si>
    <t>ABB INDIA LTD 29/05/2025</t>
  </si>
  <si>
    <t>BBG01SLTTZ29</t>
  </si>
  <si>
    <t>ACC LTD 29/05/2025</t>
  </si>
  <si>
    <t>BBG01SLTV158</t>
  </si>
  <si>
    <t>ADITYA BIRLA CAPITAL LTD 29/05/2025</t>
  </si>
  <si>
    <t>BBG01SLTTWT7</t>
  </si>
  <si>
    <t>ADITYA BIRLA FASHION &amp; RETAIL 29/05/2025</t>
  </si>
  <si>
    <t>BBG01SLTTW80</t>
  </si>
  <si>
    <t>BANDHAN BANK LTD 29/05/2025</t>
  </si>
  <si>
    <t>BBG01SLTTVT9</t>
  </si>
  <si>
    <t>BANK OF BARODA 29/05/2025</t>
  </si>
  <si>
    <t>BBG01SLTV3C6</t>
  </si>
  <si>
    <t>BHARAT HEAVY ELECTRICALS LTD 29/05/2025</t>
  </si>
  <si>
    <t>BBG01SLTTZB9</t>
  </si>
  <si>
    <t>BOSCH LTD 29/05/2025</t>
  </si>
  <si>
    <t>BBG01SLTV1X7</t>
  </si>
  <si>
    <t>CANARA BANK 29/05/2025</t>
  </si>
  <si>
    <t>BBG01SLTV4C4</t>
  </si>
  <si>
    <t>CIPLA LTD 26/06/2025</t>
  </si>
  <si>
    <t>BBG01T3ZL3Z6</t>
  </si>
  <si>
    <t>CROMPTON GREAVES CONS ELECT 29/05/2025</t>
  </si>
  <si>
    <t>BBG01SLTTWM4</t>
  </si>
  <si>
    <t>DABUR INDIA LTD 29/05/2025</t>
  </si>
  <si>
    <t>BBG01SLTTZ92</t>
  </si>
  <si>
    <t>DLF LTD 29/05/2025</t>
  </si>
  <si>
    <t>BBG01SLTV5C1</t>
  </si>
  <si>
    <t>EXIDE INDUSTRIES LTD 29/05/2025</t>
  </si>
  <si>
    <t>BBG01SLTTZ65</t>
  </si>
  <si>
    <t>GMR AIRPORTS LIMITED 29/05/2025</t>
  </si>
  <si>
    <t>BBG01SLTV568</t>
  </si>
  <si>
    <t>GODREJ PROPERTIES LTD 29/05/2025</t>
  </si>
  <si>
    <t>BBG01SLTTVX4</t>
  </si>
  <si>
    <t>GRASIM INDUSTRIES LTD 29/05/2025</t>
  </si>
  <si>
    <t>BBG01SLTV0G8</t>
  </si>
  <si>
    <t>HDFC ASSET MANAGE CO LTD 29/05/2025</t>
  </si>
  <si>
    <t>BBG01SLTTW17</t>
  </si>
  <si>
    <t>HDFC BANK LTD 26/06/2025</t>
  </si>
  <si>
    <t>BBG01T3ZL4S2</t>
  </si>
  <si>
    <t>HDFC BANK LTD 29/05/2025</t>
  </si>
  <si>
    <t>BBG01SLTV023</t>
  </si>
  <si>
    <t>HINDUSTAN COPPER LTD 29/05/2025</t>
  </si>
  <si>
    <t>BBG01SLTTWV4</t>
  </si>
  <si>
    <t>ICICI BANK LTD 29/05/2025</t>
  </si>
  <si>
    <t>BBG01SLTV3R0</t>
  </si>
  <si>
    <t>ICICI PRU LIFE INS CO LTD 29/05/2025</t>
  </si>
  <si>
    <t>BBG01SLTV8G1</t>
  </si>
  <si>
    <t>IRCTC 29/05/2025</t>
  </si>
  <si>
    <t>BBG01SLTTW53</t>
  </si>
  <si>
    <t>INFO EDGE (INDIA) LTD 29/05/2025</t>
  </si>
  <si>
    <t>BBG01SLTTVW5</t>
  </si>
  <si>
    <t>INFOSYS LTD 29/05/2025</t>
  </si>
  <si>
    <t>BBG01SLTV069</t>
  </si>
  <si>
    <t>ITC LTD 26/06/2025</t>
  </si>
  <si>
    <t>BBG01T3ZL732</t>
  </si>
  <si>
    <t>JIO FINANCIAL SERVICES LTD. 29/05/2025</t>
  </si>
  <si>
    <t>BBG01SLTTX60</t>
  </si>
  <si>
    <t>JSW ENERGY LTD 29/05/2025</t>
  </si>
  <si>
    <t>BBG01SLTV648</t>
  </si>
  <si>
    <t>JSW STEEL LTD 29/05/2025</t>
  </si>
  <si>
    <t>BBG01SLTV078</t>
  </si>
  <si>
    <t>MAHINDRA &amp; MAHINDRA LTD 29/05/2025</t>
  </si>
  <si>
    <t>BBG01SLTV1Q5</t>
  </si>
  <si>
    <t>MULTI COMMODITY EXCH 29/05/2025</t>
  </si>
  <si>
    <t>BBG01SLTV899</t>
  </si>
  <si>
    <t>NMDC LTD 29/05/2025</t>
  </si>
  <si>
    <t>BBG01SLTV390</t>
  </si>
  <si>
    <t>NTPC LTD 26/06/2025</t>
  </si>
  <si>
    <t>BBG01T3ZL9C8</t>
  </si>
  <si>
    <t>POWER FINANCE CORPORATION LTD 29/05/2025</t>
  </si>
  <si>
    <t>BBG01SLTV586</t>
  </si>
  <si>
    <t>PUNJAB NATIONAL BANK 29/05/2025</t>
  </si>
  <si>
    <t>BBG01SLTV489</t>
  </si>
  <si>
    <t>RELIANCE INDUSTRIES LTD 29/05/2025</t>
  </si>
  <si>
    <t>BBG01SLTV0X9</t>
  </si>
  <si>
    <t>SAMVARDHANA MOTHERSON INT LTD 29/05/2025</t>
  </si>
  <si>
    <t>BBG01SLTV6X6</t>
  </si>
  <si>
    <t>SHRIRAM FINANCE LIMITED 29/05/2025</t>
  </si>
  <si>
    <t>BBG01SLTV327</t>
  </si>
  <si>
    <t>STATE BANK OF INDIA 29/05/2025</t>
  </si>
  <si>
    <t>BBG01SLTTZF5</t>
  </si>
  <si>
    <t>TATA MOTORS LTD 29/05/2025</t>
  </si>
  <si>
    <t>BBG01SLTV265</t>
  </si>
  <si>
    <t>TATA POWER CO. LTD 29/05/2025</t>
  </si>
  <si>
    <t>BBG01SLTV130</t>
  </si>
  <si>
    <t>TATA STEEL LTD. 29/05/2025</t>
  </si>
  <si>
    <t>BBG01SLTV1B1</t>
  </si>
  <si>
    <t>TRENT LTD 29/05/2025</t>
  </si>
  <si>
    <t>BBG01SLTTW71</t>
  </si>
  <si>
    <t>ULTRATECH CEMENT LTD 29/05/2025</t>
  </si>
  <si>
    <t>BBG01SLTV522</t>
  </si>
  <si>
    <t>UNITED SPIRITS LTD 29/05/2025</t>
  </si>
  <si>
    <t>BBG01SLTV461</t>
  </si>
  <si>
    <t>BALRAMPUR CHINI MILLS LTD</t>
  </si>
  <si>
    <t>BBG000C20B60</t>
  </si>
  <si>
    <t>BAYER CROPSCIENCE LTD</t>
  </si>
  <si>
    <t>Bayer Cropscience Ltd.</t>
  </si>
  <si>
    <t>BBG000CP0P31</t>
  </si>
  <si>
    <t>BIRLA CORPORATION LTD</t>
  </si>
  <si>
    <t>BBG000CPF4L2</t>
  </si>
  <si>
    <t>JINDAL STAINLESS LIMITED.</t>
  </si>
  <si>
    <t>Jindal Stainless Ltd.</t>
  </si>
  <si>
    <t>BBG000C86RD8</t>
  </si>
  <si>
    <t>JK LAKSHMI CEMENT LTD</t>
  </si>
  <si>
    <t>JK Lakshmi Cement Ltd.</t>
  </si>
  <si>
    <t>BBG000D0FGP5</t>
  </si>
  <si>
    <t>JK PAPER LIMITED</t>
  </si>
  <si>
    <t>Paper &amp; Paper Products</t>
  </si>
  <si>
    <t>BBG000D387G7</t>
  </si>
  <si>
    <t>Paper, Forest &amp; Jute Products</t>
  </si>
  <si>
    <t>Forest Materials</t>
  </si>
  <si>
    <t>RATNAMANI METALS &amp; TUBES LTD</t>
  </si>
  <si>
    <t>Ratnamani Metals &amp; Tubes Ltd.</t>
  </si>
  <si>
    <t>BBG000CYKHD7</t>
  </si>
  <si>
    <t>STAR CEMENT LIMITED</t>
  </si>
  <si>
    <t>Star Cement Ltd.</t>
  </si>
  <si>
    <t>BBG00FZBX2J2</t>
  </si>
  <si>
    <t>BBG000DX3XD2</t>
  </si>
  <si>
    <t>BHARTI AIRTEL LTD 29/05/2025</t>
  </si>
  <si>
    <t>BBG01SLTV470</t>
  </si>
  <si>
    <t>COAL INDIA LTD 29/05/2025</t>
  </si>
  <si>
    <t>BBG01SLTV666</t>
  </si>
  <si>
    <t>ICICI LOMBARD GEN INS CO LTD 29/05/2025</t>
  </si>
  <si>
    <t>BBG01SLTTVZ2</t>
  </si>
  <si>
    <t>LARSEN &amp; TOUBRO LTD 29/05/2025</t>
  </si>
  <si>
    <t>BBG01SLTV1J3</t>
  </si>
  <si>
    <t>NTPC LTD 29/05/2025</t>
  </si>
  <si>
    <t>BBG01SLTV540</t>
  </si>
  <si>
    <t>SRF LTD 29/05/2025</t>
  </si>
  <si>
    <t>BBG01SLTV737</t>
  </si>
  <si>
    <t>TATA CONSULTANCY SERVICES LTD 29/05/2025</t>
  </si>
  <si>
    <t>BBG01SLTV531</t>
  </si>
  <si>
    <t>TORRENT PHARMACEUTICALS LTD 29/05/2025</t>
  </si>
  <si>
    <t>BBG01SLTV7S0</t>
  </si>
  <si>
    <t>EQUITAS SMALL FINANCE BANK LTD.</t>
  </si>
  <si>
    <t>Equitas Small Finance Bank Ltd.</t>
  </si>
  <si>
    <t>BBG005K570T5</t>
  </si>
  <si>
    <t>UJJIVAN SMALL FINANCE BANK LTD</t>
  </si>
  <si>
    <t>Ujjivan Small Finance Bank Ltd.</t>
  </si>
  <si>
    <t>BBG00KK4CZT2</t>
  </si>
  <si>
    <t>AMBER ENTERPRISES INDIA LTD</t>
  </si>
  <si>
    <t>Amber Enterprises India Ltd.</t>
  </si>
  <si>
    <t>BBG001V4Y4R9</t>
  </si>
  <si>
    <t>FORTIS HEALTHCARE LTD</t>
  </si>
  <si>
    <t>Fortis Healthcare Ltd.</t>
  </si>
  <si>
    <t>BBG000JFKB08</t>
  </si>
  <si>
    <t>V-GUARD INDUSTRIES LTD</t>
  </si>
  <si>
    <t>BBG000CN3YH9</t>
  </si>
  <si>
    <t>ASHOK LEYLAND LTD 29/05/2025</t>
  </si>
  <si>
    <t>BBG01SLTV1C0</t>
  </si>
  <si>
    <t>HERO MOTOCORP LTD 29/05/2025</t>
  </si>
  <si>
    <t>BBG01SLTV041</t>
  </si>
  <si>
    <t>HINDUSTAN UNILEVER LTD 29/05/2025</t>
  </si>
  <si>
    <t>BBG01SLTV283</t>
  </si>
  <si>
    <t>KOTAK MAHINDRA BAN - INR5 29/05/2025</t>
  </si>
  <si>
    <t>BBG01SLTV087</t>
  </si>
  <si>
    <t>MARUTI SUZUKI INDIA LTD 29/05/2025</t>
  </si>
  <si>
    <t>BBG01SLTV4Q9</t>
  </si>
  <si>
    <t>NATIONAL ALUMINIUM CO. LTD 29/05/2025</t>
  </si>
  <si>
    <t>BBG01SLTV425</t>
  </si>
  <si>
    <t>PERSISTENT SYSTEMS LTD 29/05/2025</t>
  </si>
  <si>
    <t>BBG01SLTTWQ0</t>
  </si>
  <si>
    <t>SUN PHARMA IND LTD 29/05/2025</t>
  </si>
  <si>
    <t>BBG01SLTV363</t>
  </si>
  <si>
    <t>BBG000CVY2Z7</t>
  </si>
  <si>
    <t>LINDE INDIA LIMITED</t>
  </si>
  <si>
    <t>Linde India Ltd.</t>
  </si>
  <si>
    <t>Industrial Gases</t>
  </si>
  <si>
    <t>BBG000CSWTW0</t>
  </si>
  <si>
    <t>ETERNAL LIMITED</t>
  </si>
  <si>
    <t>Eternal Ltd.</t>
  </si>
  <si>
    <t>PROCTER &amp; GAMBLE HYGIENE &amp; HEALTHCARE LT</t>
  </si>
  <si>
    <t>Procter &amp; Gamble Hygiene&amp;HealthCare Ltd.</t>
  </si>
  <si>
    <t>BBG000CY4F76</t>
  </si>
  <si>
    <t>Siemens Energy India Ltd.</t>
  </si>
  <si>
    <t>BBG01MVXX8Y2</t>
  </si>
  <si>
    <t>INE831R14EU7</t>
  </si>
  <si>
    <t>ADITYA BIRLA HSG FIN CP RED 09-07-2025</t>
  </si>
  <si>
    <t>BBG01TCMNZH2</t>
  </si>
  <si>
    <t>INE484J14WS8</t>
  </si>
  <si>
    <t>GODREJ PROP LTD. CP RED 27-06-25</t>
  </si>
  <si>
    <t>BBG01T7DTKL0</t>
  </si>
  <si>
    <t>INE700G14NZ7</t>
  </si>
  <si>
    <t>HDFC SECURITIES LTD. CP RED 23-07-2025</t>
  </si>
  <si>
    <t>BBG01TNR49M2</t>
  </si>
  <si>
    <t>INE094A14JV5</t>
  </si>
  <si>
    <t>HINDUSTAN PETRO CORP CP 25-06-25</t>
  </si>
  <si>
    <t>BBG01TJ06YK1</t>
  </si>
  <si>
    <t>INE0DZE14214</t>
  </si>
  <si>
    <t>KISETSU SAISON FIN CP 01-08-2025 VD 0205</t>
  </si>
  <si>
    <t>Kisetsu Saison Finance (India) Pvt Ltd.</t>
  </si>
  <si>
    <t>BBG01TRQD682</t>
  </si>
  <si>
    <t>INE0DZE14206</t>
  </si>
  <si>
    <t>KISETSU SAISON FIN CP RD 29-07-25</t>
  </si>
  <si>
    <t>BBG01TPZ7CB4</t>
  </si>
  <si>
    <t>INE002A14LG5</t>
  </si>
  <si>
    <t>RELIANCE IND CP RED 24-06-2025</t>
  </si>
  <si>
    <t>BBG01TJ4W224</t>
  </si>
  <si>
    <t>INE002A14LF7</t>
  </si>
  <si>
    <t>RELIANCE IND CP RED 25-06-2025</t>
  </si>
  <si>
    <t>BBG01TCWR430</t>
  </si>
  <si>
    <t>INE929O14DI3</t>
  </si>
  <si>
    <t>RELIANCE RET VENT CP RD 20-06-25</t>
  </si>
  <si>
    <t>BBG01T76HYH3</t>
  </si>
  <si>
    <t>INE941D14634</t>
  </si>
  <si>
    <t>SIKKA PORTS &amp; TERM CP RED 08-05-2025</t>
  </si>
  <si>
    <t>BBG01S4YKBN6</t>
  </si>
  <si>
    <t>INE556F14LC8</t>
  </si>
  <si>
    <t>SIDBI CP RED 09-07-2025</t>
  </si>
  <si>
    <t>BBG01TCMT065</t>
  </si>
  <si>
    <t>INE033L14NY6</t>
  </si>
  <si>
    <t>TATA CAPITAL HSNG FN CP 11-07-25</t>
  </si>
  <si>
    <t>BBG01TCVCGJ4</t>
  </si>
  <si>
    <t>INE115A07PK2</t>
  </si>
  <si>
    <t>5.6937% LIC HS FIN LT TR414 NCD 20-05-25</t>
  </si>
  <si>
    <t>BBG012LWFNP6</t>
  </si>
  <si>
    <t>INE556F08JZ5</t>
  </si>
  <si>
    <t>7.15% SIDBI NCD SR II NCD RED 21-07-2025</t>
  </si>
  <si>
    <t>BBG018S0CLN5</t>
  </si>
  <si>
    <t>INR020550612</t>
  </si>
  <si>
    <t>REPO ISSUE DATE 30.04.2025 6.12%</t>
  </si>
  <si>
    <t>BBG01T0LSN89</t>
  </si>
  <si>
    <t>IN002025X059</t>
  </si>
  <si>
    <t>91 DAYS TBILL RED 01-08-2025</t>
  </si>
  <si>
    <t>BBG01TQNSM98</t>
  </si>
  <si>
    <t>IN002025X034</t>
  </si>
  <si>
    <t>91 DAYS TBILL RED 17-07-2025</t>
  </si>
  <si>
    <t>BBG01TFYRLZ0</t>
  </si>
  <si>
    <t>IN002025X042</t>
  </si>
  <si>
    <t>91 DAYS TBILL RED 24-07-2025</t>
  </si>
  <si>
    <t>BBG01TLGDX45</t>
  </si>
  <si>
    <t>LRUNCL</t>
  </si>
  <si>
    <t>LIC MF Redeemed Scheme-Unclaimed</t>
  </si>
  <si>
    <t>LIC198</t>
  </si>
  <si>
    <t>REL_INDEX</t>
  </si>
  <si>
    <t>Apr'25</t>
  </si>
  <si>
    <t>None (3000 securities)</t>
  </si>
  <si>
    <t>AAIL IN Equity</t>
  </si>
  <si>
    <t>AKAR AUTO INDUST</t>
  </si>
  <si>
    <t>ABATEAS IN Equity</t>
  </si>
  <si>
    <t>ABATE AS INDUSTR</t>
  </si>
  <si>
    <t>ACTIVEIN IN Equity</t>
  </si>
  <si>
    <t>ACTIVE INFRASTRU</t>
  </si>
  <si>
    <t>INE0KLO01025</t>
  </si>
  <si>
    <t>AD IN Equity</t>
  </si>
  <si>
    <t>AAREY DRUGS &amp; PH</t>
  </si>
  <si>
    <t>ADOR IN Equity</t>
  </si>
  <si>
    <t>ADVIKCA IN Equity</t>
  </si>
  <si>
    <t>ADVIK CAPITAL LT</t>
  </si>
  <si>
    <t>INE916Y01027</t>
  </si>
  <si>
    <t>AGARWALT IN Equity</t>
  </si>
  <si>
    <t>AGARWAL TOUGHENE</t>
  </si>
  <si>
    <t>INE0P8X01016</t>
  </si>
  <si>
    <t>AJAXENGG IN Equity</t>
  </si>
  <si>
    <t>AJAX ENGINEERING</t>
  </si>
  <si>
    <t>AJOONI IN Equity</t>
  </si>
  <si>
    <t>AJOONI BIOTECH L</t>
  </si>
  <si>
    <t>AJS IN Equity</t>
  </si>
  <si>
    <t>AMARJOTHI SPINN</t>
  </si>
  <si>
    <t>INE00FF01025</t>
  </si>
  <si>
    <t>ANYA IN Equity</t>
  </si>
  <si>
    <t>ANYA POLYTECH &amp;</t>
  </si>
  <si>
    <t>INE0SI601032</t>
  </si>
  <si>
    <t>APEXECO IN Equity</t>
  </si>
  <si>
    <t>APEX ECOTECH LTD</t>
  </si>
  <si>
    <t>INE0T4V01015</t>
  </si>
  <si>
    <t>ASHALOG IN Equity</t>
  </si>
  <si>
    <t>ASHAPURA LOGISTI</t>
  </si>
  <si>
    <t>INE0LAA01017</t>
  </si>
  <si>
    <t>ATAM IN Equity</t>
  </si>
  <si>
    <t>ATAM VALVES LTD</t>
  </si>
  <si>
    <t>ATCENERG IN Equity</t>
  </si>
  <si>
    <t>ATC ENERGIES SYS</t>
  </si>
  <si>
    <t>INE0V0Q01019</t>
  </si>
  <si>
    <t>AWL AGRI BUSINES</t>
  </si>
  <si>
    <t>BALAJEE IN Equity</t>
  </si>
  <si>
    <t>BALAXI IN Equity</t>
  </si>
  <si>
    <t>BALAXI PHARMACEU</t>
  </si>
  <si>
    <t>BGDL IN Equity</t>
  </si>
  <si>
    <t>BHARAT GLOBAL DE</t>
  </si>
  <si>
    <t>BIRLANU IN Equity</t>
  </si>
  <si>
    <t>BIRLANU LTD</t>
  </si>
  <si>
    <t>BR IN Equity</t>
  </si>
  <si>
    <t>BARODA RAYON</t>
  </si>
  <si>
    <t>BRACEPOR IN Equity</t>
  </si>
  <si>
    <t>BRACE PORT LOGIS</t>
  </si>
  <si>
    <t>INE0R4Z01018</t>
  </si>
  <si>
    <t>BREX IN Equity</t>
  </si>
  <si>
    <t>BARODA EXTRUSION</t>
  </si>
  <si>
    <t>BSELL IN Equity</t>
  </si>
  <si>
    <t>BEARDSELL LTD</t>
  </si>
  <si>
    <t>BTML IN Equity</t>
  </si>
  <si>
    <t>BODHI TREE MULTI</t>
  </si>
  <si>
    <t>COSCO IN Equity</t>
  </si>
  <si>
    <t>COSCO INDIA LTD</t>
  </si>
  <si>
    <t>CRAV IN Equity</t>
  </si>
  <si>
    <t>CRAVATEX LTD</t>
  </si>
  <si>
    <t>DECCANTR IN Equity</t>
  </si>
  <si>
    <t>DECCAN TRANSCON</t>
  </si>
  <si>
    <t>INE0S7C01019</t>
  </si>
  <si>
    <t>DEEP IN Equity</t>
  </si>
  <si>
    <t>DEEP POLYMERS LT</t>
  </si>
  <si>
    <t>DEL IN Equity</t>
  </si>
  <si>
    <t>DHANASHREE ELECT</t>
  </si>
  <si>
    <t>DESCO IN Equity</t>
  </si>
  <si>
    <t>DESCO INFRATECH</t>
  </si>
  <si>
    <t>INE0TGG01014</t>
  </si>
  <si>
    <t>DHARIWAL IN Equity</t>
  </si>
  <si>
    <t>DHARIWALCORP LTD</t>
  </si>
  <si>
    <t>INE0YRN01017</t>
  </si>
  <si>
    <t>DSPN IN Equity</t>
  </si>
  <si>
    <t>DEEPAK SPINNERS</t>
  </si>
  <si>
    <t>ELGT IN Equity</t>
  </si>
  <si>
    <t>HINDUSTAN APPLIC</t>
  </si>
  <si>
    <t>EMAPARTN IN Equity</t>
  </si>
  <si>
    <t>EMA PARTNERS IND</t>
  </si>
  <si>
    <t>INE0ZOL01023</t>
  </si>
  <si>
    <t>ETERNAL IN Equity</t>
  </si>
  <si>
    <t>ETERNAL LTD</t>
  </si>
  <si>
    <t>ETML IN Equity</t>
  </si>
  <si>
    <t>EMERALD TYRE MAN</t>
  </si>
  <si>
    <t>INE0RHD01013</t>
  </si>
  <si>
    <t>FLEXI IN Equity</t>
  </si>
  <si>
    <t>FLEXITUFF VENTUR</t>
  </si>
  <si>
    <t>FLOMIC IN Equity</t>
  </si>
  <si>
    <t>FLOMIC GLOBAL LO</t>
  </si>
  <si>
    <t>FMECIN IN Equity</t>
  </si>
  <si>
    <t>F MEC INTL FIN</t>
  </si>
  <si>
    <t>FPSL IN Equity</t>
  </si>
  <si>
    <t>FERVENT SYNERGIE</t>
  </si>
  <si>
    <t>FROG IN Equity</t>
  </si>
  <si>
    <t>FROG CELLSAT LTD</t>
  </si>
  <si>
    <t>GANESHIN IN Equity</t>
  </si>
  <si>
    <t>GANESH INFRAWORL</t>
  </si>
  <si>
    <t>INE0TVT01024</t>
  </si>
  <si>
    <t>GCHOTELS IN Equity</t>
  </si>
  <si>
    <t>GRAND CONTINENT</t>
  </si>
  <si>
    <t>INE12E301017</t>
  </si>
  <si>
    <t>GEEP IN Equity</t>
  </si>
  <si>
    <t>SHERVANI INDUST</t>
  </si>
  <si>
    <t>GHOT IN Equity</t>
  </si>
  <si>
    <t>GUJARAT HOTELS</t>
  </si>
  <si>
    <t>GJDI IN Equity</t>
  </si>
  <si>
    <t>GUJCHEM DISTILLE</t>
  </si>
  <si>
    <t>HCAP IN Equity</t>
  </si>
  <si>
    <t>HARYANA CAPFIN L</t>
  </si>
  <si>
    <t>HECI IN Equity</t>
  </si>
  <si>
    <t>HEC INFRA PROJEC</t>
  </si>
  <si>
    <t>HMEML IN Equity</t>
  </si>
  <si>
    <t>HM ELECTRO MECH</t>
  </si>
  <si>
    <t>IGIL IN Equity</t>
  </si>
  <si>
    <t>INTERNATIONAL GE</t>
  </si>
  <si>
    <t>IHPM IN Equity</t>
  </si>
  <si>
    <t>INDSIL HYDRO POW</t>
  </si>
  <si>
    <t>IKIO TECHNOLOGIE</t>
  </si>
  <si>
    <t>ILFT IN Equity</t>
  </si>
  <si>
    <t>IL&amp;FS TRANSPORTA</t>
  </si>
  <si>
    <t>INAC IN Equity</t>
  </si>
  <si>
    <t>INDIAN ACRYLICS</t>
  </si>
  <si>
    <t>JASCH IN Equity</t>
  </si>
  <si>
    <t>JASCH INDUSTRIES</t>
  </si>
  <si>
    <t>JHSL IN Equity</t>
  </si>
  <si>
    <t>JHS SVENDGAARD L</t>
  </si>
  <si>
    <t>JWTL IN Equity</t>
  </si>
  <si>
    <t>JAMES WARREN TEA</t>
  </si>
  <si>
    <t>K2INFRA IN Equity</t>
  </si>
  <si>
    <t>K2 INFRAGEN LTD</t>
  </si>
  <si>
    <t>INE0DEZ01013</t>
  </si>
  <si>
    <t>KMSCIRG IN Equity</t>
  </si>
  <si>
    <t>KOTAK MSCI INDIA</t>
  </si>
  <si>
    <t>INF174KA1VD2</t>
  </si>
  <si>
    <t>KNS IN Equity</t>
  </si>
  <si>
    <t>KANISHK STEEL</t>
  </si>
  <si>
    <t>KONSTELE IN Equity</t>
  </si>
  <si>
    <t>KONSTELEC ENGINE</t>
  </si>
  <si>
    <t>INE0QEI01011</t>
  </si>
  <si>
    <t>KTF IN Equity</t>
  </si>
  <si>
    <t>KOTHARI FERMENT</t>
  </si>
  <si>
    <t>LELAVOIR IN Equity</t>
  </si>
  <si>
    <t>LE LAVOIR LTD</t>
  </si>
  <si>
    <t>LHO IN Equity</t>
  </si>
  <si>
    <t>LAHOTI OVERSEAS</t>
  </si>
  <si>
    <t>LPROP IN Equity</t>
  </si>
  <si>
    <t>LANDMARK PROP</t>
  </si>
  <si>
    <t>MADHAVBA IN Equity</t>
  </si>
  <si>
    <t>VAIDYA SANE AYUR</t>
  </si>
  <si>
    <t>INE0JR301013</t>
  </si>
  <si>
    <t>MAGSON IN Equity</t>
  </si>
  <si>
    <t>MAGSON RETAIL &amp;</t>
  </si>
  <si>
    <t>INE0O1S01012</t>
  </si>
  <si>
    <t>MAIDEN IN Equity</t>
  </si>
  <si>
    <t>MAIDEN FORGINGS</t>
  </si>
  <si>
    <t>MAMATA IN Equity</t>
  </si>
  <si>
    <t>MAMATA MACHINERY</t>
  </si>
  <si>
    <t>MGF IN Equity</t>
  </si>
  <si>
    <t>MOTOR &amp; GEN FIN</t>
  </si>
  <si>
    <t>MOBIKWIK IN Equity</t>
  </si>
  <si>
    <t>ONE MOBIKWIK SYS</t>
  </si>
  <si>
    <t>MRT IN Equity</t>
  </si>
  <si>
    <t>MODERN THREADS</t>
  </si>
  <si>
    <t>NAMAN IN Equity</t>
  </si>
  <si>
    <t>NAMAN IN STORE I</t>
  </si>
  <si>
    <t>INE0RJM01010</t>
  </si>
  <si>
    <t>ONDOOR IN Equity</t>
  </si>
  <si>
    <t>ON DOOR CONCEPTS</t>
  </si>
  <si>
    <t>INE00ER01015</t>
  </si>
  <si>
    <t>PARAMATR IN Equity</t>
  </si>
  <si>
    <t>PARAMATRIX TECHN</t>
  </si>
  <si>
    <t>INE0S2W01018</t>
  </si>
  <si>
    <t>PARVATI IN Equity</t>
  </si>
  <si>
    <t>PARVATI SWEETNER</t>
  </si>
  <si>
    <t>PPARIVAH IN Equity</t>
  </si>
  <si>
    <t>PARADEEP PARIVAH</t>
  </si>
  <si>
    <t>PSFL IN Equity</t>
  </si>
  <si>
    <t>PARAMOUNT SPECIA</t>
  </si>
  <si>
    <t>INE0Q6001012</t>
  </si>
  <si>
    <t>PULZ IN Equity</t>
  </si>
  <si>
    <t>PULZ ELECTRONICS</t>
  </si>
  <si>
    <t>REMLIFE IN Equity</t>
  </si>
  <si>
    <t>REMEDIUM LIFECAR</t>
  </si>
  <si>
    <t>RMHI IN Equity</t>
  </si>
  <si>
    <t>ROYALE MANOR HTL</t>
  </si>
  <si>
    <t>RMI IN Equity</t>
  </si>
  <si>
    <t>REMI EDELSTAHL</t>
  </si>
  <si>
    <t>ROYAL IN Equity</t>
  </si>
  <si>
    <t>ROYAL SENSE LTD</t>
  </si>
  <si>
    <t>RSHL IN Equity</t>
  </si>
  <si>
    <t>RISHIROOP LTD</t>
  </si>
  <si>
    <t>SA IN Equity</t>
  </si>
  <si>
    <t>SHAH ALLOYS LTD</t>
  </si>
  <si>
    <t>SANATHAN IN Equity</t>
  </si>
  <si>
    <t>SANATHAN TEXTILE</t>
  </si>
  <si>
    <t>SANGANI IN Equity</t>
  </si>
  <si>
    <t>SANGANI HOSPITAL</t>
  </si>
  <si>
    <t>INE0OVI01010</t>
  </si>
  <si>
    <t>SATTRIX IN Equity</t>
  </si>
  <si>
    <t>SATTRIX INFORMAT</t>
  </si>
  <si>
    <t>SBVCL IN Equity</t>
  </si>
  <si>
    <t>SHRI BALAJI VALV</t>
  </si>
  <si>
    <t>SDHP IN Equity</t>
  </si>
  <si>
    <t>SUDITI INDUS</t>
  </si>
  <si>
    <t>SECMARK IN Equity</t>
  </si>
  <si>
    <t>SECMARK CONSULTA</t>
  </si>
  <si>
    <t>SELM IN Equity</t>
  </si>
  <si>
    <t>SEL MFG CO LTD</t>
  </si>
  <si>
    <t>SEMAC IN Equity</t>
  </si>
  <si>
    <t>SEMAC CONSULTANT</t>
  </si>
  <si>
    <t>SHANTIDE IN Equity</t>
  </si>
  <si>
    <t>SHANTI SPINTEX L</t>
  </si>
  <si>
    <t>SHEETAL IN Equity</t>
  </si>
  <si>
    <t>SHEETAL UNIVERSA</t>
  </si>
  <si>
    <t>INE04VX01019</t>
  </si>
  <si>
    <t>SHRIAHIM IN Equity</t>
  </si>
  <si>
    <t>SHRI AHIMSA NATU</t>
  </si>
  <si>
    <t>INE0DM401012</t>
  </si>
  <si>
    <t>SKDL IN Equity</t>
  </si>
  <si>
    <t>SHRI KRISHNA DEV</t>
  </si>
  <si>
    <t>SKIDC IN Equity</t>
  </si>
  <si>
    <t>LANDMARC LEISURE</t>
  </si>
  <si>
    <t>SKY GOLD AND DIA</t>
  </si>
  <si>
    <t>SMPM IN Equity</t>
  </si>
  <si>
    <t>SAMRAT PHARMA</t>
  </si>
  <si>
    <t>SONAMLTD IN Equity</t>
  </si>
  <si>
    <t>SONAM LTD</t>
  </si>
  <si>
    <t>SOSL IN Equity</t>
  </si>
  <si>
    <t>SOFCOM SYSTEMS L</t>
  </si>
  <si>
    <t>SPLI IN Equity</t>
  </si>
  <si>
    <t>SPL INDUSTRIES</t>
  </si>
  <si>
    <t>SRJI IN Equity</t>
  </si>
  <si>
    <t>SURAJ INDS LTD</t>
  </si>
  <si>
    <t>SSL IN Equity</t>
  </si>
  <si>
    <t>SHARE SAMADHAN L</t>
  </si>
  <si>
    <t>SSOFT IN Equity</t>
  </si>
  <si>
    <t>SAGARSOFT (INDIA</t>
  </si>
  <si>
    <t>STALLION IN Equity</t>
  </si>
  <si>
    <t>STALLION INDIA F</t>
  </si>
  <si>
    <t>SUNLITE IN Equity</t>
  </si>
  <si>
    <t>SUNLITE RECYCLIN</t>
  </si>
  <si>
    <t>INE0U2N01013</t>
  </si>
  <si>
    <t>SWANAGRO IN Equity</t>
  </si>
  <si>
    <t>NEW SWAN MULTITE</t>
  </si>
  <si>
    <t>SWASTIK IN Equity</t>
  </si>
  <si>
    <t>SWASTIK PIPE LTD</t>
  </si>
  <si>
    <t>INE0DGC01025</t>
  </si>
  <si>
    <t>TAKE IN Equity</t>
  </si>
  <si>
    <t>TAKE SOLUTIONS</t>
  </si>
  <si>
    <t>TECHKGRE IN Equity</t>
  </si>
  <si>
    <t>TECHKNOWGREEN SO</t>
  </si>
  <si>
    <t>TIRUPIFL IN Equity</t>
  </si>
  <si>
    <t>TIRUPATI FORGE L</t>
  </si>
  <si>
    <t>TRANSRAI IN Equity</t>
  </si>
  <si>
    <t>TRANSRAIL LIGHTI</t>
  </si>
  <si>
    <t>UDAICEME IN Equity</t>
  </si>
  <si>
    <t>UDAIPUR CEMENT W</t>
  </si>
  <si>
    <t>UMIYAMRO IN Equity</t>
  </si>
  <si>
    <t>UMIYA BUILDCON L</t>
  </si>
  <si>
    <t>UNIMECH IN Equity</t>
  </si>
  <si>
    <t>UNIMECH AEROSPAC</t>
  </si>
  <si>
    <t>INE368U01029</t>
  </si>
  <si>
    <t>USASEEDS IN Equity</t>
  </si>
  <si>
    <t>UPSURGE SEEDS OF</t>
  </si>
  <si>
    <t>INE0CBM01019</t>
  </si>
  <si>
    <t>UVS IN Equity</t>
  </si>
  <si>
    <t>UVS HOSPITALITY</t>
  </si>
  <si>
    <t>VEDA IN Equity</t>
  </si>
  <si>
    <t>VEDAVAAG SYSTEMS</t>
  </si>
  <si>
    <t>VELS IN Equity</t>
  </si>
  <si>
    <t>VELS FILM INTERN</t>
  </si>
  <si>
    <t>INE0I3H01019</t>
  </si>
  <si>
    <t>VOLERCAR IN Equity</t>
  </si>
  <si>
    <t>VOLER CAR LTD</t>
  </si>
  <si>
    <t>INE241X01014</t>
  </si>
  <si>
    <t>VPS IN Equity</t>
  </si>
  <si>
    <t>VIPPY SPINPRO</t>
  </si>
  <si>
    <t>VSF IN Equity</t>
  </si>
  <si>
    <t>VSF PROJECTS LTD</t>
  </si>
  <si>
    <t>WFS IN Equity</t>
  </si>
  <si>
    <t>WALLFORT FINANCI</t>
  </si>
  <si>
    <t>EPL Ltd</t>
  </si>
  <si>
    <t>EPLL IN</t>
  </si>
  <si>
    <t>BIRLANU</t>
  </si>
  <si>
    <t>BIRLANU IN</t>
  </si>
  <si>
    <t>NCL Industries</t>
  </si>
  <si>
    <t>NCL Industries Ltd</t>
  </si>
  <si>
    <t>NCLI IN</t>
  </si>
  <si>
    <t>ADOR</t>
  </si>
  <si>
    <t>Virya Resources</t>
  </si>
  <si>
    <t>Virya Resources Ltd</t>
  </si>
  <si>
    <t>VIRYA IN</t>
  </si>
  <si>
    <t>SUNDROP IN</t>
  </si>
  <si>
    <t>Filatex India</t>
  </si>
  <si>
    <t>Filatex India Ltd</t>
  </si>
  <si>
    <t>FLTX IN</t>
  </si>
  <si>
    <t>Federal Bank</t>
  </si>
  <si>
    <t>Federal Bank Ltd</t>
  </si>
  <si>
    <t>FB IN</t>
  </si>
  <si>
    <t>South Ind.Bank</t>
  </si>
  <si>
    <t>South Indian Bank Ltd</t>
  </si>
  <si>
    <t>SIB IN</t>
  </si>
  <si>
    <t>Rap Corp</t>
  </si>
  <si>
    <t>Rap Corp Ltd</t>
  </si>
  <si>
    <t>UVS Hospitality</t>
  </si>
  <si>
    <t>UVS Hospitality &amp; Services Ltd</t>
  </si>
  <si>
    <t>KSS</t>
  </si>
  <si>
    <t>KSS Ltd</t>
  </si>
  <si>
    <t>KSLD IN</t>
  </si>
  <si>
    <t>Hatsun Agro</t>
  </si>
  <si>
    <t>Hatsun Agro Product Ltd</t>
  </si>
  <si>
    <t>HTSMF IN</t>
  </si>
  <si>
    <t>Axis Solution</t>
  </si>
  <si>
    <t>Axis Solutions Ltd</t>
  </si>
  <si>
    <t>Umiya Buildcon</t>
  </si>
  <si>
    <t>Umiya Buildcon Ltd</t>
  </si>
  <si>
    <t>UMIYA-MRO</t>
  </si>
  <si>
    <t>LTIMindtree</t>
  </si>
  <si>
    <t>LTIMindtree Ltd</t>
  </si>
  <si>
    <t>LTIM IN</t>
  </si>
  <si>
    <t>Shirpur Gold</t>
  </si>
  <si>
    <t>Shirpur Gold Refinery Ltd</t>
  </si>
  <si>
    <t>ATRI IN</t>
  </si>
  <si>
    <t>INE663F01032</t>
  </si>
  <si>
    <t>AWL Agri Busine.</t>
  </si>
  <si>
    <t>AWL Agri Business Ltd</t>
  </si>
  <si>
    <t>Tilak Ventures</t>
  </si>
  <si>
    <t>Tilak Ventures Ltd</t>
  </si>
  <si>
    <t>TILAK IN</t>
  </si>
  <si>
    <t>Siti Networks</t>
  </si>
  <si>
    <t>Siti Networks Ltd</t>
  </si>
  <si>
    <t>SITINET IN</t>
  </si>
  <si>
    <t>Alpa Laboratorie</t>
  </si>
  <si>
    <t>Alpa Laboratories Ltd</t>
  </si>
  <si>
    <t>ALPA IN</t>
  </si>
  <si>
    <t>Akums Drugs</t>
  </si>
  <si>
    <t>Akums Drugs &amp; Pharmaceuticals Ltd</t>
  </si>
  <si>
    <t>AKUMS IN</t>
  </si>
  <si>
    <t>Premier Energy</t>
  </si>
  <si>
    <t>Premier Energy &amp; Infrastructure Ltd</t>
  </si>
  <si>
    <t>PREI IN</t>
  </si>
  <si>
    <t>CPCAP IN</t>
  </si>
  <si>
    <t>INE332Q01023</t>
  </si>
  <si>
    <t>ETERNAL</t>
  </si>
  <si>
    <t>ETERNAL IN</t>
  </si>
  <si>
    <t>Valiant Organics</t>
  </si>
  <si>
    <t>Valiant Organics Ltd</t>
  </si>
  <si>
    <t>VORG IN</t>
  </si>
  <si>
    <t>5Paisa Capital</t>
  </si>
  <si>
    <t>5Paisa Capital Ltd</t>
  </si>
  <si>
    <t>5PAISA IN</t>
  </si>
  <si>
    <t>Manorama Indust.</t>
  </si>
  <si>
    <t>Manorama Industries Ltd</t>
  </si>
  <si>
    <t>MANORAMA IN</t>
  </si>
  <si>
    <t>SBFC Finance</t>
  </si>
  <si>
    <t>SBFC Finance Ltd</t>
  </si>
  <si>
    <t>SBFC IN</t>
  </si>
  <si>
    <t>Affle 3i</t>
  </si>
  <si>
    <t>Affle 3i Ltd</t>
  </si>
  <si>
    <t>AFSL IN</t>
  </si>
  <si>
    <t>IKIO Tech</t>
  </si>
  <si>
    <t>IKIO Technologies Ltd</t>
  </si>
  <si>
    <t>INDUSINV IN</t>
  </si>
  <si>
    <t>Asarfi Hospital</t>
  </si>
  <si>
    <t>Asarfi Hospital Ltd</t>
  </si>
  <si>
    <t>ASARFI IN</t>
  </si>
  <si>
    <t>International Ge</t>
  </si>
  <si>
    <t>International Gemmological Institute (India) Ltd</t>
  </si>
  <si>
    <t>IGIL IN</t>
  </si>
  <si>
    <t>SRM Contractors</t>
  </si>
  <si>
    <t>SRM Contractors Ltd</t>
  </si>
  <si>
    <t>SRM IN</t>
  </si>
  <si>
    <t>Sustainable Ener</t>
  </si>
  <si>
    <t>Sustainable Energy Infra Trust</t>
  </si>
  <si>
    <t>SEITINVIT</t>
  </si>
  <si>
    <t>SEITINVI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</si>
</sst>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3" formatCode="dd\-mmm\-yyyy"/>
    <numFmt numFmtId="174" formatCode="0.0000"/>
    <numFmt numFmtId="175" formatCode="#,##0.00%"/>
    <numFmt numFmtId="176" formatCode="##0"/>
    <numFmt numFmtId="177" formatCode="#,##0.##"/>
    <numFmt numFmtId="178" formatCode="#,##0.###"/>
    <numFmt numFmtId="179" formatCode="mm/dd/yyyy"/>
    <numFmt numFmtId="180" formatCode="0.0000%"/>
    <numFmt numFmtId="181" formatCode="_-* #,##0.00_-;\-* #,##0.00_-;_-* &quot;-&quot;??_-;_-@_-"/>
  </numFmts>
  <fonts count="8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1"/>
      <color rgb="FFFF0000"/>
      <name val="Calibri"/>
      <family val="2"/>
      <scheme val="minor"/>
    </font>
    <font>
      <b/>
      <sz val="18"/>
      <color rgb="FFFFFFFF"/>
      <name val="Book Antiqua"/>
      <family val="1"/>
    </font>
    <font>
      <b/>
      <sz val="10"/>
      <color rgb="FF000000"/>
      <name val="Book Antiqua"/>
      <family val="1"/>
    </font>
    <font>
      <b/>
      <sz val="10"/>
      <color rgb="FFFFFFFF"/>
      <name val="Book Antiqua"/>
      <family val="1"/>
    </font>
    <font>
      <b/>
      <sz val="11"/>
      <color rgb="FF000000"/>
      <name val="Calibri"/>
      <family val="2"/>
      <scheme val="minor"/>
    </font>
    <font>
      <sz val="11"/>
      <name val="Calibri"/>
      <family val="2"/>
      <scheme val="minor"/>
    </font>
    <font>
      <i/>
      <sz val="11"/>
      <color theme="1"/>
      <name val="Calibri"/>
      <family val="2"/>
      <scheme val="minor"/>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8"/>
      <name val="Arial"/>
      <family val="2"/>
    </font>
    <font>
      <sz val="8"/>
      <name val="Arial"/>
      <family val="2"/>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b/>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
      <b/>
      <sz val="10"/>
      <color indexed="64"/>
      <name val="Arial"/>
      <charset val="1"/>
    </font>
    <font>
      <b/>
      <sz val="10"/>
      <name val="Arial"/>
      <family val="2"/>
    </font>
  </fonts>
  <fills count="5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theme="4" tint="0.79998168889431442"/>
        <bgColor indexed="64"/>
      </patternFill>
    </fill>
    <fill>
      <patternFill patternType="solid">
        <fgColor rgb="FFED7D31"/>
        <bgColor indexed="64"/>
      </patternFill>
    </fill>
    <fill>
      <patternFill patternType="solid">
        <fgColor rgb="FFADD8E6"/>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23" fillId="0" borderId="0"/>
    <xf numFmtId="0" fontId="23" fillId="0" borderId="0"/>
    <xf numFmtId="0" fontId="25" fillId="10" borderId="0">
      <alignment horizontal="center"/>
    </xf>
    <xf numFmtId="0" fontId="26" fillId="0" borderId="0">
      <alignment vertical="top" wrapText="1"/>
    </xf>
    <xf numFmtId="0" fontId="43" fillId="0" borderId="0"/>
    <xf numFmtId="43" fontId="1" fillId="0" borderId="0" applyFont="0" applyFill="0" applyBorder="0" applyAlignment="0" applyProtection="0"/>
    <xf numFmtId="0" fontId="1" fillId="0" borderId="0"/>
    <xf numFmtId="0" fontId="1" fillId="0" borderId="0"/>
    <xf numFmtId="0" fontId="44" fillId="0" borderId="0"/>
    <xf numFmtId="43" fontId="1" fillId="0" borderId="0" applyFont="0" applyFill="0" applyBorder="0" applyAlignment="0" applyProtection="0"/>
    <xf numFmtId="0" fontId="47" fillId="0" borderId="0"/>
    <xf numFmtId="0" fontId="49" fillId="0" borderId="0"/>
    <xf numFmtId="0" fontId="50" fillId="0" borderId="0">
      <alignment horizontal="left"/>
    </xf>
    <xf numFmtId="0" fontId="50" fillId="0" borderId="0">
      <alignment horizontal="left"/>
    </xf>
    <xf numFmtId="0" fontId="51" fillId="18" borderId="0">
      <alignment horizontal="left"/>
    </xf>
    <xf numFmtId="0" fontId="53" fillId="10" borderId="0">
      <alignment horizontal="center"/>
    </xf>
    <xf numFmtId="175" fontId="52" fillId="0" borderId="0"/>
    <xf numFmtId="175" fontId="53" fillId="0" borderId="0"/>
    <xf numFmtId="176" fontId="52" fillId="0" borderId="0"/>
    <xf numFmtId="177" fontId="52" fillId="0" borderId="0"/>
    <xf numFmtId="178" fontId="52" fillId="0" borderId="0"/>
    <xf numFmtId="176" fontId="53" fillId="0" borderId="0"/>
    <xf numFmtId="177" fontId="53" fillId="0" borderId="0"/>
    <xf numFmtId="178" fontId="53" fillId="0" borderId="0"/>
    <xf numFmtId="0" fontId="52" fillId="0" borderId="0"/>
    <xf numFmtId="0" fontId="53" fillId="0" borderId="0"/>
    <xf numFmtId="0" fontId="52" fillId="0" borderId="0">
      <alignment horizontal="right"/>
    </xf>
    <xf numFmtId="0" fontId="53" fillId="0" borderId="0">
      <alignment horizontal="right"/>
    </xf>
    <xf numFmtId="0" fontId="52" fillId="0" borderId="0">
      <alignment horizontal="left"/>
    </xf>
    <xf numFmtId="0" fontId="52" fillId="0" borderId="0">
      <alignment horizontal="right"/>
    </xf>
    <xf numFmtId="0" fontId="53" fillId="0" borderId="0">
      <alignment horizontal="left"/>
    </xf>
    <xf numFmtId="0" fontId="53" fillId="0" borderId="0">
      <alignment horizontal="right"/>
    </xf>
    <xf numFmtId="0" fontId="54" fillId="0" borderId="0">
      <alignment vertical="top" wrapText="1"/>
    </xf>
    <xf numFmtId="179" fontId="52" fillId="0" borderId="0">
      <alignment horizontal="left"/>
    </xf>
    <xf numFmtId="179" fontId="52" fillId="0" borderId="0">
      <alignment horizontal="right"/>
    </xf>
    <xf numFmtId="179" fontId="52" fillId="0" borderId="0">
      <alignment horizontal="left"/>
    </xf>
    <xf numFmtId="179" fontId="53" fillId="0" borderId="0">
      <alignment horizontal="left"/>
    </xf>
    <xf numFmtId="179" fontId="53" fillId="0" borderId="0">
      <alignment horizontal="right"/>
    </xf>
    <xf numFmtId="179" fontId="53" fillId="0" borderId="0">
      <alignment horizontal="left"/>
    </xf>
    <xf numFmtId="0" fontId="52" fillId="0" borderId="0"/>
    <xf numFmtId="0" fontId="55" fillId="0" borderId="0">
      <alignment horizontal="left"/>
    </xf>
    <xf numFmtId="0" fontId="55" fillId="0" borderId="0">
      <alignment horizontal="left"/>
    </xf>
    <xf numFmtId="0" fontId="56" fillId="18" borderId="0">
      <alignment horizontal="left"/>
    </xf>
    <xf numFmtId="0" fontId="58" fillId="10" borderId="0">
      <alignment horizontal="center"/>
    </xf>
    <xf numFmtId="175" fontId="57" fillId="0" borderId="0"/>
    <xf numFmtId="175" fontId="58" fillId="0" borderId="0"/>
    <xf numFmtId="176" fontId="57" fillId="0" borderId="0"/>
    <xf numFmtId="177" fontId="57" fillId="0" borderId="0"/>
    <xf numFmtId="178" fontId="57" fillId="0" borderId="0"/>
    <xf numFmtId="176" fontId="58" fillId="0" borderId="0"/>
    <xf numFmtId="177" fontId="58" fillId="0" borderId="0"/>
    <xf numFmtId="178" fontId="58" fillId="0" borderId="0"/>
    <xf numFmtId="0" fontId="57" fillId="0" borderId="0"/>
    <xf numFmtId="0" fontId="58" fillId="0" borderId="0"/>
    <xf numFmtId="0" fontId="57" fillId="0" borderId="0">
      <alignment horizontal="right"/>
    </xf>
    <xf numFmtId="0" fontId="58" fillId="0" borderId="0">
      <alignment horizontal="right"/>
    </xf>
    <xf numFmtId="0" fontId="57" fillId="0" borderId="0">
      <alignment horizontal="left"/>
    </xf>
    <xf numFmtId="0" fontId="57" fillId="0" borderId="0">
      <alignment horizontal="right"/>
    </xf>
    <xf numFmtId="0" fontId="58" fillId="0" borderId="0">
      <alignment horizontal="left"/>
    </xf>
    <xf numFmtId="0" fontId="58" fillId="0" borderId="0">
      <alignment horizontal="right"/>
    </xf>
    <xf numFmtId="0" fontId="59" fillId="0" borderId="0">
      <alignment vertical="top" wrapText="1"/>
    </xf>
    <xf numFmtId="179" fontId="57" fillId="0" borderId="0">
      <alignment horizontal="left"/>
    </xf>
    <xf numFmtId="179" fontId="57" fillId="0" borderId="0">
      <alignment horizontal="right"/>
    </xf>
    <xf numFmtId="179" fontId="57" fillId="0" borderId="0">
      <alignment horizontal="left"/>
    </xf>
    <xf numFmtId="179" fontId="58" fillId="0" borderId="0">
      <alignment horizontal="left"/>
    </xf>
    <xf numFmtId="179" fontId="58" fillId="0" borderId="0">
      <alignment horizontal="right"/>
    </xf>
    <xf numFmtId="179" fontId="58" fillId="0" borderId="0">
      <alignment horizontal="left"/>
    </xf>
    <xf numFmtId="0" fontId="57" fillId="0" borderId="0"/>
    <xf numFmtId="0" fontId="60" fillId="0" borderId="0" applyNumberFormat="0" applyFill="0" applyBorder="0" applyAlignment="0" applyProtection="0"/>
    <xf numFmtId="0" fontId="61" fillId="0" borderId="14" applyNumberFormat="0" applyFill="0" applyAlignment="0" applyProtection="0"/>
    <xf numFmtId="0" fontId="62" fillId="0" borderId="15" applyNumberFormat="0" applyFill="0" applyAlignment="0" applyProtection="0"/>
    <xf numFmtId="0" fontId="63" fillId="0" borderId="16" applyNumberFormat="0" applyFill="0" applyAlignment="0" applyProtection="0"/>
    <xf numFmtId="0" fontId="63" fillId="0" borderId="0" applyNumberFormat="0" applyFill="0" applyBorder="0" applyAlignment="0" applyProtection="0"/>
    <xf numFmtId="0" fontId="64" fillId="19" borderId="0" applyNumberFormat="0" applyBorder="0" applyAlignment="0" applyProtection="0"/>
    <xf numFmtId="0" fontId="65" fillId="20" borderId="0" applyNumberFormat="0" applyBorder="0" applyAlignment="0" applyProtection="0"/>
    <xf numFmtId="0" fontId="66" fillId="21" borderId="0" applyNumberFormat="0" applyBorder="0" applyAlignment="0" applyProtection="0"/>
    <xf numFmtId="0" fontId="67" fillId="22" borderId="17" applyNumberFormat="0" applyAlignment="0" applyProtection="0"/>
    <xf numFmtId="0" fontId="68" fillId="23" borderId="18" applyNumberFormat="0" applyAlignment="0" applyProtection="0"/>
    <xf numFmtId="0" fontId="69" fillId="23" borderId="17" applyNumberFormat="0" applyAlignment="0" applyProtection="0"/>
    <xf numFmtId="0" fontId="70" fillId="0" borderId="19" applyNumberFormat="0" applyFill="0" applyAlignment="0" applyProtection="0"/>
    <xf numFmtId="0" fontId="71" fillId="24" borderId="20" applyNumberFormat="0" applyAlignment="0" applyProtection="0"/>
    <xf numFmtId="0" fontId="72" fillId="0" borderId="0" applyNumberFormat="0" applyFill="0" applyBorder="0" applyAlignment="0" applyProtection="0"/>
    <xf numFmtId="0" fontId="1" fillId="25" borderId="21" applyNumberFormat="0" applyFont="0" applyAlignment="0" applyProtection="0"/>
    <xf numFmtId="0" fontId="73" fillId="0" borderId="0" applyNumberFormat="0" applyFill="0" applyBorder="0" applyAlignment="0" applyProtection="0"/>
    <xf numFmtId="0" fontId="11" fillId="0" borderId="22" applyNumberFormat="0" applyFill="0" applyAlignment="0" applyProtection="0"/>
    <xf numFmtId="0" fontId="7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7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74"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74"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74"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74"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7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4" fillId="29" borderId="0" applyNumberFormat="0" applyBorder="0" applyAlignment="0" applyProtection="0"/>
    <xf numFmtId="0" fontId="74" fillId="33" borderId="0" applyNumberFormat="0" applyBorder="0" applyAlignment="0" applyProtection="0"/>
    <xf numFmtId="0" fontId="74" fillId="37" borderId="0" applyNumberFormat="0" applyBorder="0" applyAlignment="0" applyProtection="0"/>
    <xf numFmtId="0" fontId="74" fillId="41" borderId="0" applyNumberFormat="0" applyBorder="0" applyAlignment="0" applyProtection="0"/>
    <xf numFmtId="0" fontId="74" fillId="45" borderId="0" applyNumberFormat="0" applyBorder="0" applyAlignment="0" applyProtection="0"/>
    <xf numFmtId="0" fontId="74" fillId="49" borderId="0" applyNumberFormat="0" applyBorder="0" applyAlignment="0" applyProtection="0"/>
    <xf numFmtId="0" fontId="76" fillId="21" borderId="0" applyNumberFormat="0" applyBorder="0" applyAlignment="0" applyProtection="0"/>
    <xf numFmtId="0" fontId="77" fillId="0" borderId="0">
      <alignment vertical="top"/>
      <protection locked="0"/>
    </xf>
    <xf numFmtId="0" fontId="77" fillId="0" borderId="0">
      <alignment vertical="top"/>
      <protection locked="0"/>
    </xf>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66" fillId="21" borderId="0" applyNumberFormat="0" applyBorder="0" applyAlignment="0" applyProtection="0"/>
    <xf numFmtId="0" fontId="46" fillId="0" borderId="0"/>
    <xf numFmtId="0" fontId="6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1" fontId="1" fillId="0" borderId="0" applyFont="0" applyFill="0" applyBorder="0" applyAlignment="0" applyProtection="0"/>
    <xf numFmtId="0" fontId="52" fillId="0" borderId="0"/>
    <xf numFmtId="0" fontId="52" fillId="0" borderId="0"/>
    <xf numFmtId="0" fontId="53" fillId="10" borderId="0">
      <alignment horizontal="center"/>
    </xf>
    <xf numFmtId="43" fontId="1" fillId="0" borderId="0" applyFont="0" applyFill="0" applyBorder="0" applyAlignment="0" applyProtection="0"/>
  </cellStyleXfs>
  <cellXfs count="172">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11" fillId="0" borderId="0" xfId="0" applyFont="1"/>
    <xf numFmtId="0" fontId="0" fillId="0" borderId="1" xfId="0" applyBorder="1"/>
    <xf numFmtId="3" fontId="0" fillId="0" borderId="1" xfId="0" applyNumberFormat="1" applyBorder="1"/>
    <xf numFmtId="3" fontId="0" fillId="7" borderId="1" xfId="0" applyNumberFormat="1" applyFill="1" applyBorder="1"/>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171" fontId="0" fillId="0" borderId="0" xfId="0" applyNumberFormat="1"/>
    <xf numFmtId="0" fontId="16" fillId="9" borderId="1" xfId="0" applyFont="1" applyFill="1" applyBorder="1"/>
    <xf numFmtId="173" fontId="0" fillId="0" borderId="1" xfId="0" applyNumberFormat="1" applyBorder="1"/>
    <xf numFmtId="4" fontId="0" fillId="0" borderId="1" xfId="0" applyNumberFormat="1" applyBorder="1"/>
    <xf numFmtId="3" fontId="0" fillId="0" borderId="1" xfId="1" applyNumberFormat="1" applyFont="1" applyBorder="1"/>
    <xf numFmtId="171" fontId="0" fillId="0" borderId="1" xfId="1" applyNumberFormat="1" applyFont="1" applyBorder="1"/>
    <xf numFmtId="3" fontId="12" fillId="0" borderId="1" xfId="1" applyNumberFormat="1" applyFont="1" applyFill="1" applyBorder="1"/>
    <xf numFmtId="4" fontId="12" fillId="0" borderId="1" xfId="1" applyNumberFormat="1" applyFont="1" applyFill="1" applyBorder="1"/>
    <xf numFmtId="3" fontId="0" fillId="0" borderId="0" xfId="0" applyNumberFormat="1"/>
    <xf numFmtId="4" fontId="12" fillId="0" borderId="1" xfId="1" applyNumberFormat="1" applyFont="1" applyBorder="1"/>
    <xf numFmtId="3" fontId="0" fillId="0" borderId="1" xfId="1" applyNumberFormat="1" applyFont="1" applyFill="1" applyBorder="1"/>
    <xf numFmtId="4" fontId="17" fillId="0" borderId="1" xfId="1" applyNumberFormat="1" applyFont="1" applyFill="1" applyBorder="1"/>
    <xf numFmtId="3" fontId="0" fillId="0" borderId="1" xfId="1" applyNumberFormat="1" applyFont="1" applyBorder="1" applyAlignment="1">
      <alignment horizontal="right"/>
    </xf>
    <xf numFmtId="0" fontId="11" fillId="0" borderId="1" xfId="0" applyFont="1" applyBorder="1"/>
    <xf numFmtId="4" fontId="11" fillId="0" borderId="1" xfId="0" applyNumberFormat="1" applyFont="1" applyBorder="1"/>
    <xf numFmtId="171" fontId="11" fillId="0" borderId="1" xfId="1" applyNumberFormat="1" applyFont="1" applyBorder="1"/>
    <xf numFmtId="0" fontId="18" fillId="0" borderId="0" xfId="0" applyFont="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21" fillId="0" borderId="0" xfId="0" applyFont="1"/>
    <xf numFmtId="0" fontId="2" fillId="0" borderId="1" xfId="0" applyFont="1" applyBorder="1"/>
    <xf numFmtId="171" fontId="2" fillId="0" borderId="0" xfId="0" applyNumberFormat="1" applyFont="1"/>
    <xf numFmtId="9" fontId="0" fillId="0" borderId="0" xfId="2" applyFont="1"/>
    <xf numFmtId="43" fontId="2" fillId="0" borderId="1" xfId="1" applyFont="1" applyBorder="1"/>
    <xf numFmtId="0" fontId="19" fillId="8" borderId="1" xfId="0" applyFont="1" applyFill="1" applyBorder="1" applyAlignment="1">
      <alignment horizontal="center" vertical="center" wrapText="1"/>
    </xf>
    <xf numFmtId="0" fontId="27" fillId="0" borderId="1" xfId="0" applyFont="1" applyBorder="1"/>
    <xf numFmtId="166" fontId="27" fillId="0" borderId="1" xfId="0" applyNumberFormat="1" applyFont="1" applyBorder="1"/>
    <xf numFmtId="165" fontId="27" fillId="0" borderId="1" xfId="0" applyNumberFormat="1" applyFont="1" applyBorder="1"/>
    <xf numFmtId="167" fontId="27" fillId="0" borderId="1" xfId="0" applyNumberFormat="1" applyFont="1" applyBorder="1"/>
    <xf numFmtId="4" fontId="27" fillId="0" borderId="1" xfId="0" applyNumberFormat="1" applyFont="1" applyBorder="1"/>
    <xf numFmtId="168" fontId="27" fillId="0" borderId="1" xfId="0" applyNumberFormat="1" applyFont="1" applyBorder="1"/>
    <xf numFmtId="169" fontId="27" fillId="0" borderId="1" xfId="0" applyNumberFormat="1" applyFont="1" applyBorder="1"/>
    <xf numFmtId="0" fontId="28" fillId="0" borderId="1" xfId="0" applyFont="1" applyBorder="1"/>
    <xf numFmtId="166" fontId="28" fillId="0" borderId="1" xfId="0" applyNumberFormat="1" applyFont="1" applyBorder="1"/>
    <xf numFmtId="165" fontId="28" fillId="0" borderId="1" xfId="0" applyNumberFormat="1" applyFont="1" applyBorder="1"/>
    <xf numFmtId="167" fontId="28" fillId="0" borderId="1" xfId="0" applyNumberFormat="1" applyFont="1" applyBorder="1"/>
    <xf numFmtId="4" fontId="28" fillId="0" borderId="1" xfId="0" applyNumberFormat="1" applyFont="1" applyBorder="1"/>
    <xf numFmtId="168" fontId="28" fillId="0" borderId="1" xfId="0" applyNumberFormat="1" applyFont="1" applyBorder="1"/>
    <xf numFmtId="169" fontId="28" fillId="0" borderId="1" xfId="0" applyNumberFormat="1" applyFont="1" applyBorder="1"/>
    <xf numFmtId="4" fontId="0" fillId="0" borderId="0" xfId="0" applyNumberFormat="1"/>
    <xf numFmtId="0" fontId="29" fillId="0" borderId="0" xfId="0" applyFont="1"/>
    <xf numFmtId="0" fontId="30" fillId="0" borderId="0" xfId="0" applyFont="1"/>
    <xf numFmtId="0" fontId="33" fillId="0" borderId="0" xfId="0" applyFont="1"/>
    <xf numFmtId="0" fontId="22" fillId="0" borderId="9"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4" fillId="15" borderId="1" xfId="0" applyFont="1" applyFill="1" applyBorder="1" applyAlignment="1">
      <alignment horizontal="center" vertical="top" wrapText="1"/>
    </xf>
    <xf numFmtId="0" fontId="14" fillId="6" borderId="1" xfId="0" applyFont="1" applyFill="1" applyBorder="1" applyAlignment="1">
      <alignment horizontal="center" vertical="top" wrapText="1"/>
    </xf>
    <xf numFmtId="0" fontId="14" fillId="6" borderId="1" xfId="0" applyFont="1" applyFill="1" applyBorder="1" applyAlignment="1">
      <alignment horizontal="center" vertical="center" wrapText="1"/>
    </xf>
    <xf numFmtId="0" fontId="14" fillId="16" borderId="12" xfId="0" applyFont="1" applyFill="1" applyBorder="1" applyAlignment="1">
      <alignment horizontal="center" vertical="center" wrapText="1"/>
    </xf>
    <xf numFmtId="0" fontId="14" fillId="16" borderId="12" xfId="0" applyFont="1" applyFill="1" applyBorder="1" applyAlignment="1">
      <alignment horizontal="center" vertical="center"/>
    </xf>
    <xf numFmtId="0" fontId="31" fillId="0" borderId="13" xfId="0" applyFont="1" applyBorder="1" applyAlignment="1">
      <alignment vertical="center"/>
    </xf>
    <xf numFmtId="0" fontId="30" fillId="0" borderId="13" xfId="0" applyFont="1" applyBorder="1" applyAlignment="1">
      <alignment vertical="center" wrapText="1"/>
    </xf>
    <xf numFmtId="0" fontId="30" fillId="0" borderId="13" xfId="0" applyFont="1" applyBorder="1" applyAlignment="1">
      <alignment vertical="center"/>
    </xf>
    <xf numFmtId="10" fontId="0" fillId="0" borderId="0" xfId="2" applyNumberFormat="1" applyFont="1"/>
    <xf numFmtId="2" fontId="0" fillId="0" borderId="1" xfId="0" applyNumberFormat="1" applyBorder="1"/>
    <xf numFmtId="2" fontId="11" fillId="0" borderId="1" xfId="0" applyNumberFormat="1" applyFont="1" applyBorder="1"/>
    <xf numFmtId="0" fontId="47" fillId="0" borderId="0" xfId="13"/>
    <xf numFmtId="0" fontId="48" fillId="2" borderId="0" xfId="0" applyFont="1" applyFill="1" applyAlignment="1">
      <alignment horizontal="center" vertical="center"/>
    </xf>
    <xf numFmtId="0" fontId="0" fillId="0" borderId="0" xfId="0" applyAlignment="1">
      <alignment horizontal="right"/>
    </xf>
    <xf numFmtId="0" fontId="42" fillId="0" borderId="1" xfId="0" applyFont="1" applyBorder="1" applyAlignment="1">
      <alignment horizontal="left" vertical="top"/>
    </xf>
    <xf numFmtId="15" fontId="30" fillId="0" borderId="1" xfId="0" applyNumberFormat="1" applyFont="1" applyBorder="1" applyAlignment="1">
      <alignment horizontal="center" vertical="center"/>
    </xf>
    <xf numFmtId="0" fontId="45" fillId="0" borderId="0" xfId="0" applyFont="1"/>
    <xf numFmtId="0" fontId="24" fillId="0" borderId="0" xfId="42" applyFont="1"/>
    <xf numFmtId="0" fontId="52" fillId="0" borderId="0" xfId="42"/>
    <xf numFmtId="0" fontId="52" fillId="0" borderId="0" xfId="42" applyAlignment="1">
      <alignment horizontal="left"/>
    </xf>
    <xf numFmtId="2" fontId="52" fillId="0" borderId="0" xfId="42" applyNumberFormat="1" applyAlignment="1">
      <alignment horizontal="right"/>
    </xf>
    <xf numFmtId="43" fontId="30" fillId="0" borderId="1" xfId="1" applyFont="1" applyFill="1" applyBorder="1" applyAlignment="1">
      <alignment horizontal="center" vertical="center" wrapText="1"/>
    </xf>
    <xf numFmtId="43" fontId="30" fillId="0" borderId="1" xfId="1" applyFont="1" applyFill="1" applyBorder="1" applyAlignment="1">
      <alignment horizontal="center" vertical="center"/>
    </xf>
    <xf numFmtId="180" fontId="0" fillId="0" borderId="0" xfId="0" applyNumberFormat="1"/>
    <xf numFmtId="0" fontId="78" fillId="0" borderId="0" xfId="0" applyFont="1" applyAlignment="1">
      <alignment horizontal="center" vertical="center"/>
    </xf>
    <xf numFmtId="0" fontId="24" fillId="0" borderId="0" xfId="158" applyFont="1" applyAlignment="1">
      <alignment horizontal="left"/>
    </xf>
    <xf numFmtId="2" fontId="24" fillId="0" borderId="0" xfId="159" applyNumberFormat="1" applyFont="1" applyAlignment="1">
      <alignment horizontal="right"/>
    </xf>
    <xf numFmtId="0" fontId="24" fillId="0" borderId="0" xfId="159" applyFont="1" applyAlignment="1">
      <alignment horizontal="left"/>
    </xf>
    <xf numFmtId="0" fontId="79" fillId="10" borderId="0" xfId="160" applyFont="1">
      <alignment horizontal="center"/>
    </xf>
    <xf numFmtId="1" fontId="42" fillId="0" borderId="1" xfId="0" applyNumberFormat="1" applyFont="1" applyBorder="1" applyAlignment="1">
      <alignment horizontal="center" vertical="center"/>
    </xf>
    <xf numFmtId="1" fontId="30" fillId="0" borderId="1" xfId="0" applyNumberFormat="1" applyFont="1" applyBorder="1" applyAlignment="1">
      <alignment horizontal="center" vertical="center"/>
    </xf>
    <xf numFmtId="174" fontId="0" fillId="0" borderId="1" xfId="0" applyNumberFormat="1" applyBorder="1"/>
    <xf numFmtId="0" fontId="13" fillId="5" borderId="2" xfId="0" applyFont="1" applyFill="1" applyBorder="1" applyAlignment="1">
      <alignment horizontal="center" vertical="center" wrapText="1"/>
    </xf>
    <xf numFmtId="0" fontId="13" fillId="5" borderId="0" xfId="0" applyFont="1" applyFill="1" applyAlignment="1">
      <alignment horizontal="center" vertical="center" wrapText="1"/>
    </xf>
    <xf numFmtId="0" fontId="14" fillId="6" borderId="2" xfId="0" applyFont="1" applyFill="1" applyBorder="1" applyAlignment="1">
      <alignment horizontal="center" vertical="center" wrapText="1"/>
    </xf>
    <xf numFmtId="0" fontId="14" fillId="6" borderId="0" xfId="0" applyFont="1" applyFill="1" applyAlignment="1">
      <alignment horizontal="center" vertical="center" wrapText="1"/>
    </xf>
    <xf numFmtId="0" fontId="35" fillId="17" borderId="9" xfId="0" applyFont="1" applyFill="1" applyBorder="1" applyAlignment="1">
      <alignment vertical="top" wrapText="1"/>
    </xf>
    <xf numFmtId="0" fontId="37" fillId="17" borderId="10" xfId="0" applyFont="1" applyFill="1" applyBorder="1" applyAlignment="1">
      <alignment vertical="top" wrapText="1"/>
    </xf>
    <xf numFmtId="0" fontId="37" fillId="17" borderId="11" xfId="0" applyFont="1" applyFill="1" applyBorder="1" applyAlignment="1">
      <alignment vertical="top" wrapText="1"/>
    </xf>
    <xf numFmtId="0" fontId="38" fillId="0" borderId="9"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38" fillId="0" borderId="10" xfId="0" applyFont="1" applyBorder="1" applyAlignment="1">
      <alignment vertical="top" wrapText="1"/>
    </xf>
    <xf numFmtId="0" fontId="38" fillId="0" borderId="11" xfId="0" applyFont="1" applyBorder="1" applyAlignment="1">
      <alignment vertical="top" wrapText="1"/>
    </xf>
    <xf numFmtId="0" fontId="34" fillId="17" borderId="9" xfId="0" applyFont="1" applyFill="1" applyBorder="1" applyAlignment="1">
      <alignment vertical="top" wrapText="1"/>
    </xf>
    <xf numFmtId="0" fontId="36" fillId="17" borderId="10" xfId="0" applyFont="1" applyFill="1" applyBorder="1" applyAlignment="1">
      <alignment vertical="top" wrapText="1"/>
    </xf>
    <xf numFmtId="0" fontId="36" fillId="17" borderId="11" xfId="0" applyFont="1" applyFill="1" applyBorder="1" applyAlignment="1">
      <alignment vertical="top" wrapText="1"/>
    </xf>
    <xf numFmtId="0" fontId="30" fillId="0" borderId="13" xfId="0" applyFont="1" applyBorder="1" applyAlignment="1">
      <alignment vertical="center" wrapText="1"/>
    </xf>
    <xf numFmtId="0" fontId="32" fillId="0" borderId="2" xfId="0" applyFont="1" applyBorder="1" applyAlignment="1">
      <alignment vertical="center" wrapText="1"/>
    </xf>
    <xf numFmtId="0" fontId="32" fillId="0" borderId="0" xfId="0" applyFont="1" applyAlignment="1">
      <alignment vertical="center" wrapText="1"/>
    </xf>
    <xf numFmtId="0" fontId="32" fillId="0" borderId="6" xfId="0" applyFont="1" applyBorder="1" applyAlignment="1">
      <alignment vertical="center" wrapText="1"/>
    </xf>
    <xf numFmtId="0" fontId="30" fillId="0" borderId="2" xfId="0" applyFont="1" applyBorder="1" applyAlignment="1">
      <alignment vertical="center" wrapText="1"/>
    </xf>
    <xf numFmtId="0" fontId="30" fillId="0" borderId="0" xfId="0" applyFont="1" applyAlignment="1">
      <alignment vertical="center" wrapText="1"/>
    </xf>
    <xf numFmtId="0" fontId="30" fillId="0" borderId="6" xfId="0" applyFont="1" applyBorder="1" applyAlignment="1">
      <alignment vertical="center" wrapText="1"/>
    </xf>
    <xf numFmtId="0" fontId="30" fillId="0" borderId="7" xfId="0" applyFont="1" applyBorder="1" applyAlignment="1">
      <alignment vertical="center" wrapText="1"/>
    </xf>
    <xf numFmtId="0" fontId="30" fillId="0" borderId="5" xfId="0" applyFont="1" applyBorder="1" applyAlignment="1">
      <alignment vertical="center" wrapText="1"/>
    </xf>
    <xf numFmtId="0" fontId="30" fillId="0" borderId="8" xfId="0" applyFont="1" applyBorder="1" applyAlignment="1">
      <alignment vertical="center" wrapText="1"/>
    </xf>
    <xf numFmtId="0" fontId="15" fillId="13"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4" fillId="0" borderId="1" xfId="0" applyFont="1" applyBorder="1" applyAlignment="1">
      <alignment horizontal="center" vertical="top" wrapText="1"/>
    </xf>
    <xf numFmtId="0" fontId="14" fillId="15" borderId="1" xfId="0" applyFont="1" applyFill="1" applyBorder="1" applyAlignment="1">
      <alignment horizontal="center" vertical="top" wrapText="1"/>
    </xf>
    <xf numFmtId="0" fontId="14" fillId="15"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4" fillId="0" borderId="12" xfId="0" applyFont="1" applyBorder="1" applyAlignment="1">
      <alignment horizontal="center" vertical="top" wrapText="1"/>
    </xf>
    <xf numFmtId="0" fontId="0" fillId="0" borderId="1" xfId="0" applyBorder="1" applyAlignment="1">
      <alignment vertical="top" wrapText="1"/>
    </xf>
    <xf numFmtId="0" fontId="0" fillId="0" borderId="12" xfId="0" applyBorder="1" applyAlignment="1">
      <alignment vertical="top" wrapText="1"/>
    </xf>
    <xf numFmtId="0" fontId="15" fillId="11" borderId="1"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0" xfId="0" applyFont="1" applyFill="1" applyAlignment="1">
      <alignment horizontal="center" vertical="center" wrapText="1"/>
    </xf>
    <xf numFmtId="0" fontId="20" fillId="6" borderId="2" xfId="0" applyFont="1" applyFill="1" applyBorder="1" applyAlignment="1">
      <alignment horizontal="center" vertical="center" wrapText="1"/>
    </xf>
    <xf numFmtId="0" fontId="20"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03D23-F307-43AE-AAC7-3DF2CC587DEA}">
  <dimension ref="A1:N33"/>
  <sheetViews>
    <sheetView workbookViewId="0">
      <selection activeCell="C14" sqref="C14"/>
    </sheetView>
  </sheetViews>
  <sheetFormatPr defaultRowHeight="15"/>
  <cols>
    <col min="1" max="1" width="28.28515625" customWidth="1"/>
    <col min="2" max="2" width="12.28515625" customWidth="1"/>
    <col min="3" max="3" width="50.7109375" bestFit="1" customWidth="1"/>
    <col min="4" max="4" width="14.7109375" bestFit="1" customWidth="1"/>
    <col min="5" max="5" width="21.28515625" bestFit="1" customWidth="1"/>
    <col min="6" max="6" width="15.7109375" bestFit="1" customWidth="1"/>
    <col min="7" max="7" width="26.7109375" bestFit="1" customWidth="1"/>
    <col min="8" max="8" width="11.28515625" bestFit="1" customWidth="1"/>
    <col min="9" max="9" width="16.5703125" bestFit="1" customWidth="1"/>
    <col min="10" max="10" width="28.7109375" bestFit="1" customWidth="1"/>
    <col min="11" max="11" width="20.28515625" bestFit="1" customWidth="1"/>
    <col min="12" max="12" width="16.28515625" bestFit="1" customWidth="1"/>
    <col min="13" max="13" width="14.7109375" bestFit="1" customWidth="1"/>
  </cols>
  <sheetData>
    <row r="1" spans="1:14" ht="23.25">
      <c r="A1" s="133" t="s">
        <v>5200</v>
      </c>
      <c r="B1" s="134"/>
      <c r="C1" s="134"/>
      <c r="D1" s="134"/>
      <c r="E1" s="134"/>
      <c r="F1" s="134"/>
      <c r="G1" s="134"/>
      <c r="H1" s="134"/>
      <c r="I1" s="134"/>
      <c r="J1" s="134"/>
      <c r="K1" s="134"/>
      <c r="L1" s="134"/>
    </row>
    <row r="2" spans="1:14" ht="15" customHeight="1">
      <c r="A2" s="135" t="s">
        <v>5201</v>
      </c>
      <c r="B2" s="136"/>
      <c r="C2" s="136"/>
      <c r="D2" s="136"/>
      <c r="E2" s="136"/>
      <c r="F2" s="136"/>
      <c r="G2" s="136"/>
      <c r="H2" s="136"/>
      <c r="I2" s="136"/>
      <c r="J2" s="136"/>
      <c r="K2" s="136"/>
      <c r="L2" s="136"/>
    </row>
    <row r="3" spans="1:14">
      <c r="A3" s="35" t="s">
        <v>5202</v>
      </c>
      <c r="B3" s="35"/>
    </row>
    <row r="4" spans="1:14" ht="15" customHeight="1">
      <c r="A4" s="35" t="s">
        <v>5203</v>
      </c>
    </row>
    <row r="5" spans="1:14">
      <c r="A5" s="36" t="s">
        <v>5204</v>
      </c>
      <c r="B5" s="37">
        <f>J14</f>
        <v>66.666666666666671</v>
      </c>
    </row>
    <row r="6" spans="1:14" ht="15.75" thickBot="1">
      <c r="A6" s="36" t="s">
        <v>5205</v>
      </c>
      <c r="B6" s="38">
        <f>B5*50%</f>
        <v>33.333333333333336</v>
      </c>
      <c r="C6" s="39" t="s">
        <v>5206</v>
      </c>
    </row>
    <row r="7" spans="1:14" ht="15.75" thickBot="1">
      <c r="A7" s="36" t="s">
        <v>5207</v>
      </c>
      <c r="B7" s="38">
        <f>B5*25%</f>
        <v>16.666666666666668</v>
      </c>
      <c r="C7" s="40" t="s">
        <v>5208</v>
      </c>
      <c r="H7" s="41"/>
    </row>
    <row r="8" spans="1:14">
      <c r="E8" s="89">
        <f>SUM(E11:E25)</f>
        <v>13050</v>
      </c>
      <c r="F8">
        <f>E11/E8</f>
        <v>0.11494252873563218</v>
      </c>
    </row>
    <row r="10" spans="1:14" s="35" customFormat="1">
      <c r="A10" s="42" t="s">
        <v>4887</v>
      </c>
      <c r="B10" s="42" t="s">
        <v>5209</v>
      </c>
      <c r="C10" s="42" t="s">
        <v>5210</v>
      </c>
      <c r="D10" s="42" t="s">
        <v>5211</v>
      </c>
      <c r="E10" s="42" t="s">
        <v>5212</v>
      </c>
      <c r="F10" s="42" t="s">
        <v>5213</v>
      </c>
      <c r="G10" s="42" t="s">
        <v>5214</v>
      </c>
      <c r="H10" s="42" t="s">
        <v>5215</v>
      </c>
      <c r="I10" s="42" t="s">
        <v>5216</v>
      </c>
      <c r="J10" s="42" t="s">
        <v>5217</v>
      </c>
      <c r="K10" s="42" t="s">
        <v>5218</v>
      </c>
      <c r="L10" s="42" t="s">
        <v>5219</v>
      </c>
    </row>
    <row r="11" spans="1:14">
      <c r="A11" s="36" t="s">
        <v>5220</v>
      </c>
      <c r="B11" s="43">
        <v>45322</v>
      </c>
      <c r="C11" s="36" t="s">
        <v>5221</v>
      </c>
      <c r="D11" s="44">
        <v>10</v>
      </c>
      <c r="E11" s="44">
        <f t="shared" ref="E11:E25" si="0">L11*D11%</f>
        <v>1500</v>
      </c>
      <c r="F11" s="45">
        <v>7700000</v>
      </c>
      <c r="G11" s="46">
        <v>300000</v>
      </c>
      <c r="H11" s="46">
        <f t="shared" ref="H11:H25" si="1">G11*3</f>
        <v>900000</v>
      </c>
      <c r="I11" s="46">
        <f t="shared" ref="I11:I25" si="2">H11*10%</f>
        <v>90000</v>
      </c>
      <c r="J11" s="47">
        <f t="shared" ref="J11:J24" si="3">F11/I11</f>
        <v>85.555555555555557</v>
      </c>
      <c r="K11" s="48">
        <f>D11</f>
        <v>10</v>
      </c>
      <c r="L11" s="46">
        <v>15000</v>
      </c>
      <c r="M11" s="72"/>
      <c r="N11" s="49"/>
    </row>
    <row r="12" spans="1:14">
      <c r="A12" s="36" t="s">
        <v>5220</v>
      </c>
      <c r="B12" s="43">
        <v>45322</v>
      </c>
      <c r="C12" s="36" t="s">
        <v>5222</v>
      </c>
      <c r="D12" s="44">
        <v>7</v>
      </c>
      <c r="E12" s="44">
        <f t="shared" si="0"/>
        <v>1050</v>
      </c>
      <c r="F12" s="45">
        <v>23000000</v>
      </c>
      <c r="G12" s="46">
        <v>1000000</v>
      </c>
      <c r="H12" s="46">
        <f t="shared" si="1"/>
        <v>3000000</v>
      </c>
      <c r="I12" s="46">
        <f t="shared" si="2"/>
        <v>300000</v>
      </c>
      <c r="J12" s="47">
        <f t="shared" si="3"/>
        <v>76.666666666666671</v>
      </c>
      <c r="K12" s="50">
        <f t="shared" ref="K12:K21" si="4">K11+D12</f>
        <v>17</v>
      </c>
      <c r="L12" s="46">
        <v>15000</v>
      </c>
      <c r="M12" s="72"/>
      <c r="N12" s="49"/>
    </row>
    <row r="13" spans="1:14">
      <c r="A13" s="36" t="s">
        <v>5220</v>
      </c>
      <c r="B13" s="43">
        <v>45322</v>
      </c>
      <c r="C13" s="36" t="s">
        <v>5223</v>
      </c>
      <c r="D13" s="44">
        <v>3</v>
      </c>
      <c r="E13" s="44">
        <f t="shared" si="0"/>
        <v>450</v>
      </c>
      <c r="F13" s="45">
        <v>35000000</v>
      </c>
      <c r="G13" s="46">
        <v>1700000</v>
      </c>
      <c r="H13" s="46">
        <f t="shared" si="1"/>
        <v>5100000</v>
      </c>
      <c r="I13" s="46">
        <f t="shared" si="2"/>
        <v>510000</v>
      </c>
      <c r="J13" s="47">
        <f t="shared" si="3"/>
        <v>68.627450980392155</v>
      </c>
      <c r="K13" s="50">
        <f t="shared" si="4"/>
        <v>20</v>
      </c>
      <c r="L13" s="46">
        <v>15000</v>
      </c>
      <c r="M13" s="72"/>
      <c r="N13" s="49"/>
    </row>
    <row r="14" spans="1:14">
      <c r="A14" s="36" t="s">
        <v>5220</v>
      </c>
      <c r="B14" s="43">
        <v>45322</v>
      </c>
      <c r="C14" s="36" t="s">
        <v>5224</v>
      </c>
      <c r="D14" s="44">
        <v>10</v>
      </c>
      <c r="E14" s="44">
        <f t="shared" si="0"/>
        <v>1500</v>
      </c>
      <c r="F14" s="45">
        <v>5000000</v>
      </c>
      <c r="G14" s="46">
        <v>250000</v>
      </c>
      <c r="H14" s="46">
        <f t="shared" si="1"/>
        <v>750000</v>
      </c>
      <c r="I14" s="46">
        <f t="shared" si="2"/>
        <v>75000</v>
      </c>
      <c r="J14" s="51">
        <f t="shared" si="3"/>
        <v>66.666666666666671</v>
      </c>
      <c r="K14" s="52">
        <f t="shared" si="4"/>
        <v>30</v>
      </c>
      <c r="L14" s="46">
        <v>15000</v>
      </c>
      <c r="M14" s="72"/>
      <c r="N14" s="49"/>
    </row>
    <row r="15" spans="1:14">
      <c r="A15" s="36" t="s">
        <v>5220</v>
      </c>
      <c r="B15" s="43">
        <v>45322</v>
      </c>
      <c r="C15" s="36" t="s">
        <v>5225</v>
      </c>
      <c r="D15" s="44">
        <v>9</v>
      </c>
      <c r="E15" s="44">
        <f t="shared" si="0"/>
        <v>1350</v>
      </c>
      <c r="F15" s="45">
        <v>45000000</v>
      </c>
      <c r="G15" s="46">
        <v>2800000</v>
      </c>
      <c r="H15" s="46">
        <f t="shared" si="1"/>
        <v>8400000</v>
      </c>
      <c r="I15" s="46">
        <f t="shared" si="2"/>
        <v>840000</v>
      </c>
      <c r="J15" s="51">
        <f t="shared" si="3"/>
        <v>53.571428571428569</v>
      </c>
      <c r="K15" s="52">
        <f t="shared" si="4"/>
        <v>39</v>
      </c>
      <c r="L15" s="46">
        <v>15000</v>
      </c>
      <c r="M15" s="72"/>
      <c r="N15" s="49"/>
    </row>
    <row r="16" spans="1:14">
      <c r="A16" s="36" t="s">
        <v>5220</v>
      </c>
      <c r="B16" s="43">
        <v>45322</v>
      </c>
      <c r="C16" s="36" t="s">
        <v>5226</v>
      </c>
      <c r="D16" s="44">
        <v>10</v>
      </c>
      <c r="E16" s="44">
        <f t="shared" si="0"/>
        <v>1500</v>
      </c>
      <c r="F16" s="45">
        <v>24000000</v>
      </c>
      <c r="G16" s="46">
        <v>1500000</v>
      </c>
      <c r="H16" s="46">
        <f t="shared" si="1"/>
        <v>4500000</v>
      </c>
      <c r="I16" s="46">
        <f t="shared" si="2"/>
        <v>450000</v>
      </c>
      <c r="J16" s="51">
        <f t="shared" si="3"/>
        <v>53.333333333333336</v>
      </c>
      <c r="K16" s="52">
        <f t="shared" si="4"/>
        <v>49</v>
      </c>
      <c r="L16" s="46">
        <v>15000</v>
      </c>
      <c r="M16" s="72"/>
      <c r="N16" s="49"/>
    </row>
    <row r="17" spans="1:14">
      <c r="A17" s="36" t="s">
        <v>5220</v>
      </c>
      <c r="B17" s="43">
        <v>45322</v>
      </c>
      <c r="C17" s="36" t="s">
        <v>5227</v>
      </c>
      <c r="D17" s="44">
        <v>5</v>
      </c>
      <c r="E17" s="44">
        <f t="shared" si="0"/>
        <v>750</v>
      </c>
      <c r="F17" s="45">
        <v>5000000</v>
      </c>
      <c r="G17" s="46">
        <v>1500000</v>
      </c>
      <c r="H17" s="46">
        <f t="shared" si="1"/>
        <v>4500000</v>
      </c>
      <c r="I17" s="46">
        <f t="shared" si="2"/>
        <v>450000</v>
      </c>
      <c r="J17" s="51">
        <f t="shared" si="3"/>
        <v>11.111111111111111</v>
      </c>
      <c r="K17" s="52">
        <f t="shared" si="4"/>
        <v>54</v>
      </c>
      <c r="L17" s="46">
        <v>15000</v>
      </c>
      <c r="M17" s="72"/>
      <c r="N17" s="49"/>
    </row>
    <row r="18" spans="1:14">
      <c r="A18" s="36" t="s">
        <v>5220</v>
      </c>
      <c r="B18" s="43">
        <v>45322</v>
      </c>
      <c r="C18" s="36" t="s">
        <v>5228</v>
      </c>
      <c r="D18" s="44">
        <v>6</v>
      </c>
      <c r="E18" s="44">
        <f t="shared" si="0"/>
        <v>900</v>
      </c>
      <c r="F18" s="45">
        <v>10000000</v>
      </c>
      <c r="G18" s="46">
        <v>4500000</v>
      </c>
      <c r="H18" s="46">
        <f t="shared" si="1"/>
        <v>13500000</v>
      </c>
      <c r="I18" s="46">
        <f t="shared" si="2"/>
        <v>1350000</v>
      </c>
      <c r="J18" s="51">
        <f t="shared" si="3"/>
        <v>7.4074074074074074</v>
      </c>
      <c r="K18" s="52">
        <f t="shared" si="4"/>
        <v>60</v>
      </c>
      <c r="L18" s="46">
        <v>15000</v>
      </c>
      <c r="M18" s="72"/>
      <c r="N18" s="49"/>
    </row>
    <row r="19" spans="1:14">
      <c r="A19" s="36" t="s">
        <v>5220</v>
      </c>
      <c r="B19" s="43">
        <v>45322</v>
      </c>
      <c r="C19" s="36" t="s">
        <v>5229</v>
      </c>
      <c r="D19" s="44">
        <v>12</v>
      </c>
      <c r="E19" s="44">
        <f t="shared" si="0"/>
        <v>1800</v>
      </c>
      <c r="F19" s="45">
        <v>18000000</v>
      </c>
      <c r="G19" s="46">
        <v>8500000</v>
      </c>
      <c r="H19" s="46">
        <f t="shared" si="1"/>
        <v>25500000</v>
      </c>
      <c r="I19" s="46">
        <f t="shared" si="2"/>
        <v>2550000</v>
      </c>
      <c r="J19" s="51">
        <f t="shared" si="3"/>
        <v>7.0588235294117645</v>
      </c>
      <c r="K19" s="52">
        <f t="shared" si="4"/>
        <v>72</v>
      </c>
      <c r="L19" s="46">
        <v>15000</v>
      </c>
      <c r="M19" s="72"/>
      <c r="N19" s="49"/>
    </row>
    <row r="20" spans="1:14">
      <c r="A20" s="36" t="s">
        <v>5220</v>
      </c>
      <c r="B20" s="43">
        <v>45322</v>
      </c>
      <c r="C20" s="36" t="s">
        <v>5230</v>
      </c>
      <c r="D20" s="44">
        <v>8</v>
      </c>
      <c r="E20" s="44">
        <f t="shared" si="0"/>
        <v>1200</v>
      </c>
      <c r="F20" s="45">
        <v>9000000</v>
      </c>
      <c r="G20" s="46">
        <v>8000000</v>
      </c>
      <c r="H20" s="46">
        <f t="shared" si="1"/>
        <v>24000000</v>
      </c>
      <c r="I20" s="46">
        <f t="shared" si="2"/>
        <v>2400000</v>
      </c>
      <c r="J20" s="51">
        <f t="shared" si="3"/>
        <v>3.75</v>
      </c>
      <c r="K20" s="52">
        <f t="shared" si="4"/>
        <v>80</v>
      </c>
      <c r="L20" s="46">
        <v>15000</v>
      </c>
      <c r="M20" s="72"/>
      <c r="N20" s="49"/>
    </row>
    <row r="21" spans="1:14">
      <c r="A21" s="36" t="s">
        <v>5220</v>
      </c>
      <c r="B21" s="43">
        <v>45322</v>
      </c>
      <c r="C21" s="36" t="s">
        <v>5231</v>
      </c>
      <c r="D21" s="44">
        <v>5</v>
      </c>
      <c r="E21" s="44">
        <f t="shared" si="0"/>
        <v>750</v>
      </c>
      <c r="F21" s="45">
        <v>3200000</v>
      </c>
      <c r="G21" s="46">
        <v>3000000</v>
      </c>
      <c r="H21" s="46">
        <f t="shared" si="1"/>
        <v>9000000</v>
      </c>
      <c r="I21" s="46">
        <f t="shared" si="2"/>
        <v>900000</v>
      </c>
      <c r="J21" s="51">
        <f t="shared" si="3"/>
        <v>3.5555555555555554</v>
      </c>
      <c r="K21" s="52">
        <f t="shared" si="4"/>
        <v>85</v>
      </c>
      <c r="L21" s="46">
        <v>15000</v>
      </c>
      <c r="M21" s="72"/>
      <c r="N21" s="49"/>
    </row>
    <row r="22" spans="1:14">
      <c r="A22" s="36" t="s">
        <v>5220</v>
      </c>
      <c r="B22" s="43">
        <v>45322</v>
      </c>
      <c r="C22" s="36" t="s">
        <v>5232</v>
      </c>
      <c r="D22" s="44">
        <v>-5</v>
      </c>
      <c r="E22" s="44">
        <f t="shared" si="0"/>
        <v>-750</v>
      </c>
      <c r="F22" s="45">
        <v>2000000</v>
      </c>
      <c r="G22" s="46">
        <v>3000000</v>
      </c>
      <c r="H22" s="46">
        <f t="shared" si="1"/>
        <v>9000000</v>
      </c>
      <c r="I22" s="46">
        <f t="shared" si="2"/>
        <v>900000</v>
      </c>
      <c r="J22" s="51">
        <f t="shared" si="3"/>
        <v>2.2222222222222223</v>
      </c>
      <c r="K22" s="52">
        <f>K21-D22</f>
        <v>90</v>
      </c>
      <c r="L22" s="46">
        <v>15000</v>
      </c>
      <c r="M22" s="72"/>
      <c r="N22" s="49"/>
    </row>
    <row r="23" spans="1:14">
      <c r="A23" s="36" t="s">
        <v>5220</v>
      </c>
      <c r="B23" s="43">
        <v>45322</v>
      </c>
      <c r="C23" s="36" t="s">
        <v>5233</v>
      </c>
      <c r="D23" s="44">
        <v>-3</v>
      </c>
      <c r="E23" s="44">
        <f t="shared" si="0"/>
        <v>-450</v>
      </c>
      <c r="F23" s="45">
        <v>2700000</v>
      </c>
      <c r="G23" s="46">
        <v>5000000</v>
      </c>
      <c r="H23" s="46">
        <f t="shared" si="1"/>
        <v>15000000</v>
      </c>
      <c r="I23" s="46">
        <f t="shared" si="2"/>
        <v>1500000</v>
      </c>
      <c r="J23" s="51">
        <f t="shared" si="3"/>
        <v>1.8</v>
      </c>
      <c r="K23" s="52">
        <f>K22</f>
        <v>90</v>
      </c>
      <c r="L23" s="46">
        <v>15000</v>
      </c>
      <c r="M23" s="72"/>
      <c r="N23" s="49"/>
    </row>
    <row r="24" spans="1:14">
      <c r="A24" s="36" t="s">
        <v>5220</v>
      </c>
      <c r="B24" s="43">
        <v>45322</v>
      </c>
      <c r="C24" s="36" t="s">
        <v>5234</v>
      </c>
      <c r="D24" s="44">
        <v>5</v>
      </c>
      <c r="E24" s="44">
        <f t="shared" si="0"/>
        <v>750</v>
      </c>
      <c r="F24" s="45">
        <v>3000000</v>
      </c>
      <c r="G24" s="46">
        <v>7500000</v>
      </c>
      <c r="H24" s="46">
        <f t="shared" si="1"/>
        <v>22500000</v>
      </c>
      <c r="I24" s="46">
        <f t="shared" si="2"/>
        <v>2250000</v>
      </c>
      <c r="J24" s="51">
        <f t="shared" si="3"/>
        <v>1.3333333333333333</v>
      </c>
      <c r="K24" s="52">
        <f>K23+D24</f>
        <v>95</v>
      </c>
      <c r="L24" s="46">
        <v>15000</v>
      </c>
      <c r="M24" s="72"/>
      <c r="N24" s="49"/>
    </row>
    <row r="25" spans="1:14">
      <c r="A25" s="36" t="s">
        <v>5220</v>
      </c>
      <c r="B25" s="43">
        <v>45322</v>
      </c>
      <c r="C25" s="36" t="s">
        <v>5235</v>
      </c>
      <c r="D25" s="44">
        <v>5</v>
      </c>
      <c r="E25" s="44">
        <f t="shared" si="0"/>
        <v>750</v>
      </c>
      <c r="F25" s="53" t="s">
        <v>5236</v>
      </c>
      <c r="G25" s="46">
        <v>0</v>
      </c>
      <c r="H25" s="46">
        <f t="shared" si="1"/>
        <v>0</v>
      </c>
      <c r="I25" s="46">
        <f t="shared" si="2"/>
        <v>0</v>
      </c>
      <c r="J25" s="51">
        <v>0</v>
      </c>
      <c r="K25" s="52">
        <f>K24+D25</f>
        <v>100</v>
      </c>
      <c r="L25" s="46">
        <v>15000</v>
      </c>
      <c r="M25" s="72"/>
      <c r="N25" s="49"/>
    </row>
    <row r="26" spans="1:14" s="35" customFormat="1">
      <c r="A26" s="54" t="s">
        <v>4886</v>
      </c>
      <c r="B26" s="54"/>
      <c r="C26" s="54"/>
      <c r="D26" s="55">
        <f>SUM(D11:D20)+D21+D24+D25-D22</f>
        <v>100</v>
      </c>
      <c r="E26" s="55">
        <f>SUM(E11:E25)</f>
        <v>13050</v>
      </c>
      <c r="F26" s="54"/>
      <c r="G26" s="54"/>
      <c r="H26" s="54"/>
      <c r="I26" s="54"/>
      <c r="J26" s="54"/>
      <c r="K26" s="54"/>
      <c r="L26" s="56">
        <v>15000</v>
      </c>
    </row>
    <row r="28" spans="1:14">
      <c r="A28" s="35" t="s">
        <v>5237</v>
      </c>
      <c r="E28" s="41"/>
    </row>
    <row r="29" spans="1:14">
      <c r="A29" s="57" t="s">
        <v>5238</v>
      </c>
    </row>
    <row r="30" spans="1:14">
      <c r="A30" s="57" t="s">
        <v>5239</v>
      </c>
    </row>
    <row r="31" spans="1:14">
      <c r="A31" s="57" t="s">
        <v>5240</v>
      </c>
    </row>
    <row r="32" spans="1:14">
      <c r="A32" s="57" t="s">
        <v>5241</v>
      </c>
    </row>
    <row r="33" spans="1:1">
      <c r="A33" s="57" t="s">
        <v>5242</v>
      </c>
    </row>
  </sheetData>
  <mergeCells count="2">
    <mergeCell ref="A1:L1"/>
    <mergeCell ref="A2:L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D683C-E276-4F6B-BBC5-5D01069EA457}">
  <dimension ref="B2:U51"/>
  <sheetViews>
    <sheetView topLeftCell="A44" workbookViewId="0">
      <selection activeCell="C16" sqref="C16"/>
    </sheetView>
  </sheetViews>
  <sheetFormatPr defaultRowHeight="15"/>
  <cols>
    <col min="2" max="2" width="13.5703125" bestFit="1" customWidth="1"/>
    <col min="3" max="3" width="42.42578125" bestFit="1" customWidth="1"/>
    <col min="4" max="8" width="9.5703125" bestFit="1" customWidth="1"/>
    <col min="9" max="9" width="20.28515625" bestFit="1" customWidth="1"/>
    <col min="10" max="10" width="45.5703125" bestFit="1" customWidth="1"/>
    <col min="11" max="12" width="9.5703125" bestFit="1" customWidth="1"/>
    <col min="13" max="13" width="9.5703125" customWidth="1"/>
    <col min="14" max="14" width="9.5703125" bestFit="1" customWidth="1"/>
    <col min="15" max="15" width="10.140625" bestFit="1" customWidth="1"/>
  </cols>
  <sheetData>
    <row r="2" spans="2:21">
      <c r="C2">
        <v>25</v>
      </c>
      <c r="D2">
        <v>50</v>
      </c>
      <c r="E2">
        <v>75</v>
      </c>
      <c r="F2">
        <v>100</v>
      </c>
      <c r="G2">
        <v>125</v>
      </c>
      <c r="H2">
        <v>150</v>
      </c>
      <c r="I2">
        <v>200</v>
      </c>
      <c r="J2">
        <v>250</v>
      </c>
      <c r="K2">
        <v>500</v>
      </c>
      <c r="L2">
        <v>1000</v>
      </c>
      <c r="M2">
        <v>2500</v>
      </c>
      <c r="N2">
        <v>5000</v>
      </c>
    </row>
    <row r="3" spans="2:21">
      <c r="B3" t="s">
        <v>9071</v>
      </c>
      <c r="C3" t="e">
        <f>COUNTIFS(#REF!,"&gt;="&amp;C$2)</f>
        <v>#REF!</v>
      </c>
      <c r="D3" t="e">
        <f>COUNTIFS(#REF!,"&lt;="&amp;D$2,#REF!,"&gt;"&amp;C$2)</f>
        <v>#REF!</v>
      </c>
      <c r="E3" t="e">
        <f>COUNTIFS(#REF!,"&lt;="&amp;E$2,#REF!,"&gt;"&amp;D$2)</f>
        <v>#REF!</v>
      </c>
      <c r="F3" t="e">
        <f>COUNTIFS(#REF!,"&lt;="&amp;F$2,#REF!,"&gt;"&amp;E$2)</f>
        <v>#REF!</v>
      </c>
      <c r="G3" t="e">
        <f>COUNTIFS(#REF!,"&lt;="&amp;G$2,#REF!,"&gt;"&amp;F$2)</f>
        <v>#REF!</v>
      </c>
      <c r="H3" t="e">
        <f>COUNTIFS(#REF!,"&lt;="&amp;H$2,#REF!,"&gt;"&amp;G$2)</f>
        <v>#REF!</v>
      </c>
      <c r="I3" t="e">
        <f>COUNTIFS(#REF!,"&lt;="&amp;I$2,#REF!,"&gt;"&amp;H$2)</f>
        <v>#REF!</v>
      </c>
      <c r="J3" t="e">
        <f>COUNTIFS(#REF!,"&lt;="&amp;J$2,#REF!,"&gt;"&amp;I$2)</f>
        <v>#REF!</v>
      </c>
      <c r="K3" t="e">
        <f>COUNTIFS(#REF!,"&lt;="&amp;K$2,#REF!,"&gt;"&amp;J$2)</f>
        <v>#REF!</v>
      </c>
      <c r="L3" t="e">
        <f>COUNTIFS(#REF!,"&lt;="&amp;L$2,#REF!,"&gt;"&amp;K$2)</f>
        <v>#REF!</v>
      </c>
      <c r="N3" t="e">
        <f>COUNTIFS(#REF!,"&lt;="&amp;N$2,#REF!,"&gt;"&amp;L$2)</f>
        <v>#REF!</v>
      </c>
    </row>
    <row r="4" spans="2:21">
      <c r="B4" t="s">
        <v>9977</v>
      </c>
      <c r="C4" s="109" t="e">
        <f>SUMIFS(#REF!,#REF!,"&lt;="&amp;C$2)%</f>
        <v>#REF!</v>
      </c>
      <c r="D4" s="109" t="e">
        <f>SUMIFS(#REF!,#REF!,"&gt;"&amp;C$2,#REF!,"&lt;="&amp;D$2)%</f>
        <v>#REF!</v>
      </c>
      <c r="E4" s="109" t="e">
        <f>SUMIFS(#REF!,#REF!,"&gt;"&amp;D$2,#REF!,"&lt;="&amp;E$2)%</f>
        <v>#REF!</v>
      </c>
      <c r="F4" s="109" t="e">
        <f>SUMIFS(#REF!,#REF!,"&gt;"&amp;E$2,#REF!,"&lt;="&amp;F$2)%</f>
        <v>#REF!</v>
      </c>
      <c r="G4" s="109" t="e">
        <f>SUMIFS(#REF!,#REF!,"&gt;"&amp;F$2,#REF!,"&lt;="&amp;G$2)%</f>
        <v>#REF!</v>
      </c>
      <c r="H4" s="109" t="e">
        <f>SUMIFS(#REF!,#REF!,"&gt;"&amp;G$2,#REF!,"&lt;="&amp;H$2)%</f>
        <v>#REF!</v>
      </c>
      <c r="I4" s="109" t="e">
        <f>SUMIFS(#REF!,#REF!,"&gt;"&amp;H$2,#REF!,"&lt;="&amp;I$2)%</f>
        <v>#REF!</v>
      </c>
      <c r="J4" s="109" t="e">
        <f>SUMIFS(#REF!,#REF!,"&gt;"&amp;I$2,#REF!,"&lt;="&amp;J$2)%</f>
        <v>#REF!</v>
      </c>
      <c r="K4" s="109" t="e">
        <f>SUMIFS(#REF!,#REF!,"&gt;"&amp;J$2,#REF!,"&lt;="&amp;K$2)%</f>
        <v>#REF!</v>
      </c>
      <c r="L4" s="109" t="e">
        <f>SUMIFS(#REF!,#REF!,"&gt;"&amp;K$2,#REF!,"&lt;="&amp;L$2)%</f>
        <v>#REF!</v>
      </c>
      <c r="M4" s="109"/>
      <c r="N4" s="109" t="e">
        <f>SUMIFS(#REF!,#REF!,"&gt;"&amp;L$2,#REF!,"&lt;="&amp;N$2)%</f>
        <v>#REF!</v>
      </c>
      <c r="O4" s="109" t="e">
        <f>SUM(C4:N4)</f>
        <v>#REF!</v>
      </c>
    </row>
    <row r="8" spans="2:21">
      <c r="B8" t="s">
        <v>9978</v>
      </c>
      <c r="C8">
        <v>25</v>
      </c>
      <c r="D8">
        <v>50</v>
      </c>
      <c r="E8">
        <v>75</v>
      </c>
      <c r="F8">
        <v>100</v>
      </c>
      <c r="G8">
        <v>125</v>
      </c>
      <c r="H8">
        <v>150</v>
      </c>
      <c r="I8">
        <v>200</v>
      </c>
      <c r="J8">
        <v>250</v>
      </c>
      <c r="K8">
        <v>500</v>
      </c>
      <c r="L8">
        <v>1000</v>
      </c>
      <c r="M8">
        <v>2500</v>
      </c>
      <c r="N8">
        <v>5000</v>
      </c>
    </row>
    <row r="9" spans="2:21">
      <c r="B9" t="s">
        <v>9072</v>
      </c>
      <c r="C9" t="e">
        <f>COUNTIFS(#REF!,"&gt;="&amp;C$8)</f>
        <v>#REF!</v>
      </c>
      <c r="D9" t="e">
        <f>COUNTIFS(#REF!,"&lt;="&amp;D$8,#REF!,"&gt;"&amp;C$8)</f>
        <v>#REF!</v>
      </c>
      <c r="E9" t="e">
        <f>COUNTIFS(#REF!,"&lt;="&amp;E$8,#REF!,"&gt;"&amp;D$8)</f>
        <v>#REF!</v>
      </c>
      <c r="F9" t="e">
        <f>COUNTIFS(#REF!,"&lt;="&amp;F$8,#REF!,"&gt;"&amp;E$8)</f>
        <v>#REF!</v>
      </c>
      <c r="G9" t="e">
        <f>COUNTIFS(#REF!,"&lt;="&amp;G$8,#REF!,"&gt;"&amp;F$8)</f>
        <v>#REF!</v>
      </c>
      <c r="H9" t="e">
        <f>COUNTIFS(#REF!,"&lt;="&amp;H$8,#REF!,"&gt;"&amp;G$8)</f>
        <v>#REF!</v>
      </c>
      <c r="I9" t="e">
        <f>COUNTIFS(#REF!,"&lt;="&amp;I$8,#REF!,"&gt;"&amp;H$8)</f>
        <v>#REF!</v>
      </c>
      <c r="J9" t="e">
        <f>COUNTIFS(#REF!,"&lt;="&amp;J$8,#REF!,"&gt;"&amp;I$8)</f>
        <v>#REF!</v>
      </c>
      <c r="K9" t="e">
        <f>COUNTIFS(#REF!,"&lt;="&amp;K$8,#REF!,"&gt;"&amp;J$8)</f>
        <v>#REF!</v>
      </c>
      <c r="L9" t="e">
        <f>COUNTIFS(#REF!,"&lt;="&amp;L$8,#REF!,"&gt;"&amp;K$8)</f>
        <v>#REF!</v>
      </c>
      <c r="M9" t="e">
        <f>COUNTIFS(#REF!,"&lt;="&amp;M$8,#REF!,"&gt;"&amp;L$8)</f>
        <v>#REF!</v>
      </c>
      <c r="N9" t="e">
        <f>COUNTIFS(#REF!,"&lt;="&amp;N$8,#REF!,"&gt;"&amp;L$8)</f>
        <v>#REF!</v>
      </c>
    </row>
    <row r="10" spans="2:21">
      <c r="B10" t="s">
        <v>9977</v>
      </c>
      <c r="C10" s="109" t="e">
        <f>SUMIFS(#REF!,#REF!,"&lt;="&amp;C$8)%</f>
        <v>#REF!</v>
      </c>
      <c r="D10" s="109" t="e">
        <f>SUMIFS(#REF!,#REF!,"&gt;"&amp;C$8,#REF!,"&lt;="&amp;D$8)%</f>
        <v>#REF!</v>
      </c>
      <c r="E10" s="109" t="e">
        <f>SUMIFS(#REF!,#REF!,"&gt;"&amp;D$8,#REF!,"&lt;="&amp;E$8)%</f>
        <v>#REF!</v>
      </c>
      <c r="F10" s="109" t="e">
        <f>SUMIFS(#REF!,#REF!,"&gt;"&amp;E$8,#REF!,"&lt;="&amp;F$8)%</f>
        <v>#REF!</v>
      </c>
      <c r="G10" s="109" t="e">
        <f>SUMIFS(#REF!,#REF!,"&gt;"&amp;F$8,#REF!,"&lt;="&amp;G$8)%</f>
        <v>#REF!</v>
      </c>
      <c r="H10" s="109" t="e">
        <f>SUMIFS(#REF!,#REF!,"&gt;"&amp;G$8,#REF!,"&lt;="&amp;H$8)%</f>
        <v>#REF!</v>
      </c>
      <c r="I10" s="109" t="e">
        <f>SUMIFS(#REF!,#REF!,"&gt;"&amp;H$8,#REF!,"&lt;="&amp;I$8)%</f>
        <v>#REF!</v>
      </c>
      <c r="J10" s="109" t="e">
        <f>SUMIFS(#REF!,#REF!,"&gt;"&amp;I$8,#REF!,"&lt;="&amp;J$8)%</f>
        <v>#REF!</v>
      </c>
      <c r="K10" s="109" t="e">
        <f>SUMIFS(#REF!,#REF!,"&gt;"&amp;J$8,#REF!,"&lt;="&amp;K$8)%</f>
        <v>#REF!</v>
      </c>
      <c r="L10" s="109" t="e">
        <f>SUMIFS(#REF!,#REF!,"&gt;"&amp;K$8,#REF!,"&lt;="&amp;L$8)%</f>
        <v>#REF!</v>
      </c>
      <c r="M10" s="109" t="e">
        <f>SUMIFS(#REF!,#REF!,"&gt;"&amp;L$8,#REF!,"&lt;="&amp;M$8)%</f>
        <v>#REF!</v>
      </c>
      <c r="N10" s="109" t="e">
        <f>SUMIFS(#REF!,#REF!,"&gt;"&amp;M$8,#REF!,"&lt;="&amp;N$8)%</f>
        <v>#REF!</v>
      </c>
      <c r="O10" s="109" t="e">
        <f>SUM(C10:N10)</f>
        <v>#REF!</v>
      </c>
    </row>
    <row r="14" spans="2:21">
      <c r="B14" s="110"/>
      <c r="C14" s="111" t="s">
        <v>9984</v>
      </c>
      <c r="D14" s="110"/>
      <c r="E14" s="110"/>
      <c r="F14" s="110"/>
      <c r="I14" s="110"/>
      <c r="J14" s="111" t="s">
        <v>9985</v>
      </c>
      <c r="K14" s="110"/>
      <c r="L14" s="110"/>
      <c r="M14" s="110"/>
    </row>
    <row r="15" spans="2:21">
      <c r="B15" s="111" t="s">
        <v>0</v>
      </c>
      <c r="C15" s="111" t="s">
        <v>9980</v>
      </c>
      <c r="D15" s="111" t="s">
        <v>9981</v>
      </c>
      <c r="E15" s="111" t="s">
        <v>9982</v>
      </c>
      <c r="F15" s="111" t="s">
        <v>9983</v>
      </c>
      <c r="I15" s="111" t="s">
        <v>0</v>
      </c>
      <c r="J15" s="111" t="s">
        <v>9980</v>
      </c>
      <c r="K15" s="111" t="s">
        <v>9981</v>
      </c>
      <c r="L15" s="111" t="s">
        <v>9982</v>
      </c>
      <c r="M15" s="111" t="s">
        <v>9983</v>
      </c>
      <c r="U15" t="s">
        <v>9072</v>
      </c>
    </row>
    <row r="16" spans="2:21">
      <c r="B16" s="110" t="s">
        <v>2637</v>
      </c>
      <c r="C16" s="110" t="s">
        <v>6452</v>
      </c>
      <c r="D16" s="110">
        <v>5.5186999999999999</v>
      </c>
      <c r="E16" s="110">
        <v>76.910003662109375</v>
      </c>
      <c r="F16" s="110">
        <v>55.609803558228023</v>
      </c>
      <c r="I16" s="110" t="s">
        <v>3443</v>
      </c>
      <c r="J16" s="110" t="s">
        <v>5073</v>
      </c>
      <c r="K16" s="110">
        <v>2.7999000000000001</v>
      </c>
      <c r="L16" s="110">
        <v>39.909999847412109</v>
      </c>
      <c r="M16" s="110">
        <v>84.690554069725707</v>
      </c>
      <c r="U16" t="s">
        <v>9979</v>
      </c>
    </row>
    <row r="17" spans="2:13">
      <c r="B17" s="110" t="s">
        <v>2648</v>
      </c>
      <c r="C17" s="110" t="s">
        <v>6311</v>
      </c>
      <c r="D17" s="110">
        <v>1.3291999999999999</v>
      </c>
      <c r="E17" s="110">
        <v>3.5299999713897705</v>
      </c>
      <c r="F17" s="110">
        <v>160.77903467220787</v>
      </c>
      <c r="I17" s="110" t="s">
        <v>303</v>
      </c>
      <c r="J17" s="110" t="s">
        <v>5114</v>
      </c>
      <c r="K17" s="110">
        <v>1.3898999999999999</v>
      </c>
      <c r="L17" s="110">
        <v>4.2899999618530273</v>
      </c>
      <c r="M17" s="110">
        <v>121.66667059399683</v>
      </c>
    </row>
    <row r="18" spans="2:13">
      <c r="B18" s="110" t="s">
        <v>3282</v>
      </c>
      <c r="C18" s="110" t="s">
        <v>9402</v>
      </c>
      <c r="D18" s="110">
        <v>0.41930000000000001</v>
      </c>
      <c r="E18" s="110">
        <v>14.75</v>
      </c>
      <c r="F18" s="110">
        <v>87.813559322033896</v>
      </c>
      <c r="I18" s="110" t="s">
        <v>223</v>
      </c>
      <c r="J18" s="110" t="s">
        <v>5078</v>
      </c>
      <c r="K18" s="110">
        <v>1.7444</v>
      </c>
      <c r="L18" s="110">
        <v>3.6197960376739502</v>
      </c>
      <c r="M18" s="110">
        <v>72.865986652417831</v>
      </c>
    </row>
    <row r="19" spans="2:13">
      <c r="B19" s="110" t="s">
        <v>1882</v>
      </c>
      <c r="C19" s="110" t="s">
        <v>3400</v>
      </c>
      <c r="D19" s="110">
        <v>1.2614000000000001</v>
      </c>
      <c r="E19" s="110">
        <v>15.180000305175781</v>
      </c>
      <c r="F19" s="110">
        <v>89.05467380820869</v>
      </c>
      <c r="I19" s="110" t="s">
        <v>9622</v>
      </c>
      <c r="J19" s="110" t="s">
        <v>3427</v>
      </c>
      <c r="K19" s="110">
        <v>2.3201000000000001</v>
      </c>
      <c r="L19" s="110">
        <v>11.994000244140626</v>
      </c>
      <c r="M19" s="110">
        <v>80.177589197886917</v>
      </c>
    </row>
    <row r="20" spans="2:13">
      <c r="B20" s="110" t="s">
        <v>229</v>
      </c>
      <c r="C20" s="110" t="s">
        <v>5016</v>
      </c>
      <c r="D20" s="110">
        <v>1.4191</v>
      </c>
      <c r="E20" s="110">
        <v>6.070000171661377</v>
      </c>
      <c r="F20" s="110">
        <v>135.75596561864941</v>
      </c>
      <c r="I20" s="110" t="s">
        <v>229</v>
      </c>
      <c r="J20" s="110" t="s">
        <v>5016</v>
      </c>
      <c r="K20" s="110">
        <v>2.4401999999999999</v>
      </c>
      <c r="L20" s="110">
        <v>6.070000171661377</v>
      </c>
      <c r="M20" s="110">
        <v>135.75596561864941</v>
      </c>
    </row>
    <row r="21" spans="2:13">
      <c r="B21" s="110" t="s">
        <v>10</v>
      </c>
      <c r="C21" s="110" t="s">
        <v>5551</v>
      </c>
      <c r="D21" s="110">
        <v>1.7658</v>
      </c>
      <c r="E21" s="110">
        <v>517.9000244140625</v>
      </c>
      <c r="F21" s="110">
        <v>75.855954681015604</v>
      </c>
      <c r="I21" s="110" t="s">
        <v>9194</v>
      </c>
      <c r="J21" s="110" t="s">
        <v>5081</v>
      </c>
      <c r="K21" s="110">
        <v>2.7435999999999998</v>
      </c>
      <c r="L21" s="110">
        <v>58.145000457763672</v>
      </c>
      <c r="M21" s="110">
        <v>86.540542827906677</v>
      </c>
    </row>
    <row r="22" spans="2:13">
      <c r="B22" s="110" t="s">
        <v>844</v>
      </c>
      <c r="C22" s="110" t="s">
        <v>5610</v>
      </c>
      <c r="D22" s="110">
        <v>1.7818000000000001</v>
      </c>
      <c r="E22" s="110">
        <v>48.380001068115234</v>
      </c>
      <c r="F22" s="110">
        <v>53.759814901241683</v>
      </c>
      <c r="I22" s="110" t="s">
        <v>1233</v>
      </c>
      <c r="J22" s="110" t="s">
        <v>9619</v>
      </c>
      <c r="K22" s="110">
        <v>0.78920000000000001</v>
      </c>
      <c r="L22" s="110">
        <v>8.2299995422363281</v>
      </c>
      <c r="M22" s="110">
        <v>71.385180155229918</v>
      </c>
    </row>
    <row r="23" spans="2:13">
      <c r="B23" s="110" t="s">
        <v>3298</v>
      </c>
      <c r="C23" s="110" t="s">
        <v>8945</v>
      </c>
      <c r="D23" s="110">
        <v>1.863</v>
      </c>
      <c r="E23" s="110">
        <v>213.41000366210938</v>
      </c>
      <c r="F23" s="110">
        <v>74.187714347694467</v>
      </c>
      <c r="I23" s="110" t="s">
        <v>2009</v>
      </c>
      <c r="J23" s="110" t="s">
        <v>9623</v>
      </c>
      <c r="K23" s="110">
        <v>1.9785999999999999</v>
      </c>
      <c r="L23" s="110">
        <v>-0.11999999731779099</v>
      </c>
      <c r="M23" s="110">
        <v>388.32429952461268</v>
      </c>
    </row>
    <row r="24" spans="2:13">
      <c r="B24" s="110" t="s">
        <v>3117</v>
      </c>
      <c r="C24" s="110" t="s">
        <v>5529</v>
      </c>
      <c r="D24" s="110">
        <v>3.444</v>
      </c>
      <c r="E24" s="110">
        <v>15.359999656677246</v>
      </c>
      <c r="F24" s="110">
        <v>67.773439014854404</v>
      </c>
      <c r="I24" s="110" t="s">
        <v>2637</v>
      </c>
      <c r="J24" s="110" t="s">
        <v>6452</v>
      </c>
      <c r="K24" s="110">
        <v>4.0698999999999996</v>
      </c>
      <c r="L24" s="110">
        <v>76.910003662109375</v>
      </c>
      <c r="M24" s="110">
        <v>55.609803558228023</v>
      </c>
    </row>
    <row r="25" spans="2:13">
      <c r="B25" s="110" t="s">
        <v>1865</v>
      </c>
      <c r="C25" s="110" t="s">
        <v>5096</v>
      </c>
      <c r="D25" s="110">
        <v>1.4179999999999999</v>
      </c>
      <c r="E25" s="110">
        <v>17.799999237060547</v>
      </c>
      <c r="F25" s="110">
        <v>69.76966728337608</v>
      </c>
      <c r="I25" s="110" t="s">
        <v>2648</v>
      </c>
      <c r="J25" s="110" t="s">
        <v>6311</v>
      </c>
      <c r="K25" s="110">
        <v>0.98560000000000003</v>
      </c>
      <c r="L25" s="110">
        <v>3.5299999713897705</v>
      </c>
      <c r="M25" s="110">
        <v>160.77903467220787</v>
      </c>
    </row>
    <row r="26" spans="2:13">
      <c r="B26" s="110" t="s">
        <v>1238</v>
      </c>
      <c r="C26" s="110" t="s">
        <v>8726</v>
      </c>
      <c r="D26" s="110">
        <v>1.2553000000000001</v>
      </c>
      <c r="E26" s="110">
        <v>567.09686279296875</v>
      </c>
      <c r="F26" s="110">
        <v>96.02759738530014</v>
      </c>
      <c r="I26" s="110" t="s">
        <v>2950</v>
      </c>
      <c r="J26" s="110" t="s">
        <v>3457</v>
      </c>
      <c r="K26" s="110">
        <v>1.8089999999999999</v>
      </c>
      <c r="L26" s="110">
        <v>7.5799999237060547</v>
      </c>
      <c r="M26" s="110">
        <v>54.802110564321055</v>
      </c>
    </row>
    <row r="27" spans="2:13">
      <c r="B27" s="110" t="s">
        <v>2590</v>
      </c>
      <c r="C27" s="110" t="s">
        <v>5501</v>
      </c>
      <c r="D27" s="110">
        <v>1.9258999999999999</v>
      </c>
      <c r="E27" s="110">
        <v>57.5</v>
      </c>
      <c r="F27" s="110">
        <v>74.214784307065216</v>
      </c>
      <c r="I27" s="110" t="s">
        <v>988</v>
      </c>
      <c r="J27" s="110" t="s">
        <v>5047</v>
      </c>
      <c r="K27" s="110">
        <v>1.0091000000000001</v>
      </c>
      <c r="L27" s="110">
        <v>7.070000171661377</v>
      </c>
      <c r="M27" s="110">
        <v>224.19377798341051</v>
      </c>
    </row>
    <row r="28" spans="2:13">
      <c r="B28" s="110" t="s">
        <v>2921</v>
      </c>
      <c r="C28" s="110" t="s">
        <v>5465</v>
      </c>
      <c r="D28" s="110">
        <v>1.7557</v>
      </c>
      <c r="E28" s="110">
        <v>33.979999542236328</v>
      </c>
      <c r="F28" s="110">
        <v>58.585933690950917</v>
      </c>
      <c r="I28" s="110" t="s">
        <v>824</v>
      </c>
      <c r="J28" s="110" t="s">
        <v>5130</v>
      </c>
      <c r="K28" s="110">
        <v>1.4937</v>
      </c>
      <c r="L28" s="110">
        <v>9.8599996566772461</v>
      </c>
      <c r="M28" s="110">
        <v>70.263692892098717</v>
      </c>
    </row>
    <row r="29" spans="2:13">
      <c r="B29" s="110" t="s">
        <v>2925</v>
      </c>
      <c r="C29" s="110" t="s">
        <v>3389</v>
      </c>
      <c r="D29" s="110">
        <v>1.4490000000000001</v>
      </c>
      <c r="E29" s="110">
        <v>127.20999908447266</v>
      </c>
      <c r="F29" s="110">
        <v>54.905275137703647</v>
      </c>
      <c r="I29" s="110" t="s">
        <v>1210</v>
      </c>
      <c r="J29" s="110" t="s">
        <v>5069</v>
      </c>
      <c r="K29" s="110">
        <v>0.58879999999999999</v>
      </c>
      <c r="L29" s="110">
        <v>3.559999942779541</v>
      </c>
      <c r="M29" s="110">
        <v>125.73034081400658</v>
      </c>
    </row>
    <row r="30" spans="2:13">
      <c r="B30" s="110" t="s">
        <v>187</v>
      </c>
      <c r="C30" s="110" t="s">
        <v>5512</v>
      </c>
      <c r="D30" s="110">
        <v>1.5058</v>
      </c>
      <c r="E30" s="110">
        <v>26.399999618530273</v>
      </c>
      <c r="F30" s="110">
        <v>56.268940207003681</v>
      </c>
      <c r="I30" s="110" t="s">
        <v>1622</v>
      </c>
      <c r="J30" s="110" t="s">
        <v>8827</v>
      </c>
      <c r="K30" s="110">
        <v>1.2064999999999999</v>
      </c>
      <c r="L30" s="110">
        <v>20.600000381469727</v>
      </c>
      <c r="M30" s="110">
        <v>65.849513343708935</v>
      </c>
    </row>
    <row r="31" spans="2:13">
      <c r="B31" s="110" t="s">
        <v>2178</v>
      </c>
      <c r="C31" s="110" t="s">
        <v>5531</v>
      </c>
      <c r="D31" s="110">
        <v>1.5713999999999999</v>
      </c>
      <c r="E31" s="110">
        <v>510.30999755859375</v>
      </c>
      <c r="F31" s="110">
        <v>83.080382910060479</v>
      </c>
      <c r="I31" s="110" t="s">
        <v>2564</v>
      </c>
      <c r="J31" s="110" t="s">
        <v>5965</v>
      </c>
      <c r="K31" s="110">
        <v>1.3238000000000001</v>
      </c>
      <c r="L31" s="110">
        <v>10.270000457763672</v>
      </c>
      <c r="M31" s="110">
        <v>53.943522425181605</v>
      </c>
    </row>
    <row r="32" spans="2:13">
      <c r="B32" s="110" t="s">
        <v>9468</v>
      </c>
      <c r="C32" s="110" t="s">
        <v>9469</v>
      </c>
      <c r="D32" s="110">
        <v>1.2074</v>
      </c>
      <c r="E32" s="110">
        <v>4.940000057220459</v>
      </c>
      <c r="F32" s="110">
        <v>74.585021850049003</v>
      </c>
      <c r="I32" s="110" t="s">
        <v>1698</v>
      </c>
      <c r="J32" s="110" t="s">
        <v>5144</v>
      </c>
      <c r="K32" s="110">
        <v>1.6834</v>
      </c>
      <c r="L32" s="110">
        <v>1.8799999952316284</v>
      </c>
      <c r="M32" s="110">
        <v>80.090429630914727</v>
      </c>
    </row>
    <row r="33" spans="2:13">
      <c r="B33" s="110" t="s">
        <v>2859</v>
      </c>
      <c r="C33" s="110" t="s">
        <v>5471</v>
      </c>
      <c r="D33" s="110">
        <v>1.4541999999999999</v>
      </c>
      <c r="E33" s="110">
        <v>84.209999084472656</v>
      </c>
      <c r="F33" s="110">
        <v>63.584494163707909</v>
      </c>
      <c r="I33" s="110" t="s">
        <v>465</v>
      </c>
      <c r="J33" s="110" t="s">
        <v>3417</v>
      </c>
      <c r="K33" s="110">
        <v>2.3170000000000002</v>
      </c>
      <c r="L33" s="110">
        <v>20.805690765380859</v>
      </c>
      <c r="M33" s="110">
        <v>82.847523334336245</v>
      </c>
    </row>
    <row r="34" spans="2:13">
      <c r="B34" s="110" t="s">
        <v>270</v>
      </c>
      <c r="C34" s="110" t="s">
        <v>5463</v>
      </c>
      <c r="D34" s="110">
        <v>1.5164</v>
      </c>
      <c r="E34" s="110">
        <v>20.329999923706055</v>
      </c>
      <c r="F34" s="110">
        <v>107.66109238632019</v>
      </c>
      <c r="I34" s="110" t="s">
        <v>439</v>
      </c>
      <c r="J34" s="110" t="s">
        <v>5042</v>
      </c>
      <c r="K34" s="110">
        <v>1.0712999999999999</v>
      </c>
      <c r="L34" s="110">
        <v>10.630000114440918</v>
      </c>
      <c r="M34" s="110">
        <v>67.281279821947308</v>
      </c>
    </row>
    <row r="35" spans="2:13">
      <c r="B35" s="110" t="s">
        <v>1588</v>
      </c>
      <c r="C35" s="110" t="s">
        <v>5050</v>
      </c>
      <c r="D35" s="110">
        <v>1.1876</v>
      </c>
      <c r="E35" s="110">
        <v>64.39117431640625</v>
      </c>
      <c r="F35" s="110">
        <v>67.229601763941247</v>
      </c>
      <c r="I35" s="110" t="s">
        <v>2956</v>
      </c>
      <c r="J35" s="110" t="s">
        <v>9109</v>
      </c>
      <c r="K35" s="110">
        <v>1.5051000000000001</v>
      </c>
      <c r="L35" s="110">
        <v>24.940000534057617</v>
      </c>
      <c r="M35" s="110">
        <v>67.783956637891308</v>
      </c>
    </row>
    <row r="36" spans="2:13">
      <c r="B36" s="110" t="s">
        <v>3037</v>
      </c>
      <c r="C36" s="110" t="s">
        <v>5332</v>
      </c>
      <c r="D36" s="110">
        <v>4.0477999999999996</v>
      </c>
      <c r="E36" s="110">
        <v>41.819999694824219</v>
      </c>
      <c r="F36" s="110">
        <v>139.62219135842446</v>
      </c>
      <c r="I36" s="110" t="s">
        <v>1865</v>
      </c>
      <c r="J36" s="110" t="s">
        <v>5096</v>
      </c>
      <c r="K36" s="110">
        <v>1.278</v>
      </c>
      <c r="L36" s="110">
        <v>17.799999237060547</v>
      </c>
      <c r="M36" s="110">
        <v>69.76966728337608</v>
      </c>
    </row>
    <row r="37" spans="2:13">
      <c r="B37" s="110" t="s">
        <v>3208</v>
      </c>
      <c r="C37" s="110" t="s">
        <v>5540</v>
      </c>
      <c r="D37" s="110">
        <v>2.0501999999999998</v>
      </c>
      <c r="E37" s="110">
        <v>7.619999885559082</v>
      </c>
      <c r="F37" s="110">
        <v>201.78477672944521</v>
      </c>
      <c r="I37" s="110" t="s">
        <v>9195</v>
      </c>
      <c r="J37" s="110" t="s">
        <v>9196</v>
      </c>
      <c r="K37" s="110">
        <v>0.64849999999999997</v>
      </c>
      <c r="L37" s="110">
        <v>12.949999809265137</v>
      </c>
      <c r="M37" s="110">
        <v>58.054053966478826</v>
      </c>
    </row>
    <row r="38" spans="2:13">
      <c r="B38" s="110" t="s">
        <v>2315</v>
      </c>
      <c r="C38" s="110" t="s">
        <v>8915</v>
      </c>
      <c r="D38" s="110">
        <v>2.0097999999999998</v>
      </c>
      <c r="E38" s="110">
        <v>34.279998779296875</v>
      </c>
      <c r="F38" s="110">
        <v>52.972581361664474</v>
      </c>
      <c r="I38" s="111" t="s">
        <v>2300</v>
      </c>
      <c r="J38" s="111" t="s">
        <v>5024</v>
      </c>
      <c r="K38" s="111">
        <v>2.0411000000000001</v>
      </c>
      <c r="L38" s="111">
        <v>0.14000000059604645</v>
      </c>
      <c r="M38" s="111">
        <v>1257.5000164444957</v>
      </c>
    </row>
    <row r="39" spans="2:13">
      <c r="B39" s="110" t="s">
        <v>2004</v>
      </c>
      <c r="C39" s="110" t="s">
        <v>8729</v>
      </c>
      <c r="D39" s="110">
        <v>1.8065</v>
      </c>
      <c r="E39" s="110">
        <v>44.457427978515625</v>
      </c>
      <c r="F39" s="110">
        <v>158.06694897860419</v>
      </c>
      <c r="I39" s="110" t="s">
        <v>1588</v>
      </c>
      <c r="J39" s="110" t="s">
        <v>5050</v>
      </c>
      <c r="K39" s="110">
        <v>2.3851</v>
      </c>
      <c r="L39" s="110">
        <v>64.39117431640625</v>
      </c>
      <c r="M39" s="110">
        <v>67.229601763941247</v>
      </c>
    </row>
    <row r="40" spans="2:13">
      <c r="B40" s="110" t="s">
        <v>2888</v>
      </c>
      <c r="C40" s="110" t="s">
        <v>3433</v>
      </c>
      <c r="D40" s="110">
        <v>1.1842999999999999</v>
      </c>
      <c r="E40" s="110">
        <v>11.411591529846191</v>
      </c>
      <c r="F40" s="110">
        <v>66.401780857486855</v>
      </c>
      <c r="I40" s="110" t="s">
        <v>2970</v>
      </c>
      <c r="J40" s="110" t="s">
        <v>5032</v>
      </c>
      <c r="K40" s="110">
        <v>2.8003</v>
      </c>
      <c r="L40" s="110">
        <v>3.2899999618530273</v>
      </c>
      <c r="M40" s="110">
        <v>81.659576528016714</v>
      </c>
    </row>
    <row r="41" spans="2:13">
      <c r="B41" s="110" t="s">
        <v>695</v>
      </c>
      <c r="C41" s="110" t="s">
        <v>3403</v>
      </c>
      <c r="D41" s="110">
        <v>1.085</v>
      </c>
      <c r="E41" s="110">
        <v>59.450000762939453</v>
      </c>
      <c r="F41" s="110">
        <v>52.015138925882646</v>
      </c>
      <c r="I41" s="110" t="s">
        <v>1382</v>
      </c>
      <c r="J41" s="110" t="s">
        <v>3435</v>
      </c>
      <c r="K41" s="110">
        <v>0.59460000000000002</v>
      </c>
      <c r="L41" s="110">
        <v>21.590000152587891</v>
      </c>
      <c r="M41" s="110">
        <v>59.96989304535991</v>
      </c>
    </row>
    <row r="42" spans="2:13">
      <c r="B42" s="110" t="s">
        <v>426</v>
      </c>
      <c r="C42" s="110" t="s">
        <v>3388</v>
      </c>
      <c r="D42" s="110">
        <v>2.1013000000000002</v>
      </c>
      <c r="E42" s="110">
        <v>20.430000305175781</v>
      </c>
      <c r="F42" s="110">
        <v>84.850708473109094</v>
      </c>
      <c r="I42" s="111" t="s">
        <v>9464</v>
      </c>
      <c r="J42" s="111" t="s">
        <v>9465</v>
      </c>
      <c r="K42" s="111">
        <v>1.9075</v>
      </c>
      <c r="L42" s="111">
        <v>7.0000000298023224E-2</v>
      </c>
      <c r="M42" s="111">
        <v>4402.8572984982502</v>
      </c>
    </row>
    <row r="43" spans="2:13">
      <c r="B43" s="110" t="s">
        <v>1323</v>
      </c>
      <c r="C43" s="110" t="s">
        <v>3383</v>
      </c>
      <c r="D43" s="110">
        <v>1.9574</v>
      </c>
      <c r="E43" s="110">
        <v>8.8599996566772461</v>
      </c>
      <c r="F43" s="110">
        <v>72.46614138512912</v>
      </c>
      <c r="I43" s="110" t="s">
        <v>2007</v>
      </c>
      <c r="J43" s="110" t="s">
        <v>5147</v>
      </c>
      <c r="K43" s="110">
        <v>0.98880000000000001</v>
      </c>
      <c r="L43" s="110">
        <v>54.569999694824219</v>
      </c>
      <c r="M43" s="110">
        <v>69.652739095257544</v>
      </c>
    </row>
    <row r="44" spans="2:13">
      <c r="B44" s="110" t="s">
        <v>609</v>
      </c>
      <c r="C44" s="110" t="s">
        <v>8445</v>
      </c>
      <c r="D44" s="110">
        <v>1.9671000000000001</v>
      </c>
      <c r="E44" s="110">
        <v>20.709999084472656</v>
      </c>
      <c r="F44" s="110">
        <v>50.239014831823603</v>
      </c>
      <c r="I44" s="110" t="s">
        <v>2293</v>
      </c>
      <c r="J44" s="110" t="s">
        <v>3413</v>
      </c>
      <c r="K44" s="110">
        <v>1.1830000000000001</v>
      </c>
      <c r="L44" s="110">
        <v>38.639999389648438</v>
      </c>
      <c r="M44" s="110">
        <v>300.39078138506682</v>
      </c>
    </row>
    <row r="45" spans="2:13">
      <c r="B45" s="110" t="s">
        <v>2788</v>
      </c>
      <c r="C45" s="110" t="s">
        <v>5418</v>
      </c>
      <c r="D45" s="110">
        <v>0.81379999999999997</v>
      </c>
      <c r="E45" s="110">
        <v>45.060001373291016</v>
      </c>
      <c r="F45" s="110">
        <v>58.697288542727271</v>
      </c>
      <c r="I45" s="110" t="s">
        <v>2760</v>
      </c>
      <c r="J45" s="110" t="s">
        <v>5029</v>
      </c>
      <c r="K45" s="110">
        <v>0.84540000000000004</v>
      </c>
      <c r="L45" s="110">
        <v>11.119999885559082</v>
      </c>
      <c r="M45" s="110">
        <v>66.263487695071206</v>
      </c>
    </row>
    <row r="46" spans="2:13">
      <c r="B46" s="111" t="s">
        <v>2293</v>
      </c>
      <c r="C46" s="111" t="s">
        <v>3413</v>
      </c>
      <c r="D46" s="111">
        <v>0.68720000000000003</v>
      </c>
      <c r="E46" s="111">
        <v>38.639999389648438</v>
      </c>
      <c r="F46" s="111">
        <v>300.39078138506682</v>
      </c>
      <c r="I46" s="110" t="s">
        <v>1863</v>
      </c>
      <c r="J46" s="110" t="s">
        <v>3424</v>
      </c>
      <c r="K46" s="110">
        <v>2.0470999999999999</v>
      </c>
      <c r="L46" s="110">
        <v>16.299999237060547</v>
      </c>
      <c r="M46" s="110">
        <v>263.1718034415124</v>
      </c>
    </row>
    <row r="47" spans="2:13">
      <c r="B47" s="110" t="s">
        <v>1527</v>
      </c>
      <c r="C47" s="110" t="s">
        <v>5585</v>
      </c>
      <c r="D47" s="110">
        <v>0.97470000000000001</v>
      </c>
      <c r="E47" s="110">
        <v>6.059999942779541</v>
      </c>
      <c r="F47" s="110">
        <v>98.773151910486646</v>
      </c>
      <c r="I47" s="110" t="s">
        <v>695</v>
      </c>
      <c r="J47" s="110" t="s">
        <v>3403</v>
      </c>
      <c r="K47" s="110">
        <v>1.0811999999999999</v>
      </c>
      <c r="L47" s="110">
        <v>59.450000762939453</v>
      </c>
      <c r="M47" s="110">
        <v>52.015138925882646</v>
      </c>
    </row>
    <row r="48" spans="2:13">
      <c r="B48" s="110" t="s">
        <v>1413</v>
      </c>
      <c r="C48" s="110" t="s">
        <v>8594</v>
      </c>
      <c r="D48" s="110">
        <v>1.0310999999999999</v>
      </c>
      <c r="E48" s="110">
        <v>13.890000343322754</v>
      </c>
      <c r="F48" s="110">
        <v>71.105111591221004</v>
      </c>
      <c r="I48" s="110" t="s">
        <v>636</v>
      </c>
      <c r="J48" s="110" t="s">
        <v>8522</v>
      </c>
      <c r="K48" s="110">
        <v>1.5308999999999999</v>
      </c>
      <c r="L48" s="110">
        <v>6.880000114440918</v>
      </c>
      <c r="M48" s="110">
        <v>65.610463137785288</v>
      </c>
    </row>
    <row r="49" spans="2:13">
      <c r="B49" s="110" t="s">
        <v>602</v>
      </c>
      <c r="C49" s="110" t="s">
        <v>8589</v>
      </c>
      <c r="D49" s="110">
        <v>1.2177</v>
      </c>
      <c r="E49" s="110">
        <v>125.24132537841797</v>
      </c>
      <c r="F49" s="110">
        <v>50.346800314894992</v>
      </c>
      <c r="I49" s="110" t="s">
        <v>3208</v>
      </c>
      <c r="J49" s="110" t="s">
        <v>5540</v>
      </c>
      <c r="K49" s="110">
        <v>0.97599999999999998</v>
      </c>
      <c r="L49" s="110">
        <v>7.619999885559082</v>
      </c>
      <c r="M49" s="110">
        <v>201.78477672944521</v>
      </c>
    </row>
    <row r="50" spans="2:13">
      <c r="B50" s="110" t="s">
        <v>406</v>
      </c>
      <c r="C50" s="110" t="s">
        <v>5325</v>
      </c>
      <c r="D50" s="110">
        <v>2.9626999999999999</v>
      </c>
      <c r="E50" s="110">
        <v>5.4499998092651367</v>
      </c>
      <c r="F50" s="110">
        <v>57.990825477768979</v>
      </c>
      <c r="I50" s="110" t="s">
        <v>556</v>
      </c>
      <c r="J50" s="110" t="s">
        <v>8861</v>
      </c>
      <c r="K50" s="110">
        <v>0.99080000000000001</v>
      </c>
      <c r="L50" s="110">
        <v>9.3400001525878906</v>
      </c>
      <c r="M50" s="110">
        <v>129.12281133828452</v>
      </c>
    </row>
    <row r="51" spans="2:13">
      <c r="B51" s="110" t="s">
        <v>3303</v>
      </c>
      <c r="C51" s="110" t="s">
        <v>5328</v>
      </c>
      <c r="D51" s="110">
        <v>1.6516999999999999</v>
      </c>
      <c r="E51" s="110">
        <v>0.40999999642372131</v>
      </c>
      <c r="F51" s="110">
        <v>559.63414377963375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F49F-D460-4F9A-8345-3197B3379C4D}">
  <sheetPr filterMode="1">
    <tabColor rgb="FFCC66FF"/>
  </sheetPr>
  <dimension ref="A1:BT2161"/>
  <sheetViews>
    <sheetView topLeftCell="C948" workbookViewId="0">
      <selection activeCell="H955" sqref="H955"/>
    </sheetView>
  </sheetViews>
  <sheetFormatPr defaultRowHeight="15"/>
  <cols>
    <col min="1" max="1" width="9.28515625" bestFit="1" customWidth="1"/>
    <col min="2" max="2" width="38.85546875" bestFit="1" customWidth="1"/>
    <col min="3" max="3" width="15.140625" bestFit="1" customWidth="1"/>
    <col min="4" max="4" width="49.42578125" bestFit="1" customWidth="1"/>
    <col min="5" max="5" width="38.28515625" bestFit="1" customWidth="1"/>
    <col min="6" max="6" width="37.42578125" bestFit="1" customWidth="1"/>
    <col min="7" max="7" width="13.140625" bestFit="1" customWidth="1"/>
    <col min="8" max="8" width="14.7109375" bestFit="1" customWidth="1"/>
    <col min="9" max="9" width="8" bestFit="1" customWidth="1"/>
    <col min="10" max="10" width="12.42578125" bestFit="1" customWidth="1"/>
    <col min="11" max="11" width="15.85546875" bestFit="1" customWidth="1"/>
    <col min="12" max="12" width="26.85546875" bestFit="1" customWidth="1"/>
    <col min="13" max="13" width="14.42578125" bestFit="1" customWidth="1"/>
    <col min="14" max="14" width="25.7109375" bestFit="1" customWidth="1"/>
    <col min="15" max="15" width="14" bestFit="1" customWidth="1"/>
    <col min="16" max="16" width="40" bestFit="1" customWidth="1"/>
    <col min="17" max="17" width="16.42578125" bestFit="1" customWidth="1"/>
    <col min="18" max="18" width="16.28515625" bestFit="1" customWidth="1"/>
    <col min="19" max="19" width="16.5703125" bestFit="1" customWidth="1"/>
    <col min="20" max="20" width="10.7109375" bestFit="1" customWidth="1"/>
    <col min="21" max="21" width="4.140625" bestFit="1" customWidth="1"/>
    <col min="22" max="22" width="10.42578125" bestFit="1" customWidth="1"/>
    <col min="23" max="23" width="10.85546875" bestFit="1" customWidth="1"/>
    <col min="24" max="24" width="12" bestFit="1" customWidth="1"/>
    <col min="25" max="25" width="16.42578125" bestFit="1" customWidth="1"/>
    <col min="26" max="26" width="15.42578125" bestFit="1" customWidth="1"/>
    <col min="27" max="27" width="17.42578125" bestFit="1" customWidth="1"/>
    <col min="28" max="28" width="11.5703125" bestFit="1" customWidth="1"/>
    <col min="29" max="29" width="16.7109375" bestFit="1" customWidth="1"/>
    <col min="30" max="30" width="22.42578125" bestFit="1" customWidth="1"/>
    <col min="31" max="31" width="19.42578125" bestFit="1" customWidth="1"/>
    <col min="32" max="32" width="19" bestFit="1" customWidth="1"/>
    <col min="33" max="33" width="18.7109375" bestFit="1" customWidth="1"/>
    <col min="34" max="34" width="17.7109375" bestFit="1" customWidth="1"/>
    <col min="35" max="35" width="18.7109375" bestFit="1" customWidth="1"/>
    <col min="36" max="36" width="17.5703125" bestFit="1" customWidth="1"/>
    <col min="37" max="37" width="18.28515625" bestFit="1" customWidth="1"/>
    <col min="38" max="38" width="16.7109375" bestFit="1" customWidth="1"/>
    <col min="39" max="39" width="15.42578125" bestFit="1" customWidth="1"/>
    <col min="40" max="40" width="10.7109375" bestFit="1" customWidth="1"/>
    <col min="41" max="41" width="43" bestFit="1" customWidth="1"/>
    <col min="42" max="42" width="9.85546875" bestFit="1" customWidth="1"/>
    <col min="43" max="44" width="18.5703125" bestFit="1" customWidth="1"/>
    <col min="45" max="45" width="14.7109375" bestFit="1" customWidth="1"/>
    <col min="46" max="46" width="14" bestFit="1" customWidth="1"/>
    <col min="47" max="47" width="10" bestFit="1" customWidth="1"/>
    <col min="48" max="48" width="16.28515625" bestFit="1" customWidth="1"/>
    <col min="49" max="49" width="11.28515625" bestFit="1" customWidth="1"/>
    <col min="50" max="50" width="8.140625" bestFit="1" customWidth="1"/>
    <col min="51" max="51" width="14.42578125" bestFit="1" customWidth="1"/>
    <col min="52" max="52" width="15" bestFit="1" customWidth="1"/>
    <col min="53" max="53" width="12.42578125" bestFit="1" customWidth="1"/>
    <col min="54" max="54" width="12.28515625" bestFit="1" customWidth="1"/>
    <col min="55" max="55" width="12" bestFit="1" customWidth="1"/>
    <col min="56" max="56" width="11.85546875" bestFit="1" customWidth="1"/>
    <col min="57" max="57" width="12.140625" bestFit="1" customWidth="1"/>
    <col min="58" max="58" width="12" bestFit="1" customWidth="1"/>
    <col min="59" max="59" width="11" bestFit="1" customWidth="1"/>
    <col min="60" max="60" width="17.42578125" bestFit="1" customWidth="1"/>
    <col min="61" max="61" width="24.28515625" bestFit="1" customWidth="1"/>
    <col min="62" max="62" width="22.5703125" bestFit="1" customWidth="1"/>
    <col min="63" max="63" width="28.85546875" bestFit="1" customWidth="1"/>
    <col min="64" max="64" width="38.5703125" bestFit="1" customWidth="1"/>
    <col min="65" max="65" width="38.7109375" bestFit="1" customWidth="1"/>
    <col min="66" max="66" width="31" bestFit="1" customWidth="1"/>
    <col min="67" max="67" width="17.42578125" bestFit="1" customWidth="1"/>
    <col min="68" max="68" width="15.42578125" bestFit="1" customWidth="1"/>
    <col min="69" max="69" width="17.5703125" bestFit="1" customWidth="1"/>
    <col min="70" max="70" width="12.28515625" bestFit="1" customWidth="1"/>
    <col min="71" max="71" width="13.42578125" bestFit="1" customWidth="1"/>
    <col min="72" max="72" width="16.85546875" bestFit="1" customWidth="1"/>
  </cols>
  <sheetData>
    <row r="1" spans="1:72">
      <c r="A1" s="75" t="s">
        <v>4889</v>
      </c>
      <c r="B1" s="75" t="s">
        <v>4890</v>
      </c>
      <c r="C1" s="75" t="s">
        <v>0</v>
      </c>
      <c r="D1" s="75" t="s">
        <v>4891</v>
      </c>
      <c r="E1" s="75" t="s">
        <v>4892</v>
      </c>
      <c r="F1" s="75" t="s">
        <v>4893</v>
      </c>
      <c r="G1" s="76" t="s">
        <v>4894</v>
      </c>
      <c r="H1" s="77" t="s">
        <v>4895</v>
      </c>
      <c r="I1" s="78" t="s">
        <v>4896</v>
      </c>
      <c r="J1" s="75" t="s">
        <v>4897</v>
      </c>
      <c r="K1" s="79" t="s">
        <v>4898</v>
      </c>
      <c r="L1" s="75" t="s">
        <v>4899</v>
      </c>
      <c r="M1" s="75" t="s">
        <v>4900</v>
      </c>
      <c r="N1" s="75" t="s">
        <v>4901</v>
      </c>
      <c r="O1" s="75" t="s">
        <v>4902</v>
      </c>
      <c r="P1" s="75" t="s">
        <v>4903</v>
      </c>
      <c r="Q1" s="79" t="s">
        <v>4904</v>
      </c>
      <c r="R1" s="75" t="s">
        <v>4905</v>
      </c>
      <c r="S1" s="79" t="s">
        <v>4906</v>
      </c>
      <c r="T1" s="76" t="s">
        <v>4907</v>
      </c>
      <c r="U1" s="75" t="s">
        <v>4908</v>
      </c>
      <c r="V1" s="75" t="s">
        <v>4909</v>
      </c>
      <c r="W1" s="75" t="s">
        <v>4910</v>
      </c>
      <c r="X1" s="75" t="s">
        <v>4911</v>
      </c>
      <c r="Y1" s="79" t="s">
        <v>4912</v>
      </c>
      <c r="Z1" s="79" t="s">
        <v>4913</v>
      </c>
      <c r="AA1" s="75" t="s">
        <v>4914</v>
      </c>
      <c r="AB1" s="79" t="s">
        <v>4915</v>
      </c>
      <c r="AC1" s="79" t="s">
        <v>4916</v>
      </c>
      <c r="AD1" s="79" t="s">
        <v>4917</v>
      </c>
      <c r="AE1" s="79" t="s">
        <v>4918</v>
      </c>
      <c r="AF1" s="79" t="s">
        <v>4919</v>
      </c>
      <c r="AG1" s="79" t="s">
        <v>4920</v>
      </c>
      <c r="AH1" s="79" t="s">
        <v>4921</v>
      </c>
      <c r="AI1" s="79" t="s">
        <v>4922</v>
      </c>
      <c r="AJ1" s="79" t="s">
        <v>4923</v>
      </c>
      <c r="AK1" s="75" t="s">
        <v>4924</v>
      </c>
      <c r="AL1" s="75" t="s">
        <v>4925</v>
      </c>
      <c r="AM1" s="75" t="s">
        <v>4926</v>
      </c>
      <c r="AN1" s="75" t="s">
        <v>4927</v>
      </c>
      <c r="AO1" s="75" t="s">
        <v>4928</v>
      </c>
      <c r="AP1" s="75" t="s">
        <v>4929</v>
      </c>
      <c r="AQ1" s="76" t="s">
        <v>4930</v>
      </c>
      <c r="AR1" s="76" t="s">
        <v>4931</v>
      </c>
      <c r="AS1" s="75" t="s">
        <v>4932</v>
      </c>
      <c r="AT1" s="75" t="s">
        <v>4933</v>
      </c>
      <c r="AU1" s="76" t="s">
        <v>4934</v>
      </c>
      <c r="AV1" s="75" t="s">
        <v>4935</v>
      </c>
      <c r="AW1" s="75" t="s">
        <v>4936</v>
      </c>
      <c r="AX1" s="76" t="s">
        <v>4937</v>
      </c>
      <c r="AY1" s="75" t="s">
        <v>4938</v>
      </c>
      <c r="AZ1" s="75" t="s">
        <v>4939</v>
      </c>
      <c r="BA1" s="75" t="s">
        <v>4940</v>
      </c>
      <c r="BB1" s="75" t="s">
        <v>4941</v>
      </c>
      <c r="BC1" s="80" t="s">
        <v>4942</v>
      </c>
      <c r="BD1" s="80" t="s">
        <v>4943</v>
      </c>
      <c r="BE1" s="80" t="s">
        <v>4944</v>
      </c>
      <c r="BF1" s="80" t="s">
        <v>4945</v>
      </c>
      <c r="BG1" s="75" t="s">
        <v>4946</v>
      </c>
      <c r="BH1" s="75" t="s">
        <v>4947</v>
      </c>
      <c r="BI1" s="75" t="s">
        <v>4948</v>
      </c>
      <c r="BJ1" s="75" t="s">
        <v>4949</v>
      </c>
      <c r="BK1" s="75" t="s">
        <v>4950</v>
      </c>
      <c r="BL1" s="79" t="s">
        <v>4951</v>
      </c>
      <c r="BM1" s="75" t="s">
        <v>4952</v>
      </c>
      <c r="BN1" s="75" t="s">
        <v>4953</v>
      </c>
      <c r="BO1" s="75" t="s">
        <v>4954</v>
      </c>
      <c r="BP1" s="81" t="s">
        <v>4955</v>
      </c>
      <c r="BQ1" s="81" t="s">
        <v>4956</v>
      </c>
      <c r="BR1" s="81" t="s">
        <v>4957</v>
      </c>
      <c r="BS1" s="75" t="s">
        <v>4958</v>
      </c>
      <c r="BT1" s="78" t="s">
        <v>4959</v>
      </c>
    </row>
    <row r="2" spans="1:72" hidden="1">
      <c r="A2" s="82" t="s">
        <v>8209</v>
      </c>
      <c r="B2" s="82" t="s">
        <v>9451</v>
      </c>
      <c r="C2" s="82" t="s">
        <v>8210</v>
      </c>
      <c r="D2" s="82" t="s">
        <v>8211</v>
      </c>
      <c r="E2" s="82" t="s">
        <v>8212</v>
      </c>
      <c r="F2" s="82" t="s">
        <v>8213</v>
      </c>
      <c r="G2" s="83">
        <v>48422</v>
      </c>
      <c r="H2" s="84">
        <v>1000000</v>
      </c>
      <c r="I2" s="85">
        <v>7.1999999999999995E-2</v>
      </c>
      <c r="J2" s="82">
        <v>104.34310000000001</v>
      </c>
      <c r="K2" s="86">
        <v>6093150.6799999997</v>
      </c>
      <c r="L2" s="82" t="s">
        <v>8214</v>
      </c>
      <c r="M2" s="82" t="s">
        <v>633</v>
      </c>
      <c r="N2" s="82" t="s">
        <v>8214</v>
      </c>
      <c r="O2" s="82" t="s">
        <v>633</v>
      </c>
      <c r="P2" s="82" t="s">
        <v>4960</v>
      </c>
      <c r="Q2" s="86">
        <v>100000000</v>
      </c>
      <c r="R2" s="82">
        <v>7.25</v>
      </c>
      <c r="S2" s="86">
        <v>100000000</v>
      </c>
      <c r="T2" s="83">
        <v>45777</v>
      </c>
      <c r="U2" s="82">
        <v>202</v>
      </c>
      <c r="V2" s="82">
        <v>147277</v>
      </c>
      <c r="W2" s="82" t="s">
        <v>4961</v>
      </c>
      <c r="X2" s="82">
        <v>100.25</v>
      </c>
      <c r="Y2" s="86">
        <v>100250000</v>
      </c>
      <c r="Z2" s="86"/>
      <c r="AA2" s="82">
        <v>104.47150000000001</v>
      </c>
      <c r="AB2" s="86">
        <v>-0.12</v>
      </c>
      <c r="AC2" s="86">
        <v>104343100</v>
      </c>
      <c r="AD2" s="86">
        <v>104343100</v>
      </c>
      <c r="AE2" s="86">
        <v>0</v>
      </c>
      <c r="AF2" s="86">
        <v>4093100</v>
      </c>
      <c r="AG2" s="86">
        <v>4221500</v>
      </c>
      <c r="AH2" s="86">
        <v>-128400</v>
      </c>
      <c r="AI2" s="86"/>
      <c r="AJ2" s="86">
        <v>1980548799.73</v>
      </c>
      <c r="AK2" s="82">
        <v>5.2683999999999997</v>
      </c>
      <c r="AL2" s="82" t="s">
        <v>8215</v>
      </c>
      <c r="AM2" s="82" t="s">
        <v>8216</v>
      </c>
      <c r="AN2" s="82">
        <v>6884</v>
      </c>
      <c r="AO2" s="82" t="s">
        <v>4962</v>
      </c>
      <c r="AP2" s="82">
        <v>8</v>
      </c>
      <c r="AQ2" s="83">
        <v>45500</v>
      </c>
      <c r="AR2" s="83">
        <v>45865</v>
      </c>
      <c r="AS2" s="82">
        <v>2645</v>
      </c>
      <c r="AT2" s="82" t="s">
        <v>8217</v>
      </c>
      <c r="AU2" s="83">
        <v>45777</v>
      </c>
      <c r="AV2" s="82" t="s">
        <v>8218</v>
      </c>
      <c r="AW2" s="82">
        <v>100</v>
      </c>
      <c r="AX2" s="83"/>
      <c r="AY2" s="82" t="s">
        <v>4963</v>
      </c>
      <c r="AZ2" s="82">
        <v>1</v>
      </c>
      <c r="BA2" s="82" t="s">
        <v>8219</v>
      </c>
      <c r="BB2" s="82" t="s">
        <v>8220</v>
      </c>
      <c r="BC2" s="87">
        <v>7.1900000000000006E-2</v>
      </c>
      <c r="BD2" s="87">
        <v>7.2099999999999997E-2</v>
      </c>
      <c r="BE2" s="87">
        <v>104.39960000000001</v>
      </c>
      <c r="BF2" s="87">
        <v>104.2865</v>
      </c>
      <c r="BG2" s="82" t="s">
        <v>8221</v>
      </c>
      <c r="BH2" s="82" t="s">
        <v>8222</v>
      </c>
      <c r="BI2" s="82">
        <v>5.1222899999999996</v>
      </c>
      <c r="BJ2" s="82">
        <v>5.1202899999999998</v>
      </c>
      <c r="BK2" s="82">
        <v>5.1212900000000001</v>
      </c>
      <c r="BL2" s="86">
        <v>110436250.68000001</v>
      </c>
      <c r="BM2" s="82">
        <v>5.5759999999999996</v>
      </c>
      <c r="BN2" s="82" t="s">
        <v>4964</v>
      </c>
      <c r="BO2" s="82">
        <v>5.49003</v>
      </c>
      <c r="BP2" s="88"/>
      <c r="BQ2" s="88">
        <v>110000000000</v>
      </c>
      <c r="BR2" s="88">
        <v>0.09</v>
      </c>
      <c r="BS2" s="82" t="s">
        <v>8223</v>
      </c>
      <c r="BT2" s="85"/>
    </row>
    <row r="3" spans="1:72" hidden="1">
      <c r="A3" s="82" t="s">
        <v>8209</v>
      </c>
      <c r="B3" s="82" t="s">
        <v>9451</v>
      </c>
      <c r="C3" s="82" t="s">
        <v>12352</v>
      </c>
      <c r="D3" s="82" t="s">
        <v>12353</v>
      </c>
      <c r="E3" s="82" t="s">
        <v>12354</v>
      </c>
      <c r="F3" s="82" t="s">
        <v>8213</v>
      </c>
      <c r="G3" s="83">
        <v>49241</v>
      </c>
      <c r="H3" s="84">
        <v>1000000</v>
      </c>
      <c r="I3" s="85">
        <v>7.2599999999999998E-2</v>
      </c>
      <c r="J3" s="82">
        <v>101.07210000000001</v>
      </c>
      <c r="K3" s="86">
        <v>3847315.07</v>
      </c>
      <c r="L3" s="82" t="s">
        <v>8214</v>
      </c>
      <c r="M3" s="82" t="s">
        <v>633</v>
      </c>
      <c r="N3" s="82" t="s">
        <v>8214</v>
      </c>
      <c r="O3" s="82" t="s">
        <v>633</v>
      </c>
      <c r="P3" s="82" t="s">
        <v>20842</v>
      </c>
      <c r="Q3" s="86">
        <v>100000000</v>
      </c>
      <c r="R3" s="82">
        <v>9.49</v>
      </c>
      <c r="S3" s="86">
        <v>100000000</v>
      </c>
      <c r="T3" s="83">
        <v>45777</v>
      </c>
      <c r="U3" s="82">
        <v>202</v>
      </c>
      <c r="V3" s="82">
        <v>176167</v>
      </c>
      <c r="W3" s="82" t="s">
        <v>4961</v>
      </c>
      <c r="X3" s="82">
        <v>100</v>
      </c>
      <c r="Y3" s="86">
        <v>100000000</v>
      </c>
      <c r="Z3" s="86"/>
      <c r="AA3" s="82">
        <v>101.0723</v>
      </c>
      <c r="AB3" s="86">
        <v>0</v>
      </c>
      <c r="AC3" s="86">
        <v>101072100</v>
      </c>
      <c r="AD3" s="86">
        <v>101072100</v>
      </c>
      <c r="AE3" s="86">
        <v>0</v>
      </c>
      <c r="AF3" s="86">
        <v>1072100</v>
      </c>
      <c r="AG3" s="86">
        <v>1072300</v>
      </c>
      <c r="AH3" s="86">
        <v>-200</v>
      </c>
      <c r="AI3" s="86"/>
      <c r="AJ3" s="86">
        <v>1980548799.73</v>
      </c>
      <c r="AK3" s="82">
        <v>5.1032000000000002</v>
      </c>
      <c r="AL3" s="82" t="s">
        <v>12355</v>
      </c>
      <c r="AM3" s="82" t="s">
        <v>8216</v>
      </c>
      <c r="AN3" s="82">
        <v>772543</v>
      </c>
      <c r="AO3" s="82" t="s">
        <v>8309</v>
      </c>
      <c r="AP3" s="82">
        <v>7.43</v>
      </c>
      <c r="AQ3" s="83">
        <v>45589</v>
      </c>
      <c r="AR3" s="83">
        <v>45954</v>
      </c>
      <c r="AS3" s="82">
        <v>3464</v>
      </c>
      <c r="AT3" s="82" t="s">
        <v>8217</v>
      </c>
      <c r="AU3" s="83">
        <v>45777</v>
      </c>
      <c r="AV3" s="82" t="s">
        <v>8218</v>
      </c>
      <c r="AW3" s="82">
        <v>100</v>
      </c>
      <c r="AX3" s="83"/>
      <c r="AY3" s="82" t="s">
        <v>4963</v>
      </c>
      <c r="AZ3" s="82">
        <v>1</v>
      </c>
      <c r="BA3" s="82" t="s">
        <v>8219</v>
      </c>
      <c r="BB3" s="82" t="s">
        <v>8219</v>
      </c>
      <c r="BC3" s="87">
        <v>7.2900000000000006E-2</v>
      </c>
      <c r="BD3" s="87">
        <v>7.2300000000000003E-2</v>
      </c>
      <c r="BE3" s="87">
        <v>100.86969999999999</v>
      </c>
      <c r="BF3" s="87">
        <v>101.2745</v>
      </c>
      <c r="BG3" s="82" t="s">
        <v>8221</v>
      </c>
      <c r="BH3" s="82" t="s">
        <v>8222</v>
      </c>
      <c r="BI3" s="82">
        <v>6.4252700000000003</v>
      </c>
      <c r="BJ3" s="82">
        <v>6.4343599999999999</v>
      </c>
      <c r="BK3" s="82">
        <v>6.4298200000000003</v>
      </c>
      <c r="BL3" s="86">
        <v>104919415.06999999</v>
      </c>
      <c r="BM3" s="82">
        <v>5.2975000000000003</v>
      </c>
      <c r="BN3" s="82" t="s">
        <v>8309</v>
      </c>
      <c r="BO3" s="82">
        <v>6.8966200000000004</v>
      </c>
      <c r="BP3" s="88"/>
      <c r="BQ3" s="88">
        <v>100000000000</v>
      </c>
      <c r="BR3" s="88">
        <v>6.25</v>
      </c>
      <c r="BS3" s="82" t="s">
        <v>8223</v>
      </c>
      <c r="BT3" s="85"/>
    </row>
    <row r="4" spans="1:72" hidden="1">
      <c r="A4" s="82" t="s">
        <v>8209</v>
      </c>
      <c r="B4" s="82" t="s">
        <v>9451</v>
      </c>
      <c r="C4" s="82" t="s">
        <v>12356</v>
      </c>
      <c r="D4" s="82" t="s">
        <v>12357</v>
      </c>
      <c r="E4" s="82" t="s">
        <v>8226</v>
      </c>
      <c r="F4" s="82" t="s">
        <v>8227</v>
      </c>
      <c r="G4" s="83">
        <v>49224</v>
      </c>
      <c r="H4" s="84">
        <v>500000</v>
      </c>
      <c r="I4" s="85">
        <v>6.3589999999999994E-2</v>
      </c>
      <c r="J4" s="82">
        <v>103.02</v>
      </c>
      <c r="K4" s="86">
        <v>226333.33</v>
      </c>
      <c r="L4" s="82" t="s">
        <v>8228</v>
      </c>
      <c r="M4" s="82" t="s">
        <v>8229</v>
      </c>
      <c r="N4" s="82" t="s">
        <v>8228</v>
      </c>
      <c r="O4" s="82" t="s">
        <v>8229</v>
      </c>
      <c r="P4" s="82" t="s">
        <v>8226</v>
      </c>
      <c r="Q4" s="86">
        <v>50000000</v>
      </c>
      <c r="R4" s="82">
        <v>9.31</v>
      </c>
      <c r="S4" s="86">
        <v>50000000</v>
      </c>
      <c r="T4" s="83">
        <v>45777</v>
      </c>
      <c r="U4" s="82">
        <v>203</v>
      </c>
      <c r="V4" s="82">
        <v>175034</v>
      </c>
      <c r="W4" s="82" t="s">
        <v>4961</v>
      </c>
      <c r="X4" s="82">
        <v>100.0193</v>
      </c>
      <c r="Y4" s="86">
        <v>50009642.859999999</v>
      </c>
      <c r="Z4" s="86"/>
      <c r="AA4" s="82">
        <v>103.1427</v>
      </c>
      <c r="AB4" s="86">
        <v>-0.12</v>
      </c>
      <c r="AC4" s="86">
        <v>51510000</v>
      </c>
      <c r="AD4" s="86">
        <v>51510000</v>
      </c>
      <c r="AE4" s="86">
        <v>0</v>
      </c>
      <c r="AF4" s="86">
        <v>1500357.14</v>
      </c>
      <c r="AG4" s="86">
        <v>1561707.14</v>
      </c>
      <c r="AH4" s="86">
        <v>-61350</v>
      </c>
      <c r="AI4" s="86"/>
      <c r="AJ4" s="86">
        <v>1980548799.73</v>
      </c>
      <c r="AK4" s="82">
        <v>2.6008</v>
      </c>
      <c r="AL4" s="82" t="s">
        <v>12358</v>
      </c>
      <c r="AM4" s="82" t="s">
        <v>8216</v>
      </c>
      <c r="AN4" s="82">
        <v>73639</v>
      </c>
      <c r="AO4" s="82" t="s">
        <v>8226</v>
      </c>
      <c r="AP4" s="82">
        <v>6.79</v>
      </c>
      <c r="AQ4" s="83">
        <v>45754</v>
      </c>
      <c r="AR4" s="83">
        <v>45937</v>
      </c>
      <c r="AS4" s="82">
        <v>3397</v>
      </c>
      <c r="AT4" s="82" t="s">
        <v>8231</v>
      </c>
      <c r="AU4" s="83">
        <v>45777</v>
      </c>
      <c r="AV4" s="82" t="s">
        <v>8218</v>
      </c>
      <c r="AW4" s="82">
        <v>100</v>
      </c>
      <c r="AX4" s="83"/>
      <c r="AY4" s="82" t="s">
        <v>4963</v>
      </c>
      <c r="AZ4" s="82">
        <v>1</v>
      </c>
      <c r="BA4" s="82" t="s">
        <v>8232</v>
      </c>
      <c r="BB4" s="82" t="s">
        <v>8232</v>
      </c>
      <c r="BC4" s="87">
        <v>6.3589999999999994E-2</v>
      </c>
      <c r="BD4" s="87">
        <v>6.3589999999999994E-2</v>
      </c>
      <c r="BE4" s="87">
        <v>103.01990000000001</v>
      </c>
      <c r="BF4" s="87">
        <v>103.0201</v>
      </c>
      <c r="BG4" s="82" t="s">
        <v>8221</v>
      </c>
      <c r="BH4" s="82" t="s">
        <v>8222</v>
      </c>
      <c r="BI4" s="82">
        <v>6.9065399999999997</v>
      </c>
      <c r="BJ4" s="82">
        <v>6.9065500000000002</v>
      </c>
      <c r="BK4" s="82">
        <v>6.9065500000000002</v>
      </c>
      <c r="BL4" s="86">
        <v>51736333.329999998</v>
      </c>
      <c r="BM4" s="82">
        <v>2.6122000000000001</v>
      </c>
      <c r="BN4" s="82" t="s">
        <v>8226</v>
      </c>
      <c r="BO4" s="82">
        <v>7.1261200000000002</v>
      </c>
      <c r="BP4" s="88"/>
      <c r="BQ4" s="88"/>
      <c r="BR4" s="88"/>
      <c r="BS4" s="82"/>
      <c r="BT4" s="85">
        <v>6.4600000000000005E-2</v>
      </c>
    </row>
    <row r="5" spans="1:72" hidden="1">
      <c r="A5" s="82" t="s">
        <v>8209</v>
      </c>
      <c r="B5" s="82" t="s">
        <v>9451</v>
      </c>
      <c r="C5" s="82" t="s">
        <v>9379</v>
      </c>
      <c r="D5" s="82" t="s">
        <v>9380</v>
      </c>
      <c r="E5" s="82" t="s">
        <v>8226</v>
      </c>
      <c r="F5" s="82" t="s">
        <v>8227</v>
      </c>
      <c r="G5" s="83">
        <v>49042</v>
      </c>
      <c r="H5" s="84">
        <v>4050000</v>
      </c>
      <c r="I5" s="85">
        <v>6.3670000000000004E-2</v>
      </c>
      <c r="J5" s="82">
        <v>104.9345</v>
      </c>
      <c r="K5" s="86">
        <v>1837125</v>
      </c>
      <c r="L5" s="82" t="s">
        <v>8228</v>
      </c>
      <c r="M5" s="82" t="s">
        <v>8229</v>
      </c>
      <c r="N5" s="82" t="s">
        <v>8228</v>
      </c>
      <c r="O5" s="82" t="s">
        <v>8229</v>
      </c>
      <c r="P5" s="82" t="s">
        <v>8226</v>
      </c>
      <c r="Q5" s="86">
        <v>405000000</v>
      </c>
      <c r="R5" s="82">
        <v>8.82</v>
      </c>
      <c r="S5" s="86">
        <v>405000000</v>
      </c>
      <c r="T5" s="83">
        <v>45777</v>
      </c>
      <c r="U5" s="82">
        <v>203</v>
      </c>
      <c r="V5" s="82">
        <v>168644</v>
      </c>
      <c r="W5" s="82" t="s">
        <v>4961</v>
      </c>
      <c r="X5" s="82">
        <v>102.4646</v>
      </c>
      <c r="Y5" s="86">
        <v>414981518.25999999</v>
      </c>
      <c r="Z5" s="86"/>
      <c r="AA5" s="82">
        <v>105.01300000000001</v>
      </c>
      <c r="AB5" s="86">
        <v>-7.0000000000000007E-2</v>
      </c>
      <c r="AC5" s="86">
        <v>424984725</v>
      </c>
      <c r="AD5" s="86">
        <v>424984725</v>
      </c>
      <c r="AE5" s="86">
        <v>0</v>
      </c>
      <c r="AF5" s="86">
        <v>10003206.74</v>
      </c>
      <c r="AG5" s="86">
        <v>10321131.74</v>
      </c>
      <c r="AH5" s="86">
        <v>-317925</v>
      </c>
      <c r="AI5" s="86"/>
      <c r="AJ5" s="86">
        <v>1980548799.73</v>
      </c>
      <c r="AK5" s="82">
        <v>21.457899999999999</v>
      </c>
      <c r="AL5" s="82" t="s">
        <v>9381</v>
      </c>
      <c r="AM5" s="82" t="s">
        <v>8216</v>
      </c>
      <c r="AN5" s="82">
        <v>73639</v>
      </c>
      <c r="AO5" s="82" t="s">
        <v>8226</v>
      </c>
      <c r="AP5" s="82">
        <v>7.1</v>
      </c>
      <c r="AQ5" s="83">
        <v>45755</v>
      </c>
      <c r="AR5" s="83">
        <v>45938</v>
      </c>
      <c r="AS5" s="82">
        <v>3218</v>
      </c>
      <c r="AT5" s="82" t="s">
        <v>8231</v>
      </c>
      <c r="AU5" s="83">
        <v>45777</v>
      </c>
      <c r="AV5" s="82" t="s">
        <v>8218</v>
      </c>
      <c r="AW5" s="82">
        <v>100</v>
      </c>
      <c r="AX5" s="83"/>
      <c r="AY5" s="82" t="s">
        <v>4963</v>
      </c>
      <c r="AZ5" s="82">
        <v>1</v>
      </c>
      <c r="BA5" s="82" t="s">
        <v>8232</v>
      </c>
      <c r="BB5" s="82" t="s">
        <v>8232</v>
      </c>
      <c r="BC5" s="87">
        <v>6.3670000000000004E-2</v>
      </c>
      <c r="BD5" s="87">
        <v>6.3670000000000004E-2</v>
      </c>
      <c r="BE5" s="87">
        <v>104.9346</v>
      </c>
      <c r="BF5" s="87">
        <v>104.9344</v>
      </c>
      <c r="BG5" s="82" t="s">
        <v>8221</v>
      </c>
      <c r="BH5" s="82" t="s">
        <v>8222</v>
      </c>
      <c r="BI5" s="82">
        <v>6.5876799999999998</v>
      </c>
      <c r="BJ5" s="82">
        <v>6.5876700000000001</v>
      </c>
      <c r="BK5" s="82">
        <v>6.5876799999999998</v>
      </c>
      <c r="BL5" s="86">
        <v>426821850</v>
      </c>
      <c r="BM5" s="82">
        <v>21.550699999999999</v>
      </c>
      <c r="BN5" s="82" t="s">
        <v>8226</v>
      </c>
      <c r="BO5" s="82">
        <v>6.7973800000000004</v>
      </c>
      <c r="BP5" s="88"/>
      <c r="BQ5" s="88"/>
      <c r="BR5" s="88"/>
      <c r="BS5" s="82"/>
      <c r="BT5" s="85">
        <v>6.4680000000000001E-2</v>
      </c>
    </row>
    <row r="6" spans="1:72" hidden="1">
      <c r="A6" s="82" t="s">
        <v>8209</v>
      </c>
      <c r="B6" s="82" t="s">
        <v>9451</v>
      </c>
      <c r="C6" s="82" t="s">
        <v>8224</v>
      </c>
      <c r="D6" s="82" t="s">
        <v>8225</v>
      </c>
      <c r="E6" s="82" t="s">
        <v>8226</v>
      </c>
      <c r="F6" s="82" t="s">
        <v>8227</v>
      </c>
      <c r="G6" s="83">
        <v>48805</v>
      </c>
      <c r="H6" s="84">
        <v>1250000</v>
      </c>
      <c r="I6" s="85">
        <v>6.3509999999999997E-2</v>
      </c>
      <c r="J6" s="82">
        <v>105.2655</v>
      </c>
      <c r="K6" s="86">
        <v>1919652.78</v>
      </c>
      <c r="L6" s="82" t="s">
        <v>8228</v>
      </c>
      <c r="M6" s="82" t="s">
        <v>8229</v>
      </c>
      <c r="N6" s="82" t="s">
        <v>8228</v>
      </c>
      <c r="O6" s="82" t="s">
        <v>8229</v>
      </c>
      <c r="P6" s="82" t="s">
        <v>8226</v>
      </c>
      <c r="Q6" s="86">
        <v>125000000</v>
      </c>
      <c r="R6" s="82">
        <v>8.18</v>
      </c>
      <c r="S6" s="86">
        <v>125000000</v>
      </c>
      <c r="T6" s="83">
        <v>45777</v>
      </c>
      <c r="U6" s="82">
        <v>203</v>
      </c>
      <c r="V6" s="82">
        <v>160576</v>
      </c>
      <c r="W6" s="82" t="s">
        <v>4961</v>
      </c>
      <c r="X6" s="82">
        <v>100.00960000000001</v>
      </c>
      <c r="Y6" s="86">
        <v>125011992.94</v>
      </c>
      <c r="Z6" s="86"/>
      <c r="AA6" s="82">
        <v>105.312</v>
      </c>
      <c r="AB6" s="86">
        <v>-0.04</v>
      </c>
      <c r="AC6" s="86">
        <v>131581875</v>
      </c>
      <c r="AD6" s="86">
        <v>131581875</v>
      </c>
      <c r="AE6" s="86">
        <v>0</v>
      </c>
      <c r="AF6" s="86">
        <v>6569882.0599999996</v>
      </c>
      <c r="AG6" s="86">
        <v>6628007.0599999996</v>
      </c>
      <c r="AH6" s="86">
        <v>-58125</v>
      </c>
      <c r="AI6" s="86"/>
      <c r="AJ6" s="86">
        <v>1980548799.73</v>
      </c>
      <c r="AK6" s="82">
        <v>6.6436999999999999</v>
      </c>
      <c r="AL6" s="82" t="s">
        <v>8230</v>
      </c>
      <c r="AM6" s="82" t="s">
        <v>8216</v>
      </c>
      <c r="AN6" s="82">
        <v>73639</v>
      </c>
      <c r="AO6" s="82" t="s">
        <v>8226</v>
      </c>
      <c r="AP6" s="82">
        <v>7.18</v>
      </c>
      <c r="AQ6" s="83">
        <v>45702</v>
      </c>
      <c r="AR6" s="83">
        <v>45883</v>
      </c>
      <c r="AS6" s="82">
        <v>2984</v>
      </c>
      <c r="AT6" s="82" t="s">
        <v>8231</v>
      </c>
      <c r="AU6" s="83">
        <v>45777</v>
      </c>
      <c r="AV6" s="82" t="s">
        <v>8218</v>
      </c>
      <c r="AW6" s="82">
        <v>100</v>
      </c>
      <c r="AX6" s="83"/>
      <c r="AY6" s="82" t="s">
        <v>4963</v>
      </c>
      <c r="AZ6" s="82">
        <v>1</v>
      </c>
      <c r="BA6" s="82" t="s">
        <v>8232</v>
      </c>
      <c r="BB6" s="82" t="s">
        <v>8232</v>
      </c>
      <c r="BC6" s="87">
        <v>6.3509999999999997E-2</v>
      </c>
      <c r="BD6" s="87">
        <v>6.3509999999999997E-2</v>
      </c>
      <c r="BE6" s="87">
        <v>105.26560000000001</v>
      </c>
      <c r="BF6" s="87">
        <v>105.2653</v>
      </c>
      <c r="BG6" s="82" t="s">
        <v>8221</v>
      </c>
      <c r="BH6" s="82" t="s">
        <v>8222</v>
      </c>
      <c r="BI6" s="82">
        <v>6.1564899999999998</v>
      </c>
      <c r="BJ6" s="82">
        <v>6.1564899999999998</v>
      </c>
      <c r="BK6" s="82">
        <v>6.1564899999999998</v>
      </c>
      <c r="BL6" s="86">
        <v>133501527.78</v>
      </c>
      <c r="BM6" s="82">
        <v>6.7405999999999997</v>
      </c>
      <c r="BN6" s="82" t="s">
        <v>8226</v>
      </c>
      <c r="BO6" s="82">
        <v>6.3519800000000002</v>
      </c>
      <c r="BP6" s="88"/>
      <c r="BQ6" s="88"/>
      <c r="BR6" s="88"/>
      <c r="BS6" s="82"/>
      <c r="BT6" s="85">
        <v>6.4519999999999994E-2</v>
      </c>
    </row>
    <row r="7" spans="1:72" hidden="1">
      <c r="A7" s="82" t="s">
        <v>8209</v>
      </c>
      <c r="B7" s="82" t="s">
        <v>9451</v>
      </c>
      <c r="C7" s="82" t="s">
        <v>8238</v>
      </c>
      <c r="D7" s="82" t="s">
        <v>8239</v>
      </c>
      <c r="E7" s="82" t="s">
        <v>8236</v>
      </c>
      <c r="F7" s="82" t="s">
        <v>8237</v>
      </c>
      <c r="G7" s="83">
        <v>48415</v>
      </c>
      <c r="H7" s="84">
        <v>2500000</v>
      </c>
      <c r="I7" s="85">
        <v>6.6570000000000004E-2</v>
      </c>
      <c r="J7" s="82">
        <v>106.453</v>
      </c>
      <c r="K7" s="86">
        <v>5470833.3300000001</v>
      </c>
      <c r="L7" s="82" t="s">
        <v>8228</v>
      </c>
      <c r="M7" s="82" t="s">
        <v>8229</v>
      </c>
      <c r="N7" s="82" t="s">
        <v>8228</v>
      </c>
      <c r="O7" s="82" t="s">
        <v>8229</v>
      </c>
      <c r="P7" s="82" t="s">
        <v>8226</v>
      </c>
      <c r="Q7" s="86">
        <v>250000000</v>
      </c>
      <c r="R7" s="82">
        <v>7.12</v>
      </c>
      <c r="S7" s="86">
        <v>250000000</v>
      </c>
      <c r="T7" s="83">
        <v>45777</v>
      </c>
      <c r="U7" s="82">
        <v>227</v>
      </c>
      <c r="V7" s="82">
        <v>146896</v>
      </c>
      <c r="W7" s="82" t="s">
        <v>4961</v>
      </c>
      <c r="X7" s="82">
        <v>102.46559999999999</v>
      </c>
      <c r="Y7" s="86">
        <v>256164000</v>
      </c>
      <c r="Z7" s="86"/>
      <c r="AA7" s="82">
        <v>106.48050000000001</v>
      </c>
      <c r="AB7" s="86">
        <v>-0.03</v>
      </c>
      <c r="AC7" s="86">
        <v>266132500</v>
      </c>
      <c r="AD7" s="86">
        <v>266132500</v>
      </c>
      <c r="AE7" s="86">
        <v>0</v>
      </c>
      <c r="AF7" s="86">
        <v>9968500</v>
      </c>
      <c r="AG7" s="86">
        <v>10037250</v>
      </c>
      <c r="AH7" s="86">
        <v>-68750</v>
      </c>
      <c r="AI7" s="86"/>
      <c r="AJ7" s="86">
        <v>1980548799.73</v>
      </c>
      <c r="AK7" s="82">
        <v>13.4373</v>
      </c>
      <c r="AL7" s="82" t="s">
        <v>8240</v>
      </c>
      <c r="AM7" s="82" t="s">
        <v>8216</v>
      </c>
      <c r="AN7" s="82">
        <v>8133</v>
      </c>
      <c r="AO7" s="82" t="s">
        <v>8226</v>
      </c>
      <c r="AP7" s="82">
        <v>7.8</v>
      </c>
      <c r="AQ7" s="83">
        <v>45677</v>
      </c>
      <c r="AR7" s="83">
        <v>45858</v>
      </c>
      <c r="AS7" s="82">
        <v>2600</v>
      </c>
      <c r="AT7" s="82" t="s">
        <v>8231</v>
      </c>
      <c r="AU7" s="83">
        <v>45777</v>
      </c>
      <c r="AV7" s="82" t="s">
        <v>8218</v>
      </c>
      <c r="AW7" s="82">
        <v>100</v>
      </c>
      <c r="AX7" s="83"/>
      <c r="AY7" s="82" t="s">
        <v>4963</v>
      </c>
      <c r="AZ7" s="82">
        <v>1</v>
      </c>
      <c r="BA7" s="82" t="s">
        <v>8232</v>
      </c>
      <c r="BB7" s="82" t="s">
        <v>8232</v>
      </c>
      <c r="BC7" s="87">
        <v>6.6439999999999999E-2</v>
      </c>
      <c r="BD7" s="87">
        <v>6.6699999999999995E-2</v>
      </c>
      <c r="BE7" s="87">
        <v>106.52979999999999</v>
      </c>
      <c r="BF7" s="87">
        <v>106.3762</v>
      </c>
      <c r="BG7" s="82" t="s">
        <v>8221</v>
      </c>
      <c r="BH7" s="82" t="s">
        <v>8222</v>
      </c>
      <c r="BI7" s="82">
        <v>5.4183399999999997</v>
      </c>
      <c r="BJ7" s="82">
        <v>5.4163100000000002</v>
      </c>
      <c r="BK7" s="82">
        <v>5.4173200000000001</v>
      </c>
      <c r="BL7" s="86">
        <v>271603333.32999998</v>
      </c>
      <c r="BM7" s="82">
        <v>13.7135</v>
      </c>
      <c r="BN7" s="82" t="s">
        <v>8226</v>
      </c>
      <c r="BO7" s="82">
        <v>5.5976400000000002</v>
      </c>
      <c r="BP7" s="88"/>
      <c r="BQ7" s="88"/>
      <c r="BR7" s="88"/>
      <c r="BS7" s="82"/>
      <c r="BT7" s="85">
        <v>6.7680000000000004E-2</v>
      </c>
    </row>
    <row r="8" spans="1:72" hidden="1">
      <c r="A8" s="82" t="s">
        <v>8209</v>
      </c>
      <c r="B8" s="82" t="s">
        <v>9451</v>
      </c>
      <c r="C8" s="82" t="s">
        <v>21531</v>
      </c>
      <c r="D8" s="82" t="s">
        <v>21532</v>
      </c>
      <c r="E8" s="82" t="s">
        <v>8243</v>
      </c>
      <c r="F8" s="82" t="s">
        <v>8237</v>
      </c>
      <c r="G8" s="83">
        <v>49710</v>
      </c>
      <c r="H8" s="84">
        <v>1000000</v>
      </c>
      <c r="I8" s="85">
        <v>6.726E-2</v>
      </c>
      <c r="J8" s="82">
        <v>102.9721</v>
      </c>
      <c r="K8" s="86">
        <v>1700888.89</v>
      </c>
      <c r="L8" s="82" t="s">
        <v>8228</v>
      </c>
      <c r="M8" s="82" t="s">
        <v>8229</v>
      </c>
      <c r="N8" s="82" t="s">
        <v>8228</v>
      </c>
      <c r="O8" s="82" t="s">
        <v>8229</v>
      </c>
      <c r="P8" s="82" t="s">
        <v>8226</v>
      </c>
      <c r="Q8" s="86">
        <v>100000000</v>
      </c>
      <c r="R8" s="82">
        <v>10.62</v>
      </c>
      <c r="S8" s="86">
        <v>100000000</v>
      </c>
      <c r="T8" s="83">
        <v>45777</v>
      </c>
      <c r="U8" s="82">
        <v>227</v>
      </c>
      <c r="V8" s="82">
        <v>180360</v>
      </c>
      <c r="W8" s="82" t="s">
        <v>4961</v>
      </c>
      <c r="X8" s="82">
        <v>100.59</v>
      </c>
      <c r="Y8" s="86">
        <v>100590000</v>
      </c>
      <c r="Z8" s="86"/>
      <c r="AA8" s="82">
        <v>102.85429999999999</v>
      </c>
      <c r="AB8" s="86">
        <v>0.11</v>
      </c>
      <c r="AC8" s="86">
        <v>102972100</v>
      </c>
      <c r="AD8" s="86">
        <v>102972100</v>
      </c>
      <c r="AE8" s="86">
        <v>0</v>
      </c>
      <c r="AF8" s="86">
        <v>2382100</v>
      </c>
      <c r="AG8" s="86">
        <v>2264300</v>
      </c>
      <c r="AH8" s="86">
        <v>117800</v>
      </c>
      <c r="AI8" s="86"/>
      <c r="AJ8" s="86">
        <v>1980548799.73</v>
      </c>
      <c r="AK8" s="82">
        <v>5.1992000000000003</v>
      </c>
      <c r="AL8" s="82" t="s">
        <v>21533</v>
      </c>
      <c r="AM8" s="82" t="s">
        <v>8216</v>
      </c>
      <c r="AN8" s="82">
        <v>8142</v>
      </c>
      <c r="AO8" s="82" t="s">
        <v>8226</v>
      </c>
      <c r="AP8" s="82">
        <v>7.12</v>
      </c>
      <c r="AQ8" s="83">
        <v>45693</v>
      </c>
      <c r="AR8" s="83">
        <v>45874</v>
      </c>
      <c r="AS8" s="82">
        <v>3875</v>
      </c>
      <c r="AT8" s="82" t="s">
        <v>8231</v>
      </c>
      <c r="AU8" s="83">
        <v>45777</v>
      </c>
      <c r="AV8" s="82" t="s">
        <v>8218</v>
      </c>
      <c r="AW8" s="82">
        <v>100</v>
      </c>
      <c r="AX8" s="83"/>
      <c r="AY8" s="82" t="s">
        <v>4963</v>
      </c>
      <c r="AZ8" s="82">
        <v>1</v>
      </c>
      <c r="BA8" s="82" t="s">
        <v>8232</v>
      </c>
      <c r="BB8" s="82" t="s">
        <v>8232</v>
      </c>
      <c r="BC8" s="87">
        <v>6.7309999999999995E-2</v>
      </c>
      <c r="BD8" s="87">
        <v>6.7199999999999996E-2</v>
      </c>
      <c r="BE8" s="87">
        <v>102.9293</v>
      </c>
      <c r="BF8" s="87">
        <v>103.0149</v>
      </c>
      <c r="BG8" s="82" t="s">
        <v>8221</v>
      </c>
      <c r="BH8" s="82" t="s">
        <v>8222</v>
      </c>
      <c r="BI8" s="82">
        <v>7.3731099999999996</v>
      </c>
      <c r="BJ8" s="82">
        <v>7.3749500000000001</v>
      </c>
      <c r="BK8" s="82">
        <v>7.3740300000000003</v>
      </c>
      <c r="BL8" s="86">
        <v>104672988.89</v>
      </c>
      <c r="BM8" s="82">
        <v>5.2850000000000001</v>
      </c>
      <c r="BN8" s="82" t="s">
        <v>8226</v>
      </c>
      <c r="BO8" s="82">
        <v>7.6219999999999999</v>
      </c>
      <c r="BP8" s="88"/>
      <c r="BQ8" s="88"/>
      <c r="BR8" s="88"/>
      <c r="BS8" s="82"/>
      <c r="BT8" s="85">
        <v>6.8390000000000006E-2</v>
      </c>
    </row>
    <row r="9" spans="1:72" hidden="1">
      <c r="A9" s="82" t="s">
        <v>8209</v>
      </c>
      <c r="B9" s="82" t="s">
        <v>9451</v>
      </c>
      <c r="C9" s="82" t="s">
        <v>8241</v>
      </c>
      <c r="D9" s="82" t="s">
        <v>8242</v>
      </c>
      <c r="E9" s="82" t="s">
        <v>8243</v>
      </c>
      <c r="F9" s="82" t="s">
        <v>8237</v>
      </c>
      <c r="G9" s="83">
        <v>48485</v>
      </c>
      <c r="H9" s="84">
        <v>1500000</v>
      </c>
      <c r="I9" s="85">
        <v>6.6519999999999996E-2</v>
      </c>
      <c r="J9" s="82">
        <v>105.6949</v>
      </c>
      <c r="K9" s="86">
        <v>1050500</v>
      </c>
      <c r="L9" s="82" t="s">
        <v>8228</v>
      </c>
      <c r="M9" s="82" t="s">
        <v>8229</v>
      </c>
      <c r="N9" s="82" t="s">
        <v>8228</v>
      </c>
      <c r="O9" s="82" t="s">
        <v>8229</v>
      </c>
      <c r="P9" s="82" t="s">
        <v>8226</v>
      </c>
      <c r="Q9" s="86">
        <v>150000000</v>
      </c>
      <c r="R9" s="82">
        <v>7.31</v>
      </c>
      <c r="S9" s="86">
        <v>150000000</v>
      </c>
      <c r="T9" s="83">
        <v>45777</v>
      </c>
      <c r="U9" s="82">
        <v>227</v>
      </c>
      <c r="V9" s="82">
        <v>151713</v>
      </c>
      <c r="W9" s="82" t="s">
        <v>4961</v>
      </c>
      <c r="X9" s="82">
        <v>100.58</v>
      </c>
      <c r="Y9" s="86">
        <v>150870000</v>
      </c>
      <c r="Z9" s="86"/>
      <c r="AA9" s="82">
        <v>105.6836</v>
      </c>
      <c r="AB9" s="86">
        <v>0.01</v>
      </c>
      <c r="AC9" s="86">
        <v>158542350</v>
      </c>
      <c r="AD9" s="86">
        <v>158542350</v>
      </c>
      <c r="AE9" s="86">
        <v>0</v>
      </c>
      <c r="AF9" s="86">
        <v>7672350</v>
      </c>
      <c r="AG9" s="86">
        <v>7655400</v>
      </c>
      <c r="AH9" s="86">
        <v>16950</v>
      </c>
      <c r="AI9" s="86"/>
      <c r="AJ9" s="86">
        <v>1980548799.73</v>
      </c>
      <c r="AK9" s="82">
        <v>8.0050000000000008</v>
      </c>
      <c r="AL9" s="82" t="s">
        <v>8244</v>
      </c>
      <c r="AM9" s="82" t="s">
        <v>8216</v>
      </c>
      <c r="AN9" s="82">
        <v>8142</v>
      </c>
      <c r="AO9" s="82" t="s">
        <v>8226</v>
      </c>
      <c r="AP9" s="82">
        <v>7.64</v>
      </c>
      <c r="AQ9" s="83">
        <v>45744</v>
      </c>
      <c r="AR9" s="83">
        <v>45928</v>
      </c>
      <c r="AS9" s="82">
        <v>2668</v>
      </c>
      <c r="AT9" s="82" t="s">
        <v>8231</v>
      </c>
      <c r="AU9" s="83">
        <v>45777</v>
      </c>
      <c r="AV9" s="82" t="s">
        <v>8218</v>
      </c>
      <c r="AW9" s="82">
        <v>100</v>
      </c>
      <c r="AX9" s="83"/>
      <c r="AY9" s="82" t="s">
        <v>4963</v>
      </c>
      <c r="AZ9" s="82">
        <v>1</v>
      </c>
      <c r="BA9" s="82" t="s">
        <v>8232</v>
      </c>
      <c r="BB9" s="82" t="s">
        <v>8232</v>
      </c>
      <c r="BC9" s="87">
        <v>6.6350000000000006E-2</v>
      </c>
      <c r="BD9" s="87">
        <v>6.6699999999999995E-2</v>
      </c>
      <c r="BE9" s="87">
        <v>105.80070000000001</v>
      </c>
      <c r="BF9" s="87">
        <v>105.5891</v>
      </c>
      <c r="BG9" s="82" t="s">
        <v>8221</v>
      </c>
      <c r="BH9" s="82" t="s">
        <v>8222</v>
      </c>
      <c r="BI9" s="82">
        <v>5.6205100000000003</v>
      </c>
      <c r="BJ9" s="82">
        <v>5.6177400000000004</v>
      </c>
      <c r="BK9" s="82">
        <v>5.6191199999999997</v>
      </c>
      <c r="BL9" s="86">
        <v>159592850</v>
      </c>
      <c r="BM9" s="82">
        <v>8.0579999999999998</v>
      </c>
      <c r="BN9" s="82" t="s">
        <v>8226</v>
      </c>
      <c r="BO9" s="82">
        <v>5.8060200000000002</v>
      </c>
      <c r="BP9" s="88"/>
      <c r="BQ9" s="88"/>
      <c r="BR9" s="88"/>
      <c r="BS9" s="82"/>
      <c r="BT9" s="85">
        <v>6.7629999999999996E-2</v>
      </c>
    </row>
    <row r="10" spans="1:72" hidden="1">
      <c r="A10" s="82" t="s">
        <v>8209</v>
      </c>
      <c r="B10" s="82" t="s">
        <v>9451</v>
      </c>
      <c r="C10" s="82" t="s">
        <v>8245</v>
      </c>
      <c r="D10" s="82" t="s">
        <v>8246</v>
      </c>
      <c r="E10" s="82" t="s">
        <v>8243</v>
      </c>
      <c r="F10" s="82" t="s">
        <v>8237</v>
      </c>
      <c r="G10" s="83">
        <v>48646</v>
      </c>
      <c r="H10" s="84">
        <v>3250000</v>
      </c>
      <c r="I10" s="85">
        <v>6.6799999999999998E-2</v>
      </c>
      <c r="J10" s="82">
        <v>106.14149999999999</v>
      </c>
      <c r="K10" s="86">
        <v>3684236.11</v>
      </c>
      <c r="L10" s="82" t="s">
        <v>8228</v>
      </c>
      <c r="M10" s="82" t="s">
        <v>8229</v>
      </c>
      <c r="N10" s="82" t="s">
        <v>8228</v>
      </c>
      <c r="O10" s="82" t="s">
        <v>8229</v>
      </c>
      <c r="P10" s="82" t="s">
        <v>8226</v>
      </c>
      <c r="Q10" s="86">
        <v>325000000</v>
      </c>
      <c r="R10" s="82">
        <v>7.75</v>
      </c>
      <c r="S10" s="86">
        <v>325000000</v>
      </c>
      <c r="T10" s="83">
        <v>45777</v>
      </c>
      <c r="U10" s="82">
        <v>227</v>
      </c>
      <c r="V10" s="82">
        <v>154831</v>
      </c>
      <c r="W10" s="82" t="s">
        <v>4961</v>
      </c>
      <c r="X10" s="82">
        <v>100.07</v>
      </c>
      <c r="Y10" s="86">
        <v>325227500</v>
      </c>
      <c r="Z10" s="86"/>
      <c r="AA10" s="82">
        <v>106.23820000000001</v>
      </c>
      <c r="AB10" s="86">
        <v>-0.09</v>
      </c>
      <c r="AC10" s="86">
        <v>344959875</v>
      </c>
      <c r="AD10" s="86">
        <v>344959875</v>
      </c>
      <c r="AE10" s="86">
        <v>0</v>
      </c>
      <c r="AF10" s="86">
        <v>19732375</v>
      </c>
      <c r="AG10" s="86">
        <v>20046650</v>
      </c>
      <c r="AH10" s="86">
        <v>-314275</v>
      </c>
      <c r="AI10" s="86"/>
      <c r="AJ10" s="86">
        <v>1980548799.73</v>
      </c>
      <c r="AK10" s="82">
        <v>17.417400000000001</v>
      </c>
      <c r="AL10" s="82" t="s">
        <v>8247</v>
      </c>
      <c r="AM10" s="82" t="s">
        <v>8216</v>
      </c>
      <c r="AN10" s="82">
        <v>8142</v>
      </c>
      <c r="AO10" s="82" t="s">
        <v>8226</v>
      </c>
      <c r="AP10" s="82">
        <v>7.7</v>
      </c>
      <c r="AQ10" s="83">
        <v>45724</v>
      </c>
      <c r="AR10" s="83">
        <v>45908</v>
      </c>
      <c r="AS10" s="82">
        <v>2828</v>
      </c>
      <c r="AT10" s="82" t="s">
        <v>8231</v>
      </c>
      <c r="AU10" s="83">
        <v>45777</v>
      </c>
      <c r="AV10" s="82" t="s">
        <v>8218</v>
      </c>
      <c r="AW10" s="82">
        <v>100</v>
      </c>
      <c r="AX10" s="83"/>
      <c r="AY10" s="82" t="s">
        <v>4963</v>
      </c>
      <c r="AZ10" s="82">
        <v>1</v>
      </c>
      <c r="BA10" s="82" t="s">
        <v>8232</v>
      </c>
      <c r="BB10" s="82" t="s">
        <v>8232</v>
      </c>
      <c r="BC10" s="87">
        <v>6.6799999999999998E-2</v>
      </c>
      <c r="BD10" s="87">
        <v>6.6799999999999998E-2</v>
      </c>
      <c r="BE10" s="87">
        <v>106.14100000000001</v>
      </c>
      <c r="BF10" s="87">
        <v>106.14190000000001</v>
      </c>
      <c r="BG10" s="82" t="s">
        <v>8221</v>
      </c>
      <c r="BH10" s="82" t="s">
        <v>8222</v>
      </c>
      <c r="BI10" s="82">
        <v>5.84016</v>
      </c>
      <c r="BJ10" s="82">
        <v>5.8401699999999996</v>
      </c>
      <c r="BK10" s="82">
        <v>5.84016</v>
      </c>
      <c r="BL10" s="86">
        <v>348644111.11000001</v>
      </c>
      <c r="BM10" s="82">
        <v>17.603400000000001</v>
      </c>
      <c r="BN10" s="82" t="s">
        <v>8226</v>
      </c>
      <c r="BO10" s="82">
        <v>6.0352300000000003</v>
      </c>
      <c r="BP10" s="88"/>
      <c r="BQ10" s="88"/>
      <c r="BR10" s="88"/>
      <c r="BS10" s="82"/>
      <c r="BT10" s="85">
        <v>6.7919999999999994E-2</v>
      </c>
    </row>
    <row r="11" spans="1:72" hidden="1">
      <c r="A11" s="82" t="s">
        <v>8209</v>
      </c>
      <c r="B11" s="82" t="s">
        <v>9451</v>
      </c>
      <c r="C11" s="82" t="s">
        <v>8248</v>
      </c>
      <c r="D11" s="82" t="s">
        <v>8249</v>
      </c>
      <c r="E11" s="82" t="s">
        <v>8243</v>
      </c>
      <c r="F11" s="82" t="s">
        <v>8237</v>
      </c>
      <c r="G11" s="83">
        <v>48891</v>
      </c>
      <c r="H11" s="84">
        <v>1250000</v>
      </c>
      <c r="I11" s="85">
        <v>6.6799999999999998E-2</v>
      </c>
      <c r="J11" s="82">
        <v>106.607</v>
      </c>
      <c r="K11" s="86">
        <v>4631354.17</v>
      </c>
      <c r="L11" s="82" t="s">
        <v>8228</v>
      </c>
      <c r="M11" s="82" t="s">
        <v>8229</v>
      </c>
      <c r="N11" s="82" t="s">
        <v>8228</v>
      </c>
      <c r="O11" s="82" t="s">
        <v>8229</v>
      </c>
      <c r="P11" s="82" t="s">
        <v>8226</v>
      </c>
      <c r="Q11" s="86">
        <v>125000000</v>
      </c>
      <c r="R11" s="82">
        <v>8.41</v>
      </c>
      <c r="S11" s="86">
        <v>125000000</v>
      </c>
      <c r="T11" s="83">
        <v>45777</v>
      </c>
      <c r="U11" s="82">
        <v>227</v>
      </c>
      <c r="V11" s="82">
        <v>163099</v>
      </c>
      <c r="W11" s="82" t="s">
        <v>4961</v>
      </c>
      <c r="X11" s="82">
        <v>100.2178</v>
      </c>
      <c r="Y11" s="86">
        <v>125272284.09</v>
      </c>
      <c r="Z11" s="86"/>
      <c r="AA11" s="82">
        <v>106.70950000000001</v>
      </c>
      <c r="AB11" s="86">
        <v>-0.1</v>
      </c>
      <c r="AC11" s="86">
        <v>133258750</v>
      </c>
      <c r="AD11" s="86">
        <v>133258750</v>
      </c>
      <c r="AE11" s="86">
        <v>0</v>
      </c>
      <c r="AF11" s="86">
        <v>7986465.9100000001</v>
      </c>
      <c r="AG11" s="86">
        <v>8114590.9100000001</v>
      </c>
      <c r="AH11" s="86">
        <v>-128125</v>
      </c>
      <c r="AI11" s="86"/>
      <c r="AJ11" s="86">
        <v>1980548799.73</v>
      </c>
      <c r="AK11" s="82">
        <v>6.7283999999999997</v>
      </c>
      <c r="AL11" s="82" t="s">
        <v>8250</v>
      </c>
      <c r="AM11" s="82" t="s">
        <v>8216</v>
      </c>
      <c r="AN11" s="82">
        <v>8142</v>
      </c>
      <c r="AO11" s="82" t="s">
        <v>8226</v>
      </c>
      <c r="AP11" s="82">
        <v>7.71</v>
      </c>
      <c r="AQ11" s="83">
        <v>45604</v>
      </c>
      <c r="AR11" s="83">
        <v>45785</v>
      </c>
      <c r="AS11" s="82">
        <v>3068</v>
      </c>
      <c r="AT11" s="82" t="s">
        <v>8231</v>
      </c>
      <c r="AU11" s="83">
        <v>45777</v>
      </c>
      <c r="AV11" s="82" t="s">
        <v>8218</v>
      </c>
      <c r="AW11" s="82">
        <v>100</v>
      </c>
      <c r="AX11" s="83"/>
      <c r="AY11" s="82" t="s">
        <v>4963</v>
      </c>
      <c r="AZ11" s="82">
        <v>1</v>
      </c>
      <c r="BA11" s="82" t="s">
        <v>8232</v>
      </c>
      <c r="BB11" s="82" t="s">
        <v>8232</v>
      </c>
      <c r="BC11" s="87">
        <v>6.6799999999999998E-2</v>
      </c>
      <c r="BD11" s="87">
        <v>6.6799999999999998E-2</v>
      </c>
      <c r="BE11" s="87">
        <v>106.6065</v>
      </c>
      <c r="BF11" s="87">
        <v>106.6075</v>
      </c>
      <c r="BG11" s="82" t="s">
        <v>8221</v>
      </c>
      <c r="BH11" s="82" t="s">
        <v>8222</v>
      </c>
      <c r="BI11" s="82">
        <v>6.0563500000000001</v>
      </c>
      <c r="BJ11" s="82">
        <v>6.0563599999999997</v>
      </c>
      <c r="BK11" s="82">
        <v>6.0563500000000001</v>
      </c>
      <c r="BL11" s="86">
        <v>137890104.16999999</v>
      </c>
      <c r="BM11" s="82">
        <v>6.9622000000000002</v>
      </c>
      <c r="BN11" s="82" t="s">
        <v>8226</v>
      </c>
      <c r="BO11" s="82">
        <v>6.2586399999999998</v>
      </c>
      <c r="BP11" s="88"/>
      <c r="BQ11" s="88"/>
      <c r="BR11" s="88"/>
      <c r="BS11" s="82"/>
      <c r="BT11" s="85">
        <v>6.7919999999999994E-2</v>
      </c>
    </row>
    <row r="12" spans="1:72" hidden="1">
      <c r="A12" s="82" t="s">
        <v>8209</v>
      </c>
      <c r="B12" s="82" t="s">
        <v>9451</v>
      </c>
      <c r="C12" s="82" t="s">
        <v>9198</v>
      </c>
      <c r="D12" s="82" t="s">
        <v>9199</v>
      </c>
      <c r="E12" s="82" t="s">
        <v>8243</v>
      </c>
      <c r="F12" s="82" t="s">
        <v>8237</v>
      </c>
      <c r="G12" s="83">
        <v>49089</v>
      </c>
      <c r="H12" s="84">
        <v>300000</v>
      </c>
      <c r="I12" s="85">
        <v>6.6900000000000001E-2</v>
      </c>
      <c r="J12" s="82">
        <v>106.91079999999999</v>
      </c>
      <c r="K12" s="86">
        <v>1003600</v>
      </c>
      <c r="L12" s="82" t="s">
        <v>8228</v>
      </c>
      <c r="M12" s="82" t="s">
        <v>8229</v>
      </c>
      <c r="N12" s="82" t="s">
        <v>8228</v>
      </c>
      <c r="O12" s="82" t="s">
        <v>8229</v>
      </c>
      <c r="P12" s="82" t="s">
        <v>8226</v>
      </c>
      <c r="Q12" s="86">
        <v>30000000</v>
      </c>
      <c r="R12" s="82">
        <v>8.9499999999999993</v>
      </c>
      <c r="S12" s="86">
        <v>30000000</v>
      </c>
      <c r="T12" s="83">
        <v>45777</v>
      </c>
      <c r="U12" s="82">
        <v>227</v>
      </c>
      <c r="V12" s="82">
        <v>168121</v>
      </c>
      <c r="W12" s="82" t="s">
        <v>4961</v>
      </c>
      <c r="X12" s="82">
        <v>102.0291</v>
      </c>
      <c r="Y12" s="86">
        <v>30608730</v>
      </c>
      <c r="Z12" s="86"/>
      <c r="AA12" s="82">
        <v>106.94710000000001</v>
      </c>
      <c r="AB12" s="86">
        <v>-0.03</v>
      </c>
      <c r="AC12" s="86">
        <v>32073240</v>
      </c>
      <c r="AD12" s="86">
        <v>32073240</v>
      </c>
      <c r="AE12" s="86">
        <v>0</v>
      </c>
      <c r="AF12" s="86">
        <v>1464510</v>
      </c>
      <c r="AG12" s="86">
        <v>1475400</v>
      </c>
      <c r="AH12" s="86">
        <v>-10890</v>
      </c>
      <c r="AI12" s="86"/>
      <c r="AJ12" s="86">
        <v>1980548799.73</v>
      </c>
      <c r="AK12" s="82">
        <v>1.6194</v>
      </c>
      <c r="AL12" s="82" t="s">
        <v>9200</v>
      </c>
      <c r="AM12" s="82" t="s">
        <v>8216</v>
      </c>
      <c r="AN12" s="82">
        <v>8142</v>
      </c>
      <c r="AO12" s="82" t="s">
        <v>8226</v>
      </c>
      <c r="AP12" s="82">
        <v>7.72</v>
      </c>
      <c r="AQ12" s="83">
        <v>45621</v>
      </c>
      <c r="AR12" s="83">
        <v>45802</v>
      </c>
      <c r="AS12" s="82">
        <v>3265</v>
      </c>
      <c r="AT12" s="82" t="s">
        <v>8231</v>
      </c>
      <c r="AU12" s="83">
        <v>45777</v>
      </c>
      <c r="AV12" s="82" t="s">
        <v>8218</v>
      </c>
      <c r="AW12" s="82">
        <v>100</v>
      </c>
      <c r="AX12" s="83"/>
      <c r="AY12" s="82" t="s">
        <v>4963</v>
      </c>
      <c r="AZ12" s="82">
        <v>1</v>
      </c>
      <c r="BA12" s="82" t="s">
        <v>8232</v>
      </c>
      <c r="BB12" s="82" t="s">
        <v>8232</v>
      </c>
      <c r="BC12" s="87">
        <v>6.6799999999999998E-2</v>
      </c>
      <c r="BD12" s="87">
        <v>6.7000000000000004E-2</v>
      </c>
      <c r="BE12" s="87">
        <v>106.9808</v>
      </c>
      <c r="BF12" s="87">
        <v>106.8407</v>
      </c>
      <c r="BG12" s="82" t="s">
        <v>8221</v>
      </c>
      <c r="BH12" s="82" t="s">
        <v>8222</v>
      </c>
      <c r="BI12" s="82">
        <v>6.35731</v>
      </c>
      <c r="BJ12" s="82">
        <v>6.3548400000000003</v>
      </c>
      <c r="BK12" s="82">
        <v>6.3560800000000004</v>
      </c>
      <c r="BL12" s="86">
        <v>33076840</v>
      </c>
      <c r="BM12" s="82">
        <v>1.6700999999999999</v>
      </c>
      <c r="BN12" s="82" t="s">
        <v>8226</v>
      </c>
      <c r="BO12" s="82">
        <v>6.5686900000000001</v>
      </c>
      <c r="BP12" s="88"/>
      <c r="BQ12" s="88"/>
      <c r="BR12" s="88"/>
      <c r="BS12" s="82"/>
      <c r="BT12" s="85">
        <v>6.8019999999999997E-2</v>
      </c>
    </row>
    <row r="13" spans="1:72" hidden="1">
      <c r="A13" s="82" t="s">
        <v>8209</v>
      </c>
      <c r="B13" s="82" t="s">
        <v>9451</v>
      </c>
      <c r="C13" s="82" t="s">
        <v>21841</v>
      </c>
      <c r="D13" s="82" t="s">
        <v>21842</v>
      </c>
      <c r="E13" s="82" t="s">
        <v>4965</v>
      </c>
      <c r="F13" s="82" t="s">
        <v>4966</v>
      </c>
      <c r="G13" s="83">
        <v>45779</v>
      </c>
      <c r="H13" s="84">
        <v>939970.95900000003</v>
      </c>
      <c r="I13" s="85"/>
      <c r="J13" s="82">
        <v>99.98357</v>
      </c>
      <c r="K13" s="86">
        <v>0</v>
      </c>
      <c r="L13" s="82"/>
      <c r="M13" s="82"/>
      <c r="N13" s="82"/>
      <c r="O13" s="82"/>
      <c r="P13" s="82" t="s">
        <v>4967</v>
      </c>
      <c r="Q13" s="86">
        <v>93997095.930000007</v>
      </c>
      <c r="R13" s="82">
        <v>0.01</v>
      </c>
      <c r="S13" s="86">
        <v>93997095.930000007</v>
      </c>
      <c r="T13" s="83">
        <v>45777</v>
      </c>
      <c r="U13" s="82">
        <v>247</v>
      </c>
      <c r="V13" s="82">
        <v>178347</v>
      </c>
      <c r="W13" s="82" t="s">
        <v>4961</v>
      </c>
      <c r="X13" s="82">
        <v>99.967100000000002</v>
      </c>
      <c r="Y13" s="86">
        <v>93966214.129999995</v>
      </c>
      <c r="Z13" s="86">
        <v>93981655.030000001</v>
      </c>
      <c r="AA13" s="82"/>
      <c r="AB13" s="86"/>
      <c r="AC13" s="86">
        <v>93981655.030000001</v>
      </c>
      <c r="AD13" s="86">
        <v>93981655.030000001</v>
      </c>
      <c r="AE13" s="86">
        <v>15440.9</v>
      </c>
      <c r="AF13" s="86">
        <v>0</v>
      </c>
      <c r="AG13" s="86"/>
      <c r="AH13" s="86">
        <v>0</v>
      </c>
      <c r="AI13" s="86"/>
      <c r="AJ13" s="86">
        <v>1980548799.73</v>
      </c>
      <c r="AK13" s="82">
        <v>4.7451999999999996</v>
      </c>
      <c r="AL13" s="82" t="s">
        <v>21843</v>
      </c>
      <c r="AM13" s="82" t="s">
        <v>4968</v>
      </c>
      <c r="AN13" s="82">
        <v>73640</v>
      </c>
      <c r="AO13" s="82" t="s">
        <v>4967</v>
      </c>
      <c r="AP13" s="82"/>
      <c r="AQ13" s="83"/>
      <c r="AR13" s="83"/>
      <c r="AS13" s="82">
        <v>2</v>
      </c>
      <c r="AT13" s="82"/>
      <c r="AU13" s="83">
        <v>45777</v>
      </c>
      <c r="AV13" s="82" t="s">
        <v>4968</v>
      </c>
      <c r="AW13" s="82">
        <v>100</v>
      </c>
      <c r="AX13" s="83"/>
      <c r="AY13" s="82" t="s">
        <v>4969</v>
      </c>
      <c r="AZ13" s="82">
        <v>1</v>
      </c>
      <c r="BA13" s="82"/>
      <c r="BB13" s="82"/>
      <c r="BC13" s="87"/>
      <c r="BD13" s="87"/>
      <c r="BE13" s="87"/>
      <c r="BF13" s="87"/>
      <c r="BG13" s="82" t="s">
        <v>8221</v>
      </c>
      <c r="BH13" s="82" t="s">
        <v>8222</v>
      </c>
      <c r="BI13" s="82"/>
      <c r="BJ13" s="82"/>
      <c r="BK13" s="82"/>
      <c r="BL13" s="86">
        <v>93981655.030000001</v>
      </c>
      <c r="BM13" s="82">
        <v>4.7451999999999996</v>
      </c>
      <c r="BN13" s="82" t="s">
        <v>4967</v>
      </c>
      <c r="BO13" s="82"/>
      <c r="BP13" s="88"/>
      <c r="BQ13" s="88"/>
      <c r="BR13" s="88"/>
      <c r="BS13" s="82"/>
      <c r="BT13" s="85"/>
    </row>
    <row r="14" spans="1:72" hidden="1">
      <c r="A14" s="82" t="s">
        <v>8209</v>
      </c>
      <c r="B14" s="82" t="s">
        <v>9451</v>
      </c>
      <c r="C14" s="82" t="s">
        <v>8254</v>
      </c>
      <c r="D14" s="82" t="s">
        <v>8255</v>
      </c>
      <c r="E14" s="82" t="s">
        <v>8256</v>
      </c>
      <c r="F14" s="82" t="s">
        <v>8257</v>
      </c>
      <c r="G14" s="83"/>
      <c r="H14" s="84">
        <v>455.10599999999999</v>
      </c>
      <c r="I14" s="85"/>
      <c r="J14" s="82">
        <v>11118.1224</v>
      </c>
      <c r="K14" s="86">
        <v>0</v>
      </c>
      <c r="L14" s="82"/>
      <c r="M14" s="82"/>
      <c r="N14" s="82"/>
      <c r="O14" s="82"/>
      <c r="P14" s="82" t="s">
        <v>8258</v>
      </c>
      <c r="Q14" s="86"/>
      <c r="R14" s="82">
        <v>0</v>
      </c>
      <c r="S14" s="86">
        <v>4551060</v>
      </c>
      <c r="T14" s="83">
        <v>45777</v>
      </c>
      <c r="U14" s="82">
        <v>620</v>
      </c>
      <c r="V14" s="82">
        <v>162785</v>
      </c>
      <c r="W14" s="82" t="s">
        <v>4961</v>
      </c>
      <c r="X14" s="82">
        <v>10021.338299999999</v>
      </c>
      <c r="Y14" s="86">
        <v>4560771.2</v>
      </c>
      <c r="Z14" s="86"/>
      <c r="AA14" s="82">
        <v>11115.9584</v>
      </c>
      <c r="AB14" s="86">
        <v>0.02</v>
      </c>
      <c r="AC14" s="86">
        <v>5059924.21</v>
      </c>
      <c r="AD14" s="86">
        <v>5059924.21</v>
      </c>
      <c r="AE14" s="86">
        <v>0</v>
      </c>
      <c r="AF14" s="86">
        <v>499153.01</v>
      </c>
      <c r="AG14" s="86">
        <v>498168.16</v>
      </c>
      <c r="AH14" s="86">
        <v>984.85</v>
      </c>
      <c r="AI14" s="86"/>
      <c r="AJ14" s="86">
        <v>1980548799.73</v>
      </c>
      <c r="AK14" s="82">
        <v>0.2555</v>
      </c>
      <c r="AL14" s="82" t="s">
        <v>8259</v>
      </c>
      <c r="AM14" s="82" t="s">
        <v>4968</v>
      </c>
      <c r="AN14" s="82">
        <v>797694</v>
      </c>
      <c r="AO14" s="82" t="s">
        <v>8258</v>
      </c>
      <c r="AP14" s="82"/>
      <c r="AQ14" s="83"/>
      <c r="AR14" s="83"/>
      <c r="AS14" s="82">
        <v>0</v>
      </c>
      <c r="AT14" s="82"/>
      <c r="AU14" s="83">
        <v>45777</v>
      </c>
      <c r="AV14" s="82" t="s">
        <v>4968</v>
      </c>
      <c r="AW14" s="82">
        <v>10000</v>
      </c>
      <c r="AX14" s="83"/>
      <c r="AY14" s="82" t="s">
        <v>4969</v>
      </c>
      <c r="AZ14" s="82">
        <v>1</v>
      </c>
      <c r="BA14" s="82"/>
      <c r="BB14" s="82"/>
      <c r="BC14" s="87"/>
      <c r="BD14" s="87"/>
      <c r="BE14" s="87"/>
      <c r="BF14" s="87"/>
      <c r="BG14" s="82" t="s">
        <v>8221</v>
      </c>
      <c r="BH14" s="82" t="s">
        <v>8222</v>
      </c>
      <c r="BI14" s="82"/>
      <c r="BJ14" s="82"/>
      <c r="BK14" s="82"/>
      <c r="BL14" s="86">
        <v>5059924.21</v>
      </c>
      <c r="BM14" s="82">
        <v>0.2555</v>
      </c>
      <c r="BN14" s="82" t="s">
        <v>8258</v>
      </c>
      <c r="BO14" s="82"/>
      <c r="BP14" s="88"/>
      <c r="BQ14" s="88"/>
      <c r="BR14" s="88"/>
      <c r="BS14" s="82"/>
      <c r="BT14" s="85"/>
    </row>
    <row r="15" spans="1:72" hidden="1">
      <c r="A15" s="82" t="s">
        <v>8209</v>
      </c>
      <c r="B15" s="82" t="s">
        <v>9451</v>
      </c>
      <c r="C15" s="82"/>
      <c r="D15" s="82"/>
      <c r="E15" s="82"/>
      <c r="F15" s="82" t="s">
        <v>4970</v>
      </c>
      <c r="G15" s="83"/>
      <c r="H15" s="84"/>
      <c r="I15" s="85"/>
      <c r="J15" s="82"/>
      <c r="K15" s="86"/>
      <c r="L15" s="82"/>
      <c r="M15" s="82"/>
      <c r="N15" s="82"/>
      <c r="O15" s="82"/>
      <c r="P15" s="82" t="s">
        <v>4971</v>
      </c>
      <c r="Q15" s="86"/>
      <c r="R15" s="82">
        <v>0</v>
      </c>
      <c r="S15" s="86"/>
      <c r="T15" s="83">
        <v>45777</v>
      </c>
      <c r="U15" s="82"/>
      <c r="V15" s="82"/>
      <c r="W15" s="82"/>
      <c r="X15" s="82"/>
      <c r="Y15" s="86"/>
      <c r="Z15" s="86"/>
      <c r="AA15" s="82"/>
      <c r="AB15" s="86"/>
      <c r="AC15" s="86">
        <v>30076605.489999998</v>
      </c>
      <c r="AD15" s="86">
        <v>30076605.489999998</v>
      </c>
      <c r="AE15" s="86"/>
      <c r="AF15" s="86"/>
      <c r="AG15" s="86"/>
      <c r="AH15" s="86">
        <v>0</v>
      </c>
      <c r="AI15" s="86"/>
      <c r="AJ15" s="86"/>
      <c r="AK15" s="82">
        <v>1.5185999999999999</v>
      </c>
      <c r="AL15" s="82"/>
      <c r="AM15" s="82"/>
      <c r="AN15" s="82"/>
      <c r="AO15" s="82" t="s">
        <v>4971</v>
      </c>
      <c r="AP15" s="82"/>
      <c r="AQ15" s="83"/>
      <c r="AR15" s="83"/>
      <c r="AS15" s="82"/>
      <c r="AT15" s="82"/>
      <c r="AU15" s="83"/>
      <c r="AV15" s="82"/>
      <c r="AW15" s="82"/>
      <c r="AX15" s="83"/>
      <c r="AY15" s="82" t="s">
        <v>4963</v>
      </c>
      <c r="AZ15" s="82">
        <v>1</v>
      </c>
      <c r="BA15" s="82"/>
      <c r="BB15" s="82"/>
      <c r="BC15" s="87"/>
      <c r="BD15" s="87"/>
      <c r="BE15" s="87"/>
      <c r="BF15" s="87"/>
      <c r="BG15" s="82" t="s">
        <v>8221</v>
      </c>
      <c r="BH15" s="82" t="s">
        <v>8222</v>
      </c>
      <c r="BI15" s="82"/>
      <c r="BJ15" s="82"/>
      <c r="BK15" s="82"/>
      <c r="BL15" s="86">
        <v>-1388383.87</v>
      </c>
      <c r="BM15" s="82">
        <v>-6.9900000000000004E-2</v>
      </c>
      <c r="BN15" s="82" t="s">
        <v>4971</v>
      </c>
      <c r="BO15" s="82"/>
      <c r="BP15" s="88"/>
      <c r="BQ15" s="88"/>
      <c r="BR15" s="88"/>
      <c r="BS15" s="82"/>
      <c r="BT15" s="85"/>
    </row>
    <row r="16" spans="1:72" hidden="1">
      <c r="A16" s="82" t="s">
        <v>8260</v>
      </c>
      <c r="B16" s="82" t="s">
        <v>8261</v>
      </c>
      <c r="C16" s="82" t="s">
        <v>12356</v>
      </c>
      <c r="D16" s="82" t="s">
        <v>12357</v>
      </c>
      <c r="E16" s="82" t="s">
        <v>8226</v>
      </c>
      <c r="F16" s="82" t="s">
        <v>8227</v>
      </c>
      <c r="G16" s="83">
        <v>49224</v>
      </c>
      <c r="H16" s="84">
        <v>119800000</v>
      </c>
      <c r="I16" s="85">
        <v>6.3589999999999994E-2</v>
      </c>
      <c r="J16" s="82">
        <v>103.02</v>
      </c>
      <c r="K16" s="86">
        <v>54248327.780000001</v>
      </c>
      <c r="L16" s="82" t="s">
        <v>8228</v>
      </c>
      <c r="M16" s="82" t="s">
        <v>8229</v>
      </c>
      <c r="N16" s="82" t="s">
        <v>8228</v>
      </c>
      <c r="O16" s="82" t="s">
        <v>8229</v>
      </c>
      <c r="P16" s="82" t="s">
        <v>8226</v>
      </c>
      <c r="Q16" s="86">
        <v>11980000000</v>
      </c>
      <c r="R16" s="82">
        <v>9.31</v>
      </c>
      <c r="S16" s="86">
        <v>11980000000</v>
      </c>
      <c r="T16" s="83">
        <v>45777</v>
      </c>
      <c r="U16" s="82">
        <v>203</v>
      </c>
      <c r="V16" s="82">
        <v>175034</v>
      </c>
      <c r="W16" s="82" t="s">
        <v>4961</v>
      </c>
      <c r="X16" s="82">
        <v>100.4482</v>
      </c>
      <c r="Y16" s="86">
        <v>12033694492.129999</v>
      </c>
      <c r="Z16" s="86"/>
      <c r="AA16" s="82">
        <v>103.1427</v>
      </c>
      <c r="AB16" s="86">
        <v>-0.12</v>
      </c>
      <c r="AC16" s="86">
        <v>12341796000</v>
      </c>
      <c r="AD16" s="86">
        <v>12341796000</v>
      </c>
      <c r="AE16" s="86">
        <v>0</v>
      </c>
      <c r="AF16" s="86">
        <v>308101507.87</v>
      </c>
      <c r="AG16" s="86">
        <v>322830767.87</v>
      </c>
      <c r="AH16" s="86">
        <v>-14729260</v>
      </c>
      <c r="AI16" s="86"/>
      <c r="AJ16" s="86">
        <v>25253378719.610001</v>
      </c>
      <c r="AK16" s="82">
        <v>48.871899999999997</v>
      </c>
      <c r="AL16" s="82" t="s">
        <v>12358</v>
      </c>
      <c r="AM16" s="82" t="s">
        <v>8216</v>
      </c>
      <c r="AN16" s="82">
        <v>73639</v>
      </c>
      <c r="AO16" s="82" t="s">
        <v>8226</v>
      </c>
      <c r="AP16" s="82">
        <v>6.79</v>
      </c>
      <c r="AQ16" s="83">
        <v>45754</v>
      </c>
      <c r="AR16" s="83">
        <v>45937</v>
      </c>
      <c r="AS16" s="82">
        <v>3397</v>
      </c>
      <c r="AT16" s="82" t="s">
        <v>8231</v>
      </c>
      <c r="AU16" s="83">
        <v>45777</v>
      </c>
      <c r="AV16" s="82" t="s">
        <v>8218</v>
      </c>
      <c r="AW16" s="82">
        <v>100</v>
      </c>
      <c r="AX16" s="83"/>
      <c r="AY16" s="82" t="s">
        <v>4963</v>
      </c>
      <c r="AZ16" s="82">
        <v>1</v>
      </c>
      <c r="BA16" s="82" t="s">
        <v>8232</v>
      </c>
      <c r="BB16" s="82" t="s">
        <v>8232</v>
      </c>
      <c r="BC16" s="87">
        <v>6.3589999999999994E-2</v>
      </c>
      <c r="BD16" s="87">
        <v>6.3589999999999994E-2</v>
      </c>
      <c r="BE16" s="87">
        <v>103.01990000000001</v>
      </c>
      <c r="BF16" s="87">
        <v>103.0201</v>
      </c>
      <c r="BG16" s="82" t="s">
        <v>8221</v>
      </c>
      <c r="BH16" s="82" t="s">
        <v>8262</v>
      </c>
      <c r="BI16" s="82">
        <v>6.9065399999999997</v>
      </c>
      <c r="BJ16" s="82">
        <v>6.9065500000000002</v>
      </c>
      <c r="BK16" s="82">
        <v>6.9065500000000002</v>
      </c>
      <c r="BL16" s="86">
        <v>12396044327.780001</v>
      </c>
      <c r="BM16" s="82">
        <v>49.0867</v>
      </c>
      <c r="BN16" s="82" t="s">
        <v>8226</v>
      </c>
      <c r="BO16" s="82">
        <v>7.1261200000000002</v>
      </c>
      <c r="BP16" s="88"/>
      <c r="BQ16" s="88"/>
      <c r="BR16" s="88"/>
      <c r="BS16" s="82"/>
      <c r="BT16" s="85">
        <v>6.4600000000000005E-2</v>
      </c>
    </row>
    <row r="17" spans="1:72" hidden="1">
      <c r="A17" s="82" t="s">
        <v>8260</v>
      </c>
      <c r="B17" s="82" t="s">
        <v>8261</v>
      </c>
      <c r="C17" s="82" t="s">
        <v>9379</v>
      </c>
      <c r="D17" s="82" t="s">
        <v>9380</v>
      </c>
      <c r="E17" s="82" t="s">
        <v>8226</v>
      </c>
      <c r="F17" s="82" t="s">
        <v>8227</v>
      </c>
      <c r="G17" s="83">
        <v>49042</v>
      </c>
      <c r="H17" s="84">
        <v>62654000</v>
      </c>
      <c r="I17" s="85">
        <v>6.3670000000000004E-2</v>
      </c>
      <c r="J17" s="82">
        <v>104.9345</v>
      </c>
      <c r="K17" s="86">
        <v>28420550.559999999</v>
      </c>
      <c r="L17" s="82" t="s">
        <v>8228</v>
      </c>
      <c r="M17" s="82" t="s">
        <v>8229</v>
      </c>
      <c r="N17" s="82" t="s">
        <v>8228</v>
      </c>
      <c r="O17" s="82" t="s">
        <v>8229</v>
      </c>
      <c r="P17" s="82" t="s">
        <v>8226</v>
      </c>
      <c r="Q17" s="86">
        <v>6265400000</v>
      </c>
      <c r="R17" s="82">
        <v>8.82</v>
      </c>
      <c r="S17" s="86">
        <v>6265400000</v>
      </c>
      <c r="T17" s="83">
        <v>45777</v>
      </c>
      <c r="U17" s="82">
        <v>203</v>
      </c>
      <c r="V17" s="82">
        <v>168644</v>
      </c>
      <c r="W17" s="82" t="s">
        <v>4961</v>
      </c>
      <c r="X17" s="82">
        <v>101.23399999999999</v>
      </c>
      <c r="Y17" s="86">
        <v>6342712215.8900003</v>
      </c>
      <c r="Z17" s="86"/>
      <c r="AA17" s="82">
        <v>105.01300000000001</v>
      </c>
      <c r="AB17" s="86">
        <v>-7.0000000000000007E-2</v>
      </c>
      <c r="AC17" s="86">
        <v>6574566163</v>
      </c>
      <c r="AD17" s="86">
        <v>6574566163</v>
      </c>
      <c r="AE17" s="86">
        <v>0</v>
      </c>
      <c r="AF17" s="86">
        <v>231853947.11000001</v>
      </c>
      <c r="AG17" s="86">
        <v>236772286.11000001</v>
      </c>
      <c r="AH17" s="86">
        <v>-4918339</v>
      </c>
      <c r="AI17" s="86"/>
      <c r="AJ17" s="86">
        <v>25253378719.610001</v>
      </c>
      <c r="AK17" s="82">
        <v>26.034400000000002</v>
      </c>
      <c r="AL17" s="82" t="s">
        <v>9381</v>
      </c>
      <c r="AM17" s="82" t="s">
        <v>8216</v>
      </c>
      <c r="AN17" s="82">
        <v>73639</v>
      </c>
      <c r="AO17" s="82" t="s">
        <v>8226</v>
      </c>
      <c r="AP17" s="82">
        <v>7.1</v>
      </c>
      <c r="AQ17" s="83">
        <v>45755</v>
      </c>
      <c r="AR17" s="83">
        <v>45938</v>
      </c>
      <c r="AS17" s="82">
        <v>3218</v>
      </c>
      <c r="AT17" s="82" t="s">
        <v>8231</v>
      </c>
      <c r="AU17" s="83">
        <v>45777</v>
      </c>
      <c r="AV17" s="82" t="s">
        <v>8218</v>
      </c>
      <c r="AW17" s="82">
        <v>100</v>
      </c>
      <c r="AX17" s="83"/>
      <c r="AY17" s="82" t="s">
        <v>4963</v>
      </c>
      <c r="AZ17" s="82">
        <v>1</v>
      </c>
      <c r="BA17" s="82" t="s">
        <v>8232</v>
      </c>
      <c r="BB17" s="82" t="s">
        <v>8232</v>
      </c>
      <c r="BC17" s="87">
        <v>6.3670000000000004E-2</v>
      </c>
      <c r="BD17" s="87">
        <v>6.3670000000000004E-2</v>
      </c>
      <c r="BE17" s="87">
        <v>104.9346</v>
      </c>
      <c r="BF17" s="87">
        <v>104.9344</v>
      </c>
      <c r="BG17" s="82" t="s">
        <v>8221</v>
      </c>
      <c r="BH17" s="82" t="s">
        <v>8262</v>
      </c>
      <c r="BI17" s="82">
        <v>6.5876799999999998</v>
      </c>
      <c r="BJ17" s="82">
        <v>6.5876700000000001</v>
      </c>
      <c r="BK17" s="82">
        <v>6.5876799999999998</v>
      </c>
      <c r="BL17" s="86">
        <v>6602986713.5600004</v>
      </c>
      <c r="BM17" s="82">
        <v>26.146899999999999</v>
      </c>
      <c r="BN17" s="82" t="s">
        <v>8226</v>
      </c>
      <c r="BO17" s="82">
        <v>6.7973800000000004</v>
      </c>
      <c r="BP17" s="88"/>
      <c r="BQ17" s="88"/>
      <c r="BR17" s="88"/>
      <c r="BS17" s="82"/>
      <c r="BT17" s="85">
        <v>6.4680000000000001E-2</v>
      </c>
    </row>
    <row r="18" spans="1:72" hidden="1">
      <c r="A18" s="82" t="s">
        <v>8260</v>
      </c>
      <c r="B18" s="82" t="s">
        <v>8261</v>
      </c>
      <c r="C18" s="82" t="s">
        <v>8224</v>
      </c>
      <c r="D18" s="82" t="s">
        <v>8225</v>
      </c>
      <c r="E18" s="82" t="s">
        <v>8226</v>
      </c>
      <c r="F18" s="82" t="s">
        <v>8227</v>
      </c>
      <c r="G18" s="83">
        <v>48805</v>
      </c>
      <c r="H18" s="84">
        <v>58071100</v>
      </c>
      <c r="I18" s="85">
        <v>6.3509999999999997E-2</v>
      </c>
      <c r="J18" s="82">
        <v>105.2655</v>
      </c>
      <c r="K18" s="86">
        <v>89161134.290000007</v>
      </c>
      <c r="L18" s="82" t="s">
        <v>8228</v>
      </c>
      <c r="M18" s="82" t="s">
        <v>8229</v>
      </c>
      <c r="N18" s="82" t="s">
        <v>8228</v>
      </c>
      <c r="O18" s="82" t="s">
        <v>8229</v>
      </c>
      <c r="P18" s="82" t="s">
        <v>8226</v>
      </c>
      <c r="Q18" s="86">
        <v>5807110000</v>
      </c>
      <c r="R18" s="82">
        <v>8.18</v>
      </c>
      <c r="S18" s="86">
        <v>5807110000</v>
      </c>
      <c r="T18" s="83">
        <v>45777</v>
      </c>
      <c r="U18" s="82">
        <v>203</v>
      </c>
      <c r="V18" s="82">
        <v>160576</v>
      </c>
      <c r="W18" s="82" t="s">
        <v>4961</v>
      </c>
      <c r="X18" s="82">
        <v>100.4509</v>
      </c>
      <c r="Y18" s="86">
        <v>5833296107.8299999</v>
      </c>
      <c r="Z18" s="86"/>
      <c r="AA18" s="82">
        <v>105.312</v>
      </c>
      <c r="AB18" s="86">
        <v>-0.04</v>
      </c>
      <c r="AC18" s="86">
        <v>6112883377.0500002</v>
      </c>
      <c r="AD18" s="86">
        <v>6112883377.0500002</v>
      </c>
      <c r="AE18" s="86">
        <v>0</v>
      </c>
      <c r="AF18" s="86">
        <v>279587269.22000003</v>
      </c>
      <c r="AG18" s="86">
        <v>287148643.52999997</v>
      </c>
      <c r="AH18" s="86">
        <v>-7561374.3099999996</v>
      </c>
      <c r="AI18" s="86">
        <v>4949068.16</v>
      </c>
      <c r="AJ18" s="86">
        <v>25253378719.610001</v>
      </c>
      <c r="AK18" s="82">
        <v>24.206199999999999</v>
      </c>
      <c r="AL18" s="82" t="s">
        <v>8230</v>
      </c>
      <c r="AM18" s="82" t="s">
        <v>8216</v>
      </c>
      <c r="AN18" s="82">
        <v>73639</v>
      </c>
      <c r="AO18" s="82" t="s">
        <v>8226</v>
      </c>
      <c r="AP18" s="82">
        <v>7.18</v>
      </c>
      <c r="AQ18" s="83">
        <v>45702</v>
      </c>
      <c r="AR18" s="83">
        <v>45883</v>
      </c>
      <c r="AS18" s="82">
        <v>2984</v>
      </c>
      <c r="AT18" s="82" t="s">
        <v>8231</v>
      </c>
      <c r="AU18" s="83">
        <v>45777</v>
      </c>
      <c r="AV18" s="82" t="s">
        <v>8218</v>
      </c>
      <c r="AW18" s="82">
        <v>100</v>
      </c>
      <c r="AX18" s="83"/>
      <c r="AY18" s="82" t="s">
        <v>4963</v>
      </c>
      <c r="AZ18" s="82">
        <v>1</v>
      </c>
      <c r="BA18" s="82" t="s">
        <v>8232</v>
      </c>
      <c r="BB18" s="82" t="s">
        <v>8232</v>
      </c>
      <c r="BC18" s="87">
        <v>6.3509999999999997E-2</v>
      </c>
      <c r="BD18" s="87">
        <v>6.3509999999999997E-2</v>
      </c>
      <c r="BE18" s="87">
        <v>105.26560000000001</v>
      </c>
      <c r="BF18" s="87">
        <v>105.2653</v>
      </c>
      <c r="BG18" s="82" t="s">
        <v>8221</v>
      </c>
      <c r="BH18" s="82" t="s">
        <v>8262</v>
      </c>
      <c r="BI18" s="82">
        <v>6.1564899999999998</v>
      </c>
      <c r="BJ18" s="82">
        <v>6.1564899999999998</v>
      </c>
      <c r="BK18" s="82">
        <v>6.1564899999999998</v>
      </c>
      <c r="BL18" s="86">
        <v>6202044511.3400002</v>
      </c>
      <c r="BM18" s="82">
        <v>24.5593</v>
      </c>
      <c r="BN18" s="82" t="s">
        <v>8226</v>
      </c>
      <c r="BO18" s="82">
        <v>6.3519800000000002</v>
      </c>
      <c r="BP18" s="88"/>
      <c r="BQ18" s="88"/>
      <c r="BR18" s="88"/>
      <c r="BS18" s="82"/>
      <c r="BT18" s="85">
        <v>6.4519999999999994E-2</v>
      </c>
    </row>
    <row r="19" spans="1:72" hidden="1">
      <c r="A19" s="82" t="s">
        <v>8260</v>
      </c>
      <c r="B19" s="82" t="s">
        <v>8261</v>
      </c>
      <c r="C19" s="82" t="s">
        <v>21841</v>
      </c>
      <c r="D19" s="82" t="s">
        <v>21842</v>
      </c>
      <c r="E19" s="82" t="s">
        <v>4965</v>
      </c>
      <c r="F19" s="82" t="s">
        <v>4966</v>
      </c>
      <c r="G19" s="83">
        <v>45779</v>
      </c>
      <c r="H19" s="84">
        <v>348440.375</v>
      </c>
      <c r="I19" s="85"/>
      <c r="J19" s="82">
        <v>99.98357</v>
      </c>
      <c r="K19" s="86">
        <v>0</v>
      </c>
      <c r="L19" s="82"/>
      <c r="M19" s="82"/>
      <c r="N19" s="82"/>
      <c r="O19" s="82"/>
      <c r="P19" s="82" t="s">
        <v>4967</v>
      </c>
      <c r="Q19" s="86">
        <v>34844037.469999999</v>
      </c>
      <c r="R19" s="82">
        <v>0.01</v>
      </c>
      <c r="S19" s="86">
        <v>34844037.469999999</v>
      </c>
      <c r="T19" s="83">
        <v>45777</v>
      </c>
      <c r="U19" s="82">
        <v>247</v>
      </c>
      <c r="V19" s="82">
        <v>178347</v>
      </c>
      <c r="W19" s="82" t="s">
        <v>4961</v>
      </c>
      <c r="X19" s="82">
        <v>99.967100000000002</v>
      </c>
      <c r="Y19" s="86">
        <v>34832589.810000002</v>
      </c>
      <c r="Z19" s="86">
        <v>34838313.640000001</v>
      </c>
      <c r="AA19" s="82"/>
      <c r="AB19" s="86"/>
      <c r="AC19" s="86">
        <v>34838313.640000001</v>
      </c>
      <c r="AD19" s="86">
        <v>34838313.640000001</v>
      </c>
      <c r="AE19" s="86">
        <v>5723.83</v>
      </c>
      <c r="AF19" s="86">
        <v>0</v>
      </c>
      <c r="AG19" s="86"/>
      <c r="AH19" s="86">
        <v>0</v>
      </c>
      <c r="AI19" s="86"/>
      <c r="AJ19" s="86">
        <v>25253378719.610001</v>
      </c>
      <c r="AK19" s="82">
        <v>0.13800000000000001</v>
      </c>
      <c r="AL19" s="82" t="s">
        <v>21843</v>
      </c>
      <c r="AM19" s="82" t="s">
        <v>4968</v>
      </c>
      <c r="AN19" s="82">
        <v>73640</v>
      </c>
      <c r="AO19" s="82" t="s">
        <v>4967</v>
      </c>
      <c r="AP19" s="82"/>
      <c r="AQ19" s="83"/>
      <c r="AR19" s="83"/>
      <c r="AS19" s="82">
        <v>2</v>
      </c>
      <c r="AT19" s="82"/>
      <c r="AU19" s="83">
        <v>45777</v>
      </c>
      <c r="AV19" s="82" t="s">
        <v>4968</v>
      </c>
      <c r="AW19" s="82">
        <v>100</v>
      </c>
      <c r="AX19" s="83"/>
      <c r="AY19" s="82" t="s">
        <v>4969</v>
      </c>
      <c r="AZ19" s="82">
        <v>1</v>
      </c>
      <c r="BA19" s="82"/>
      <c r="BB19" s="82"/>
      <c r="BC19" s="87"/>
      <c r="BD19" s="87"/>
      <c r="BE19" s="87"/>
      <c r="BF19" s="87"/>
      <c r="BG19" s="82" t="s">
        <v>8221</v>
      </c>
      <c r="BH19" s="82" t="s">
        <v>8262</v>
      </c>
      <c r="BI19" s="82"/>
      <c r="BJ19" s="82"/>
      <c r="BK19" s="82"/>
      <c r="BL19" s="86">
        <v>34838313.640000001</v>
      </c>
      <c r="BM19" s="82">
        <v>0.13800000000000001</v>
      </c>
      <c r="BN19" s="82" t="s">
        <v>4967</v>
      </c>
      <c r="BO19" s="82"/>
      <c r="BP19" s="88"/>
      <c r="BQ19" s="88"/>
      <c r="BR19" s="88"/>
      <c r="BS19" s="82"/>
      <c r="BT19" s="85"/>
    </row>
    <row r="20" spans="1:72" hidden="1">
      <c r="A20" s="82" t="s">
        <v>8260</v>
      </c>
      <c r="B20" s="82" t="s">
        <v>8261</v>
      </c>
      <c r="C20" s="82"/>
      <c r="D20" s="82"/>
      <c r="E20" s="82"/>
      <c r="F20" s="82" t="s">
        <v>4970</v>
      </c>
      <c r="G20" s="83"/>
      <c r="H20" s="84"/>
      <c r="I20" s="85"/>
      <c r="J20" s="82"/>
      <c r="K20" s="86"/>
      <c r="L20" s="82"/>
      <c r="M20" s="82"/>
      <c r="N20" s="82"/>
      <c r="O20" s="82"/>
      <c r="P20" s="82" t="s">
        <v>4971</v>
      </c>
      <c r="Q20" s="86"/>
      <c r="R20" s="82">
        <v>0</v>
      </c>
      <c r="S20" s="86"/>
      <c r="T20" s="83">
        <v>45777</v>
      </c>
      <c r="U20" s="82"/>
      <c r="V20" s="82"/>
      <c r="W20" s="82"/>
      <c r="X20" s="82"/>
      <c r="Y20" s="86"/>
      <c r="Z20" s="86"/>
      <c r="AA20" s="82"/>
      <c r="AB20" s="86"/>
      <c r="AC20" s="86">
        <v>189294865.91999999</v>
      </c>
      <c r="AD20" s="86">
        <v>189294865.91999999</v>
      </c>
      <c r="AE20" s="86"/>
      <c r="AF20" s="86"/>
      <c r="AG20" s="86"/>
      <c r="AH20" s="86">
        <v>0</v>
      </c>
      <c r="AI20" s="86"/>
      <c r="AJ20" s="86"/>
      <c r="AK20" s="82">
        <v>0.74950000000000006</v>
      </c>
      <c r="AL20" s="82"/>
      <c r="AM20" s="82"/>
      <c r="AN20" s="82"/>
      <c r="AO20" s="82" t="s">
        <v>4971</v>
      </c>
      <c r="AP20" s="82"/>
      <c r="AQ20" s="83"/>
      <c r="AR20" s="83"/>
      <c r="AS20" s="82"/>
      <c r="AT20" s="82"/>
      <c r="AU20" s="83"/>
      <c r="AV20" s="82"/>
      <c r="AW20" s="82"/>
      <c r="AX20" s="83"/>
      <c r="AY20" s="82" t="s">
        <v>4963</v>
      </c>
      <c r="AZ20" s="82">
        <v>1</v>
      </c>
      <c r="BA20" s="82"/>
      <c r="BB20" s="82"/>
      <c r="BC20" s="87"/>
      <c r="BD20" s="87"/>
      <c r="BE20" s="87"/>
      <c r="BF20" s="87"/>
      <c r="BG20" s="82" t="s">
        <v>8221</v>
      </c>
      <c r="BH20" s="82" t="s">
        <v>8262</v>
      </c>
      <c r="BI20" s="82"/>
      <c r="BJ20" s="82"/>
      <c r="BK20" s="82"/>
      <c r="BL20" s="86">
        <v>17464853.289999999</v>
      </c>
      <c r="BM20" s="82">
        <v>6.9099999999999995E-2</v>
      </c>
      <c r="BN20" s="82" t="s">
        <v>4971</v>
      </c>
      <c r="BO20" s="82"/>
      <c r="BP20" s="88"/>
      <c r="BQ20" s="88"/>
      <c r="BR20" s="88"/>
      <c r="BS20" s="82"/>
      <c r="BT20" s="85"/>
    </row>
    <row r="21" spans="1:72" hidden="1">
      <c r="A21" s="82" t="s">
        <v>8263</v>
      </c>
      <c r="B21" s="82" t="s">
        <v>8264</v>
      </c>
      <c r="C21" s="82" t="s">
        <v>21844</v>
      </c>
      <c r="D21" s="82" t="s">
        <v>21845</v>
      </c>
      <c r="E21" s="82" t="s">
        <v>8226</v>
      </c>
      <c r="F21" s="82" t="s">
        <v>8227</v>
      </c>
      <c r="G21" s="83">
        <v>60372</v>
      </c>
      <c r="H21" s="84">
        <v>1500000</v>
      </c>
      <c r="I21" s="85">
        <v>6.7949999999999997E-2</v>
      </c>
      <c r="J21" s="82">
        <v>101.43940000000001</v>
      </c>
      <c r="K21" s="86">
        <v>460000</v>
      </c>
      <c r="L21" s="82" t="s">
        <v>8228</v>
      </c>
      <c r="M21" s="82" t="s">
        <v>8229</v>
      </c>
      <c r="N21" s="82" t="s">
        <v>8228</v>
      </c>
      <c r="O21" s="82" t="s">
        <v>8229</v>
      </c>
      <c r="P21" s="82" t="s">
        <v>8226</v>
      </c>
      <c r="Q21" s="86">
        <v>150000000</v>
      </c>
      <c r="R21" s="82">
        <v>39.409999999999997</v>
      </c>
      <c r="S21" s="86">
        <v>150000000</v>
      </c>
      <c r="T21" s="83">
        <v>45777</v>
      </c>
      <c r="U21" s="82">
        <v>203</v>
      </c>
      <c r="V21" s="82">
        <v>182808</v>
      </c>
      <c r="W21" s="82" t="s">
        <v>4961</v>
      </c>
      <c r="X21" s="82">
        <v>100.3</v>
      </c>
      <c r="Y21" s="86">
        <v>150450000</v>
      </c>
      <c r="Z21" s="86"/>
      <c r="AA21" s="82">
        <v>101.5177</v>
      </c>
      <c r="AB21" s="86">
        <v>-0.08</v>
      </c>
      <c r="AC21" s="86">
        <v>152159100</v>
      </c>
      <c r="AD21" s="86">
        <v>152159100</v>
      </c>
      <c r="AE21" s="86">
        <v>0</v>
      </c>
      <c r="AF21" s="86">
        <v>1709100</v>
      </c>
      <c r="AG21" s="86">
        <v>1826550</v>
      </c>
      <c r="AH21" s="86">
        <v>-117450</v>
      </c>
      <c r="AI21" s="86"/>
      <c r="AJ21" s="86">
        <v>924123554.19000006</v>
      </c>
      <c r="AK21" s="82">
        <v>16.465199999999999</v>
      </c>
      <c r="AL21" s="82" t="s">
        <v>21846</v>
      </c>
      <c r="AM21" s="82" t="s">
        <v>8216</v>
      </c>
      <c r="AN21" s="82">
        <v>73639</v>
      </c>
      <c r="AO21" s="82" t="s">
        <v>8226</v>
      </c>
      <c r="AP21" s="82">
        <v>6.9</v>
      </c>
      <c r="AQ21" s="83">
        <v>45762</v>
      </c>
      <c r="AR21" s="83">
        <v>45945</v>
      </c>
      <c r="AS21" s="82">
        <v>14385</v>
      </c>
      <c r="AT21" s="82" t="s">
        <v>8231</v>
      </c>
      <c r="AU21" s="83">
        <v>45777</v>
      </c>
      <c r="AV21" s="82" t="s">
        <v>8218</v>
      </c>
      <c r="AW21" s="82">
        <v>100</v>
      </c>
      <c r="AX21" s="83"/>
      <c r="AY21" s="82" t="s">
        <v>4963</v>
      </c>
      <c r="AZ21" s="82">
        <v>1</v>
      </c>
      <c r="BA21" s="82" t="s">
        <v>8232</v>
      </c>
      <c r="BB21" s="82" t="s">
        <v>8232</v>
      </c>
      <c r="BC21" s="87">
        <v>6.7949999999999997E-2</v>
      </c>
      <c r="BD21" s="87">
        <v>6.7949999999999997E-2</v>
      </c>
      <c r="BE21" s="87">
        <v>101.43819999999999</v>
      </c>
      <c r="BF21" s="87">
        <v>101.4405</v>
      </c>
      <c r="BG21" s="82" t="s">
        <v>8221</v>
      </c>
      <c r="BH21" s="82" t="s">
        <v>8265</v>
      </c>
      <c r="BI21" s="82">
        <v>13.62222</v>
      </c>
      <c r="BJ21" s="82">
        <v>13.63185</v>
      </c>
      <c r="BK21" s="82">
        <v>13.63185</v>
      </c>
      <c r="BL21" s="86">
        <v>152619100</v>
      </c>
      <c r="BM21" s="82">
        <v>16.515000000000001</v>
      </c>
      <c r="BN21" s="82" t="s">
        <v>8226</v>
      </c>
      <c r="BO21" s="82">
        <v>14.09496</v>
      </c>
      <c r="BP21" s="88"/>
      <c r="BQ21" s="88"/>
      <c r="BR21" s="88"/>
      <c r="BS21" s="82"/>
      <c r="BT21" s="85">
        <v>6.9099999999999995E-2</v>
      </c>
    </row>
    <row r="22" spans="1:72" hidden="1">
      <c r="A22" s="82" t="s">
        <v>8263</v>
      </c>
      <c r="B22" s="82" t="s">
        <v>8264</v>
      </c>
      <c r="C22" s="82" t="s">
        <v>21847</v>
      </c>
      <c r="D22" s="82" t="s">
        <v>21848</v>
      </c>
      <c r="E22" s="82" t="s">
        <v>8226</v>
      </c>
      <c r="F22" s="82" t="s">
        <v>8227</v>
      </c>
      <c r="G22" s="83">
        <v>56599</v>
      </c>
      <c r="H22" s="84">
        <v>500000</v>
      </c>
      <c r="I22" s="85">
        <v>6.7820000000000005E-2</v>
      </c>
      <c r="J22" s="82">
        <v>102.4999</v>
      </c>
      <c r="K22" s="86">
        <v>1308750</v>
      </c>
      <c r="L22" s="82" t="s">
        <v>8228</v>
      </c>
      <c r="M22" s="82" t="s">
        <v>8229</v>
      </c>
      <c r="N22" s="82" t="s">
        <v>8228</v>
      </c>
      <c r="O22" s="82" t="s">
        <v>8229</v>
      </c>
      <c r="P22" s="82" t="s">
        <v>8226</v>
      </c>
      <c r="Q22" s="86">
        <v>50000000</v>
      </c>
      <c r="R22" s="82">
        <v>29.22</v>
      </c>
      <c r="S22" s="86">
        <v>50000000</v>
      </c>
      <c r="T22" s="83">
        <v>45777</v>
      </c>
      <c r="U22" s="82">
        <v>203</v>
      </c>
      <c r="V22" s="82">
        <v>182919</v>
      </c>
      <c r="W22" s="82" t="s">
        <v>4961</v>
      </c>
      <c r="X22" s="82">
        <v>101.41</v>
      </c>
      <c r="Y22" s="86">
        <v>50705000</v>
      </c>
      <c r="Z22" s="86"/>
      <c r="AA22" s="82">
        <v>102.7998</v>
      </c>
      <c r="AB22" s="86">
        <v>-0.28999999999999998</v>
      </c>
      <c r="AC22" s="86">
        <v>51249950</v>
      </c>
      <c r="AD22" s="86">
        <v>51249950</v>
      </c>
      <c r="AE22" s="86">
        <v>0</v>
      </c>
      <c r="AF22" s="86">
        <v>544950</v>
      </c>
      <c r="AG22" s="86">
        <v>694900</v>
      </c>
      <c r="AH22" s="86">
        <v>-149950</v>
      </c>
      <c r="AI22" s="86"/>
      <c r="AJ22" s="86">
        <v>924123554.19000006</v>
      </c>
      <c r="AK22" s="82">
        <v>5.5457999999999998</v>
      </c>
      <c r="AL22" s="82" t="s">
        <v>21849</v>
      </c>
      <c r="AM22" s="82" t="s">
        <v>8216</v>
      </c>
      <c r="AN22" s="82">
        <v>73639</v>
      </c>
      <c r="AO22" s="82" t="s">
        <v>8226</v>
      </c>
      <c r="AP22" s="82">
        <v>6.98</v>
      </c>
      <c r="AQ22" s="83">
        <v>45642</v>
      </c>
      <c r="AR22" s="83">
        <v>45824</v>
      </c>
      <c r="AS22" s="82">
        <v>10666</v>
      </c>
      <c r="AT22" s="82" t="s">
        <v>8231</v>
      </c>
      <c r="AU22" s="83">
        <v>45777</v>
      </c>
      <c r="AV22" s="82" t="s">
        <v>8218</v>
      </c>
      <c r="AW22" s="82">
        <v>100</v>
      </c>
      <c r="AX22" s="83"/>
      <c r="AY22" s="82" t="s">
        <v>4963</v>
      </c>
      <c r="AZ22" s="82">
        <v>1</v>
      </c>
      <c r="BA22" s="82" t="s">
        <v>8232</v>
      </c>
      <c r="BB22" s="82" t="s">
        <v>8232</v>
      </c>
      <c r="BC22" s="87">
        <v>6.7820000000000005E-2</v>
      </c>
      <c r="BD22" s="87">
        <v>6.7820000000000005E-2</v>
      </c>
      <c r="BE22" s="87">
        <v>102.4999</v>
      </c>
      <c r="BF22" s="87">
        <v>102.4999</v>
      </c>
      <c r="BG22" s="82" t="s">
        <v>8221</v>
      </c>
      <c r="BH22" s="82" t="s">
        <v>8265</v>
      </c>
      <c r="BI22" s="82">
        <v>12.32551</v>
      </c>
      <c r="BJ22" s="82">
        <v>12.32551</v>
      </c>
      <c r="BK22" s="82">
        <v>12.32551</v>
      </c>
      <c r="BL22" s="86">
        <v>52558700</v>
      </c>
      <c r="BM22" s="82">
        <v>5.6874000000000002</v>
      </c>
      <c r="BN22" s="82" t="s">
        <v>8226</v>
      </c>
      <c r="BO22" s="82">
        <v>12.74349</v>
      </c>
      <c r="BP22" s="88"/>
      <c r="BQ22" s="88"/>
      <c r="BR22" s="88"/>
      <c r="BS22" s="82"/>
      <c r="BT22" s="85">
        <v>6.8970000000000004E-2</v>
      </c>
    </row>
    <row r="23" spans="1:72" hidden="1">
      <c r="A23" s="82" t="s">
        <v>8263</v>
      </c>
      <c r="B23" s="82" t="s">
        <v>8264</v>
      </c>
      <c r="C23" s="82" t="s">
        <v>9379</v>
      </c>
      <c r="D23" s="82" t="s">
        <v>9380</v>
      </c>
      <c r="E23" s="82" t="s">
        <v>8226</v>
      </c>
      <c r="F23" s="82" t="s">
        <v>8227</v>
      </c>
      <c r="G23" s="83">
        <v>49042</v>
      </c>
      <c r="H23" s="84">
        <v>200000</v>
      </c>
      <c r="I23" s="85">
        <v>6.3670000000000004E-2</v>
      </c>
      <c r="J23" s="82">
        <v>104.9345</v>
      </c>
      <c r="K23" s="86">
        <v>90722.22</v>
      </c>
      <c r="L23" s="82" t="s">
        <v>8228</v>
      </c>
      <c r="M23" s="82" t="s">
        <v>8229</v>
      </c>
      <c r="N23" s="82" t="s">
        <v>8228</v>
      </c>
      <c r="O23" s="82" t="s">
        <v>8229</v>
      </c>
      <c r="P23" s="82" t="s">
        <v>8226</v>
      </c>
      <c r="Q23" s="86">
        <v>20000000</v>
      </c>
      <c r="R23" s="82">
        <v>8.82</v>
      </c>
      <c r="S23" s="86">
        <v>20000000</v>
      </c>
      <c r="T23" s="83">
        <v>45777</v>
      </c>
      <c r="U23" s="82">
        <v>203</v>
      </c>
      <c r="V23" s="82">
        <v>168644</v>
      </c>
      <c r="W23" s="82" t="s">
        <v>4961</v>
      </c>
      <c r="X23" s="82">
        <v>102.0187</v>
      </c>
      <c r="Y23" s="86">
        <v>20403746.870000001</v>
      </c>
      <c r="Z23" s="86"/>
      <c r="AA23" s="82">
        <v>105.01300000000001</v>
      </c>
      <c r="AB23" s="86">
        <v>-7.0000000000000007E-2</v>
      </c>
      <c r="AC23" s="86">
        <v>20986900</v>
      </c>
      <c r="AD23" s="86">
        <v>20986900</v>
      </c>
      <c r="AE23" s="86">
        <v>0</v>
      </c>
      <c r="AF23" s="86">
        <v>583153.13</v>
      </c>
      <c r="AG23" s="86">
        <v>598853.13</v>
      </c>
      <c r="AH23" s="86">
        <v>-15700</v>
      </c>
      <c r="AI23" s="86"/>
      <c r="AJ23" s="86">
        <v>924123554.19000006</v>
      </c>
      <c r="AK23" s="82">
        <v>2.2709999999999999</v>
      </c>
      <c r="AL23" s="82" t="s">
        <v>9381</v>
      </c>
      <c r="AM23" s="82" t="s">
        <v>8216</v>
      </c>
      <c r="AN23" s="82">
        <v>73639</v>
      </c>
      <c r="AO23" s="82" t="s">
        <v>8226</v>
      </c>
      <c r="AP23" s="82">
        <v>7.1</v>
      </c>
      <c r="AQ23" s="83">
        <v>45755</v>
      </c>
      <c r="AR23" s="83">
        <v>45938</v>
      </c>
      <c r="AS23" s="82">
        <v>3218</v>
      </c>
      <c r="AT23" s="82" t="s">
        <v>8231</v>
      </c>
      <c r="AU23" s="83">
        <v>45777</v>
      </c>
      <c r="AV23" s="82" t="s">
        <v>8218</v>
      </c>
      <c r="AW23" s="82">
        <v>100</v>
      </c>
      <c r="AX23" s="83"/>
      <c r="AY23" s="82" t="s">
        <v>4963</v>
      </c>
      <c r="AZ23" s="82">
        <v>1</v>
      </c>
      <c r="BA23" s="82" t="s">
        <v>8232</v>
      </c>
      <c r="BB23" s="82" t="s">
        <v>8232</v>
      </c>
      <c r="BC23" s="87">
        <v>6.3670000000000004E-2</v>
      </c>
      <c r="BD23" s="87">
        <v>6.3670000000000004E-2</v>
      </c>
      <c r="BE23" s="87">
        <v>104.9346</v>
      </c>
      <c r="BF23" s="87">
        <v>104.9344</v>
      </c>
      <c r="BG23" s="82" t="s">
        <v>8221</v>
      </c>
      <c r="BH23" s="82" t="s">
        <v>8265</v>
      </c>
      <c r="BI23" s="82">
        <v>6.5876799999999998</v>
      </c>
      <c r="BJ23" s="82">
        <v>6.5876700000000001</v>
      </c>
      <c r="BK23" s="82">
        <v>6.5876799999999998</v>
      </c>
      <c r="BL23" s="86">
        <v>21077622.219999999</v>
      </c>
      <c r="BM23" s="82">
        <v>2.2808000000000002</v>
      </c>
      <c r="BN23" s="82" t="s">
        <v>8226</v>
      </c>
      <c r="BO23" s="82">
        <v>6.7973800000000004</v>
      </c>
      <c r="BP23" s="88"/>
      <c r="BQ23" s="88"/>
      <c r="BR23" s="88"/>
      <c r="BS23" s="82"/>
      <c r="BT23" s="85">
        <v>6.4680000000000001E-2</v>
      </c>
    </row>
    <row r="24" spans="1:72" hidden="1">
      <c r="A24" s="82" t="s">
        <v>8263</v>
      </c>
      <c r="B24" s="82" t="s">
        <v>8264</v>
      </c>
      <c r="C24" s="82" t="s">
        <v>12359</v>
      </c>
      <c r="D24" s="82" t="s">
        <v>12360</v>
      </c>
      <c r="E24" s="82" t="s">
        <v>8226</v>
      </c>
      <c r="F24" s="82" t="s">
        <v>8227</v>
      </c>
      <c r="G24" s="83">
        <v>50875</v>
      </c>
      <c r="H24" s="84">
        <v>1000000</v>
      </c>
      <c r="I24" s="85">
        <v>6.4560000000000006E-2</v>
      </c>
      <c r="J24" s="82">
        <v>107.041</v>
      </c>
      <c r="K24" s="86">
        <v>321333.33</v>
      </c>
      <c r="L24" s="82" t="s">
        <v>8228</v>
      </c>
      <c r="M24" s="82" t="s">
        <v>8229</v>
      </c>
      <c r="N24" s="82" t="s">
        <v>8228</v>
      </c>
      <c r="O24" s="82" t="s">
        <v>8229</v>
      </c>
      <c r="P24" s="82" t="s">
        <v>8226</v>
      </c>
      <c r="Q24" s="86">
        <v>100000000</v>
      </c>
      <c r="R24" s="82">
        <v>13.77</v>
      </c>
      <c r="S24" s="86">
        <v>100000000</v>
      </c>
      <c r="T24" s="83">
        <v>45777</v>
      </c>
      <c r="U24" s="82">
        <v>203</v>
      </c>
      <c r="V24" s="82">
        <v>168826</v>
      </c>
      <c r="W24" s="82" t="s">
        <v>4961</v>
      </c>
      <c r="X24" s="82">
        <v>103.545</v>
      </c>
      <c r="Y24" s="86">
        <v>103545000</v>
      </c>
      <c r="Z24" s="86"/>
      <c r="AA24" s="82">
        <v>107.0947</v>
      </c>
      <c r="AB24" s="86">
        <v>-0.05</v>
      </c>
      <c r="AC24" s="86">
        <v>107041000</v>
      </c>
      <c r="AD24" s="86">
        <v>107041000</v>
      </c>
      <c r="AE24" s="86">
        <v>0</v>
      </c>
      <c r="AF24" s="86">
        <v>3496000</v>
      </c>
      <c r="AG24" s="86">
        <v>3549700</v>
      </c>
      <c r="AH24" s="86">
        <v>-53700</v>
      </c>
      <c r="AI24" s="86"/>
      <c r="AJ24" s="86">
        <v>924123554.19000006</v>
      </c>
      <c r="AK24" s="82">
        <v>11.583</v>
      </c>
      <c r="AL24" s="82" t="s">
        <v>12361</v>
      </c>
      <c r="AM24" s="82" t="s">
        <v>8216</v>
      </c>
      <c r="AN24" s="82">
        <v>73639</v>
      </c>
      <c r="AO24" s="82" t="s">
        <v>8226</v>
      </c>
      <c r="AP24" s="82">
        <v>7.23</v>
      </c>
      <c r="AQ24" s="83">
        <v>45762</v>
      </c>
      <c r="AR24" s="83">
        <v>45945</v>
      </c>
      <c r="AS24" s="82">
        <v>5025</v>
      </c>
      <c r="AT24" s="82" t="s">
        <v>8231</v>
      </c>
      <c r="AU24" s="83">
        <v>45777</v>
      </c>
      <c r="AV24" s="82" t="s">
        <v>8218</v>
      </c>
      <c r="AW24" s="82">
        <v>100</v>
      </c>
      <c r="AX24" s="83"/>
      <c r="AY24" s="82" t="s">
        <v>4963</v>
      </c>
      <c r="AZ24" s="82">
        <v>1</v>
      </c>
      <c r="BA24" s="82" t="s">
        <v>8232</v>
      </c>
      <c r="BB24" s="82" t="s">
        <v>8232</v>
      </c>
      <c r="BC24" s="87">
        <v>6.4560000000000006E-2</v>
      </c>
      <c r="BD24" s="87">
        <v>6.4560000000000006E-2</v>
      </c>
      <c r="BE24" s="87">
        <v>107.041</v>
      </c>
      <c r="BF24" s="87">
        <v>107.041</v>
      </c>
      <c r="BG24" s="82" t="s">
        <v>8221</v>
      </c>
      <c r="BH24" s="82" t="s">
        <v>8265</v>
      </c>
      <c r="BI24" s="82">
        <v>8.8785600000000002</v>
      </c>
      <c r="BJ24" s="82">
        <v>8.8785600000000002</v>
      </c>
      <c r="BK24" s="82">
        <v>8.8785600000000002</v>
      </c>
      <c r="BL24" s="86">
        <v>107362333.33</v>
      </c>
      <c r="BM24" s="82">
        <v>11.617699999999999</v>
      </c>
      <c r="BN24" s="82" t="s">
        <v>8226</v>
      </c>
      <c r="BO24" s="82">
        <v>9.1651799999999994</v>
      </c>
      <c r="BP24" s="88"/>
      <c r="BQ24" s="88"/>
      <c r="BR24" s="88"/>
      <c r="BS24" s="82"/>
      <c r="BT24" s="85">
        <v>6.5610000000000002E-2</v>
      </c>
    </row>
    <row r="25" spans="1:72" hidden="1">
      <c r="A25" s="82" t="s">
        <v>8263</v>
      </c>
      <c r="B25" s="82" t="s">
        <v>8264</v>
      </c>
      <c r="C25" s="82" t="s">
        <v>8266</v>
      </c>
      <c r="D25" s="82" t="s">
        <v>8267</v>
      </c>
      <c r="E25" s="82" t="s">
        <v>8226</v>
      </c>
      <c r="F25" s="82" t="s">
        <v>8227</v>
      </c>
      <c r="G25" s="83">
        <v>56054</v>
      </c>
      <c r="H25" s="84">
        <v>1250000</v>
      </c>
      <c r="I25" s="85">
        <v>6.7809999999999995E-2</v>
      </c>
      <c r="J25" s="82">
        <v>106.4731</v>
      </c>
      <c r="K25" s="86">
        <v>3345833.33</v>
      </c>
      <c r="L25" s="82" t="s">
        <v>8228</v>
      </c>
      <c r="M25" s="82" t="s">
        <v>8229</v>
      </c>
      <c r="N25" s="82" t="s">
        <v>8228</v>
      </c>
      <c r="O25" s="82" t="s">
        <v>8229</v>
      </c>
      <c r="P25" s="82" t="s">
        <v>8226</v>
      </c>
      <c r="Q25" s="86">
        <v>125000000</v>
      </c>
      <c r="R25" s="82">
        <v>27.75</v>
      </c>
      <c r="S25" s="86">
        <v>125000000</v>
      </c>
      <c r="T25" s="83">
        <v>45777</v>
      </c>
      <c r="U25" s="82">
        <v>203</v>
      </c>
      <c r="V25" s="82">
        <v>158644</v>
      </c>
      <c r="W25" s="82" t="s">
        <v>4961</v>
      </c>
      <c r="X25" s="82">
        <v>101.794</v>
      </c>
      <c r="Y25" s="86">
        <v>127242500</v>
      </c>
      <c r="Z25" s="86"/>
      <c r="AA25" s="82">
        <v>106.59950000000001</v>
      </c>
      <c r="AB25" s="86">
        <v>-0.12</v>
      </c>
      <c r="AC25" s="86">
        <v>133091375</v>
      </c>
      <c r="AD25" s="86">
        <v>133091375</v>
      </c>
      <c r="AE25" s="86">
        <v>0</v>
      </c>
      <c r="AF25" s="86">
        <v>5848875</v>
      </c>
      <c r="AG25" s="86">
        <v>6006875</v>
      </c>
      <c r="AH25" s="86">
        <v>-158000</v>
      </c>
      <c r="AI25" s="86"/>
      <c r="AJ25" s="86">
        <v>924123554.19000006</v>
      </c>
      <c r="AK25" s="82">
        <v>14.401899999999999</v>
      </c>
      <c r="AL25" s="82" t="s">
        <v>8268</v>
      </c>
      <c r="AM25" s="82" t="s">
        <v>8216</v>
      </c>
      <c r="AN25" s="82">
        <v>73639</v>
      </c>
      <c r="AO25" s="82" t="s">
        <v>8226</v>
      </c>
      <c r="AP25" s="82">
        <v>7.3</v>
      </c>
      <c r="AQ25" s="83">
        <v>45645</v>
      </c>
      <c r="AR25" s="83">
        <v>45827</v>
      </c>
      <c r="AS25" s="82">
        <v>10129</v>
      </c>
      <c r="AT25" s="82" t="s">
        <v>8231</v>
      </c>
      <c r="AU25" s="83">
        <v>45777</v>
      </c>
      <c r="AV25" s="82" t="s">
        <v>8218</v>
      </c>
      <c r="AW25" s="82">
        <v>100</v>
      </c>
      <c r="AX25" s="83"/>
      <c r="AY25" s="82" t="s">
        <v>4963</v>
      </c>
      <c r="AZ25" s="82">
        <v>1</v>
      </c>
      <c r="BA25" s="82" t="s">
        <v>8232</v>
      </c>
      <c r="BB25" s="82" t="s">
        <v>8232</v>
      </c>
      <c r="BC25" s="87">
        <v>6.7809999999999995E-2</v>
      </c>
      <c r="BD25" s="87">
        <v>6.7809999999999995E-2</v>
      </c>
      <c r="BE25" s="87">
        <v>106.4729</v>
      </c>
      <c r="BF25" s="87">
        <v>106.47329999999999</v>
      </c>
      <c r="BG25" s="82" t="s">
        <v>8221</v>
      </c>
      <c r="BH25" s="82" t="s">
        <v>8265</v>
      </c>
      <c r="BI25" s="82">
        <v>12.026809999999999</v>
      </c>
      <c r="BJ25" s="82">
        <v>12.02684</v>
      </c>
      <c r="BK25" s="82">
        <v>12.02684</v>
      </c>
      <c r="BL25" s="86">
        <v>136437208.33000001</v>
      </c>
      <c r="BM25" s="82">
        <v>14.763999999999999</v>
      </c>
      <c r="BN25" s="82" t="s">
        <v>8226</v>
      </c>
      <c r="BO25" s="82">
        <v>12.43459</v>
      </c>
      <c r="BP25" s="88"/>
      <c r="BQ25" s="88"/>
      <c r="BR25" s="88"/>
      <c r="BS25" s="82"/>
      <c r="BT25" s="85">
        <v>6.8959999999999994E-2</v>
      </c>
    </row>
    <row r="26" spans="1:72" hidden="1">
      <c r="A26" s="82" t="s">
        <v>8263</v>
      </c>
      <c r="B26" s="82" t="s">
        <v>8264</v>
      </c>
      <c r="C26" s="82" t="s">
        <v>9382</v>
      </c>
      <c r="D26" s="82" t="s">
        <v>9383</v>
      </c>
      <c r="E26" s="82" t="s">
        <v>8226</v>
      </c>
      <c r="F26" s="82" t="s">
        <v>8227</v>
      </c>
      <c r="G26" s="83">
        <v>60014</v>
      </c>
      <c r="H26" s="84">
        <v>2750000</v>
      </c>
      <c r="I26" s="85">
        <v>6.8110000000000004E-2</v>
      </c>
      <c r="J26" s="82">
        <v>107.2003</v>
      </c>
      <c r="K26" s="86">
        <v>504625</v>
      </c>
      <c r="L26" s="82" t="s">
        <v>8228</v>
      </c>
      <c r="M26" s="82" t="s">
        <v>8229</v>
      </c>
      <c r="N26" s="82" t="s">
        <v>8228</v>
      </c>
      <c r="O26" s="82" t="s">
        <v>8229</v>
      </c>
      <c r="P26" s="82" t="s">
        <v>8226</v>
      </c>
      <c r="Q26" s="86">
        <v>275000000</v>
      </c>
      <c r="R26" s="82">
        <v>38.44</v>
      </c>
      <c r="S26" s="86">
        <v>275000000</v>
      </c>
      <c r="T26" s="83">
        <v>45777</v>
      </c>
      <c r="U26" s="82">
        <v>203</v>
      </c>
      <c r="V26" s="82">
        <v>169651</v>
      </c>
      <c r="W26" s="82" t="s">
        <v>4961</v>
      </c>
      <c r="X26" s="82">
        <v>103.83240000000001</v>
      </c>
      <c r="Y26" s="86">
        <v>285538970.58999997</v>
      </c>
      <c r="Z26" s="86"/>
      <c r="AA26" s="82">
        <v>107.3224</v>
      </c>
      <c r="AB26" s="86">
        <v>-0.11</v>
      </c>
      <c r="AC26" s="86">
        <v>294800825</v>
      </c>
      <c r="AD26" s="86">
        <v>294800825</v>
      </c>
      <c r="AE26" s="86">
        <v>0</v>
      </c>
      <c r="AF26" s="86">
        <v>9261854.4100000001</v>
      </c>
      <c r="AG26" s="86">
        <v>9597629.4100000001</v>
      </c>
      <c r="AH26" s="86">
        <v>-335775</v>
      </c>
      <c r="AI26" s="86"/>
      <c r="AJ26" s="86">
        <v>924123554.19000006</v>
      </c>
      <c r="AK26" s="82">
        <v>31.900600000000001</v>
      </c>
      <c r="AL26" s="82" t="s">
        <v>9384</v>
      </c>
      <c r="AM26" s="82" t="s">
        <v>8216</v>
      </c>
      <c r="AN26" s="82">
        <v>73639</v>
      </c>
      <c r="AO26" s="82" t="s">
        <v>8226</v>
      </c>
      <c r="AP26" s="82">
        <v>7.34</v>
      </c>
      <c r="AQ26" s="83">
        <v>45769</v>
      </c>
      <c r="AR26" s="83">
        <v>45952</v>
      </c>
      <c r="AS26" s="82">
        <v>14032</v>
      </c>
      <c r="AT26" s="82" t="s">
        <v>8231</v>
      </c>
      <c r="AU26" s="83">
        <v>45777</v>
      </c>
      <c r="AV26" s="82" t="s">
        <v>8218</v>
      </c>
      <c r="AW26" s="82">
        <v>100</v>
      </c>
      <c r="AX26" s="83"/>
      <c r="AY26" s="82" t="s">
        <v>4963</v>
      </c>
      <c r="AZ26" s="82">
        <v>1</v>
      </c>
      <c r="BA26" s="82" t="s">
        <v>8232</v>
      </c>
      <c r="BB26" s="82" t="s">
        <v>8232</v>
      </c>
      <c r="BC26" s="87">
        <v>6.8110000000000004E-2</v>
      </c>
      <c r="BD26" s="87">
        <v>6.8110000000000004E-2</v>
      </c>
      <c r="BE26" s="87">
        <v>107.2003</v>
      </c>
      <c r="BF26" s="87">
        <v>107.2003</v>
      </c>
      <c r="BG26" s="82" t="s">
        <v>8221</v>
      </c>
      <c r="BH26" s="82" t="s">
        <v>8265</v>
      </c>
      <c r="BI26" s="82">
        <v>13.45299</v>
      </c>
      <c r="BJ26" s="82">
        <v>13.45299</v>
      </c>
      <c r="BK26" s="82">
        <v>13.45299</v>
      </c>
      <c r="BL26" s="86">
        <v>295305450</v>
      </c>
      <c r="BM26" s="82">
        <v>31.955200000000001</v>
      </c>
      <c r="BN26" s="82" t="s">
        <v>8226</v>
      </c>
      <c r="BO26" s="82">
        <v>13.911099999999999</v>
      </c>
      <c r="BP26" s="88"/>
      <c r="BQ26" s="88"/>
      <c r="BR26" s="88"/>
      <c r="BS26" s="82"/>
      <c r="BT26" s="85">
        <v>6.9260000000000002E-2</v>
      </c>
    </row>
    <row r="27" spans="1:72" hidden="1">
      <c r="A27" s="82" t="s">
        <v>8263</v>
      </c>
      <c r="B27" s="82" t="s">
        <v>8264</v>
      </c>
      <c r="C27" s="82" t="s">
        <v>8248</v>
      </c>
      <c r="D27" s="82" t="s">
        <v>8249</v>
      </c>
      <c r="E27" s="82" t="s">
        <v>8243</v>
      </c>
      <c r="F27" s="82" t="s">
        <v>8237</v>
      </c>
      <c r="G27" s="83">
        <v>48891</v>
      </c>
      <c r="H27" s="84">
        <v>250000</v>
      </c>
      <c r="I27" s="85">
        <v>6.6799999999999998E-2</v>
      </c>
      <c r="J27" s="82">
        <v>106.607</v>
      </c>
      <c r="K27" s="86">
        <v>926270.83</v>
      </c>
      <c r="L27" s="82" t="s">
        <v>8228</v>
      </c>
      <c r="M27" s="82" t="s">
        <v>8229</v>
      </c>
      <c r="N27" s="82" t="s">
        <v>8228</v>
      </c>
      <c r="O27" s="82" t="s">
        <v>8229</v>
      </c>
      <c r="P27" s="82" t="s">
        <v>8226</v>
      </c>
      <c r="Q27" s="86">
        <v>25000000</v>
      </c>
      <c r="R27" s="82">
        <v>8.41</v>
      </c>
      <c r="S27" s="86">
        <v>25000000</v>
      </c>
      <c r="T27" s="83">
        <v>45777</v>
      </c>
      <c r="U27" s="82">
        <v>227</v>
      </c>
      <c r="V27" s="82">
        <v>163099</v>
      </c>
      <c r="W27" s="82" t="s">
        <v>4961</v>
      </c>
      <c r="X27" s="82">
        <v>100.67310000000001</v>
      </c>
      <c r="Y27" s="86">
        <v>25168275</v>
      </c>
      <c r="Z27" s="86"/>
      <c r="AA27" s="82">
        <v>106.70950000000001</v>
      </c>
      <c r="AB27" s="86">
        <v>-0.1</v>
      </c>
      <c r="AC27" s="86">
        <v>26651750</v>
      </c>
      <c r="AD27" s="86">
        <v>26651750</v>
      </c>
      <c r="AE27" s="86">
        <v>0</v>
      </c>
      <c r="AF27" s="86">
        <v>1483475</v>
      </c>
      <c r="AG27" s="86">
        <v>1509100</v>
      </c>
      <c r="AH27" s="86">
        <v>-25625</v>
      </c>
      <c r="AI27" s="86"/>
      <c r="AJ27" s="86">
        <v>924123554.19000006</v>
      </c>
      <c r="AK27" s="82">
        <v>2.8839999999999999</v>
      </c>
      <c r="AL27" s="82" t="s">
        <v>8250</v>
      </c>
      <c r="AM27" s="82" t="s">
        <v>8216</v>
      </c>
      <c r="AN27" s="82">
        <v>8142</v>
      </c>
      <c r="AO27" s="82" t="s">
        <v>8226</v>
      </c>
      <c r="AP27" s="82">
        <v>7.71</v>
      </c>
      <c r="AQ27" s="83">
        <v>45604</v>
      </c>
      <c r="AR27" s="83">
        <v>45785</v>
      </c>
      <c r="AS27" s="82">
        <v>3068</v>
      </c>
      <c r="AT27" s="82" t="s">
        <v>8231</v>
      </c>
      <c r="AU27" s="83">
        <v>45777</v>
      </c>
      <c r="AV27" s="82" t="s">
        <v>8218</v>
      </c>
      <c r="AW27" s="82">
        <v>100</v>
      </c>
      <c r="AX27" s="83"/>
      <c r="AY27" s="82" t="s">
        <v>4963</v>
      </c>
      <c r="AZ27" s="82">
        <v>1</v>
      </c>
      <c r="BA27" s="82" t="s">
        <v>8232</v>
      </c>
      <c r="BB27" s="82" t="s">
        <v>8232</v>
      </c>
      <c r="BC27" s="87">
        <v>6.6799999999999998E-2</v>
      </c>
      <c r="BD27" s="87">
        <v>6.6799999999999998E-2</v>
      </c>
      <c r="BE27" s="87">
        <v>106.6065</v>
      </c>
      <c r="BF27" s="87">
        <v>106.6075</v>
      </c>
      <c r="BG27" s="82" t="s">
        <v>8221</v>
      </c>
      <c r="BH27" s="82" t="s">
        <v>8265</v>
      </c>
      <c r="BI27" s="82">
        <v>6.0563500000000001</v>
      </c>
      <c r="BJ27" s="82">
        <v>6.0563599999999997</v>
      </c>
      <c r="BK27" s="82">
        <v>6.0563500000000001</v>
      </c>
      <c r="BL27" s="86">
        <v>27578020.829999998</v>
      </c>
      <c r="BM27" s="82">
        <v>2.9842</v>
      </c>
      <c r="BN27" s="82" t="s">
        <v>8226</v>
      </c>
      <c r="BO27" s="82">
        <v>6.2586399999999998</v>
      </c>
      <c r="BP27" s="88"/>
      <c r="BQ27" s="88"/>
      <c r="BR27" s="88"/>
      <c r="BS27" s="82"/>
      <c r="BT27" s="85">
        <v>6.7919999999999994E-2</v>
      </c>
    </row>
    <row r="28" spans="1:72" hidden="1">
      <c r="A28" s="82" t="s">
        <v>8263</v>
      </c>
      <c r="B28" s="82" t="s">
        <v>8264</v>
      </c>
      <c r="C28" s="82" t="s">
        <v>9198</v>
      </c>
      <c r="D28" s="82" t="s">
        <v>9199</v>
      </c>
      <c r="E28" s="82" t="s">
        <v>8243</v>
      </c>
      <c r="F28" s="82" t="s">
        <v>8237</v>
      </c>
      <c r="G28" s="83">
        <v>49089</v>
      </c>
      <c r="H28" s="84">
        <v>200000</v>
      </c>
      <c r="I28" s="85">
        <v>6.6900000000000001E-2</v>
      </c>
      <c r="J28" s="82">
        <v>106.91079999999999</v>
      </c>
      <c r="K28" s="86">
        <v>669066.67000000004</v>
      </c>
      <c r="L28" s="82" t="s">
        <v>8228</v>
      </c>
      <c r="M28" s="82" t="s">
        <v>8229</v>
      </c>
      <c r="N28" s="82" t="s">
        <v>8228</v>
      </c>
      <c r="O28" s="82" t="s">
        <v>8229</v>
      </c>
      <c r="P28" s="82" t="s">
        <v>8226</v>
      </c>
      <c r="Q28" s="86">
        <v>20000000</v>
      </c>
      <c r="R28" s="82">
        <v>8.9499999999999993</v>
      </c>
      <c r="S28" s="86">
        <v>20000000</v>
      </c>
      <c r="T28" s="83">
        <v>45777</v>
      </c>
      <c r="U28" s="82">
        <v>227</v>
      </c>
      <c r="V28" s="82">
        <v>168121</v>
      </c>
      <c r="W28" s="82" t="s">
        <v>4961</v>
      </c>
      <c r="X28" s="82">
        <v>102.0291</v>
      </c>
      <c r="Y28" s="86">
        <v>20405820</v>
      </c>
      <c r="Z28" s="86"/>
      <c r="AA28" s="82">
        <v>106.94710000000001</v>
      </c>
      <c r="AB28" s="86">
        <v>-0.03</v>
      </c>
      <c r="AC28" s="86">
        <v>21382160</v>
      </c>
      <c r="AD28" s="86">
        <v>21382160</v>
      </c>
      <c r="AE28" s="86">
        <v>0</v>
      </c>
      <c r="AF28" s="86">
        <v>976340</v>
      </c>
      <c r="AG28" s="86">
        <v>983600</v>
      </c>
      <c r="AH28" s="86">
        <v>-7260</v>
      </c>
      <c r="AI28" s="86"/>
      <c r="AJ28" s="86">
        <v>924123554.19000006</v>
      </c>
      <c r="AK28" s="82">
        <v>2.3138000000000001</v>
      </c>
      <c r="AL28" s="82" t="s">
        <v>9200</v>
      </c>
      <c r="AM28" s="82" t="s">
        <v>8216</v>
      </c>
      <c r="AN28" s="82">
        <v>8142</v>
      </c>
      <c r="AO28" s="82" t="s">
        <v>8226</v>
      </c>
      <c r="AP28" s="82">
        <v>7.72</v>
      </c>
      <c r="AQ28" s="83">
        <v>45621</v>
      </c>
      <c r="AR28" s="83">
        <v>45802</v>
      </c>
      <c r="AS28" s="82">
        <v>3265</v>
      </c>
      <c r="AT28" s="82" t="s">
        <v>8231</v>
      </c>
      <c r="AU28" s="83">
        <v>45777</v>
      </c>
      <c r="AV28" s="82" t="s">
        <v>8218</v>
      </c>
      <c r="AW28" s="82">
        <v>100</v>
      </c>
      <c r="AX28" s="83"/>
      <c r="AY28" s="82" t="s">
        <v>4963</v>
      </c>
      <c r="AZ28" s="82">
        <v>1</v>
      </c>
      <c r="BA28" s="82" t="s">
        <v>8232</v>
      </c>
      <c r="BB28" s="82" t="s">
        <v>8232</v>
      </c>
      <c r="BC28" s="87">
        <v>6.6799999999999998E-2</v>
      </c>
      <c r="BD28" s="87">
        <v>6.7000000000000004E-2</v>
      </c>
      <c r="BE28" s="87">
        <v>106.9808</v>
      </c>
      <c r="BF28" s="87">
        <v>106.8407</v>
      </c>
      <c r="BG28" s="82" t="s">
        <v>8221</v>
      </c>
      <c r="BH28" s="82" t="s">
        <v>8265</v>
      </c>
      <c r="BI28" s="82">
        <v>6.35731</v>
      </c>
      <c r="BJ28" s="82">
        <v>6.3548400000000003</v>
      </c>
      <c r="BK28" s="82">
        <v>6.3560800000000004</v>
      </c>
      <c r="BL28" s="86">
        <v>22051226.670000002</v>
      </c>
      <c r="BM28" s="82">
        <v>2.3862000000000001</v>
      </c>
      <c r="BN28" s="82" t="s">
        <v>8226</v>
      </c>
      <c r="BO28" s="82">
        <v>6.5686900000000001</v>
      </c>
      <c r="BP28" s="88"/>
      <c r="BQ28" s="88"/>
      <c r="BR28" s="88"/>
      <c r="BS28" s="82"/>
      <c r="BT28" s="85">
        <v>6.8019999999999997E-2</v>
      </c>
    </row>
    <row r="29" spans="1:72" hidden="1">
      <c r="A29" s="82" t="s">
        <v>8263</v>
      </c>
      <c r="B29" s="82" t="s">
        <v>8264</v>
      </c>
      <c r="C29" s="82" t="s">
        <v>21841</v>
      </c>
      <c r="D29" s="82" t="s">
        <v>21842</v>
      </c>
      <c r="E29" s="82" t="s">
        <v>4965</v>
      </c>
      <c r="F29" s="82" t="s">
        <v>4966</v>
      </c>
      <c r="G29" s="83">
        <v>45779</v>
      </c>
      <c r="H29" s="84">
        <v>1097666.7720000001</v>
      </c>
      <c r="I29" s="85"/>
      <c r="J29" s="82">
        <v>99.98357</v>
      </c>
      <c r="K29" s="86">
        <v>0</v>
      </c>
      <c r="L29" s="82"/>
      <c r="M29" s="82"/>
      <c r="N29" s="82"/>
      <c r="O29" s="82"/>
      <c r="P29" s="82" t="s">
        <v>4967</v>
      </c>
      <c r="Q29" s="86">
        <v>109766677.2</v>
      </c>
      <c r="R29" s="82">
        <v>0.01</v>
      </c>
      <c r="S29" s="86">
        <v>109766677.2</v>
      </c>
      <c r="T29" s="83">
        <v>45777</v>
      </c>
      <c r="U29" s="82">
        <v>247</v>
      </c>
      <c r="V29" s="82">
        <v>178347</v>
      </c>
      <c r="W29" s="82" t="s">
        <v>4961</v>
      </c>
      <c r="X29" s="82">
        <v>99.967100000000002</v>
      </c>
      <c r="Y29" s="86">
        <v>109730614.5</v>
      </c>
      <c r="Z29" s="86">
        <v>109748645.83</v>
      </c>
      <c r="AA29" s="82"/>
      <c r="AB29" s="86"/>
      <c r="AC29" s="86">
        <v>109748645.83</v>
      </c>
      <c r="AD29" s="86">
        <v>109748645.83</v>
      </c>
      <c r="AE29" s="86">
        <v>18031.330000000002</v>
      </c>
      <c r="AF29" s="86">
        <v>0</v>
      </c>
      <c r="AG29" s="86"/>
      <c r="AH29" s="86">
        <v>0</v>
      </c>
      <c r="AI29" s="86"/>
      <c r="AJ29" s="86">
        <v>924123554.19000006</v>
      </c>
      <c r="AK29" s="82">
        <v>11.875999999999999</v>
      </c>
      <c r="AL29" s="82" t="s">
        <v>21843</v>
      </c>
      <c r="AM29" s="82" t="s">
        <v>4968</v>
      </c>
      <c r="AN29" s="82">
        <v>73640</v>
      </c>
      <c r="AO29" s="82" t="s">
        <v>4967</v>
      </c>
      <c r="AP29" s="82"/>
      <c r="AQ29" s="83"/>
      <c r="AR29" s="83"/>
      <c r="AS29" s="82">
        <v>2</v>
      </c>
      <c r="AT29" s="82"/>
      <c r="AU29" s="83">
        <v>45777</v>
      </c>
      <c r="AV29" s="82" t="s">
        <v>4968</v>
      </c>
      <c r="AW29" s="82">
        <v>100</v>
      </c>
      <c r="AX29" s="83"/>
      <c r="AY29" s="82" t="s">
        <v>4969</v>
      </c>
      <c r="AZ29" s="82">
        <v>1</v>
      </c>
      <c r="BA29" s="82"/>
      <c r="BB29" s="82"/>
      <c r="BC29" s="87"/>
      <c r="BD29" s="87"/>
      <c r="BE29" s="87"/>
      <c r="BF29" s="87"/>
      <c r="BG29" s="82" t="s">
        <v>8221</v>
      </c>
      <c r="BH29" s="82" t="s">
        <v>8265</v>
      </c>
      <c r="BI29" s="82"/>
      <c r="BJ29" s="82"/>
      <c r="BK29" s="82"/>
      <c r="BL29" s="86">
        <v>109748645.83</v>
      </c>
      <c r="BM29" s="82">
        <v>11.875999999999999</v>
      </c>
      <c r="BN29" s="82" t="s">
        <v>4967</v>
      </c>
      <c r="BO29" s="82"/>
      <c r="BP29" s="88"/>
      <c r="BQ29" s="88"/>
      <c r="BR29" s="88"/>
      <c r="BS29" s="82"/>
      <c r="BT29" s="85"/>
    </row>
    <row r="30" spans="1:72" hidden="1">
      <c r="A30" s="82" t="s">
        <v>8263</v>
      </c>
      <c r="B30" s="82" t="s">
        <v>8264</v>
      </c>
      <c r="C30" s="82"/>
      <c r="D30" s="82"/>
      <c r="E30" s="82"/>
      <c r="F30" s="82" t="s">
        <v>4970</v>
      </c>
      <c r="G30" s="83"/>
      <c r="H30" s="84"/>
      <c r="I30" s="85"/>
      <c r="J30" s="82"/>
      <c r="K30" s="86"/>
      <c r="L30" s="82"/>
      <c r="M30" s="82"/>
      <c r="N30" s="82"/>
      <c r="O30" s="82"/>
      <c r="P30" s="82" t="s">
        <v>4971</v>
      </c>
      <c r="Q30" s="86"/>
      <c r="R30" s="82">
        <v>0</v>
      </c>
      <c r="S30" s="86"/>
      <c r="T30" s="83">
        <v>45777</v>
      </c>
      <c r="U30" s="82"/>
      <c r="V30" s="82"/>
      <c r="W30" s="82"/>
      <c r="X30" s="82"/>
      <c r="Y30" s="86"/>
      <c r="Z30" s="86"/>
      <c r="AA30" s="82"/>
      <c r="AB30" s="86"/>
      <c r="AC30" s="86">
        <v>7011848.3600000003</v>
      </c>
      <c r="AD30" s="86">
        <v>7011848.3600000003</v>
      </c>
      <c r="AE30" s="86"/>
      <c r="AF30" s="86"/>
      <c r="AG30" s="86"/>
      <c r="AH30" s="86">
        <v>0</v>
      </c>
      <c r="AI30" s="86"/>
      <c r="AJ30" s="86"/>
      <c r="AK30" s="82">
        <v>0.75870000000000004</v>
      </c>
      <c r="AL30" s="82"/>
      <c r="AM30" s="82"/>
      <c r="AN30" s="82"/>
      <c r="AO30" s="82" t="s">
        <v>4971</v>
      </c>
      <c r="AP30" s="82"/>
      <c r="AQ30" s="83"/>
      <c r="AR30" s="83"/>
      <c r="AS30" s="82"/>
      <c r="AT30" s="82"/>
      <c r="AU30" s="83"/>
      <c r="AV30" s="82"/>
      <c r="AW30" s="82"/>
      <c r="AX30" s="83"/>
      <c r="AY30" s="82" t="s">
        <v>4963</v>
      </c>
      <c r="AZ30" s="82">
        <v>1</v>
      </c>
      <c r="BA30" s="82"/>
      <c r="BB30" s="82"/>
      <c r="BC30" s="87"/>
      <c r="BD30" s="87"/>
      <c r="BE30" s="87"/>
      <c r="BF30" s="87"/>
      <c r="BG30" s="82" t="s">
        <v>8221</v>
      </c>
      <c r="BH30" s="82" t="s">
        <v>8265</v>
      </c>
      <c r="BI30" s="82"/>
      <c r="BJ30" s="82"/>
      <c r="BK30" s="82"/>
      <c r="BL30" s="86">
        <v>-614753.02</v>
      </c>
      <c r="BM30" s="82">
        <v>-6.6500000000000004E-2</v>
      </c>
      <c r="BN30" s="82" t="s">
        <v>4971</v>
      </c>
      <c r="BO30" s="82"/>
      <c r="BP30" s="88"/>
      <c r="BQ30" s="88"/>
      <c r="BR30" s="88"/>
      <c r="BS30" s="82"/>
      <c r="BT30" s="85"/>
    </row>
    <row r="31" spans="1:72" hidden="1">
      <c r="A31" s="82" t="s">
        <v>8269</v>
      </c>
      <c r="B31" s="82" t="s">
        <v>9455</v>
      </c>
      <c r="C31" s="82" t="s">
        <v>21534</v>
      </c>
      <c r="D31" s="82" t="s">
        <v>21535</v>
      </c>
      <c r="E31" s="82" t="s">
        <v>8371</v>
      </c>
      <c r="F31" s="82" t="s">
        <v>8270</v>
      </c>
      <c r="G31" s="83">
        <v>46057</v>
      </c>
      <c r="H31" s="84">
        <v>1500000</v>
      </c>
      <c r="I31" s="85">
        <v>6.7119999999999999E-2</v>
      </c>
      <c r="J31" s="82">
        <v>95.120199999999997</v>
      </c>
      <c r="K31" s="86">
        <v>0</v>
      </c>
      <c r="L31" s="82" t="s">
        <v>8271</v>
      </c>
      <c r="M31" s="82" t="s">
        <v>633</v>
      </c>
      <c r="N31" s="82" t="s">
        <v>8214</v>
      </c>
      <c r="O31" s="82" t="s">
        <v>633</v>
      </c>
      <c r="P31" s="82" t="s">
        <v>4960</v>
      </c>
      <c r="Q31" s="86">
        <v>150000000</v>
      </c>
      <c r="R31" s="82">
        <v>0.77</v>
      </c>
      <c r="S31" s="86">
        <v>150000000</v>
      </c>
      <c r="T31" s="83">
        <v>45777</v>
      </c>
      <c r="U31" s="82">
        <v>209</v>
      </c>
      <c r="V31" s="82">
        <v>180164</v>
      </c>
      <c r="W31" s="82" t="s">
        <v>4961</v>
      </c>
      <c r="X31" s="82">
        <v>94.091099999999997</v>
      </c>
      <c r="Y31" s="86">
        <v>141136650</v>
      </c>
      <c r="Z31" s="86">
        <v>142124602.5</v>
      </c>
      <c r="AA31" s="82">
        <v>95.117500000000007</v>
      </c>
      <c r="AB31" s="86">
        <v>0</v>
      </c>
      <c r="AC31" s="86">
        <v>142680300</v>
      </c>
      <c r="AD31" s="86">
        <v>142680300</v>
      </c>
      <c r="AE31" s="86">
        <v>987952.5</v>
      </c>
      <c r="AF31" s="86">
        <v>555697.5</v>
      </c>
      <c r="AG31" s="86">
        <v>579874.5</v>
      </c>
      <c r="AH31" s="86">
        <v>-24177</v>
      </c>
      <c r="AI31" s="86"/>
      <c r="AJ31" s="86">
        <v>18288119673.48</v>
      </c>
      <c r="AK31" s="82">
        <v>0.7802</v>
      </c>
      <c r="AL31" s="82" t="s">
        <v>21536</v>
      </c>
      <c r="AM31" s="82" t="s">
        <v>8216</v>
      </c>
      <c r="AN31" s="82">
        <v>6155</v>
      </c>
      <c r="AO31" s="82" t="s">
        <v>4962</v>
      </c>
      <c r="AP31" s="82"/>
      <c r="AQ31" s="83"/>
      <c r="AR31" s="83"/>
      <c r="AS31" s="82">
        <v>280</v>
      </c>
      <c r="AT31" s="82"/>
      <c r="AU31" s="83">
        <v>45777</v>
      </c>
      <c r="AV31" s="82" t="s">
        <v>4968</v>
      </c>
      <c r="AW31" s="82">
        <v>100</v>
      </c>
      <c r="AX31" s="83"/>
      <c r="AY31" s="82" t="s">
        <v>4969</v>
      </c>
      <c r="AZ31" s="82">
        <v>1</v>
      </c>
      <c r="BA31" s="82" t="s">
        <v>8272</v>
      </c>
      <c r="BB31" s="82" t="s">
        <v>8276</v>
      </c>
      <c r="BC31" s="87">
        <v>6.7129999999999995E-2</v>
      </c>
      <c r="BD31" s="87">
        <v>6.7100000000000007E-2</v>
      </c>
      <c r="BE31" s="87">
        <v>95.119200000000006</v>
      </c>
      <c r="BF31" s="87">
        <v>95.121200000000002</v>
      </c>
      <c r="BG31" s="82" t="s">
        <v>8221</v>
      </c>
      <c r="BH31" s="82" t="s">
        <v>8274</v>
      </c>
      <c r="BI31" s="82"/>
      <c r="BJ31" s="82"/>
      <c r="BK31" s="82"/>
      <c r="BL31" s="86">
        <v>142680300</v>
      </c>
      <c r="BM31" s="82">
        <v>0.7802</v>
      </c>
      <c r="BN31" s="82" t="s">
        <v>4964</v>
      </c>
      <c r="BO31" s="82"/>
      <c r="BP31" s="88"/>
      <c r="BQ31" s="88">
        <v>0</v>
      </c>
      <c r="BR31" s="88">
        <v>0</v>
      </c>
      <c r="BS31" s="82" t="s">
        <v>8223</v>
      </c>
      <c r="BT31" s="85"/>
    </row>
    <row r="32" spans="1:72" hidden="1">
      <c r="A32" s="82" t="s">
        <v>8269</v>
      </c>
      <c r="B32" s="82" t="s">
        <v>9455</v>
      </c>
      <c r="C32" s="82" t="s">
        <v>20861</v>
      </c>
      <c r="D32" s="82" t="s">
        <v>20862</v>
      </c>
      <c r="E32" s="82" t="s">
        <v>8371</v>
      </c>
      <c r="F32" s="82" t="s">
        <v>8270</v>
      </c>
      <c r="G32" s="83">
        <v>45909</v>
      </c>
      <c r="H32" s="84">
        <v>5000000</v>
      </c>
      <c r="I32" s="85">
        <v>6.6600000000000006E-2</v>
      </c>
      <c r="J32" s="82">
        <v>97.665599999999998</v>
      </c>
      <c r="K32" s="86">
        <v>0</v>
      </c>
      <c r="L32" s="82" t="s">
        <v>8271</v>
      </c>
      <c r="M32" s="82" t="s">
        <v>633</v>
      </c>
      <c r="N32" s="82" t="s">
        <v>8214</v>
      </c>
      <c r="O32" s="82" t="s">
        <v>633</v>
      </c>
      <c r="P32" s="82" t="s">
        <v>4960</v>
      </c>
      <c r="Q32" s="86">
        <v>500000000</v>
      </c>
      <c r="R32" s="82">
        <v>0.36</v>
      </c>
      <c r="S32" s="86">
        <v>500000000</v>
      </c>
      <c r="T32" s="83">
        <v>45777</v>
      </c>
      <c r="U32" s="82">
        <v>209</v>
      </c>
      <c r="V32" s="82">
        <v>174375</v>
      </c>
      <c r="W32" s="82" t="s">
        <v>4961</v>
      </c>
      <c r="X32" s="82">
        <v>97.495400000000004</v>
      </c>
      <c r="Y32" s="86">
        <v>487477000</v>
      </c>
      <c r="Z32" s="86">
        <v>488365155</v>
      </c>
      <c r="AA32" s="82">
        <v>97.658000000000001</v>
      </c>
      <c r="AB32" s="86">
        <v>0.01</v>
      </c>
      <c r="AC32" s="86">
        <v>488328000</v>
      </c>
      <c r="AD32" s="86">
        <v>488328000</v>
      </c>
      <c r="AE32" s="86">
        <v>888155</v>
      </c>
      <c r="AF32" s="86">
        <v>-37155</v>
      </c>
      <c r="AG32" s="86">
        <v>13660</v>
      </c>
      <c r="AH32" s="86">
        <v>-50815</v>
      </c>
      <c r="AI32" s="86"/>
      <c r="AJ32" s="86">
        <v>18288119673.48</v>
      </c>
      <c r="AK32" s="82">
        <v>2.6701999999999999</v>
      </c>
      <c r="AL32" s="82" t="s">
        <v>20863</v>
      </c>
      <c r="AM32" s="82" t="s">
        <v>8216</v>
      </c>
      <c r="AN32" s="82">
        <v>6155</v>
      </c>
      <c r="AO32" s="82" t="s">
        <v>4962</v>
      </c>
      <c r="AP32" s="82"/>
      <c r="AQ32" s="83"/>
      <c r="AR32" s="83"/>
      <c r="AS32" s="82">
        <v>132</v>
      </c>
      <c r="AT32" s="82"/>
      <c r="AU32" s="83">
        <v>45777</v>
      </c>
      <c r="AV32" s="82" t="s">
        <v>4968</v>
      </c>
      <c r="AW32" s="82">
        <v>100</v>
      </c>
      <c r="AX32" s="83"/>
      <c r="AY32" s="82" t="s">
        <v>4969</v>
      </c>
      <c r="AZ32" s="82">
        <v>1</v>
      </c>
      <c r="BA32" s="82" t="s">
        <v>8272</v>
      </c>
      <c r="BB32" s="82" t="s">
        <v>8276</v>
      </c>
      <c r="BC32" s="87">
        <v>6.6600000000000006E-2</v>
      </c>
      <c r="BD32" s="87">
        <v>6.6600000000000006E-2</v>
      </c>
      <c r="BE32" s="87">
        <v>97.665599999999998</v>
      </c>
      <c r="BF32" s="87">
        <v>97.665499999999994</v>
      </c>
      <c r="BG32" s="82" t="s">
        <v>8221</v>
      </c>
      <c r="BH32" s="82" t="s">
        <v>8274</v>
      </c>
      <c r="BI32" s="82"/>
      <c r="BJ32" s="82"/>
      <c r="BK32" s="82"/>
      <c r="BL32" s="86">
        <v>488328000</v>
      </c>
      <c r="BM32" s="82">
        <v>2.6701999999999999</v>
      </c>
      <c r="BN32" s="82" t="s">
        <v>4964</v>
      </c>
      <c r="BO32" s="82"/>
      <c r="BP32" s="88"/>
      <c r="BQ32" s="88">
        <v>41000000000</v>
      </c>
      <c r="BR32" s="88">
        <v>4.8780000000000001</v>
      </c>
      <c r="BS32" s="82" t="s">
        <v>8223</v>
      </c>
      <c r="BT32" s="85"/>
    </row>
    <row r="33" spans="1:72" hidden="1">
      <c r="A33" s="82" t="s">
        <v>8269</v>
      </c>
      <c r="B33" s="82" t="s">
        <v>9455</v>
      </c>
      <c r="C33" s="82" t="s">
        <v>21591</v>
      </c>
      <c r="D33" s="82" t="s">
        <v>21592</v>
      </c>
      <c r="E33" s="82" t="s">
        <v>8443</v>
      </c>
      <c r="F33" s="82" t="s">
        <v>8270</v>
      </c>
      <c r="G33" s="83">
        <v>45903</v>
      </c>
      <c r="H33" s="84">
        <v>2500000</v>
      </c>
      <c r="I33" s="85">
        <v>6.6299999999999998E-2</v>
      </c>
      <c r="J33" s="82">
        <v>97.779899999999998</v>
      </c>
      <c r="K33" s="86">
        <v>0</v>
      </c>
      <c r="L33" s="82" t="s">
        <v>8271</v>
      </c>
      <c r="M33" s="82" t="s">
        <v>633</v>
      </c>
      <c r="N33" s="82" t="s">
        <v>8214</v>
      </c>
      <c r="O33" s="82" t="s">
        <v>633</v>
      </c>
      <c r="P33" s="82" t="s">
        <v>4973</v>
      </c>
      <c r="Q33" s="86">
        <v>250000000</v>
      </c>
      <c r="R33" s="82">
        <v>0.35</v>
      </c>
      <c r="S33" s="86">
        <v>250000000</v>
      </c>
      <c r="T33" s="83">
        <v>45777</v>
      </c>
      <c r="U33" s="82">
        <v>209</v>
      </c>
      <c r="V33" s="82">
        <v>175518</v>
      </c>
      <c r="W33" s="82" t="s">
        <v>4961</v>
      </c>
      <c r="X33" s="82">
        <v>97.599500000000006</v>
      </c>
      <c r="Y33" s="86">
        <v>243998750</v>
      </c>
      <c r="Z33" s="86">
        <v>244443287.5</v>
      </c>
      <c r="AA33" s="82">
        <v>97.774100000000004</v>
      </c>
      <c r="AB33" s="86">
        <v>0.01</v>
      </c>
      <c r="AC33" s="86">
        <v>244449750</v>
      </c>
      <c r="AD33" s="86">
        <v>244449750</v>
      </c>
      <c r="AE33" s="86">
        <v>444537.5</v>
      </c>
      <c r="AF33" s="86">
        <v>6462.5</v>
      </c>
      <c r="AG33" s="86">
        <v>36417.5</v>
      </c>
      <c r="AH33" s="86">
        <v>-29955</v>
      </c>
      <c r="AI33" s="86"/>
      <c r="AJ33" s="86">
        <v>18288119673.48</v>
      </c>
      <c r="AK33" s="82">
        <v>1.3367</v>
      </c>
      <c r="AL33" s="82" t="s">
        <v>21593</v>
      </c>
      <c r="AM33" s="82" t="s">
        <v>8216</v>
      </c>
      <c r="AN33" s="82">
        <v>6343</v>
      </c>
      <c r="AO33" s="82" t="s">
        <v>4962</v>
      </c>
      <c r="AP33" s="82"/>
      <c r="AQ33" s="83"/>
      <c r="AR33" s="83"/>
      <c r="AS33" s="82">
        <v>126</v>
      </c>
      <c r="AT33" s="82"/>
      <c r="AU33" s="83">
        <v>45777</v>
      </c>
      <c r="AV33" s="82" t="s">
        <v>4968</v>
      </c>
      <c r="AW33" s="82">
        <v>100</v>
      </c>
      <c r="AX33" s="83"/>
      <c r="AY33" s="82" t="s">
        <v>4969</v>
      </c>
      <c r="AZ33" s="82">
        <v>1</v>
      </c>
      <c r="BA33" s="82" t="s">
        <v>8272</v>
      </c>
      <c r="BB33" s="82" t="s">
        <v>8272</v>
      </c>
      <c r="BC33" s="87">
        <v>6.6299999999999998E-2</v>
      </c>
      <c r="BD33" s="87">
        <v>6.6299999999999998E-2</v>
      </c>
      <c r="BE33" s="87">
        <v>97.779899999999998</v>
      </c>
      <c r="BF33" s="87">
        <v>97.779899999999998</v>
      </c>
      <c r="BG33" s="82" t="s">
        <v>8221</v>
      </c>
      <c r="BH33" s="82" t="s">
        <v>8274</v>
      </c>
      <c r="BI33" s="82"/>
      <c r="BJ33" s="82"/>
      <c r="BK33" s="82"/>
      <c r="BL33" s="86">
        <v>244449750</v>
      </c>
      <c r="BM33" s="82">
        <v>1.3367</v>
      </c>
      <c r="BN33" s="82" t="s">
        <v>4964</v>
      </c>
      <c r="BO33" s="82"/>
      <c r="BP33" s="88"/>
      <c r="BQ33" s="88">
        <v>22500000000</v>
      </c>
      <c r="BR33" s="88">
        <v>1.111</v>
      </c>
      <c r="BS33" s="82" t="s">
        <v>8223</v>
      </c>
      <c r="BT33" s="85"/>
    </row>
    <row r="34" spans="1:72" hidden="1">
      <c r="A34" s="82" t="s">
        <v>8269</v>
      </c>
      <c r="B34" s="82" t="s">
        <v>9455</v>
      </c>
      <c r="C34" s="82" t="s">
        <v>21850</v>
      </c>
      <c r="D34" s="82" t="s">
        <v>21851</v>
      </c>
      <c r="E34" s="82" t="s">
        <v>8443</v>
      </c>
      <c r="F34" s="82" t="s">
        <v>8270</v>
      </c>
      <c r="G34" s="83">
        <v>46009</v>
      </c>
      <c r="H34" s="84">
        <v>5000000</v>
      </c>
      <c r="I34" s="85">
        <v>6.6900000000000001E-2</v>
      </c>
      <c r="J34" s="82">
        <v>95.938000000000002</v>
      </c>
      <c r="K34" s="86">
        <v>0</v>
      </c>
      <c r="L34" s="82" t="s">
        <v>8271</v>
      </c>
      <c r="M34" s="82" t="s">
        <v>633</v>
      </c>
      <c r="N34" s="82" t="s">
        <v>8214</v>
      </c>
      <c r="O34" s="82" t="s">
        <v>633</v>
      </c>
      <c r="P34" s="82" t="s">
        <v>4973</v>
      </c>
      <c r="Q34" s="86">
        <v>500000000</v>
      </c>
      <c r="R34" s="82">
        <v>0.64</v>
      </c>
      <c r="S34" s="86">
        <v>500000000</v>
      </c>
      <c r="T34" s="83">
        <v>45777</v>
      </c>
      <c r="U34" s="82">
        <v>209</v>
      </c>
      <c r="V34" s="82">
        <v>178041</v>
      </c>
      <c r="W34" s="82" t="s">
        <v>4961</v>
      </c>
      <c r="X34" s="82">
        <v>95.898399999999995</v>
      </c>
      <c r="Y34" s="86">
        <v>479492000</v>
      </c>
      <c r="Z34" s="86">
        <v>479668035</v>
      </c>
      <c r="AA34" s="82">
        <v>95.915300000000002</v>
      </c>
      <c r="AB34" s="86">
        <v>0.02</v>
      </c>
      <c r="AC34" s="86">
        <v>479690000</v>
      </c>
      <c r="AD34" s="86">
        <v>479690000</v>
      </c>
      <c r="AE34" s="86">
        <v>176035</v>
      </c>
      <c r="AF34" s="86">
        <v>21965</v>
      </c>
      <c r="AG34" s="86">
        <v>-3520</v>
      </c>
      <c r="AH34" s="86">
        <v>25485</v>
      </c>
      <c r="AI34" s="86"/>
      <c r="AJ34" s="86">
        <v>18288119673.48</v>
      </c>
      <c r="AK34" s="82">
        <v>2.6230000000000002</v>
      </c>
      <c r="AL34" s="82" t="s">
        <v>21852</v>
      </c>
      <c r="AM34" s="82" t="s">
        <v>8216</v>
      </c>
      <c r="AN34" s="82">
        <v>6343</v>
      </c>
      <c r="AO34" s="82" t="s">
        <v>4962</v>
      </c>
      <c r="AP34" s="82"/>
      <c r="AQ34" s="83"/>
      <c r="AR34" s="83"/>
      <c r="AS34" s="82">
        <v>232</v>
      </c>
      <c r="AT34" s="82"/>
      <c r="AU34" s="83">
        <v>45777</v>
      </c>
      <c r="AV34" s="82" t="s">
        <v>4968</v>
      </c>
      <c r="AW34" s="82">
        <v>100</v>
      </c>
      <c r="AX34" s="83"/>
      <c r="AY34" s="82" t="s">
        <v>4969</v>
      </c>
      <c r="AZ34" s="82">
        <v>1</v>
      </c>
      <c r="BA34" s="82" t="s">
        <v>8272</v>
      </c>
      <c r="BB34" s="82" t="s">
        <v>8272</v>
      </c>
      <c r="BC34" s="87">
        <v>6.6900000000000001E-2</v>
      </c>
      <c r="BD34" s="87">
        <v>6.6900000000000001E-2</v>
      </c>
      <c r="BE34" s="87">
        <v>95.938000000000002</v>
      </c>
      <c r="BF34" s="87">
        <v>95.938000000000002</v>
      </c>
      <c r="BG34" s="82" t="s">
        <v>8221</v>
      </c>
      <c r="BH34" s="82" t="s">
        <v>8274</v>
      </c>
      <c r="BI34" s="82"/>
      <c r="BJ34" s="82"/>
      <c r="BK34" s="82"/>
      <c r="BL34" s="86">
        <v>479690000</v>
      </c>
      <c r="BM34" s="82">
        <v>2.6230000000000002</v>
      </c>
      <c r="BN34" s="82" t="s">
        <v>4964</v>
      </c>
      <c r="BO34" s="82"/>
      <c r="BP34" s="88"/>
      <c r="BQ34" s="88">
        <v>30100000000</v>
      </c>
      <c r="BR34" s="88">
        <v>1.661</v>
      </c>
      <c r="BS34" s="82" t="s">
        <v>8223</v>
      </c>
      <c r="BT34" s="85"/>
    </row>
    <row r="35" spans="1:72" hidden="1">
      <c r="A35" s="82" t="s">
        <v>8269</v>
      </c>
      <c r="B35" s="82" t="s">
        <v>9455</v>
      </c>
      <c r="C35" s="82" t="s">
        <v>20474</v>
      </c>
      <c r="D35" s="82" t="s">
        <v>20475</v>
      </c>
      <c r="E35" s="82" t="s">
        <v>8212</v>
      </c>
      <c r="F35" s="82" t="s">
        <v>8270</v>
      </c>
      <c r="G35" s="83">
        <v>45995</v>
      </c>
      <c r="H35" s="84">
        <v>1500000</v>
      </c>
      <c r="I35" s="85">
        <v>6.7000000000000004E-2</v>
      </c>
      <c r="J35" s="82">
        <v>96.169300000000007</v>
      </c>
      <c r="K35" s="86">
        <v>0</v>
      </c>
      <c r="L35" s="82" t="s">
        <v>8271</v>
      </c>
      <c r="M35" s="82" t="s">
        <v>633</v>
      </c>
      <c r="N35" s="82" t="s">
        <v>8214</v>
      </c>
      <c r="O35" s="82" t="s">
        <v>633</v>
      </c>
      <c r="P35" s="82" t="s">
        <v>4960</v>
      </c>
      <c r="Q35" s="86">
        <v>150000000</v>
      </c>
      <c r="R35" s="82">
        <v>0.6</v>
      </c>
      <c r="S35" s="86">
        <v>150000000</v>
      </c>
      <c r="T35" s="83">
        <v>45777</v>
      </c>
      <c r="U35" s="82">
        <v>209</v>
      </c>
      <c r="V35" s="82">
        <v>177493</v>
      </c>
      <c r="W35" s="82" t="s">
        <v>4961</v>
      </c>
      <c r="X35" s="82">
        <v>92.988699999999994</v>
      </c>
      <c r="Y35" s="86">
        <v>139483050</v>
      </c>
      <c r="Z35" s="86">
        <v>143747457</v>
      </c>
      <c r="AA35" s="82">
        <v>96.154499999999999</v>
      </c>
      <c r="AB35" s="86">
        <v>0.02</v>
      </c>
      <c r="AC35" s="86">
        <v>144253950</v>
      </c>
      <c r="AD35" s="86">
        <v>144253950</v>
      </c>
      <c r="AE35" s="86">
        <v>4264407</v>
      </c>
      <c r="AF35" s="86">
        <v>506493</v>
      </c>
      <c r="AG35" s="86">
        <v>513106.5</v>
      </c>
      <c r="AH35" s="86">
        <v>-6613.5</v>
      </c>
      <c r="AI35" s="86"/>
      <c r="AJ35" s="86">
        <v>18288119673.48</v>
      </c>
      <c r="AK35" s="82">
        <v>0.78879999999999995</v>
      </c>
      <c r="AL35" s="82" t="s">
        <v>20476</v>
      </c>
      <c r="AM35" s="82" t="s">
        <v>8216</v>
      </c>
      <c r="AN35" s="82">
        <v>6884</v>
      </c>
      <c r="AO35" s="82" t="s">
        <v>4962</v>
      </c>
      <c r="AP35" s="82"/>
      <c r="AQ35" s="83"/>
      <c r="AR35" s="83"/>
      <c r="AS35" s="82">
        <v>218</v>
      </c>
      <c r="AT35" s="82"/>
      <c r="AU35" s="83">
        <v>45777</v>
      </c>
      <c r="AV35" s="82" t="s">
        <v>4968</v>
      </c>
      <c r="AW35" s="82">
        <v>100</v>
      </c>
      <c r="AX35" s="83"/>
      <c r="AY35" s="82" t="s">
        <v>4969</v>
      </c>
      <c r="AZ35" s="82">
        <v>1</v>
      </c>
      <c r="BA35" s="82" t="s">
        <v>8272</v>
      </c>
      <c r="BB35" s="82" t="s">
        <v>8273</v>
      </c>
      <c r="BC35" s="87">
        <v>6.7000000000000004E-2</v>
      </c>
      <c r="BD35" s="87">
        <v>6.7000000000000004E-2</v>
      </c>
      <c r="BE35" s="87">
        <v>96.169300000000007</v>
      </c>
      <c r="BF35" s="87">
        <v>96.169300000000007</v>
      </c>
      <c r="BG35" s="82" t="s">
        <v>8221</v>
      </c>
      <c r="BH35" s="82" t="s">
        <v>8274</v>
      </c>
      <c r="BI35" s="82"/>
      <c r="BJ35" s="82"/>
      <c r="BK35" s="82"/>
      <c r="BL35" s="86">
        <v>144253950</v>
      </c>
      <c r="BM35" s="82">
        <v>0.78879999999999995</v>
      </c>
      <c r="BN35" s="82" t="s">
        <v>4964</v>
      </c>
      <c r="BO35" s="82"/>
      <c r="BP35" s="88"/>
      <c r="BQ35" s="88">
        <v>152500000000</v>
      </c>
      <c r="BR35" s="88">
        <v>0.52400000000000002</v>
      </c>
      <c r="BS35" s="82" t="s">
        <v>8223</v>
      </c>
      <c r="BT35" s="85"/>
    </row>
    <row r="36" spans="1:72" hidden="1">
      <c r="A36" s="82" t="s">
        <v>8269</v>
      </c>
      <c r="B36" s="82" t="s">
        <v>9455</v>
      </c>
      <c r="C36" s="82" t="s">
        <v>21537</v>
      </c>
      <c r="D36" s="82" t="s">
        <v>21538</v>
      </c>
      <c r="E36" s="82" t="s">
        <v>8872</v>
      </c>
      <c r="F36" s="82" t="s">
        <v>8270</v>
      </c>
      <c r="G36" s="83">
        <v>46030</v>
      </c>
      <c r="H36" s="84">
        <v>4000000</v>
      </c>
      <c r="I36" s="85">
        <v>6.6699999999999995E-2</v>
      </c>
      <c r="J36" s="82">
        <v>95.597700000000003</v>
      </c>
      <c r="K36" s="86">
        <v>0</v>
      </c>
      <c r="L36" s="82" t="s">
        <v>8271</v>
      </c>
      <c r="M36" s="82" t="s">
        <v>633</v>
      </c>
      <c r="N36" s="82" t="s">
        <v>8214</v>
      </c>
      <c r="O36" s="82" t="s">
        <v>633</v>
      </c>
      <c r="P36" s="82" t="s">
        <v>4973</v>
      </c>
      <c r="Q36" s="86">
        <v>400000000</v>
      </c>
      <c r="R36" s="82">
        <v>0.69</v>
      </c>
      <c r="S36" s="86">
        <v>400000000</v>
      </c>
      <c r="T36" s="83">
        <v>45777</v>
      </c>
      <c r="U36" s="82">
        <v>209</v>
      </c>
      <c r="V36" s="82">
        <v>182151</v>
      </c>
      <c r="W36" s="82" t="s">
        <v>4961</v>
      </c>
      <c r="X36" s="82">
        <v>94.554400000000001</v>
      </c>
      <c r="Y36" s="86">
        <v>378217600</v>
      </c>
      <c r="Z36" s="86">
        <v>380807116</v>
      </c>
      <c r="AA36" s="82">
        <v>95.612300000000005</v>
      </c>
      <c r="AB36" s="86">
        <v>-0.02</v>
      </c>
      <c r="AC36" s="86">
        <v>382390800</v>
      </c>
      <c r="AD36" s="86">
        <v>382390800</v>
      </c>
      <c r="AE36" s="86">
        <v>2589516</v>
      </c>
      <c r="AF36" s="86">
        <v>1583684</v>
      </c>
      <c r="AG36" s="86">
        <v>1718244</v>
      </c>
      <c r="AH36" s="86">
        <v>-134560</v>
      </c>
      <c r="AI36" s="86"/>
      <c r="AJ36" s="86">
        <v>18288119673.48</v>
      </c>
      <c r="AK36" s="82">
        <v>2.0909</v>
      </c>
      <c r="AL36" s="82" t="s">
        <v>21539</v>
      </c>
      <c r="AM36" s="82" t="s">
        <v>8216</v>
      </c>
      <c r="AN36" s="82">
        <v>73286</v>
      </c>
      <c r="AO36" s="82" t="s">
        <v>4962</v>
      </c>
      <c r="AP36" s="82"/>
      <c r="AQ36" s="83"/>
      <c r="AR36" s="83"/>
      <c r="AS36" s="82">
        <v>253</v>
      </c>
      <c r="AT36" s="82"/>
      <c r="AU36" s="83">
        <v>45777</v>
      </c>
      <c r="AV36" s="82" t="s">
        <v>4968</v>
      </c>
      <c r="AW36" s="82">
        <v>100</v>
      </c>
      <c r="AX36" s="83"/>
      <c r="AY36" s="82" t="s">
        <v>4969</v>
      </c>
      <c r="AZ36" s="82">
        <v>1</v>
      </c>
      <c r="BA36" s="82" t="s">
        <v>8272</v>
      </c>
      <c r="BB36" s="82" t="s">
        <v>8272</v>
      </c>
      <c r="BC36" s="87">
        <v>6.6699999999999995E-2</v>
      </c>
      <c r="BD36" s="87">
        <v>6.6699999999999995E-2</v>
      </c>
      <c r="BE36" s="87">
        <v>95.5976</v>
      </c>
      <c r="BF36" s="87">
        <v>95.597700000000003</v>
      </c>
      <c r="BG36" s="82" t="s">
        <v>8221</v>
      </c>
      <c r="BH36" s="82" t="s">
        <v>8274</v>
      </c>
      <c r="BI36" s="82"/>
      <c r="BJ36" s="82"/>
      <c r="BK36" s="82"/>
      <c r="BL36" s="86">
        <v>382390800</v>
      </c>
      <c r="BM36" s="82">
        <v>2.0909</v>
      </c>
      <c r="BN36" s="82" t="s">
        <v>4964</v>
      </c>
      <c r="BO36" s="82"/>
      <c r="BP36" s="88"/>
      <c r="BQ36" s="88">
        <v>40000000000</v>
      </c>
      <c r="BR36" s="88">
        <v>2.5</v>
      </c>
      <c r="BS36" s="82" t="s">
        <v>8223</v>
      </c>
      <c r="BT36" s="85"/>
    </row>
    <row r="37" spans="1:72" hidden="1">
      <c r="A37" s="82" t="s">
        <v>8269</v>
      </c>
      <c r="B37" s="82" t="s">
        <v>9455</v>
      </c>
      <c r="C37" s="82" t="s">
        <v>8281</v>
      </c>
      <c r="D37" s="82" t="s">
        <v>8282</v>
      </c>
      <c r="E37" s="82" t="s">
        <v>4972</v>
      </c>
      <c r="F37" s="82" t="s">
        <v>8213</v>
      </c>
      <c r="G37" s="83">
        <v>47347</v>
      </c>
      <c r="H37" s="84">
        <v>5000000</v>
      </c>
      <c r="I37" s="85">
        <v>6.8849999999999995E-2</v>
      </c>
      <c r="J37" s="82">
        <v>101.7732</v>
      </c>
      <c r="K37" s="86">
        <v>26016849.32</v>
      </c>
      <c r="L37" s="82" t="s">
        <v>8214</v>
      </c>
      <c r="M37" s="82" t="s">
        <v>1274</v>
      </c>
      <c r="N37" s="82" t="s">
        <v>8214</v>
      </c>
      <c r="O37" s="82" t="s">
        <v>1274</v>
      </c>
      <c r="P37" s="82" t="s">
        <v>4973</v>
      </c>
      <c r="Q37" s="86">
        <v>500000000</v>
      </c>
      <c r="R37" s="82">
        <v>4.3</v>
      </c>
      <c r="S37" s="86">
        <v>500000000</v>
      </c>
      <c r="T37" s="83">
        <v>45777</v>
      </c>
      <c r="U37" s="82">
        <v>202</v>
      </c>
      <c r="V37" s="82">
        <v>148070</v>
      </c>
      <c r="W37" s="82" t="s">
        <v>4961</v>
      </c>
      <c r="X37" s="82">
        <v>100</v>
      </c>
      <c r="Y37" s="86">
        <v>500000000</v>
      </c>
      <c r="Z37" s="86"/>
      <c r="AA37" s="82">
        <v>101.81059999999999</v>
      </c>
      <c r="AB37" s="86">
        <v>-0.04</v>
      </c>
      <c r="AC37" s="86">
        <v>508866000</v>
      </c>
      <c r="AD37" s="86">
        <v>508866000</v>
      </c>
      <c r="AE37" s="86">
        <v>0</v>
      </c>
      <c r="AF37" s="86">
        <v>8866000</v>
      </c>
      <c r="AG37" s="86">
        <v>9053000</v>
      </c>
      <c r="AH37" s="86">
        <v>-187000</v>
      </c>
      <c r="AI37" s="86"/>
      <c r="AJ37" s="86">
        <v>18288119673.48</v>
      </c>
      <c r="AK37" s="82">
        <v>2.7825000000000002</v>
      </c>
      <c r="AL37" s="82" t="s">
        <v>8283</v>
      </c>
      <c r="AM37" s="82" t="s">
        <v>8216</v>
      </c>
      <c r="AN37" s="82">
        <v>6194</v>
      </c>
      <c r="AO37" s="82" t="s">
        <v>4962</v>
      </c>
      <c r="AP37" s="82">
        <v>7.39</v>
      </c>
      <c r="AQ37" s="83">
        <v>45521</v>
      </c>
      <c r="AR37" s="83">
        <v>45886</v>
      </c>
      <c r="AS37" s="82">
        <v>1570</v>
      </c>
      <c r="AT37" s="82" t="s">
        <v>8217</v>
      </c>
      <c r="AU37" s="83">
        <v>45777</v>
      </c>
      <c r="AV37" s="82" t="s">
        <v>8218</v>
      </c>
      <c r="AW37" s="82">
        <v>100</v>
      </c>
      <c r="AX37" s="83"/>
      <c r="AY37" s="82" t="s">
        <v>4963</v>
      </c>
      <c r="AZ37" s="82">
        <v>1</v>
      </c>
      <c r="BA37" s="82" t="s">
        <v>8220</v>
      </c>
      <c r="BB37" s="82" t="s">
        <v>8220</v>
      </c>
      <c r="BC37" s="87">
        <v>6.88E-2</v>
      </c>
      <c r="BD37" s="87">
        <v>6.8900000000000003E-2</v>
      </c>
      <c r="BE37" s="87">
        <v>101.7915</v>
      </c>
      <c r="BF37" s="87">
        <v>101.7548</v>
      </c>
      <c r="BG37" s="82" t="s">
        <v>8221</v>
      </c>
      <c r="BH37" s="82" t="s">
        <v>8274</v>
      </c>
      <c r="BI37" s="82">
        <v>3.4252199999999999</v>
      </c>
      <c r="BJ37" s="82">
        <v>3.4247700000000001</v>
      </c>
      <c r="BK37" s="82">
        <v>3.4249900000000002</v>
      </c>
      <c r="BL37" s="86">
        <v>534882849.31999999</v>
      </c>
      <c r="BM37" s="82">
        <v>2.9247999999999998</v>
      </c>
      <c r="BN37" s="82" t="s">
        <v>4964</v>
      </c>
      <c r="BO37" s="82">
        <v>3.6608000000000001</v>
      </c>
      <c r="BP37" s="88"/>
      <c r="BQ37" s="88">
        <v>10000000000</v>
      </c>
      <c r="BR37" s="88">
        <v>5</v>
      </c>
      <c r="BS37" s="82" t="s">
        <v>8223</v>
      </c>
      <c r="BT37" s="85"/>
    </row>
    <row r="38" spans="1:72" hidden="1">
      <c r="A38" s="82" t="s">
        <v>8269</v>
      </c>
      <c r="B38" s="82" t="s">
        <v>9455</v>
      </c>
      <c r="C38" s="82" t="s">
        <v>20477</v>
      </c>
      <c r="D38" s="82" t="s">
        <v>20478</v>
      </c>
      <c r="E38" s="82" t="s">
        <v>8286</v>
      </c>
      <c r="F38" s="82" t="s">
        <v>8213</v>
      </c>
      <c r="G38" s="83">
        <v>48177</v>
      </c>
      <c r="H38" s="84">
        <v>5000000</v>
      </c>
      <c r="I38" s="85">
        <v>6.8360000000000004E-2</v>
      </c>
      <c r="J38" s="82">
        <v>100.8938</v>
      </c>
      <c r="K38" s="86">
        <v>15097808.220000001</v>
      </c>
      <c r="L38" s="82" t="s">
        <v>8214</v>
      </c>
      <c r="M38" s="82" t="s">
        <v>633</v>
      </c>
      <c r="N38" s="82" t="s">
        <v>8214</v>
      </c>
      <c r="O38" s="82" t="s">
        <v>633</v>
      </c>
      <c r="P38" s="82" t="s">
        <v>8287</v>
      </c>
      <c r="Q38" s="86">
        <v>500000000</v>
      </c>
      <c r="R38" s="82">
        <v>6.58</v>
      </c>
      <c r="S38" s="86">
        <v>500000000</v>
      </c>
      <c r="T38" s="83">
        <v>45777</v>
      </c>
      <c r="U38" s="82">
        <v>202</v>
      </c>
      <c r="V38" s="82">
        <v>94676</v>
      </c>
      <c r="W38" s="82" t="s">
        <v>4961</v>
      </c>
      <c r="X38" s="82">
        <v>99.440600000000003</v>
      </c>
      <c r="Y38" s="86">
        <v>497203000</v>
      </c>
      <c r="Z38" s="86"/>
      <c r="AA38" s="82">
        <v>100.8942</v>
      </c>
      <c r="AB38" s="86">
        <v>0</v>
      </c>
      <c r="AC38" s="86">
        <v>504469000</v>
      </c>
      <c r="AD38" s="86">
        <v>504469000</v>
      </c>
      <c r="AE38" s="86">
        <v>0</v>
      </c>
      <c r="AF38" s="86">
        <v>7266000</v>
      </c>
      <c r="AG38" s="86">
        <v>7268000</v>
      </c>
      <c r="AH38" s="86">
        <v>-2000</v>
      </c>
      <c r="AI38" s="86"/>
      <c r="AJ38" s="86">
        <v>18288119673.48</v>
      </c>
      <c r="AK38" s="82">
        <v>2.7585000000000002</v>
      </c>
      <c r="AL38" s="82" t="s">
        <v>20479</v>
      </c>
      <c r="AM38" s="82" t="s">
        <v>8216</v>
      </c>
      <c r="AN38" s="82">
        <v>6648</v>
      </c>
      <c r="AO38" s="82" t="s">
        <v>8280</v>
      </c>
      <c r="AP38" s="82">
        <v>7.02</v>
      </c>
      <c r="AQ38" s="83">
        <v>45621</v>
      </c>
      <c r="AR38" s="83">
        <v>45986</v>
      </c>
      <c r="AS38" s="82">
        <v>2400</v>
      </c>
      <c r="AT38" s="82" t="s">
        <v>8217</v>
      </c>
      <c r="AU38" s="83">
        <v>45777</v>
      </c>
      <c r="AV38" s="82" t="s">
        <v>8218</v>
      </c>
      <c r="AW38" s="82">
        <v>100</v>
      </c>
      <c r="AX38" s="83"/>
      <c r="AY38" s="82" t="s">
        <v>4963</v>
      </c>
      <c r="AZ38" s="82">
        <v>1</v>
      </c>
      <c r="BA38" s="82" t="s">
        <v>8219</v>
      </c>
      <c r="BB38" s="82" t="s">
        <v>8220</v>
      </c>
      <c r="BC38" s="87">
        <v>6.8210000000000007E-2</v>
      </c>
      <c r="BD38" s="87">
        <v>6.8500000000000005E-2</v>
      </c>
      <c r="BE38" s="87">
        <v>100.9686</v>
      </c>
      <c r="BF38" s="87">
        <v>100.819</v>
      </c>
      <c r="BG38" s="82" t="s">
        <v>8221</v>
      </c>
      <c r="BH38" s="82" t="s">
        <v>8274</v>
      </c>
      <c r="BI38" s="82">
        <v>4.9998500000000003</v>
      </c>
      <c r="BJ38" s="82">
        <v>4.99749</v>
      </c>
      <c r="BK38" s="82">
        <v>4.9986699999999997</v>
      </c>
      <c r="BL38" s="86">
        <v>519566808.22000003</v>
      </c>
      <c r="BM38" s="82">
        <v>2.8410000000000002</v>
      </c>
      <c r="BN38" s="82" t="s">
        <v>4964</v>
      </c>
      <c r="BO38" s="82">
        <v>5.3403600000000004</v>
      </c>
      <c r="BP38" s="88"/>
      <c r="BQ38" s="88"/>
      <c r="BR38" s="88"/>
      <c r="BS38" s="82"/>
      <c r="BT38" s="85"/>
    </row>
    <row r="39" spans="1:72" hidden="1">
      <c r="A39" s="82" t="s">
        <v>8269</v>
      </c>
      <c r="B39" s="82" t="s">
        <v>9455</v>
      </c>
      <c r="C39" s="82" t="s">
        <v>20480</v>
      </c>
      <c r="D39" s="82" t="s">
        <v>20481</v>
      </c>
      <c r="E39" s="82" t="s">
        <v>8286</v>
      </c>
      <c r="F39" s="82" t="s">
        <v>8213</v>
      </c>
      <c r="G39" s="83">
        <v>47465</v>
      </c>
      <c r="H39" s="84">
        <v>2500000</v>
      </c>
      <c r="I39" s="85">
        <v>6.7909999999999998E-2</v>
      </c>
      <c r="J39" s="82">
        <v>101.29170000000001</v>
      </c>
      <c r="K39" s="86">
        <v>6797671.2300000004</v>
      </c>
      <c r="L39" s="82" t="s">
        <v>8214</v>
      </c>
      <c r="M39" s="82" t="s">
        <v>633</v>
      </c>
      <c r="N39" s="82" t="s">
        <v>8214</v>
      </c>
      <c r="O39" s="82" t="s">
        <v>633</v>
      </c>
      <c r="P39" s="82" t="s">
        <v>8287</v>
      </c>
      <c r="Q39" s="86">
        <v>250000000</v>
      </c>
      <c r="R39" s="82">
        <v>4.62</v>
      </c>
      <c r="S39" s="86">
        <v>250000000</v>
      </c>
      <c r="T39" s="83">
        <v>45777</v>
      </c>
      <c r="U39" s="82">
        <v>202</v>
      </c>
      <c r="V39" s="82">
        <v>177985</v>
      </c>
      <c r="W39" s="82" t="s">
        <v>4961</v>
      </c>
      <c r="X39" s="82">
        <v>100</v>
      </c>
      <c r="Y39" s="86">
        <v>250000000</v>
      </c>
      <c r="Z39" s="86"/>
      <c r="AA39" s="82">
        <v>101.33150000000001</v>
      </c>
      <c r="AB39" s="86">
        <v>-0.04</v>
      </c>
      <c r="AC39" s="86">
        <v>253229250</v>
      </c>
      <c r="AD39" s="86">
        <v>253229250</v>
      </c>
      <c r="AE39" s="86">
        <v>0</v>
      </c>
      <c r="AF39" s="86">
        <v>3229250</v>
      </c>
      <c r="AG39" s="86">
        <v>3328750</v>
      </c>
      <c r="AH39" s="86">
        <v>-99500</v>
      </c>
      <c r="AI39" s="86"/>
      <c r="AJ39" s="86">
        <v>18288119673.48</v>
      </c>
      <c r="AK39" s="82">
        <v>1.3847</v>
      </c>
      <c r="AL39" s="82" t="s">
        <v>20482</v>
      </c>
      <c r="AM39" s="82" t="s">
        <v>8216</v>
      </c>
      <c r="AN39" s="82">
        <v>6648</v>
      </c>
      <c r="AO39" s="82" t="s">
        <v>8280</v>
      </c>
      <c r="AP39" s="82">
        <v>7.14</v>
      </c>
      <c r="AQ39" s="83">
        <v>45639</v>
      </c>
      <c r="AR39" s="83">
        <v>46004</v>
      </c>
      <c r="AS39" s="82">
        <v>1688</v>
      </c>
      <c r="AT39" s="82" t="s">
        <v>8217</v>
      </c>
      <c r="AU39" s="83">
        <v>45777</v>
      </c>
      <c r="AV39" s="82" t="s">
        <v>8218</v>
      </c>
      <c r="AW39" s="82">
        <v>100</v>
      </c>
      <c r="AX39" s="83"/>
      <c r="AY39" s="82" t="s">
        <v>4963</v>
      </c>
      <c r="AZ39" s="82">
        <v>1</v>
      </c>
      <c r="BA39" s="82" t="s">
        <v>8219</v>
      </c>
      <c r="BB39" s="82" t="s">
        <v>8220</v>
      </c>
      <c r="BC39" s="87">
        <v>6.7909999999999998E-2</v>
      </c>
      <c r="BD39" s="87">
        <v>6.7900000000000002E-2</v>
      </c>
      <c r="BE39" s="87">
        <v>101.2893</v>
      </c>
      <c r="BF39" s="87">
        <v>101.294</v>
      </c>
      <c r="BG39" s="82" t="s">
        <v>8221</v>
      </c>
      <c r="BH39" s="82" t="s">
        <v>8274</v>
      </c>
      <c r="BI39" s="82">
        <v>3.7462499999999999</v>
      </c>
      <c r="BJ39" s="82">
        <v>3.7463099999999998</v>
      </c>
      <c r="BK39" s="82">
        <v>3.7462800000000001</v>
      </c>
      <c r="BL39" s="86">
        <v>260026921.22999999</v>
      </c>
      <c r="BM39" s="82">
        <v>1.4218</v>
      </c>
      <c r="BN39" s="82" t="s">
        <v>4964</v>
      </c>
      <c r="BO39" s="82">
        <v>4.0006700000000004</v>
      </c>
      <c r="BP39" s="88"/>
      <c r="BQ39" s="88"/>
      <c r="BR39" s="88"/>
      <c r="BS39" s="82"/>
      <c r="BT39" s="85"/>
    </row>
    <row r="40" spans="1:72" hidden="1">
      <c r="A40" s="82" t="s">
        <v>8269</v>
      </c>
      <c r="B40" s="82" t="s">
        <v>9455</v>
      </c>
      <c r="C40" s="82" t="s">
        <v>8284</v>
      </c>
      <c r="D40" s="82" t="s">
        <v>8285</v>
      </c>
      <c r="E40" s="82" t="s">
        <v>8286</v>
      </c>
      <c r="F40" s="82" t="s">
        <v>8213</v>
      </c>
      <c r="G40" s="83">
        <v>46855</v>
      </c>
      <c r="H40" s="84">
        <v>5500000</v>
      </c>
      <c r="I40" s="85">
        <v>6.8099999999999994E-2</v>
      </c>
      <c r="J40" s="82">
        <v>101.6477</v>
      </c>
      <c r="K40" s="86">
        <v>8756301.3699999992</v>
      </c>
      <c r="L40" s="82" t="s">
        <v>8214</v>
      </c>
      <c r="M40" s="82" t="s">
        <v>633</v>
      </c>
      <c r="N40" s="82" t="s">
        <v>8214</v>
      </c>
      <c r="O40" s="82" t="s">
        <v>633</v>
      </c>
      <c r="P40" s="82" t="s">
        <v>8287</v>
      </c>
      <c r="Q40" s="86">
        <v>550000000</v>
      </c>
      <c r="R40" s="82">
        <v>2.95</v>
      </c>
      <c r="S40" s="86">
        <v>550000000</v>
      </c>
      <c r="T40" s="83">
        <v>45777</v>
      </c>
      <c r="U40" s="82">
        <v>202</v>
      </c>
      <c r="V40" s="82">
        <v>166757</v>
      </c>
      <c r="W40" s="82" t="s">
        <v>4961</v>
      </c>
      <c r="X40" s="82">
        <v>100.09139999999999</v>
      </c>
      <c r="Y40" s="86">
        <v>550502883.33000004</v>
      </c>
      <c r="Z40" s="86"/>
      <c r="AA40" s="82">
        <v>101.7756</v>
      </c>
      <c r="AB40" s="86">
        <v>-0.13</v>
      </c>
      <c r="AC40" s="86">
        <v>559062350</v>
      </c>
      <c r="AD40" s="86">
        <v>559062350</v>
      </c>
      <c r="AE40" s="86">
        <v>0</v>
      </c>
      <c r="AF40" s="86">
        <v>8559466.6699999999</v>
      </c>
      <c r="AG40" s="86">
        <v>9262916.6699999999</v>
      </c>
      <c r="AH40" s="86">
        <v>-703450</v>
      </c>
      <c r="AI40" s="86"/>
      <c r="AJ40" s="86">
        <v>18288119673.48</v>
      </c>
      <c r="AK40" s="82">
        <v>3.0569999999999999</v>
      </c>
      <c r="AL40" s="82" t="s">
        <v>9204</v>
      </c>
      <c r="AM40" s="82" t="s">
        <v>8216</v>
      </c>
      <c r="AN40" s="82">
        <v>6648</v>
      </c>
      <c r="AO40" s="82" t="s">
        <v>8280</v>
      </c>
      <c r="AP40" s="82">
        <v>7.45</v>
      </c>
      <c r="AQ40" s="83">
        <v>45700</v>
      </c>
      <c r="AR40" s="83">
        <v>46065</v>
      </c>
      <c r="AS40" s="82">
        <v>1078</v>
      </c>
      <c r="AT40" s="82" t="s">
        <v>8217</v>
      </c>
      <c r="AU40" s="83">
        <v>45777</v>
      </c>
      <c r="AV40" s="82" t="s">
        <v>8218</v>
      </c>
      <c r="AW40" s="82">
        <v>100</v>
      </c>
      <c r="AX40" s="83"/>
      <c r="AY40" s="82" t="s">
        <v>4963</v>
      </c>
      <c r="AZ40" s="82">
        <v>1</v>
      </c>
      <c r="BA40" s="82" t="s">
        <v>8219</v>
      </c>
      <c r="BB40" s="82" t="s">
        <v>8220</v>
      </c>
      <c r="BC40" s="87">
        <v>6.8089999999999998E-2</v>
      </c>
      <c r="BD40" s="87">
        <v>6.8099999999999994E-2</v>
      </c>
      <c r="BE40" s="87">
        <v>101.64870000000001</v>
      </c>
      <c r="BF40" s="87">
        <v>101.64660000000001</v>
      </c>
      <c r="BG40" s="82" t="s">
        <v>8221</v>
      </c>
      <c r="BH40" s="82" t="s">
        <v>8274</v>
      </c>
      <c r="BI40" s="82">
        <v>2.5442100000000001</v>
      </c>
      <c r="BJ40" s="82">
        <v>2.54419</v>
      </c>
      <c r="BK40" s="82">
        <v>2.5442</v>
      </c>
      <c r="BL40" s="86">
        <v>567818651.37</v>
      </c>
      <c r="BM40" s="82">
        <v>3.1048</v>
      </c>
      <c r="BN40" s="82" t="s">
        <v>4964</v>
      </c>
      <c r="BO40" s="82">
        <v>2.7174499999999999</v>
      </c>
      <c r="BP40" s="88"/>
      <c r="BQ40" s="88"/>
      <c r="BR40" s="88"/>
      <c r="BS40" s="82"/>
      <c r="BT40" s="85"/>
    </row>
    <row r="41" spans="1:72" hidden="1">
      <c r="A41" s="82" t="s">
        <v>8269</v>
      </c>
      <c r="B41" s="82" t="s">
        <v>9455</v>
      </c>
      <c r="C41" s="82" t="s">
        <v>21853</v>
      </c>
      <c r="D41" s="82" t="s">
        <v>21854</v>
      </c>
      <c r="E41" s="82" t="s">
        <v>9483</v>
      </c>
      <c r="F41" s="82" t="s">
        <v>8213</v>
      </c>
      <c r="G41" s="83">
        <v>48327</v>
      </c>
      <c r="H41" s="84">
        <v>5000000</v>
      </c>
      <c r="I41" s="85">
        <v>6.898E-2</v>
      </c>
      <c r="J41" s="82">
        <v>100.00709999999999</v>
      </c>
      <c r="K41" s="86">
        <v>756164.38</v>
      </c>
      <c r="L41" s="82" t="s">
        <v>8214</v>
      </c>
      <c r="M41" s="82" t="s">
        <v>1274</v>
      </c>
      <c r="N41" s="82" t="s">
        <v>8214</v>
      </c>
      <c r="O41" s="82" t="s">
        <v>1274</v>
      </c>
      <c r="P41" s="82" t="s">
        <v>8287</v>
      </c>
      <c r="Q41" s="86">
        <v>500000000</v>
      </c>
      <c r="R41" s="82">
        <v>6.99</v>
      </c>
      <c r="S41" s="86">
        <v>500000000</v>
      </c>
      <c r="T41" s="83">
        <v>45777</v>
      </c>
      <c r="U41" s="82">
        <v>202</v>
      </c>
      <c r="V41" s="82">
        <v>182946</v>
      </c>
      <c r="W41" s="82" t="s">
        <v>4961</v>
      </c>
      <c r="X41" s="82">
        <v>100</v>
      </c>
      <c r="Y41" s="86">
        <v>500000000</v>
      </c>
      <c r="Z41" s="86"/>
      <c r="AA41" s="82">
        <v>100.0196</v>
      </c>
      <c r="AB41" s="86">
        <v>-0.01</v>
      </c>
      <c r="AC41" s="86">
        <v>500035500</v>
      </c>
      <c r="AD41" s="86">
        <v>500035500</v>
      </c>
      <c r="AE41" s="86">
        <v>0</v>
      </c>
      <c r="AF41" s="86">
        <v>35500</v>
      </c>
      <c r="AG41" s="86">
        <v>98000</v>
      </c>
      <c r="AH41" s="86">
        <v>-62500</v>
      </c>
      <c r="AI41" s="86"/>
      <c r="AJ41" s="86">
        <v>18288119673.48</v>
      </c>
      <c r="AK41" s="82">
        <v>2.7342</v>
      </c>
      <c r="AL41" s="82" t="s">
        <v>21855</v>
      </c>
      <c r="AM41" s="82" t="s">
        <v>8216</v>
      </c>
      <c r="AN41" s="82">
        <v>75838</v>
      </c>
      <c r="AO41" s="82" t="s">
        <v>8280</v>
      </c>
      <c r="AP41" s="82">
        <v>6.9</v>
      </c>
      <c r="AQ41" s="83">
        <v>45770</v>
      </c>
      <c r="AR41" s="83">
        <v>46135</v>
      </c>
      <c r="AS41" s="82">
        <v>2550</v>
      </c>
      <c r="AT41" s="82" t="s">
        <v>8217</v>
      </c>
      <c r="AU41" s="83">
        <v>45777</v>
      </c>
      <c r="AV41" s="82" t="s">
        <v>8218</v>
      </c>
      <c r="AW41" s="82">
        <v>100</v>
      </c>
      <c r="AX41" s="83"/>
      <c r="AY41" s="82" t="s">
        <v>4963</v>
      </c>
      <c r="AZ41" s="82">
        <v>1</v>
      </c>
      <c r="BA41" s="82" t="s">
        <v>8220</v>
      </c>
      <c r="BB41" s="82" t="s">
        <v>8220</v>
      </c>
      <c r="BC41" s="87">
        <v>6.8959999999999994E-2</v>
      </c>
      <c r="BD41" s="87">
        <v>6.9000000000000006E-2</v>
      </c>
      <c r="BE41" s="87">
        <v>100.01909999999999</v>
      </c>
      <c r="BF41" s="87">
        <v>99.995099999999994</v>
      </c>
      <c r="BG41" s="82" t="s">
        <v>8221</v>
      </c>
      <c r="BH41" s="82" t="s">
        <v>8274</v>
      </c>
      <c r="BI41" s="82">
        <v>5.3880100000000004</v>
      </c>
      <c r="BJ41" s="82">
        <v>5.3876299999999997</v>
      </c>
      <c r="BK41" s="82">
        <v>5.3878199999999996</v>
      </c>
      <c r="BL41" s="86">
        <v>500791664.38</v>
      </c>
      <c r="BM41" s="82">
        <v>2.7383000000000002</v>
      </c>
      <c r="BN41" s="82" t="s">
        <v>4964</v>
      </c>
      <c r="BO41" s="82">
        <v>5.7594500000000002</v>
      </c>
      <c r="BP41" s="88"/>
      <c r="BQ41" s="88">
        <v>24300000000</v>
      </c>
      <c r="BR41" s="88">
        <v>2.0569999999999999</v>
      </c>
      <c r="BS41" s="82" t="s">
        <v>8223</v>
      </c>
      <c r="BT41" s="85"/>
    </row>
    <row r="42" spans="1:72" hidden="1">
      <c r="A42" s="82" t="s">
        <v>8269</v>
      </c>
      <c r="B42" s="82" t="s">
        <v>9455</v>
      </c>
      <c r="C42" s="82" t="s">
        <v>21233</v>
      </c>
      <c r="D42" s="82" t="s">
        <v>21234</v>
      </c>
      <c r="E42" s="82" t="s">
        <v>9483</v>
      </c>
      <c r="F42" s="82" t="s">
        <v>8213</v>
      </c>
      <c r="G42" s="83">
        <v>49352</v>
      </c>
      <c r="H42" s="84">
        <v>2500000</v>
      </c>
      <c r="I42" s="85">
        <v>6.9279999999999994E-2</v>
      </c>
      <c r="J42" s="82">
        <v>102.4753</v>
      </c>
      <c r="K42" s="86">
        <v>3894657.53</v>
      </c>
      <c r="L42" s="82" t="s">
        <v>8214</v>
      </c>
      <c r="M42" s="82" t="s">
        <v>1274</v>
      </c>
      <c r="N42" s="82" t="s">
        <v>8214</v>
      </c>
      <c r="O42" s="82" t="s">
        <v>1274</v>
      </c>
      <c r="P42" s="82" t="s">
        <v>8287</v>
      </c>
      <c r="Q42" s="86">
        <v>250000000</v>
      </c>
      <c r="R42" s="82">
        <v>9.7899999999999991</v>
      </c>
      <c r="S42" s="86">
        <v>250000000</v>
      </c>
      <c r="T42" s="83">
        <v>45777</v>
      </c>
      <c r="U42" s="82">
        <v>202</v>
      </c>
      <c r="V42" s="82">
        <v>180636</v>
      </c>
      <c r="W42" s="82" t="s">
        <v>4961</v>
      </c>
      <c r="X42" s="82">
        <v>100</v>
      </c>
      <c r="Y42" s="86">
        <v>250000000</v>
      </c>
      <c r="Z42" s="86"/>
      <c r="AA42" s="82">
        <v>102.47620000000001</v>
      </c>
      <c r="AB42" s="86">
        <v>0</v>
      </c>
      <c r="AC42" s="86">
        <v>256188250</v>
      </c>
      <c r="AD42" s="86">
        <v>256188250</v>
      </c>
      <c r="AE42" s="86">
        <v>0</v>
      </c>
      <c r="AF42" s="86">
        <v>6188250</v>
      </c>
      <c r="AG42" s="86">
        <v>6190500</v>
      </c>
      <c r="AH42" s="86">
        <v>-2250</v>
      </c>
      <c r="AI42" s="86"/>
      <c r="AJ42" s="86">
        <v>18288119673.48</v>
      </c>
      <c r="AK42" s="82">
        <v>1.4008</v>
      </c>
      <c r="AL42" s="82" t="s">
        <v>21235</v>
      </c>
      <c r="AM42" s="82" t="s">
        <v>8216</v>
      </c>
      <c r="AN42" s="82">
        <v>75838</v>
      </c>
      <c r="AO42" s="82" t="s">
        <v>8280</v>
      </c>
      <c r="AP42" s="82">
        <v>7.29</v>
      </c>
      <c r="AQ42" s="83">
        <v>45700</v>
      </c>
      <c r="AR42" s="83">
        <v>46065</v>
      </c>
      <c r="AS42" s="82">
        <v>3575</v>
      </c>
      <c r="AT42" s="82" t="s">
        <v>8217</v>
      </c>
      <c r="AU42" s="83">
        <v>45777</v>
      </c>
      <c r="AV42" s="82" t="s">
        <v>8218</v>
      </c>
      <c r="AW42" s="82">
        <v>100</v>
      </c>
      <c r="AX42" s="83"/>
      <c r="AY42" s="82" t="s">
        <v>4963</v>
      </c>
      <c r="AZ42" s="82">
        <v>1</v>
      </c>
      <c r="BA42" s="82" t="s">
        <v>8220</v>
      </c>
      <c r="BB42" s="82" t="s">
        <v>8220</v>
      </c>
      <c r="BC42" s="87">
        <v>6.9250000000000006E-2</v>
      </c>
      <c r="BD42" s="87">
        <v>6.93E-2</v>
      </c>
      <c r="BE42" s="87">
        <v>102.49290000000001</v>
      </c>
      <c r="BF42" s="87">
        <v>102.4576</v>
      </c>
      <c r="BG42" s="82" t="s">
        <v>8221</v>
      </c>
      <c r="BH42" s="82" t="s">
        <v>8274</v>
      </c>
      <c r="BI42" s="82">
        <v>6.7875199999999998</v>
      </c>
      <c r="BJ42" s="82">
        <v>6.7867499999999996</v>
      </c>
      <c r="BK42" s="82">
        <v>6.7871300000000003</v>
      </c>
      <c r="BL42" s="86">
        <v>260082907.53</v>
      </c>
      <c r="BM42" s="82">
        <v>1.4220999999999999</v>
      </c>
      <c r="BN42" s="82" t="s">
        <v>4964</v>
      </c>
      <c r="BO42" s="82">
        <v>7.2573100000000004</v>
      </c>
      <c r="BP42" s="88"/>
      <c r="BQ42" s="88">
        <v>29100000000</v>
      </c>
      <c r="BR42" s="88">
        <v>0.85899999999999999</v>
      </c>
      <c r="BS42" s="82" t="s">
        <v>8223</v>
      </c>
      <c r="BT42" s="85"/>
    </row>
    <row r="43" spans="1:72" hidden="1">
      <c r="A43" s="82" t="s">
        <v>8269</v>
      </c>
      <c r="B43" s="82" t="s">
        <v>9455</v>
      </c>
      <c r="C43" s="82" t="s">
        <v>21540</v>
      </c>
      <c r="D43" s="82" t="s">
        <v>21541</v>
      </c>
      <c r="E43" s="82" t="s">
        <v>9483</v>
      </c>
      <c r="F43" s="82" t="s">
        <v>8213</v>
      </c>
      <c r="G43" s="83">
        <v>49380</v>
      </c>
      <c r="H43" s="84">
        <v>2500000</v>
      </c>
      <c r="I43" s="85">
        <v>6.9279999999999994E-2</v>
      </c>
      <c r="J43" s="82">
        <v>103.05929999999999</v>
      </c>
      <c r="K43" s="86">
        <v>2523972.6</v>
      </c>
      <c r="L43" s="82" t="s">
        <v>8214</v>
      </c>
      <c r="M43" s="82" t="s">
        <v>1274</v>
      </c>
      <c r="N43" s="82" t="s">
        <v>8214</v>
      </c>
      <c r="O43" s="82" t="s">
        <v>1274</v>
      </c>
      <c r="P43" s="82" t="s">
        <v>8287</v>
      </c>
      <c r="Q43" s="86">
        <v>250000000</v>
      </c>
      <c r="R43" s="82">
        <v>9.8699999999999992</v>
      </c>
      <c r="S43" s="86">
        <v>250000000</v>
      </c>
      <c r="T43" s="83">
        <v>45777</v>
      </c>
      <c r="U43" s="82">
        <v>202</v>
      </c>
      <c r="V43" s="82">
        <v>181801</v>
      </c>
      <c r="W43" s="82" t="s">
        <v>4961</v>
      </c>
      <c r="X43" s="82">
        <v>100</v>
      </c>
      <c r="Y43" s="86">
        <v>250000000</v>
      </c>
      <c r="Z43" s="86"/>
      <c r="AA43" s="82">
        <v>103.0604</v>
      </c>
      <c r="AB43" s="86">
        <v>0</v>
      </c>
      <c r="AC43" s="86">
        <v>257648250</v>
      </c>
      <c r="AD43" s="86">
        <v>257648250</v>
      </c>
      <c r="AE43" s="86">
        <v>0</v>
      </c>
      <c r="AF43" s="86">
        <v>7648250</v>
      </c>
      <c r="AG43" s="86">
        <v>7651000</v>
      </c>
      <c r="AH43" s="86">
        <v>-2750</v>
      </c>
      <c r="AI43" s="86"/>
      <c r="AJ43" s="86">
        <v>18288119673.48</v>
      </c>
      <c r="AK43" s="82">
        <v>1.4088000000000001</v>
      </c>
      <c r="AL43" s="82" t="s">
        <v>21542</v>
      </c>
      <c r="AM43" s="82" t="s">
        <v>8216</v>
      </c>
      <c r="AN43" s="82">
        <v>75838</v>
      </c>
      <c r="AO43" s="82" t="s">
        <v>8280</v>
      </c>
      <c r="AP43" s="82">
        <v>7.37</v>
      </c>
      <c r="AQ43" s="83">
        <v>45728</v>
      </c>
      <c r="AR43" s="83">
        <v>46093</v>
      </c>
      <c r="AS43" s="82">
        <v>3603</v>
      </c>
      <c r="AT43" s="82" t="s">
        <v>8217</v>
      </c>
      <c r="AU43" s="83">
        <v>45777</v>
      </c>
      <c r="AV43" s="82" t="s">
        <v>8218</v>
      </c>
      <c r="AW43" s="82">
        <v>100</v>
      </c>
      <c r="AX43" s="83"/>
      <c r="AY43" s="82" t="s">
        <v>4963</v>
      </c>
      <c r="AZ43" s="82">
        <v>1</v>
      </c>
      <c r="BA43" s="82" t="s">
        <v>8220</v>
      </c>
      <c r="BB43" s="82" t="s">
        <v>8220</v>
      </c>
      <c r="BC43" s="87">
        <v>6.9250000000000006E-2</v>
      </c>
      <c r="BD43" s="87">
        <v>6.93E-2</v>
      </c>
      <c r="BE43" s="87">
        <v>103.0771</v>
      </c>
      <c r="BF43" s="87">
        <v>103.0415</v>
      </c>
      <c r="BG43" s="82" t="s">
        <v>8221</v>
      </c>
      <c r="BH43" s="82" t="s">
        <v>8274</v>
      </c>
      <c r="BI43" s="82">
        <v>6.8463799999999999</v>
      </c>
      <c r="BJ43" s="82">
        <v>6.8456099999999998</v>
      </c>
      <c r="BK43" s="82">
        <v>6.8459899999999996</v>
      </c>
      <c r="BL43" s="86">
        <v>260172222.59999999</v>
      </c>
      <c r="BM43" s="82">
        <v>1.4226000000000001</v>
      </c>
      <c r="BN43" s="82" t="s">
        <v>4964</v>
      </c>
      <c r="BO43" s="82">
        <v>7.3202499999999997</v>
      </c>
      <c r="BP43" s="88"/>
      <c r="BQ43" s="88">
        <v>28425000000</v>
      </c>
      <c r="BR43" s="88">
        <v>0.879</v>
      </c>
      <c r="BS43" s="82" t="s">
        <v>8223</v>
      </c>
      <c r="BT43" s="85"/>
    </row>
    <row r="44" spans="1:72" hidden="1">
      <c r="A44" s="82" t="s">
        <v>8269</v>
      </c>
      <c r="B44" s="82" t="s">
        <v>9455</v>
      </c>
      <c r="C44" s="82" t="s">
        <v>20843</v>
      </c>
      <c r="D44" s="82" t="s">
        <v>20844</v>
      </c>
      <c r="E44" s="82" t="s">
        <v>8465</v>
      </c>
      <c r="F44" s="82" t="s">
        <v>8213</v>
      </c>
      <c r="G44" s="83">
        <v>47488</v>
      </c>
      <c r="H44" s="84">
        <v>1423000</v>
      </c>
      <c r="I44" s="85">
        <v>6.7299999999999999E-2</v>
      </c>
      <c r="J44" s="82">
        <v>101.9807</v>
      </c>
      <c r="K44" s="86">
        <v>3250482.88</v>
      </c>
      <c r="L44" s="82" t="s">
        <v>8214</v>
      </c>
      <c r="M44" s="82" t="s">
        <v>633</v>
      </c>
      <c r="N44" s="82" t="s">
        <v>8214</v>
      </c>
      <c r="O44" s="82" t="s">
        <v>633</v>
      </c>
      <c r="P44" s="82" t="s">
        <v>8294</v>
      </c>
      <c r="Q44" s="86">
        <v>142300000</v>
      </c>
      <c r="R44" s="82">
        <v>4.6900000000000004</v>
      </c>
      <c r="S44" s="86">
        <v>142300000</v>
      </c>
      <c r="T44" s="83">
        <v>45777</v>
      </c>
      <c r="U44" s="82">
        <v>202</v>
      </c>
      <c r="V44" s="82">
        <v>179106</v>
      </c>
      <c r="W44" s="82" t="s">
        <v>4961</v>
      </c>
      <c r="X44" s="82">
        <v>100</v>
      </c>
      <c r="Y44" s="86">
        <v>142300000</v>
      </c>
      <c r="Z44" s="86"/>
      <c r="AA44" s="82">
        <v>101.982</v>
      </c>
      <c r="AB44" s="86">
        <v>0</v>
      </c>
      <c r="AC44" s="86">
        <v>145118536.09999999</v>
      </c>
      <c r="AD44" s="86">
        <v>145118536.09999999</v>
      </c>
      <c r="AE44" s="86">
        <v>0</v>
      </c>
      <c r="AF44" s="86">
        <v>2818536.1</v>
      </c>
      <c r="AG44" s="86">
        <v>2820386</v>
      </c>
      <c r="AH44" s="86">
        <v>-1849.9</v>
      </c>
      <c r="AI44" s="86"/>
      <c r="AJ44" s="86">
        <v>18288119673.48</v>
      </c>
      <c r="AK44" s="82">
        <v>0.79349999999999998</v>
      </c>
      <c r="AL44" s="82" t="s">
        <v>20845</v>
      </c>
      <c r="AM44" s="82" t="s">
        <v>8216</v>
      </c>
      <c r="AN44" s="82">
        <v>7041</v>
      </c>
      <c r="AO44" s="82" t="s">
        <v>8295</v>
      </c>
      <c r="AP44" s="82">
        <v>7.25</v>
      </c>
      <c r="AQ44" s="83">
        <v>45663</v>
      </c>
      <c r="AR44" s="83">
        <v>46028</v>
      </c>
      <c r="AS44" s="82">
        <v>1711</v>
      </c>
      <c r="AT44" s="82" t="s">
        <v>8217</v>
      </c>
      <c r="AU44" s="83">
        <v>45777</v>
      </c>
      <c r="AV44" s="82" t="s">
        <v>8218</v>
      </c>
      <c r="AW44" s="82">
        <v>100</v>
      </c>
      <c r="AX44" s="83"/>
      <c r="AY44" s="82" t="s">
        <v>4963</v>
      </c>
      <c r="AZ44" s="82">
        <v>1</v>
      </c>
      <c r="BA44" s="82" t="s">
        <v>8219</v>
      </c>
      <c r="BB44" s="82" t="s">
        <v>8219</v>
      </c>
      <c r="BC44" s="87">
        <v>6.7400000000000002E-2</v>
      </c>
      <c r="BD44" s="87">
        <v>6.7199999999999996E-2</v>
      </c>
      <c r="BE44" s="87">
        <v>101.941</v>
      </c>
      <c r="BF44" s="87">
        <v>102.02030000000001</v>
      </c>
      <c r="BG44" s="82" t="s">
        <v>8221</v>
      </c>
      <c r="BH44" s="82" t="s">
        <v>8274</v>
      </c>
      <c r="BI44" s="82">
        <v>3.8020700000000001</v>
      </c>
      <c r="BJ44" s="82">
        <v>3.8030499999999998</v>
      </c>
      <c r="BK44" s="82">
        <v>3.8025600000000002</v>
      </c>
      <c r="BL44" s="86">
        <v>148369018.97999999</v>
      </c>
      <c r="BM44" s="82">
        <v>0.81130000000000002</v>
      </c>
      <c r="BN44" s="82" t="s">
        <v>4975</v>
      </c>
      <c r="BO44" s="82">
        <v>4.0584800000000003</v>
      </c>
      <c r="BP44" s="88"/>
      <c r="BQ44" s="88">
        <v>25000000000</v>
      </c>
      <c r="BR44" s="88">
        <v>0.56899999999999995</v>
      </c>
      <c r="BS44" s="82" t="s">
        <v>8223</v>
      </c>
      <c r="BT44" s="85"/>
    </row>
    <row r="45" spans="1:72" hidden="1">
      <c r="A45" s="82" t="s">
        <v>8269</v>
      </c>
      <c r="B45" s="82" t="s">
        <v>9455</v>
      </c>
      <c r="C45" s="82" t="s">
        <v>20846</v>
      </c>
      <c r="D45" s="82" t="s">
        <v>20847</v>
      </c>
      <c r="E45" s="82" t="s">
        <v>8465</v>
      </c>
      <c r="F45" s="82" t="s">
        <v>8213</v>
      </c>
      <c r="G45" s="83">
        <v>47413</v>
      </c>
      <c r="H45" s="84">
        <v>2500000</v>
      </c>
      <c r="I45" s="85">
        <v>6.7500000000000004E-2</v>
      </c>
      <c r="J45" s="82">
        <v>102.4187</v>
      </c>
      <c r="K45" s="86">
        <v>9693904.1099999994</v>
      </c>
      <c r="L45" s="82" t="s">
        <v>8214</v>
      </c>
      <c r="M45" s="82" t="s">
        <v>8357</v>
      </c>
      <c r="N45" s="82" t="s">
        <v>8214</v>
      </c>
      <c r="O45" s="82" t="s">
        <v>8357</v>
      </c>
      <c r="P45" s="82" t="s">
        <v>8294</v>
      </c>
      <c r="Q45" s="86">
        <v>250000000</v>
      </c>
      <c r="R45" s="82">
        <v>4.4800000000000004</v>
      </c>
      <c r="S45" s="86">
        <v>250000000</v>
      </c>
      <c r="T45" s="83">
        <v>45777</v>
      </c>
      <c r="U45" s="82">
        <v>202</v>
      </c>
      <c r="V45" s="82">
        <v>115572</v>
      </c>
      <c r="W45" s="82" t="s">
        <v>4961</v>
      </c>
      <c r="X45" s="82">
        <v>100.7234</v>
      </c>
      <c r="Y45" s="86">
        <v>251808500</v>
      </c>
      <c r="Z45" s="86"/>
      <c r="AA45" s="82">
        <v>102.45829999999999</v>
      </c>
      <c r="AB45" s="86">
        <v>-0.04</v>
      </c>
      <c r="AC45" s="86">
        <v>256046750</v>
      </c>
      <c r="AD45" s="86">
        <v>256046750</v>
      </c>
      <c r="AE45" s="86">
        <v>0</v>
      </c>
      <c r="AF45" s="86">
        <v>4238250</v>
      </c>
      <c r="AG45" s="86">
        <v>4337250</v>
      </c>
      <c r="AH45" s="86">
        <v>-99000</v>
      </c>
      <c r="AI45" s="86"/>
      <c r="AJ45" s="86">
        <v>18288119673.48</v>
      </c>
      <c r="AK45" s="82">
        <v>1.4000999999999999</v>
      </c>
      <c r="AL45" s="82" t="s">
        <v>20848</v>
      </c>
      <c r="AM45" s="82" t="s">
        <v>8216</v>
      </c>
      <c r="AN45" s="82">
        <v>7041</v>
      </c>
      <c r="AO45" s="82" t="s">
        <v>8295</v>
      </c>
      <c r="AP45" s="82">
        <v>7.41</v>
      </c>
      <c r="AQ45" s="83">
        <v>45587</v>
      </c>
      <c r="AR45" s="83">
        <v>45952</v>
      </c>
      <c r="AS45" s="82">
        <v>1636</v>
      </c>
      <c r="AT45" s="82" t="s">
        <v>8217</v>
      </c>
      <c r="AU45" s="83">
        <v>45777</v>
      </c>
      <c r="AV45" s="82" t="s">
        <v>8218</v>
      </c>
      <c r="AW45" s="82">
        <v>100</v>
      </c>
      <c r="AX45" s="83"/>
      <c r="AY45" s="82" t="s">
        <v>4963</v>
      </c>
      <c r="AZ45" s="82">
        <v>1</v>
      </c>
      <c r="BA45" s="82" t="s">
        <v>8219</v>
      </c>
      <c r="BB45" s="82" t="s">
        <v>8219</v>
      </c>
      <c r="BC45" s="87">
        <v>6.7599999999999993E-2</v>
      </c>
      <c r="BD45" s="87">
        <v>6.7400000000000002E-2</v>
      </c>
      <c r="BE45" s="87">
        <v>102.38039999999999</v>
      </c>
      <c r="BF45" s="87">
        <v>102.45699999999999</v>
      </c>
      <c r="BG45" s="82" t="s">
        <v>8221</v>
      </c>
      <c r="BH45" s="82" t="s">
        <v>8274</v>
      </c>
      <c r="BI45" s="82">
        <v>3.5989399999999998</v>
      </c>
      <c r="BJ45" s="82">
        <v>3.5998800000000002</v>
      </c>
      <c r="BK45" s="82">
        <v>3.5994100000000002</v>
      </c>
      <c r="BL45" s="86">
        <v>265740654.11000001</v>
      </c>
      <c r="BM45" s="82">
        <v>1.4531000000000001</v>
      </c>
      <c r="BN45" s="82" t="s">
        <v>4975</v>
      </c>
      <c r="BO45" s="82">
        <v>3.8423699999999998</v>
      </c>
      <c r="BP45" s="88"/>
      <c r="BQ45" s="88">
        <v>30000000000</v>
      </c>
      <c r="BR45" s="88">
        <v>0.83299999999999996</v>
      </c>
      <c r="BS45" s="82" t="s">
        <v>8223</v>
      </c>
      <c r="BT45" s="85"/>
    </row>
    <row r="46" spans="1:72" hidden="1">
      <c r="A46" s="82" t="s">
        <v>8269</v>
      </c>
      <c r="B46" s="82" t="s">
        <v>9455</v>
      </c>
      <c r="C46" s="82" t="s">
        <v>20483</v>
      </c>
      <c r="D46" s="82" t="s">
        <v>20484</v>
      </c>
      <c r="E46" s="82" t="s">
        <v>8298</v>
      </c>
      <c r="F46" s="82" t="s">
        <v>8213</v>
      </c>
      <c r="G46" s="83">
        <v>47330</v>
      </c>
      <c r="H46" s="84">
        <v>4500000</v>
      </c>
      <c r="I46" s="85">
        <v>6.7900000000000002E-2</v>
      </c>
      <c r="J46" s="82">
        <v>102.1084</v>
      </c>
      <c r="K46" s="86">
        <v>1453808.22</v>
      </c>
      <c r="L46" s="82" t="s">
        <v>8214</v>
      </c>
      <c r="M46" s="82" t="s">
        <v>633</v>
      </c>
      <c r="N46" s="82" t="s">
        <v>8214</v>
      </c>
      <c r="O46" s="82" t="s">
        <v>633</v>
      </c>
      <c r="P46" s="82" t="s">
        <v>8287</v>
      </c>
      <c r="Q46" s="86">
        <v>450000000</v>
      </c>
      <c r="R46" s="82">
        <v>4.25</v>
      </c>
      <c r="S46" s="86">
        <v>450000000</v>
      </c>
      <c r="T46" s="83">
        <v>45777</v>
      </c>
      <c r="U46" s="82">
        <v>202</v>
      </c>
      <c r="V46" s="82">
        <v>173000</v>
      </c>
      <c r="W46" s="82" t="s">
        <v>4961</v>
      </c>
      <c r="X46" s="82">
        <v>100.6498</v>
      </c>
      <c r="Y46" s="86">
        <v>452924100</v>
      </c>
      <c r="Z46" s="86"/>
      <c r="AA46" s="82">
        <v>102.1465</v>
      </c>
      <c r="AB46" s="86">
        <v>-0.04</v>
      </c>
      <c r="AC46" s="86">
        <v>459487800</v>
      </c>
      <c r="AD46" s="86">
        <v>459487800</v>
      </c>
      <c r="AE46" s="86">
        <v>0</v>
      </c>
      <c r="AF46" s="86">
        <v>6563700</v>
      </c>
      <c r="AG46" s="86">
        <v>6735150</v>
      </c>
      <c r="AH46" s="86">
        <v>-171450</v>
      </c>
      <c r="AI46" s="86"/>
      <c r="AJ46" s="86">
        <v>18288119673.48</v>
      </c>
      <c r="AK46" s="82">
        <v>2.5125000000000002</v>
      </c>
      <c r="AL46" s="82" t="s">
        <v>20485</v>
      </c>
      <c r="AM46" s="82" t="s">
        <v>8216</v>
      </c>
      <c r="AN46" s="82">
        <v>73211</v>
      </c>
      <c r="AO46" s="82" t="s">
        <v>8280</v>
      </c>
      <c r="AP46" s="82">
        <v>7.37</v>
      </c>
      <c r="AQ46" s="83">
        <v>45762</v>
      </c>
      <c r="AR46" s="83">
        <v>46127</v>
      </c>
      <c r="AS46" s="82">
        <v>1553</v>
      </c>
      <c r="AT46" s="82" t="s">
        <v>8217</v>
      </c>
      <c r="AU46" s="83">
        <v>45777</v>
      </c>
      <c r="AV46" s="82" t="s">
        <v>8218</v>
      </c>
      <c r="AW46" s="82">
        <v>100</v>
      </c>
      <c r="AX46" s="83"/>
      <c r="AY46" s="82" t="s">
        <v>4963</v>
      </c>
      <c r="AZ46" s="82">
        <v>1</v>
      </c>
      <c r="BA46" s="82" t="s">
        <v>8219</v>
      </c>
      <c r="BB46" s="82" t="s">
        <v>8220</v>
      </c>
      <c r="BC46" s="87">
        <v>6.7900000000000002E-2</v>
      </c>
      <c r="BD46" s="87">
        <v>6.7900000000000002E-2</v>
      </c>
      <c r="BE46" s="87">
        <v>102.1084</v>
      </c>
      <c r="BF46" s="87">
        <v>102.1084</v>
      </c>
      <c r="BG46" s="82" t="s">
        <v>8221</v>
      </c>
      <c r="BH46" s="82" t="s">
        <v>8274</v>
      </c>
      <c r="BI46" s="82">
        <v>3.5479099999999999</v>
      </c>
      <c r="BJ46" s="82">
        <v>3.5479099999999999</v>
      </c>
      <c r="BK46" s="82">
        <v>3.5479099999999999</v>
      </c>
      <c r="BL46" s="86">
        <v>460941608.22000003</v>
      </c>
      <c r="BM46" s="82">
        <v>2.5204</v>
      </c>
      <c r="BN46" s="82" t="s">
        <v>4964</v>
      </c>
      <c r="BO46" s="82">
        <v>3.7888199999999999</v>
      </c>
      <c r="BP46" s="88"/>
      <c r="BQ46" s="88">
        <v>59200000000</v>
      </c>
      <c r="BR46" s="88">
        <v>1.6890000000000001</v>
      </c>
      <c r="BS46" s="82" t="s">
        <v>8223</v>
      </c>
      <c r="BT46" s="85"/>
    </row>
    <row r="47" spans="1:72" hidden="1">
      <c r="A47" s="82" t="s">
        <v>8269</v>
      </c>
      <c r="B47" s="82" t="s">
        <v>9455</v>
      </c>
      <c r="C47" s="82" t="s">
        <v>8296</v>
      </c>
      <c r="D47" s="82" t="s">
        <v>8297</v>
      </c>
      <c r="E47" s="82" t="s">
        <v>8298</v>
      </c>
      <c r="F47" s="82" t="s">
        <v>8213</v>
      </c>
      <c r="G47" s="83">
        <v>47039</v>
      </c>
      <c r="H47" s="84">
        <v>5000000</v>
      </c>
      <c r="I47" s="85">
        <v>6.7599999999999993E-2</v>
      </c>
      <c r="J47" s="82">
        <v>102.10039999999999</v>
      </c>
      <c r="K47" s="86">
        <v>1632876.71</v>
      </c>
      <c r="L47" s="82" t="s">
        <v>8214</v>
      </c>
      <c r="M47" s="82" t="s">
        <v>633</v>
      </c>
      <c r="N47" s="82" t="s">
        <v>8214</v>
      </c>
      <c r="O47" s="82" t="s">
        <v>633</v>
      </c>
      <c r="P47" s="82" t="s">
        <v>8287</v>
      </c>
      <c r="Q47" s="86">
        <v>500000000</v>
      </c>
      <c r="R47" s="82">
        <v>3.46</v>
      </c>
      <c r="S47" s="86">
        <v>500000000</v>
      </c>
      <c r="T47" s="83">
        <v>45777</v>
      </c>
      <c r="U47" s="82">
        <v>202</v>
      </c>
      <c r="V47" s="82">
        <v>159131</v>
      </c>
      <c r="W47" s="82" t="s">
        <v>4961</v>
      </c>
      <c r="X47" s="82">
        <v>99.801900000000003</v>
      </c>
      <c r="Y47" s="86">
        <v>499009250</v>
      </c>
      <c r="Z47" s="86"/>
      <c r="AA47" s="82">
        <v>102.1057</v>
      </c>
      <c r="AB47" s="86">
        <v>-0.01</v>
      </c>
      <c r="AC47" s="86">
        <v>510502000</v>
      </c>
      <c r="AD47" s="86">
        <v>510502000</v>
      </c>
      <c r="AE47" s="86">
        <v>0</v>
      </c>
      <c r="AF47" s="86">
        <v>11492750</v>
      </c>
      <c r="AG47" s="86">
        <v>11519250</v>
      </c>
      <c r="AH47" s="86">
        <v>-26500</v>
      </c>
      <c r="AI47" s="86"/>
      <c r="AJ47" s="86">
        <v>18288119673.48</v>
      </c>
      <c r="AK47" s="82">
        <v>2.7913999999999999</v>
      </c>
      <c r="AL47" s="82" t="s">
        <v>8299</v>
      </c>
      <c r="AM47" s="82" t="s">
        <v>8216</v>
      </c>
      <c r="AN47" s="82">
        <v>73211</v>
      </c>
      <c r="AO47" s="82" t="s">
        <v>8280</v>
      </c>
      <c r="AP47" s="82">
        <v>7.45</v>
      </c>
      <c r="AQ47" s="83">
        <v>45762</v>
      </c>
      <c r="AR47" s="83">
        <v>46127</v>
      </c>
      <c r="AS47" s="82">
        <v>1262</v>
      </c>
      <c r="AT47" s="82" t="s">
        <v>8217</v>
      </c>
      <c r="AU47" s="83">
        <v>45777</v>
      </c>
      <c r="AV47" s="82" t="s">
        <v>8218</v>
      </c>
      <c r="AW47" s="82">
        <v>100</v>
      </c>
      <c r="AX47" s="83"/>
      <c r="AY47" s="82" t="s">
        <v>4963</v>
      </c>
      <c r="AZ47" s="82">
        <v>1</v>
      </c>
      <c r="BA47" s="82" t="s">
        <v>8219</v>
      </c>
      <c r="BB47" s="82" t="s">
        <v>8220</v>
      </c>
      <c r="BC47" s="87">
        <v>6.7610000000000003E-2</v>
      </c>
      <c r="BD47" s="87">
        <v>6.7599999999999993E-2</v>
      </c>
      <c r="BE47" s="87">
        <v>102.0992</v>
      </c>
      <c r="BF47" s="87">
        <v>102.1016</v>
      </c>
      <c r="BG47" s="82" t="s">
        <v>8221</v>
      </c>
      <c r="BH47" s="82" t="s">
        <v>8274</v>
      </c>
      <c r="BI47" s="82">
        <v>2.9561999999999999</v>
      </c>
      <c r="BJ47" s="82">
        <v>2.9562200000000001</v>
      </c>
      <c r="BK47" s="82">
        <v>2.95621</v>
      </c>
      <c r="BL47" s="86">
        <v>512134876.70999998</v>
      </c>
      <c r="BM47" s="82">
        <v>2.8003999999999998</v>
      </c>
      <c r="BN47" s="82" t="s">
        <v>4964</v>
      </c>
      <c r="BO47" s="82">
        <v>3.1560600000000001</v>
      </c>
      <c r="BP47" s="88"/>
      <c r="BQ47" s="88">
        <v>19400000000</v>
      </c>
      <c r="BR47" s="88">
        <v>2.577</v>
      </c>
      <c r="BS47" s="82" t="s">
        <v>8223</v>
      </c>
      <c r="BT47" s="85"/>
    </row>
    <row r="48" spans="1:72" hidden="1">
      <c r="A48" s="82" t="s">
        <v>8269</v>
      </c>
      <c r="B48" s="82" t="s">
        <v>9455</v>
      </c>
      <c r="C48" s="82" t="s">
        <v>8300</v>
      </c>
      <c r="D48" s="82" t="s">
        <v>8301</v>
      </c>
      <c r="E48" s="82" t="s">
        <v>8298</v>
      </c>
      <c r="F48" s="82" t="s">
        <v>8213</v>
      </c>
      <c r="G48" s="83">
        <v>47226</v>
      </c>
      <c r="H48" s="84">
        <v>2500000</v>
      </c>
      <c r="I48" s="85">
        <v>6.7900000000000002E-2</v>
      </c>
      <c r="J48" s="82">
        <v>102.62</v>
      </c>
      <c r="K48" s="86">
        <v>10266164.380000001</v>
      </c>
      <c r="L48" s="82" t="s">
        <v>8214</v>
      </c>
      <c r="M48" s="82" t="s">
        <v>633</v>
      </c>
      <c r="N48" s="82" t="s">
        <v>8214</v>
      </c>
      <c r="O48" s="82" t="s">
        <v>633</v>
      </c>
      <c r="P48" s="82" t="s">
        <v>8287</v>
      </c>
      <c r="Q48" s="86">
        <v>250000000</v>
      </c>
      <c r="R48" s="82">
        <v>3.97</v>
      </c>
      <c r="S48" s="86">
        <v>250000000</v>
      </c>
      <c r="T48" s="83">
        <v>45777</v>
      </c>
      <c r="U48" s="82">
        <v>202</v>
      </c>
      <c r="V48" s="82">
        <v>166035</v>
      </c>
      <c r="W48" s="82" t="s">
        <v>4961</v>
      </c>
      <c r="X48" s="82">
        <v>100</v>
      </c>
      <c r="Y48" s="86">
        <v>250000000</v>
      </c>
      <c r="Z48" s="86"/>
      <c r="AA48" s="82">
        <v>102.65600000000001</v>
      </c>
      <c r="AB48" s="86">
        <v>-0.04</v>
      </c>
      <c r="AC48" s="86">
        <v>256550000</v>
      </c>
      <c r="AD48" s="86">
        <v>256550000</v>
      </c>
      <c r="AE48" s="86">
        <v>0</v>
      </c>
      <c r="AF48" s="86">
        <v>6550000</v>
      </c>
      <c r="AG48" s="86">
        <v>6640000</v>
      </c>
      <c r="AH48" s="86">
        <v>-90000</v>
      </c>
      <c r="AI48" s="86"/>
      <c r="AJ48" s="86">
        <v>18288119673.48</v>
      </c>
      <c r="AK48" s="82">
        <v>1.4028</v>
      </c>
      <c r="AL48" s="82" t="s">
        <v>8302</v>
      </c>
      <c r="AM48" s="82" t="s">
        <v>8216</v>
      </c>
      <c r="AN48" s="82">
        <v>73211</v>
      </c>
      <c r="AO48" s="82" t="s">
        <v>8280</v>
      </c>
      <c r="AP48" s="82">
        <v>7.57</v>
      </c>
      <c r="AQ48" s="83">
        <v>45580</v>
      </c>
      <c r="AR48" s="83">
        <v>45945</v>
      </c>
      <c r="AS48" s="82">
        <v>1449</v>
      </c>
      <c r="AT48" s="82" t="s">
        <v>8217</v>
      </c>
      <c r="AU48" s="83">
        <v>45777</v>
      </c>
      <c r="AV48" s="82" t="s">
        <v>8218</v>
      </c>
      <c r="AW48" s="82">
        <v>100</v>
      </c>
      <c r="AX48" s="83"/>
      <c r="AY48" s="82" t="s">
        <v>4963</v>
      </c>
      <c r="AZ48" s="82">
        <v>1</v>
      </c>
      <c r="BA48" s="82" t="s">
        <v>8219</v>
      </c>
      <c r="BB48" s="82" t="s">
        <v>8220</v>
      </c>
      <c r="BC48" s="87">
        <v>6.7900000000000002E-2</v>
      </c>
      <c r="BD48" s="87">
        <v>6.7900000000000002E-2</v>
      </c>
      <c r="BE48" s="87">
        <v>102.62</v>
      </c>
      <c r="BF48" s="87">
        <v>102.62</v>
      </c>
      <c r="BG48" s="82" t="s">
        <v>8221</v>
      </c>
      <c r="BH48" s="82" t="s">
        <v>8274</v>
      </c>
      <c r="BI48" s="82">
        <v>3.2230099999999999</v>
      </c>
      <c r="BJ48" s="82">
        <v>3.2230099999999999</v>
      </c>
      <c r="BK48" s="82">
        <v>3.2230099999999999</v>
      </c>
      <c r="BL48" s="86">
        <v>266816164.38</v>
      </c>
      <c r="BM48" s="82">
        <v>1.4590000000000001</v>
      </c>
      <c r="BN48" s="82" t="s">
        <v>4964</v>
      </c>
      <c r="BO48" s="82">
        <v>3.4418500000000001</v>
      </c>
      <c r="BP48" s="88"/>
      <c r="BQ48" s="88">
        <v>25000000000</v>
      </c>
      <c r="BR48" s="88">
        <v>1</v>
      </c>
      <c r="BS48" s="82" t="s">
        <v>8223</v>
      </c>
      <c r="BT48" s="85"/>
    </row>
    <row r="49" spans="1:72" hidden="1">
      <c r="A49" s="82" t="s">
        <v>8269</v>
      </c>
      <c r="B49" s="82" t="s">
        <v>9455</v>
      </c>
      <c r="C49" s="82" t="s">
        <v>12352</v>
      </c>
      <c r="D49" s="82" t="s">
        <v>12353</v>
      </c>
      <c r="E49" s="82" t="s">
        <v>12354</v>
      </c>
      <c r="F49" s="82" t="s">
        <v>8213</v>
      </c>
      <c r="G49" s="83">
        <v>49241</v>
      </c>
      <c r="H49" s="84">
        <v>5000000</v>
      </c>
      <c r="I49" s="85">
        <v>7.2599999999999998E-2</v>
      </c>
      <c r="J49" s="82">
        <v>101.07210000000001</v>
      </c>
      <c r="K49" s="86">
        <v>19236575.34</v>
      </c>
      <c r="L49" s="82" t="s">
        <v>8214</v>
      </c>
      <c r="M49" s="82" t="s">
        <v>633</v>
      </c>
      <c r="N49" s="82" t="s">
        <v>8214</v>
      </c>
      <c r="O49" s="82" t="s">
        <v>633</v>
      </c>
      <c r="P49" s="82" t="s">
        <v>20842</v>
      </c>
      <c r="Q49" s="86">
        <v>500000000</v>
      </c>
      <c r="R49" s="82">
        <v>9.49</v>
      </c>
      <c r="S49" s="86">
        <v>500000000</v>
      </c>
      <c r="T49" s="83">
        <v>45777</v>
      </c>
      <c r="U49" s="82">
        <v>202</v>
      </c>
      <c r="V49" s="82">
        <v>176167</v>
      </c>
      <c r="W49" s="82" t="s">
        <v>4961</v>
      </c>
      <c r="X49" s="82">
        <v>100</v>
      </c>
      <c r="Y49" s="86">
        <v>500000000</v>
      </c>
      <c r="Z49" s="86"/>
      <c r="AA49" s="82">
        <v>101.0723</v>
      </c>
      <c r="AB49" s="86">
        <v>0</v>
      </c>
      <c r="AC49" s="86">
        <v>505360500</v>
      </c>
      <c r="AD49" s="86">
        <v>505360500</v>
      </c>
      <c r="AE49" s="86">
        <v>0</v>
      </c>
      <c r="AF49" s="86">
        <v>5360500</v>
      </c>
      <c r="AG49" s="86">
        <v>5361500</v>
      </c>
      <c r="AH49" s="86">
        <v>-1000</v>
      </c>
      <c r="AI49" s="86"/>
      <c r="AJ49" s="86">
        <v>18288119673.48</v>
      </c>
      <c r="AK49" s="82">
        <v>2.7633000000000001</v>
      </c>
      <c r="AL49" s="82" t="s">
        <v>12355</v>
      </c>
      <c r="AM49" s="82" t="s">
        <v>8216</v>
      </c>
      <c r="AN49" s="82">
        <v>772543</v>
      </c>
      <c r="AO49" s="82" t="s">
        <v>8309</v>
      </c>
      <c r="AP49" s="82">
        <v>7.43</v>
      </c>
      <c r="AQ49" s="83">
        <v>45589</v>
      </c>
      <c r="AR49" s="83">
        <v>45954</v>
      </c>
      <c r="AS49" s="82">
        <v>3464</v>
      </c>
      <c r="AT49" s="82" t="s">
        <v>8217</v>
      </c>
      <c r="AU49" s="83">
        <v>45777</v>
      </c>
      <c r="AV49" s="82" t="s">
        <v>8218</v>
      </c>
      <c r="AW49" s="82">
        <v>100</v>
      </c>
      <c r="AX49" s="83"/>
      <c r="AY49" s="82" t="s">
        <v>4963</v>
      </c>
      <c r="AZ49" s="82">
        <v>1</v>
      </c>
      <c r="BA49" s="82" t="s">
        <v>8219</v>
      </c>
      <c r="BB49" s="82" t="s">
        <v>8219</v>
      </c>
      <c r="BC49" s="87">
        <v>7.2900000000000006E-2</v>
      </c>
      <c r="BD49" s="87">
        <v>7.2300000000000003E-2</v>
      </c>
      <c r="BE49" s="87">
        <v>100.86969999999999</v>
      </c>
      <c r="BF49" s="87">
        <v>101.2745</v>
      </c>
      <c r="BG49" s="82" t="s">
        <v>8221</v>
      </c>
      <c r="BH49" s="82" t="s">
        <v>8274</v>
      </c>
      <c r="BI49" s="82">
        <v>6.4252700000000003</v>
      </c>
      <c r="BJ49" s="82">
        <v>6.4343599999999999</v>
      </c>
      <c r="BK49" s="82">
        <v>6.4298200000000003</v>
      </c>
      <c r="BL49" s="86">
        <v>524597075.33999997</v>
      </c>
      <c r="BM49" s="82">
        <v>2.8685</v>
      </c>
      <c r="BN49" s="82" t="s">
        <v>8309</v>
      </c>
      <c r="BO49" s="82">
        <v>6.8966200000000004</v>
      </c>
      <c r="BP49" s="88"/>
      <c r="BQ49" s="88">
        <v>100000000000</v>
      </c>
      <c r="BR49" s="88">
        <v>6.25</v>
      </c>
      <c r="BS49" s="82" t="s">
        <v>8223</v>
      </c>
      <c r="BT49" s="85"/>
    </row>
    <row r="50" spans="1:72" hidden="1">
      <c r="A50" s="82" t="s">
        <v>8269</v>
      </c>
      <c r="B50" s="82" t="s">
        <v>9455</v>
      </c>
      <c r="C50" s="82" t="s">
        <v>9986</v>
      </c>
      <c r="D50" s="82" t="s">
        <v>9987</v>
      </c>
      <c r="E50" s="82" t="s">
        <v>8303</v>
      </c>
      <c r="F50" s="82" t="s">
        <v>8213</v>
      </c>
      <c r="G50" s="83">
        <v>47514</v>
      </c>
      <c r="H50" s="84">
        <v>2500000</v>
      </c>
      <c r="I50" s="85">
        <v>6.9159999999999999E-2</v>
      </c>
      <c r="J50" s="82">
        <v>102.50960000000001</v>
      </c>
      <c r="K50" s="86">
        <v>4580136.99</v>
      </c>
      <c r="L50" s="82" t="s">
        <v>8214</v>
      </c>
      <c r="M50" s="82" t="s">
        <v>1274</v>
      </c>
      <c r="N50" s="82" t="s">
        <v>8214</v>
      </c>
      <c r="O50" s="82" t="s">
        <v>1274</v>
      </c>
      <c r="P50" s="82" t="s">
        <v>8287</v>
      </c>
      <c r="Q50" s="86">
        <v>250000000</v>
      </c>
      <c r="R50" s="82">
        <v>4.76</v>
      </c>
      <c r="S50" s="86">
        <v>250000000</v>
      </c>
      <c r="T50" s="83">
        <v>45777</v>
      </c>
      <c r="U50" s="82">
        <v>202</v>
      </c>
      <c r="V50" s="82">
        <v>116735</v>
      </c>
      <c r="W50" s="82" t="s">
        <v>4961</v>
      </c>
      <c r="X50" s="82">
        <v>100.2153</v>
      </c>
      <c r="Y50" s="86">
        <v>250538250</v>
      </c>
      <c r="Z50" s="86"/>
      <c r="AA50" s="82">
        <v>102.49120000000001</v>
      </c>
      <c r="AB50" s="86">
        <v>0.02</v>
      </c>
      <c r="AC50" s="86">
        <v>256274000</v>
      </c>
      <c r="AD50" s="86">
        <v>256274000</v>
      </c>
      <c r="AE50" s="86">
        <v>0</v>
      </c>
      <c r="AF50" s="86">
        <v>5735750</v>
      </c>
      <c r="AG50" s="86">
        <v>5689750</v>
      </c>
      <c r="AH50" s="86">
        <v>46000</v>
      </c>
      <c r="AI50" s="86"/>
      <c r="AJ50" s="86">
        <v>18288119673.48</v>
      </c>
      <c r="AK50" s="82">
        <v>1.4013</v>
      </c>
      <c r="AL50" s="82" t="s">
        <v>9988</v>
      </c>
      <c r="AM50" s="82" t="s">
        <v>8216</v>
      </c>
      <c r="AN50" s="82">
        <v>7490</v>
      </c>
      <c r="AO50" s="82" t="s">
        <v>8280</v>
      </c>
      <c r="AP50" s="82">
        <v>7.43</v>
      </c>
      <c r="AQ50" s="83">
        <v>45688</v>
      </c>
      <c r="AR50" s="83">
        <v>45869</v>
      </c>
      <c r="AS50" s="82">
        <v>1737</v>
      </c>
      <c r="AT50" s="82" t="s">
        <v>8231</v>
      </c>
      <c r="AU50" s="83">
        <v>45777</v>
      </c>
      <c r="AV50" s="82" t="s">
        <v>8218</v>
      </c>
      <c r="AW50" s="82">
        <v>100</v>
      </c>
      <c r="AX50" s="83"/>
      <c r="AY50" s="82" t="s">
        <v>4963</v>
      </c>
      <c r="AZ50" s="82">
        <v>1</v>
      </c>
      <c r="BA50" s="82" t="s">
        <v>8220</v>
      </c>
      <c r="BB50" s="82" t="s">
        <v>8220</v>
      </c>
      <c r="BC50" s="87">
        <v>6.9199999999999998E-2</v>
      </c>
      <c r="BD50" s="87">
        <v>6.9099999999999995E-2</v>
      </c>
      <c r="BE50" s="87">
        <v>102.48990000000001</v>
      </c>
      <c r="BF50" s="87">
        <v>102.52930000000001</v>
      </c>
      <c r="BG50" s="82" t="s">
        <v>8221</v>
      </c>
      <c r="BH50" s="82" t="s">
        <v>8274</v>
      </c>
      <c r="BI50" s="82">
        <v>3.8961199999999998</v>
      </c>
      <c r="BJ50" s="82">
        <v>3.8964699999999999</v>
      </c>
      <c r="BK50" s="82">
        <v>3.8956300000000001</v>
      </c>
      <c r="BL50" s="86">
        <v>260854136.99000001</v>
      </c>
      <c r="BM50" s="82">
        <v>1.4263999999999999</v>
      </c>
      <c r="BN50" s="82" t="s">
        <v>4964</v>
      </c>
      <c r="BO50" s="82">
        <v>4.0303399999999998</v>
      </c>
      <c r="BP50" s="88"/>
      <c r="BQ50" s="88">
        <v>69526000000</v>
      </c>
      <c r="BR50" s="88">
        <v>0.35899999999999999</v>
      </c>
      <c r="BS50" s="82" t="s">
        <v>8223</v>
      </c>
      <c r="BT50" s="85"/>
    </row>
    <row r="51" spans="1:72" hidden="1">
      <c r="A51" s="82" t="s">
        <v>8269</v>
      </c>
      <c r="B51" s="82" t="s">
        <v>9455</v>
      </c>
      <c r="C51" s="82" t="s">
        <v>20486</v>
      </c>
      <c r="D51" s="82" t="s">
        <v>20487</v>
      </c>
      <c r="E51" s="82" t="s">
        <v>8303</v>
      </c>
      <c r="F51" s="82" t="s">
        <v>8213</v>
      </c>
      <c r="G51" s="83">
        <v>46807</v>
      </c>
      <c r="H51" s="84">
        <v>5000000</v>
      </c>
      <c r="I51" s="85">
        <v>6.9290000000000004E-2</v>
      </c>
      <c r="J51" s="82">
        <v>101.2332</v>
      </c>
      <c r="K51" s="86">
        <v>6726575.3399999999</v>
      </c>
      <c r="L51" s="82" t="s">
        <v>8214</v>
      </c>
      <c r="M51" s="82" t="s">
        <v>633</v>
      </c>
      <c r="N51" s="82" t="s">
        <v>8214</v>
      </c>
      <c r="O51" s="82" t="s">
        <v>633</v>
      </c>
      <c r="P51" s="82" t="s">
        <v>8287</v>
      </c>
      <c r="Q51" s="86">
        <v>500000000</v>
      </c>
      <c r="R51" s="82">
        <v>2.82</v>
      </c>
      <c r="S51" s="86">
        <v>500000000</v>
      </c>
      <c r="T51" s="83">
        <v>45777</v>
      </c>
      <c r="U51" s="82">
        <v>202</v>
      </c>
      <c r="V51" s="82">
        <v>174732</v>
      </c>
      <c r="W51" s="82" t="s">
        <v>4961</v>
      </c>
      <c r="X51" s="82">
        <v>100.02209999999999</v>
      </c>
      <c r="Y51" s="86">
        <v>500110666.67000002</v>
      </c>
      <c r="Z51" s="86"/>
      <c r="AA51" s="82">
        <v>101.30710000000001</v>
      </c>
      <c r="AB51" s="86">
        <v>-7.0000000000000007E-2</v>
      </c>
      <c r="AC51" s="86">
        <v>506166000</v>
      </c>
      <c r="AD51" s="86">
        <v>506166000</v>
      </c>
      <c r="AE51" s="86">
        <v>0</v>
      </c>
      <c r="AF51" s="86">
        <v>6055333.3300000001</v>
      </c>
      <c r="AG51" s="86">
        <v>6424833.3300000001</v>
      </c>
      <c r="AH51" s="86">
        <v>-369500</v>
      </c>
      <c r="AI51" s="86"/>
      <c r="AJ51" s="86">
        <v>18288119673.48</v>
      </c>
      <c r="AK51" s="82">
        <v>2.7677</v>
      </c>
      <c r="AL51" s="82" t="s">
        <v>20488</v>
      </c>
      <c r="AM51" s="82" t="s">
        <v>8216</v>
      </c>
      <c r="AN51" s="82">
        <v>7490</v>
      </c>
      <c r="AO51" s="82" t="s">
        <v>8280</v>
      </c>
      <c r="AP51" s="82">
        <v>7.44</v>
      </c>
      <c r="AQ51" s="83">
        <v>45712</v>
      </c>
      <c r="AR51" s="83">
        <v>46077</v>
      </c>
      <c r="AS51" s="82">
        <v>1030</v>
      </c>
      <c r="AT51" s="82" t="s">
        <v>8217</v>
      </c>
      <c r="AU51" s="83">
        <v>45777</v>
      </c>
      <c r="AV51" s="82" t="s">
        <v>8218</v>
      </c>
      <c r="AW51" s="82">
        <v>100</v>
      </c>
      <c r="AX51" s="83"/>
      <c r="AY51" s="82" t="s">
        <v>4963</v>
      </c>
      <c r="AZ51" s="82">
        <v>1</v>
      </c>
      <c r="BA51" s="82" t="s">
        <v>8219</v>
      </c>
      <c r="BB51" s="82" t="s">
        <v>8220</v>
      </c>
      <c r="BC51" s="87">
        <v>6.9290000000000004E-2</v>
      </c>
      <c r="BD51" s="87">
        <v>6.9290000000000004E-2</v>
      </c>
      <c r="BE51" s="87">
        <v>101.2332</v>
      </c>
      <c r="BF51" s="87">
        <v>101.23309999999999</v>
      </c>
      <c r="BG51" s="82" t="s">
        <v>8221</v>
      </c>
      <c r="BH51" s="82" t="s">
        <v>8274</v>
      </c>
      <c r="BI51" s="82">
        <v>2.4480400000000002</v>
      </c>
      <c r="BJ51" s="82">
        <v>2.4480400000000002</v>
      </c>
      <c r="BK51" s="82">
        <v>2.4480400000000002</v>
      </c>
      <c r="BL51" s="86">
        <v>512892575.33999997</v>
      </c>
      <c r="BM51" s="82">
        <v>2.8045</v>
      </c>
      <c r="BN51" s="82" t="s">
        <v>4964</v>
      </c>
      <c r="BO51" s="82">
        <v>2.6176599999999999</v>
      </c>
      <c r="BP51" s="88"/>
      <c r="BQ51" s="88">
        <v>196740000000</v>
      </c>
      <c r="BR51" s="88">
        <v>0.254</v>
      </c>
      <c r="BS51" s="82" t="s">
        <v>8223</v>
      </c>
      <c r="BT51" s="85"/>
    </row>
    <row r="52" spans="1:72" hidden="1">
      <c r="A52" s="82" t="s">
        <v>8269</v>
      </c>
      <c r="B52" s="82" t="s">
        <v>9455</v>
      </c>
      <c r="C52" s="82" t="s">
        <v>21856</v>
      </c>
      <c r="D52" s="82" t="s">
        <v>21857</v>
      </c>
      <c r="E52" s="82" t="s">
        <v>8303</v>
      </c>
      <c r="F52" s="82" t="s">
        <v>8213</v>
      </c>
      <c r="G52" s="83">
        <v>47011</v>
      </c>
      <c r="H52" s="84">
        <v>1500000</v>
      </c>
      <c r="I52" s="85">
        <v>6.9110000000000005E-2</v>
      </c>
      <c r="J52" s="82">
        <v>101.69889999999999</v>
      </c>
      <c r="K52" s="86">
        <v>1321808.22</v>
      </c>
      <c r="L52" s="82" t="s">
        <v>8214</v>
      </c>
      <c r="M52" s="82" t="s">
        <v>633</v>
      </c>
      <c r="N52" s="82" t="s">
        <v>8214</v>
      </c>
      <c r="O52" s="82" t="s">
        <v>633</v>
      </c>
      <c r="P52" s="82" t="s">
        <v>8287</v>
      </c>
      <c r="Q52" s="86">
        <v>150000000</v>
      </c>
      <c r="R52" s="82">
        <v>3.38</v>
      </c>
      <c r="S52" s="86">
        <v>150000000</v>
      </c>
      <c r="T52" s="83">
        <v>45777</v>
      </c>
      <c r="U52" s="82">
        <v>202</v>
      </c>
      <c r="V52" s="82">
        <v>183256</v>
      </c>
      <c r="W52" s="82" t="s">
        <v>4961</v>
      </c>
      <c r="X52" s="82">
        <v>101.65430000000001</v>
      </c>
      <c r="Y52" s="86">
        <v>152481450</v>
      </c>
      <c r="Z52" s="86"/>
      <c r="AA52" s="82"/>
      <c r="AB52" s="86"/>
      <c r="AC52" s="86">
        <v>152548350</v>
      </c>
      <c r="AD52" s="86">
        <v>152548350</v>
      </c>
      <c r="AE52" s="86">
        <v>0</v>
      </c>
      <c r="AF52" s="86">
        <v>66900</v>
      </c>
      <c r="AG52" s="86"/>
      <c r="AH52" s="86">
        <v>66900</v>
      </c>
      <c r="AI52" s="86"/>
      <c r="AJ52" s="86">
        <v>18288119673.48</v>
      </c>
      <c r="AK52" s="82">
        <v>0.83409999999999995</v>
      </c>
      <c r="AL52" s="82" t="s">
        <v>21858</v>
      </c>
      <c r="AM52" s="82" t="s">
        <v>8216</v>
      </c>
      <c r="AN52" s="82">
        <v>7490</v>
      </c>
      <c r="AO52" s="82" t="s">
        <v>8280</v>
      </c>
      <c r="AP52" s="82">
        <v>7.48</v>
      </c>
      <c r="AQ52" s="83">
        <v>45736</v>
      </c>
      <c r="AR52" s="83">
        <v>45915</v>
      </c>
      <c r="AS52" s="82">
        <v>1234</v>
      </c>
      <c r="AT52" s="82" t="s">
        <v>8217</v>
      </c>
      <c r="AU52" s="83">
        <v>45777</v>
      </c>
      <c r="AV52" s="82" t="s">
        <v>8218</v>
      </c>
      <c r="AW52" s="82">
        <v>100</v>
      </c>
      <c r="AX52" s="83"/>
      <c r="AY52" s="82" t="s">
        <v>4963</v>
      </c>
      <c r="AZ52" s="82">
        <v>1</v>
      </c>
      <c r="BA52" s="82" t="s">
        <v>8219</v>
      </c>
      <c r="BB52" s="82" t="s">
        <v>8219</v>
      </c>
      <c r="BC52" s="87">
        <v>6.9110000000000005E-2</v>
      </c>
      <c r="BD52" s="87">
        <v>6.9110000000000005E-2</v>
      </c>
      <c r="BE52" s="87">
        <v>101.69889999999999</v>
      </c>
      <c r="BF52" s="87">
        <v>101.69880000000001</v>
      </c>
      <c r="BG52" s="82" t="s">
        <v>8221</v>
      </c>
      <c r="BH52" s="82" t="s">
        <v>8274</v>
      </c>
      <c r="BI52" s="82">
        <v>2.87662</v>
      </c>
      <c r="BJ52" s="82">
        <v>2.8766099999999999</v>
      </c>
      <c r="BK52" s="82">
        <v>2.87662</v>
      </c>
      <c r="BL52" s="86">
        <v>153870158.22</v>
      </c>
      <c r="BM52" s="82">
        <v>0.84140000000000004</v>
      </c>
      <c r="BN52" s="82" t="s">
        <v>4964</v>
      </c>
      <c r="BO52" s="82">
        <v>3.0754100000000002</v>
      </c>
      <c r="BP52" s="88"/>
      <c r="BQ52" s="88">
        <v>280000000000</v>
      </c>
      <c r="BR52" s="88">
        <v>0.17799999999999999</v>
      </c>
      <c r="BS52" s="82" t="s">
        <v>8223</v>
      </c>
      <c r="BT52" s="85"/>
    </row>
    <row r="53" spans="1:72" hidden="1">
      <c r="A53" s="82" t="s">
        <v>8269</v>
      </c>
      <c r="B53" s="82" t="s">
        <v>9455</v>
      </c>
      <c r="C53" s="82" t="s">
        <v>20849</v>
      </c>
      <c r="D53" s="82" t="s">
        <v>20850</v>
      </c>
      <c r="E53" s="82" t="s">
        <v>8303</v>
      </c>
      <c r="F53" s="82" t="s">
        <v>8213</v>
      </c>
      <c r="G53" s="83">
        <v>46836</v>
      </c>
      <c r="H53" s="84">
        <v>5000000</v>
      </c>
      <c r="I53" s="85">
        <v>6.9279999999999994E-2</v>
      </c>
      <c r="J53" s="82">
        <v>101.5102</v>
      </c>
      <c r="K53" s="86">
        <v>3919726.03</v>
      </c>
      <c r="L53" s="82" t="s">
        <v>8214</v>
      </c>
      <c r="M53" s="82" t="s">
        <v>1274</v>
      </c>
      <c r="N53" s="82" t="s">
        <v>8214</v>
      </c>
      <c r="O53" s="82" t="s">
        <v>1274</v>
      </c>
      <c r="P53" s="82" t="s">
        <v>8287</v>
      </c>
      <c r="Q53" s="86">
        <v>500000000</v>
      </c>
      <c r="R53" s="82">
        <v>2.9</v>
      </c>
      <c r="S53" s="86">
        <v>500000000</v>
      </c>
      <c r="T53" s="83">
        <v>45777</v>
      </c>
      <c r="U53" s="82">
        <v>202</v>
      </c>
      <c r="V53" s="82">
        <v>179373</v>
      </c>
      <c r="W53" s="82" t="s">
        <v>4961</v>
      </c>
      <c r="X53" s="82">
        <v>100.04730000000001</v>
      </c>
      <c r="Y53" s="86">
        <v>500236500</v>
      </c>
      <c r="Z53" s="86"/>
      <c r="AA53" s="82">
        <v>101.5829</v>
      </c>
      <c r="AB53" s="86">
        <v>-7.0000000000000007E-2</v>
      </c>
      <c r="AC53" s="86">
        <v>507551000</v>
      </c>
      <c r="AD53" s="86">
        <v>507551000</v>
      </c>
      <c r="AE53" s="86">
        <v>0</v>
      </c>
      <c r="AF53" s="86">
        <v>7314500</v>
      </c>
      <c r="AG53" s="86">
        <v>7678000</v>
      </c>
      <c r="AH53" s="86">
        <v>-363500</v>
      </c>
      <c r="AI53" s="86"/>
      <c r="AJ53" s="86">
        <v>18288119673.48</v>
      </c>
      <c r="AK53" s="82">
        <v>2.7753000000000001</v>
      </c>
      <c r="AL53" s="82" t="s">
        <v>20851</v>
      </c>
      <c r="AM53" s="82" t="s">
        <v>8216</v>
      </c>
      <c r="AN53" s="82">
        <v>7490</v>
      </c>
      <c r="AO53" s="82" t="s">
        <v>8280</v>
      </c>
      <c r="AP53" s="82">
        <v>7.53</v>
      </c>
      <c r="AQ53" s="83">
        <v>45740</v>
      </c>
      <c r="AR53" s="83">
        <v>46105</v>
      </c>
      <c r="AS53" s="82">
        <v>1059</v>
      </c>
      <c r="AT53" s="82" t="s">
        <v>8217</v>
      </c>
      <c r="AU53" s="83">
        <v>45777</v>
      </c>
      <c r="AV53" s="82" t="s">
        <v>8218</v>
      </c>
      <c r="AW53" s="82">
        <v>100</v>
      </c>
      <c r="AX53" s="83"/>
      <c r="AY53" s="82" t="s">
        <v>4963</v>
      </c>
      <c r="AZ53" s="82">
        <v>1</v>
      </c>
      <c r="BA53" s="82" t="s">
        <v>8220</v>
      </c>
      <c r="BB53" s="82" t="s">
        <v>8220</v>
      </c>
      <c r="BC53" s="87">
        <v>6.9279999999999994E-2</v>
      </c>
      <c r="BD53" s="87">
        <v>6.9279999999999994E-2</v>
      </c>
      <c r="BE53" s="87">
        <v>101.5102</v>
      </c>
      <c r="BF53" s="87">
        <v>101.5102</v>
      </c>
      <c r="BG53" s="82" t="s">
        <v>8221</v>
      </c>
      <c r="BH53" s="82" t="s">
        <v>8274</v>
      </c>
      <c r="BI53" s="82">
        <v>2.5179800000000001</v>
      </c>
      <c r="BJ53" s="82">
        <v>2.5179800000000001</v>
      </c>
      <c r="BK53" s="82">
        <v>2.5179800000000001</v>
      </c>
      <c r="BL53" s="86">
        <v>511470726.02999997</v>
      </c>
      <c r="BM53" s="82">
        <v>2.7967</v>
      </c>
      <c r="BN53" s="82" t="s">
        <v>4964</v>
      </c>
      <c r="BO53" s="82">
        <v>2.6924100000000002</v>
      </c>
      <c r="BP53" s="88"/>
      <c r="BQ53" s="88">
        <v>139120000000</v>
      </c>
      <c r="BR53" s="88">
        <v>0.35899999999999999</v>
      </c>
      <c r="BS53" s="82" t="s">
        <v>8223</v>
      </c>
      <c r="BT53" s="85"/>
    </row>
    <row r="54" spans="1:72" hidden="1">
      <c r="A54" s="82" t="s">
        <v>8269</v>
      </c>
      <c r="B54" s="82" t="s">
        <v>9455</v>
      </c>
      <c r="C54" s="82" t="s">
        <v>9989</v>
      </c>
      <c r="D54" s="82" t="s">
        <v>9990</v>
      </c>
      <c r="E54" s="82" t="s">
        <v>9991</v>
      </c>
      <c r="F54" s="82" t="s">
        <v>8213</v>
      </c>
      <c r="G54" s="83">
        <v>47205</v>
      </c>
      <c r="H54" s="84">
        <v>2500000</v>
      </c>
      <c r="I54" s="85">
        <v>6.7449999999999996E-2</v>
      </c>
      <c r="J54" s="82">
        <v>105.06659999999999</v>
      </c>
      <c r="K54" s="86">
        <v>1925890.41</v>
      </c>
      <c r="L54" s="82" t="s">
        <v>8214</v>
      </c>
      <c r="M54" s="82" t="s">
        <v>633</v>
      </c>
      <c r="N54" s="82" t="s">
        <v>8214</v>
      </c>
      <c r="O54" s="82" t="s">
        <v>633</v>
      </c>
      <c r="P54" s="82" t="s">
        <v>4987</v>
      </c>
      <c r="Q54" s="86">
        <v>250000000</v>
      </c>
      <c r="R54" s="82">
        <v>3.91</v>
      </c>
      <c r="S54" s="86">
        <v>250000000</v>
      </c>
      <c r="T54" s="83">
        <v>45777</v>
      </c>
      <c r="U54" s="82">
        <v>202</v>
      </c>
      <c r="V54" s="82">
        <v>105484</v>
      </c>
      <c r="W54" s="82" t="s">
        <v>4961</v>
      </c>
      <c r="X54" s="82">
        <v>103.3108</v>
      </c>
      <c r="Y54" s="86">
        <v>258277000</v>
      </c>
      <c r="Z54" s="86"/>
      <c r="AA54" s="82">
        <v>105.1049</v>
      </c>
      <c r="AB54" s="86">
        <v>-0.04</v>
      </c>
      <c r="AC54" s="86">
        <v>262666500</v>
      </c>
      <c r="AD54" s="86">
        <v>262666500</v>
      </c>
      <c r="AE54" s="86">
        <v>0</v>
      </c>
      <c r="AF54" s="86">
        <v>4389500</v>
      </c>
      <c r="AG54" s="86">
        <v>4485250</v>
      </c>
      <c r="AH54" s="86">
        <v>-95750</v>
      </c>
      <c r="AI54" s="86"/>
      <c r="AJ54" s="86">
        <v>18288119673.48</v>
      </c>
      <c r="AK54" s="82">
        <v>1.4362999999999999</v>
      </c>
      <c r="AL54" s="82" t="s">
        <v>9992</v>
      </c>
      <c r="AM54" s="82" t="s">
        <v>8216</v>
      </c>
      <c r="AN54" s="82">
        <v>78531</v>
      </c>
      <c r="AO54" s="82" t="s">
        <v>4988</v>
      </c>
      <c r="AP54" s="82">
        <v>8.27</v>
      </c>
      <c r="AQ54" s="83">
        <v>45744</v>
      </c>
      <c r="AR54" s="83">
        <v>46109</v>
      </c>
      <c r="AS54" s="82">
        <v>1428</v>
      </c>
      <c r="AT54" s="82" t="s">
        <v>8217</v>
      </c>
      <c r="AU54" s="83">
        <v>45777</v>
      </c>
      <c r="AV54" s="82" t="s">
        <v>8218</v>
      </c>
      <c r="AW54" s="82">
        <v>100</v>
      </c>
      <c r="AX54" s="83"/>
      <c r="AY54" s="82" t="s">
        <v>4963</v>
      </c>
      <c r="AZ54" s="82">
        <v>1</v>
      </c>
      <c r="BA54" s="82" t="s">
        <v>8219</v>
      </c>
      <c r="BB54" s="82" t="s">
        <v>8220</v>
      </c>
      <c r="BC54" s="87">
        <v>6.7299999999999999E-2</v>
      </c>
      <c r="BD54" s="87">
        <v>6.7599999999999993E-2</v>
      </c>
      <c r="BE54" s="87">
        <v>105.11839999999999</v>
      </c>
      <c r="BF54" s="87">
        <v>105.01479999999999</v>
      </c>
      <c r="BG54" s="82" t="s">
        <v>8221</v>
      </c>
      <c r="BH54" s="82" t="s">
        <v>8274</v>
      </c>
      <c r="BI54" s="82">
        <v>3.2637499999999999</v>
      </c>
      <c r="BJ54" s="82">
        <v>3.26261</v>
      </c>
      <c r="BK54" s="82">
        <v>3.2631800000000002</v>
      </c>
      <c r="BL54" s="86">
        <v>264592390.41</v>
      </c>
      <c r="BM54" s="82">
        <v>1.4468000000000001</v>
      </c>
      <c r="BN54" s="82" t="s">
        <v>4988</v>
      </c>
      <c r="BO54" s="82">
        <v>3.4832800000000002</v>
      </c>
      <c r="BP54" s="88"/>
      <c r="BQ54" s="88"/>
      <c r="BR54" s="88"/>
      <c r="BS54" s="82"/>
      <c r="BT54" s="85"/>
    </row>
    <row r="55" spans="1:72" hidden="1">
      <c r="A55" s="82" t="s">
        <v>8269</v>
      </c>
      <c r="B55" s="82" t="s">
        <v>9455</v>
      </c>
      <c r="C55" s="82" t="s">
        <v>20852</v>
      </c>
      <c r="D55" s="82" t="s">
        <v>20853</v>
      </c>
      <c r="E55" s="82" t="s">
        <v>9208</v>
      </c>
      <c r="F55" s="82" t="s">
        <v>8213</v>
      </c>
      <c r="G55" s="83">
        <v>48033</v>
      </c>
      <c r="H55" s="84">
        <v>5000000</v>
      </c>
      <c r="I55" s="85">
        <v>6.7909999999999998E-2</v>
      </c>
      <c r="J55" s="82">
        <v>102.443</v>
      </c>
      <c r="K55" s="86">
        <v>9387123.2899999991</v>
      </c>
      <c r="L55" s="82" t="s">
        <v>8214</v>
      </c>
      <c r="M55" s="82" t="s">
        <v>8289</v>
      </c>
      <c r="N55" s="82" t="s">
        <v>8214</v>
      </c>
      <c r="O55" s="82" t="s">
        <v>8289</v>
      </c>
      <c r="P55" s="82" t="s">
        <v>8287</v>
      </c>
      <c r="Q55" s="86">
        <v>500000000</v>
      </c>
      <c r="R55" s="82">
        <v>6.18</v>
      </c>
      <c r="S55" s="86">
        <v>500000000</v>
      </c>
      <c r="T55" s="83">
        <v>45777</v>
      </c>
      <c r="U55" s="82">
        <v>202</v>
      </c>
      <c r="V55" s="82">
        <v>179965</v>
      </c>
      <c r="W55" s="82" t="s">
        <v>4961</v>
      </c>
      <c r="X55" s="82">
        <v>100.77930000000001</v>
      </c>
      <c r="Y55" s="86">
        <v>503896250</v>
      </c>
      <c r="Z55" s="86"/>
      <c r="AA55" s="82">
        <v>102.4121</v>
      </c>
      <c r="AB55" s="86">
        <v>0.03</v>
      </c>
      <c r="AC55" s="86">
        <v>512215000</v>
      </c>
      <c r="AD55" s="86">
        <v>512215000</v>
      </c>
      <c r="AE55" s="86">
        <v>0</v>
      </c>
      <c r="AF55" s="86">
        <v>8318750</v>
      </c>
      <c r="AG55" s="86">
        <v>8164250</v>
      </c>
      <c r="AH55" s="86">
        <v>154500</v>
      </c>
      <c r="AI55" s="86"/>
      <c r="AJ55" s="86">
        <v>18288119673.48</v>
      </c>
      <c r="AK55" s="82">
        <v>2.8008000000000002</v>
      </c>
      <c r="AL55" s="82" t="s">
        <v>20854</v>
      </c>
      <c r="AM55" s="82" t="s">
        <v>8216</v>
      </c>
      <c r="AN55" s="82">
        <v>7511</v>
      </c>
      <c r="AO55" s="82" t="s">
        <v>8280</v>
      </c>
      <c r="AP55" s="82">
        <v>7.29</v>
      </c>
      <c r="AQ55" s="83">
        <v>45684</v>
      </c>
      <c r="AR55" s="83">
        <v>46049</v>
      </c>
      <c r="AS55" s="82">
        <v>2256</v>
      </c>
      <c r="AT55" s="82" t="s">
        <v>8217</v>
      </c>
      <c r="AU55" s="83">
        <v>45777</v>
      </c>
      <c r="AV55" s="82" t="s">
        <v>8218</v>
      </c>
      <c r="AW55" s="82">
        <v>100</v>
      </c>
      <c r="AX55" s="83"/>
      <c r="AY55" s="82" t="s">
        <v>4963</v>
      </c>
      <c r="AZ55" s="82">
        <v>1</v>
      </c>
      <c r="BA55" s="82" t="s">
        <v>8291</v>
      </c>
      <c r="BB55" s="82" t="s">
        <v>8292</v>
      </c>
      <c r="BC55" s="87">
        <v>6.7930000000000004E-2</v>
      </c>
      <c r="BD55" s="87">
        <v>6.7900000000000002E-2</v>
      </c>
      <c r="BE55" s="87">
        <v>102.43680000000001</v>
      </c>
      <c r="BF55" s="87">
        <v>102.4492</v>
      </c>
      <c r="BG55" s="82" t="s">
        <v>8221</v>
      </c>
      <c r="BH55" s="82" t="s">
        <v>8274</v>
      </c>
      <c r="BI55" s="82">
        <v>4.7850900000000003</v>
      </c>
      <c r="BJ55" s="82">
        <v>4.7852699999999997</v>
      </c>
      <c r="BK55" s="82">
        <v>4.7851800000000004</v>
      </c>
      <c r="BL55" s="86">
        <v>521602123.29000002</v>
      </c>
      <c r="BM55" s="82">
        <v>2.8521000000000001</v>
      </c>
      <c r="BN55" s="82" t="s">
        <v>4964</v>
      </c>
      <c r="BO55" s="82">
        <v>5.11015</v>
      </c>
      <c r="BP55" s="88"/>
      <c r="BQ55" s="88">
        <v>34800000000</v>
      </c>
      <c r="BR55" s="88">
        <v>1.4359999999999999</v>
      </c>
      <c r="BS55" s="82" t="s">
        <v>8223</v>
      </c>
      <c r="BT55" s="85"/>
    </row>
    <row r="56" spans="1:72" hidden="1">
      <c r="A56" s="82" t="s">
        <v>8269</v>
      </c>
      <c r="B56" s="82" t="s">
        <v>9455</v>
      </c>
      <c r="C56" s="82" t="s">
        <v>9565</v>
      </c>
      <c r="D56" s="82" t="s">
        <v>9566</v>
      </c>
      <c r="E56" s="82" t="s">
        <v>8678</v>
      </c>
      <c r="F56" s="82" t="s">
        <v>8213</v>
      </c>
      <c r="G56" s="83">
        <v>47033</v>
      </c>
      <c r="H56" s="84">
        <v>4500000</v>
      </c>
      <c r="I56" s="85">
        <v>6.6600000000000006E-2</v>
      </c>
      <c r="J56" s="82">
        <v>102.44540000000001</v>
      </c>
      <c r="K56" s="86">
        <v>19047945.210000001</v>
      </c>
      <c r="L56" s="82" t="s">
        <v>8214</v>
      </c>
      <c r="M56" s="82" t="s">
        <v>1274</v>
      </c>
      <c r="N56" s="82" t="s">
        <v>8214</v>
      </c>
      <c r="O56" s="82" t="s">
        <v>1274</v>
      </c>
      <c r="P56" s="82" t="s">
        <v>8308</v>
      </c>
      <c r="Q56" s="86">
        <v>450000000</v>
      </c>
      <c r="R56" s="82">
        <v>3.44</v>
      </c>
      <c r="S56" s="86">
        <v>450000000</v>
      </c>
      <c r="T56" s="83">
        <v>45777</v>
      </c>
      <c r="U56" s="82">
        <v>202</v>
      </c>
      <c r="V56" s="82">
        <v>172116</v>
      </c>
      <c r="W56" s="82" t="s">
        <v>4961</v>
      </c>
      <c r="X56" s="82">
        <v>100.1065</v>
      </c>
      <c r="Y56" s="86">
        <v>450479250</v>
      </c>
      <c r="Z56" s="86"/>
      <c r="AA56" s="82">
        <v>102.4503</v>
      </c>
      <c r="AB56" s="86">
        <v>0</v>
      </c>
      <c r="AC56" s="86">
        <v>461004300</v>
      </c>
      <c r="AD56" s="86">
        <v>461004300</v>
      </c>
      <c r="AE56" s="86">
        <v>0</v>
      </c>
      <c r="AF56" s="86">
        <v>10525050</v>
      </c>
      <c r="AG56" s="86">
        <v>10547100</v>
      </c>
      <c r="AH56" s="86">
        <v>-22050</v>
      </c>
      <c r="AI56" s="86"/>
      <c r="AJ56" s="86">
        <v>18288119673.48</v>
      </c>
      <c r="AK56" s="82">
        <v>2.5207999999999999</v>
      </c>
      <c r="AL56" s="82" t="s">
        <v>9567</v>
      </c>
      <c r="AM56" s="82" t="s">
        <v>8216</v>
      </c>
      <c r="AN56" s="82">
        <v>73488</v>
      </c>
      <c r="AO56" s="82" t="s">
        <v>8309</v>
      </c>
      <c r="AP56" s="82">
        <v>7.5</v>
      </c>
      <c r="AQ56" s="83">
        <v>45572</v>
      </c>
      <c r="AR56" s="83">
        <v>45937</v>
      </c>
      <c r="AS56" s="82">
        <v>1256</v>
      </c>
      <c r="AT56" s="82" t="s">
        <v>8217</v>
      </c>
      <c r="AU56" s="83">
        <v>45777</v>
      </c>
      <c r="AV56" s="82" t="s">
        <v>8218</v>
      </c>
      <c r="AW56" s="82">
        <v>100</v>
      </c>
      <c r="AX56" s="83"/>
      <c r="AY56" s="82" t="s">
        <v>4963</v>
      </c>
      <c r="AZ56" s="82">
        <v>1</v>
      </c>
      <c r="BA56" s="82" t="s">
        <v>8220</v>
      </c>
      <c r="BB56" s="82" t="s">
        <v>8220</v>
      </c>
      <c r="BC56" s="87">
        <v>6.6610000000000003E-2</v>
      </c>
      <c r="BD56" s="87">
        <v>6.6600000000000006E-2</v>
      </c>
      <c r="BE56" s="87">
        <v>102.44410000000001</v>
      </c>
      <c r="BF56" s="87">
        <v>102.4466</v>
      </c>
      <c r="BG56" s="82" t="s">
        <v>8221</v>
      </c>
      <c r="BH56" s="82" t="s">
        <v>8274</v>
      </c>
      <c r="BI56" s="82">
        <v>2.85229</v>
      </c>
      <c r="BJ56" s="82">
        <v>2.8523200000000002</v>
      </c>
      <c r="BK56" s="82">
        <v>2.8523000000000001</v>
      </c>
      <c r="BL56" s="86">
        <v>480052245.20999998</v>
      </c>
      <c r="BM56" s="82">
        <v>2.6248999999999998</v>
      </c>
      <c r="BN56" s="82" t="s">
        <v>8309</v>
      </c>
      <c r="BO56" s="82">
        <v>3.0422799999999999</v>
      </c>
      <c r="BP56" s="88"/>
      <c r="BQ56" s="88">
        <v>3000000000</v>
      </c>
      <c r="BR56" s="88">
        <v>15</v>
      </c>
      <c r="BS56" s="82" t="s">
        <v>8223</v>
      </c>
      <c r="BT56" s="85"/>
    </row>
    <row r="57" spans="1:72" hidden="1">
      <c r="A57" s="82" t="s">
        <v>8269</v>
      </c>
      <c r="B57" s="82" t="s">
        <v>9455</v>
      </c>
      <c r="C57" s="82" t="s">
        <v>21859</v>
      </c>
      <c r="D57" s="82" t="s">
        <v>21860</v>
      </c>
      <c r="E57" s="82" t="s">
        <v>8678</v>
      </c>
      <c r="F57" s="82" t="s">
        <v>8213</v>
      </c>
      <c r="G57" s="83">
        <v>45814</v>
      </c>
      <c r="H57" s="84">
        <v>1000000</v>
      </c>
      <c r="I57" s="85">
        <v>6.6500000000000004E-2</v>
      </c>
      <c r="J57" s="82">
        <v>100.0411</v>
      </c>
      <c r="K57" s="86">
        <v>6778301.3700000001</v>
      </c>
      <c r="L57" s="82" t="s">
        <v>8214</v>
      </c>
      <c r="M57" s="82" t="s">
        <v>8289</v>
      </c>
      <c r="N57" s="82" t="s">
        <v>8214</v>
      </c>
      <c r="O57" s="82" t="s">
        <v>8289</v>
      </c>
      <c r="P57" s="82" t="s">
        <v>8308</v>
      </c>
      <c r="Q57" s="86">
        <v>100000000</v>
      </c>
      <c r="R57" s="82">
        <v>0.1</v>
      </c>
      <c r="S57" s="86">
        <v>100000000</v>
      </c>
      <c r="T57" s="83">
        <v>45777</v>
      </c>
      <c r="U57" s="82">
        <v>202</v>
      </c>
      <c r="V57" s="82">
        <v>183073</v>
      </c>
      <c r="W57" s="82" t="s">
        <v>4961</v>
      </c>
      <c r="X57" s="82">
        <v>100.07259999999999</v>
      </c>
      <c r="Y57" s="86">
        <v>100072600</v>
      </c>
      <c r="Z57" s="86"/>
      <c r="AA57" s="82">
        <v>100.0467</v>
      </c>
      <c r="AB57" s="86">
        <v>-0.01</v>
      </c>
      <c r="AC57" s="86">
        <v>100041100</v>
      </c>
      <c r="AD57" s="86">
        <v>100041100</v>
      </c>
      <c r="AE57" s="86">
        <v>0</v>
      </c>
      <c r="AF57" s="86">
        <v>-31500</v>
      </c>
      <c r="AG57" s="86">
        <v>-25900</v>
      </c>
      <c r="AH57" s="86">
        <v>-5600</v>
      </c>
      <c r="AI57" s="86"/>
      <c r="AJ57" s="86">
        <v>18288119673.48</v>
      </c>
      <c r="AK57" s="82">
        <v>0.54700000000000004</v>
      </c>
      <c r="AL57" s="82" t="s">
        <v>21861</v>
      </c>
      <c r="AM57" s="82" t="s">
        <v>8216</v>
      </c>
      <c r="AN57" s="82">
        <v>73488</v>
      </c>
      <c r="AO57" s="82" t="s">
        <v>8309</v>
      </c>
      <c r="AP57" s="82">
        <v>7.52</v>
      </c>
      <c r="AQ57" s="83">
        <v>45449</v>
      </c>
      <c r="AR57" s="83">
        <v>45814</v>
      </c>
      <c r="AS57" s="82">
        <v>37</v>
      </c>
      <c r="AT57" s="82" t="s">
        <v>8217</v>
      </c>
      <c r="AU57" s="83">
        <v>45777</v>
      </c>
      <c r="AV57" s="82" t="s">
        <v>8218</v>
      </c>
      <c r="AW57" s="82">
        <v>100</v>
      </c>
      <c r="AX57" s="83"/>
      <c r="AY57" s="82" t="s">
        <v>4963</v>
      </c>
      <c r="AZ57" s="82">
        <v>1</v>
      </c>
      <c r="BA57" s="82" t="s">
        <v>8291</v>
      </c>
      <c r="BB57" s="82" t="s">
        <v>8292</v>
      </c>
      <c r="BC57" s="87">
        <v>6.6500000000000004E-2</v>
      </c>
      <c r="BD57" s="87">
        <v>6.6500000000000004E-2</v>
      </c>
      <c r="BE57" s="87">
        <v>100.0411</v>
      </c>
      <c r="BF57" s="87">
        <v>100.0411</v>
      </c>
      <c r="BG57" s="82" t="s">
        <v>8221</v>
      </c>
      <c r="BH57" s="82" t="s">
        <v>8274</v>
      </c>
      <c r="BI57" s="82">
        <v>9.2480000000000007E-2</v>
      </c>
      <c r="BJ57" s="82">
        <v>9.2480000000000007E-2</v>
      </c>
      <c r="BK57" s="82">
        <v>9.2480000000000007E-2</v>
      </c>
      <c r="BL57" s="86">
        <v>106819401.37</v>
      </c>
      <c r="BM57" s="82">
        <v>0.58409999999999995</v>
      </c>
      <c r="BN57" s="82" t="s">
        <v>8309</v>
      </c>
      <c r="BO57" s="82">
        <v>9.8629999999999995E-2</v>
      </c>
      <c r="BP57" s="88"/>
      <c r="BQ57" s="88">
        <v>2950000000</v>
      </c>
      <c r="BR57" s="88">
        <v>3.3889999999999998</v>
      </c>
      <c r="BS57" s="82" t="s">
        <v>8223</v>
      </c>
      <c r="BT57" s="85"/>
    </row>
    <row r="58" spans="1:72" hidden="1">
      <c r="A58" s="82" t="s">
        <v>8269</v>
      </c>
      <c r="B58" s="82" t="s">
        <v>9455</v>
      </c>
      <c r="C58" s="82" t="s">
        <v>12365</v>
      </c>
      <c r="D58" s="82" t="s">
        <v>12366</v>
      </c>
      <c r="E58" s="82" t="s">
        <v>9224</v>
      </c>
      <c r="F58" s="82" t="s">
        <v>8213</v>
      </c>
      <c r="G58" s="83">
        <v>47267</v>
      </c>
      <c r="H58" s="84">
        <v>6000000</v>
      </c>
      <c r="I58" s="85">
        <v>6.7900000000000002E-2</v>
      </c>
      <c r="J58" s="82">
        <v>104.4795</v>
      </c>
      <c r="K58" s="86">
        <v>44816383.560000002</v>
      </c>
      <c r="L58" s="82" t="s">
        <v>8214</v>
      </c>
      <c r="M58" s="82" t="s">
        <v>1274</v>
      </c>
      <c r="N58" s="82" t="s">
        <v>8214</v>
      </c>
      <c r="O58" s="82" t="s">
        <v>1274</v>
      </c>
      <c r="P58" s="82" t="s">
        <v>8308</v>
      </c>
      <c r="Q58" s="86">
        <v>600000000</v>
      </c>
      <c r="R58" s="82">
        <v>4.08</v>
      </c>
      <c r="S58" s="86">
        <v>600000000</v>
      </c>
      <c r="T58" s="83">
        <v>45777</v>
      </c>
      <c r="U58" s="82">
        <v>202</v>
      </c>
      <c r="V58" s="82">
        <v>126230</v>
      </c>
      <c r="W58" s="82" t="s">
        <v>4961</v>
      </c>
      <c r="X58" s="82">
        <v>102.8828</v>
      </c>
      <c r="Y58" s="86">
        <v>617296800</v>
      </c>
      <c r="Z58" s="86"/>
      <c r="AA58" s="82">
        <v>104.5172</v>
      </c>
      <c r="AB58" s="86">
        <v>-0.04</v>
      </c>
      <c r="AC58" s="86">
        <v>626877000</v>
      </c>
      <c r="AD58" s="86">
        <v>626877000</v>
      </c>
      <c r="AE58" s="86">
        <v>0</v>
      </c>
      <c r="AF58" s="86">
        <v>9580200</v>
      </c>
      <c r="AG58" s="86">
        <v>9806400</v>
      </c>
      <c r="AH58" s="86">
        <v>-226200</v>
      </c>
      <c r="AI58" s="86"/>
      <c r="AJ58" s="86">
        <v>18288119673.48</v>
      </c>
      <c r="AK58" s="82">
        <v>3.4278</v>
      </c>
      <c r="AL58" s="82" t="s">
        <v>12367</v>
      </c>
      <c r="AM58" s="82" t="s">
        <v>8216</v>
      </c>
      <c r="AN58" s="82">
        <v>7538</v>
      </c>
      <c r="AO58" s="82" t="s">
        <v>8309</v>
      </c>
      <c r="AP58" s="82">
        <v>8.09</v>
      </c>
      <c r="AQ58" s="83">
        <v>45441</v>
      </c>
      <c r="AR58" s="83">
        <v>45806</v>
      </c>
      <c r="AS58" s="82">
        <v>1490</v>
      </c>
      <c r="AT58" s="82" t="s">
        <v>8217</v>
      </c>
      <c r="AU58" s="83">
        <v>45777</v>
      </c>
      <c r="AV58" s="82" t="s">
        <v>8218</v>
      </c>
      <c r="AW58" s="82">
        <v>100</v>
      </c>
      <c r="AX58" s="83"/>
      <c r="AY58" s="82" t="s">
        <v>4963</v>
      </c>
      <c r="AZ58" s="82">
        <v>1</v>
      </c>
      <c r="BA58" s="82" t="s">
        <v>8220</v>
      </c>
      <c r="BB58" s="82" t="s">
        <v>8220</v>
      </c>
      <c r="BC58" s="87">
        <v>6.7500000000000004E-2</v>
      </c>
      <c r="BD58" s="87">
        <v>6.83E-2</v>
      </c>
      <c r="BE58" s="87">
        <v>104.6221</v>
      </c>
      <c r="BF58" s="87">
        <v>104.3368</v>
      </c>
      <c r="BG58" s="82" t="s">
        <v>8221</v>
      </c>
      <c r="BH58" s="82" t="s">
        <v>8274</v>
      </c>
      <c r="BI58" s="82">
        <v>3.18743</v>
      </c>
      <c r="BJ58" s="82">
        <v>3.18391</v>
      </c>
      <c r="BK58" s="82">
        <v>3.18567</v>
      </c>
      <c r="BL58" s="86">
        <v>671693383.55999994</v>
      </c>
      <c r="BM58" s="82">
        <v>3.6728000000000001</v>
      </c>
      <c r="BN58" s="82" t="s">
        <v>8309</v>
      </c>
      <c r="BO58" s="82">
        <v>3.40198</v>
      </c>
      <c r="BP58" s="88"/>
      <c r="BQ58" s="88">
        <v>29500000000</v>
      </c>
      <c r="BR58" s="88">
        <v>4.7450000000000001</v>
      </c>
      <c r="BS58" s="82" t="s">
        <v>8223</v>
      </c>
      <c r="BT58" s="85"/>
    </row>
    <row r="59" spans="1:72" hidden="1">
      <c r="A59" s="82" t="s">
        <v>8269</v>
      </c>
      <c r="B59" s="82" t="s">
        <v>9455</v>
      </c>
      <c r="C59" s="82" t="s">
        <v>21543</v>
      </c>
      <c r="D59" s="82" t="s">
        <v>21544</v>
      </c>
      <c r="E59" s="82" t="s">
        <v>8307</v>
      </c>
      <c r="F59" s="82" t="s">
        <v>8213</v>
      </c>
      <c r="G59" s="83">
        <v>48103</v>
      </c>
      <c r="H59" s="84">
        <v>1000000</v>
      </c>
      <c r="I59" s="85">
        <v>6.8349999999999994E-2</v>
      </c>
      <c r="J59" s="82">
        <v>99.219899999999996</v>
      </c>
      <c r="K59" s="86">
        <v>4215616.4400000004</v>
      </c>
      <c r="L59" s="82" t="s">
        <v>8214</v>
      </c>
      <c r="M59" s="82" t="s">
        <v>633</v>
      </c>
      <c r="N59" s="82" t="s">
        <v>8214</v>
      </c>
      <c r="O59" s="82" t="s">
        <v>633</v>
      </c>
      <c r="P59" s="82" t="s">
        <v>8308</v>
      </c>
      <c r="Q59" s="86">
        <v>100000000</v>
      </c>
      <c r="R59" s="82">
        <v>6.37</v>
      </c>
      <c r="S59" s="86">
        <v>100000000</v>
      </c>
      <c r="T59" s="83">
        <v>45777</v>
      </c>
      <c r="U59" s="82">
        <v>202</v>
      </c>
      <c r="V59" s="82">
        <v>136443</v>
      </c>
      <c r="W59" s="82" t="s">
        <v>4961</v>
      </c>
      <c r="X59" s="82">
        <v>96.847800000000007</v>
      </c>
      <c r="Y59" s="86">
        <v>96847800</v>
      </c>
      <c r="Z59" s="86"/>
      <c r="AA59" s="82">
        <v>99.219499999999996</v>
      </c>
      <c r="AB59" s="86">
        <v>0</v>
      </c>
      <c r="AC59" s="86">
        <v>99219900</v>
      </c>
      <c r="AD59" s="86">
        <v>99219900</v>
      </c>
      <c r="AE59" s="86">
        <v>0</v>
      </c>
      <c r="AF59" s="86">
        <v>2372100</v>
      </c>
      <c r="AG59" s="86">
        <v>2371700</v>
      </c>
      <c r="AH59" s="86">
        <v>400</v>
      </c>
      <c r="AI59" s="86"/>
      <c r="AJ59" s="86">
        <v>18288119673.48</v>
      </c>
      <c r="AK59" s="82">
        <v>0.54249999999999998</v>
      </c>
      <c r="AL59" s="82" t="s">
        <v>21545</v>
      </c>
      <c r="AM59" s="82" t="s">
        <v>8216</v>
      </c>
      <c r="AN59" s="82">
        <v>7567</v>
      </c>
      <c r="AO59" s="82" t="s">
        <v>8309</v>
      </c>
      <c r="AP59" s="82">
        <v>6.69</v>
      </c>
      <c r="AQ59" s="83">
        <v>45548</v>
      </c>
      <c r="AR59" s="83">
        <v>45913</v>
      </c>
      <c r="AS59" s="82">
        <v>2326</v>
      </c>
      <c r="AT59" s="82" t="s">
        <v>8217</v>
      </c>
      <c r="AU59" s="83">
        <v>45777</v>
      </c>
      <c r="AV59" s="82" t="s">
        <v>8218</v>
      </c>
      <c r="AW59" s="82">
        <v>100</v>
      </c>
      <c r="AX59" s="83"/>
      <c r="AY59" s="82" t="s">
        <v>4963</v>
      </c>
      <c r="AZ59" s="82">
        <v>1</v>
      </c>
      <c r="BA59" s="82" t="s">
        <v>8219</v>
      </c>
      <c r="BB59" s="82" t="s">
        <v>8220</v>
      </c>
      <c r="BC59" s="87">
        <v>6.8199999999999997E-2</v>
      </c>
      <c r="BD59" s="87">
        <v>6.8500000000000005E-2</v>
      </c>
      <c r="BE59" s="87">
        <v>99.295000000000002</v>
      </c>
      <c r="BF59" s="87">
        <v>99.1447</v>
      </c>
      <c r="BG59" s="82" t="s">
        <v>8221</v>
      </c>
      <c r="BH59" s="82" t="s">
        <v>8274</v>
      </c>
      <c r="BI59" s="82">
        <v>4.8453099999999996</v>
      </c>
      <c r="BJ59" s="82">
        <v>4.8429200000000003</v>
      </c>
      <c r="BK59" s="82">
        <v>4.8441099999999997</v>
      </c>
      <c r="BL59" s="86">
        <v>103435516.44</v>
      </c>
      <c r="BM59" s="82">
        <v>0.56559999999999999</v>
      </c>
      <c r="BN59" s="82" t="s">
        <v>8309</v>
      </c>
      <c r="BO59" s="82">
        <v>5.1752099999999999</v>
      </c>
      <c r="BP59" s="88"/>
      <c r="BQ59" s="88">
        <v>60000000000</v>
      </c>
      <c r="BR59" s="88">
        <v>0.83299999999999996</v>
      </c>
      <c r="BS59" s="82" t="s">
        <v>8223</v>
      </c>
      <c r="BT59" s="85"/>
    </row>
    <row r="60" spans="1:72" hidden="1">
      <c r="A60" s="82" t="s">
        <v>8269</v>
      </c>
      <c r="B60" s="82" t="s">
        <v>9455</v>
      </c>
      <c r="C60" s="82" t="s">
        <v>20855</v>
      </c>
      <c r="D60" s="82" t="s">
        <v>20856</v>
      </c>
      <c r="E60" s="82" t="s">
        <v>20502</v>
      </c>
      <c r="F60" s="82" t="s">
        <v>8213</v>
      </c>
      <c r="G60" s="83">
        <v>47506</v>
      </c>
      <c r="H60" s="84">
        <v>2500000</v>
      </c>
      <c r="I60" s="85">
        <v>6.7830000000000001E-2</v>
      </c>
      <c r="J60" s="82">
        <v>102.145</v>
      </c>
      <c r="K60" s="86">
        <v>4926849.32</v>
      </c>
      <c r="L60" s="82" t="s">
        <v>8214</v>
      </c>
      <c r="M60" s="82" t="s">
        <v>1274</v>
      </c>
      <c r="N60" s="82" t="s">
        <v>8214</v>
      </c>
      <c r="O60" s="82" t="s">
        <v>1274</v>
      </c>
      <c r="P60" s="82" t="s">
        <v>20842</v>
      </c>
      <c r="Q60" s="86">
        <v>250000000</v>
      </c>
      <c r="R60" s="82">
        <v>4.74</v>
      </c>
      <c r="S60" s="86">
        <v>250000000</v>
      </c>
      <c r="T60" s="83">
        <v>45777</v>
      </c>
      <c r="U60" s="82">
        <v>202</v>
      </c>
      <c r="V60" s="82">
        <v>116456</v>
      </c>
      <c r="W60" s="82" t="s">
        <v>4961</v>
      </c>
      <c r="X60" s="82">
        <v>100.67440000000001</v>
      </c>
      <c r="Y60" s="86">
        <v>251686000</v>
      </c>
      <c r="Z60" s="86"/>
      <c r="AA60" s="82">
        <v>102.1464</v>
      </c>
      <c r="AB60" s="86">
        <v>0</v>
      </c>
      <c r="AC60" s="86">
        <v>255362500</v>
      </c>
      <c r="AD60" s="86">
        <v>255362500</v>
      </c>
      <c r="AE60" s="86">
        <v>0</v>
      </c>
      <c r="AF60" s="86">
        <v>3676500</v>
      </c>
      <c r="AG60" s="86">
        <v>3680000</v>
      </c>
      <c r="AH60" s="86">
        <v>-3500</v>
      </c>
      <c r="AI60" s="86"/>
      <c r="AJ60" s="86">
        <v>18288119673.48</v>
      </c>
      <c r="AK60" s="82">
        <v>1.3963000000000001</v>
      </c>
      <c r="AL60" s="82" t="s">
        <v>20857</v>
      </c>
      <c r="AM60" s="82" t="s">
        <v>8216</v>
      </c>
      <c r="AN60" s="82">
        <v>78530</v>
      </c>
      <c r="AO60" s="82" t="s">
        <v>8309</v>
      </c>
      <c r="AP60" s="82">
        <v>7.34</v>
      </c>
      <c r="AQ60" s="83">
        <v>45680</v>
      </c>
      <c r="AR60" s="83">
        <v>46045</v>
      </c>
      <c r="AS60" s="82">
        <v>1729</v>
      </c>
      <c r="AT60" s="82" t="s">
        <v>8217</v>
      </c>
      <c r="AU60" s="83">
        <v>45777</v>
      </c>
      <c r="AV60" s="82" t="s">
        <v>8218</v>
      </c>
      <c r="AW60" s="82">
        <v>100</v>
      </c>
      <c r="AX60" s="83"/>
      <c r="AY60" s="82" t="s">
        <v>4963</v>
      </c>
      <c r="AZ60" s="82">
        <v>1</v>
      </c>
      <c r="BA60" s="82" t="s">
        <v>8220</v>
      </c>
      <c r="BB60" s="82" t="s">
        <v>8220</v>
      </c>
      <c r="BC60" s="87">
        <v>6.7659999999999998E-2</v>
      </c>
      <c r="BD60" s="87">
        <v>6.8000000000000005E-2</v>
      </c>
      <c r="BE60" s="87">
        <v>102.2129</v>
      </c>
      <c r="BF60" s="87">
        <v>102.077</v>
      </c>
      <c r="BG60" s="82" t="s">
        <v>8221</v>
      </c>
      <c r="BH60" s="82" t="s">
        <v>8274</v>
      </c>
      <c r="BI60" s="82">
        <v>3.8412600000000001</v>
      </c>
      <c r="BJ60" s="82">
        <v>3.8395800000000002</v>
      </c>
      <c r="BK60" s="82">
        <v>3.8404199999999999</v>
      </c>
      <c r="BL60" s="86">
        <v>260289349.31999999</v>
      </c>
      <c r="BM60" s="82">
        <v>1.4233</v>
      </c>
      <c r="BN60" s="82" t="s">
        <v>8309</v>
      </c>
      <c r="BO60" s="82">
        <v>4.1009099999999998</v>
      </c>
      <c r="BP60" s="88"/>
      <c r="BQ60" s="88">
        <v>23000000000</v>
      </c>
      <c r="BR60" s="88">
        <v>1.0860000000000001</v>
      </c>
      <c r="BS60" s="82" t="s">
        <v>8223</v>
      </c>
      <c r="BT60" s="85"/>
    </row>
    <row r="61" spans="1:72" hidden="1">
      <c r="A61" s="82" t="s">
        <v>8269</v>
      </c>
      <c r="B61" s="82" t="s">
        <v>9455</v>
      </c>
      <c r="C61" s="82" t="s">
        <v>12368</v>
      </c>
      <c r="D61" s="82" t="s">
        <v>12369</v>
      </c>
      <c r="E61" s="82" t="s">
        <v>8310</v>
      </c>
      <c r="F61" s="82" t="s">
        <v>8213</v>
      </c>
      <c r="G61" s="83">
        <v>48136</v>
      </c>
      <c r="H61" s="84">
        <v>5000000</v>
      </c>
      <c r="I61" s="85">
        <v>6.9150000000000003E-2</v>
      </c>
      <c r="J61" s="82">
        <v>101.7512</v>
      </c>
      <c r="K61" s="86">
        <v>21909589.039999999</v>
      </c>
      <c r="L61" s="82" t="s">
        <v>8214</v>
      </c>
      <c r="M61" s="82" t="s">
        <v>633</v>
      </c>
      <c r="N61" s="82" t="s">
        <v>8214</v>
      </c>
      <c r="O61" s="82" t="s">
        <v>633</v>
      </c>
      <c r="P61" s="82" t="s">
        <v>8287</v>
      </c>
      <c r="Q61" s="86">
        <v>500000000</v>
      </c>
      <c r="R61" s="82">
        <v>6.46</v>
      </c>
      <c r="S61" s="86">
        <v>500000000</v>
      </c>
      <c r="T61" s="83">
        <v>45777</v>
      </c>
      <c r="U61" s="82">
        <v>202</v>
      </c>
      <c r="V61" s="82">
        <v>175522</v>
      </c>
      <c r="W61" s="82" t="s">
        <v>4961</v>
      </c>
      <c r="X61" s="82">
        <v>99.988799999999998</v>
      </c>
      <c r="Y61" s="86">
        <v>499944000</v>
      </c>
      <c r="Z61" s="86"/>
      <c r="AA61" s="82">
        <v>101.7517</v>
      </c>
      <c r="AB61" s="86">
        <v>0</v>
      </c>
      <c r="AC61" s="86">
        <v>508756000</v>
      </c>
      <c r="AD61" s="86">
        <v>508756000</v>
      </c>
      <c r="AE61" s="86">
        <v>0</v>
      </c>
      <c r="AF61" s="86">
        <v>8812000</v>
      </c>
      <c r="AG61" s="86">
        <v>8814500</v>
      </c>
      <c r="AH61" s="86">
        <v>-2500</v>
      </c>
      <c r="AI61" s="86"/>
      <c r="AJ61" s="86">
        <v>18288119673.48</v>
      </c>
      <c r="AK61" s="82">
        <v>2.7818999999999998</v>
      </c>
      <c r="AL61" s="82" t="s">
        <v>12370</v>
      </c>
      <c r="AM61" s="82" t="s">
        <v>8216</v>
      </c>
      <c r="AN61" s="82">
        <v>7708</v>
      </c>
      <c r="AO61" s="82" t="s">
        <v>8280</v>
      </c>
      <c r="AP61" s="82">
        <v>7.27</v>
      </c>
      <c r="AQ61" s="83">
        <v>45558</v>
      </c>
      <c r="AR61" s="83">
        <v>45923</v>
      </c>
      <c r="AS61" s="82">
        <v>2359</v>
      </c>
      <c r="AT61" s="82" t="s">
        <v>8217</v>
      </c>
      <c r="AU61" s="83">
        <v>45777</v>
      </c>
      <c r="AV61" s="82" t="s">
        <v>8218</v>
      </c>
      <c r="AW61" s="82">
        <v>100</v>
      </c>
      <c r="AX61" s="83"/>
      <c r="AY61" s="82" t="s">
        <v>4963</v>
      </c>
      <c r="AZ61" s="82">
        <v>1</v>
      </c>
      <c r="BA61" s="82" t="s">
        <v>8219</v>
      </c>
      <c r="BB61" s="82" t="s">
        <v>8220</v>
      </c>
      <c r="BC61" s="87">
        <v>6.9699999999999998E-2</v>
      </c>
      <c r="BD61" s="87">
        <v>6.8599999999999994E-2</v>
      </c>
      <c r="BE61" s="87">
        <v>101.4686</v>
      </c>
      <c r="BF61" s="87">
        <v>102.0337</v>
      </c>
      <c r="BG61" s="82" t="s">
        <v>8221</v>
      </c>
      <c r="BH61" s="82" t="s">
        <v>8274</v>
      </c>
      <c r="BI61" s="82">
        <v>4.8359300000000003</v>
      </c>
      <c r="BJ61" s="82">
        <v>4.8449</v>
      </c>
      <c r="BK61" s="82">
        <v>4.8404199999999999</v>
      </c>
      <c r="BL61" s="86">
        <v>530665589.04000002</v>
      </c>
      <c r="BM61" s="82">
        <v>2.9016999999999999</v>
      </c>
      <c r="BN61" s="82" t="s">
        <v>4964</v>
      </c>
      <c r="BO61" s="82">
        <v>5.1751300000000002</v>
      </c>
      <c r="BP61" s="88"/>
      <c r="BQ61" s="88">
        <v>35000000000</v>
      </c>
      <c r="BR61" s="88">
        <v>1.4279999999999999</v>
      </c>
      <c r="BS61" s="82" t="s">
        <v>8223</v>
      </c>
      <c r="BT61" s="85"/>
    </row>
    <row r="62" spans="1:72" hidden="1">
      <c r="A62" s="82" t="s">
        <v>8269</v>
      </c>
      <c r="B62" s="82" t="s">
        <v>9455</v>
      </c>
      <c r="C62" s="82" t="s">
        <v>21236</v>
      </c>
      <c r="D62" s="82" t="s">
        <v>21237</v>
      </c>
      <c r="E62" s="82" t="s">
        <v>8310</v>
      </c>
      <c r="F62" s="82" t="s">
        <v>8213</v>
      </c>
      <c r="G62" s="83">
        <v>48228</v>
      </c>
      <c r="H62" s="84">
        <v>1000000</v>
      </c>
      <c r="I62" s="85">
        <v>6.9150000000000003E-2</v>
      </c>
      <c r="J62" s="82">
        <v>102.4076</v>
      </c>
      <c r="K62" s="86">
        <v>1415342.47</v>
      </c>
      <c r="L62" s="82" t="s">
        <v>8214</v>
      </c>
      <c r="M62" s="82" t="s">
        <v>633</v>
      </c>
      <c r="N62" s="82" t="s">
        <v>8214</v>
      </c>
      <c r="O62" s="82" t="s">
        <v>633</v>
      </c>
      <c r="P62" s="82" t="s">
        <v>8287</v>
      </c>
      <c r="Q62" s="86">
        <v>100000000</v>
      </c>
      <c r="R62" s="82">
        <v>6.72</v>
      </c>
      <c r="S62" s="86">
        <v>100000000</v>
      </c>
      <c r="T62" s="83">
        <v>45777</v>
      </c>
      <c r="U62" s="82">
        <v>202</v>
      </c>
      <c r="V62" s="82">
        <v>180875</v>
      </c>
      <c r="W62" s="82" t="s">
        <v>4961</v>
      </c>
      <c r="X62" s="82">
        <v>100</v>
      </c>
      <c r="Y62" s="86">
        <v>100000000</v>
      </c>
      <c r="Z62" s="86"/>
      <c r="AA62" s="82">
        <v>102.4088</v>
      </c>
      <c r="AB62" s="86">
        <v>0</v>
      </c>
      <c r="AC62" s="86">
        <v>102407600</v>
      </c>
      <c r="AD62" s="86">
        <v>102407600</v>
      </c>
      <c r="AE62" s="86">
        <v>0</v>
      </c>
      <c r="AF62" s="86">
        <v>2407600</v>
      </c>
      <c r="AG62" s="86">
        <v>2408800</v>
      </c>
      <c r="AH62" s="86">
        <v>-1200</v>
      </c>
      <c r="AI62" s="86"/>
      <c r="AJ62" s="86">
        <v>18288119673.48</v>
      </c>
      <c r="AK62" s="82">
        <v>0.56000000000000005</v>
      </c>
      <c r="AL62" s="82" t="s">
        <v>21238</v>
      </c>
      <c r="AM62" s="82" t="s">
        <v>8216</v>
      </c>
      <c r="AN62" s="82">
        <v>7708</v>
      </c>
      <c r="AO62" s="82" t="s">
        <v>8280</v>
      </c>
      <c r="AP62" s="82">
        <v>7.38</v>
      </c>
      <c r="AQ62" s="83">
        <v>45708</v>
      </c>
      <c r="AR62" s="83">
        <v>46073</v>
      </c>
      <c r="AS62" s="82">
        <v>2451</v>
      </c>
      <c r="AT62" s="82" t="s">
        <v>8217</v>
      </c>
      <c r="AU62" s="83">
        <v>45777</v>
      </c>
      <c r="AV62" s="82" t="s">
        <v>8218</v>
      </c>
      <c r="AW62" s="82">
        <v>100</v>
      </c>
      <c r="AX62" s="83"/>
      <c r="AY62" s="82" t="s">
        <v>4963</v>
      </c>
      <c r="AZ62" s="82">
        <v>1</v>
      </c>
      <c r="BA62" s="82" t="s">
        <v>8219</v>
      </c>
      <c r="BB62" s="82" t="s">
        <v>8220</v>
      </c>
      <c r="BC62" s="87">
        <v>6.9699999999999998E-2</v>
      </c>
      <c r="BD62" s="87">
        <v>6.8599999999999994E-2</v>
      </c>
      <c r="BE62" s="87">
        <v>102.1153</v>
      </c>
      <c r="BF62" s="87">
        <v>102.6999</v>
      </c>
      <c r="BG62" s="82" t="s">
        <v>8221</v>
      </c>
      <c r="BH62" s="82" t="s">
        <v>8274</v>
      </c>
      <c r="BI62" s="82">
        <v>5.1138300000000001</v>
      </c>
      <c r="BJ62" s="82">
        <v>5.1228600000000002</v>
      </c>
      <c r="BK62" s="82">
        <v>5.1183500000000004</v>
      </c>
      <c r="BL62" s="86">
        <v>103822942.47</v>
      </c>
      <c r="BM62" s="82">
        <v>0.56769999999999998</v>
      </c>
      <c r="BN62" s="82" t="s">
        <v>4964</v>
      </c>
      <c r="BO62" s="82">
        <v>5.4722799999999996</v>
      </c>
      <c r="BP62" s="88"/>
      <c r="BQ62" s="88">
        <v>56700000000</v>
      </c>
      <c r="BR62" s="88">
        <v>0.88100000000000001</v>
      </c>
      <c r="BS62" s="82" t="s">
        <v>8223</v>
      </c>
      <c r="BT62" s="85"/>
    </row>
    <row r="63" spans="1:72" hidden="1">
      <c r="A63" s="82" t="s">
        <v>8269</v>
      </c>
      <c r="B63" s="82" t="s">
        <v>9455</v>
      </c>
      <c r="C63" s="82" t="s">
        <v>20489</v>
      </c>
      <c r="D63" s="82" t="s">
        <v>20490</v>
      </c>
      <c r="E63" s="82" t="s">
        <v>8310</v>
      </c>
      <c r="F63" s="82" t="s">
        <v>8213</v>
      </c>
      <c r="G63" s="83">
        <v>47611</v>
      </c>
      <c r="H63" s="84">
        <v>2500000</v>
      </c>
      <c r="I63" s="85">
        <v>6.8650000000000003E-2</v>
      </c>
      <c r="J63" s="82">
        <v>102.2026</v>
      </c>
      <c r="K63" s="86">
        <v>18145205.48</v>
      </c>
      <c r="L63" s="82" t="s">
        <v>8214</v>
      </c>
      <c r="M63" s="82" t="s">
        <v>633</v>
      </c>
      <c r="N63" s="82" t="s">
        <v>8214</v>
      </c>
      <c r="O63" s="82" t="s">
        <v>633</v>
      </c>
      <c r="P63" s="82" t="s">
        <v>8287</v>
      </c>
      <c r="Q63" s="86">
        <v>250000000</v>
      </c>
      <c r="R63" s="82">
        <v>5.0199999999999996</v>
      </c>
      <c r="S63" s="86">
        <v>250000000</v>
      </c>
      <c r="T63" s="83">
        <v>45777</v>
      </c>
      <c r="U63" s="82">
        <v>202</v>
      </c>
      <c r="V63" s="82">
        <v>119587</v>
      </c>
      <c r="W63" s="82" t="s">
        <v>4961</v>
      </c>
      <c r="X63" s="82">
        <v>99.8369</v>
      </c>
      <c r="Y63" s="86">
        <v>249592250</v>
      </c>
      <c r="Z63" s="86"/>
      <c r="AA63" s="82">
        <v>102.313</v>
      </c>
      <c r="AB63" s="86">
        <v>-0.11</v>
      </c>
      <c r="AC63" s="86">
        <v>255506500</v>
      </c>
      <c r="AD63" s="86">
        <v>255506500</v>
      </c>
      <c r="AE63" s="86">
        <v>0</v>
      </c>
      <c r="AF63" s="86">
        <v>5914250</v>
      </c>
      <c r="AG63" s="86">
        <v>6190250</v>
      </c>
      <c r="AH63" s="86">
        <v>-276000</v>
      </c>
      <c r="AI63" s="86"/>
      <c r="AJ63" s="86">
        <v>18288119673.48</v>
      </c>
      <c r="AK63" s="82">
        <v>1.3971</v>
      </c>
      <c r="AL63" s="82" t="s">
        <v>20491</v>
      </c>
      <c r="AM63" s="82" t="s">
        <v>8216</v>
      </c>
      <c r="AN63" s="82">
        <v>7708</v>
      </c>
      <c r="AO63" s="82" t="s">
        <v>8280</v>
      </c>
      <c r="AP63" s="82">
        <v>7.4</v>
      </c>
      <c r="AQ63" s="83">
        <v>45420</v>
      </c>
      <c r="AR63" s="83">
        <v>45785</v>
      </c>
      <c r="AS63" s="82">
        <v>1834</v>
      </c>
      <c r="AT63" s="82" t="s">
        <v>8217</v>
      </c>
      <c r="AU63" s="83">
        <v>45777</v>
      </c>
      <c r="AV63" s="82" t="s">
        <v>8218</v>
      </c>
      <c r="AW63" s="82">
        <v>100</v>
      </c>
      <c r="AX63" s="83"/>
      <c r="AY63" s="82" t="s">
        <v>4963</v>
      </c>
      <c r="AZ63" s="82">
        <v>1</v>
      </c>
      <c r="BA63" s="82" t="s">
        <v>8219</v>
      </c>
      <c r="BB63" s="82" t="s">
        <v>8220</v>
      </c>
      <c r="BC63" s="87">
        <v>6.8709999999999993E-2</v>
      </c>
      <c r="BD63" s="87">
        <v>6.8599999999999994E-2</v>
      </c>
      <c r="BE63" s="87">
        <v>102.1803</v>
      </c>
      <c r="BF63" s="87">
        <v>102.22490000000001</v>
      </c>
      <c r="BG63" s="82" t="s">
        <v>8221</v>
      </c>
      <c r="BH63" s="82" t="s">
        <v>8274</v>
      </c>
      <c r="BI63" s="82">
        <v>3.8260800000000001</v>
      </c>
      <c r="BJ63" s="82">
        <v>3.8267000000000002</v>
      </c>
      <c r="BK63" s="82">
        <v>3.82639</v>
      </c>
      <c r="BL63" s="86">
        <v>273651705.48000002</v>
      </c>
      <c r="BM63" s="82">
        <v>1.4963</v>
      </c>
      <c r="BN63" s="82" t="s">
        <v>4964</v>
      </c>
      <c r="BO63" s="82">
        <v>4.08908</v>
      </c>
      <c r="BP63" s="88"/>
      <c r="BQ63" s="88">
        <v>29200000000</v>
      </c>
      <c r="BR63" s="88">
        <v>0.85599999999999998</v>
      </c>
      <c r="BS63" s="82" t="s">
        <v>8223</v>
      </c>
      <c r="BT63" s="85"/>
    </row>
    <row r="64" spans="1:72" hidden="1">
      <c r="A64" s="82" t="s">
        <v>8269</v>
      </c>
      <c r="B64" s="82" t="s">
        <v>9455</v>
      </c>
      <c r="C64" s="82" t="s">
        <v>21862</v>
      </c>
      <c r="D64" s="82" t="s">
        <v>21863</v>
      </c>
      <c r="E64" s="82" t="s">
        <v>8310</v>
      </c>
      <c r="F64" s="82" t="s">
        <v>8213</v>
      </c>
      <c r="G64" s="83">
        <v>46949</v>
      </c>
      <c r="H64" s="84">
        <v>1500000</v>
      </c>
      <c r="I64" s="85">
        <v>6.862E-2</v>
      </c>
      <c r="J64" s="82">
        <v>101.6611</v>
      </c>
      <c r="K64" s="86">
        <v>1408356.16</v>
      </c>
      <c r="L64" s="82" t="s">
        <v>8214</v>
      </c>
      <c r="M64" s="82" t="s">
        <v>633</v>
      </c>
      <c r="N64" s="82" t="s">
        <v>8214</v>
      </c>
      <c r="O64" s="82" t="s">
        <v>633</v>
      </c>
      <c r="P64" s="82" t="s">
        <v>8287</v>
      </c>
      <c r="Q64" s="86">
        <v>150000000</v>
      </c>
      <c r="R64" s="82">
        <v>3.21</v>
      </c>
      <c r="S64" s="86">
        <v>150000000</v>
      </c>
      <c r="T64" s="83">
        <v>45777</v>
      </c>
      <c r="U64" s="82">
        <v>202</v>
      </c>
      <c r="V64" s="82">
        <v>183255</v>
      </c>
      <c r="W64" s="82" t="s">
        <v>4961</v>
      </c>
      <c r="X64" s="82">
        <v>101.65309999999999</v>
      </c>
      <c r="Y64" s="86">
        <v>152479650</v>
      </c>
      <c r="Z64" s="86"/>
      <c r="AA64" s="82"/>
      <c r="AB64" s="86"/>
      <c r="AC64" s="86">
        <v>152491650</v>
      </c>
      <c r="AD64" s="86">
        <v>152491650</v>
      </c>
      <c r="AE64" s="86">
        <v>0</v>
      </c>
      <c r="AF64" s="86">
        <v>12000</v>
      </c>
      <c r="AG64" s="86"/>
      <c r="AH64" s="86">
        <v>12000</v>
      </c>
      <c r="AI64" s="86"/>
      <c r="AJ64" s="86">
        <v>18288119673.48</v>
      </c>
      <c r="AK64" s="82">
        <v>0.83379999999999999</v>
      </c>
      <c r="AL64" s="82" t="s">
        <v>21864</v>
      </c>
      <c r="AM64" s="82" t="s">
        <v>8216</v>
      </c>
      <c r="AN64" s="82">
        <v>7708</v>
      </c>
      <c r="AO64" s="82" t="s">
        <v>8280</v>
      </c>
      <c r="AP64" s="82">
        <v>7.45</v>
      </c>
      <c r="AQ64" s="83">
        <v>45733</v>
      </c>
      <c r="AR64" s="83">
        <v>46098</v>
      </c>
      <c r="AS64" s="82">
        <v>1172</v>
      </c>
      <c r="AT64" s="82" t="s">
        <v>8217</v>
      </c>
      <c r="AU64" s="83">
        <v>45777</v>
      </c>
      <c r="AV64" s="82" t="s">
        <v>8218</v>
      </c>
      <c r="AW64" s="82">
        <v>100</v>
      </c>
      <c r="AX64" s="83"/>
      <c r="AY64" s="82" t="s">
        <v>4963</v>
      </c>
      <c r="AZ64" s="82">
        <v>1</v>
      </c>
      <c r="BA64" s="82" t="s">
        <v>8219</v>
      </c>
      <c r="BB64" s="82" t="s">
        <v>8220</v>
      </c>
      <c r="BC64" s="87">
        <v>6.862E-2</v>
      </c>
      <c r="BD64" s="87">
        <v>6.862E-2</v>
      </c>
      <c r="BE64" s="87">
        <v>101.6611</v>
      </c>
      <c r="BF64" s="87">
        <v>101.661</v>
      </c>
      <c r="BG64" s="82" t="s">
        <v>8221</v>
      </c>
      <c r="BH64" s="82" t="s">
        <v>8274</v>
      </c>
      <c r="BI64" s="82">
        <v>2.7521399999999998</v>
      </c>
      <c r="BJ64" s="82">
        <v>2.7521399999999998</v>
      </c>
      <c r="BK64" s="82">
        <v>2.7521399999999998</v>
      </c>
      <c r="BL64" s="86">
        <v>153900006.16</v>
      </c>
      <c r="BM64" s="82">
        <v>0.84150000000000003</v>
      </c>
      <c r="BN64" s="82" t="s">
        <v>4964</v>
      </c>
      <c r="BO64" s="82">
        <v>2.9409800000000001</v>
      </c>
      <c r="BP64" s="88"/>
      <c r="BQ64" s="88">
        <v>80000000000</v>
      </c>
      <c r="BR64" s="88">
        <v>0.625</v>
      </c>
      <c r="BS64" s="82" t="s">
        <v>8223</v>
      </c>
      <c r="BT64" s="85"/>
    </row>
    <row r="65" spans="1:72" hidden="1">
      <c r="A65" s="82" t="s">
        <v>8269</v>
      </c>
      <c r="B65" s="82" t="s">
        <v>9455</v>
      </c>
      <c r="C65" s="82" t="s">
        <v>12371</v>
      </c>
      <c r="D65" s="82" t="s">
        <v>12372</v>
      </c>
      <c r="E65" s="82" t="s">
        <v>8310</v>
      </c>
      <c r="F65" s="82" t="s">
        <v>8213</v>
      </c>
      <c r="G65" s="83">
        <v>47686</v>
      </c>
      <c r="H65" s="84">
        <v>2500000</v>
      </c>
      <c r="I65" s="85">
        <v>6.8599999999999994E-2</v>
      </c>
      <c r="J65" s="82">
        <v>103.9812</v>
      </c>
      <c r="K65" s="86">
        <v>18354520.550000001</v>
      </c>
      <c r="L65" s="82" t="s">
        <v>8214</v>
      </c>
      <c r="M65" s="82" t="s">
        <v>633</v>
      </c>
      <c r="N65" s="82" t="s">
        <v>8214</v>
      </c>
      <c r="O65" s="82" t="s">
        <v>633</v>
      </c>
      <c r="P65" s="82" t="s">
        <v>8287</v>
      </c>
      <c r="Q65" s="86">
        <v>250000000</v>
      </c>
      <c r="R65" s="82">
        <v>5.23</v>
      </c>
      <c r="S65" s="86">
        <v>250000000</v>
      </c>
      <c r="T65" s="83">
        <v>45777</v>
      </c>
      <c r="U65" s="82">
        <v>202</v>
      </c>
      <c r="V65" s="82">
        <v>135951</v>
      </c>
      <c r="W65" s="82" t="s">
        <v>4961</v>
      </c>
      <c r="X65" s="82">
        <v>102.0765</v>
      </c>
      <c r="Y65" s="86">
        <v>255191250</v>
      </c>
      <c r="Z65" s="86"/>
      <c r="AA65" s="82">
        <v>104.0907</v>
      </c>
      <c r="AB65" s="86">
        <v>-0.11</v>
      </c>
      <c r="AC65" s="86">
        <v>259953000</v>
      </c>
      <c r="AD65" s="86">
        <v>259953000</v>
      </c>
      <c r="AE65" s="86">
        <v>0</v>
      </c>
      <c r="AF65" s="86">
        <v>4761750</v>
      </c>
      <c r="AG65" s="86">
        <v>5035500</v>
      </c>
      <c r="AH65" s="86">
        <v>-273750</v>
      </c>
      <c r="AI65" s="86"/>
      <c r="AJ65" s="86">
        <v>18288119673.48</v>
      </c>
      <c r="AK65" s="82">
        <v>1.4214</v>
      </c>
      <c r="AL65" s="82" t="s">
        <v>12373</v>
      </c>
      <c r="AM65" s="82" t="s">
        <v>8216</v>
      </c>
      <c r="AN65" s="82">
        <v>7708</v>
      </c>
      <c r="AO65" s="82" t="s">
        <v>8280</v>
      </c>
      <c r="AP65" s="82">
        <v>7.79</v>
      </c>
      <c r="AQ65" s="83">
        <v>45434</v>
      </c>
      <c r="AR65" s="83">
        <v>45799</v>
      </c>
      <c r="AS65" s="82">
        <v>1909</v>
      </c>
      <c r="AT65" s="82" t="s">
        <v>8217</v>
      </c>
      <c r="AU65" s="83">
        <v>45777</v>
      </c>
      <c r="AV65" s="82" t="s">
        <v>8218</v>
      </c>
      <c r="AW65" s="82">
        <v>100</v>
      </c>
      <c r="AX65" s="83"/>
      <c r="AY65" s="82" t="s">
        <v>4963</v>
      </c>
      <c r="AZ65" s="82">
        <v>1</v>
      </c>
      <c r="BA65" s="82" t="s">
        <v>8219</v>
      </c>
      <c r="BB65" s="82" t="s">
        <v>8220</v>
      </c>
      <c r="BC65" s="87">
        <v>6.8610000000000004E-2</v>
      </c>
      <c r="BD65" s="87">
        <v>6.8599999999999994E-2</v>
      </c>
      <c r="BE65" s="87">
        <v>103.97969999999999</v>
      </c>
      <c r="BF65" s="87">
        <v>103.98260000000001</v>
      </c>
      <c r="BG65" s="82" t="s">
        <v>8221</v>
      </c>
      <c r="BH65" s="82" t="s">
        <v>8274</v>
      </c>
      <c r="BI65" s="82">
        <v>3.9347599999999998</v>
      </c>
      <c r="BJ65" s="82">
        <v>3.9348000000000001</v>
      </c>
      <c r="BK65" s="82">
        <v>3.9347799999999999</v>
      </c>
      <c r="BL65" s="86">
        <v>278307520.55000001</v>
      </c>
      <c r="BM65" s="82">
        <v>1.5218</v>
      </c>
      <c r="BN65" s="82" t="s">
        <v>4964</v>
      </c>
      <c r="BO65" s="82">
        <v>4.20472</v>
      </c>
      <c r="BP65" s="88"/>
      <c r="BQ65" s="88">
        <v>38720000000</v>
      </c>
      <c r="BR65" s="88">
        <v>2.0659999999999998</v>
      </c>
      <c r="BS65" s="82" t="s">
        <v>8223</v>
      </c>
      <c r="BT65" s="85"/>
    </row>
    <row r="66" spans="1:72" hidden="1">
      <c r="A66" s="82" t="s">
        <v>8269</v>
      </c>
      <c r="B66" s="82" t="s">
        <v>9455</v>
      </c>
      <c r="C66" s="82" t="s">
        <v>21865</v>
      </c>
      <c r="D66" s="82" t="s">
        <v>21866</v>
      </c>
      <c r="E66" s="82" t="s">
        <v>8313</v>
      </c>
      <c r="F66" s="82" t="s">
        <v>8213</v>
      </c>
      <c r="G66" s="83">
        <v>49242</v>
      </c>
      <c r="H66" s="84">
        <v>2500000</v>
      </c>
      <c r="I66" s="85">
        <v>6.9220000000000004E-2</v>
      </c>
      <c r="J66" s="82">
        <v>101.01430000000001</v>
      </c>
      <c r="K66" s="86">
        <v>9116712.3300000001</v>
      </c>
      <c r="L66" s="82" t="s">
        <v>8214</v>
      </c>
      <c r="M66" s="82" t="s">
        <v>633</v>
      </c>
      <c r="N66" s="82" t="s">
        <v>8214</v>
      </c>
      <c r="O66" s="82" t="s">
        <v>633</v>
      </c>
      <c r="P66" s="82" t="s">
        <v>8314</v>
      </c>
      <c r="Q66" s="86">
        <v>250000000</v>
      </c>
      <c r="R66" s="82">
        <v>9.49</v>
      </c>
      <c r="S66" s="86">
        <v>250000000</v>
      </c>
      <c r="T66" s="83">
        <v>45777</v>
      </c>
      <c r="U66" s="82">
        <v>202</v>
      </c>
      <c r="V66" s="82">
        <v>182387</v>
      </c>
      <c r="W66" s="82" t="s">
        <v>4961</v>
      </c>
      <c r="X66" s="82">
        <v>100.80070000000001</v>
      </c>
      <c r="Y66" s="86">
        <v>252001750</v>
      </c>
      <c r="Z66" s="86"/>
      <c r="AA66" s="82">
        <v>100.86799999999999</v>
      </c>
      <c r="AB66" s="86">
        <v>0.15</v>
      </c>
      <c r="AC66" s="86">
        <v>252535750</v>
      </c>
      <c r="AD66" s="86">
        <v>252535750</v>
      </c>
      <c r="AE66" s="86">
        <v>0</v>
      </c>
      <c r="AF66" s="86">
        <v>534000</v>
      </c>
      <c r="AG66" s="86">
        <v>168250</v>
      </c>
      <c r="AH66" s="86">
        <v>365750</v>
      </c>
      <c r="AI66" s="86"/>
      <c r="AJ66" s="86">
        <v>18288119673.48</v>
      </c>
      <c r="AK66" s="82">
        <v>1.3809</v>
      </c>
      <c r="AL66" s="82" t="s">
        <v>21867</v>
      </c>
      <c r="AM66" s="82" t="s">
        <v>8216</v>
      </c>
      <c r="AN66" s="82">
        <v>7709</v>
      </c>
      <c r="AO66" s="82" t="s">
        <v>8309</v>
      </c>
      <c r="AP66" s="82">
        <v>7.08</v>
      </c>
      <c r="AQ66" s="83">
        <v>45590</v>
      </c>
      <c r="AR66" s="83">
        <v>45955</v>
      </c>
      <c r="AS66" s="82">
        <v>3465</v>
      </c>
      <c r="AT66" s="82" t="s">
        <v>8217</v>
      </c>
      <c r="AU66" s="83">
        <v>45777</v>
      </c>
      <c r="AV66" s="82" t="s">
        <v>8218</v>
      </c>
      <c r="AW66" s="82">
        <v>100</v>
      </c>
      <c r="AX66" s="83"/>
      <c r="AY66" s="82" t="s">
        <v>4963</v>
      </c>
      <c r="AZ66" s="82">
        <v>1</v>
      </c>
      <c r="BA66" s="82" t="s">
        <v>8219</v>
      </c>
      <c r="BB66" s="82" t="s">
        <v>8220</v>
      </c>
      <c r="BC66" s="87">
        <v>6.9139999999999993E-2</v>
      </c>
      <c r="BD66" s="87">
        <v>6.93E-2</v>
      </c>
      <c r="BE66" s="87">
        <v>101.0698</v>
      </c>
      <c r="BF66" s="87">
        <v>100.9588</v>
      </c>
      <c r="BG66" s="82" t="s">
        <v>8221</v>
      </c>
      <c r="BH66" s="82" t="s">
        <v>8274</v>
      </c>
      <c r="BI66" s="82">
        <v>6.5418700000000003</v>
      </c>
      <c r="BJ66" s="82">
        <v>6.5394100000000002</v>
      </c>
      <c r="BK66" s="82">
        <v>6.5406399999999998</v>
      </c>
      <c r="BL66" s="86">
        <v>261652462.33000001</v>
      </c>
      <c r="BM66" s="82">
        <v>1.4307000000000001</v>
      </c>
      <c r="BN66" s="82" t="s">
        <v>8309</v>
      </c>
      <c r="BO66" s="82">
        <v>6.9933800000000002</v>
      </c>
      <c r="BP66" s="88"/>
      <c r="BQ66" s="88">
        <v>50000000000</v>
      </c>
      <c r="BR66" s="88">
        <v>0.5</v>
      </c>
      <c r="BS66" s="82" t="s">
        <v>8223</v>
      </c>
      <c r="BT66" s="85"/>
    </row>
    <row r="67" spans="1:72" hidden="1">
      <c r="A67" s="82" t="s">
        <v>8269</v>
      </c>
      <c r="B67" s="82" t="s">
        <v>9455</v>
      </c>
      <c r="C67" s="82" t="s">
        <v>8311</v>
      </c>
      <c r="D67" s="82" t="s">
        <v>8312</v>
      </c>
      <c r="E67" s="82" t="s">
        <v>8313</v>
      </c>
      <c r="F67" s="82" t="s">
        <v>8213</v>
      </c>
      <c r="G67" s="83">
        <v>46455</v>
      </c>
      <c r="H67" s="84">
        <v>2500000</v>
      </c>
      <c r="I67" s="85">
        <v>6.7400000000000002E-2</v>
      </c>
      <c r="J67" s="82">
        <v>101.91249999999999</v>
      </c>
      <c r="K67" s="86">
        <v>2864178.08</v>
      </c>
      <c r="L67" s="82" t="s">
        <v>8214</v>
      </c>
      <c r="M67" s="82" t="s">
        <v>633</v>
      </c>
      <c r="N67" s="82" t="s">
        <v>8214</v>
      </c>
      <c r="O67" s="82" t="s">
        <v>633</v>
      </c>
      <c r="P67" s="82" t="s">
        <v>8314</v>
      </c>
      <c r="Q67" s="86">
        <v>250000000</v>
      </c>
      <c r="R67" s="82">
        <v>1.86</v>
      </c>
      <c r="S67" s="86">
        <v>250000000</v>
      </c>
      <c r="T67" s="83">
        <v>45777</v>
      </c>
      <c r="U67" s="82">
        <v>202</v>
      </c>
      <c r="V67" s="82">
        <v>138862</v>
      </c>
      <c r="W67" s="82" t="s">
        <v>4961</v>
      </c>
      <c r="X67" s="82">
        <v>101.4594</v>
      </c>
      <c r="Y67" s="86">
        <v>253648500</v>
      </c>
      <c r="Z67" s="86"/>
      <c r="AA67" s="82">
        <v>101.9014</v>
      </c>
      <c r="AB67" s="86">
        <v>0.01</v>
      </c>
      <c r="AC67" s="86">
        <v>254781250</v>
      </c>
      <c r="AD67" s="86">
        <v>254781250</v>
      </c>
      <c r="AE67" s="86">
        <v>0</v>
      </c>
      <c r="AF67" s="86">
        <v>1132750</v>
      </c>
      <c r="AG67" s="86">
        <v>1105000</v>
      </c>
      <c r="AH67" s="86">
        <v>27750</v>
      </c>
      <c r="AI67" s="86"/>
      <c r="AJ67" s="86">
        <v>18288119673.48</v>
      </c>
      <c r="AK67" s="82">
        <v>1.3932</v>
      </c>
      <c r="AL67" s="82" t="s">
        <v>8315</v>
      </c>
      <c r="AM67" s="82" t="s">
        <v>8216</v>
      </c>
      <c r="AN67" s="82">
        <v>7709</v>
      </c>
      <c r="AO67" s="82" t="s">
        <v>8309</v>
      </c>
      <c r="AP67" s="82">
        <v>7.89</v>
      </c>
      <c r="AQ67" s="83">
        <v>45725</v>
      </c>
      <c r="AR67" s="83">
        <v>46090</v>
      </c>
      <c r="AS67" s="82">
        <v>678</v>
      </c>
      <c r="AT67" s="82" t="s">
        <v>8217</v>
      </c>
      <c r="AU67" s="83">
        <v>45777</v>
      </c>
      <c r="AV67" s="82" t="s">
        <v>8218</v>
      </c>
      <c r="AW67" s="82">
        <v>100</v>
      </c>
      <c r="AX67" s="83"/>
      <c r="AY67" s="82" t="s">
        <v>4963</v>
      </c>
      <c r="AZ67" s="82">
        <v>1</v>
      </c>
      <c r="BA67" s="82" t="s">
        <v>8219</v>
      </c>
      <c r="BB67" s="82" t="s">
        <v>8220</v>
      </c>
      <c r="BC67" s="87">
        <v>6.7400000000000002E-2</v>
      </c>
      <c r="BD67" s="87">
        <v>6.7400000000000002E-2</v>
      </c>
      <c r="BE67" s="87">
        <v>101.91249999999999</v>
      </c>
      <c r="BF67" s="87">
        <v>101.91249999999999</v>
      </c>
      <c r="BG67" s="82" t="s">
        <v>8221</v>
      </c>
      <c r="BH67" s="82" t="s">
        <v>8274</v>
      </c>
      <c r="BI67" s="82">
        <v>1.66984</v>
      </c>
      <c r="BJ67" s="82">
        <v>1.66984</v>
      </c>
      <c r="BK67" s="82">
        <v>1.66984</v>
      </c>
      <c r="BL67" s="86">
        <v>257645428.08000001</v>
      </c>
      <c r="BM67" s="82">
        <v>1.4088000000000001</v>
      </c>
      <c r="BN67" s="82" t="s">
        <v>8309</v>
      </c>
      <c r="BO67" s="82">
        <v>1.7823899999999999</v>
      </c>
      <c r="BP67" s="88"/>
      <c r="BQ67" s="88">
        <v>20600000000</v>
      </c>
      <c r="BR67" s="88">
        <v>1.2130000000000001</v>
      </c>
      <c r="BS67" s="82" t="s">
        <v>8223</v>
      </c>
      <c r="BT67" s="85"/>
    </row>
    <row r="68" spans="1:72" hidden="1">
      <c r="A68" s="82" t="s">
        <v>8269</v>
      </c>
      <c r="B68" s="82" t="s">
        <v>9455</v>
      </c>
      <c r="C68" s="82" t="s">
        <v>20858</v>
      </c>
      <c r="D68" s="82" t="s">
        <v>20859</v>
      </c>
      <c r="E68" s="82" t="s">
        <v>8313</v>
      </c>
      <c r="F68" s="82" t="s">
        <v>8213</v>
      </c>
      <c r="G68" s="83">
        <v>46900</v>
      </c>
      <c r="H68" s="84">
        <v>3500000</v>
      </c>
      <c r="I68" s="85">
        <v>6.7979999999999999E-2</v>
      </c>
      <c r="J68" s="82">
        <v>104.2931</v>
      </c>
      <c r="K68" s="86">
        <v>27305753.420000002</v>
      </c>
      <c r="L68" s="82" t="s">
        <v>8214</v>
      </c>
      <c r="M68" s="82" t="s">
        <v>633</v>
      </c>
      <c r="N68" s="82" t="s">
        <v>8214</v>
      </c>
      <c r="O68" s="82" t="s">
        <v>633</v>
      </c>
      <c r="P68" s="82" t="s">
        <v>8314</v>
      </c>
      <c r="Q68" s="86">
        <v>350000000</v>
      </c>
      <c r="R68" s="82">
        <v>3.08</v>
      </c>
      <c r="S68" s="86">
        <v>350000000</v>
      </c>
      <c r="T68" s="83">
        <v>45777</v>
      </c>
      <c r="U68" s="82">
        <v>202</v>
      </c>
      <c r="V68" s="82">
        <v>179259</v>
      </c>
      <c r="W68" s="82" t="s">
        <v>4961</v>
      </c>
      <c r="X68" s="82">
        <v>103.0025</v>
      </c>
      <c r="Y68" s="86">
        <v>360508750</v>
      </c>
      <c r="Z68" s="86"/>
      <c r="AA68" s="82">
        <v>104.3793</v>
      </c>
      <c r="AB68" s="86">
        <v>-0.08</v>
      </c>
      <c r="AC68" s="86">
        <v>365025850</v>
      </c>
      <c r="AD68" s="86">
        <v>365025850</v>
      </c>
      <c r="AE68" s="86">
        <v>0</v>
      </c>
      <c r="AF68" s="86">
        <v>4517100</v>
      </c>
      <c r="AG68" s="86">
        <v>4818800</v>
      </c>
      <c r="AH68" s="86">
        <v>-301700</v>
      </c>
      <c r="AI68" s="86"/>
      <c r="AJ68" s="86">
        <v>18288119673.48</v>
      </c>
      <c r="AK68" s="82">
        <v>1.996</v>
      </c>
      <c r="AL68" s="82" t="s">
        <v>20860</v>
      </c>
      <c r="AM68" s="82" t="s">
        <v>8216</v>
      </c>
      <c r="AN68" s="82">
        <v>7709</v>
      </c>
      <c r="AO68" s="82" t="s">
        <v>8309</v>
      </c>
      <c r="AP68" s="82">
        <v>8.4</v>
      </c>
      <c r="AQ68" s="83">
        <v>45439</v>
      </c>
      <c r="AR68" s="83">
        <v>45804</v>
      </c>
      <c r="AS68" s="82">
        <v>1123</v>
      </c>
      <c r="AT68" s="82" t="s">
        <v>8217</v>
      </c>
      <c r="AU68" s="83">
        <v>45777</v>
      </c>
      <c r="AV68" s="82" t="s">
        <v>8218</v>
      </c>
      <c r="AW68" s="82">
        <v>100</v>
      </c>
      <c r="AX68" s="83"/>
      <c r="AY68" s="82" t="s">
        <v>4963</v>
      </c>
      <c r="AZ68" s="82">
        <v>1</v>
      </c>
      <c r="BA68" s="82" t="s">
        <v>8219</v>
      </c>
      <c r="BB68" s="82" t="s">
        <v>8220</v>
      </c>
      <c r="BC68" s="87">
        <v>6.8049999999999999E-2</v>
      </c>
      <c r="BD68" s="87">
        <v>6.7900000000000002E-2</v>
      </c>
      <c r="BE68" s="87">
        <v>104.2723</v>
      </c>
      <c r="BF68" s="87">
        <v>104.3139</v>
      </c>
      <c r="BG68" s="82" t="s">
        <v>8221</v>
      </c>
      <c r="BH68" s="82" t="s">
        <v>8274</v>
      </c>
      <c r="BI68" s="82">
        <v>2.4739900000000001</v>
      </c>
      <c r="BJ68" s="82">
        <v>2.47445</v>
      </c>
      <c r="BK68" s="82">
        <v>2.4742199999999999</v>
      </c>
      <c r="BL68" s="86">
        <v>392331603.42000002</v>
      </c>
      <c r="BM68" s="82">
        <v>2.1453000000000002</v>
      </c>
      <c r="BN68" s="82" t="s">
        <v>8309</v>
      </c>
      <c r="BO68" s="82">
        <v>2.6423999999999999</v>
      </c>
      <c r="BP68" s="88"/>
      <c r="BQ68" s="88">
        <v>2440000000</v>
      </c>
      <c r="BR68" s="88">
        <v>14.343999999999999</v>
      </c>
      <c r="BS68" s="82" t="s">
        <v>8223</v>
      </c>
      <c r="BT68" s="85"/>
    </row>
    <row r="69" spans="1:72" hidden="1">
      <c r="A69" s="82" t="s">
        <v>8269</v>
      </c>
      <c r="B69" s="82" t="s">
        <v>9455</v>
      </c>
      <c r="C69" s="82" t="s">
        <v>20492</v>
      </c>
      <c r="D69" s="82" t="s">
        <v>21239</v>
      </c>
      <c r="E69" s="82" t="s">
        <v>8375</v>
      </c>
      <c r="F69" s="82" t="s">
        <v>8213</v>
      </c>
      <c r="G69" s="83">
        <v>51127</v>
      </c>
      <c r="H69" s="84">
        <v>500000</v>
      </c>
      <c r="I69" s="85">
        <v>7.2669999999999998E-2</v>
      </c>
      <c r="J69" s="82">
        <v>101.38420000000001</v>
      </c>
      <c r="K69" s="86">
        <v>1312972.6000000001</v>
      </c>
      <c r="L69" s="82" t="s">
        <v>8214</v>
      </c>
      <c r="M69" s="82" t="s">
        <v>633</v>
      </c>
      <c r="N69" s="82" t="s">
        <v>8214</v>
      </c>
      <c r="O69" s="82" t="s">
        <v>633</v>
      </c>
      <c r="P69" s="82" t="s">
        <v>4973</v>
      </c>
      <c r="Q69" s="86">
        <v>50000000</v>
      </c>
      <c r="R69" s="82">
        <v>14.66</v>
      </c>
      <c r="S69" s="86">
        <v>50000000</v>
      </c>
      <c r="T69" s="83">
        <v>45777</v>
      </c>
      <c r="U69" s="82">
        <v>202</v>
      </c>
      <c r="V69" s="82">
        <v>178779</v>
      </c>
      <c r="W69" s="82" t="s">
        <v>4961</v>
      </c>
      <c r="X69" s="82">
        <v>100</v>
      </c>
      <c r="Y69" s="86">
        <v>50000000</v>
      </c>
      <c r="Z69" s="86"/>
      <c r="AA69" s="82">
        <v>101.3404</v>
      </c>
      <c r="AB69" s="86">
        <v>0.04</v>
      </c>
      <c r="AC69" s="86">
        <v>50692100</v>
      </c>
      <c r="AD69" s="86">
        <v>50692100</v>
      </c>
      <c r="AE69" s="86">
        <v>0</v>
      </c>
      <c r="AF69" s="86">
        <v>692100</v>
      </c>
      <c r="AG69" s="86">
        <v>670200</v>
      </c>
      <c r="AH69" s="86">
        <v>21900</v>
      </c>
      <c r="AI69" s="86"/>
      <c r="AJ69" s="86">
        <v>18288119673.48</v>
      </c>
      <c r="AK69" s="82">
        <v>0.2772</v>
      </c>
      <c r="AL69" s="82" t="s">
        <v>20493</v>
      </c>
      <c r="AM69" s="82" t="s">
        <v>8216</v>
      </c>
      <c r="AN69" s="82">
        <v>7756</v>
      </c>
      <c r="AO69" s="82" t="s">
        <v>4962</v>
      </c>
      <c r="AP69" s="82">
        <v>7.43</v>
      </c>
      <c r="AQ69" s="83">
        <v>45649</v>
      </c>
      <c r="AR69" s="83">
        <v>46014</v>
      </c>
      <c r="AS69" s="82">
        <v>5350</v>
      </c>
      <c r="AT69" s="82" t="s">
        <v>8217</v>
      </c>
      <c r="AU69" s="83">
        <v>45777</v>
      </c>
      <c r="AV69" s="82" t="s">
        <v>8218</v>
      </c>
      <c r="AW69" s="82">
        <v>100</v>
      </c>
      <c r="AX69" s="83">
        <v>12776</v>
      </c>
      <c r="AY69" s="82" t="s">
        <v>4963</v>
      </c>
      <c r="AZ69" s="82">
        <v>1</v>
      </c>
      <c r="BA69" s="82" t="s">
        <v>8219</v>
      </c>
      <c r="BB69" s="82" t="s">
        <v>8219</v>
      </c>
      <c r="BC69" s="87">
        <v>7.3590000000000003E-2</v>
      </c>
      <c r="BD69" s="87">
        <v>7.1749999999999994E-2</v>
      </c>
      <c r="BE69" s="87">
        <v>100.5607</v>
      </c>
      <c r="BF69" s="87">
        <v>102.2076</v>
      </c>
      <c r="BG69" s="82" t="s">
        <v>8221</v>
      </c>
      <c r="BH69" s="82" t="s">
        <v>8274</v>
      </c>
      <c r="BI69" s="82">
        <v>8.5588899999999999</v>
      </c>
      <c r="BJ69" s="82">
        <v>8.6170500000000008</v>
      </c>
      <c r="BK69" s="82">
        <v>8.5881100000000004</v>
      </c>
      <c r="BL69" s="86">
        <v>52005072.600000001</v>
      </c>
      <c r="BM69" s="82">
        <v>0.28439999999999999</v>
      </c>
      <c r="BN69" s="82" t="s">
        <v>4964</v>
      </c>
      <c r="BO69" s="82">
        <v>9.21218</v>
      </c>
      <c r="BP69" s="88"/>
      <c r="BQ69" s="88">
        <v>30000000000</v>
      </c>
      <c r="BR69" s="88">
        <v>0.16600000000000001</v>
      </c>
      <c r="BS69" s="82" t="s">
        <v>8223</v>
      </c>
      <c r="BT69" s="85"/>
    </row>
    <row r="70" spans="1:72" hidden="1">
      <c r="A70" s="82" t="s">
        <v>8269</v>
      </c>
      <c r="B70" s="82" t="s">
        <v>9455</v>
      </c>
      <c r="C70" s="82" t="s">
        <v>9456</v>
      </c>
      <c r="D70" s="82" t="s">
        <v>9457</v>
      </c>
      <c r="E70" s="82" t="s">
        <v>8316</v>
      </c>
      <c r="F70" s="82" t="s">
        <v>8213</v>
      </c>
      <c r="G70" s="83">
        <v>47544</v>
      </c>
      <c r="H70" s="84">
        <v>3000000</v>
      </c>
      <c r="I70" s="85">
        <v>6.8540000000000004E-2</v>
      </c>
      <c r="J70" s="82">
        <v>101.6088</v>
      </c>
      <c r="K70" s="86">
        <v>3521095.89</v>
      </c>
      <c r="L70" s="82" t="s">
        <v>8214</v>
      </c>
      <c r="M70" s="82" t="s">
        <v>633</v>
      </c>
      <c r="N70" s="82" t="s">
        <v>8214</v>
      </c>
      <c r="O70" s="82" t="s">
        <v>633</v>
      </c>
      <c r="P70" s="82" t="s">
        <v>8287</v>
      </c>
      <c r="Q70" s="86">
        <v>300000000</v>
      </c>
      <c r="R70" s="82">
        <v>4.84</v>
      </c>
      <c r="S70" s="86">
        <v>300000000</v>
      </c>
      <c r="T70" s="83">
        <v>45777</v>
      </c>
      <c r="U70" s="82">
        <v>202</v>
      </c>
      <c r="V70" s="82">
        <v>170966</v>
      </c>
      <c r="W70" s="82" t="s">
        <v>4961</v>
      </c>
      <c r="X70" s="82">
        <v>98.639899999999997</v>
      </c>
      <c r="Y70" s="86">
        <v>295919700</v>
      </c>
      <c r="Z70" s="86"/>
      <c r="AA70" s="82">
        <v>101.6495</v>
      </c>
      <c r="AB70" s="86">
        <v>-0.04</v>
      </c>
      <c r="AC70" s="86">
        <v>304826400</v>
      </c>
      <c r="AD70" s="86">
        <v>304826400</v>
      </c>
      <c r="AE70" s="86">
        <v>0</v>
      </c>
      <c r="AF70" s="86">
        <v>8906700</v>
      </c>
      <c r="AG70" s="86">
        <v>9028800</v>
      </c>
      <c r="AH70" s="86">
        <v>-122100</v>
      </c>
      <c r="AI70" s="86"/>
      <c r="AJ70" s="86">
        <v>18288119673.48</v>
      </c>
      <c r="AK70" s="82">
        <v>1.6668000000000001</v>
      </c>
      <c r="AL70" s="82" t="s">
        <v>9458</v>
      </c>
      <c r="AM70" s="82" t="s">
        <v>8216</v>
      </c>
      <c r="AN70" s="82">
        <v>7881</v>
      </c>
      <c r="AO70" s="82" t="s">
        <v>8280</v>
      </c>
      <c r="AP70" s="82">
        <v>7.14</v>
      </c>
      <c r="AQ70" s="83">
        <v>45718</v>
      </c>
      <c r="AR70" s="83">
        <v>45902</v>
      </c>
      <c r="AS70" s="82">
        <v>1767</v>
      </c>
      <c r="AT70" s="82" t="s">
        <v>8231</v>
      </c>
      <c r="AU70" s="83">
        <v>45777</v>
      </c>
      <c r="AV70" s="82" t="s">
        <v>8218</v>
      </c>
      <c r="AW70" s="82">
        <v>100</v>
      </c>
      <c r="AX70" s="83"/>
      <c r="AY70" s="82" t="s">
        <v>4963</v>
      </c>
      <c r="AZ70" s="82">
        <v>1</v>
      </c>
      <c r="BA70" s="82" t="s">
        <v>8219</v>
      </c>
      <c r="BB70" s="82" t="s">
        <v>8220</v>
      </c>
      <c r="BC70" s="87">
        <v>6.8500000000000005E-2</v>
      </c>
      <c r="BD70" s="87">
        <v>6.8599999999999994E-2</v>
      </c>
      <c r="BE70" s="87">
        <v>101.62869999999999</v>
      </c>
      <c r="BF70" s="87">
        <v>101.5889</v>
      </c>
      <c r="BG70" s="82" t="s">
        <v>8221</v>
      </c>
      <c r="BH70" s="82" t="s">
        <v>8274</v>
      </c>
      <c r="BI70" s="82">
        <v>3.9973200000000002</v>
      </c>
      <c r="BJ70" s="82">
        <v>3.9969700000000001</v>
      </c>
      <c r="BK70" s="82">
        <v>3.9978699999999998</v>
      </c>
      <c r="BL70" s="86">
        <v>308347495.88999999</v>
      </c>
      <c r="BM70" s="82">
        <v>1.6860999999999999</v>
      </c>
      <c r="BN70" s="82" t="s">
        <v>4964</v>
      </c>
      <c r="BO70" s="82">
        <v>4.1348799999999999</v>
      </c>
      <c r="BP70" s="88"/>
      <c r="BQ70" s="88">
        <v>30000000000</v>
      </c>
      <c r="BR70" s="88">
        <v>2.3330000000000002</v>
      </c>
      <c r="BS70" s="82" t="s">
        <v>8223</v>
      </c>
      <c r="BT70" s="85"/>
    </row>
    <row r="71" spans="1:72" hidden="1">
      <c r="A71" s="82" t="s">
        <v>8269</v>
      </c>
      <c r="B71" s="82" t="s">
        <v>9455</v>
      </c>
      <c r="C71" s="82" t="s">
        <v>20189</v>
      </c>
      <c r="D71" s="82" t="s">
        <v>20190</v>
      </c>
      <c r="E71" s="82" t="s">
        <v>8316</v>
      </c>
      <c r="F71" s="82" t="s">
        <v>8213</v>
      </c>
      <c r="G71" s="83">
        <v>47603</v>
      </c>
      <c r="H71" s="84">
        <v>2500000</v>
      </c>
      <c r="I71" s="85">
        <v>6.855E-2</v>
      </c>
      <c r="J71" s="82">
        <v>101.9948</v>
      </c>
      <c r="K71" s="86">
        <v>50273.97</v>
      </c>
      <c r="L71" s="82" t="s">
        <v>8214</v>
      </c>
      <c r="M71" s="82" t="s">
        <v>633</v>
      </c>
      <c r="N71" s="82" t="s">
        <v>8214</v>
      </c>
      <c r="O71" s="82" t="s">
        <v>633</v>
      </c>
      <c r="P71" s="82" t="s">
        <v>8287</v>
      </c>
      <c r="Q71" s="86">
        <v>250000000</v>
      </c>
      <c r="R71" s="82">
        <v>5</v>
      </c>
      <c r="S71" s="86">
        <v>250000000</v>
      </c>
      <c r="T71" s="83">
        <v>45777</v>
      </c>
      <c r="U71" s="82">
        <v>202</v>
      </c>
      <c r="V71" s="82">
        <v>176525</v>
      </c>
      <c r="W71" s="82" t="s">
        <v>4961</v>
      </c>
      <c r="X71" s="82">
        <v>100</v>
      </c>
      <c r="Y71" s="86">
        <v>250000000</v>
      </c>
      <c r="Z71" s="86"/>
      <c r="AA71" s="82">
        <v>102.0381</v>
      </c>
      <c r="AB71" s="86">
        <v>-0.04</v>
      </c>
      <c r="AC71" s="86">
        <v>254987000</v>
      </c>
      <c r="AD71" s="86">
        <v>254987000</v>
      </c>
      <c r="AE71" s="86">
        <v>0</v>
      </c>
      <c r="AF71" s="86">
        <v>4987000</v>
      </c>
      <c r="AG71" s="86">
        <v>5095250</v>
      </c>
      <c r="AH71" s="86">
        <v>-108250</v>
      </c>
      <c r="AI71" s="86"/>
      <c r="AJ71" s="86">
        <v>18288119673.48</v>
      </c>
      <c r="AK71" s="82">
        <v>1.3943000000000001</v>
      </c>
      <c r="AL71" s="82" t="s">
        <v>20191</v>
      </c>
      <c r="AM71" s="82" t="s">
        <v>8216</v>
      </c>
      <c r="AN71" s="82">
        <v>7881</v>
      </c>
      <c r="AO71" s="82" t="s">
        <v>8280</v>
      </c>
      <c r="AP71" s="82">
        <v>7.34</v>
      </c>
      <c r="AQ71" s="83">
        <v>45777</v>
      </c>
      <c r="AR71" s="83">
        <v>46142</v>
      </c>
      <c r="AS71" s="82">
        <v>1826</v>
      </c>
      <c r="AT71" s="82" t="s">
        <v>8217</v>
      </c>
      <c r="AU71" s="83">
        <v>45777</v>
      </c>
      <c r="AV71" s="82" t="s">
        <v>8218</v>
      </c>
      <c r="AW71" s="82">
        <v>100</v>
      </c>
      <c r="AX71" s="83"/>
      <c r="AY71" s="82" t="s">
        <v>4963</v>
      </c>
      <c r="AZ71" s="82">
        <v>1</v>
      </c>
      <c r="BA71" s="82" t="s">
        <v>8219</v>
      </c>
      <c r="BB71" s="82" t="s">
        <v>8220</v>
      </c>
      <c r="BC71" s="87">
        <v>6.8500000000000005E-2</v>
      </c>
      <c r="BD71" s="87">
        <v>6.8599999999999994E-2</v>
      </c>
      <c r="BE71" s="87">
        <v>102.01560000000001</v>
      </c>
      <c r="BF71" s="87">
        <v>101.9739</v>
      </c>
      <c r="BG71" s="82" t="s">
        <v>8221</v>
      </c>
      <c r="BH71" s="82" t="s">
        <v>8274</v>
      </c>
      <c r="BI71" s="82">
        <v>4.08582</v>
      </c>
      <c r="BJ71" s="82">
        <v>4.0853099999999998</v>
      </c>
      <c r="BK71" s="82">
        <v>4.0855600000000001</v>
      </c>
      <c r="BL71" s="86">
        <v>255037273.97</v>
      </c>
      <c r="BM71" s="82">
        <v>1.3946000000000001</v>
      </c>
      <c r="BN71" s="82" t="s">
        <v>4964</v>
      </c>
      <c r="BO71" s="82">
        <v>4.3656300000000003</v>
      </c>
      <c r="BP71" s="88"/>
      <c r="BQ71" s="88">
        <v>29010000000</v>
      </c>
      <c r="BR71" s="88">
        <v>0.86099999999999999</v>
      </c>
      <c r="BS71" s="82" t="s">
        <v>8223</v>
      </c>
      <c r="BT71" s="85"/>
    </row>
    <row r="72" spans="1:72" hidden="1">
      <c r="A72" s="82" t="s">
        <v>8269</v>
      </c>
      <c r="B72" s="82" t="s">
        <v>9455</v>
      </c>
      <c r="C72" s="82" t="s">
        <v>9459</v>
      </c>
      <c r="D72" s="82" t="s">
        <v>9460</v>
      </c>
      <c r="E72" s="82" t="s">
        <v>8316</v>
      </c>
      <c r="F72" s="82" t="s">
        <v>8213</v>
      </c>
      <c r="G72" s="83">
        <v>46934</v>
      </c>
      <c r="H72" s="84">
        <v>5000000</v>
      </c>
      <c r="I72" s="85">
        <v>6.8610000000000004E-2</v>
      </c>
      <c r="J72" s="82">
        <v>101.6195</v>
      </c>
      <c r="K72" s="86">
        <v>31168493.149999999</v>
      </c>
      <c r="L72" s="82" t="s">
        <v>8214</v>
      </c>
      <c r="M72" s="82" t="s">
        <v>633</v>
      </c>
      <c r="N72" s="82" t="s">
        <v>8214</v>
      </c>
      <c r="O72" s="82" t="s">
        <v>633</v>
      </c>
      <c r="P72" s="82" t="s">
        <v>8287</v>
      </c>
      <c r="Q72" s="86">
        <v>500000000</v>
      </c>
      <c r="R72" s="82">
        <v>3.17</v>
      </c>
      <c r="S72" s="86">
        <v>500000000</v>
      </c>
      <c r="T72" s="83">
        <v>45777</v>
      </c>
      <c r="U72" s="82">
        <v>202</v>
      </c>
      <c r="V72" s="82">
        <v>170729</v>
      </c>
      <c r="W72" s="82" t="s">
        <v>4961</v>
      </c>
      <c r="X72" s="82">
        <v>99.168999999999997</v>
      </c>
      <c r="Y72" s="86">
        <v>495845000</v>
      </c>
      <c r="Z72" s="86"/>
      <c r="AA72" s="82">
        <v>101.70699999999999</v>
      </c>
      <c r="AB72" s="86">
        <v>-0.09</v>
      </c>
      <c r="AC72" s="86">
        <v>508097500</v>
      </c>
      <c r="AD72" s="86">
        <v>508097500</v>
      </c>
      <c r="AE72" s="86">
        <v>0</v>
      </c>
      <c r="AF72" s="86">
        <v>12252500</v>
      </c>
      <c r="AG72" s="86">
        <v>12690000</v>
      </c>
      <c r="AH72" s="86">
        <v>-437500</v>
      </c>
      <c r="AI72" s="86"/>
      <c r="AJ72" s="86">
        <v>18288119673.48</v>
      </c>
      <c r="AK72" s="82">
        <v>2.7783000000000002</v>
      </c>
      <c r="AL72" s="82" t="s">
        <v>9461</v>
      </c>
      <c r="AM72" s="82" t="s">
        <v>8216</v>
      </c>
      <c r="AN72" s="82">
        <v>7881</v>
      </c>
      <c r="AO72" s="82" t="s">
        <v>8280</v>
      </c>
      <c r="AP72" s="82">
        <v>7.46</v>
      </c>
      <c r="AQ72" s="83">
        <v>45473</v>
      </c>
      <c r="AR72" s="83">
        <v>45838</v>
      </c>
      <c r="AS72" s="82">
        <v>1157</v>
      </c>
      <c r="AT72" s="82" t="s">
        <v>8217</v>
      </c>
      <c r="AU72" s="83">
        <v>45777</v>
      </c>
      <c r="AV72" s="82" t="s">
        <v>8218</v>
      </c>
      <c r="AW72" s="82">
        <v>100</v>
      </c>
      <c r="AX72" s="83"/>
      <c r="AY72" s="82" t="s">
        <v>4963</v>
      </c>
      <c r="AZ72" s="82">
        <v>1</v>
      </c>
      <c r="BA72" s="82" t="s">
        <v>8219</v>
      </c>
      <c r="BB72" s="82" t="s">
        <v>8220</v>
      </c>
      <c r="BC72" s="87">
        <v>6.8820000000000006E-2</v>
      </c>
      <c r="BD72" s="87">
        <v>6.8400000000000002E-2</v>
      </c>
      <c r="BE72" s="87">
        <v>101.5609</v>
      </c>
      <c r="BF72" s="87">
        <v>101.6781</v>
      </c>
      <c r="BG72" s="82" t="s">
        <v>8221</v>
      </c>
      <c r="BH72" s="82" t="s">
        <v>8274</v>
      </c>
      <c r="BI72" s="82">
        <v>2.59259</v>
      </c>
      <c r="BJ72" s="82">
        <v>2.5939000000000001</v>
      </c>
      <c r="BK72" s="82">
        <v>2.5932499999999998</v>
      </c>
      <c r="BL72" s="86">
        <v>539265993.14999998</v>
      </c>
      <c r="BM72" s="82">
        <v>2.9487000000000001</v>
      </c>
      <c r="BN72" s="82" t="s">
        <v>4964</v>
      </c>
      <c r="BO72" s="82">
        <v>2.7711700000000001</v>
      </c>
      <c r="BP72" s="88"/>
      <c r="BQ72" s="88">
        <v>29936000000</v>
      </c>
      <c r="BR72" s="88">
        <v>1.67</v>
      </c>
      <c r="BS72" s="82" t="s">
        <v>8223</v>
      </c>
      <c r="BT72" s="85"/>
    </row>
    <row r="73" spans="1:72" hidden="1">
      <c r="A73" s="82" t="s">
        <v>8269</v>
      </c>
      <c r="B73" s="82" t="s">
        <v>9455</v>
      </c>
      <c r="C73" s="82" t="s">
        <v>9568</v>
      </c>
      <c r="D73" s="82" t="s">
        <v>9569</v>
      </c>
      <c r="E73" s="82" t="s">
        <v>8316</v>
      </c>
      <c r="F73" s="82" t="s">
        <v>8213</v>
      </c>
      <c r="G73" s="83">
        <v>47269</v>
      </c>
      <c r="H73" s="84">
        <v>2500000</v>
      </c>
      <c r="I73" s="85">
        <v>6.8699999999999997E-2</v>
      </c>
      <c r="J73" s="82">
        <v>102.4357</v>
      </c>
      <c r="K73" s="86">
        <v>17496301.370000001</v>
      </c>
      <c r="L73" s="82" t="s">
        <v>8214</v>
      </c>
      <c r="M73" s="82" t="s">
        <v>1274</v>
      </c>
      <c r="N73" s="82" t="s">
        <v>8214</v>
      </c>
      <c r="O73" s="82" t="s">
        <v>1274</v>
      </c>
      <c r="P73" s="82" t="s">
        <v>8287</v>
      </c>
      <c r="Q73" s="86">
        <v>250000000</v>
      </c>
      <c r="R73" s="82">
        <v>4.09</v>
      </c>
      <c r="S73" s="86">
        <v>250000000</v>
      </c>
      <c r="T73" s="83">
        <v>45777</v>
      </c>
      <c r="U73" s="82">
        <v>202</v>
      </c>
      <c r="V73" s="82">
        <v>170791</v>
      </c>
      <c r="W73" s="82" t="s">
        <v>4961</v>
      </c>
      <c r="X73" s="82">
        <v>100</v>
      </c>
      <c r="Y73" s="86">
        <v>250000000</v>
      </c>
      <c r="Z73" s="86"/>
      <c r="AA73" s="82">
        <v>102.50700000000001</v>
      </c>
      <c r="AB73" s="86">
        <v>-7.0000000000000007E-2</v>
      </c>
      <c r="AC73" s="86">
        <v>256089250</v>
      </c>
      <c r="AD73" s="86">
        <v>256089250</v>
      </c>
      <c r="AE73" s="86">
        <v>0</v>
      </c>
      <c r="AF73" s="86">
        <v>6089250</v>
      </c>
      <c r="AG73" s="86">
        <v>6267500</v>
      </c>
      <c r="AH73" s="86">
        <v>-178250</v>
      </c>
      <c r="AI73" s="86"/>
      <c r="AJ73" s="86">
        <v>18288119673.48</v>
      </c>
      <c r="AK73" s="82">
        <v>1.4003000000000001</v>
      </c>
      <c r="AL73" s="82" t="s">
        <v>9570</v>
      </c>
      <c r="AM73" s="82" t="s">
        <v>8216</v>
      </c>
      <c r="AN73" s="82">
        <v>7881</v>
      </c>
      <c r="AO73" s="82" t="s">
        <v>8280</v>
      </c>
      <c r="AP73" s="82">
        <v>7.58</v>
      </c>
      <c r="AQ73" s="83">
        <v>45441</v>
      </c>
      <c r="AR73" s="83">
        <v>45808</v>
      </c>
      <c r="AS73" s="82">
        <v>1492</v>
      </c>
      <c r="AT73" s="82" t="s">
        <v>8217</v>
      </c>
      <c r="AU73" s="83">
        <v>45777</v>
      </c>
      <c r="AV73" s="82" t="s">
        <v>8218</v>
      </c>
      <c r="AW73" s="82">
        <v>100</v>
      </c>
      <c r="AX73" s="83"/>
      <c r="AY73" s="82" t="s">
        <v>4963</v>
      </c>
      <c r="AZ73" s="82">
        <v>1</v>
      </c>
      <c r="BA73" s="82" t="s">
        <v>8220</v>
      </c>
      <c r="BB73" s="82" t="s">
        <v>8220</v>
      </c>
      <c r="BC73" s="87">
        <v>6.8699999999999997E-2</v>
      </c>
      <c r="BD73" s="87">
        <v>6.8699999999999997E-2</v>
      </c>
      <c r="BE73" s="87">
        <v>102.4357</v>
      </c>
      <c r="BF73" s="87">
        <v>102.4357</v>
      </c>
      <c r="BG73" s="82" t="s">
        <v>8221</v>
      </c>
      <c r="BH73" s="82" t="s">
        <v>8274</v>
      </c>
      <c r="BI73" s="82">
        <v>3.2138900000000001</v>
      </c>
      <c r="BJ73" s="82">
        <v>3.2138900000000001</v>
      </c>
      <c r="BK73" s="82">
        <v>3.2138900000000001</v>
      </c>
      <c r="BL73" s="86">
        <v>273585551.37</v>
      </c>
      <c r="BM73" s="82">
        <v>1.496</v>
      </c>
      <c r="BN73" s="82" t="s">
        <v>4964</v>
      </c>
      <c r="BO73" s="82">
        <v>3.4346800000000002</v>
      </c>
      <c r="BP73" s="88"/>
      <c r="BQ73" s="88">
        <v>25000000000</v>
      </c>
      <c r="BR73" s="88">
        <v>1</v>
      </c>
      <c r="BS73" s="82" t="s">
        <v>8223</v>
      </c>
      <c r="BT73" s="85"/>
    </row>
    <row r="74" spans="1:72" hidden="1">
      <c r="A74" s="82" t="s">
        <v>8269</v>
      </c>
      <c r="B74" s="82" t="s">
        <v>9455</v>
      </c>
      <c r="C74" s="82" t="s">
        <v>21546</v>
      </c>
      <c r="D74" s="82" t="s">
        <v>21547</v>
      </c>
      <c r="E74" s="82" t="s">
        <v>8317</v>
      </c>
      <c r="F74" s="82" t="s">
        <v>8213</v>
      </c>
      <c r="G74" s="83">
        <v>47280</v>
      </c>
      <c r="H74" s="84">
        <v>2500000</v>
      </c>
      <c r="I74" s="85">
        <v>6.9330000000000003E-2</v>
      </c>
      <c r="J74" s="82">
        <v>101.9525</v>
      </c>
      <c r="K74" s="86">
        <v>3180684.93</v>
      </c>
      <c r="L74" s="82" t="s">
        <v>8214</v>
      </c>
      <c r="M74" s="82" t="s">
        <v>633</v>
      </c>
      <c r="N74" s="82" t="s">
        <v>8214</v>
      </c>
      <c r="O74" s="82" t="s">
        <v>633</v>
      </c>
      <c r="P74" s="82" t="s">
        <v>8287</v>
      </c>
      <c r="Q74" s="86">
        <v>250000000</v>
      </c>
      <c r="R74" s="82">
        <v>4.12</v>
      </c>
      <c r="S74" s="86">
        <v>250000000</v>
      </c>
      <c r="T74" s="83">
        <v>45777</v>
      </c>
      <c r="U74" s="82">
        <v>202</v>
      </c>
      <c r="V74" s="82">
        <v>181187</v>
      </c>
      <c r="W74" s="82" t="s">
        <v>4961</v>
      </c>
      <c r="X74" s="82">
        <v>100.0125</v>
      </c>
      <c r="Y74" s="86">
        <v>250031125</v>
      </c>
      <c r="Z74" s="86"/>
      <c r="AA74" s="82">
        <v>101.9905</v>
      </c>
      <c r="AB74" s="86">
        <v>-0.04</v>
      </c>
      <c r="AC74" s="86">
        <v>254881250</v>
      </c>
      <c r="AD74" s="86">
        <v>254881250</v>
      </c>
      <c r="AE74" s="86">
        <v>0</v>
      </c>
      <c r="AF74" s="86">
        <v>4850125</v>
      </c>
      <c r="AG74" s="86">
        <v>4945125</v>
      </c>
      <c r="AH74" s="86">
        <v>-95000</v>
      </c>
      <c r="AI74" s="86"/>
      <c r="AJ74" s="86">
        <v>18288119673.48</v>
      </c>
      <c r="AK74" s="82">
        <v>1.3936999999999999</v>
      </c>
      <c r="AL74" s="82" t="s">
        <v>21548</v>
      </c>
      <c r="AM74" s="82" t="s">
        <v>8216</v>
      </c>
      <c r="AN74" s="82">
        <v>8040</v>
      </c>
      <c r="AO74" s="82" t="s">
        <v>8280</v>
      </c>
      <c r="AP74" s="82">
        <v>7.49</v>
      </c>
      <c r="AQ74" s="83">
        <v>45716</v>
      </c>
      <c r="AR74" s="83">
        <v>45819</v>
      </c>
      <c r="AS74" s="82">
        <v>1503</v>
      </c>
      <c r="AT74" s="82" t="s">
        <v>8217</v>
      </c>
      <c r="AU74" s="83">
        <v>45777</v>
      </c>
      <c r="AV74" s="82" t="s">
        <v>8218</v>
      </c>
      <c r="AW74" s="82">
        <v>100</v>
      </c>
      <c r="AX74" s="83"/>
      <c r="AY74" s="82" t="s">
        <v>4963</v>
      </c>
      <c r="AZ74" s="82">
        <v>1</v>
      </c>
      <c r="BA74" s="82" t="s">
        <v>8219</v>
      </c>
      <c r="BB74" s="82" t="s">
        <v>8219</v>
      </c>
      <c r="BC74" s="87">
        <v>6.9330000000000003E-2</v>
      </c>
      <c r="BD74" s="87">
        <v>6.9330000000000003E-2</v>
      </c>
      <c r="BE74" s="87">
        <v>101.9525</v>
      </c>
      <c r="BF74" s="87">
        <v>101.9525</v>
      </c>
      <c r="BG74" s="82" t="s">
        <v>8221</v>
      </c>
      <c r="BH74" s="82" t="s">
        <v>8274</v>
      </c>
      <c r="BI74" s="82">
        <v>3.4078900000000001</v>
      </c>
      <c r="BJ74" s="82">
        <v>3.4078900000000001</v>
      </c>
      <c r="BK74" s="82">
        <v>3.4078900000000001</v>
      </c>
      <c r="BL74" s="86">
        <v>258061934.93000001</v>
      </c>
      <c r="BM74" s="82">
        <v>1.4111</v>
      </c>
      <c r="BN74" s="82" t="s">
        <v>4964</v>
      </c>
      <c r="BO74" s="82">
        <v>3.6441400000000002</v>
      </c>
      <c r="BP74" s="88"/>
      <c r="BQ74" s="88">
        <v>45930000000</v>
      </c>
      <c r="BR74" s="88">
        <v>0.54400000000000004</v>
      </c>
      <c r="BS74" s="82" t="s">
        <v>8223</v>
      </c>
      <c r="BT74" s="85"/>
    </row>
    <row r="75" spans="1:72" hidden="1">
      <c r="A75" s="82" t="s">
        <v>8269</v>
      </c>
      <c r="B75" s="82" t="s">
        <v>9455</v>
      </c>
      <c r="C75" s="82" t="s">
        <v>8318</v>
      </c>
      <c r="D75" s="82" t="s">
        <v>8319</v>
      </c>
      <c r="E75" s="82" t="s">
        <v>8317</v>
      </c>
      <c r="F75" s="82" t="s">
        <v>8213</v>
      </c>
      <c r="G75" s="83">
        <v>47081</v>
      </c>
      <c r="H75" s="84">
        <v>7500000</v>
      </c>
      <c r="I75" s="85">
        <v>6.8900000000000003E-2</v>
      </c>
      <c r="J75" s="82">
        <v>102.82089999999999</v>
      </c>
      <c r="K75" s="86">
        <v>25420684.93</v>
      </c>
      <c r="L75" s="82" t="s">
        <v>8214</v>
      </c>
      <c r="M75" s="82" t="s">
        <v>633</v>
      </c>
      <c r="N75" s="82" t="s">
        <v>8214</v>
      </c>
      <c r="O75" s="82" t="s">
        <v>633</v>
      </c>
      <c r="P75" s="82" t="s">
        <v>8287</v>
      </c>
      <c r="Q75" s="86">
        <v>750000000</v>
      </c>
      <c r="R75" s="82">
        <v>3.57</v>
      </c>
      <c r="S75" s="86">
        <v>750000000</v>
      </c>
      <c r="T75" s="83">
        <v>45777</v>
      </c>
      <c r="U75" s="82">
        <v>202</v>
      </c>
      <c r="V75" s="82">
        <v>163753</v>
      </c>
      <c r="W75" s="82" t="s">
        <v>4961</v>
      </c>
      <c r="X75" s="82">
        <v>100.7704</v>
      </c>
      <c r="Y75" s="86">
        <v>755778250</v>
      </c>
      <c r="Z75" s="86"/>
      <c r="AA75" s="82">
        <v>102.7949</v>
      </c>
      <c r="AB75" s="86">
        <v>0.03</v>
      </c>
      <c r="AC75" s="86">
        <v>771156750</v>
      </c>
      <c r="AD75" s="86">
        <v>771156750</v>
      </c>
      <c r="AE75" s="86">
        <v>0</v>
      </c>
      <c r="AF75" s="86">
        <v>15378500</v>
      </c>
      <c r="AG75" s="86">
        <v>15183500</v>
      </c>
      <c r="AH75" s="86">
        <v>195000</v>
      </c>
      <c r="AI75" s="86"/>
      <c r="AJ75" s="86">
        <v>18288119673.48</v>
      </c>
      <c r="AK75" s="82">
        <v>4.2167000000000003</v>
      </c>
      <c r="AL75" s="82" t="s">
        <v>8320</v>
      </c>
      <c r="AM75" s="82" t="s">
        <v>8216</v>
      </c>
      <c r="AN75" s="82">
        <v>8040</v>
      </c>
      <c r="AO75" s="82" t="s">
        <v>8280</v>
      </c>
      <c r="AP75" s="82">
        <v>7.83</v>
      </c>
      <c r="AQ75" s="83">
        <v>45620</v>
      </c>
      <c r="AR75" s="83">
        <v>45985</v>
      </c>
      <c r="AS75" s="82">
        <v>1304</v>
      </c>
      <c r="AT75" s="82" t="s">
        <v>8217</v>
      </c>
      <c r="AU75" s="83">
        <v>45777</v>
      </c>
      <c r="AV75" s="82" t="s">
        <v>8218</v>
      </c>
      <c r="AW75" s="82">
        <v>100</v>
      </c>
      <c r="AX75" s="83"/>
      <c r="AY75" s="82" t="s">
        <v>4963</v>
      </c>
      <c r="AZ75" s="82">
        <v>1</v>
      </c>
      <c r="BA75" s="82" t="s">
        <v>8219</v>
      </c>
      <c r="BB75" s="82" t="s">
        <v>8219</v>
      </c>
      <c r="BC75" s="87">
        <v>6.8809999999999996E-2</v>
      </c>
      <c r="BD75" s="87">
        <v>6.9000000000000006E-2</v>
      </c>
      <c r="BE75" s="87">
        <v>102.851</v>
      </c>
      <c r="BF75" s="87">
        <v>102.7908</v>
      </c>
      <c r="BG75" s="82" t="s">
        <v>8221</v>
      </c>
      <c r="BH75" s="82" t="s">
        <v>8274</v>
      </c>
      <c r="BI75" s="82">
        <v>2.9558900000000001</v>
      </c>
      <c r="BJ75" s="82">
        <v>2.9552200000000002</v>
      </c>
      <c r="BK75" s="82">
        <v>2.9555600000000002</v>
      </c>
      <c r="BL75" s="86">
        <v>796577434.92999995</v>
      </c>
      <c r="BM75" s="82">
        <v>4.3556999999999997</v>
      </c>
      <c r="BN75" s="82" t="s">
        <v>4964</v>
      </c>
      <c r="BO75" s="82">
        <v>3.1592099999999999</v>
      </c>
      <c r="BP75" s="88"/>
      <c r="BQ75" s="88">
        <v>48870000000</v>
      </c>
      <c r="BR75" s="88">
        <v>1.534</v>
      </c>
      <c r="BS75" s="82" t="s">
        <v>8223</v>
      </c>
      <c r="BT75" s="85"/>
    </row>
    <row r="76" spans="1:72" hidden="1">
      <c r="A76" s="82" t="s">
        <v>8269</v>
      </c>
      <c r="B76" s="82" t="s">
        <v>9455</v>
      </c>
      <c r="C76" s="82" t="s">
        <v>20494</v>
      </c>
      <c r="D76" s="82" t="s">
        <v>20495</v>
      </c>
      <c r="E76" s="82" t="s">
        <v>8226</v>
      </c>
      <c r="F76" s="82" t="s">
        <v>8227</v>
      </c>
      <c r="G76" s="83">
        <v>49280</v>
      </c>
      <c r="H76" s="84">
        <v>2500000</v>
      </c>
      <c r="I76" s="85">
        <v>6.3799999999999996E-2</v>
      </c>
      <c r="J76" s="82">
        <v>102.90049999999999</v>
      </c>
      <c r="K76" s="86">
        <v>7025763.8899999997</v>
      </c>
      <c r="L76" s="82" t="s">
        <v>8228</v>
      </c>
      <c r="M76" s="82" t="s">
        <v>8229</v>
      </c>
      <c r="N76" s="82" t="s">
        <v>8228</v>
      </c>
      <c r="O76" s="82" t="s">
        <v>8229</v>
      </c>
      <c r="P76" s="82" t="s">
        <v>8226</v>
      </c>
      <c r="Q76" s="86">
        <v>250000000</v>
      </c>
      <c r="R76" s="82">
        <v>9.4600000000000009</v>
      </c>
      <c r="S76" s="86">
        <v>250000000</v>
      </c>
      <c r="T76" s="83">
        <v>45777</v>
      </c>
      <c r="U76" s="82">
        <v>203</v>
      </c>
      <c r="V76" s="82">
        <v>177566</v>
      </c>
      <c r="W76" s="82" t="s">
        <v>4961</v>
      </c>
      <c r="X76" s="82">
        <v>100.4357</v>
      </c>
      <c r="Y76" s="86">
        <v>251089285.72</v>
      </c>
      <c r="Z76" s="86"/>
      <c r="AA76" s="82">
        <v>102.932</v>
      </c>
      <c r="AB76" s="86">
        <v>-0.03</v>
      </c>
      <c r="AC76" s="86">
        <v>257251250</v>
      </c>
      <c r="AD76" s="86">
        <v>257251250</v>
      </c>
      <c r="AE76" s="86">
        <v>0</v>
      </c>
      <c r="AF76" s="86">
        <v>6161964.2800000003</v>
      </c>
      <c r="AG76" s="86">
        <v>6240714.2800000003</v>
      </c>
      <c r="AH76" s="86">
        <v>-78750</v>
      </c>
      <c r="AI76" s="86"/>
      <c r="AJ76" s="86">
        <v>18288119673.48</v>
      </c>
      <c r="AK76" s="82">
        <v>1.4067000000000001</v>
      </c>
      <c r="AL76" s="82" t="s">
        <v>20496</v>
      </c>
      <c r="AM76" s="82" t="s">
        <v>8216</v>
      </c>
      <c r="AN76" s="82">
        <v>73639</v>
      </c>
      <c r="AO76" s="82" t="s">
        <v>8226</v>
      </c>
      <c r="AP76" s="82">
        <v>6.79</v>
      </c>
      <c r="AQ76" s="83">
        <v>45628</v>
      </c>
      <c r="AR76" s="83">
        <v>45810</v>
      </c>
      <c r="AS76" s="82">
        <v>3452</v>
      </c>
      <c r="AT76" s="82" t="s">
        <v>8231</v>
      </c>
      <c r="AU76" s="83">
        <v>45777</v>
      </c>
      <c r="AV76" s="82" t="s">
        <v>8218</v>
      </c>
      <c r="AW76" s="82">
        <v>100</v>
      </c>
      <c r="AX76" s="83"/>
      <c r="AY76" s="82" t="s">
        <v>4963</v>
      </c>
      <c r="AZ76" s="82">
        <v>1</v>
      </c>
      <c r="BA76" s="82" t="s">
        <v>8232</v>
      </c>
      <c r="BB76" s="82" t="s">
        <v>8232</v>
      </c>
      <c r="BC76" s="87">
        <v>6.3799999999999996E-2</v>
      </c>
      <c r="BD76" s="87">
        <v>6.3799999999999996E-2</v>
      </c>
      <c r="BE76" s="87">
        <v>102.90049999999999</v>
      </c>
      <c r="BF76" s="87">
        <v>102.90049999999999</v>
      </c>
      <c r="BG76" s="82" t="s">
        <v>8221</v>
      </c>
      <c r="BH76" s="82" t="s">
        <v>8274</v>
      </c>
      <c r="BI76" s="82">
        <v>6.8293799999999996</v>
      </c>
      <c r="BJ76" s="82">
        <v>6.8293799999999996</v>
      </c>
      <c r="BK76" s="82">
        <v>6.8293799999999996</v>
      </c>
      <c r="BL76" s="86">
        <v>264277013.88999999</v>
      </c>
      <c r="BM76" s="82">
        <v>1.4451000000000001</v>
      </c>
      <c r="BN76" s="82" t="s">
        <v>8226</v>
      </c>
      <c r="BO76" s="82">
        <v>7.0472299999999999</v>
      </c>
      <c r="BP76" s="88"/>
      <c r="BQ76" s="88"/>
      <c r="BR76" s="88"/>
      <c r="BS76" s="82"/>
      <c r="BT76" s="85">
        <v>6.4820000000000003E-2</v>
      </c>
    </row>
    <row r="77" spans="1:72" hidden="1">
      <c r="A77" s="82" t="s">
        <v>8269</v>
      </c>
      <c r="B77" s="82" t="s">
        <v>9455</v>
      </c>
      <c r="C77" s="82" t="s">
        <v>9379</v>
      </c>
      <c r="D77" s="82" t="s">
        <v>9380</v>
      </c>
      <c r="E77" s="82" t="s">
        <v>8226</v>
      </c>
      <c r="F77" s="82" t="s">
        <v>8227</v>
      </c>
      <c r="G77" s="83">
        <v>49042</v>
      </c>
      <c r="H77" s="84">
        <v>6750000</v>
      </c>
      <c r="I77" s="85">
        <v>6.3670000000000004E-2</v>
      </c>
      <c r="J77" s="82">
        <v>104.9345</v>
      </c>
      <c r="K77" s="86">
        <v>3061875</v>
      </c>
      <c r="L77" s="82" t="s">
        <v>8228</v>
      </c>
      <c r="M77" s="82" t="s">
        <v>8229</v>
      </c>
      <c r="N77" s="82" t="s">
        <v>8228</v>
      </c>
      <c r="O77" s="82" t="s">
        <v>8229</v>
      </c>
      <c r="P77" s="82" t="s">
        <v>8226</v>
      </c>
      <c r="Q77" s="86">
        <v>675000000</v>
      </c>
      <c r="R77" s="82">
        <v>8.82</v>
      </c>
      <c r="S77" s="86">
        <v>675000000</v>
      </c>
      <c r="T77" s="83">
        <v>45777</v>
      </c>
      <c r="U77" s="82">
        <v>203</v>
      </c>
      <c r="V77" s="82">
        <v>168644</v>
      </c>
      <c r="W77" s="82" t="s">
        <v>4961</v>
      </c>
      <c r="X77" s="82">
        <v>101.32210000000001</v>
      </c>
      <c r="Y77" s="86">
        <v>683924225.69000006</v>
      </c>
      <c r="Z77" s="86"/>
      <c r="AA77" s="82">
        <v>105.01300000000001</v>
      </c>
      <c r="AB77" s="86">
        <v>-7.0000000000000007E-2</v>
      </c>
      <c r="AC77" s="86">
        <v>708307875</v>
      </c>
      <c r="AD77" s="86">
        <v>708307875</v>
      </c>
      <c r="AE77" s="86">
        <v>0</v>
      </c>
      <c r="AF77" s="86">
        <v>24383649.309999999</v>
      </c>
      <c r="AG77" s="86">
        <v>24913524.309999999</v>
      </c>
      <c r="AH77" s="86">
        <v>-529875</v>
      </c>
      <c r="AI77" s="86"/>
      <c r="AJ77" s="86">
        <v>18288119673.48</v>
      </c>
      <c r="AK77" s="82">
        <v>3.8730000000000002</v>
      </c>
      <c r="AL77" s="82" t="s">
        <v>9381</v>
      </c>
      <c r="AM77" s="82" t="s">
        <v>8216</v>
      </c>
      <c r="AN77" s="82">
        <v>73639</v>
      </c>
      <c r="AO77" s="82" t="s">
        <v>8226</v>
      </c>
      <c r="AP77" s="82">
        <v>7.1</v>
      </c>
      <c r="AQ77" s="83">
        <v>45755</v>
      </c>
      <c r="AR77" s="83">
        <v>45938</v>
      </c>
      <c r="AS77" s="82">
        <v>3218</v>
      </c>
      <c r="AT77" s="82" t="s">
        <v>8231</v>
      </c>
      <c r="AU77" s="83">
        <v>45777</v>
      </c>
      <c r="AV77" s="82" t="s">
        <v>8218</v>
      </c>
      <c r="AW77" s="82">
        <v>100</v>
      </c>
      <c r="AX77" s="83"/>
      <c r="AY77" s="82" t="s">
        <v>4963</v>
      </c>
      <c r="AZ77" s="82">
        <v>1</v>
      </c>
      <c r="BA77" s="82" t="s">
        <v>8232</v>
      </c>
      <c r="BB77" s="82" t="s">
        <v>8232</v>
      </c>
      <c r="BC77" s="87">
        <v>6.3670000000000004E-2</v>
      </c>
      <c r="BD77" s="87">
        <v>6.3670000000000004E-2</v>
      </c>
      <c r="BE77" s="87">
        <v>104.9346</v>
      </c>
      <c r="BF77" s="87">
        <v>104.9344</v>
      </c>
      <c r="BG77" s="82" t="s">
        <v>8221</v>
      </c>
      <c r="BH77" s="82" t="s">
        <v>8274</v>
      </c>
      <c r="BI77" s="82">
        <v>6.5876799999999998</v>
      </c>
      <c r="BJ77" s="82">
        <v>6.5876700000000001</v>
      </c>
      <c r="BK77" s="82">
        <v>6.5876799999999998</v>
      </c>
      <c r="BL77" s="86">
        <v>711369750</v>
      </c>
      <c r="BM77" s="82">
        <v>3.8898000000000001</v>
      </c>
      <c r="BN77" s="82" t="s">
        <v>8226</v>
      </c>
      <c r="BO77" s="82">
        <v>6.7973800000000004</v>
      </c>
      <c r="BP77" s="88"/>
      <c r="BQ77" s="88"/>
      <c r="BR77" s="88"/>
      <c r="BS77" s="82"/>
      <c r="BT77" s="85">
        <v>6.4680000000000001E-2</v>
      </c>
    </row>
    <row r="78" spans="1:72" hidden="1">
      <c r="A78" s="82" t="s">
        <v>8269</v>
      </c>
      <c r="B78" s="82" t="s">
        <v>9455</v>
      </c>
      <c r="C78" s="82" t="s">
        <v>8224</v>
      </c>
      <c r="D78" s="82" t="s">
        <v>8225</v>
      </c>
      <c r="E78" s="82" t="s">
        <v>8226</v>
      </c>
      <c r="F78" s="82" t="s">
        <v>8227</v>
      </c>
      <c r="G78" s="83">
        <v>48805</v>
      </c>
      <c r="H78" s="84">
        <v>2400000</v>
      </c>
      <c r="I78" s="85">
        <v>6.3509999999999997E-2</v>
      </c>
      <c r="J78" s="82">
        <v>105.2655</v>
      </c>
      <c r="K78" s="86">
        <v>3685733.33</v>
      </c>
      <c r="L78" s="82" t="s">
        <v>8228</v>
      </c>
      <c r="M78" s="82" t="s">
        <v>8229</v>
      </c>
      <c r="N78" s="82" t="s">
        <v>8228</v>
      </c>
      <c r="O78" s="82" t="s">
        <v>8229</v>
      </c>
      <c r="P78" s="82" t="s">
        <v>8226</v>
      </c>
      <c r="Q78" s="86">
        <v>240000000</v>
      </c>
      <c r="R78" s="82">
        <v>8.18</v>
      </c>
      <c r="S78" s="86">
        <v>240000000</v>
      </c>
      <c r="T78" s="83">
        <v>45777</v>
      </c>
      <c r="U78" s="82">
        <v>203</v>
      </c>
      <c r="V78" s="82">
        <v>160576</v>
      </c>
      <c r="W78" s="82" t="s">
        <v>4961</v>
      </c>
      <c r="X78" s="82">
        <v>101.70650000000001</v>
      </c>
      <c r="Y78" s="86">
        <v>244095547.56999999</v>
      </c>
      <c r="Z78" s="86"/>
      <c r="AA78" s="82">
        <v>105.312</v>
      </c>
      <c r="AB78" s="86">
        <v>-0.04</v>
      </c>
      <c r="AC78" s="86">
        <v>252637200</v>
      </c>
      <c r="AD78" s="86">
        <v>252637200</v>
      </c>
      <c r="AE78" s="86">
        <v>0</v>
      </c>
      <c r="AF78" s="86">
        <v>8541652.4299999997</v>
      </c>
      <c r="AG78" s="86">
        <v>8653252.4299999997</v>
      </c>
      <c r="AH78" s="86">
        <v>-111600</v>
      </c>
      <c r="AI78" s="86"/>
      <c r="AJ78" s="86">
        <v>18288119673.48</v>
      </c>
      <c r="AK78" s="82">
        <v>1.3814</v>
      </c>
      <c r="AL78" s="82" t="s">
        <v>8230</v>
      </c>
      <c r="AM78" s="82" t="s">
        <v>8216</v>
      </c>
      <c r="AN78" s="82">
        <v>73639</v>
      </c>
      <c r="AO78" s="82" t="s">
        <v>8226</v>
      </c>
      <c r="AP78" s="82">
        <v>7.18</v>
      </c>
      <c r="AQ78" s="83">
        <v>45702</v>
      </c>
      <c r="AR78" s="83">
        <v>45883</v>
      </c>
      <c r="AS78" s="82">
        <v>2984</v>
      </c>
      <c r="AT78" s="82" t="s">
        <v>8231</v>
      </c>
      <c r="AU78" s="83">
        <v>45777</v>
      </c>
      <c r="AV78" s="82" t="s">
        <v>8218</v>
      </c>
      <c r="AW78" s="82">
        <v>100</v>
      </c>
      <c r="AX78" s="83"/>
      <c r="AY78" s="82" t="s">
        <v>4963</v>
      </c>
      <c r="AZ78" s="82">
        <v>1</v>
      </c>
      <c r="BA78" s="82" t="s">
        <v>8232</v>
      </c>
      <c r="BB78" s="82" t="s">
        <v>8232</v>
      </c>
      <c r="BC78" s="87">
        <v>6.3509999999999997E-2</v>
      </c>
      <c r="BD78" s="87">
        <v>6.3509999999999997E-2</v>
      </c>
      <c r="BE78" s="87">
        <v>105.26560000000001</v>
      </c>
      <c r="BF78" s="87">
        <v>105.2653</v>
      </c>
      <c r="BG78" s="82" t="s">
        <v>8221</v>
      </c>
      <c r="BH78" s="82" t="s">
        <v>8274</v>
      </c>
      <c r="BI78" s="82">
        <v>6.1564899999999998</v>
      </c>
      <c r="BJ78" s="82">
        <v>6.1564899999999998</v>
      </c>
      <c r="BK78" s="82">
        <v>6.1564899999999998</v>
      </c>
      <c r="BL78" s="86">
        <v>256322933.33000001</v>
      </c>
      <c r="BM78" s="82">
        <v>1.4016</v>
      </c>
      <c r="BN78" s="82" t="s">
        <v>8226</v>
      </c>
      <c r="BO78" s="82">
        <v>6.3519800000000002</v>
      </c>
      <c r="BP78" s="88"/>
      <c r="BQ78" s="88"/>
      <c r="BR78" s="88"/>
      <c r="BS78" s="82"/>
      <c r="BT78" s="85">
        <v>6.4519999999999994E-2</v>
      </c>
    </row>
    <row r="79" spans="1:72" hidden="1">
      <c r="A79" s="82" t="s">
        <v>8269</v>
      </c>
      <c r="B79" s="82" t="s">
        <v>9455</v>
      </c>
      <c r="C79" s="82" t="s">
        <v>20497</v>
      </c>
      <c r="D79" s="82" t="s">
        <v>20498</v>
      </c>
      <c r="E79" s="82" t="s">
        <v>8236</v>
      </c>
      <c r="F79" s="82" t="s">
        <v>8237</v>
      </c>
      <c r="G79" s="83">
        <v>48223</v>
      </c>
      <c r="H79" s="84">
        <v>2500000</v>
      </c>
      <c r="I79" s="85">
        <v>6.6570000000000004E-2</v>
      </c>
      <c r="J79" s="82">
        <v>105.3314</v>
      </c>
      <c r="K79" s="86">
        <v>5904583.3300000001</v>
      </c>
      <c r="L79" s="82" t="s">
        <v>8228</v>
      </c>
      <c r="M79" s="82" t="s">
        <v>8229</v>
      </c>
      <c r="N79" s="82" t="s">
        <v>8228</v>
      </c>
      <c r="O79" s="82" t="s">
        <v>8229</v>
      </c>
      <c r="P79" s="82" t="s">
        <v>8226</v>
      </c>
      <c r="Q79" s="86">
        <v>250000000</v>
      </c>
      <c r="R79" s="82">
        <v>6.6</v>
      </c>
      <c r="S79" s="86">
        <v>250000000</v>
      </c>
      <c r="T79" s="83">
        <v>45777</v>
      </c>
      <c r="U79" s="82">
        <v>227</v>
      </c>
      <c r="V79" s="82">
        <v>177709</v>
      </c>
      <c r="W79" s="82" t="s">
        <v>4961</v>
      </c>
      <c r="X79" s="82">
        <v>103.2336</v>
      </c>
      <c r="Y79" s="86">
        <v>258084000</v>
      </c>
      <c r="Z79" s="86"/>
      <c r="AA79" s="82">
        <v>105.357</v>
      </c>
      <c r="AB79" s="86">
        <v>-0.02</v>
      </c>
      <c r="AC79" s="86">
        <v>263328500</v>
      </c>
      <c r="AD79" s="86">
        <v>263328500</v>
      </c>
      <c r="AE79" s="86">
        <v>0</v>
      </c>
      <c r="AF79" s="86">
        <v>5244500</v>
      </c>
      <c r="AG79" s="86">
        <v>5308500</v>
      </c>
      <c r="AH79" s="86">
        <v>-64000</v>
      </c>
      <c r="AI79" s="86"/>
      <c r="AJ79" s="86">
        <v>18288119673.48</v>
      </c>
      <c r="AK79" s="82">
        <v>1.4399</v>
      </c>
      <c r="AL79" s="82" t="s">
        <v>20499</v>
      </c>
      <c r="AM79" s="82" t="s">
        <v>8216</v>
      </c>
      <c r="AN79" s="82">
        <v>8133</v>
      </c>
      <c r="AO79" s="82" t="s">
        <v>8226</v>
      </c>
      <c r="AP79" s="82">
        <v>7.66</v>
      </c>
      <c r="AQ79" s="83">
        <v>45667</v>
      </c>
      <c r="AR79" s="83">
        <v>45848</v>
      </c>
      <c r="AS79" s="82">
        <v>2410</v>
      </c>
      <c r="AT79" s="82" t="s">
        <v>8231</v>
      </c>
      <c r="AU79" s="83">
        <v>45777</v>
      </c>
      <c r="AV79" s="82" t="s">
        <v>8218</v>
      </c>
      <c r="AW79" s="82">
        <v>100</v>
      </c>
      <c r="AX79" s="83"/>
      <c r="AY79" s="82" t="s">
        <v>4963</v>
      </c>
      <c r="AZ79" s="82">
        <v>1</v>
      </c>
      <c r="BA79" s="82" t="s">
        <v>8232</v>
      </c>
      <c r="BB79" s="82" t="s">
        <v>8232</v>
      </c>
      <c r="BC79" s="87">
        <v>6.6439999999999999E-2</v>
      </c>
      <c r="BD79" s="87">
        <v>6.6699999999999995E-2</v>
      </c>
      <c r="BE79" s="87">
        <v>105.4032</v>
      </c>
      <c r="BF79" s="87">
        <v>105.2595</v>
      </c>
      <c r="BG79" s="82" t="s">
        <v>8221</v>
      </c>
      <c r="BH79" s="82" t="s">
        <v>8274</v>
      </c>
      <c r="BI79" s="82">
        <v>5.1131900000000003</v>
      </c>
      <c r="BJ79" s="82">
        <v>5.1114199999999999</v>
      </c>
      <c r="BK79" s="82">
        <v>5.1123099999999999</v>
      </c>
      <c r="BL79" s="86">
        <v>269233083.32999998</v>
      </c>
      <c r="BM79" s="82">
        <v>1.4722</v>
      </c>
      <c r="BN79" s="82" t="s">
        <v>8226</v>
      </c>
      <c r="BO79" s="82">
        <v>5.28247</v>
      </c>
      <c r="BP79" s="88"/>
      <c r="BQ79" s="88"/>
      <c r="BR79" s="88"/>
      <c r="BS79" s="82"/>
      <c r="BT79" s="85">
        <v>6.7680000000000004E-2</v>
      </c>
    </row>
    <row r="80" spans="1:72" hidden="1">
      <c r="A80" s="82" t="s">
        <v>8269</v>
      </c>
      <c r="B80" s="82" t="s">
        <v>9455</v>
      </c>
      <c r="C80" s="82" t="s">
        <v>8322</v>
      </c>
      <c r="D80" s="82" t="s">
        <v>8323</v>
      </c>
      <c r="E80" s="82" t="s">
        <v>8236</v>
      </c>
      <c r="F80" s="82" t="s">
        <v>8237</v>
      </c>
      <c r="G80" s="83">
        <v>49011</v>
      </c>
      <c r="H80" s="84">
        <v>4000000</v>
      </c>
      <c r="I80" s="85">
        <v>6.6900000000000001E-2</v>
      </c>
      <c r="J80" s="82">
        <v>106.7188</v>
      </c>
      <c r="K80" s="86">
        <v>4540333.33</v>
      </c>
      <c r="L80" s="82" t="s">
        <v>8228</v>
      </c>
      <c r="M80" s="82" t="s">
        <v>8229</v>
      </c>
      <c r="N80" s="82" t="s">
        <v>8228</v>
      </c>
      <c r="O80" s="82" t="s">
        <v>8229</v>
      </c>
      <c r="P80" s="82" t="s">
        <v>8226</v>
      </c>
      <c r="Q80" s="86">
        <v>400000000</v>
      </c>
      <c r="R80" s="82">
        <v>8.73</v>
      </c>
      <c r="S80" s="86">
        <v>400000000</v>
      </c>
      <c r="T80" s="83">
        <v>45777</v>
      </c>
      <c r="U80" s="82">
        <v>227</v>
      </c>
      <c r="V80" s="82">
        <v>165090</v>
      </c>
      <c r="W80" s="82" t="s">
        <v>4961</v>
      </c>
      <c r="X80" s="82">
        <v>102.8853</v>
      </c>
      <c r="Y80" s="86">
        <v>411541250</v>
      </c>
      <c r="Z80" s="86"/>
      <c r="AA80" s="82">
        <v>106.75490000000001</v>
      </c>
      <c r="AB80" s="86">
        <v>-0.03</v>
      </c>
      <c r="AC80" s="86">
        <v>426875200</v>
      </c>
      <c r="AD80" s="86">
        <v>426875200</v>
      </c>
      <c r="AE80" s="86">
        <v>0</v>
      </c>
      <c r="AF80" s="86">
        <v>15333950</v>
      </c>
      <c r="AG80" s="86">
        <v>15478350</v>
      </c>
      <c r="AH80" s="86">
        <v>-144400</v>
      </c>
      <c r="AI80" s="86"/>
      <c r="AJ80" s="86">
        <v>18288119673.48</v>
      </c>
      <c r="AK80" s="82">
        <v>2.3342000000000001</v>
      </c>
      <c r="AL80" s="82" t="s">
        <v>8324</v>
      </c>
      <c r="AM80" s="82" t="s">
        <v>8216</v>
      </c>
      <c r="AN80" s="82">
        <v>8133</v>
      </c>
      <c r="AO80" s="82" t="s">
        <v>8226</v>
      </c>
      <c r="AP80" s="82">
        <v>7.71</v>
      </c>
      <c r="AQ80" s="83">
        <v>45724</v>
      </c>
      <c r="AR80" s="83">
        <v>45908</v>
      </c>
      <c r="AS80" s="82">
        <v>3188</v>
      </c>
      <c r="AT80" s="82" t="s">
        <v>8231</v>
      </c>
      <c r="AU80" s="83">
        <v>45777</v>
      </c>
      <c r="AV80" s="82" t="s">
        <v>8218</v>
      </c>
      <c r="AW80" s="82">
        <v>100</v>
      </c>
      <c r="AX80" s="83"/>
      <c r="AY80" s="82" t="s">
        <v>4963</v>
      </c>
      <c r="AZ80" s="82">
        <v>1</v>
      </c>
      <c r="BA80" s="82" t="s">
        <v>8232</v>
      </c>
      <c r="BB80" s="82" t="s">
        <v>8232</v>
      </c>
      <c r="BC80" s="87">
        <v>6.6799999999999998E-2</v>
      </c>
      <c r="BD80" s="87">
        <v>6.7000000000000004E-2</v>
      </c>
      <c r="BE80" s="87">
        <v>106.7876</v>
      </c>
      <c r="BF80" s="87">
        <v>106.65</v>
      </c>
      <c r="BG80" s="82" t="s">
        <v>8221</v>
      </c>
      <c r="BH80" s="82" t="s">
        <v>8274</v>
      </c>
      <c r="BI80" s="82">
        <v>6.3789199999999999</v>
      </c>
      <c r="BJ80" s="82">
        <v>6.3766800000000003</v>
      </c>
      <c r="BK80" s="82">
        <v>6.3777999999999997</v>
      </c>
      <c r="BL80" s="86">
        <v>431415533.32999998</v>
      </c>
      <c r="BM80" s="82">
        <v>2.359</v>
      </c>
      <c r="BN80" s="82" t="s">
        <v>8226</v>
      </c>
      <c r="BO80" s="82">
        <v>6.5911400000000002</v>
      </c>
      <c r="BP80" s="88"/>
      <c r="BQ80" s="88"/>
      <c r="BR80" s="88"/>
      <c r="BS80" s="82"/>
      <c r="BT80" s="85">
        <v>6.8019999999999997E-2</v>
      </c>
    </row>
    <row r="81" spans="1:72" hidden="1">
      <c r="A81" s="82" t="s">
        <v>8269</v>
      </c>
      <c r="B81" s="82" t="s">
        <v>9455</v>
      </c>
      <c r="C81" s="82" t="s">
        <v>21531</v>
      </c>
      <c r="D81" s="82" t="s">
        <v>21532</v>
      </c>
      <c r="E81" s="82" t="s">
        <v>8243</v>
      </c>
      <c r="F81" s="82" t="s">
        <v>8237</v>
      </c>
      <c r="G81" s="83">
        <v>49710</v>
      </c>
      <c r="H81" s="84">
        <v>1500000</v>
      </c>
      <c r="I81" s="85">
        <v>6.726E-2</v>
      </c>
      <c r="J81" s="82">
        <v>102.9721</v>
      </c>
      <c r="K81" s="86">
        <v>2551333.33</v>
      </c>
      <c r="L81" s="82" t="s">
        <v>8228</v>
      </c>
      <c r="M81" s="82" t="s">
        <v>8229</v>
      </c>
      <c r="N81" s="82" t="s">
        <v>8228</v>
      </c>
      <c r="O81" s="82" t="s">
        <v>8229</v>
      </c>
      <c r="P81" s="82" t="s">
        <v>8226</v>
      </c>
      <c r="Q81" s="86">
        <v>150000000</v>
      </c>
      <c r="R81" s="82">
        <v>10.62</v>
      </c>
      <c r="S81" s="86">
        <v>150000000</v>
      </c>
      <c r="T81" s="83">
        <v>45777</v>
      </c>
      <c r="U81" s="82">
        <v>227</v>
      </c>
      <c r="V81" s="82">
        <v>180360</v>
      </c>
      <c r="W81" s="82" t="s">
        <v>4961</v>
      </c>
      <c r="X81" s="82">
        <v>100.59</v>
      </c>
      <c r="Y81" s="86">
        <v>150885000</v>
      </c>
      <c r="Z81" s="86"/>
      <c r="AA81" s="82">
        <v>102.85429999999999</v>
      </c>
      <c r="AB81" s="86">
        <v>0.11</v>
      </c>
      <c r="AC81" s="86">
        <v>154458150</v>
      </c>
      <c r="AD81" s="86">
        <v>154458150</v>
      </c>
      <c r="AE81" s="86">
        <v>0</v>
      </c>
      <c r="AF81" s="86">
        <v>3573150</v>
      </c>
      <c r="AG81" s="86">
        <v>3396450</v>
      </c>
      <c r="AH81" s="86">
        <v>176700</v>
      </c>
      <c r="AI81" s="86"/>
      <c r="AJ81" s="86">
        <v>18288119673.48</v>
      </c>
      <c r="AK81" s="82">
        <v>0.84460000000000002</v>
      </c>
      <c r="AL81" s="82" t="s">
        <v>21533</v>
      </c>
      <c r="AM81" s="82" t="s">
        <v>8216</v>
      </c>
      <c r="AN81" s="82">
        <v>8142</v>
      </c>
      <c r="AO81" s="82" t="s">
        <v>8226</v>
      </c>
      <c r="AP81" s="82">
        <v>7.12</v>
      </c>
      <c r="AQ81" s="83">
        <v>45693</v>
      </c>
      <c r="AR81" s="83">
        <v>45874</v>
      </c>
      <c r="AS81" s="82">
        <v>3875</v>
      </c>
      <c r="AT81" s="82" t="s">
        <v>8231</v>
      </c>
      <c r="AU81" s="83">
        <v>45777</v>
      </c>
      <c r="AV81" s="82" t="s">
        <v>8218</v>
      </c>
      <c r="AW81" s="82">
        <v>100</v>
      </c>
      <c r="AX81" s="83"/>
      <c r="AY81" s="82" t="s">
        <v>4963</v>
      </c>
      <c r="AZ81" s="82">
        <v>1</v>
      </c>
      <c r="BA81" s="82" t="s">
        <v>8232</v>
      </c>
      <c r="BB81" s="82" t="s">
        <v>8232</v>
      </c>
      <c r="BC81" s="87">
        <v>6.7309999999999995E-2</v>
      </c>
      <c r="BD81" s="87">
        <v>6.7199999999999996E-2</v>
      </c>
      <c r="BE81" s="87">
        <v>102.9293</v>
      </c>
      <c r="BF81" s="87">
        <v>103.0149</v>
      </c>
      <c r="BG81" s="82" t="s">
        <v>8221</v>
      </c>
      <c r="BH81" s="82" t="s">
        <v>8274</v>
      </c>
      <c r="BI81" s="82">
        <v>7.3731099999999996</v>
      </c>
      <c r="BJ81" s="82">
        <v>7.3749500000000001</v>
      </c>
      <c r="BK81" s="82">
        <v>7.3740300000000003</v>
      </c>
      <c r="BL81" s="86">
        <v>157009483.33000001</v>
      </c>
      <c r="BM81" s="82">
        <v>0.85850000000000004</v>
      </c>
      <c r="BN81" s="82" t="s">
        <v>8226</v>
      </c>
      <c r="BO81" s="82">
        <v>7.6219999999999999</v>
      </c>
      <c r="BP81" s="88"/>
      <c r="BQ81" s="88"/>
      <c r="BR81" s="88"/>
      <c r="BS81" s="82"/>
      <c r="BT81" s="85">
        <v>6.8390000000000006E-2</v>
      </c>
    </row>
    <row r="82" spans="1:72" hidden="1">
      <c r="A82" s="82" t="s">
        <v>8269</v>
      </c>
      <c r="B82" s="82" t="s">
        <v>9455</v>
      </c>
      <c r="C82" s="82" t="s">
        <v>9205</v>
      </c>
      <c r="D82" s="82" t="s">
        <v>9206</v>
      </c>
      <c r="E82" s="82" t="s">
        <v>8243</v>
      </c>
      <c r="F82" s="82" t="s">
        <v>8237</v>
      </c>
      <c r="G82" s="83">
        <v>49200</v>
      </c>
      <c r="H82" s="84">
        <v>1500000</v>
      </c>
      <c r="I82" s="85">
        <v>6.6750000000000004E-2</v>
      </c>
      <c r="J82" s="82">
        <v>105.4592</v>
      </c>
      <c r="K82" s="86">
        <v>1494000</v>
      </c>
      <c r="L82" s="82" t="s">
        <v>8228</v>
      </c>
      <c r="M82" s="82" t="s">
        <v>8229</v>
      </c>
      <c r="N82" s="82" t="s">
        <v>8228</v>
      </c>
      <c r="O82" s="82" t="s">
        <v>8229</v>
      </c>
      <c r="P82" s="82" t="s">
        <v>8226</v>
      </c>
      <c r="Q82" s="86">
        <v>150000000</v>
      </c>
      <c r="R82" s="82">
        <v>9.24</v>
      </c>
      <c r="S82" s="86">
        <v>150000000</v>
      </c>
      <c r="T82" s="83">
        <v>45777</v>
      </c>
      <c r="U82" s="82">
        <v>227</v>
      </c>
      <c r="V82" s="82">
        <v>168300</v>
      </c>
      <c r="W82" s="82" t="s">
        <v>4961</v>
      </c>
      <c r="X82" s="82">
        <v>100.1746</v>
      </c>
      <c r="Y82" s="86">
        <v>150261900</v>
      </c>
      <c r="Z82" s="86"/>
      <c r="AA82" s="82">
        <v>105.4962</v>
      </c>
      <c r="AB82" s="86">
        <v>-0.04</v>
      </c>
      <c r="AC82" s="86">
        <v>158188800</v>
      </c>
      <c r="AD82" s="86">
        <v>158188800</v>
      </c>
      <c r="AE82" s="86">
        <v>0</v>
      </c>
      <c r="AF82" s="86">
        <v>7926900</v>
      </c>
      <c r="AG82" s="86">
        <v>7982400</v>
      </c>
      <c r="AH82" s="86">
        <v>-55500</v>
      </c>
      <c r="AI82" s="86"/>
      <c r="AJ82" s="86">
        <v>18288119673.48</v>
      </c>
      <c r="AK82" s="82">
        <v>0.86499999999999999</v>
      </c>
      <c r="AL82" s="82" t="s">
        <v>9207</v>
      </c>
      <c r="AM82" s="82" t="s">
        <v>8216</v>
      </c>
      <c r="AN82" s="82">
        <v>8142</v>
      </c>
      <c r="AO82" s="82" t="s">
        <v>8226</v>
      </c>
      <c r="AP82" s="82">
        <v>7.47</v>
      </c>
      <c r="AQ82" s="83">
        <v>45729</v>
      </c>
      <c r="AR82" s="83">
        <v>45913</v>
      </c>
      <c r="AS82" s="82">
        <v>3373</v>
      </c>
      <c r="AT82" s="82" t="s">
        <v>8231</v>
      </c>
      <c r="AU82" s="83">
        <v>45777</v>
      </c>
      <c r="AV82" s="82" t="s">
        <v>8218</v>
      </c>
      <c r="AW82" s="82">
        <v>100</v>
      </c>
      <c r="AX82" s="83"/>
      <c r="AY82" s="82" t="s">
        <v>4963</v>
      </c>
      <c r="AZ82" s="82">
        <v>1</v>
      </c>
      <c r="BA82" s="82" t="s">
        <v>8232</v>
      </c>
      <c r="BB82" s="82" t="s">
        <v>8232</v>
      </c>
      <c r="BC82" s="87">
        <v>6.6799999999999998E-2</v>
      </c>
      <c r="BD82" s="87">
        <v>6.6699999999999995E-2</v>
      </c>
      <c r="BE82" s="87">
        <v>105.42359999999999</v>
      </c>
      <c r="BF82" s="87">
        <v>105.4948</v>
      </c>
      <c r="BG82" s="82" t="s">
        <v>8221</v>
      </c>
      <c r="BH82" s="82" t="s">
        <v>8274</v>
      </c>
      <c r="BI82" s="82">
        <v>6.6873500000000003</v>
      </c>
      <c r="BJ82" s="82">
        <v>6.6886000000000001</v>
      </c>
      <c r="BK82" s="82">
        <v>6.68797</v>
      </c>
      <c r="BL82" s="86">
        <v>159682800</v>
      </c>
      <c r="BM82" s="82">
        <v>0.87319999999999998</v>
      </c>
      <c r="BN82" s="82" t="s">
        <v>8226</v>
      </c>
      <c r="BO82" s="82">
        <v>6.9111900000000004</v>
      </c>
      <c r="BP82" s="88"/>
      <c r="BQ82" s="88"/>
      <c r="BR82" s="88"/>
      <c r="BS82" s="82"/>
      <c r="BT82" s="85">
        <v>6.7860000000000004E-2</v>
      </c>
    </row>
    <row r="83" spans="1:72" hidden="1">
      <c r="A83" s="82" t="s">
        <v>8269</v>
      </c>
      <c r="B83" s="82" t="s">
        <v>9455</v>
      </c>
      <c r="C83" s="82" t="s">
        <v>8245</v>
      </c>
      <c r="D83" s="82" t="s">
        <v>8246</v>
      </c>
      <c r="E83" s="82" t="s">
        <v>8243</v>
      </c>
      <c r="F83" s="82" t="s">
        <v>8237</v>
      </c>
      <c r="G83" s="83">
        <v>48646</v>
      </c>
      <c r="H83" s="84">
        <v>750000</v>
      </c>
      <c r="I83" s="85">
        <v>6.6799999999999998E-2</v>
      </c>
      <c r="J83" s="82">
        <v>106.14149999999999</v>
      </c>
      <c r="K83" s="86">
        <v>850208.33</v>
      </c>
      <c r="L83" s="82" t="s">
        <v>8228</v>
      </c>
      <c r="M83" s="82" t="s">
        <v>8229</v>
      </c>
      <c r="N83" s="82" t="s">
        <v>8228</v>
      </c>
      <c r="O83" s="82" t="s">
        <v>8229</v>
      </c>
      <c r="P83" s="82" t="s">
        <v>8226</v>
      </c>
      <c r="Q83" s="86">
        <v>75000000</v>
      </c>
      <c r="R83" s="82">
        <v>7.75</v>
      </c>
      <c r="S83" s="86">
        <v>75000000</v>
      </c>
      <c r="T83" s="83">
        <v>45777</v>
      </c>
      <c r="U83" s="82">
        <v>227</v>
      </c>
      <c r="V83" s="82">
        <v>154831</v>
      </c>
      <c r="W83" s="82" t="s">
        <v>4961</v>
      </c>
      <c r="X83" s="82">
        <v>100.00839999999999</v>
      </c>
      <c r="Y83" s="86">
        <v>75006277.5</v>
      </c>
      <c r="Z83" s="86"/>
      <c r="AA83" s="82">
        <v>106.23820000000001</v>
      </c>
      <c r="AB83" s="86">
        <v>-0.09</v>
      </c>
      <c r="AC83" s="86">
        <v>79606125</v>
      </c>
      <c r="AD83" s="86">
        <v>79606125</v>
      </c>
      <c r="AE83" s="86">
        <v>0</v>
      </c>
      <c r="AF83" s="86">
        <v>4599847.5</v>
      </c>
      <c r="AG83" s="86">
        <v>4672372.5</v>
      </c>
      <c r="AH83" s="86">
        <v>-72525</v>
      </c>
      <c r="AI83" s="86"/>
      <c r="AJ83" s="86">
        <v>18288119673.48</v>
      </c>
      <c r="AK83" s="82">
        <v>0.43530000000000002</v>
      </c>
      <c r="AL83" s="82" t="s">
        <v>8247</v>
      </c>
      <c r="AM83" s="82" t="s">
        <v>8216</v>
      </c>
      <c r="AN83" s="82">
        <v>8142</v>
      </c>
      <c r="AO83" s="82" t="s">
        <v>8226</v>
      </c>
      <c r="AP83" s="82">
        <v>7.7</v>
      </c>
      <c r="AQ83" s="83">
        <v>45724</v>
      </c>
      <c r="AR83" s="83">
        <v>45908</v>
      </c>
      <c r="AS83" s="82">
        <v>2828</v>
      </c>
      <c r="AT83" s="82" t="s">
        <v>8231</v>
      </c>
      <c r="AU83" s="83">
        <v>45777</v>
      </c>
      <c r="AV83" s="82" t="s">
        <v>8218</v>
      </c>
      <c r="AW83" s="82">
        <v>100</v>
      </c>
      <c r="AX83" s="83"/>
      <c r="AY83" s="82" t="s">
        <v>4963</v>
      </c>
      <c r="AZ83" s="82">
        <v>1</v>
      </c>
      <c r="BA83" s="82" t="s">
        <v>8232</v>
      </c>
      <c r="BB83" s="82" t="s">
        <v>8232</v>
      </c>
      <c r="BC83" s="87">
        <v>6.6799999999999998E-2</v>
      </c>
      <c r="BD83" s="87">
        <v>6.6799999999999998E-2</v>
      </c>
      <c r="BE83" s="87">
        <v>106.14100000000001</v>
      </c>
      <c r="BF83" s="87">
        <v>106.14190000000001</v>
      </c>
      <c r="BG83" s="82" t="s">
        <v>8221</v>
      </c>
      <c r="BH83" s="82" t="s">
        <v>8274</v>
      </c>
      <c r="BI83" s="82">
        <v>5.84016</v>
      </c>
      <c r="BJ83" s="82">
        <v>5.8401699999999996</v>
      </c>
      <c r="BK83" s="82">
        <v>5.84016</v>
      </c>
      <c r="BL83" s="86">
        <v>80456333.329999998</v>
      </c>
      <c r="BM83" s="82">
        <v>0.43990000000000001</v>
      </c>
      <c r="BN83" s="82" t="s">
        <v>8226</v>
      </c>
      <c r="BO83" s="82">
        <v>6.0352300000000003</v>
      </c>
      <c r="BP83" s="88"/>
      <c r="BQ83" s="88"/>
      <c r="BR83" s="88"/>
      <c r="BS83" s="82"/>
      <c r="BT83" s="85">
        <v>6.7919999999999994E-2</v>
      </c>
    </row>
    <row r="84" spans="1:72" hidden="1">
      <c r="A84" s="82" t="s">
        <v>8269</v>
      </c>
      <c r="B84" s="82" t="s">
        <v>9455</v>
      </c>
      <c r="C84" s="82" t="s">
        <v>9198</v>
      </c>
      <c r="D84" s="82" t="s">
        <v>9199</v>
      </c>
      <c r="E84" s="82" t="s">
        <v>8243</v>
      </c>
      <c r="F84" s="82" t="s">
        <v>8237</v>
      </c>
      <c r="G84" s="83">
        <v>49089</v>
      </c>
      <c r="H84" s="84">
        <v>1500000</v>
      </c>
      <c r="I84" s="85">
        <v>6.6900000000000001E-2</v>
      </c>
      <c r="J84" s="82">
        <v>106.91079999999999</v>
      </c>
      <c r="K84" s="86">
        <v>5018000</v>
      </c>
      <c r="L84" s="82" t="s">
        <v>8228</v>
      </c>
      <c r="M84" s="82" t="s">
        <v>8229</v>
      </c>
      <c r="N84" s="82" t="s">
        <v>8228</v>
      </c>
      <c r="O84" s="82" t="s">
        <v>8229</v>
      </c>
      <c r="P84" s="82" t="s">
        <v>8226</v>
      </c>
      <c r="Q84" s="86">
        <v>150000000</v>
      </c>
      <c r="R84" s="82">
        <v>8.9499999999999993</v>
      </c>
      <c r="S84" s="86">
        <v>150000000</v>
      </c>
      <c r="T84" s="83">
        <v>45777</v>
      </c>
      <c r="U84" s="82">
        <v>227</v>
      </c>
      <c r="V84" s="82">
        <v>168121</v>
      </c>
      <c r="W84" s="82" t="s">
        <v>4961</v>
      </c>
      <c r="X84" s="82">
        <v>102.0291</v>
      </c>
      <c r="Y84" s="86">
        <v>153043650</v>
      </c>
      <c r="Z84" s="86"/>
      <c r="AA84" s="82">
        <v>106.94710000000001</v>
      </c>
      <c r="AB84" s="86">
        <v>-0.03</v>
      </c>
      <c r="AC84" s="86">
        <v>160366200</v>
      </c>
      <c r="AD84" s="86">
        <v>160366200</v>
      </c>
      <c r="AE84" s="86">
        <v>0</v>
      </c>
      <c r="AF84" s="86">
        <v>7322550</v>
      </c>
      <c r="AG84" s="86">
        <v>7377000</v>
      </c>
      <c r="AH84" s="86">
        <v>-54450</v>
      </c>
      <c r="AI84" s="86"/>
      <c r="AJ84" s="86">
        <v>18288119673.48</v>
      </c>
      <c r="AK84" s="82">
        <v>0.87690000000000001</v>
      </c>
      <c r="AL84" s="82" t="s">
        <v>9200</v>
      </c>
      <c r="AM84" s="82" t="s">
        <v>8216</v>
      </c>
      <c r="AN84" s="82">
        <v>8142</v>
      </c>
      <c r="AO84" s="82" t="s">
        <v>8226</v>
      </c>
      <c r="AP84" s="82">
        <v>7.72</v>
      </c>
      <c r="AQ84" s="83">
        <v>45621</v>
      </c>
      <c r="AR84" s="83">
        <v>45802</v>
      </c>
      <c r="AS84" s="82">
        <v>3265</v>
      </c>
      <c r="AT84" s="82" t="s">
        <v>8231</v>
      </c>
      <c r="AU84" s="83">
        <v>45777</v>
      </c>
      <c r="AV84" s="82" t="s">
        <v>8218</v>
      </c>
      <c r="AW84" s="82">
        <v>100</v>
      </c>
      <c r="AX84" s="83"/>
      <c r="AY84" s="82" t="s">
        <v>4963</v>
      </c>
      <c r="AZ84" s="82">
        <v>1</v>
      </c>
      <c r="BA84" s="82" t="s">
        <v>8232</v>
      </c>
      <c r="BB84" s="82" t="s">
        <v>8232</v>
      </c>
      <c r="BC84" s="87">
        <v>6.6799999999999998E-2</v>
      </c>
      <c r="BD84" s="87">
        <v>6.7000000000000004E-2</v>
      </c>
      <c r="BE84" s="87">
        <v>106.9808</v>
      </c>
      <c r="BF84" s="87">
        <v>106.8407</v>
      </c>
      <c r="BG84" s="82" t="s">
        <v>8221</v>
      </c>
      <c r="BH84" s="82" t="s">
        <v>8274</v>
      </c>
      <c r="BI84" s="82">
        <v>6.35731</v>
      </c>
      <c r="BJ84" s="82">
        <v>6.3548400000000003</v>
      </c>
      <c r="BK84" s="82">
        <v>6.3560800000000004</v>
      </c>
      <c r="BL84" s="86">
        <v>165384200</v>
      </c>
      <c r="BM84" s="82">
        <v>0.90429999999999999</v>
      </c>
      <c r="BN84" s="82" t="s">
        <v>8226</v>
      </c>
      <c r="BO84" s="82">
        <v>6.5686900000000001</v>
      </c>
      <c r="BP84" s="88"/>
      <c r="BQ84" s="88"/>
      <c r="BR84" s="88"/>
      <c r="BS84" s="82"/>
      <c r="BT84" s="85">
        <v>6.8019999999999997E-2</v>
      </c>
    </row>
    <row r="85" spans="1:72" hidden="1">
      <c r="A85" s="82" t="s">
        <v>8269</v>
      </c>
      <c r="B85" s="82" t="s">
        <v>9455</v>
      </c>
      <c r="C85" s="82" t="s">
        <v>21841</v>
      </c>
      <c r="D85" s="82" t="s">
        <v>21842</v>
      </c>
      <c r="E85" s="82" t="s">
        <v>4965</v>
      </c>
      <c r="F85" s="82" t="s">
        <v>4966</v>
      </c>
      <c r="G85" s="83">
        <v>45779</v>
      </c>
      <c r="H85" s="84">
        <v>5058970.6150000002</v>
      </c>
      <c r="I85" s="85"/>
      <c r="J85" s="82">
        <v>99.98357</v>
      </c>
      <c r="K85" s="86">
        <v>0</v>
      </c>
      <c r="L85" s="82"/>
      <c r="M85" s="82"/>
      <c r="N85" s="82"/>
      <c r="O85" s="82"/>
      <c r="P85" s="82" t="s">
        <v>4967</v>
      </c>
      <c r="Q85" s="86">
        <v>505897061.5</v>
      </c>
      <c r="R85" s="82">
        <v>0.01</v>
      </c>
      <c r="S85" s="86">
        <v>505897061.5</v>
      </c>
      <c r="T85" s="83">
        <v>45777</v>
      </c>
      <c r="U85" s="82">
        <v>247</v>
      </c>
      <c r="V85" s="82">
        <v>178347</v>
      </c>
      <c r="W85" s="82" t="s">
        <v>4961</v>
      </c>
      <c r="X85" s="82">
        <v>99.967100000000002</v>
      </c>
      <c r="Y85" s="86">
        <v>505730854.10000002</v>
      </c>
      <c r="Z85" s="86">
        <v>505813957.79000002</v>
      </c>
      <c r="AA85" s="82"/>
      <c r="AB85" s="86"/>
      <c r="AC85" s="86">
        <v>505813957.79000002</v>
      </c>
      <c r="AD85" s="86">
        <v>505813957.79000002</v>
      </c>
      <c r="AE85" s="86">
        <v>83103.69</v>
      </c>
      <c r="AF85" s="86">
        <v>0</v>
      </c>
      <c r="AG85" s="86"/>
      <c r="AH85" s="86">
        <v>0</v>
      </c>
      <c r="AI85" s="86"/>
      <c r="AJ85" s="86">
        <v>18288119673.48</v>
      </c>
      <c r="AK85" s="82">
        <v>2.7658</v>
      </c>
      <c r="AL85" s="82" t="s">
        <v>21843</v>
      </c>
      <c r="AM85" s="82" t="s">
        <v>4968</v>
      </c>
      <c r="AN85" s="82">
        <v>73640</v>
      </c>
      <c r="AO85" s="82" t="s">
        <v>4967</v>
      </c>
      <c r="AP85" s="82"/>
      <c r="AQ85" s="83"/>
      <c r="AR85" s="83"/>
      <c r="AS85" s="82">
        <v>2</v>
      </c>
      <c r="AT85" s="82"/>
      <c r="AU85" s="83">
        <v>45777</v>
      </c>
      <c r="AV85" s="82" t="s">
        <v>4968</v>
      </c>
      <c r="AW85" s="82">
        <v>100</v>
      </c>
      <c r="AX85" s="83"/>
      <c r="AY85" s="82" t="s">
        <v>4969</v>
      </c>
      <c r="AZ85" s="82">
        <v>1</v>
      </c>
      <c r="BA85" s="82"/>
      <c r="BB85" s="82"/>
      <c r="BC85" s="87"/>
      <c r="BD85" s="87"/>
      <c r="BE85" s="87"/>
      <c r="BF85" s="87"/>
      <c r="BG85" s="82" t="s">
        <v>8221</v>
      </c>
      <c r="BH85" s="82" t="s">
        <v>8274</v>
      </c>
      <c r="BI85" s="82"/>
      <c r="BJ85" s="82"/>
      <c r="BK85" s="82"/>
      <c r="BL85" s="86">
        <v>505813957.79000002</v>
      </c>
      <c r="BM85" s="82">
        <v>2.7658</v>
      </c>
      <c r="BN85" s="82" t="s">
        <v>4967</v>
      </c>
      <c r="BO85" s="82"/>
      <c r="BP85" s="88"/>
      <c r="BQ85" s="88"/>
      <c r="BR85" s="88"/>
      <c r="BS85" s="82"/>
      <c r="BT85" s="85"/>
    </row>
    <row r="86" spans="1:72" hidden="1">
      <c r="A86" s="82" t="s">
        <v>8269</v>
      </c>
      <c r="B86" s="82" t="s">
        <v>9455</v>
      </c>
      <c r="C86" s="82" t="s">
        <v>8254</v>
      </c>
      <c r="D86" s="82" t="s">
        <v>8255</v>
      </c>
      <c r="E86" s="82" t="s">
        <v>8256</v>
      </c>
      <c r="F86" s="82" t="s">
        <v>8257</v>
      </c>
      <c r="G86" s="83"/>
      <c r="H86" s="84">
        <v>4357.9669999999996</v>
      </c>
      <c r="I86" s="85"/>
      <c r="J86" s="82">
        <v>11118.1224</v>
      </c>
      <c r="K86" s="86">
        <v>0</v>
      </c>
      <c r="L86" s="82"/>
      <c r="M86" s="82"/>
      <c r="N86" s="82"/>
      <c r="O86" s="82"/>
      <c r="P86" s="82" t="s">
        <v>8258</v>
      </c>
      <c r="Q86" s="86"/>
      <c r="R86" s="82">
        <v>0</v>
      </c>
      <c r="S86" s="86">
        <v>43579670</v>
      </c>
      <c r="T86" s="83">
        <v>45777</v>
      </c>
      <c r="U86" s="82">
        <v>620</v>
      </c>
      <c r="V86" s="82">
        <v>162785</v>
      </c>
      <c r="W86" s="82" t="s">
        <v>4961</v>
      </c>
      <c r="X86" s="82">
        <v>10188.413399999999</v>
      </c>
      <c r="Y86" s="86">
        <v>44400769.270000003</v>
      </c>
      <c r="Z86" s="86"/>
      <c r="AA86" s="82">
        <v>11115.9584</v>
      </c>
      <c r="AB86" s="86">
        <v>0.02</v>
      </c>
      <c r="AC86" s="86">
        <v>48452410.520000003</v>
      </c>
      <c r="AD86" s="86">
        <v>48452410.520000003</v>
      </c>
      <c r="AE86" s="86">
        <v>0</v>
      </c>
      <c r="AF86" s="86">
        <v>4051641.25</v>
      </c>
      <c r="AG86" s="86">
        <v>4042210.61</v>
      </c>
      <c r="AH86" s="86">
        <v>9430.64</v>
      </c>
      <c r="AI86" s="86"/>
      <c r="AJ86" s="86">
        <v>18288119673.48</v>
      </c>
      <c r="AK86" s="82">
        <v>0.26490000000000002</v>
      </c>
      <c r="AL86" s="82" t="s">
        <v>8259</v>
      </c>
      <c r="AM86" s="82" t="s">
        <v>4968</v>
      </c>
      <c r="AN86" s="82">
        <v>797694</v>
      </c>
      <c r="AO86" s="82" t="s">
        <v>8258</v>
      </c>
      <c r="AP86" s="82"/>
      <c r="AQ86" s="83"/>
      <c r="AR86" s="83"/>
      <c r="AS86" s="82">
        <v>0</v>
      </c>
      <c r="AT86" s="82"/>
      <c r="AU86" s="83">
        <v>45777</v>
      </c>
      <c r="AV86" s="82" t="s">
        <v>4968</v>
      </c>
      <c r="AW86" s="82">
        <v>10000</v>
      </c>
      <c r="AX86" s="83"/>
      <c r="AY86" s="82" t="s">
        <v>4969</v>
      </c>
      <c r="AZ86" s="82">
        <v>1</v>
      </c>
      <c r="BA86" s="82"/>
      <c r="BB86" s="82"/>
      <c r="BC86" s="87"/>
      <c r="BD86" s="87"/>
      <c r="BE86" s="87"/>
      <c r="BF86" s="87"/>
      <c r="BG86" s="82" t="s">
        <v>8221</v>
      </c>
      <c r="BH86" s="82" t="s">
        <v>8274</v>
      </c>
      <c r="BI86" s="82"/>
      <c r="BJ86" s="82"/>
      <c r="BK86" s="82"/>
      <c r="BL86" s="86">
        <v>48452410.520000003</v>
      </c>
      <c r="BM86" s="82">
        <v>0.26490000000000002</v>
      </c>
      <c r="BN86" s="82" t="s">
        <v>8258</v>
      </c>
      <c r="BO86" s="82"/>
      <c r="BP86" s="88"/>
      <c r="BQ86" s="88"/>
      <c r="BR86" s="88"/>
      <c r="BS86" s="82"/>
      <c r="BT86" s="85"/>
    </row>
    <row r="87" spans="1:72" hidden="1">
      <c r="A87" s="82" t="s">
        <v>8269</v>
      </c>
      <c r="B87" s="82" t="s">
        <v>9455</v>
      </c>
      <c r="C87" s="82"/>
      <c r="D87" s="82"/>
      <c r="E87" s="82"/>
      <c r="F87" s="82" t="s">
        <v>4970</v>
      </c>
      <c r="G87" s="83"/>
      <c r="H87" s="84"/>
      <c r="I87" s="85"/>
      <c r="J87" s="82"/>
      <c r="K87" s="86"/>
      <c r="L87" s="82"/>
      <c r="M87" s="82"/>
      <c r="N87" s="82"/>
      <c r="O87" s="82"/>
      <c r="P87" s="82" t="s">
        <v>4971</v>
      </c>
      <c r="Q87" s="86"/>
      <c r="R87" s="82">
        <v>0</v>
      </c>
      <c r="S87" s="86"/>
      <c r="T87" s="83">
        <v>45777</v>
      </c>
      <c r="U87" s="82"/>
      <c r="V87" s="82"/>
      <c r="W87" s="82"/>
      <c r="X87" s="82"/>
      <c r="Y87" s="86"/>
      <c r="Z87" s="86"/>
      <c r="AA87" s="82"/>
      <c r="AB87" s="86"/>
      <c r="AC87" s="86">
        <v>126363519.06999999</v>
      </c>
      <c r="AD87" s="86">
        <v>126363519.06999999</v>
      </c>
      <c r="AE87" s="86"/>
      <c r="AF87" s="86"/>
      <c r="AG87" s="86"/>
      <c r="AH87" s="86">
        <v>0</v>
      </c>
      <c r="AI87" s="86"/>
      <c r="AJ87" s="86"/>
      <c r="AK87" s="82">
        <v>0.69089999999999996</v>
      </c>
      <c r="AL87" s="82"/>
      <c r="AM87" s="82"/>
      <c r="AN87" s="82"/>
      <c r="AO87" s="82" t="s">
        <v>4971</v>
      </c>
      <c r="AP87" s="82"/>
      <c r="AQ87" s="83"/>
      <c r="AR87" s="83"/>
      <c r="AS87" s="82"/>
      <c r="AT87" s="82"/>
      <c r="AU87" s="83"/>
      <c r="AV87" s="82"/>
      <c r="AW87" s="82"/>
      <c r="AX87" s="83"/>
      <c r="AY87" s="82" t="s">
        <v>4963</v>
      </c>
      <c r="AZ87" s="82">
        <v>1</v>
      </c>
      <c r="BA87" s="82"/>
      <c r="BB87" s="82"/>
      <c r="BC87" s="87"/>
      <c r="BD87" s="87"/>
      <c r="BE87" s="87"/>
      <c r="BF87" s="87"/>
      <c r="BG87" s="82" t="s">
        <v>8221</v>
      </c>
      <c r="BH87" s="82" t="s">
        <v>8274</v>
      </c>
      <c r="BI87" s="82"/>
      <c r="BJ87" s="82"/>
      <c r="BK87" s="82"/>
      <c r="BL87" s="86">
        <v>-307462068.31</v>
      </c>
      <c r="BM87" s="82">
        <v>-1.6812</v>
      </c>
      <c r="BN87" s="82" t="s">
        <v>4971</v>
      </c>
      <c r="BO87" s="82"/>
      <c r="BP87" s="88"/>
      <c r="BQ87" s="88"/>
      <c r="BR87" s="88"/>
      <c r="BS87" s="82"/>
      <c r="BT87" s="85"/>
    </row>
    <row r="88" spans="1:72" hidden="1">
      <c r="A88" s="82" t="s">
        <v>4976</v>
      </c>
      <c r="B88" s="82" t="s">
        <v>4977</v>
      </c>
      <c r="C88" s="82" t="s">
        <v>20500</v>
      </c>
      <c r="D88" s="82" t="s">
        <v>20501</v>
      </c>
      <c r="E88" s="82" t="s">
        <v>20502</v>
      </c>
      <c r="F88" s="82" t="s">
        <v>8213</v>
      </c>
      <c r="G88" s="83">
        <v>46840</v>
      </c>
      <c r="H88" s="84">
        <v>400000</v>
      </c>
      <c r="I88" s="85">
        <v>6.7479999999999998E-2</v>
      </c>
      <c r="J88" s="82">
        <v>103.8785</v>
      </c>
      <c r="K88" s="86">
        <v>302926.03000000003</v>
      </c>
      <c r="L88" s="82" t="s">
        <v>8214</v>
      </c>
      <c r="M88" s="82" t="s">
        <v>633</v>
      </c>
      <c r="N88" s="82" t="s">
        <v>8214</v>
      </c>
      <c r="O88" s="82" t="s">
        <v>633</v>
      </c>
      <c r="P88" s="82" t="s">
        <v>20842</v>
      </c>
      <c r="Q88" s="86">
        <v>40000000</v>
      </c>
      <c r="R88" s="82">
        <v>2.91</v>
      </c>
      <c r="S88" s="86">
        <v>40000000</v>
      </c>
      <c r="T88" s="83">
        <v>45777</v>
      </c>
      <c r="U88" s="82">
        <v>202</v>
      </c>
      <c r="V88" s="82">
        <v>63604</v>
      </c>
      <c r="W88" s="82" t="s">
        <v>4961</v>
      </c>
      <c r="X88" s="82">
        <v>102.4705</v>
      </c>
      <c r="Y88" s="86">
        <v>40988200</v>
      </c>
      <c r="Z88" s="86"/>
      <c r="AA88" s="82">
        <v>103.9572</v>
      </c>
      <c r="AB88" s="86">
        <v>-0.08</v>
      </c>
      <c r="AC88" s="86">
        <v>41551400</v>
      </c>
      <c r="AD88" s="86">
        <v>41551400</v>
      </c>
      <c r="AE88" s="86">
        <v>0</v>
      </c>
      <c r="AF88" s="86">
        <v>563200</v>
      </c>
      <c r="AG88" s="86">
        <v>594680</v>
      </c>
      <c r="AH88" s="86">
        <v>-31480</v>
      </c>
      <c r="AI88" s="86"/>
      <c r="AJ88" s="86">
        <v>506180146.14999998</v>
      </c>
      <c r="AK88" s="82">
        <v>8.2088000000000001</v>
      </c>
      <c r="AL88" s="82" t="s">
        <v>20503</v>
      </c>
      <c r="AM88" s="82" t="s">
        <v>8216</v>
      </c>
      <c r="AN88" s="82">
        <v>78530</v>
      </c>
      <c r="AO88" s="82" t="s">
        <v>8309</v>
      </c>
      <c r="AP88" s="82">
        <v>8.1300000000000008</v>
      </c>
      <c r="AQ88" s="83">
        <v>45744</v>
      </c>
      <c r="AR88" s="83">
        <v>45928</v>
      </c>
      <c r="AS88" s="82">
        <v>1063</v>
      </c>
      <c r="AT88" s="82" t="s">
        <v>8231</v>
      </c>
      <c r="AU88" s="83">
        <v>45777</v>
      </c>
      <c r="AV88" s="82" t="s">
        <v>8218</v>
      </c>
      <c r="AW88" s="82">
        <v>100</v>
      </c>
      <c r="AX88" s="83"/>
      <c r="AY88" s="82" t="s">
        <v>4963</v>
      </c>
      <c r="AZ88" s="82">
        <v>1</v>
      </c>
      <c r="BA88" s="82" t="s">
        <v>8219</v>
      </c>
      <c r="BB88" s="82" t="s">
        <v>8219</v>
      </c>
      <c r="BC88" s="87">
        <v>6.7479999999999998E-2</v>
      </c>
      <c r="BD88" s="87">
        <v>6.7400000000000002E-2</v>
      </c>
      <c r="BE88" s="87">
        <v>103.86799999999999</v>
      </c>
      <c r="BF88" s="87">
        <v>103.88890000000001</v>
      </c>
      <c r="BG88" s="82" t="s">
        <v>8221</v>
      </c>
      <c r="BH88" s="82" t="s">
        <v>8325</v>
      </c>
      <c r="BI88" s="82">
        <v>2.5501200000000002</v>
      </c>
      <c r="BJ88" s="82">
        <v>2.5502500000000001</v>
      </c>
      <c r="BK88" s="82">
        <v>2.5501100000000001</v>
      </c>
      <c r="BL88" s="86">
        <v>41854326.030000001</v>
      </c>
      <c r="BM88" s="82">
        <v>8.2687000000000008</v>
      </c>
      <c r="BN88" s="82" t="s">
        <v>8309</v>
      </c>
      <c r="BO88" s="82">
        <v>2.6361400000000001</v>
      </c>
      <c r="BP88" s="88"/>
      <c r="BQ88" s="88">
        <v>12000000000</v>
      </c>
      <c r="BR88" s="88">
        <v>2.5</v>
      </c>
      <c r="BS88" s="82" t="s">
        <v>8223</v>
      </c>
      <c r="BT88" s="85"/>
    </row>
    <row r="89" spans="1:72" hidden="1">
      <c r="A89" s="82" t="s">
        <v>4976</v>
      </c>
      <c r="B89" s="82" t="s">
        <v>4977</v>
      </c>
      <c r="C89" s="82" t="s">
        <v>317</v>
      </c>
      <c r="D89" s="82" t="s">
        <v>5280</v>
      </c>
      <c r="E89" s="82" t="s">
        <v>8371</v>
      </c>
      <c r="F89" s="82" t="s">
        <v>4978</v>
      </c>
      <c r="G89" s="83"/>
      <c r="H89" s="84">
        <v>6741</v>
      </c>
      <c r="I89" s="85"/>
      <c r="J89" s="82">
        <v>1185</v>
      </c>
      <c r="K89" s="86">
        <v>0</v>
      </c>
      <c r="L89" s="82"/>
      <c r="M89" s="82"/>
      <c r="N89" s="82"/>
      <c r="O89" s="82"/>
      <c r="P89" s="82" t="s">
        <v>4960</v>
      </c>
      <c r="Q89" s="86"/>
      <c r="R89" s="82">
        <v>0</v>
      </c>
      <c r="S89" s="86">
        <v>13482</v>
      </c>
      <c r="T89" s="83">
        <v>45777</v>
      </c>
      <c r="U89" s="82">
        <v>100</v>
      </c>
      <c r="V89" s="82">
        <v>6471</v>
      </c>
      <c r="W89" s="82" t="s">
        <v>4961</v>
      </c>
      <c r="X89" s="82">
        <v>1150</v>
      </c>
      <c r="Y89" s="86">
        <v>7752150</v>
      </c>
      <c r="Z89" s="86"/>
      <c r="AA89" s="82">
        <v>1187.3</v>
      </c>
      <c r="AB89" s="86">
        <v>-0.19</v>
      </c>
      <c r="AC89" s="86">
        <v>7988085</v>
      </c>
      <c r="AD89" s="86">
        <v>7988085</v>
      </c>
      <c r="AE89" s="86">
        <v>0</v>
      </c>
      <c r="AF89" s="86">
        <v>235935</v>
      </c>
      <c r="AG89" s="86">
        <v>251439.3</v>
      </c>
      <c r="AH89" s="86">
        <v>-15504.3</v>
      </c>
      <c r="AI89" s="86"/>
      <c r="AJ89" s="86">
        <v>506180146.14999998</v>
      </c>
      <c r="AK89" s="82">
        <v>1.5781000000000001</v>
      </c>
      <c r="AL89" s="82" t="s">
        <v>8514</v>
      </c>
      <c r="AM89" s="82" t="s">
        <v>4979</v>
      </c>
      <c r="AN89" s="82">
        <v>6155</v>
      </c>
      <c r="AO89" s="82" t="s">
        <v>4962</v>
      </c>
      <c r="AP89" s="82"/>
      <c r="AQ89" s="83"/>
      <c r="AR89" s="83"/>
      <c r="AS89" s="82">
        <v>0</v>
      </c>
      <c r="AT89" s="82"/>
      <c r="AU89" s="83">
        <v>45777</v>
      </c>
      <c r="AV89" s="82" t="s">
        <v>4979</v>
      </c>
      <c r="AW89" s="82">
        <v>2</v>
      </c>
      <c r="AX89" s="83"/>
      <c r="AY89" s="82" t="s">
        <v>4963</v>
      </c>
      <c r="AZ89" s="82">
        <v>1</v>
      </c>
      <c r="BA89" s="82"/>
      <c r="BB89" s="82"/>
      <c r="BC89" s="87"/>
      <c r="BD89" s="87"/>
      <c r="BE89" s="87"/>
      <c r="BF89" s="87"/>
      <c r="BG89" s="82" t="s">
        <v>8221</v>
      </c>
      <c r="BH89" s="82" t="s">
        <v>8325</v>
      </c>
      <c r="BI89" s="82"/>
      <c r="BJ89" s="82"/>
      <c r="BK89" s="82"/>
      <c r="BL89" s="86">
        <v>7988085</v>
      </c>
      <c r="BM89" s="82">
        <v>1.5781000000000001</v>
      </c>
      <c r="BN89" s="82" t="s">
        <v>4964</v>
      </c>
      <c r="BO89" s="82"/>
      <c r="BP89" s="88"/>
      <c r="BQ89" s="88"/>
      <c r="BR89" s="88"/>
      <c r="BS89" s="82"/>
      <c r="BT89" s="85"/>
    </row>
    <row r="90" spans="1:72" hidden="1">
      <c r="A90" s="82" t="s">
        <v>4976</v>
      </c>
      <c r="B90" s="82" t="s">
        <v>4977</v>
      </c>
      <c r="C90" s="82" t="s">
        <v>426</v>
      </c>
      <c r="D90" s="82" t="s">
        <v>3388</v>
      </c>
      <c r="E90" s="82" t="s">
        <v>8582</v>
      </c>
      <c r="F90" s="82" t="s">
        <v>4978</v>
      </c>
      <c r="G90" s="83"/>
      <c r="H90" s="84">
        <v>6459</v>
      </c>
      <c r="I90" s="85"/>
      <c r="J90" s="82">
        <v>1104.2</v>
      </c>
      <c r="K90" s="86">
        <v>0</v>
      </c>
      <c r="L90" s="82"/>
      <c r="M90" s="82"/>
      <c r="N90" s="82"/>
      <c r="O90" s="82"/>
      <c r="P90" s="82" t="s">
        <v>5003</v>
      </c>
      <c r="Q90" s="86"/>
      <c r="R90" s="82">
        <v>0</v>
      </c>
      <c r="S90" s="86">
        <v>12918</v>
      </c>
      <c r="T90" s="83">
        <v>45777</v>
      </c>
      <c r="U90" s="82">
        <v>100</v>
      </c>
      <c r="V90" s="82">
        <v>6491</v>
      </c>
      <c r="W90" s="82" t="s">
        <v>4961</v>
      </c>
      <c r="X90" s="82">
        <v>1200.1729</v>
      </c>
      <c r="Y90" s="86">
        <v>7751916.7599999998</v>
      </c>
      <c r="Z90" s="86"/>
      <c r="AA90" s="82">
        <v>1134</v>
      </c>
      <c r="AB90" s="86">
        <v>-2.63</v>
      </c>
      <c r="AC90" s="86">
        <v>7132027.7999999998</v>
      </c>
      <c r="AD90" s="86">
        <v>7132027.7999999998</v>
      </c>
      <c r="AE90" s="86">
        <v>0</v>
      </c>
      <c r="AF90" s="86">
        <v>-619888.96</v>
      </c>
      <c r="AG90" s="86">
        <v>-427410.76</v>
      </c>
      <c r="AH90" s="86">
        <v>-192478.2</v>
      </c>
      <c r="AI90" s="86"/>
      <c r="AJ90" s="86">
        <v>506180146.14999998</v>
      </c>
      <c r="AK90" s="82">
        <v>1.409</v>
      </c>
      <c r="AL90" s="82" t="s">
        <v>8584</v>
      </c>
      <c r="AM90" s="82" t="s">
        <v>4979</v>
      </c>
      <c r="AN90" s="82">
        <v>6242</v>
      </c>
      <c r="AO90" s="82" t="s">
        <v>5004</v>
      </c>
      <c r="AP90" s="82"/>
      <c r="AQ90" s="83"/>
      <c r="AR90" s="83"/>
      <c r="AS90" s="82">
        <v>0</v>
      </c>
      <c r="AT90" s="82"/>
      <c r="AU90" s="83">
        <v>45777</v>
      </c>
      <c r="AV90" s="82" t="s">
        <v>4979</v>
      </c>
      <c r="AW90" s="82">
        <v>2</v>
      </c>
      <c r="AX90" s="83"/>
      <c r="AY90" s="82" t="s">
        <v>4963</v>
      </c>
      <c r="AZ90" s="82">
        <v>1</v>
      </c>
      <c r="BA90" s="82"/>
      <c r="BB90" s="82"/>
      <c r="BC90" s="87"/>
      <c r="BD90" s="87"/>
      <c r="BE90" s="87"/>
      <c r="BF90" s="87"/>
      <c r="BG90" s="82" t="s">
        <v>8221</v>
      </c>
      <c r="BH90" s="82" t="s">
        <v>8325</v>
      </c>
      <c r="BI90" s="82"/>
      <c r="BJ90" s="82"/>
      <c r="BK90" s="82"/>
      <c r="BL90" s="86">
        <v>7132027.7999999998</v>
      </c>
      <c r="BM90" s="82">
        <v>1.409</v>
      </c>
      <c r="BN90" s="82" t="s">
        <v>4984</v>
      </c>
      <c r="BO90" s="82"/>
      <c r="BP90" s="88"/>
      <c r="BQ90" s="88"/>
      <c r="BR90" s="88"/>
      <c r="BS90" s="82"/>
      <c r="BT90" s="85"/>
    </row>
    <row r="91" spans="1:72" hidden="1">
      <c r="A91" s="82" t="s">
        <v>4976</v>
      </c>
      <c r="B91" s="82" t="s">
        <v>4977</v>
      </c>
      <c r="C91" s="82" t="s">
        <v>1162</v>
      </c>
      <c r="D91" s="82" t="s">
        <v>8326</v>
      </c>
      <c r="E91" s="82" t="s">
        <v>8212</v>
      </c>
      <c r="F91" s="82" t="s">
        <v>4978</v>
      </c>
      <c r="G91" s="83"/>
      <c r="H91" s="84">
        <v>9695</v>
      </c>
      <c r="I91" s="85"/>
      <c r="J91" s="82">
        <v>1925</v>
      </c>
      <c r="K91" s="86">
        <v>0</v>
      </c>
      <c r="L91" s="82"/>
      <c r="M91" s="82"/>
      <c r="N91" s="82"/>
      <c r="O91" s="82"/>
      <c r="P91" s="82" t="s">
        <v>4960</v>
      </c>
      <c r="Q91" s="86"/>
      <c r="R91" s="82">
        <v>0</v>
      </c>
      <c r="S91" s="86">
        <v>9695</v>
      </c>
      <c r="T91" s="83">
        <v>45777</v>
      </c>
      <c r="U91" s="82">
        <v>100</v>
      </c>
      <c r="V91" s="82">
        <v>6593</v>
      </c>
      <c r="W91" s="82" t="s">
        <v>4961</v>
      </c>
      <c r="X91" s="82">
        <v>1393.1804999999999</v>
      </c>
      <c r="Y91" s="86">
        <v>13506884.470000001</v>
      </c>
      <c r="Z91" s="86"/>
      <c r="AA91" s="82">
        <v>1908.8</v>
      </c>
      <c r="AB91" s="86">
        <v>0.85</v>
      </c>
      <c r="AC91" s="86">
        <v>18662875</v>
      </c>
      <c r="AD91" s="86">
        <v>18662875</v>
      </c>
      <c r="AE91" s="86">
        <v>0</v>
      </c>
      <c r="AF91" s="86">
        <v>5155990.53</v>
      </c>
      <c r="AG91" s="86">
        <v>4998931.53</v>
      </c>
      <c r="AH91" s="86">
        <v>157059</v>
      </c>
      <c r="AI91" s="86"/>
      <c r="AJ91" s="86">
        <v>506180146.14999998</v>
      </c>
      <c r="AK91" s="82">
        <v>3.6869999999999998</v>
      </c>
      <c r="AL91" s="82" t="s">
        <v>8327</v>
      </c>
      <c r="AM91" s="82" t="s">
        <v>4979</v>
      </c>
      <c r="AN91" s="82">
        <v>6884</v>
      </c>
      <c r="AO91" s="82" t="s">
        <v>4962</v>
      </c>
      <c r="AP91" s="82"/>
      <c r="AQ91" s="83">
        <v>45421</v>
      </c>
      <c r="AR91" s="83"/>
      <c r="AS91" s="82">
        <v>0</v>
      </c>
      <c r="AT91" s="82"/>
      <c r="AU91" s="83">
        <v>45777</v>
      </c>
      <c r="AV91" s="82" t="s">
        <v>4979</v>
      </c>
      <c r="AW91" s="82">
        <v>1</v>
      </c>
      <c r="AX91" s="83"/>
      <c r="AY91" s="82" t="s">
        <v>4963</v>
      </c>
      <c r="AZ91" s="82">
        <v>1</v>
      </c>
      <c r="BA91" s="82"/>
      <c r="BB91" s="82"/>
      <c r="BC91" s="87"/>
      <c r="BD91" s="87"/>
      <c r="BE91" s="87"/>
      <c r="BF91" s="87"/>
      <c r="BG91" s="82" t="s">
        <v>8221</v>
      </c>
      <c r="BH91" s="82" t="s">
        <v>8325</v>
      </c>
      <c r="BI91" s="82"/>
      <c r="BJ91" s="82"/>
      <c r="BK91" s="82"/>
      <c r="BL91" s="86">
        <v>18662875</v>
      </c>
      <c r="BM91" s="82">
        <v>3.6869999999999998</v>
      </c>
      <c r="BN91" s="82" t="s">
        <v>4964</v>
      </c>
      <c r="BO91" s="82"/>
      <c r="BP91" s="88"/>
      <c r="BQ91" s="88"/>
      <c r="BR91" s="88"/>
      <c r="BS91" s="82"/>
      <c r="BT91" s="85"/>
    </row>
    <row r="92" spans="1:72" hidden="1">
      <c r="A92" s="82" t="s">
        <v>4976</v>
      </c>
      <c r="B92" s="82" t="s">
        <v>4977</v>
      </c>
      <c r="C92" s="82" t="s">
        <v>1208</v>
      </c>
      <c r="D92" s="82" t="s">
        <v>5263</v>
      </c>
      <c r="E92" s="82" t="s">
        <v>8328</v>
      </c>
      <c r="F92" s="82" t="s">
        <v>4978</v>
      </c>
      <c r="G92" s="83"/>
      <c r="H92" s="84">
        <v>3313</v>
      </c>
      <c r="I92" s="85"/>
      <c r="J92" s="82">
        <v>2342.1</v>
      </c>
      <c r="K92" s="86">
        <v>0</v>
      </c>
      <c r="L92" s="82"/>
      <c r="M92" s="82"/>
      <c r="N92" s="82"/>
      <c r="O92" s="82"/>
      <c r="P92" s="82" t="s">
        <v>8329</v>
      </c>
      <c r="Q92" s="86"/>
      <c r="R92" s="82">
        <v>0</v>
      </c>
      <c r="S92" s="86">
        <v>3313</v>
      </c>
      <c r="T92" s="83">
        <v>45777</v>
      </c>
      <c r="U92" s="82">
        <v>100</v>
      </c>
      <c r="V92" s="82">
        <v>6607</v>
      </c>
      <c r="W92" s="82" t="s">
        <v>4961</v>
      </c>
      <c r="X92" s="82">
        <v>1807.1726000000001</v>
      </c>
      <c r="Y92" s="86">
        <v>5987162.7599999998</v>
      </c>
      <c r="Z92" s="86"/>
      <c r="AA92" s="82">
        <v>2321.6999999999998</v>
      </c>
      <c r="AB92" s="86">
        <v>0.88</v>
      </c>
      <c r="AC92" s="86">
        <v>7759377.2999999998</v>
      </c>
      <c r="AD92" s="86">
        <v>7759377.2999999998</v>
      </c>
      <c r="AE92" s="86">
        <v>0</v>
      </c>
      <c r="AF92" s="86">
        <v>1772214.54</v>
      </c>
      <c r="AG92" s="86">
        <v>1704629.34</v>
      </c>
      <c r="AH92" s="86">
        <v>67585.2</v>
      </c>
      <c r="AI92" s="86"/>
      <c r="AJ92" s="86">
        <v>506180146.14999998</v>
      </c>
      <c r="AK92" s="82">
        <v>1.5328999999999999</v>
      </c>
      <c r="AL92" s="82" t="s">
        <v>8330</v>
      </c>
      <c r="AM92" s="82" t="s">
        <v>4979</v>
      </c>
      <c r="AN92" s="82">
        <v>6926</v>
      </c>
      <c r="AO92" s="82" t="s">
        <v>8329</v>
      </c>
      <c r="AP92" s="82"/>
      <c r="AQ92" s="83">
        <v>45601</v>
      </c>
      <c r="AR92" s="83"/>
      <c r="AS92" s="82">
        <v>0</v>
      </c>
      <c r="AT92" s="82"/>
      <c r="AU92" s="83">
        <v>45777</v>
      </c>
      <c r="AV92" s="82" t="s">
        <v>4979</v>
      </c>
      <c r="AW92" s="82">
        <v>1</v>
      </c>
      <c r="AX92" s="83"/>
      <c r="AY92" s="82" t="s">
        <v>4963</v>
      </c>
      <c r="AZ92" s="82">
        <v>1</v>
      </c>
      <c r="BA92" s="82"/>
      <c r="BB92" s="82"/>
      <c r="BC92" s="87"/>
      <c r="BD92" s="87"/>
      <c r="BE92" s="87"/>
      <c r="BF92" s="87"/>
      <c r="BG92" s="82" t="s">
        <v>8221</v>
      </c>
      <c r="BH92" s="82" t="s">
        <v>8325</v>
      </c>
      <c r="BI92" s="82"/>
      <c r="BJ92" s="82"/>
      <c r="BK92" s="82"/>
      <c r="BL92" s="86">
        <v>7759377.2999999998</v>
      </c>
      <c r="BM92" s="82">
        <v>1.5328999999999999</v>
      </c>
      <c r="BN92" s="82" t="s">
        <v>4980</v>
      </c>
      <c r="BO92" s="82"/>
      <c r="BP92" s="88"/>
      <c r="BQ92" s="88"/>
      <c r="BR92" s="88"/>
      <c r="BS92" s="82"/>
      <c r="BT92" s="85"/>
    </row>
    <row r="93" spans="1:72" hidden="1">
      <c r="A93" s="82" t="s">
        <v>4976</v>
      </c>
      <c r="B93" s="82" t="s">
        <v>4977</v>
      </c>
      <c r="C93" s="82" t="s">
        <v>1268</v>
      </c>
      <c r="D93" s="82" t="s">
        <v>5255</v>
      </c>
      <c r="E93" s="82" t="s">
        <v>8275</v>
      </c>
      <c r="F93" s="82" t="s">
        <v>4978</v>
      </c>
      <c r="G93" s="83"/>
      <c r="H93" s="84">
        <v>8260</v>
      </c>
      <c r="I93" s="85"/>
      <c r="J93" s="82">
        <v>1427</v>
      </c>
      <c r="K93" s="86">
        <v>0</v>
      </c>
      <c r="L93" s="82"/>
      <c r="M93" s="82"/>
      <c r="N93" s="82"/>
      <c r="O93" s="82"/>
      <c r="P93" s="82" t="s">
        <v>4960</v>
      </c>
      <c r="Q93" s="86"/>
      <c r="R93" s="82">
        <v>0</v>
      </c>
      <c r="S93" s="86">
        <v>16520</v>
      </c>
      <c r="T93" s="83">
        <v>45777</v>
      </c>
      <c r="U93" s="82">
        <v>100</v>
      </c>
      <c r="V93" s="82">
        <v>6616</v>
      </c>
      <c r="W93" s="82" t="s">
        <v>4961</v>
      </c>
      <c r="X93" s="82">
        <v>330.52289999999999</v>
      </c>
      <c r="Y93" s="86">
        <v>2730118.77</v>
      </c>
      <c r="Z93" s="86"/>
      <c r="AA93" s="82">
        <v>1429.8</v>
      </c>
      <c r="AB93" s="86">
        <v>-0.2</v>
      </c>
      <c r="AC93" s="86">
        <v>11787020</v>
      </c>
      <c r="AD93" s="86">
        <v>11787020</v>
      </c>
      <c r="AE93" s="86">
        <v>0</v>
      </c>
      <c r="AF93" s="86">
        <v>9056901.2300000004</v>
      </c>
      <c r="AG93" s="86">
        <v>9080029.2300000004</v>
      </c>
      <c r="AH93" s="86">
        <v>-23128</v>
      </c>
      <c r="AI93" s="86"/>
      <c r="AJ93" s="86">
        <v>506180146.14999998</v>
      </c>
      <c r="AK93" s="82">
        <v>2.3285999999999998</v>
      </c>
      <c r="AL93" s="82" t="s">
        <v>8331</v>
      </c>
      <c r="AM93" s="82" t="s">
        <v>4979</v>
      </c>
      <c r="AN93" s="82">
        <v>6960</v>
      </c>
      <c r="AO93" s="82" t="s">
        <v>4962</v>
      </c>
      <c r="AP93" s="82"/>
      <c r="AQ93" s="83">
        <v>45513</v>
      </c>
      <c r="AR93" s="83"/>
      <c r="AS93" s="82">
        <v>0</v>
      </c>
      <c r="AT93" s="82"/>
      <c r="AU93" s="83">
        <v>45777</v>
      </c>
      <c r="AV93" s="82" t="s">
        <v>4979</v>
      </c>
      <c r="AW93" s="82">
        <v>2</v>
      </c>
      <c r="AX93" s="83"/>
      <c r="AY93" s="82" t="s">
        <v>4963</v>
      </c>
      <c r="AZ93" s="82">
        <v>1</v>
      </c>
      <c r="BA93" s="82"/>
      <c r="BB93" s="82"/>
      <c r="BC93" s="87"/>
      <c r="BD93" s="87"/>
      <c r="BE93" s="87"/>
      <c r="BF93" s="87"/>
      <c r="BG93" s="82" t="s">
        <v>8221</v>
      </c>
      <c r="BH93" s="82" t="s">
        <v>8325</v>
      </c>
      <c r="BI93" s="82"/>
      <c r="BJ93" s="82"/>
      <c r="BK93" s="82"/>
      <c r="BL93" s="86">
        <v>11787020</v>
      </c>
      <c r="BM93" s="82">
        <v>2.3285999999999998</v>
      </c>
      <c r="BN93" s="82" t="s">
        <v>4964</v>
      </c>
      <c r="BO93" s="82"/>
      <c r="BP93" s="88"/>
      <c r="BQ93" s="88"/>
      <c r="BR93" s="88"/>
      <c r="BS93" s="82"/>
      <c r="BT93" s="85"/>
    </row>
    <row r="94" spans="1:72" hidden="1">
      <c r="A94" s="82" t="s">
        <v>4976</v>
      </c>
      <c r="B94" s="82" t="s">
        <v>4977</v>
      </c>
      <c r="C94" s="82" t="s">
        <v>1375</v>
      </c>
      <c r="D94" s="82" t="s">
        <v>3361</v>
      </c>
      <c r="E94" s="82" t="s">
        <v>8332</v>
      </c>
      <c r="F94" s="82" t="s">
        <v>4978</v>
      </c>
      <c r="G94" s="83"/>
      <c r="H94" s="84">
        <v>9229</v>
      </c>
      <c r="I94" s="85"/>
      <c r="J94" s="82">
        <v>1500.1</v>
      </c>
      <c r="K94" s="86">
        <v>0</v>
      </c>
      <c r="L94" s="82"/>
      <c r="M94" s="82"/>
      <c r="N94" s="82"/>
      <c r="O94" s="82"/>
      <c r="P94" s="82" t="s">
        <v>4981</v>
      </c>
      <c r="Q94" s="86"/>
      <c r="R94" s="82">
        <v>0</v>
      </c>
      <c r="S94" s="86">
        <v>46145</v>
      </c>
      <c r="T94" s="83">
        <v>45777</v>
      </c>
      <c r="U94" s="82">
        <v>100</v>
      </c>
      <c r="V94" s="82">
        <v>6637</v>
      </c>
      <c r="W94" s="82" t="s">
        <v>4961</v>
      </c>
      <c r="X94" s="82">
        <v>643.15819999999997</v>
      </c>
      <c r="Y94" s="86">
        <v>5935706.9000000004</v>
      </c>
      <c r="Z94" s="86"/>
      <c r="AA94" s="82">
        <v>1497.5</v>
      </c>
      <c r="AB94" s="86">
        <v>0.17</v>
      </c>
      <c r="AC94" s="86">
        <v>13844422.9</v>
      </c>
      <c r="AD94" s="86">
        <v>13844422.9</v>
      </c>
      <c r="AE94" s="86">
        <v>0</v>
      </c>
      <c r="AF94" s="86">
        <v>7908716</v>
      </c>
      <c r="AG94" s="86">
        <v>7884720.5999999996</v>
      </c>
      <c r="AH94" s="86">
        <v>23995.4</v>
      </c>
      <c r="AI94" s="86"/>
      <c r="AJ94" s="86">
        <v>506180146.14999998</v>
      </c>
      <c r="AK94" s="82">
        <v>2.7351000000000001</v>
      </c>
      <c r="AL94" s="82" t="s">
        <v>8333</v>
      </c>
      <c r="AM94" s="82" t="s">
        <v>4979</v>
      </c>
      <c r="AN94" s="82">
        <v>7079</v>
      </c>
      <c r="AO94" s="82" t="s">
        <v>4982</v>
      </c>
      <c r="AP94" s="82"/>
      <c r="AQ94" s="83">
        <v>45593</v>
      </c>
      <c r="AR94" s="83"/>
      <c r="AS94" s="82">
        <v>0</v>
      </c>
      <c r="AT94" s="82"/>
      <c r="AU94" s="83">
        <v>45777</v>
      </c>
      <c r="AV94" s="82" t="s">
        <v>4979</v>
      </c>
      <c r="AW94" s="82">
        <v>5</v>
      </c>
      <c r="AX94" s="83"/>
      <c r="AY94" s="82" t="s">
        <v>4963</v>
      </c>
      <c r="AZ94" s="82">
        <v>1</v>
      </c>
      <c r="BA94" s="82"/>
      <c r="BB94" s="82"/>
      <c r="BC94" s="87"/>
      <c r="BD94" s="87"/>
      <c r="BE94" s="87"/>
      <c r="BF94" s="87"/>
      <c r="BG94" s="82" t="s">
        <v>8221</v>
      </c>
      <c r="BH94" s="82" t="s">
        <v>8325</v>
      </c>
      <c r="BI94" s="82"/>
      <c r="BJ94" s="82"/>
      <c r="BK94" s="82"/>
      <c r="BL94" s="86">
        <v>13844422.9</v>
      </c>
      <c r="BM94" s="82">
        <v>2.7351000000000001</v>
      </c>
      <c r="BN94" s="82" t="s">
        <v>4983</v>
      </c>
      <c r="BO94" s="82"/>
      <c r="BP94" s="88"/>
      <c r="BQ94" s="88"/>
      <c r="BR94" s="88"/>
      <c r="BS94" s="82"/>
      <c r="BT94" s="85"/>
    </row>
    <row r="95" spans="1:72" hidden="1">
      <c r="A95" s="82" t="s">
        <v>4976</v>
      </c>
      <c r="B95" s="82" t="s">
        <v>4977</v>
      </c>
      <c r="C95" s="82" t="s">
        <v>20192</v>
      </c>
      <c r="D95" s="82" t="s">
        <v>3461</v>
      </c>
      <c r="E95" s="82" t="s">
        <v>9599</v>
      </c>
      <c r="F95" s="82" t="s">
        <v>4978</v>
      </c>
      <c r="G95" s="83"/>
      <c r="H95" s="84">
        <v>259201</v>
      </c>
      <c r="I95" s="85"/>
      <c r="J95" s="82">
        <v>64.94</v>
      </c>
      <c r="K95" s="86">
        <v>0</v>
      </c>
      <c r="L95" s="82"/>
      <c r="M95" s="82"/>
      <c r="N95" s="82"/>
      <c r="O95" s="82"/>
      <c r="P95" s="82" t="s">
        <v>5014</v>
      </c>
      <c r="Q95" s="86"/>
      <c r="R95" s="82">
        <v>0</v>
      </c>
      <c r="S95" s="86">
        <v>259201</v>
      </c>
      <c r="T95" s="83">
        <v>45777</v>
      </c>
      <c r="U95" s="82">
        <v>100</v>
      </c>
      <c r="V95" s="82">
        <v>176678</v>
      </c>
      <c r="W95" s="82" t="s">
        <v>4961</v>
      </c>
      <c r="X95" s="82">
        <v>92.581100000000006</v>
      </c>
      <c r="Y95" s="86">
        <v>23997105.890000001</v>
      </c>
      <c r="Z95" s="86"/>
      <c r="AA95" s="82">
        <v>66.62</v>
      </c>
      <c r="AB95" s="86">
        <v>-2.52</v>
      </c>
      <c r="AC95" s="86">
        <v>16832512.940000001</v>
      </c>
      <c r="AD95" s="86">
        <v>16832512.940000001</v>
      </c>
      <c r="AE95" s="86">
        <v>0</v>
      </c>
      <c r="AF95" s="86">
        <v>-7164592.9500000002</v>
      </c>
      <c r="AG95" s="86">
        <v>-6729135.2699999996</v>
      </c>
      <c r="AH95" s="86">
        <v>-435457.68</v>
      </c>
      <c r="AI95" s="86"/>
      <c r="AJ95" s="86">
        <v>506180146.14999998</v>
      </c>
      <c r="AK95" s="82">
        <v>3.3254000000000001</v>
      </c>
      <c r="AL95" s="82" t="s">
        <v>9600</v>
      </c>
      <c r="AM95" s="82" t="s">
        <v>4979</v>
      </c>
      <c r="AN95" s="82">
        <v>797966</v>
      </c>
      <c r="AO95" s="82" t="s">
        <v>5015</v>
      </c>
      <c r="AP95" s="82"/>
      <c r="AQ95" s="83"/>
      <c r="AR95" s="83"/>
      <c r="AS95" s="82">
        <v>0</v>
      </c>
      <c r="AT95" s="82"/>
      <c r="AU95" s="83">
        <v>45777</v>
      </c>
      <c r="AV95" s="82" t="s">
        <v>4979</v>
      </c>
      <c r="AW95" s="82">
        <v>1</v>
      </c>
      <c r="AX95" s="83"/>
      <c r="AY95" s="82" t="s">
        <v>4963</v>
      </c>
      <c r="AZ95" s="82">
        <v>1</v>
      </c>
      <c r="BA95" s="82"/>
      <c r="BB95" s="82"/>
      <c r="BC95" s="87"/>
      <c r="BD95" s="87"/>
      <c r="BE95" s="87"/>
      <c r="BF95" s="87"/>
      <c r="BG95" s="82" t="s">
        <v>8221</v>
      </c>
      <c r="BH95" s="82" t="s">
        <v>8325</v>
      </c>
      <c r="BI95" s="82"/>
      <c r="BJ95" s="82"/>
      <c r="BK95" s="82"/>
      <c r="BL95" s="86">
        <v>16832512.940000001</v>
      </c>
      <c r="BM95" s="82">
        <v>3.3254000000000001</v>
      </c>
      <c r="BN95" s="82" t="s">
        <v>5002</v>
      </c>
      <c r="BO95" s="82"/>
      <c r="BP95" s="88"/>
      <c r="BQ95" s="88"/>
      <c r="BR95" s="88"/>
      <c r="BS95" s="82"/>
      <c r="BT95" s="85"/>
    </row>
    <row r="96" spans="1:72" hidden="1">
      <c r="A96" s="82" t="s">
        <v>4976</v>
      </c>
      <c r="B96" s="82" t="s">
        <v>4977</v>
      </c>
      <c r="C96" s="82" t="s">
        <v>1761</v>
      </c>
      <c r="D96" s="82" t="s">
        <v>5302</v>
      </c>
      <c r="E96" s="82" t="s">
        <v>8336</v>
      </c>
      <c r="F96" s="82" t="s">
        <v>4978</v>
      </c>
      <c r="G96" s="83"/>
      <c r="H96" s="84">
        <v>899</v>
      </c>
      <c r="I96" s="85"/>
      <c r="J96" s="82">
        <v>2928.8</v>
      </c>
      <c r="K96" s="86">
        <v>0</v>
      </c>
      <c r="L96" s="82"/>
      <c r="M96" s="82"/>
      <c r="N96" s="82"/>
      <c r="O96" s="82"/>
      <c r="P96" s="82" t="s">
        <v>8337</v>
      </c>
      <c r="Q96" s="86"/>
      <c r="R96" s="82">
        <v>0</v>
      </c>
      <c r="S96" s="86">
        <v>4495</v>
      </c>
      <c r="T96" s="83">
        <v>45777</v>
      </c>
      <c r="U96" s="82">
        <v>100</v>
      </c>
      <c r="V96" s="82">
        <v>6678</v>
      </c>
      <c r="W96" s="82" t="s">
        <v>4961</v>
      </c>
      <c r="X96" s="82">
        <v>908.90909999999997</v>
      </c>
      <c r="Y96" s="86">
        <v>817109.3</v>
      </c>
      <c r="Z96" s="86"/>
      <c r="AA96" s="82">
        <v>2909.6</v>
      </c>
      <c r="AB96" s="86">
        <v>0.66</v>
      </c>
      <c r="AC96" s="86">
        <v>2632991.2000000002</v>
      </c>
      <c r="AD96" s="86">
        <v>2632991.2000000002</v>
      </c>
      <c r="AE96" s="86">
        <v>0</v>
      </c>
      <c r="AF96" s="86">
        <v>1815881.9</v>
      </c>
      <c r="AG96" s="86">
        <v>1798621.1</v>
      </c>
      <c r="AH96" s="86">
        <v>17260.8</v>
      </c>
      <c r="AI96" s="86"/>
      <c r="AJ96" s="86">
        <v>506180146.14999998</v>
      </c>
      <c r="AK96" s="82">
        <v>0.5202</v>
      </c>
      <c r="AL96" s="82" t="s">
        <v>8338</v>
      </c>
      <c r="AM96" s="82" t="s">
        <v>4979</v>
      </c>
      <c r="AN96" s="82">
        <v>7362</v>
      </c>
      <c r="AO96" s="82" t="s">
        <v>8339</v>
      </c>
      <c r="AP96" s="82"/>
      <c r="AQ96" s="83">
        <v>45477</v>
      </c>
      <c r="AR96" s="83"/>
      <c r="AS96" s="82">
        <v>0</v>
      </c>
      <c r="AT96" s="82"/>
      <c r="AU96" s="83">
        <v>45777</v>
      </c>
      <c r="AV96" s="82" t="s">
        <v>4979</v>
      </c>
      <c r="AW96" s="82">
        <v>5</v>
      </c>
      <c r="AX96" s="83"/>
      <c r="AY96" s="82" t="s">
        <v>4963</v>
      </c>
      <c r="AZ96" s="82">
        <v>1</v>
      </c>
      <c r="BA96" s="82"/>
      <c r="BB96" s="82"/>
      <c r="BC96" s="87"/>
      <c r="BD96" s="87"/>
      <c r="BE96" s="87"/>
      <c r="BF96" s="87"/>
      <c r="BG96" s="82" t="s">
        <v>8221</v>
      </c>
      <c r="BH96" s="82" t="s">
        <v>8325</v>
      </c>
      <c r="BI96" s="82"/>
      <c r="BJ96" s="82"/>
      <c r="BK96" s="82"/>
      <c r="BL96" s="86">
        <v>2632991.2000000002</v>
      </c>
      <c r="BM96" s="82">
        <v>0.5202</v>
      </c>
      <c r="BN96" s="82" t="s">
        <v>4984</v>
      </c>
      <c r="BO96" s="82"/>
      <c r="BP96" s="88"/>
      <c r="BQ96" s="88"/>
      <c r="BR96" s="88"/>
      <c r="BS96" s="82"/>
      <c r="BT96" s="85"/>
    </row>
    <row r="97" spans="1:72" hidden="1">
      <c r="A97" s="82" t="s">
        <v>4976</v>
      </c>
      <c r="B97" s="82" t="s">
        <v>4977</v>
      </c>
      <c r="C97" s="82" t="s">
        <v>2425</v>
      </c>
      <c r="D97" s="82" t="s">
        <v>3359</v>
      </c>
      <c r="E97" s="82" t="s">
        <v>8342</v>
      </c>
      <c r="F97" s="82" t="s">
        <v>4978</v>
      </c>
      <c r="G97" s="83"/>
      <c r="H97" s="84">
        <v>10491</v>
      </c>
      <c r="I97" s="85"/>
      <c r="J97" s="82">
        <v>1405</v>
      </c>
      <c r="K97" s="86">
        <v>0</v>
      </c>
      <c r="L97" s="82"/>
      <c r="M97" s="82"/>
      <c r="N97" s="82"/>
      <c r="O97" s="82"/>
      <c r="P97" s="82" t="s">
        <v>8294</v>
      </c>
      <c r="Q97" s="86"/>
      <c r="R97" s="82">
        <v>0</v>
      </c>
      <c r="S97" s="86">
        <v>104910</v>
      </c>
      <c r="T97" s="83">
        <v>45777</v>
      </c>
      <c r="U97" s="82">
        <v>100</v>
      </c>
      <c r="V97" s="82">
        <v>6749</v>
      </c>
      <c r="W97" s="82" t="s">
        <v>4961</v>
      </c>
      <c r="X97" s="82">
        <v>926.65620000000001</v>
      </c>
      <c r="Y97" s="86">
        <v>9721549.9000000004</v>
      </c>
      <c r="Z97" s="86"/>
      <c r="AA97" s="82">
        <v>1399.7</v>
      </c>
      <c r="AB97" s="86">
        <v>0.38</v>
      </c>
      <c r="AC97" s="86">
        <v>14739855</v>
      </c>
      <c r="AD97" s="86">
        <v>14739855</v>
      </c>
      <c r="AE97" s="86">
        <v>0</v>
      </c>
      <c r="AF97" s="86">
        <v>5018305.0999999996</v>
      </c>
      <c r="AG97" s="86">
        <v>4962702.8</v>
      </c>
      <c r="AH97" s="86">
        <v>55602.3</v>
      </c>
      <c r="AI97" s="86"/>
      <c r="AJ97" s="86">
        <v>506180146.14999998</v>
      </c>
      <c r="AK97" s="82">
        <v>2.9119999999999999</v>
      </c>
      <c r="AL97" s="82" t="s">
        <v>8343</v>
      </c>
      <c r="AM97" s="82" t="s">
        <v>4979</v>
      </c>
      <c r="AN97" s="82">
        <v>7842</v>
      </c>
      <c r="AO97" s="82" t="s">
        <v>8295</v>
      </c>
      <c r="AP97" s="82"/>
      <c r="AQ97" s="83">
        <v>45520</v>
      </c>
      <c r="AR97" s="83"/>
      <c r="AS97" s="82">
        <v>0</v>
      </c>
      <c r="AT97" s="82"/>
      <c r="AU97" s="83">
        <v>45777</v>
      </c>
      <c r="AV97" s="82" t="s">
        <v>4979</v>
      </c>
      <c r="AW97" s="82">
        <v>10</v>
      </c>
      <c r="AX97" s="83"/>
      <c r="AY97" s="82" t="s">
        <v>4963</v>
      </c>
      <c r="AZ97" s="82">
        <v>1</v>
      </c>
      <c r="BA97" s="82"/>
      <c r="BB97" s="82"/>
      <c r="BC97" s="87"/>
      <c r="BD97" s="87"/>
      <c r="BE97" s="87"/>
      <c r="BF97" s="87"/>
      <c r="BG97" s="82" t="s">
        <v>8221</v>
      </c>
      <c r="BH97" s="82" t="s">
        <v>8325</v>
      </c>
      <c r="BI97" s="82"/>
      <c r="BJ97" s="82"/>
      <c r="BK97" s="82"/>
      <c r="BL97" s="86">
        <v>14739855</v>
      </c>
      <c r="BM97" s="82">
        <v>2.9119999999999999</v>
      </c>
      <c r="BN97" s="82" t="s">
        <v>4975</v>
      </c>
      <c r="BO97" s="82"/>
      <c r="BP97" s="88"/>
      <c r="BQ97" s="88"/>
      <c r="BR97" s="88"/>
      <c r="BS97" s="82"/>
      <c r="BT97" s="85"/>
    </row>
    <row r="98" spans="1:72" hidden="1">
      <c r="A98" s="82" t="s">
        <v>4976</v>
      </c>
      <c r="B98" s="82" t="s">
        <v>4977</v>
      </c>
      <c r="C98" s="82" t="s">
        <v>20494</v>
      </c>
      <c r="D98" s="82" t="s">
        <v>20495</v>
      </c>
      <c r="E98" s="82" t="s">
        <v>8226</v>
      </c>
      <c r="F98" s="82" t="s">
        <v>8227</v>
      </c>
      <c r="G98" s="83">
        <v>49280</v>
      </c>
      <c r="H98" s="84">
        <v>500000</v>
      </c>
      <c r="I98" s="85">
        <v>6.3799999999999996E-2</v>
      </c>
      <c r="J98" s="82">
        <v>102.90049999999999</v>
      </c>
      <c r="K98" s="86">
        <v>1405152.78</v>
      </c>
      <c r="L98" s="82" t="s">
        <v>8228</v>
      </c>
      <c r="M98" s="82" t="s">
        <v>8229</v>
      </c>
      <c r="N98" s="82" t="s">
        <v>8228</v>
      </c>
      <c r="O98" s="82" t="s">
        <v>8229</v>
      </c>
      <c r="P98" s="82" t="s">
        <v>8226</v>
      </c>
      <c r="Q98" s="86">
        <v>50000000</v>
      </c>
      <c r="R98" s="82">
        <v>9.4600000000000009</v>
      </c>
      <c r="S98" s="86">
        <v>50000000</v>
      </c>
      <c r="T98" s="83">
        <v>45777</v>
      </c>
      <c r="U98" s="82">
        <v>203</v>
      </c>
      <c r="V98" s="82">
        <v>177566</v>
      </c>
      <c r="W98" s="82" t="s">
        <v>4961</v>
      </c>
      <c r="X98" s="82">
        <v>100.45</v>
      </c>
      <c r="Y98" s="86">
        <v>50225000</v>
      </c>
      <c r="Z98" s="86"/>
      <c r="AA98" s="82">
        <v>102.932</v>
      </c>
      <c r="AB98" s="86">
        <v>-0.03</v>
      </c>
      <c r="AC98" s="86">
        <v>51450250</v>
      </c>
      <c r="AD98" s="86">
        <v>51450250</v>
      </c>
      <c r="AE98" s="86">
        <v>0</v>
      </c>
      <c r="AF98" s="86">
        <v>1225250</v>
      </c>
      <c r="AG98" s="86">
        <v>1241000</v>
      </c>
      <c r="AH98" s="86">
        <v>-15750</v>
      </c>
      <c r="AI98" s="86"/>
      <c r="AJ98" s="86">
        <v>506180146.14999998</v>
      </c>
      <c r="AK98" s="82">
        <v>10.164400000000001</v>
      </c>
      <c r="AL98" s="82" t="s">
        <v>20496</v>
      </c>
      <c r="AM98" s="82" t="s">
        <v>8216</v>
      </c>
      <c r="AN98" s="82">
        <v>73639</v>
      </c>
      <c r="AO98" s="82" t="s">
        <v>8226</v>
      </c>
      <c r="AP98" s="82">
        <v>6.79</v>
      </c>
      <c r="AQ98" s="83">
        <v>45628</v>
      </c>
      <c r="AR98" s="83">
        <v>45810</v>
      </c>
      <c r="AS98" s="82">
        <v>3452</v>
      </c>
      <c r="AT98" s="82" t="s">
        <v>8231</v>
      </c>
      <c r="AU98" s="83">
        <v>45777</v>
      </c>
      <c r="AV98" s="82" t="s">
        <v>8218</v>
      </c>
      <c r="AW98" s="82">
        <v>100</v>
      </c>
      <c r="AX98" s="83"/>
      <c r="AY98" s="82" t="s">
        <v>4963</v>
      </c>
      <c r="AZ98" s="82">
        <v>1</v>
      </c>
      <c r="BA98" s="82" t="s">
        <v>8232</v>
      </c>
      <c r="BB98" s="82" t="s">
        <v>8232</v>
      </c>
      <c r="BC98" s="87">
        <v>6.3799999999999996E-2</v>
      </c>
      <c r="BD98" s="87">
        <v>6.3799999999999996E-2</v>
      </c>
      <c r="BE98" s="87">
        <v>102.90049999999999</v>
      </c>
      <c r="BF98" s="87">
        <v>102.90049999999999</v>
      </c>
      <c r="BG98" s="82" t="s">
        <v>8221</v>
      </c>
      <c r="BH98" s="82" t="s">
        <v>8325</v>
      </c>
      <c r="BI98" s="82">
        <v>6.8293799999999996</v>
      </c>
      <c r="BJ98" s="82">
        <v>6.8293799999999996</v>
      </c>
      <c r="BK98" s="82">
        <v>6.8293799999999996</v>
      </c>
      <c r="BL98" s="86">
        <v>52855402.780000001</v>
      </c>
      <c r="BM98" s="82">
        <v>10.442</v>
      </c>
      <c r="BN98" s="82" t="s">
        <v>8226</v>
      </c>
      <c r="BO98" s="82">
        <v>7.0472299999999999</v>
      </c>
      <c r="BP98" s="88"/>
      <c r="BQ98" s="88"/>
      <c r="BR98" s="88"/>
      <c r="BS98" s="82"/>
      <c r="BT98" s="85">
        <v>6.4820000000000003E-2</v>
      </c>
    </row>
    <row r="99" spans="1:72" hidden="1">
      <c r="A99" s="82" t="s">
        <v>4976</v>
      </c>
      <c r="B99" s="82" t="s">
        <v>4977</v>
      </c>
      <c r="C99" s="82" t="s">
        <v>8344</v>
      </c>
      <c r="D99" s="82" t="s">
        <v>8345</v>
      </c>
      <c r="E99" s="82" t="s">
        <v>8226</v>
      </c>
      <c r="F99" s="82" t="s">
        <v>8227</v>
      </c>
      <c r="G99" s="83">
        <v>47590</v>
      </c>
      <c r="H99" s="84">
        <v>500000</v>
      </c>
      <c r="I99" s="85">
        <v>6.1159999999999999E-2</v>
      </c>
      <c r="J99" s="82">
        <v>104.44840000000001</v>
      </c>
      <c r="K99" s="86">
        <v>139416.67000000001</v>
      </c>
      <c r="L99" s="82" t="s">
        <v>8228</v>
      </c>
      <c r="M99" s="82" t="s">
        <v>8229</v>
      </c>
      <c r="N99" s="82" t="s">
        <v>8228</v>
      </c>
      <c r="O99" s="82" t="s">
        <v>8229</v>
      </c>
      <c r="P99" s="82" t="s">
        <v>8226</v>
      </c>
      <c r="Q99" s="86">
        <v>50000000</v>
      </c>
      <c r="R99" s="82">
        <v>4.9000000000000004</v>
      </c>
      <c r="S99" s="86">
        <v>50000000</v>
      </c>
      <c r="T99" s="83">
        <v>45777</v>
      </c>
      <c r="U99" s="82">
        <v>203</v>
      </c>
      <c r="V99" s="82">
        <v>156694</v>
      </c>
      <c r="W99" s="82" t="s">
        <v>4961</v>
      </c>
      <c r="X99" s="82">
        <v>99.37</v>
      </c>
      <c r="Y99" s="86">
        <v>49685000</v>
      </c>
      <c r="Z99" s="86"/>
      <c r="AA99" s="82">
        <v>104.5094</v>
      </c>
      <c r="AB99" s="86">
        <v>-0.06</v>
      </c>
      <c r="AC99" s="86">
        <v>52224200</v>
      </c>
      <c r="AD99" s="86">
        <v>52224200</v>
      </c>
      <c r="AE99" s="86">
        <v>0</v>
      </c>
      <c r="AF99" s="86">
        <v>2539200</v>
      </c>
      <c r="AG99" s="86">
        <v>2569700</v>
      </c>
      <c r="AH99" s="86">
        <v>-30500</v>
      </c>
      <c r="AI99" s="86"/>
      <c r="AJ99" s="86">
        <v>506180146.14999998</v>
      </c>
      <c r="AK99" s="82">
        <v>10.317299999999999</v>
      </c>
      <c r="AL99" s="82" t="s">
        <v>8346</v>
      </c>
      <c r="AM99" s="82" t="s">
        <v>8216</v>
      </c>
      <c r="AN99" s="82">
        <v>73639</v>
      </c>
      <c r="AO99" s="82" t="s">
        <v>8226</v>
      </c>
      <c r="AP99" s="82">
        <v>7.17</v>
      </c>
      <c r="AQ99" s="83">
        <v>45764</v>
      </c>
      <c r="AR99" s="83">
        <v>45947</v>
      </c>
      <c r="AS99" s="82">
        <v>1787</v>
      </c>
      <c r="AT99" s="82" t="s">
        <v>8231</v>
      </c>
      <c r="AU99" s="83">
        <v>45777</v>
      </c>
      <c r="AV99" s="82" t="s">
        <v>8218</v>
      </c>
      <c r="AW99" s="82">
        <v>100</v>
      </c>
      <c r="AX99" s="83"/>
      <c r="AY99" s="82" t="s">
        <v>4963</v>
      </c>
      <c r="AZ99" s="82">
        <v>1</v>
      </c>
      <c r="BA99" s="82" t="s">
        <v>8232</v>
      </c>
      <c r="BB99" s="82" t="s">
        <v>8232</v>
      </c>
      <c r="BC99" s="87">
        <v>6.1159999999999999E-2</v>
      </c>
      <c r="BD99" s="87">
        <v>6.1159999999999999E-2</v>
      </c>
      <c r="BE99" s="87">
        <v>104.44840000000001</v>
      </c>
      <c r="BF99" s="87">
        <v>104.44840000000001</v>
      </c>
      <c r="BG99" s="82" t="s">
        <v>8221</v>
      </c>
      <c r="BH99" s="82" t="s">
        <v>8325</v>
      </c>
      <c r="BI99" s="82">
        <v>4.1416500000000003</v>
      </c>
      <c r="BJ99" s="82">
        <v>4.1416500000000003</v>
      </c>
      <c r="BK99" s="82">
        <v>4.1416500000000003</v>
      </c>
      <c r="BL99" s="86">
        <v>52363616.670000002</v>
      </c>
      <c r="BM99" s="82">
        <v>10.344900000000001</v>
      </c>
      <c r="BN99" s="82" t="s">
        <v>8226</v>
      </c>
      <c r="BO99" s="82">
        <v>4.2683</v>
      </c>
      <c r="BP99" s="88"/>
      <c r="BQ99" s="88"/>
      <c r="BR99" s="88"/>
      <c r="BS99" s="82"/>
      <c r="BT99" s="85">
        <v>6.2100000000000002E-2</v>
      </c>
    </row>
    <row r="100" spans="1:72" hidden="1">
      <c r="A100" s="82" t="s">
        <v>4976</v>
      </c>
      <c r="B100" s="82" t="s">
        <v>4977</v>
      </c>
      <c r="C100" s="82" t="s">
        <v>8233</v>
      </c>
      <c r="D100" s="82" t="s">
        <v>8234</v>
      </c>
      <c r="E100" s="82" t="s">
        <v>8226</v>
      </c>
      <c r="F100" s="82" t="s">
        <v>8227</v>
      </c>
      <c r="G100" s="83">
        <v>48448</v>
      </c>
      <c r="H100" s="84">
        <v>450000</v>
      </c>
      <c r="I100" s="85">
        <v>6.2799999999999995E-2</v>
      </c>
      <c r="J100" s="82">
        <v>105.6598</v>
      </c>
      <c r="K100" s="86">
        <v>626175</v>
      </c>
      <c r="L100" s="82" t="s">
        <v>8228</v>
      </c>
      <c r="M100" s="82" t="s">
        <v>8229</v>
      </c>
      <c r="N100" s="82" t="s">
        <v>8228</v>
      </c>
      <c r="O100" s="82" t="s">
        <v>8229</v>
      </c>
      <c r="P100" s="82" t="s">
        <v>8226</v>
      </c>
      <c r="Q100" s="86">
        <v>45000000</v>
      </c>
      <c r="R100" s="82">
        <v>7.21</v>
      </c>
      <c r="S100" s="86">
        <v>45000000</v>
      </c>
      <c r="T100" s="83">
        <v>45777</v>
      </c>
      <c r="U100" s="82">
        <v>203</v>
      </c>
      <c r="V100" s="82">
        <v>148011</v>
      </c>
      <c r="W100" s="82" t="s">
        <v>4961</v>
      </c>
      <c r="X100" s="82">
        <v>99.77</v>
      </c>
      <c r="Y100" s="86">
        <v>44896500</v>
      </c>
      <c r="Z100" s="86"/>
      <c r="AA100" s="82">
        <v>105.8009</v>
      </c>
      <c r="AB100" s="86">
        <v>-0.13</v>
      </c>
      <c r="AC100" s="86">
        <v>47546910</v>
      </c>
      <c r="AD100" s="86">
        <v>47546910</v>
      </c>
      <c r="AE100" s="86">
        <v>0</v>
      </c>
      <c r="AF100" s="86">
        <v>2650410</v>
      </c>
      <c r="AG100" s="86">
        <v>2713905</v>
      </c>
      <c r="AH100" s="86">
        <v>-63495</v>
      </c>
      <c r="AI100" s="86"/>
      <c r="AJ100" s="86">
        <v>506180146.14999998</v>
      </c>
      <c r="AK100" s="82">
        <v>9.3933</v>
      </c>
      <c r="AL100" s="82" t="s">
        <v>8235</v>
      </c>
      <c r="AM100" s="82" t="s">
        <v>8216</v>
      </c>
      <c r="AN100" s="82">
        <v>73639</v>
      </c>
      <c r="AO100" s="82" t="s">
        <v>8226</v>
      </c>
      <c r="AP100" s="82">
        <v>7.26</v>
      </c>
      <c r="AQ100" s="83">
        <v>45710</v>
      </c>
      <c r="AR100" s="83">
        <v>45891</v>
      </c>
      <c r="AS100" s="82">
        <v>2632</v>
      </c>
      <c r="AT100" s="82" t="s">
        <v>8231</v>
      </c>
      <c r="AU100" s="83">
        <v>45777</v>
      </c>
      <c r="AV100" s="82" t="s">
        <v>8218</v>
      </c>
      <c r="AW100" s="82">
        <v>100</v>
      </c>
      <c r="AX100" s="83"/>
      <c r="AY100" s="82" t="s">
        <v>4963</v>
      </c>
      <c r="AZ100" s="82">
        <v>1</v>
      </c>
      <c r="BA100" s="82" t="s">
        <v>8232</v>
      </c>
      <c r="BB100" s="82" t="s">
        <v>8232</v>
      </c>
      <c r="BC100" s="87">
        <v>6.2799999999999995E-2</v>
      </c>
      <c r="BD100" s="87">
        <v>6.2799999999999995E-2</v>
      </c>
      <c r="BE100" s="87">
        <v>105.6597</v>
      </c>
      <c r="BF100" s="87">
        <v>105.65989999999999</v>
      </c>
      <c r="BG100" s="82" t="s">
        <v>8221</v>
      </c>
      <c r="BH100" s="82" t="s">
        <v>8325</v>
      </c>
      <c r="BI100" s="82">
        <v>5.5967099999999999</v>
      </c>
      <c r="BJ100" s="82">
        <v>5.5967099999999999</v>
      </c>
      <c r="BK100" s="82">
        <v>5.5967099999999999</v>
      </c>
      <c r="BL100" s="86">
        <v>48173085</v>
      </c>
      <c r="BM100" s="82">
        <v>9.5169999999999995</v>
      </c>
      <c r="BN100" s="82" t="s">
        <v>8226</v>
      </c>
      <c r="BO100" s="82">
        <v>5.7724500000000001</v>
      </c>
      <c r="BP100" s="88"/>
      <c r="BQ100" s="88"/>
      <c r="BR100" s="88"/>
      <c r="BS100" s="82"/>
      <c r="BT100" s="85">
        <v>6.3789999999999999E-2</v>
      </c>
    </row>
    <row r="101" spans="1:72" hidden="1">
      <c r="A101" s="82" t="s">
        <v>4976</v>
      </c>
      <c r="B101" s="82" t="s">
        <v>4977</v>
      </c>
      <c r="C101" s="82" t="s">
        <v>9201</v>
      </c>
      <c r="D101" s="82" t="s">
        <v>9202</v>
      </c>
      <c r="E101" s="82" t="s">
        <v>8226</v>
      </c>
      <c r="F101" s="82" t="s">
        <v>8227</v>
      </c>
      <c r="G101" s="83">
        <v>47800</v>
      </c>
      <c r="H101" s="84">
        <v>500000</v>
      </c>
      <c r="I101" s="85">
        <v>6.1310000000000003E-2</v>
      </c>
      <c r="J101" s="82">
        <v>105.5077</v>
      </c>
      <c r="K101" s="86">
        <v>1708000</v>
      </c>
      <c r="L101" s="82" t="s">
        <v>8228</v>
      </c>
      <c r="M101" s="82" t="s">
        <v>8229</v>
      </c>
      <c r="N101" s="82" t="s">
        <v>8228</v>
      </c>
      <c r="O101" s="82" t="s">
        <v>8229</v>
      </c>
      <c r="P101" s="82" t="s">
        <v>8226</v>
      </c>
      <c r="Q101" s="86">
        <v>50000000</v>
      </c>
      <c r="R101" s="82">
        <v>5.46</v>
      </c>
      <c r="S101" s="86">
        <v>50000000</v>
      </c>
      <c r="T101" s="83">
        <v>45777</v>
      </c>
      <c r="U101" s="82">
        <v>203</v>
      </c>
      <c r="V101" s="82">
        <v>165342</v>
      </c>
      <c r="W101" s="82" t="s">
        <v>4961</v>
      </c>
      <c r="X101" s="82">
        <v>101.88</v>
      </c>
      <c r="Y101" s="86">
        <v>50940000</v>
      </c>
      <c r="Z101" s="86"/>
      <c r="AA101" s="82">
        <v>105.5337</v>
      </c>
      <c r="AB101" s="86">
        <v>-0.02</v>
      </c>
      <c r="AC101" s="86">
        <v>52753850</v>
      </c>
      <c r="AD101" s="86">
        <v>52753850</v>
      </c>
      <c r="AE101" s="86">
        <v>0</v>
      </c>
      <c r="AF101" s="86">
        <v>1813850</v>
      </c>
      <c r="AG101" s="86">
        <v>1826850</v>
      </c>
      <c r="AH101" s="86">
        <v>-13000</v>
      </c>
      <c r="AI101" s="86"/>
      <c r="AJ101" s="86">
        <v>506180146.14999998</v>
      </c>
      <c r="AK101" s="82">
        <v>10.422000000000001</v>
      </c>
      <c r="AL101" s="82" t="s">
        <v>9203</v>
      </c>
      <c r="AM101" s="82" t="s">
        <v>8216</v>
      </c>
      <c r="AN101" s="82">
        <v>73639</v>
      </c>
      <c r="AO101" s="82" t="s">
        <v>8226</v>
      </c>
      <c r="AP101" s="82">
        <v>7.32</v>
      </c>
      <c r="AQ101" s="83">
        <v>45609</v>
      </c>
      <c r="AR101" s="83">
        <v>45790</v>
      </c>
      <c r="AS101" s="82">
        <v>1993</v>
      </c>
      <c r="AT101" s="82" t="s">
        <v>8231</v>
      </c>
      <c r="AU101" s="83">
        <v>45777</v>
      </c>
      <c r="AV101" s="82" t="s">
        <v>8218</v>
      </c>
      <c r="AW101" s="82">
        <v>100</v>
      </c>
      <c r="AX101" s="83"/>
      <c r="AY101" s="82" t="s">
        <v>4963</v>
      </c>
      <c r="AZ101" s="82">
        <v>1</v>
      </c>
      <c r="BA101" s="82" t="s">
        <v>8232</v>
      </c>
      <c r="BB101" s="82" t="s">
        <v>8232</v>
      </c>
      <c r="BC101" s="87">
        <v>6.1310000000000003E-2</v>
      </c>
      <c r="BD101" s="87">
        <v>6.1310000000000003E-2</v>
      </c>
      <c r="BE101" s="87">
        <v>105.5077</v>
      </c>
      <c r="BF101" s="87">
        <v>105.5077</v>
      </c>
      <c r="BG101" s="82" t="s">
        <v>8221</v>
      </c>
      <c r="BH101" s="82" t="s">
        <v>8325</v>
      </c>
      <c r="BI101" s="82">
        <v>4.3947099999999999</v>
      </c>
      <c r="BJ101" s="82">
        <v>4.3947099999999999</v>
      </c>
      <c r="BK101" s="82">
        <v>4.3947099999999999</v>
      </c>
      <c r="BL101" s="86">
        <v>54461850</v>
      </c>
      <c r="BM101" s="82">
        <v>10.759399999999999</v>
      </c>
      <c r="BN101" s="82" t="s">
        <v>8226</v>
      </c>
      <c r="BO101" s="82">
        <v>4.52942</v>
      </c>
      <c r="BP101" s="88"/>
      <c r="BQ101" s="88"/>
      <c r="BR101" s="88"/>
      <c r="BS101" s="82"/>
      <c r="BT101" s="85">
        <v>6.2239999999999997E-2</v>
      </c>
    </row>
    <row r="102" spans="1:72" hidden="1">
      <c r="A102" s="82" t="s">
        <v>4976</v>
      </c>
      <c r="B102" s="82" t="s">
        <v>4977</v>
      </c>
      <c r="C102" s="82" t="s">
        <v>8347</v>
      </c>
      <c r="D102" s="82" t="s">
        <v>8348</v>
      </c>
      <c r="E102" s="82" t="s">
        <v>8226</v>
      </c>
      <c r="F102" s="82" t="s">
        <v>8227</v>
      </c>
      <c r="G102" s="83">
        <v>46558</v>
      </c>
      <c r="H102" s="84">
        <v>200000</v>
      </c>
      <c r="I102" s="85">
        <v>6.019E-2</v>
      </c>
      <c r="J102" s="82">
        <v>102.68</v>
      </c>
      <c r="K102" s="86">
        <v>537100</v>
      </c>
      <c r="L102" s="82" t="s">
        <v>8228</v>
      </c>
      <c r="M102" s="82" t="s">
        <v>8229</v>
      </c>
      <c r="N102" s="82" t="s">
        <v>8228</v>
      </c>
      <c r="O102" s="82" t="s">
        <v>8229</v>
      </c>
      <c r="P102" s="82" t="s">
        <v>8226</v>
      </c>
      <c r="Q102" s="86">
        <v>20000000</v>
      </c>
      <c r="R102" s="82">
        <v>2.11</v>
      </c>
      <c r="S102" s="86">
        <v>20000000</v>
      </c>
      <c r="T102" s="83">
        <v>45777</v>
      </c>
      <c r="U102" s="82">
        <v>203</v>
      </c>
      <c r="V102" s="82">
        <v>145911</v>
      </c>
      <c r="W102" s="82" t="s">
        <v>4961</v>
      </c>
      <c r="X102" s="82">
        <v>101.1721</v>
      </c>
      <c r="Y102" s="86">
        <v>20234415.91</v>
      </c>
      <c r="Z102" s="86"/>
      <c r="AA102" s="82">
        <v>102.667</v>
      </c>
      <c r="AB102" s="86">
        <v>0.01</v>
      </c>
      <c r="AC102" s="86">
        <v>20536000</v>
      </c>
      <c r="AD102" s="86">
        <v>20536000</v>
      </c>
      <c r="AE102" s="86">
        <v>0</v>
      </c>
      <c r="AF102" s="86">
        <v>301584.09000000003</v>
      </c>
      <c r="AG102" s="86">
        <v>298984.09000000003</v>
      </c>
      <c r="AH102" s="86">
        <v>2600</v>
      </c>
      <c r="AI102" s="86"/>
      <c r="AJ102" s="86">
        <v>506180146.14999998</v>
      </c>
      <c r="AK102" s="82">
        <v>4.0571000000000002</v>
      </c>
      <c r="AL102" s="82" t="s">
        <v>8349</v>
      </c>
      <c r="AM102" s="82" t="s">
        <v>8216</v>
      </c>
      <c r="AN102" s="82">
        <v>73639</v>
      </c>
      <c r="AO102" s="82" t="s">
        <v>8226</v>
      </c>
      <c r="AP102" s="82">
        <v>7.38</v>
      </c>
      <c r="AQ102" s="83">
        <v>45646</v>
      </c>
      <c r="AR102" s="83">
        <v>45828</v>
      </c>
      <c r="AS102" s="82">
        <v>770</v>
      </c>
      <c r="AT102" s="82" t="s">
        <v>8231</v>
      </c>
      <c r="AU102" s="83">
        <v>45777</v>
      </c>
      <c r="AV102" s="82" t="s">
        <v>8218</v>
      </c>
      <c r="AW102" s="82">
        <v>100</v>
      </c>
      <c r="AX102" s="83"/>
      <c r="AY102" s="82" t="s">
        <v>4963</v>
      </c>
      <c r="AZ102" s="82">
        <v>1</v>
      </c>
      <c r="BA102" s="82" t="s">
        <v>8232</v>
      </c>
      <c r="BB102" s="82" t="s">
        <v>8232</v>
      </c>
      <c r="BC102" s="87">
        <v>6.019E-2</v>
      </c>
      <c r="BD102" s="87">
        <v>6.019E-2</v>
      </c>
      <c r="BE102" s="87">
        <v>102.68</v>
      </c>
      <c r="BF102" s="87">
        <v>102.6799</v>
      </c>
      <c r="BG102" s="82" t="s">
        <v>8221</v>
      </c>
      <c r="BH102" s="82" t="s">
        <v>8325</v>
      </c>
      <c r="BI102" s="82">
        <v>1.90994</v>
      </c>
      <c r="BJ102" s="82">
        <v>1.90994</v>
      </c>
      <c r="BK102" s="82">
        <v>1.90994</v>
      </c>
      <c r="BL102" s="86">
        <v>21073100</v>
      </c>
      <c r="BM102" s="82">
        <v>4.1631999999999998</v>
      </c>
      <c r="BN102" s="82" t="s">
        <v>8226</v>
      </c>
      <c r="BO102" s="82">
        <v>1.9674100000000001</v>
      </c>
      <c r="BP102" s="88"/>
      <c r="BQ102" s="88"/>
      <c r="BR102" s="88"/>
      <c r="BS102" s="82"/>
      <c r="BT102" s="85">
        <v>6.1089999999999998E-2</v>
      </c>
    </row>
    <row r="103" spans="1:72" hidden="1">
      <c r="A103" s="82" t="s">
        <v>4976</v>
      </c>
      <c r="B103" s="82" t="s">
        <v>4977</v>
      </c>
      <c r="C103" s="82" t="s">
        <v>21549</v>
      </c>
      <c r="D103" s="82" t="s">
        <v>21550</v>
      </c>
      <c r="E103" s="82" t="s">
        <v>8350</v>
      </c>
      <c r="F103" s="82" t="s">
        <v>8237</v>
      </c>
      <c r="G103" s="83">
        <v>47449</v>
      </c>
      <c r="H103" s="84">
        <v>500000</v>
      </c>
      <c r="I103" s="85">
        <v>6.4360000000000001E-2</v>
      </c>
      <c r="J103" s="82">
        <v>102.86109999999999</v>
      </c>
      <c r="K103" s="86">
        <v>1533583.33</v>
      </c>
      <c r="L103" s="82" t="s">
        <v>8228</v>
      </c>
      <c r="M103" s="82" t="s">
        <v>8229</v>
      </c>
      <c r="N103" s="82" t="s">
        <v>8228</v>
      </c>
      <c r="O103" s="82" t="s">
        <v>8229</v>
      </c>
      <c r="P103" s="82" t="s">
        <v>8226</v>
      </c>
      <c r="Q103" s="86">
        <v>50000000</v>
      </c>
      <c r="R103" s="82">
        <v>4.51</v>
      </c>
      <c r="S103" s="86">
        <v>50000000</v>
      </c>
      <c r="T103" s="83">
        <v>45777</v>
      </c>
      <c r="U103" s="82">
        <v>227</v>
      </c>
      <c r="V103" s="82">
        <v>172827</v>
      </c>
      <c r="W103" s="82" t="s">
        <v>4961</v>
      </c>
      <c r="X103" s="82">
        <v>100.5384</v>
      </c>
      <c r="Y103" s="86">
        <v>50269200</v>
      </c>
      <c r="Z103" s="86"/>
      <c r="AA103" s="82">
        <v>102.8759</v>
      </c>
      <c r="AB103" s="86">
        <v>-0.01</v>
      </c>
      <c r="AC103" s="86">
        <v>51430550</v>
      </c>
      <c r="AD103" s="86">
        <v>51430550</v>
      </c>
      <c r="AE103" s="86">
        <v>0</v>
      </c>
      <c r="AF103" s="86">
        <v>1161350</v>
      </c>
      <c r="AG103" s="86">
        <v>1168750</v>
      </c>
      <c r="AH103" s="86">
        <v>-7400</v>
      </c>
      <c r="AI103" s="86"/>
      <c r="AJ103" s="86">
        <v>506180146.14999998</v>
      </c>
      <c r="AK103" s="82">
        <v>10.160500000000001</v>
      </c>
      <c r="AL103" s="82" t="s">
        <v>21551</v>
      </c>
      <c r="AM103" s="82" t="s">
        <v>8216</v>
      </c>
      <c r="AN103" s="82">
        <v>8139</v>
      </c>
      <c r="AO103" s="82" t="s">
        <v>8226</v>
      </c>
      <c r="AP103" s="82">
        <v>7.17</v>
      </c>
      <c r="AQ103" s="83">
        <v>45623</v>
      </c>
      <c r="AR103" s="83">
        <v>45804</v>
      </c>
      <c r="AS103" s="82">
        <v>1647</v>
      </c>
      <c r="AT103" s="82" t="s">
        <v>8231</v>
      </c>
      <c r="AU103" s="83">
        <v>45777</v>
      </c>
      <c r="AV103" s="82" t="s">
        <v>8218</v>
      </c>
      <c r="AW103" s="82">
        <v>100</v>
      </c>
      <c r="AX103" s="83"/>
      <c r="AY103" s="82" t="s">
        <v>4963</v>
      </c>
      <c r="AZ103" s="82">
        <v>1</v>
      </c>
      <c r="BA103" s="82" t="s">
        <v>8232</v>
      </c>
      <c r="BB103" s="82" t="s">
        <v>8232</v>
      </c>
      <c r="BC103" s="87">
        <v>6.4420000000000005E-2</v>
      </c>
      <c r="BD103" s="87">
        <v>6.4299999999999996E-2</v>
      </c>
      <c r="BE103" s="87">
        <v>102.83750000000001</v>
      </c>
      <c r="BF103" s="87">
        <v>102.88460000000001</v>
      </c>
      <c r="BG103" s="82" t="s">
        <v>8221</v>
      </c>
      <c r="BH103" s="82" t="s">
        <v>8325</v>
      </c>
      <c r="BI103" s="82">
        <v>3.7529400000000002</v>
      </c>
      <c r="BJ103" s="82">
        <v>3.7533500000000002</v>
      </c>
      <c r="BK103" s="82">
        <v>3.7531500000000002</v>
      </c>
      <c r="BL103" s="86">
        <v>52964133.329999998</v>
      </c>
      <c r="BM103" s="82">
        <v>10.4635</v>
      </c>
      <c r="BN103" s="82" t="s">
        <v>8226</v>
      </c>
      <c r="BO103" s="82">
        <v>3.87392</v>
      </c>
      <c r="BP103" s="88"/>
      <c r="BQ103" s="88"/>
      <c r="BR103" s="88"/>
      <c r="BS103" s="82"/>
      <c r="BT103" s="85">
        <v>6.5390000000000004E-2</v>
      </c>
    </row>
    <row r="104" spans="1:72" hidden="1">
      <c r="A104" s="82" t="s">
        <v>4976</v>
      </c>
      <c r="B104" s="82" t="s">
        <v>4977</v>
      </c>
      <c r="C104" s="82" t="s">
        <v>9385</v>
      </c>
      <c r="D104" s="82" t="s">
        <v>9386</v>
      </c>
      <c r="E104" s="82" t="s">
        <v>8353</v>
      </c>
      <c r="F104" s="82" t="s">
        <v>8237</v>
      </c>
      <c r="G104" s="83">
        <v>47814</v>
      </c>
      <c r="H104" s="84">
        <v>150000</v>
      </c>
      <c r="I104" s="85">
        <v>6.5369999999999998E-2</v>
      </c>
      <c r="J104" s="82">
        <v>103.0026</v>
      </c>
      <c r="K104" s="86">
        <v>461358.33</v>
      </c>
      <c r="L104" s="82" t="s">
        <v>8228</v>
      </c>
      <c r="M104" s="82" t="s">
        <v>8229</v>
      </c>
      <c r="N104" s="82" t="s">
        <v>8228</v>
      </c>
      <c r="O104" s="82" t="s">
        <v>8229</v>
      </c>
      <c r="P104" s="82" t="s">
        <v>8226</v>
      </c>
      <c r="Q104" s="86">
        <v>15000000</v>
      </c>
      <c r="R104" s="82">
        <v>5.5</v>
      </c>
      <c r="S104" s="86">
        <v>15000000</v>
      </c>
      <c r="T104" s="83">
        <v>45777</v>
      </c>
      <c r="U104" s="82">
        <v>227</v>
      </c>
      <c r="V104" s="82">
        <v>170402</v>
      </c>
      <c r="W104" s="82" t="s">
        <v>4961</v>
      </c>
      <c r="X104" s="82">
        <v>99.083399999999997</v>
      </c>
      <c r="Y104" s="86">
        <v>14862510</v>
      </c>
      <c r="Z104" s="86"/>
      <c r="AA104" s="82">
        <v>103.00369999999999</v>
      </c>
      <c r="AB104" s="86">
        <v>0</v>
      </c>
      <c r="AC104" s="86">
        <v>15450390</v>
      </c>
      <c r="AD104" s="86">
        <v>15450390</v>
      </c>
      <c r="AE104" s="86">
        <v>0</v>
      </c>
      <c r="AF104" s="86">
        <v>587880</v>
      </c>
      <c r="AG104" s="86">
        <v>588045</v>
      </c>
      <c r="AH104" s="86">
        <v>-165</v>
      </c>
      <c r="AI104" s="86"/>
      <c r="AJ104" s="86">
        <v>506180146.14999998</v>
      </c>
      <c r="AK104" s="82">
        <v>3.0524</v>
      </c>
      <c r="AL104" s="82" t="s">
        <v>9387</v>
      </c>
      <c r="AM104" s="82" t="s">
        <v>8216</v>
      </c>
      <c r="AN104" s="82">
        <v>8151</v>
      </c>
      <c r="AO104" s="82" t="s">
        <v>8226</v>
      </c>
      <c r="AP104" s="82">
        <v>7.19</v>
      </c>
      <c r="AQ104" s="83">
        <v>45623</v>
      </c>
      <c r="AR104" s="83">
        <v>45804</v>
      </c>
      <c r="AS104" s="82">
        <v>2007</v>
      </c>
      <c r="AT104" s="82" t="s">
        <v>8231</v>
      </c>
      <c r="AU104" s="83">
        <v>45777</v>
      </c>
      <c r="AV104" s="82" t="s">
        <v>8218</v>
      </c>
      <c r="AW104" s="82">
        <v>100</v>
      </c>
      <c r="AX104" s="83"/>
      <c r="AY104" s="82" t="s">
        <v>4963</v>
      </c>
      <c r="AZ104" s="82">
        <v>1</v>
      </c>
      <c r="BA104" s="82" t="s">
        <v>8232</v>
      </c>
      <c r="BB104" s="82" t="s">
        <v>8232</v>
      </c>
      <c r="BC104" s="87">
        <v>6.5339999999999995E-2</v>
      </c>
      <c r="BD104" s="87">
        <v>6.54E-2</v>
      </c>
      <c r="BE104" s="87">
        <v>103.01739999999999</v>
      </c>
      <c r="BF104" s="87">
        <v>102.98779999999999</v>
      </c>
      <c r="BG104" s="82" t="s">
        <v>8221</v>
      </c>
      <c r="BH104" s="82" t="s">
        <v>8325</v>
      </c>
      <c r="BI104" s="82">
        <v>4.42408</v>
      </c>
      <c r="BJ104" s="82">
        <v>4.4237700000000002</v>
      </c>
      <c r="BK104" s="82">
        <v>4.4239300000000004</v>
      </c>
      <c r="BL104" s="86">
        <v>15911748.33</v>
      </c>
      <c r="BM104" s="82">
        <v>3.1435</v>
      </c>
      <c r="BN104" s="82" t="s">
        <v>8226</v>
      </c>
      <c r="BO104" s="82">
        <v>4.5685200000000004</v>
      </c>
      <c r="BP104" s="88"/>
      <c r="BQ104" s="88"/>
      <c r="BR104" s="88"/>
      <c r="BS104" s="82"/>
      <c r="BT104" s="85">
        <v>6.6439999999999999E-2</v>
      </c>
    </row>
    <row r="105" spans="1:72" hidden="1">
      <c r="A105" s="82" t="s">
        <v>4976</v>
      </c>
      <c r="B105" s="82" t="s">
        <v>4977</v>
      </c>
      <c r="C105" s="82" t="s">
        <v>8351</v>
      </c>
      <c r="D105" s="82" t="s">
        <v>8352</v>
      </c>
      <c r="E105" s="82" t="s">
        <v>8353</v>
      </c>
      <c r="F105" s="82" t="s">
        <v>8237</v>
      </c>
      <c r="G105" s="83">
        <v>48870</v>
      </c>
      <c r="H105" s="84">
        <v>500000</v>
      </c>
      <c r="I105" s="85">
        <v>6.6799999999999998E-2</v>
      </c>
      <c r="J105" s="82">
        <v>106.18980000000001</v>
      </c>
      <c r="K105" s="86">
        <v>138125</v>
      </c>
      <c r="L105" s="82" t="s">
        <v>8228</v>
      </c>
      <c r="M105" s="82" t="s">
        <v>8229</v>
      </c>
      <c r="N105" s="82" t="s">
        <v>8228</v>
      </c>
      <c r="O105" s="82" t="s">
        <v>8229</v>
      </c>
      <c r="P105" s="82" t="s">
        <v>8226</v>
      </c>
      <c r="Q105" s="86">
        <v>50000000</v>
      </c>
      <c r="R105" s="82">
        <v>8.35</v>
      </c>
      <c r="S105" s="86">
        <v>50000000</v>
      </c>
      <c r="T105" s="83">
        <v>45777</v>
      </c>
      <c r="U105" s="82">
        <v>227</v>
      </c>
      <c r="V105" s="82">
        <v>165092</v>
      </c>
      <c r="W105" s="82" t="s">
        <v>4961</v>
      </c>
      <c r="X105" s="82">
        <v>100.0682</v>
      </c>
      <c r="Y105" s="86">
        <v>50034100</v>
      </c>
      <c r="Z105" s="86"/>
      <c r="AA105" s="82">
        <v>106.2921</v>
      </c>
      <c r="AB105" s="86">
        <v>-0.1</v>
      </c>
      <c r="AC105" s="86">
        <v>53094900</v>
      </c>
      <c r="AD105" s="86">
        <v>53094900</v>
      </c>
      <c r="AE105" s="86">
        <v>0</v>
      </c>
      <c r="AF105" s="86">
        <v>3060800</v>
      </c>
      <c r="AG105" s="86">
        <v>3111950</v>
      </c>
      <c r="AH105" s="86">
        <v>-51150</v>
      </c>
      <c r="AI105" s="86"/>
      <c r="AJ105" s="86">
        <v>506180146.14999998</v>
      </c>
      <c r="AK105" s="82">
        <v>10.4893</v>
      </c>
      <c r="AL105" s="82" t="s">
        <v>8354</v>
      </c>
      <c r="AM105" s="82" t="s">
        <v>8216</v>
      </c>
      <c r="AN105" s="82">
        <v>8151</v>
      </c>
      <c r="AO105" s="82" t="s">
        <v>8226</v>
      </c>
      <c r="AP105" s="82">
        <v>7.65</v>
      </c>
      <c r="AQ105" s="83">
        <v>45765</v>
      </c>
      <c r="AR105" s="83">
        <v>45948</v>
      </c>
      <c r="AS105" s="82">
        <v>3048</v>
      </c>
      <c r="AT105" s="82" t="s">
        <v>8231</v>
      </c>
      <c r="AU105" s="83">
        <v>45777</v>
      </c>
      <c r="AV105" s="82" t="s">
        <v>8218</v>
      </c>
      <c r="AW105" s="82">
        <v>100</v>
      </c>
      <c r="AX105" s="83"/>
      <c r="AY105" s="82" t="s">
        <v>4963</v>
      </c>
      <c r="AZ105" s="82">
        <v>1</v>
      </c>
      <c r="BA105" s="82" t="s">
        <v>8232</v>
      </c>
      <c r="BB105" s="82" t="s">
        <v>8232</v>
      </c>
      <c r="BC105" s="87">
        <v>6.6799999999999998E-2</v>
      </c>
      <c r="BD105" s="87">
        <v>6.6799999999999998E-2</v>
      </c>
      <c r="BE105" s="87">
        <v>106.1893</v>
      </c>
      <c r="BF105" s="87">
        <v>106.19029999999999</v>
      </c>
      <c r="BG105" s="82" t="s">
        <v>8221</v>
      </c>
      <c r="BH105" s="82" t="s">
        <v>8325</v>
      </c>
      <c r="BI105" s="82">
        <v>6.2291800000000004</v>
      </c>
      <c r="BJ105" s="82">
        <v>6.2291999999999996</v>
      </c>
      <c r="BK105" s="82">
        <v>6.22919</v>
      </c>
      <c r="BL105" s="86">
        <v>53233025</v>
      </c>
      <c r="BM105" s="82">
        <v>10.5166</v>
      </c>
      <c r="BN105" s="82" t="s">
        <v>8226</v>
      </c>
      <c r="BO105" s="82">
        <v>6.4372499999999997</v>
      </c>
      <c r="BP105" s="88"/>
      <c r="BQ105" s="88"/>
      <c r="BR105" s="88"/>
      <c r="BS105" s="82"/>
      <c r="BT105" s="85">
        <v>6.7919999999999994E-2</v>
      </c>
    </row>
    <row r="106" spans="1:72" hidden="1">
      <c r="A106" s="82" t="s">
        <v>4976</v>
      </c>
      <c r="B106" s="82" t="s">
        <v>4977</v>
      </c>
      <c r="C106" s="82" t="s">
        <v>21841</v>
      </c>
      <c r="D106" s="82" t="s">
        <v>21842</v>
      </c>
      <c r="E106" s="82" t="s">
        <v>4965</v>
      </c>
      <c r="F106" s="82" t="s">
        <v>4966</v>
      </c>
      <c r="G106" s="83">
        <v>45779</v>
      </c>
      <c r="H106" s="84">
        <v>115083.66499999999</v>
      </c>
      <c r="I106" s="85"/>
      <c r="J106" s="82">
        <v>99.98357</v>
      </c>
      <c r="K106" s="86">
        <v>0</v>
      </c>
      <c r="L106" s="82"/>
      <c r="M106" s="82"/>
      <c r="N106" s="82"/>
      <c r="O106" s="82"/>
      <c r="P106" s="82" t="s">
        <v>4967</v>
      </c>
      <c r="Q106" s="86">
        <v>11508366.529999999</v>
      </c>
      <c r="R106" s="82">
        <v>0.01</v>
      </c>
      <c r="S106" s="86">
        <v>11508366.529999999</v>
      </c>
      <c r="T106" s="83">
        <v>45777</v>
      </c>
      <c r="U106" s="82">
        <v>247</v>
      </c>
      <c r="V106" s="82">
        <v>178347</v>
      </c>
      <c r="W106" s="82" t="s">
        <v>4961</v>
      </c>
      <c r="X106" s="82">
        <v>99.967100000000002</v>
      </c>
      <c r="Y106" s="86">
        <v>11504585.57</v>
      </c>
      <c r="Z106" s="86">
        <v>11506476.050000001</v>
      </c>
      <c r="AA106" s="82"/>
      <c r="AB106" s="86"/>
      <c r="AC106" s="86">
        <v>11506476.050000001</v>
      </c>
      <c r="AD106" s="86">
        <v>11506476.050000001</v>
      </c>
      <c r="AE106" s="86">
        <v>1890.48</v>
      </c>
      <c r="AF106" s="86">
        <v>0</v>
      </c>
      <c r="AG106" s="86"/>
      <c r="AH106" s="86">
        <v>0</v>
      </c>
      <c r="AI106" s="86"/>
      <c r="AJ106" s="86">
        <v>506180146.14999998</v>
      </c>
      <c r="AK106" s="82">
        <v>2.2732000000000001</v>
      </c>
      <c r="AL106" s="82" t="s">
        <v>21843</v>
      </c>
      <c r="AM106" s="82" t="s">
        <v>4968</v>
      </c>
      <c r="AN106" s="82">
        <v>73640</v>
      </c>
      <c r="AO106" s="82" t="s">
        <v>4967</v>
      </c>
      <c r="AP106" s="82"/>
      <c r="AQ106" s="83"/>
      <c r="AR106" s="83"/>
      <c r="AS106" s="82">
        <v>2</v>
      </c>
      <c r="AT106" s="82"/>
      <c r="AU106" s="83">
        <v>45777</v>
      </c>
      <c r="AV106" s="82" t="s">
        <v>4968</v>
      </c>
      <c r="AW106" s="82">
        <v>100</v>
      </c>
      <c r="AX106" s="83"/>
      <c r="AY106" s="82" t="s">
        <v>4969</v>
      </c>
      <c r="AZ106" s="82">
        <v>1</v>
      </c>
      <c r="BA106" s="82"/>
      <c r="BB106" s="82"/>
      <c r="BC106" s="87"/>
      <c r="BD106" s="87"/>
      <c r="BE106" s="87"/>
      <c r="BF106" s="87"/>
      <c r="BG106" s="82" t="s">
        <v>8221</v>
      </c>
      <c r="BH106" s="82" t="s">
        <v>8325</v>
      </c>
      <c r="BI106" s="82"/>
      <c r="BJ106" s="82"/>
      <c r="BK106" s="82"/>
      <c r="BL106" s="86">
        <v>11506476.050000001</v>
      </c>
      <c r="BM106" s="82">
        <v>2.2732000000000001</v>
      </c>
      <c r="BN106" s="82" t="s">
        <v>4967</v>
      </c>
      <c r="BO106" s="82"/>
      <c r="BP106" s="88"/>
      <c r="BQ106" s="88"/>
      <c r="BR106" s="88"/>
      <c r="BS106" s="82"/>
      <c r="BT106" s="85"/>
    </row>
    <row r="107" spans="1:72" hidden="1">
      <c r="A107" s="82" t="s">
        <v>4976</v>
      </c>
      <c r="B107" s="82" t="s">
        <v>4977</v>
      </c>
      <c r="C107" s="82" t="s">
        <v>8254</v>
      </c>
      <c r="D107" s="82" t="s">
        <v>8255</v>
      </c>
      <c r="E107" s="82" t="s">
        <v>8256</v>
      </c>
      <c r="F107" s="82" t="s">
        <v>8257</v>
      </c>
      <c r="G107" s="83"/>
      <c r="H107" s="84">
        <v>157.19200000000001</v>
      </c>
      <c r="I107" s="85"/>
      <c r="J107" s="82">
        <v>11118.1224</v>
      </c>
      <c r="K107" s="86">
        <v>0</v>
      </c>
      <c r="L107" s="82"/>
      <c r="M107" s="82"/>
      <c r="N107" s="82"/>
      <c r="O107" s="82"/>
      <c r="P107" s="82" t="s">
        <v>8258</v>
      </c>
      <c r="Q107" s="86"/>
      <c r="R107" s="82">
        <v>0</v>
      </c>
      <c r="S107" s="86">
        <v>1571920</v>
      </c>
      <c r="T107" s="83">
        <v>45777</v>
      </c>
      <c r="U107" s="82">
        <v>620</v>
      </c>
      <c r="V107" s="82">
        <v>162785</v>
      </c>
      <c r="W107" s="82" t="s">
        <v>4961</v>
      </c>
      <c r="X107" s="82">
        <v>10000</v>
      </c>
      <c r="Y107" s="86">
        <v>1571920</v>
      </c>
      <c r="Z107" s="86"/>
      <c r="AA107" s="82">
        <v>11115.9584</v>
      </c>
      <c r="AB107" s="86">
        <v>0.02</v>
      </c>
      <c r="AC107" s="86">
        <v>1747679.9</v>
      </c>
      <c r="AD107" s="86">
        <v>1747679.9</v>
      </c>
      <c r="AE107" s="86">
        <v>0</v>
      </c>
      <c r="AF107" s="86">
        <v>175759.9</v>
      </c>
      <c r="AG107" s="86">
        <v>175419.73</v>
      </c>
      <c r="AH107" s="86">
        <v>340.17</v>
      </c>
      <c r="AI107" s="86"/>
      <c r="AJ107" s="86">
        <v>506180146.14999998</v>
      </c>
      <c r="AK107" s="82">
        <v>0.3453</v>
      </c>
      <c r="AL107" s="82" t="s">
        <v>8259</v>
      </c>
      <c r="AM107" s="82" t="s">
        <v>4968</v>
      </c>
      <c r="AN107" s="82">
        <v>797694</v>
      </c>
      <c r="AO107" s="82" t="s">
        <v>8258</v>
      </c>
      <c r="AP107" s="82"/>
      <c r="AQ107" s="83"/>
      <c r="AR107" s="83"/>
      <c r="AS107" s="82">
        <v>0</v>
      </c>
      <c r="AT107" s="82"/>
      <c r="AU107" s="83">
        <v>45777</v>
      </c>
      <c r="AV107" s="82" t="s">
        <v>4968</v>
      </c>
      <c r="AW107" s="82">
        <v>10000</v>
      </c>
      <c r="AX107" s="83"/>
      <c r="AY107" s="82" t="s">
        <v>4969</v>
      </c>
      <c r="AZ107" s="82">
        <v>1</v>
      </c>
      <c r="BA107" s="82"/>
      <c r="BB107" s="82"/>
      <c r="BC107" s="87"/>
      <c r="BD107" s="87"/>
      <c r="BE107" s="87"/>
      <c r="BF107" s="87"/>
      <c r="BG107" s="82" t="s">
        <v>8221</v>
      </c>
      <c r="BH107" s="82" t="s">
        <v>8325</v>
      </c>
      <c r="BI107" s="82"/>
      <c r="BJ107" s="82"/>
      <c r="BK107" s="82"/>
      <c r="BL107" s="86">
        <v>1747679.9</v>
      </c>
      <c r="BM107" s="82">
        <v>0.3453</v>
      </c>
      <c r="BN107" s="82" t="s">
        <v>8258</v>
      </c>
      <c r="BO107" s="82"/>
      <c r="BP107" s="88"/>
      <c r="BQ107" s="88"/>
      <c r="BR107" s="88"/>
      <c r="BS107" s="82"/>
      <c r="BT107" s="85"/>
    </row>
    <row r="108" spans="1:72" hidden="1">
      <c r="A108" s="82" t="s">
        <v>4976</v>
      </c>
      <c r="B108" s="82" t="s">
        <v>4977</v>
      </c>
      <c r="C108" s="82"/>
      <c r="D108" s="82"/>
      <c r="E108" s="82"/>
      <c r="F108" s="82" t="s">
        <v>4970</v>
      </c>
      <c r="G108" s="83"/>
      <c r="H108" s="84"/>
      <c r="I108" s="85"/>
      <c r="J108" s="82"/>
      <c r="K108" s="86"/>
      <c r="L108" s="82"/>
      <c r="M108" s="82"/>
      <c r="N108" s="82"/>
      <c r="O108" s="82"/>
      <c r="P108" s="82" t="s">
        <v>4971</v>
      </c>
      <c r="Q108" s="86"/>
      <c r="R108" s="82">
        <v>0</v>
      </c>
      <c r="S108" s="86"/>
      <c r="T108" s="83">
        <v>45777</v>
      </c>
      <c r="U108" s="82"/>
      <c r="V108" s="82"/>
      <c r="W108" s="82"/>
      <c r="X108" s="82"/>
      <c r="Y108" s="86"/>
      <c r="Z108" s="86"/>
      <c r="AA108" s="82"/>
      <c r="AB108" s="86"/>
      <c r="AC108" s="86">
        <v>5508373.0599999996</v>
      </c>
      <c r="AD108" s="86">
        <v>5508373.0599999996</v>
      </c>
      <c r="AE108" s="86"/>
      <c r="AF108" s="86"/>
      <c r="AG108" s="86"/>
      <c r="AH108" s="86">
        <v>0</v>
      </c>
      <c r="AI108" s="86"/>
      <c r="AJ108" s="86"/>
      <c r="AK108" s="82">
        <v>1.0881000000000001</v>
      </c>
      <c r="AL108" s="82"/>
      <c r="AM108" s="82"/>
      <c r="AN108" s="82"/>
      <c r="AO108" s="82" t="s">
        <v>4971</v>
      </c>
      <c r="AP108" s="82"/>
      <c r="AQ108" s="83"/>
      <c r="AR108" s="83"/>
      <c r="AS108" s="82"/>
      <c r="AT108" s="82"/>
      <c r="AU108" s="83"/>
      <c r="AV108" s="82"/>
      <c r="AW108" s="82"/>
      <c r="AX108" s="83"/>
      <c r="AY108" s="82" t="s">
        <v>4963</v>
      </c>
      <c r="AZ108" s="82">
        <v>1</v>
      </c>
      <c r="BA108" s="82"/>
      <c r="BB108" s="82"/>
      <c r="BC108" s="87"/>
      <c r="BD108" s="87"/>
      <c r="BE108" s="87"/>
      <c r="BF108" s="87"/>
      <c r="BG108" s="82" t="s">
        <v>8221</v>
      </c>
      <c r="BH108" s="82" t="s">
        <v>8325</v>
      </c>
      <c r="BI108" s="82"/>
      <c r="BJ108" s="82"/>
      <c r="BK108" s="82"/>
      <c r="BL108" s="86">
        <v>-1343464.08</v>
      </c>
      <c r="BM108" s="82">
        <v>-0.2656</v>
      </c>
      <c r="BN108" s="82" t="s">
        <v>4971</v>
      </c>
      <c r="BO108" s="82"/>
      <c r="BP108" s="88"/>
      <c r="BQ108" s="88"/>
      <c r="BR108" s="88"/>
      <c r="BS108" s="82"/>
      <c r="BT108" s="85"/>
    </row>
    <row r="109" spans="1:72" hidden="1">
      <c r="A109" s="82" t="s">
        <v>8355</v>
      </c>
      <c r="B109" s="82" t="s">
        <v>8356</v>
      </c>
      <c r="C109" s="82" t="s">
        <v>21868</v>
      </c>
      <c r="D109" s="82" t="s">
        <v>21869</v>
      </c>
      <c r="E109" s="82" t="s">
        <v>8854</v>
      </c>
      <c r="F109" s="82" t="s">
        <v>8270</v>
      </c>
      <c r="G109" s="83">
        <v>46140</v>
      </c>
      <c r="H109" s="84">
        <v>2500000</v>
      </c>
      <c r="I109" s="85">
        <v>7.2499999999999995E-2</v>
      </c>
      <c r="J109" s="82">
        <v>93.291899999999998</v>
      </c>
      <c r="K109" s="86">
        <v>0</v>
      </c>
      <c r="L109" s="82" t="s">
        <v>8271</v>
      </c>
      <c r="M109" s="82" t="s">
        <v>633</v>
      </c>
      <c r="N109" s="82" t="s">
        <v>8387</v>
      </c>
      <c r="O109" s="82" t="s">
        <v>633</v>
      </c>
      <c r="P109" s="82" t="s">
        <v>5046</v>
      </c>
      <c r="Q109" s="86">
        <v>250000000</v>
      </c>
      <c r="R109" s="82">
        <v>0.99</v>
      </c>
      <c r="S109" s="86">
        <v>250000000</v>
      </c>
      <c r="T109" s="83">
        <v>45777</v>
      </c>
      <c r="U109" s="82">
        <v>209</v>
      </c>
      <c r="V109" s="82">
        <v>183193</v>
      </c>
      <c r="W109" s="82" t="s">
        <v>4961</v>
      </c>
      <c r="X109" s="82">
        <v>93.274600000000007</v>
      </c>
      <c r="Y109" s="86">
        <v>233186500</v>
      </c>
      <c r="Z109" s="86">
        <v>233232817.5</v>
      </c>
      <c r="AA109" s="82">
        <v>93.274600000000007</v>
      </c>
      <c r="AB109" s="86">
        <v>0.02</v>
      </c>
      <c r="AC109" s="86">
        <v>233229750</v>
      </c>
      <c r="AD109" s="86">
        <v>233229750</v>
      </c>
      <c r="AE109" s="86">
        <v>46317.5</v>
      </c>
      <c r="AF109" s="86">
        <v>-3067.5</v>
      </c>
      <c r="AG109" s="86">
        <v>0</v>
      </c>
      <c r="AH109" s="86">
        <v>-3067.5</v>
      </c>
      <c r="AI109" s="86"/>
      <c r="AJ109" s="86">
        <v>4368496312.5799999</v>
      </c>
      <c r="AK109" s="82">
        <v>5.3388999999999998</v>
      </c>
      <c r="AL109" s="82" t="s">
        <v>21870</v>
      </c>
      <c r="AM109" s="82" t="s">
        <v>8216</v>
      </c>
      <c r="AN109" s="82">
        <v>781448</v>
      </c>
      <c r="AO109" s="82" t="s">
        <v>4962</v>
      </c>
      <c r="AP109" s="82"/>
      <c r="AQ109" s="83"/>
      <c r="AR109" s="83"/>
      <c r="AS109" s="82">
        <v>363</v>
      </c>
      <c r="AT109" s="82"/>
      <c r="AU109" s="83">
        <v>45777</v>
      </c>
      <c r="AV109" s="82" t="s">
        <v>4968</v>
      </c>
      <c r="AW109" s="82">
        <v>100</v>
      </c>
      <c r="AX109" s="83"/>
      <c r="AY109" s="82" t="s">
        <v>4969</v>
      </c>
      <c r="AZ109" s="82">
        <v>1</v>
      </c>
      <c r="BA109" s="82" t="s">
        <v>8272</v>
      </c>
      <c r="BB109" s="82" t="s">
        <v>8272</v>
      </c>
      <c r="BC109" s="87">
        <v>7.2499999999999995E-2</v>
      </c>
      <c r="BD109" s="87">
        <v>7.2499999999999995E-2</v>
      </c>
      <c r="BE109" s="87">
        <v>93.291899999999998</v>
      </c>
      <c r="BF109" s="87">
        <v>93.291899999999998</v>
      </c>
      <c r="BG109" s="82" t="s">
        <v>8221</v>
      </c>
      <c r="BH109" s="82" t="s">
        <v>8359</v>
      </c>
      <c r="BI109" s="82"/>
      <c r="BJ109" s="82"/>
      <c r="BK109" s="82"/>
      <c r="BL109" s="86">
        <v>233229750</v>
      </c>
      <c r="BM109" s="82">
        <v>5.3388999999999998</v>
      </c>
      <c r="BN109" s="82" t="s">
        <v>4964</v>
      </c>
      <c r="BO109" s="82"/>
      <c r="BP109" s="88"/>
      <c r="BQ109" s="88">
        <v>8000000000</v>
      </c>
      <c r="BR109" s="88">
        <v>12.5</v>
      </c>
      <c r="BS109" s="82" t="s">
        <v>8223</v>
      </c>
      <c r="BT109" s="85"/>
    </row>
    <row r="110" spans="1:72" hidden="1">
      <c r="A110" s="82" t="s">
        <v>8355</v>
      </c>
      <c r="B110" s="82" t="s">
        <v>8356</v>
      </c>
      <c r="C110" s="82" t="s">
        <v>21534</v>
      </c>
      <c r="D110" s="82" t="s">
        <v>21535</v>
      </c>
      <c r="E110" s="82" t="s">
        <v>8371</v>
      </c>
      <c r="F110" s="82" t="s">
        <v>8270</v>
      </c>
      <c r="G110" s="83">
        <v>46057</v>
      </c>
      <c r="H110" s="84">
        <v>1000000</v>
      </c>
      <c r="I110" s="85">
        <v>6.7119999999999999E-2</v>
      </c>
      <c r="J110" s="82">
        <v>95.120199999999997</v>
      </c>
      <c r="K110" s="86">
        <v>0</v>
      </c>
      <c r="L110" s="82" t="s">
        <v>8271</v>
      </c>
      <c r="M110" s="82" t="s">
        <v>633</v>
      </c>
      <c r="N110" s="82" t="s">
        <v>8214</v>
      </c>
      <c r="O110" s="82" t="s">
        <v>633</v>
      </c>
      <c r="P110" s="82" t="s">
        <v>4960</v>
      </c>
      <c r="Q110" s="86">
        <v>100000000</v>
      </c>
      <c r="R110" s="82">
        <v>0.77</v>
      </c>
      <c r="S110" s="86">
        <v>100000000</v>
      </c>
      <c r="T110" s="83">
        <v>45777</v>
      </c>
      <c r="U110" s="82">
        <v>209</v>
      </c>
      <c r="V110" s="82">
        <v>180164</v>
      </c>
      <c r="W110" s="82" t="s">
        <v>4961</v>
      </c>
      <c r="X110" s="82">
        <v>94.091099999999997</v>
      </c>
      <c r="Y110" s="86">
        <v>94091100</v>
      </c>
      <c r="Z110" s="86">
        <v>94749735</v>
      </c>
      <c r="AA110" s="82">
        <v>95.117500000000007</v>
      </c>
      <c r="AB110" s="86">
        <v>0</v>
      </c>
      <c r="AC110" s="86">
        <v>95120200</v>
      </c>
      <c r="AD110" s="86">
        <v>95120200</v>
      </c>
      <c r="AE110" s="86">
        <v>658635</v>
      </c>
      <c r="AF110" s="86">
        <v>370465</v>
      </c>
      <c r="AG110" s="86">
        <v>386583</v>
      </c>
      <c r="AH110" s="86">
        <v>-16118</v>
      </c>
      <c r="AI110" s="86"/>
      <c r="AJ110" s="86">
        <v>4368496312.5799999</v>
      </c>
      <c r="AK110" s="82">
        <v>2.1774</v>
      </c>
      <c r="AL110" s="82" t="s">
        <v>21536</v>
      </c>
      <c r="AM110" s="82" t="s">
        <v>8216</v>
      </c>
      <c r="AN110" s="82">
        <v>6155</v>
      </c>
      <c r="AO110" s="82" t="s">
        <v>4962</v>
      </c>
      <c r="AP110" s="82"/>
      <c r="AQ110" s="83"/>
      <c r="AR110" s="83"/>
      <c r="AS110" s="82">
        <v>280</v>
      </c>
      <c r="AT110" s="82"/>
      <c r="AU110" s="83">
        <v>45777</v>
      </c>
      <c r="AV110" s="82" t="s">
        <v>4968</v>
      </c>
      <c r="AW110" s="82">
        <v>100</v>
      </c>
      <c r="AX110" s="83"/>
      <c r="AY110" s="82" t="s">
        <v>4969</v>
      </c>
      <c r="AZ110" s="82">
        <v>1</v>
      </c>
      <c r="BA110" s="82" t="s">
        <v>8272</v>
      </c>
      <c r="BB110" s="82" t="s">
        <v>8276</v>
      </c>
      <c r="BC110" s="87">
        <v>6.7129999999999995E-2</v>
      </c>
      <c r="BD110" s="87">
        <v>6.7100000000000007E-2</v>
      </c>
      <c r="BE110" s="87">
        <v>95.119200000000006</v>
      </c>
      <c r="BF110" s="87">
        <v>95.121200000000002</v>
      </c>
      <c r="BG110" s="82" t="s">
        <v>8221</v>
      </c>
      <c r="BH110" s="82" t="s">
        <v>8359</v>
      </c>
      <c r="BI110" s="82"/>
      <c r="BJ110" s="82"/>
      <c r="BK110" s="82"/>
      <c r="BL110" s="86">
        <v>95120200</v>
      </c>
      <c r="BM110" s="82">
        <v>2.1774</v>
      </c>
      <c r="BN110" s="82" t="s">
        <v>4964</v>
      </c>
      <c r="BO110" s="82"/>
      <c r="BP110" s="88"/>
      <c r="BQ110" s="88">
        <v>0</v>
      </c>
      <c r="BR110" s="88">
        <v>0</v>
      </c>
      <c r="BS110" s="82" t="s">
        <v>8223</v>
      </c>
      <c r="BT110" s="85"/>
    </row>
    <row r="111" spans="1:72" hidden="1">
      <c r="A111" s="82" t="s">
        <v>8355</v>
      </c>
      <c r="B111" s="82" t="s">
        <v>8356</v>
      </c>
      <c r="C111" s="82" t="s">
        <v>21871</v>
      </c>
      <c r="D111" s="82" t="s">
        <v>21872</v>
      </c>
      <c r="E111" s="82" t="s">
        <v>8371</v>
      </c>
      <c r="F111" s="82" t="s">
        <v>8270</v>
      </c>
      <c r="G111" s="83">
        <v>45939</v>
      </c>
      <c r="H111" s="84">
        <v>2500000</v>
      </c>
      <c r="I111" s="85">
        <v>6.7299999999999999E-2</v>
      </c>
      <c r="J111" s="82">
        <v>97.117000000000004</v>
      </c>
      <c r="K111" s="86">
        <v>0</v>
      </c>
      <c r="L111" s="82" t="s">
        <v>8271</v>
      </c>
      <c r="M111" s="82" t="s">
        <v>633</v>
      </c>
      <c r="N111" s="82" t="s">
        <v>8214</v>
      </c>
      <c r="O111" s="82" t="s">
        <v>633</v>
      </c>
      <c r="P111" s="82" t="s">
        <v>4960</v>
      </c>
      <c r="Q111" s="86">
        <v>250000000</v>
      </c>
      <c r="R111" s="82">
        <v>0.44</v>
      </c>
      <c r="S111" s="86">
        <v>250000000</v>
      </c>
      <c r="T111" s="83">
        <v>45777</v>
      </c>
      <c r="U111" s="82">
        <v>209</v>
      </c>
      <c r="V111" s="82">
        <v>182918</v>
      </c>
      <c r="W111" s="82" t="s">
        <v>4961</v>
      </c>
      <c r="X111" s="82">
        <v>96.842699999999994</v>
      </c>
      <c r="Y111" s="86">
        <v>242106750</v>
      </c>
      <c r="Z111" s="86">
        <v>242738210</v>
      </c>
      <c r="AA111" s="82">
        <v>97.115799999999993</v>
      </c>
      <c r="AB111" s="86">
        <v>0</v>
      </c>
      <c r="AC111" s="86">
        <v>242792500</v>
      </c>
      <c r="AD111" s="86">
        <v>242792500</v>
      </c>
      <c r="AE111" s="86">
        <v>631460</v>
      </c>
      <c r="AF111" s="86">
        <v>54290</v>
      </c>
      <c r="AG111" s="86">
        <v>96395</v>
      </c>
      <c r="AH111" s="86">
        <v>-42105</v>
      </c>
      <c r="AI111" s="86"/>
      <c r="AJ111" s="86">
        <v>4368496312.5799999</v>
      </c>
      <c r="AK111" s="82">
        <v>5.5578000000000003</v>
      </c>
      <c r="AL111" s="82" t="s">
        <v>21873</v>
      </c>
      <c r="AM111" s="82" t="s">
        <v>8216</v>
      </c>
      <c r="AN111" s="82">
        <v>6155</v>
      </c>
      <c r="AO111" s="82" t="s">
        <v>4962</v>
      </c>
      <c r="AP111" s="82"/>
      <c r="AQ111" s="83"/>
      <c r="AR111" s="83"/>
      <c r="AS111" s="82">
        <v>162</v>
      </c>
      <c r="AT111" s="82"/>
      <c r="AU111" s="83">
        <v>45777</v>
      </c>
      <c r="AV111" s="82" t="s">
        <v>4968</v>
      </c>
      <c r="AW111" s="82">
        <v>100</v>
      </c>
      <c r="AX111" s="83"/>
      <c r="AY111" s="82" t="s">
        <v>4969</v>
      </c>
      <c r="AZ111" s="82">
        <v>1</v>
      </c>
      <c r="BA111" s="82" t="s">
        <v>8272</v>
      </c>
      <c r="BB111" s="82" t="s">
        <v>8276</v>
      </c>
      <c r="BC111" s="87">
        <v>6.7299999999999999E-2</v>
      </c>
      <c r="BD111" s="87">
        <v>6.7299999999999999E-2</v>
      </c>
      <c r="BE111" s="87">
        <v>97.117000000000004</v>
      </c>
      <c r="BF111" s="87">
        <v>97.117000000000004</v>
      </c>
      <c r="BG111" s="82" t="s">
        <v>8221</v>
      </c>
      <c r="BH111" s="82" t="s">
        <v>8359</v>
      </c>
      <c r="BI111" s="82"/>
      <c r="BJ111" s="82"/>
      <c r="BK111" s="82"/>
      <c r="BL111" s="86">
        <v>242792500</v>
      </c>
      <c r="BM111" s="82">
        <v>5.5578000000000003</v>
      </c>
      <c r="BN111" s="82" t="s">
        <v>4964</v>
      </c>
      <c r="BO111" s="82"/>
      <c r="BP111" s="88"/>
      <c r="BQ111" s="88">
        <v>8250000000</v>
      </c>
      <c r="BR111" s="88">
        <v>3.03</v>
      </c>
      <c r="BS111" s="82" t="s">
        <v>8223</v>
      </c>
      <c r="BT111" s="85"/>
    </row>
    <row r="112" spans="1:72" hidden="1">
      <c r="A112" s="82" t="s">
        <v>8355</v>
      </c>
      <c r="B112" s="82" t="s">
        <v>8356</v>
      </c>
      <c r="C112" s="82" t="s">
        <v>21552</v>
      </c>
      <c r="D112" s="82" t="s">
        <v>21553</v>
      </c>
      <c r="E112" s="82" t="s">
        <v>4972</v>
      </c>
      <c r="F112" s="82" t="s">
        <v>8270</v>
      </c>
      <c r="G112" s="83">
        <v>46035</v>
      </c>
      <c r="H112" s="84">
        <v>1000000</v>
      </c>
      <c r="I112" s="85">
        <v>6.6650000000000001E-2</v>
      </c>
      <c r="J112" s="82">
        <v>95.517499999999998</v>
      </c>
      <c r="K112" s="86">
        <v>0</v>
      </c>
      <c r="L112" s="82" t="s">
        <v>8271</v>
      </c>
      <c r="M112" s="82" t="s">
        <v>8357</v>
      </c>
      <c r="N112" s="82" t="s">
        <v>8214</v>
      </c>
      <c r="O112" s="82" t="s">
        <v>8357</v>
      </c>
      <c r="P112" s="82" t="s">
        <v>4973</v>
      </c>
      <c r="Q112" s="86">
        <v>100000000</v>
      </c>
      <c r="R112" s="82">
        <v>0.71</v>
      </c>
      <c r="S112" s="86">
        <v>100000000</v>
      </c>
      <c r="T112" s="83">
        <v>45777</v>
      </c>
      <c r="U112" s="82">
        <v>209</v>
      </c>
      <c r="V112" s="82">
        <v>182041</v>
      </c>
      <c r="W112" s="82" t="s">
        <v>4961</v>
      </c>
      <c r="X112" s="82">
        <v>94.428600000000003</v>
      </c>
      <c r="Y112" s="86">
        <v>94428600</v>
      </c>
      <c r="Z112" s="86">
        <v>95113141</v>
      </c>
      <c r="AA112" s="82">
        <v>95.510499999999993</v>
      </c>
      <c r="AB112" s="86">
        <v>0.01</v>
      </c>
      <c r="AC112" s="86">
        <v>95517500</v>
      </c>
      <c r="AD112" s="86">
        <v>95517500</v>
      </c>
      <c r="AE112" s="86">
        <v>684541</v>
      </c>
      <c r="AF112" s="86">
        <v>404359</v>
      </c>
      <c r="AG112" s="86">
        <v>416374</v>
      </c>
      <c r="AH112" s="86">
        <v>-12015</v>
      </c>
      <c r="AI112" s="86"/>
      <c r="AJ112" s="86">
        <v>4368496312.5799999</v>
      </c>
      <c r="AK112" s="82">
        <v>2.1865000000000001</v>
      </c>
      <c r="AL112" s="82" t="s">
        <v>21554</v>
      </c>
      <c r="AM112" s="82" t="s">
        <v>8216</v>
      </c>
      <c r="AN112" s="82">
        <v>6194</v>
      </c>
      <c r="AO112" s="82" t="s">
        <v>4962</v>
      </c>
      <c r="AP112" s="82"/>
      <c r="AQ112" s="83"/>
      <c r="AR112" s="83"/>
      <c r="AS112" s="82">
        <v>258</v>
      </c>
      <c r="AT112" s="82"/>
      <c r="AU112" s="83">
        <v>45777</v>
      </c>
      <c r="AV112" s="82" t="s">
        <v>4968</v>
      </c>
      <c r="AW112" s="82">
        <v>100</v>
      </c>
      <c r="AX112" s="83"/>
      <c r="AY112" s="82" t="s">
        <v>4969</v>
      </c>
      <c r="AZ112" s="82">
        <v>1</v>
      </c>
      <c r="BA112" s="82" t="s">
        <v>8358</v>
      </c>
      <c r="BB112" s="82" t="s">
        <v>8358</v>
      </c>
      <c r="BC112" s="87">
        <v>6.6600000000000006E-2</v>
      </c>
      <c r="BD112" s="87">
        <v>6.6699999999999995E-2</v>
      </c>
      <c r="BE112" s="87">
        <v>95.520700000000005</v>
      </c>
      <c r="BF112" s="87">
        <v>95.514300000000006</v>
      </c>
      <c r="BG112" s="82" t="s">
        <v>8221</v>
      </c>
      <c r="BH112" s="82" t="s">
        <v>8359</v>
      </c>
      <c r="BI112" s="82"/>
      <c r="BJ112" s="82"/>
      <c r="BK112" s="82"/>
      <c r="BL112" s="86">
        <v>95517500</v>
      </c>
      <c r="BM112" s="82">
        <v>2.1865000000000001</v>
      </c>
      <c r="BN112" s="82" t="s">
        <v>4964</v>
      </c>
      <c r="BO112" s="82"/>
      <c r="BP112" s="88"/>
      <c r="BQ112" s="88">
        <v>9250000000</v>
      </c>
      <c r="BR112" s="88">
        <v>1.081</v>
      </c>
      <c r="BS112" s="82" t="s">
        <v>8223</v>
      </c>
      <c r="BT112" s="85"/>
    </row>
    <row r="113" spans="1:72" hidden="1">
      <c r="A113" s="82" t="s">
        <v>8355</v>
      </c>
      <c r="B113" s="82" t="s">
        <v>8356</v>
      </c>
      <c r="C113" s="82" t="s">
        <v>21874</v>
      </c>
      <c r="D113" s="82" t="s">
        <v>21875</v>
      </c>
      <c r="E113" s="82" t="s">
        <v>8443</v>
      </c>
      <c r="F113" s="82" t="s">
        <v>8270</v>
      </c>
      <c r="G113" s="83">
        <v>46056</v>
      </c>
      <c r="H113" s="84">
        <v>2500000</v>
      </c>
      <c r="I113" s="85">
        <v>6.6850000000000007E-2</v>
      </c>
      <c r="J113" s="82">
        <v>95.155100000000004</v>
      </c>
      <c r="K113" s="86">
        <v>0</v>
      </c>
      <c r="L113" s="82" t="s">
        <v>8271</v>
      </c>
      <c r="M113" s="82" t="s">
        <v>633</v>
      </c>
      <c r="N113" s="82" t="s">
        <v>8214</v>
      </c>
      <c r="O113" s="82" t="s">
        <v>633</v>
      </c>
      <c r="P113" s="82" t="s">
        <v>4973</v>
      </c>
      <c r="Q113" s="86">
        <v>250000000</v>
      </c>
      <c r="R113" s="82">
        <v>0.76</v>
      </c>
      <c r="S113" s="86">
        <v>250000000</v>
      </c>
      <c r="T113" s="83">
        <v>45777</v>
      </c>
      <c r="U113" s="82">
        <v>209</v>
      </c>
      <c r="V113" s="82">
        <v>182437</v>
      </c>
      <c r="W113" s="82" t="s">
        <v>4961</v>
      </c>
      <c r="X113" s="82">
        <v>94.8767</v>
      </c>
      <c r="Y113" s="86">
        <v>237191750</v>
      </c>
      <c r="Z113" s="86">
        <v>237805845</v>
      </c>
      <c r="AA113" s="82">
        <v>95.141999999999996</v>
      </c>
      <c r="AB113" s="86">
        <v>0.01</v>
      </c>
      <c r="AC113" s="86">
        <v>237887750</v>
      </c>
      <c r="AD113" s="86">
        <v>237887750</v>
      </c>
      <c r="AE113" s="86">
        <v>614095</v>
      </c>
      <c r="AF113" s="86">
        <v>81905</v>
      </c>
      <c r="AG113" s="86">
        <v>93020</v>
      </c>
      <c r="AH113" s="86">
        <v>-11115</v>
      </c>
      <c r="AI113" s="86"/>
      <c r="AJ113" s="86">
        <v>4368496312.5799999</v>
      </c>
      <c r="AK113" s="82">
        <v>5.4455</v>
      </c>
      <c r="AL113" s="82" t="s">
        <v>21876</v>
      </c>
      <c r="AM113" s="82" t="s">
        <v>8216</v>
      </c>
      <c r="AN113" s="82">
        <v>6343</v>
      </c>
      <c r="AO113" s="82" t="s">
        <v>4962</v>
      </c>
      <c r="AP113" s="82"/>
      <c r="AQ113" s="83"/>
      <c r="AR113" s="83"/>
      <c r="AS113" s="82">
        <v>279</v>
      </c>
      <c r="AT113" s="82"/>
      <c r="AU113" s="83">
        <v>45777</v>
      </c>
      <c r="AV113" s="82" t="s">
        <v>4968</v>
      </c>
      <c r="AW113" s="82">
        <v>100</v>
      </c>
      <c r="AX113" s="83"/>
      <c r="AY113" s="82" t="s">
        <v>4969</v>
      </c>
      <c r="AZ113" s="82">
        <v>1</v>
      </c>
      <c r="BA113" s="82" t="s">
        <v>8272</v>
      </c>
      <c r="BB113" s="82" t="s">
        <v>8272</v>
      </c>
      <c r="BC113" s="87">
        <v>6.6799999999999998E-2</v>
      </c>
      <c r="BD113" s="87">
        <v>6.6900000000000001E-2</v>
      </c>
      <c r="BE113" s="87">
        <v>95.158500000000004</v>
      </c>
      <c r="BF113" s="87">
        <v>95.151600000000002</v>
      </c>
      <c r="BG113" s="82" t="s">
        <v>8221</v>
      </c>
      <c r="BH113" s="82" t="s">
        <v>8359</v>
      </c>
      <c r="BI113" s="82"/>
      <c r="BJ113" s="82"/>
      <c r="BK113" s="82"/>
      <c r="BL113" s="86">
        <v>237887750</v>
      </c>
      <c r="BM113" s="82">
        <v>5.4455</v>
      </c>
      <c r="BN113" s="82" t="s">
        <v>4964</v>
      </c>
      <c r="BO113" s="82"/>
      <c r="BP113" s="88"/>
      <c r="BQ113" s="88">
        <v>44000000000</v>
      </c>
      <c r="BR113" s="88">
        <v>3.4089999999999998</v>
      </c>
      <c r="BS113" s="82" t="s">
        <v>8223</v>
      </c>
      <c r="BT113" s="85"/>
    </row>
    <row r="114" spans="1:72" hidden="1">
      <c r="A114" s="82" t="s">
        <v>8355</v>
      </c>
      <c r="B114" s="82" t="s">
        <v>8356</v>
      </c>
      <c r="C114" s="82" t="s">
        <v>21555</v>
      </c>
      <c r="D114" s="82" t="s">
        <v>21556</v>
      </c>
      <c r="E114" s="82" t="s">
        <v>8443</v>
      </c>
      <c r="F114" s="82" t="s">
        <v>8270</v>
      </c>
      <c r="G114" s="83">
        <v>46003</v>
      </c>
      <c r="H114" s="84">
        <v>1000000</v>
      </c>
      <c r="I114" s="85">
        <v>6.6900000000000001E-2</v>
      </c>
      <c r="J114" s="82">
        <v>96.039400000000001</v>
      </c>
      <c r="K114" s="86">
        <v>0</v>
      </c>
      <c r="L114" s="82" t="s">
        <v>8271</v>
      </c>
      <c r="M114" s="82" t="s">
        <v>633</v>
      </c>
      <c r="N114" s="82" t="s">
        <v>8214</v>
      </c>
      <c r="O114" s="82" t="s">
        <v>633</v>
      </c>
      <c r="P114" s="82" t="s">
        <v>4973</v>
      </c>
      <c r="Q114" s="86">
        <v>100000000</v>
      </c>
      <c r="R114" s="82">
        <v>0.62</v>
      </c>
      <c r="S114" s="86">
        <v>100000000</v>
      </c>
      <c r="T114" s="83">
        <v>45777</v>
      </c>
      <c r="U114" s="82">
        <v>209</v>
      </c>
      <c r="V114" s="82">
        <v>181927</v>
      </c>
      <c r="W114" s="82" t="s">
        <v>4961</v>
      </c>
      <c r="X114" s="82">
        <v>94.962599999999995</v>
      </c>
      <c r="Y114" s="86">
        <v>94962600</v>
      </c>
      <c r="Z114" s="86">
        <v>95673988</v>
      </c>
      <c r="AA114" s="82">
        <v>96.021900000000002</v>
      </c>
      <c r="AB114" s="86">
        <v>0.02</v>
      </c>
      <c r="AC114" s="86">
        <v>96039400</v>
      </c>
      <c r="AD114" s="86">
        <v>96039400</v>
      </c>
      <c r="AE114" s="86">
        <v>711388</v>
      </c>
      <c r="AF114" s="86">
        <v>365412</v>
      </c>
      <c r="AG114" s="86">
        <v>367138</v>
      </c>
      <c r="AH114" s="86">
        <v>-1726</v>
      </c>
      <c r="AI114" s="86"/>
      <c r="AJ114" s="86">
        <v>4368496312.5799999</v>
      </c>
      <c r="AK114" s="82">
        <v>2.1985000000000001</v>
      </c>
      <c r="AL114" s="82" t="s">
        <v>21557</v>
      </c>
      <c r="AM114" s="82" t="s">
        <v>8216</v>
      </c>
      <c r="AN114" s="82">
        <v>6343</v>
      </c>
      <c r="AO114" s="82" t="s">
        <v>4962</v>
      </c>
      <c r="AP114" s="82"/>
      <c r="AQ114" s="83"/>
      <c r="AR114" s="83"/>
      <c r="AS114" s="82">
        <v>226</v>
      </c>
      <c r="AT114" s="82"/>
      <c r="AU114" s="83">
        <v>45777</v>
      </c>
      <c r="AV114" s="82" t="s">
        <v>4968</v>
      </c>
      <c r="AW114" s="82">
        <v>100</v>
      </c>
      <c r="AX114" s="83"/>
      <c r="AY114" s="82" t="s">
        <v>4969</v>
      </c>
      <c r="AZ114" s="82">
        <v>1</v>
      </c>
      <c r="BA114" s="82" t="s">
        <v>8272</v>
      </c>
      <c r="BB114" s="82" t="s">
        <v>8272</v>
      </c>
      <c r="BC114" s="87">
        <v>6.6900000000000001E-2</v>
      </c>
      <c r="BD114" s="87">
        <v>6.6900000000000001E-2</v>
      </c>
      <c r="BE114" s="87">
        <v>96.039400000000001</v>
      </c>
      <c r="BF114" s="87">
        <v>96.039400000000001</v>
      </c>
      <c r="BG114" s="82" t="s">
        <v>8221</v>
      </c>
      <c r="BH114" s="82" t="s">
        <v>8359</v>
      </c>
      <c r="BI114" s="82"/>
      <c r="BJ114" s="82"/>
      <c r="BK114" s="82"/>
      <c r="BL114" s="86">
        <v>96039400</v>
      </c>
      <c r="BM114" s="82">
        <v>2.1985000000000001</v>
      </c>
      <c r="BN114" s="82" t="s">
        <v>4964</v>
      </c>
      <c r="BO114" s="82"/>
      <c r="BP114" s="88"/>
      <c r="BQ114" s="88">
        <v>92250000000</v>
      </c>
      <c r="BR114" s="88">
        <v>1.6259999999999999</v>
      </c>
      <c r="BS114" s="82" t="s">
        <v>8223</v>
      </c>
      <c r="BT114" s="85"/>
    </row>
    <row r="115" spans="1:72" hidden="1">
      <c r="A115" s="82" t="s">
        <v>8355</v>
      </c>
      <c r="B115" s="82" t="s">
        <v>8356</v>
      </c>
      <c r="C115" s="82" t="s">
        <v>21558</v>
      </c>
      <c r="D115" s="82" t="s">
        <v>21559</v>
      </c>
      <c r="E115" s="82" t="s">
        <v>8212</v>
      </c>
      <c r="F115" s="82" t="s">
        <v>8270</v>
      </c>
      <c r="G115" s="83">
        <v>45965</v>
      </c>
      <c r="H115" s="84">
        <v>1000000</v>
      </c>
      <c r="I115" s="85">
        <v>6.7000000000000004E-2</v>
      </c>
      <c r="J115" s="82">
        <v>96.681299999999993</v>
      </c>
      <c r="K115" s="86">
        <v>0</v>
      </c>
      <c r="L115" s="82" t="s">
        <v>8271</v>
      </c>
      <c r="M115" s="82" t="s">
        <v>633</v>
      </c>
      <c r="N115" s="82" t="s">
        <v>8214</v>
      </c>
      <c r="O115" s="82" t="s">
        <v>633</v>
      </c>
      <c r="P115" s="82" t="s">
        <v>4960</v>
      </c>
      <c r="Q115" s="86">
        <v>100000000</v>
      </c>
      <c r="R115" s="82">
        <v>0.52</v>
      </c>
      <c r="S115" s="86">
        <v>100000000</v>
      </c>
      <c r="T115" s="83">
        <v>45777</v>
      </c>
      <c r="U115" s="82">
        <v>209</v>
      </c>
      <c r="V115" s="82">
        <v>181888</v>
      </c>
      <c r="W115" s="82" t="s">
        <v>4961</v>
      </c>
      <c r="X115" s="82">
        <v>95.552899999999994</v>
      </c>
      <c r="Y115" s="86">
        <v>95552900</v>
      </c>
      <c r="Z115" s="86">
        <v>96303966</v>
      </c>
      <c r="AA115" s="82">
        <v>96.666600000000003</v>
      </c>
      <c r="AB115" s="86">
        <v>0.02</v>
      </c>
      <c r="AC115" s="86">
        <v>96681300</v>
      </c>
      <c r="AD115" s="86">
        <v>96681300</v>
      </c>
      <c r="AE115" s="86">
        <v>751066</v>
      </c>
      <c r="AF115" s="86">
        <v>377334</v>
      </c>
      <c r="AG115" s="86">
        <v>382399</v>
      </c>
      <c r="AH115" s="86">
        <v>-5065</v>
      </c>
      <c r="AI115" s="86"/>
      <c r="AJ115" s="86">
        <v>4368496312.5799999</v>
      </c>
      <c r="AK115" s="82">
        <v>2.2130999999999998</v>
      </c>
      <c r="AL115" s="82" t="s">
        <v>21560</v>
      </c>
      <c r="AM115" s="82" t="s">
        <v>8216</v>
      </c>
      <c r="AN115" s="82">
        <v>6884</v>
      </c>
      <c r="AO115" s="82" t="s">
        <v>4962</v>
      </c>
      <c r="AP115" s="82"/>
      <c r="AQ115" s="83"/>
      <c r="AR115" s="83"/>
      <c r="AS115" s="82">
        <v>188</v>
      </c>
      <c r="AT115" s="82"/>
      <c r="AU115" s="83">
        <v>45777</v>
      </c>
      <c r="AV115" s="82" t="s">
        <v>4968</v>
      </c>
      <c r="AW115" s="82">
        <v>100</v>
      </c>
      <c r="AX115" s="83"/>
      <c r="AY115" s="82" t="s">
        <v>4969</v>
      </c>
      <c r="AZ115" s="82">
        <v>1</v>
      </c>
      <c r="BA115" s="82" t="s">
        <v>8272</v>
      </c>
      <c r="BB115" s="82" t="s">
        <v>8273</v>
      </c>
      <c r="BC115" s="87">
        <v>6.7000000000000004E-2</v>
      </c>
      <c r="BD115" s="87">
        <v>6.7000000000000004E-2</v>
      </c>
      <c r="BE115" s="87">
        <v>96.681299999999993</v>
      </c>
      <c r="BF115" s="87">
        <v>96.681299999999993</v>
      </c>
      <c r="BG115" s="82" t="s">
        <v>8221</v>
      </c>
      <c r="BH115" s="82" t="s">
        <v>8359</v>
      </c>
      <c r="BI115" s="82"/>
      <c r="BJ115" s="82"/>
      <c r="BK115" s="82"/>
      <c r="BL115" s="86">
        <v>96681300</v>
      </c>
      <c r="BM115" s="82">
        <v>2.2130999999999998</v>
      </c>
      <c r="BN115" s="82" t="s">
        <v>4964</v>
      </c>
      <c r="BO115" s="82"/>
      <c r="BP115" s="88"/>
      <c r="BQ115" s="88">
        <v>13750000000</v>
      </c>
      <c r="BR115" s="88">
        <v>0.72699999999999998</v>
      </c>
      <c r="BS115" s="82" t="s">
        <v>8223</v>
      </c>
      <c r="BT115" s="85"/>
    </row>
    <row r="116" spans="1:72" hidden="1">
      <c r="A116" s="82" t="s">
        <v>8355</v>
      </c>
      <c r="B116" s="82" t="s">
        <v>8356</v>
      </c>
      <c r="C116" s="82" t="s">
        <v>20193</v>
      </c>
      <c r="D116" s="82" t="s">
        <v>20194</v>
      </c>
      <c r="E116" s="82" t="s">
        <v>8275</v>
      </c>
      <c r="F116" s="82" t="s">
        <v>8270</v>
      </c>
      <c r="G116" s="83">
        <v>45975</v>
      </c>
      <c r="H116" s="84">
        <v>1500000</v>
      </c>
      <c r="I116" s="85">
        <v>6.6750000000000004E-2</v>
      </c>
      <c r="J116" s="82">
        <v>96.5227</v>
      </c>
      <c r="K116" s="86">
        <v>0</v>
      </c>
      <c r="L116" s="82" t="s">
        <v>8271</v>
      </c>
      <c r="M116" s="82" t="s">
        <v>633</v>
      </c>
      <c r="N116" s="82" t="s">
        <v>8214</v>
      </c>
      <c r="O116" s="82" t="s">
        <v>633</v>
      </c>
      <c r="P116" s="82" t="s">
        <v>4960</v>
      </c>
      <c r="Q116" s="86">
        <v>150000000</v>
      </c>
      <c r="R116" s="82">
        <v>0.54</v>
      </c>
      <c r="S116" s="86">
        <v>150000000</v>
      </c>
      <c r="T116" s="83">
        <v>45777</v>
      </c>
      <c r="U116" s="82">
        <v>209</v>
      </c>
      <c r="V116" s="82">
        <v>177196</v>
      </c>
      <c r="W116" s="82" t="s">
        <v>4961</v>
      </c>
      <c r="X116" s="82">
        <v>96.237300000000005</v>
      </c>
      <c r="Y116" s="86">
        <v>144355950</v>
      </c>
      <c r="Z116" s="86">
        <v>144779916</v>
      </c>
      <c r="AA116" s="82">
        <v>96.513199999999998</v>
      </c>
      <c r="AB116" s="86">
        <v>0.01</v>
      </c>
      <c r="AC116" s="86">
        <v>144784050</v>
      </c>
      <c r="AD116" s="86">
        <v>144784050</v>
      </c>
      <c r="AE116" s="86">
        <v>423966</v>
      </c>
      <c r="AF116" s="86">
        <v>4134</v>
      </c>
      <c r="AG116" s="86">
        <v>16381.5</v>
      </c>
      <c r="AH116" s="86">
        <v>-12247.5</v>
      </c>
      <c r="AI116" s="86"/>
      <c r="AJ116" s="86">
        <v>4368496312.5799999</v>
      </c>
      <c r="AK116" s="82">
        <v>3.3142999999999998</v>
      </c>
      <c r="AL116" s="82" t="s">
        <v>20195</v>
      </c>
      <c r="AM116" s="82" t="s">
        <v>8216</v>
      </c>
      <c r="AN116" s="82">
        <v>6960</v>
      </c>
      <c r="AO116" s="82" t="s">
        <v>4962</v>
      </c>
      <c r="AP116" s="82"/>
      <c r="AQ116" s="83"/>
      <c r="AR116" s="83"/>
      <c r="AS116" s="82">
        <v>198</v>
      </c>
      <c r="AT116" s="82"/>
      <c r="AU116" s="83">
        <v>45777</v>
      </c>
      <c r="AV116" s="82" t="s">
        <v>4968</v>
      </c>
      <c r="AW116" s="82">
        <v>100</v>
      </c>
      <c r="AX116" s="83"/>
      <c r="AY116" s="82" t="s">
        <v>4969</v>
      </c>
      <c r="AZ116" s="82">
        <v>1</v>
      </c>
      <c r="BA116" s="82" t="s">
        <v>8276</v>
      </c>
      <c r="BB116" s="82" t="s">
        <v>8276</v>
      </c>
      <c r="BC116" s="87">
        <v>6.6600000000000006E-2</v>
      </c>
      <c r="BD116" s="87">
        <v>6.6900000000000001E-2</v>
      </c>
      <c r="BE116" s="87">
        <v>96.530199999999994</v>
      </c>
      <c r="BF116" s="87">
        <v>96.515100000000004</v>
      </c>
      <c r="BG116" s="82" t="s">
        <v>8221</v>
      </c>
      <c r="BH116" s="82" t="s">
        <v>8359</v>
      </c>
      <c r="BI116" s="82"/>
      <c r="BJ116" s="82"/>
      <c r="BK116" s="82"/>
      <c r="BL116" s="86">
        <v>144784050</v>
      </c>
      <c r="BM116" s="82">
        <v>3.3142999999999998</v>
      </c>
      <c r="BN116" s="82" t="s">
        <v>4964</v>
      </c>
      <c r="BO116" s="82"/>
      <c r="BP116" s="88"/>
      <c r="BQ116" s="88">
        <v>112500000000</v>
      </c>
      <c r="BR116" s="88">
        <v>2</v>
      </c>
      <c r="BS116" s="82" t="s">
        <v>8223</v>
      </c>
      <c r="BT116" s="85"/>
    </row>
    <row r="117" spans="1:72" hidden="1">
      <c r="A117" s="82" t="s">
        <v>8355</v>
      </c>
      <c r="B117" s="82" t="s">
        <v>8356</v>
      </c>
      <c r="C117" s="82" t="s">
        <v>21537</v>
      </c>
      <c r="D117" s="82" t="s">
        <v>21538</v>
      </c>
      <c r="E117" s="82" t="s">
        <v>8872</v>
      </c>
      <c r="F117" s="82" t="s">
        <v>8270</v>
      </c>
      <c r="G117" s="83">
        <v>46030</v>
      </c>
      <c r="H117" s="84">
        <v>1000000</v>
      </c>
      <c r="I117" s="85">
        <v>6.6699999999999995E-2</v>
      </c>
      <c r="J117" s="82">
        <v>95.597700000000003</v>
      </c>
      <c r="K117" s="86">
        <v>0</v>
      </c>
      <c r="L117" s="82" t="s">
        <v>8271</v>
      </c>
      <c r="M117" s="82" t="s">
        <v>633</v>
      </c>
      <c r="N117" s="82" t="s">
        <v>8214</v>
      </c>
      <c r="O117" s="82" t="s">
        <v>633</v>
      </c>
      <c r="P117" s="82" t="s">
        <v>4973</v>
      </c>
      <c r="Q117" s="86">
        <v>100000000</v>
      </c>
      <c r="R117" s="82">
        <v>0.69</v>
      </c>
      <c r="S117" s="86">
        <v>100000000</v>
      </c>
      <c r="T117" s="83">
        <v>45777</v>
      </c>
      <c r="U117" s="82">
        <v>209</v>
      </c>
      <c r="V117" s="82">
        <v>182151</v>
      </c>
      <c r="W117" s="82" t="s">
        <v>4961</v>
      </c>
      <c r="X117" s="82">
        <v>94.554400000000001</v>
      </c>
      <c r="Y117" s="86">
        <v>94554400</v>
      </c>
      <c r="Z117" s="86">
        <v>95201779</v>
      </c>
      <c r="AA117" s="82">
        <v>95.612300000000005</v>
      </c>
      <c r="AB117" s="86">
        <v>-0.02</v>
      </c>
      <c r="AC117" s="86">
        <v>95597700</v>
      </c>
      <c r="AD117" s="86">
        <v>95597700</v>
      </c>
      <c r="AE117" s="86">
        <v>647379</v>
      </c>
      <c r="AF117" s="86">
        <v>395921</v>
      </c>
      <c r="AG117" s="86">
        <v>429561</v>
      </c>
      <c r="AH117" s="86">
        <v>-33640</v>
      </c>
      <c r="AI117" s="86"/>
      <c r="AJ117" s="86">
        <v>4368496312.5799999</v>
      </c>
      <c r="AK117" s="82">
        <v>2.1882999999999999</v>
      </c>
      <c r="AL117" s="82" t="s">
        <v>21539</v>
      </c>
      <c r="AM117" s="82" t="s">
        <v>8216</v>
      </c>
      <c r="AN117" s="82">
        <v>73286</v>
      </c>
      <c r="AO117" s="82" t="s">
        <v>4962</v>
      </c>
      <c r="AP117" s="82"/>
      <c r="AQ117" s="83"/>
      <c r="AR117" s="83"/>
      <c r="AS117" s="82">
        <v>253</v>
      </c>
      <c r="AT117" s="82"/>
      <c r="AU117" s="83">
        <v>45777</v>
      </c>
      <c r="AV117" s="82" t="s">
        <v>4968</v>
      </c>
      <c r="AW117" s="82">
        <v>100</v>
      </c>
      <c r="AX117" s="83"/>
      <c r="AY117" s="82" t="s">
        <v>4969</v>
      </c>
      <c r="AZ117" s="82">
        <v>1</v>
      </c>
      <c r="BA117" s="82" t="s">
        <v>8272</v>
      </c>
      <c r="BB117" s="82" t="s">
        <v>8272</v>
      </c>
      <c r="BC117" s="87">
        <v>6.6699999999999995E-2</v>
      </c>
      <c r="BD117" s="87">
        <v>6.6699999999999995E-2</v>
      </c>
      <c r="BE117" s="87">
        <v>95.5976</v>
      </c>
      <c r="BF117" s="87">
        <v>95.597700000000003</v>
      </c>
      <c r="BG117" s="82" t="s">
        <v>8221</v>
      </c>
      <c r="BH117" s="82" t="s">
        <v>8359</v>
      </c>
      <c r="BI117" s="82"/>
      <c r="BJ117" s="82"/>
      <c r="BK117" s="82"/>
      <c r="BL117" s="86">
        <v>95597700</v>
      </c>
      <c r="BM117" s="82">
        <v>2.1882999999999999</v>
      </c>
      <c r="BN117" s="82" t="s">
        <v>4964</v>
      </c>
      <c r="BO117" s="82"/>
      <c r="BP117" s="88"/>
      <c r="BQ117" s="88">
        <v>40000000000</v>
      </c>
      <c r="BR117" s="88">
        <v>2.5</v>
      </c>
      <c r="BS117" s="82" t="s">
        <v>8223</v>
      </c>
      <c r="BT117" s="85"/>
    </row>
    <row r="118" spans="1:72" hidden="1">
      <c r="A118" s="82" t="s">
        <v>8355</v>
      </c>
      <c r="B118" s="82" t="s">
        <v>8356</v>
      </c>
      <c r="C118" s="82" t="s">
        <v>21877</v>
      </c>
      <c r="D118" s="82" t="s">
        <v>21878</v>
      </c>
      <c r="E118" s="82" t="s">
        <v>8872</v>
      </c>
      <c r="F118" s="82" t="s">
        <v>8270</v>
      </c>
      <c r="G118" s="83">
        <v>46100</v>
      </c>
      <c r="H118" s="84">
        <v>2500000</v>
      </c>
      <c r="I118" s="85">
        <v>6.6699999999999995E-2</v>
      </c>
      <c r="J118" s="82">
        <v>94.442800000000005</v>
      </c>
      <c r="K118" s="86">
        <v>0</v>
      </c>
      <c r="L118" s="82" t="s">
        <v>8271</v>
      </c>
      <c r="M118" s="82" t="s">
        <v>8357</v>
      </c>
      <c r="N118" s="82" t="s">
        <v>8214</v>
      </c>
      <c r="O118" s="82" t="s">
        <v>8357</v>
      </c>
      <c r="P118" s="82" t="s">
        <v>4973</v>
      </c>
      <c r="Q118" s="86">
        <v>250000000</v>
      </c>
      <c r="R118" s="82">
        <v>0.88</v>
      </c>
      <c r="S118" s="86">
        <v>250000000</v>
      </c>
      <c r="T118" s="83">
        <v>45777</v>
      </c>
      <c r="U118" s="82">
        <v>209</v>
      </c>
      <c r="V118" s="82">
        <v>181893</v>
      </c>
      <c r="W118" s="82" t="s">
        <v>4961</v>
      </c>
      <c r="X118" s="82">
        <v>94.174300000000002</v>
      </c>
      <c r="Y118" s="86">
        <v>235435750</v>
      </c>
      <c r="Z118" s="86">
        <v>236042595</v>
      </c>
      <c r="AA118" s="82">
        <v>94.464699999999993</v>
      </c>
      <c r="AB118" s="86">
        <v>-0.02</v>
      </c>
      <c r="AC118" s="86">
        <v>236107000</v>
      </c>
      <c r="AD118" s="86">
        <v>236107000</v>
      </c>
      <c r="AE118" s="86">
        <v>606845</v>
      </c>
      <c r="AF118" s="86">
        <v>64405</v>
      </c>
      <c r="AG118" s="86">
        <v>162502.5</v>
      </c>
      <c r="AH118" s="86">
        <v>-98097.5</v>
      </c>
      <c r="AI118" s="86"/>
      <c r="AJ118" s="86">
        <v>4368496312.5799999</v>
      </c>
      <c r="AK118" s="82">
        <v>5.4047999999999998</v>
      </c>
      <c r="AL118" s="82" t="s">
        <v>21879</v>
      </c>
      <c r="AM118" s="82" t="s">
        <v>8216</v>
      </c>
      <c r="AN118" s="82">
        <v>73286</v>
      </c>
      <c r="AO118" s="82" t="s">
        <v>4962</v>
      </c>
      <c r="AP118" s="82"/>
      <c r="AQ118" s="83"/>
      <c r="AR118" s="83"/>
      <c r="AS118" s="82">
        <v>323</v>
      </c>
      <c r="AT118" s="82"/>
      <c r="AU118" s="83">
        <v>45777</v>
      </c>
      <c r="AV118" s="82" t="s">
        <v>4968</v>
      </c>
      <c r="AW118" s="82">
        <v>100</v>
      </c>
      <c r="AX118" s="83"/>
      <c r="AY118" s="82" t="s">
        <v>4969</v>
      </c>
      <c r="AZ118" s="82">
        <v>1</v>
      </c>
      <c r="BA118" s="82" t="s">
        <v>8272</v>
      </c>
      <c r="BB118" s="82" t="s">
        <v>8272</v>
      </c>
      <c r="BC118" s="87">
        <v>6.6699999999999995E-2</v>
      </c>
      <c r="BD118" s="87">
        <v>6.6699999999999995E-2</v>
      </c>
      <c r="BE118" s="87">
        <v>94.442800000000005</v>
      </c>
      <c r="BF118" s="87">
        <v>94.442800000000005</v>
      </c>
      <c r="BG118" s="82" t="s">
        <v>8221</v>
      </c>
      <c r="BH118" s="82" t="s">
        <v>8359</v>
      </c>
      <c r="BI118" s="82"/>
      <c r="BJ118" s="82"/>
      <c r="BK118" s="82"/>
      <c r="BL118" s="86">
        <v>236107000</v>
      </c>
      <c r="BM118" s="82">
        <v>5.4047999999999998</v>
      </c>
      <c r="BN118" s="82" t="s">
        <v>4964</v>
      </c>
      <c r="BO118" s="82"/>
      <c r="BP118" s="88"/>
      <c r="BQ118" s="88">
        <v>15000000000</v>
      </c>
      <c r="BR118" s="88">
        <v>6.6660000000000004</v>
      </c>
      <c r="BS118" s="82" t="s">
        <v>8223</v>
      </c>
      <c r="BT118" s="85"/>
    </row>
    <row r="119" spans="1:72" hidden="1">
      <c r="A119" s="82" t="s">
        <v>8355</v>
      </c>
      <c r="B119" s="82" t="s">
        <v>8356</v>
      </c>
      <c r="C119" s="82" t="s">
        <v>21561</v>
      </c>
      <c r="D119" s="82" t="s">
        <v>21562</v>
      </c>
      <c r="E119" s="82" t="s">
        <v>8277</v>
      </c>
      <c r="F119" s="82" t="s">
        <v>8270</v>
      </c>
      <c r="G119" s="83">
        <v>45989</v>
      </c>
      <c r="H119" s="84">
        <v>1000000</v>
      </c>
      <c r="I119" s="85">
        <v>6.6699999999999995E-2</v>
      </c>
      <c r="J119" s="82">
        <v>96.287300000000002</v>
      </c>
      <c r="K119" s="86">
        <v>0</v>
      </c>
      <c r="L119" s="82" t="s">
        <v>8271</v>
      </c>
      <c r="M119" s="82" t="s">
        <v>633</v>
      </c>
      <c r="N119" s="82" t="s">
        <v>8214</v>
      </c>
      <c r="O119" s="82" t="s">
        <v>633</v>
      </c>
      <c r="P119" s="82" t="s">
        <v>4960</v>
      </c>
      <c r="Q119" s="86">
        <v>100000000</v>
      </c>
      <c r="R119" s="82">
        <v>0.57999999999999996</v>
      </c>
      <c r="S119" s="86">
        <v>100000000</v>
      </c>
      <c r="T119" s="83">
        <v>45777</v>
      </c>
      <c r="U119" s="82">
        <v>209</v>
      </c>
      <c r="V119" s="82">
        <v>181928</v>
      </c>
      <c r="W119" s="82" t="s">
        <v>4961</v>
      </c>
      <c r="X119" s="82">
        <v>95.163499999999999</v>
      </c>
      <c r="Y119" s="86">
        <v>95163500</v>
      </c>
      <c r="Z119" s="86">
        <v>95901600</v>
      </c>
      <c r="AA119" s="82">
        <v>96.284400000000005</v>
      </c>
      <c r="AB119" s="86">
        <v>0</v>
      </c>
      <c r="AC119" s="86">
        <v>96287300</v>
      </c>
      <c r="AD119" s="86">
        <v>96287300</v>
      </c>
      <c r="AE119" s="86">
        <v>738100</v>
      </c>
      <c r="AF119" s="86">
        <v>385700</v>
      </c>
      <c r="AG119" s="86">
        <v>402224</v>
      </c>
      <c r="AH119" s="86">
        <v>-16524</v>
      </c>
      <c r="AI119" s="86"/>
      <c r="AJ119" s="86">
        <v>4368496312.5799999</v>
      </c>
      <c r="AK119" s="82">
        <v>2.2040999999999999</v>
      </c>
      <c r="AL119" s="82" t="s">
        <v>21563</v>
      </c>
      <c r="AM119" s="82" t="s">
        <v>8216</v>
      </c>
      <c r="AN119" s="82">
        <v>7263</v>
      </c>
      <c r="AO119" s="82" t="s">
        <v>4962</v>
      </c>
      <c r="AP119" s="82"/>
      <c r="AQ119" s="83"/>
      <c r="AR119" s="83"/>
      <c r="AS119" s="82">
        <v>212</v>
      </c>
      <c r="AT119" s="82"/>
      <c r="AU119" s="83">
        <v>45777</v>
      </c>
      <c r="AV119" s="82" t="s">
        <v>4968</v>
      </c>
      <c r="AW119" s="82">
        <v>100</v>
      </c>
      <c r="AX119" s="83"/>
      <c r="AY119" s="82" t="s">
        <v>4969</v>
      </c>
      <c r="AZ119" s="82">
        <v>1</v>
      </c>
      <c r="BA119" s="82" t="s">
        <v>8272</v>
      </c>
      <c r="BB119" s="82" t="s">
        <v>8272</v>
      </c>
      <c r="BC119" s="87">
        <v>6.6699999999999995E-2</v>
      </c>
      <c r="BD119" s="87">
        <v>6.6699999999999995E-2</v>
      </c>
      <c r="BE119" s="87">
        <v>96.287300000000002</v>
      </c>
      <c r="BF119" s="87">
        <v>96.287300000000002</v>
      </c>
      <c r="BG119" s="82" t="s">
        <v>8221</v>
      </c>
      <c r="BH119" s="82" t="s">
        <v>8359</v>
      </c>
      <c r="BI119" s="82"/>
      <c r="BJ119" s="82"/>
      <c r="BK119" s="82"/>
      <c r="BL119" s="86">
        <v>96287300</v>
      </c>
      <c r="BM119" s="82">
        <v>2.2040999999999999</v>
      </c>
      <c r="BN119" s="82" t="s">
        <v>4964</v>
      </c>
      <c r="BO119" s="82"/>
      <c r="BP119" s="88"/>
      <c r="BQ119" s="88">
        <v>6750000000</v>
      </c>
      <c r="BR119" s="88">
        <v>1.4810000000000001</v>
      </c>
      <c r="BS119" s="82" t="s">
        <v>8223</v>
      </c>
      <c r="BT119" s="85"/>
    </row>
    <row r="120" spans="1:72" hidden="1">
      <c r="A120" s="82" t="s">
        <v>8355</v>
      </c>
      <c r="B120" s="82" t="s">
        <v>8356</v>
      </c>
      <c r="C120" s="82" t="s">
        <v>21880</v>
      </c>
      <c r="D120" s="82" t="s">
        <v>21881</v>
      </c>
      <c r="E120" s="82" t="s">
        <v>8303</v>
      </c>
      <c r="F120" s="82" t="s">
        <v>8270</v>
      </c>
      <c r="G120" s="83">
        <v>46080</v>
      </c>
      <c r="H120" s="84">
        <v>1000000</v>
      </c>
      <c r="I120" s="85">
        <v>6.7000000000000004E-2</v>
      </c>
      <c r="J120" s="82">
        <v>94.747600000000006</v>
      </c>
      <c r="K120" s="86">
        <v>0</v>
      </c>
      <c r="L120" s="82" t="s">
        <v>8271</v>
      </c>
      <c r="M120" s="82" t="s">
        <v>633</v>
      </c>
      <c r="N120" s="82" t="s">
        <v>8214</v>
      </c>
      <c r="O120" s="82" t="s">
        <v>633</v>
      </c>
      <c r="P120" s="82" t="s">
        <v>8287</v>
      </c>
      <c r="Q120" s="86">
        <v>100000000</v>
      </c>
      <c r="R120" s="82">
        <v>0.83</v>
      </c>
      <c r="S120" s="86">
        <v>100000000</v>
      </c>
      <c r="T120" s="83">
        <v>45777</v>
      </c>
      <c r="U120" s="82">
        <v>209</v>
      </c>
      <c r="V120" s="82">
        <v>180867</v>
      </c>
      <c r="W120" s="82" t="s">
        <v>4961</v>
      </c>
      <c r="X120" s="82">
        <v>94.007999999999996</v>
      </c>
      <c r="Y120" s="86">
        <v>94008000</v>
      </c>
      <c r="Z120" s="86">
        <v>94516412</v>
      </c>
      <c r="AA120" s="82">
        <v>94.738600000000005</v>
      </c>
      <c r="AB120" s="86">
        <v>0.01</v>
      </c>
      <c r="AC120" s="86">
        <v>94747600</v>
      </c>
      <c r="AD120" s="86">
        <v>94747600</v>
      </c>
      <c r="AE120" s="86">
        <v>508412</v>
      </c>
      <c r="AF120" s="86">
        <v>231188</v>
      </c>
      <c r="AG120" s="86">
        <v>240345</v>
      </c>
      <c r="AH120" s="86">
        <v>-9157</v>
      </c>
      <c r="AI120" s="86"/>
      <c r="AJ120" s="86">
        <v>4368496312.5799999</v>
      </c>
      <c r="AK120" s="82">
        <v>2.1688999999999998</v>
      </c>
      <c r="AL120" s="82" t="s">
        <v>21882</v>
      </c>
      <c r="AM120" s="82" t="s">
        <v>8216</v>
      </c>
      <c r="AN120" s="82">
        <v>7490</v>
      </c>
      <c r="AO120" s="82" t="s">
        <v>8280</v>
      </c>
      <c r="AP120" s="82"/>
      <c r="AQ120" s="83"/>
      <c r="AR120" s="83"/>
      <c r="AS120" s="82">
        <v>303</v>
      </c>
      <c r="AT120" s="82"/>
      <c r="AU120" s="83">
        <v>45777</v>
      </c>
      <c r="AV120" s="82" t="s">
        <v>4968</v>
      </c>
      <c r="AW120" s="82">
        <v>100</v>
      </c>
      <c r="AX120" s="83"/>
      <c r="AY120" s="82" t="s">
        <v>4969</v>
      </c>
      <c r="AZ120" s="82">
        <v>1</v>
      </c>
      <c r="BA120" s="82" t="s">
        <v>8272</v>
      </c>
      <c r="BB120" s="82" t="s">
        <v>8276</v>
      </c>
      <c r="BC120" s="87">
        <v>6.7000000000000004E-2</v>
      </c>
      <c r="BD120" s="87">
        <v>6.7000000000000004E-2</v>
      </c>
      <c r="BE120" s="87">
        <v>94.747600000000006</v>
      </c>
      <c r="BF120" s="87">
        <v>94.747600000000006</v>
      </c>
      <c r="BG120" s="82" t="s">
        <v>8221</v>
      </c>
      <c r="BH120" s="82" t="s">
        <v>8359</v>
      </c>
      <c r="BI120" s="82"/>
      <c r="BJ120" s="82"/>
      <c r="BK120" s="82"/>
      <c r="BL120" s="86">
        <v>94747600</v>
      </c>
      <c r="BM120" s="82">
        <v>2.1688999999999998</v>
      </c>
      <c r="BN120" s="82" t="s">
        <v>4964</v>
      </c>
      <c r="BO120" s="82"/>
      <c r="BP120" s="88"/>
      <c r="BQ120" s="88">
        <v>38000000000</v>
      </c>
      <c r="BR120" s="88">
        <v>0.26300000000000001</v>
      </c>
      <c r="BS120" s="82" t="s">
        <v>8223</v>
      </c>
      <c r="BT120" s="85"/>
    </row>
    <row r="121" spans="1:72" hidden="1">
      <c r="A121" s="82" t="s">
        <v>8355</v>
      </c>
      <c r="B121" s="82" t="s">
        <v>8356</v>
      </c>
      <c r="C121" s="82" t="s">
        <v>21310</v>
      </c>
      <c r="D121" s="82" t="s">
        <v>21311</v>
      </c>
      <c r="E121" s="82" t="s">
        <v>8375</v>
      </c>
      <c r="F121" s="82" t="s">
        <v>8270</v>
      </c>
      <c r="G121" s="83">
        <v>45785</v>
      </c>
      <c r="H121" s="84">
        <v>1000000</v>
      </c>
      <c r="I121" s="85">
        <v>6.5210000000000004E-2</v>
      </c>
      <c r="J121" s="82">
        <v>99.875100000000003</v>
      </c>
      <c r="K121" s="86">
        <v>0</v>
      </c>
      <c r="L121" s="82" t="s">
        <v>8271</v>
      </c>
      <c r="M121" s="82" t="s">
        <v>633</v>
      </c>
      <c r="N121" s="82" t="s">
        <v>8214</v>
      </c>
      <c r="O121" s="82" t="s">
        <v>633</v>
      </c>
      <c r="P121" s="82" t="s">
        <v>4973</v>
      </c>
      <c r="Q121" s="86">
        <v>100000000</v>
      </c>
      <c r="R121" s="82">
        <v>0.02</v>
      </c>
      <c r="S121" s="86">
        <v>100000000</v>
      </c>
      <c r="T121" s="83">
        <v>45777</v>
      </c>
      <c r="U121" s="82">
        <v>209</v>
      </c>
      <c r="V121" s="82">
        <v>180195</v>
      </c>
      <c r="W121" s="82" t="s">
        <v>4961</v>
      </c>
      <c r="X121" s="82">
        <v>99.543499999999995</v>
      </c>
      <c r="Y121" s="86">
        <v>99543500</v>
      </c>
      <c r="Z121" s="86">
        <v>99881648</v>
      </c>
      <c r="AA121" s="82">
        <v>99.855199999999996</v>
      </c>
      <c r="AB121" s="86">
        <v>0.02</v>
      </c>
      <c r="AC121" s="86">
        <v>99875100</v>
      </c>
      <c r="AD121" s="86">
        <v>99875100</v>
      </c>
      <c r="AE121" s="86">
        <v>338148</v>
      </c>
      <c r="AF121" s="86">
        <v>-6548</v>
      </c>
      <c r="AG121" s="86">
        <v>-9541</v>
      </c>
      <c r="AH121" s="86">
        <v>2993</v>
      </c>
      <c r="AI121" s="86"/>
      <c r="AJ121" s="86">
        <v>4368496312.5799999</v>
      </c>
      <c r="AK121" s="82">
        <v>2.2863000000000002</v>
      </c>
      <c r="AL121" s="82" t="s">
        <v>21312</v>
      </c>
      <c r="AM121" s="82" t="s">
        <v>8216</v>
      </c>
      <c r="AN121" s="82">
        <v>7756</v>
      </c>
      <c r="AO121" s="82" t="s">
        <v>4962</v>
      </c>
      <c r="AP121" s="82"/>
      <c r="AQ121" s="83"/>
      <c r="AR121" s="83"/>
      <c r="AS121" s="82">
        <v>8</v>
      </c>
      <c r="AT121" s="82"/>
      <c r="AU121" s="83">
        <v>45777</v>
      </c>
      <c r="AV121" s="82" t="s">
        <v>4968</v>
      </c>
      <c r="AW121" s="82">
        <v>100</v>
      </c>
      <c r="AX121" s="83"/>
      <c r="AY121" s="82" t="s">
        <v>4969</v>
      </c>
      <c r="AZ121" s="82">
        <v>1</v>
      </c>
      <c r="BA121" s="82" t="s">
        <v>8272</v>
      </c>
      <c r="BB121" s="82" t="s">
        <v>8276</v>
      </c>
      <c r="BC121" s="87">
        <v>6.5210000000000004E-2</v>
      </c>
      <c r="BD121" s="87">
        <v>6.5199999999999994E-2</v>
      </c>
      <c r="BE121" s="87">
        <v>99.875100000000003</v>
      </c>
      <c r="BF121" s="87">
        <v>99.875100000000003</v>
      </c>
      <c r="BG121" s="82" t="s">
        <v>8221</v>
      </c>
      <c r="BH121" s="82" t="s">
        <v>8359</v>
      </c>
      <c r="BI121" s="82"/>
      <c r="BJ121" s="82"/>
      <c r="BK121" s="82"/>
      <c r="BL121" s="86">
        <v>99875100</v>
      </c>
      <c r="BM121" s="82">
        <v>2.2863000000000002</v>
      </c>
      <c r="BN121" s="82" t="s">
        <v>4964</v>
      </c>
      <c r="BO121" s="82"/>
      <c r="BP121" s="88"/>
      <c r="BQ121" s="88">
        <v>90750000000</v>
      </c>
      <c r="BR121" s="88">
        <v>7.4379999999999997</v>
      </c>
      <c r="BS121" s="82" t="s">
        <v>8223</v>
      </c>
      <c r="BT121" s="85"/>
    </row>
    <row r="122" spans="1:72" hidden="1">
      <c r="A122" s="82" t="s">
        <v>8355</v>
      </c>
      <c r="B122" s="82" t="s">
        <v>8356</v>
      </c>
      <c r="C122" s="82" t="s">
        <v>21883</v>
      </c>
      <c r="D122" s="82" t="s">
        <v>21884</v>
      </c>
      <c r="E122" s="82" t="s">
        <v>8317</v>
      </c>
      <c r="F122" s="82" t="s">
        <v>8270</v>
      </c>
      <c r="G122" s="83">
        <v>46057</v>
      </c>
      <c r="H122" s="84">
        <v>2500000</v>
      </c>
      <c r="I122" s="85">
        <v>6.7100000000000007E-2</v>
      </c>
      <c r="J122" s="82">
        <v>95.121200000000002</v>
      </c>
      <c r="K122" s="86">
        <v>0</v>
      </c>
      <c r="L122" s="82" t="s">
        <v>8271</v>
      </c>
      <c r="M122" s="82" t="s">
        <v>633</v>
      </c>
      <c r="N122" s="82" t="s">
        <v>8214</v>
      </c>
      <c r="O122" s="82" t="s">
        <v>633</v>
      </c>
      <c r="P122" s="82" t="s">
        <v>8287</v>
      </c>
      <c r="Q122" s="86">
        <v>250000000</v>
      </c>
      <c r="R122" s="82">
        <v>0.77</v>
      </c>
      <c r="S122" s="86">
        <v>250000000</v>
      </c>
      <c r="T122" s="83">
        <v>45777</v>
      </c>
      <c r="U122" s="82">
        <v>209</v>
      </c>
      <c r="V122" s="82">
        <v>182945</v>
      </c>
      <c r="W122" s="82" t="s">
        <v>4961</v>
      </c>
      <c r="X122" s="82">
        <v>94.926599999999993</v>
      </c>
      <c r="Y122" s="86">
        <v>237316500</v>
      </c>
      <c r="Z122" s="86">
        <v>237755375</v>
      </c>
      <c r="AA122" s="82">
        <v>95.111500000000007</v>
      </c>
      <c r="AB122" s="86">
        <v>0.01</v>
      </c>
      <c r="AC122" s="86">
        <v>237803000</v>
      </c>
      <c r="AD122" s="86">
        <v>237803000</v>
      </c>
      <c r="AE122" s="86">
        <v>438875</v>
      </c>
      <c r="AF122" s="86">
        <v>47625</v>
      </c>
      <c r="AG122" s="86">
        <v>67262.5</v>
      </c>
      <c r="AH122" s="86">
        <v>-19637.5</v>
      </c>
      <c r="AI122" s="86"/>
      <c r="AJ122" s="86">
        <v>4368496312.5799999</v>
      </c>
      <c r="AK122" s="82">
        <v>5.4436</v>
      </c>
      <c r="AL122" s="82" t="s">
        <v>21885</v>
      </c>
      <c r="AM122" s="82" t="s">
        <v>8216</v>
      </c>
      <c r="AN122" s="82">
        <v>8040</v>
      </c>
      <c r="AO122" s="82" t="s">
        <v>8280</v>
      </c>
      <c r="AP122" s="82"/>
      <c r="AQ122" s="83"/>
      <c r="AR122" s="83"/>
      <c r="AS122" s="82">
        <v>280</v>
      </c>
      <c r="AT122" s="82"/>
      <c r="AU122" s="83">
        <v>45777</v>
      </c>
      <c r="AV122" s="82" t="s">
        <v>4968</v>
      </c>
      <c r="AW122" s="82">
        <v>100</v>
      </c>
      <c r="AX122" s="83"/>
      <c r="AY122" s="82" t="s">
        <v>4969</v>
      </c>
      <c r="AZ122" s="82">
        <v>1</v>
      </c>
      <c r="BA122" s="82" t="s">
        <v>8272</v>
      </c>
      <c r="BB122" s="82" t="s">
        <v>8273</v>
      </c>
      <c r="BC122" s="87">
        <v>6.7100000000000007E-2</v>
      </c>
      <c r="BD122" s="87">
        <v>6.7100000000000007E-2</v>
      </c>
      <c r="BE122" s="87">
        <v>95.121200000000002</v>
      </c>
      <c r="BF122" s="87">
        <v>95.121200000000002</v>
      </c>
      <c r="BG122" s="82" t="s">
        <v>8221</v>
      </c>
      <c r="BH122" s="82" t="s">
        <v>8359</v>
      </c>
      <c r="BI122" s="82"/>
      <c r="BJ122" s="82"/>
      <c r="BK122" s="82"/>
      <c r="BL122" s="86">
        <v>237803000</v>
      </c>
      <c r="BM122" s="82">
        <v>5.4436</v>
      </c>
      <c r="BN122" s="82" t="s">
        <v>4964</v>
      </c>
      <c r="BO122" s="82"/>
      <c r="BP122" s="88"/>
      <c r="BQ122" s="88">
        <v>28750000000</v>
      </c>
      <c r="BR122" s="88">
        <v>0.86899999999999999</v>
      </c>
      <c r="BS122" s="82" t="s">
        <v>8223</v>
      </c>
      <c r="BT122" s="85"/>
    </row>
    <row r="123" spans="1:72" hidden="1">
      <c r="A123" s="82" t="s">
        <v>8355</v>
      </c>
      <c r="B123" s="82" t="s">
        <v>8356</v>
      </c>
      <c r="C123" s="82" t="s">
        <v>21564</v>
      </c>
      <c r="D123" s="82" t="s">
        <v>21565</v>
      </c>
      <c r="E123" s="82" t="s">
        <v>8317</v>
      </c>
      <c r="F123" s="82" t="s">
        <v>8270</v>
      </c>
      <c r="G123" s="83">
        <v>46107</v>
      </c>
      <c r="H123" s="84">
        <v>1000000</v>
      </c>
      <c r="I123" s="85">
        <v>6.7100000000000007E-2</v>
      </c>
      <c r="J123" s="82">
        <v>94.296800000000005</v>
      </c>
      <c r="K123" s="86">
        <v>0</v>
      </c>
      <c r="L123" s="82" t="s">
        <v>8271</v>
      </c>
      <c r="M123" s="82" t="s">
        <v>633</v>
      </c>
      <c r="N123" s="82" t="s">
        <v>8214</v>
      </c>
      <c r="O123" s="82" t="s">
        <v>633</v>
      </c>
      <c r="P123" s="82" t="s">
        <v>8287</v>
      </c>
      <c r="Q123" s="86">
        <v>100000000</v>
      </c>
      <c r="R123" s="82">
        <v>0.9</v>
      </c>
      <c r="S123" s="86">
        <v>100000000</v>
      </c>
      <c r="T123" s="83">
        <v>45777</v>
      </c>
      <c r="U123" s="82">
        <v>209</v>
      </c>
      <c r="V123" s="82">
        <v>181976</v>
      </c>
      <c r="W123" s="82" t="s">
        <v>4961</v>
      </c>
      <c r="X123" s="82">
        <v>93.109899999999996</v>
      </c>
      <c r="Y123" s="86">
        <v>93109900</v>
      </c>
      <c r="Z123" s="86">
        <v>93789472</v>
      </c>
      <c r="AA123" s="82">
        <v>94.288399999999996</v>
      </c>
      <c r="AB123" s="86">
        <v>0.01</v>
      </c>
      <c r="AC123" s="86">
        <v>94296800</v>
      </c>
      <c r="AD123" s="86">
        <v>94296800</v>
      </c>
      <c r="AE123" s="86">
        <v>679572</v>
      </c>
      <c r="AF123" s="86">
        <v>507328</v>
      </c>
      <c r="AG123" s="86">
        <v>517805</v>
      </c>
      <c r="AH123" s="86">
        <v>-10477</v>
      </c>
      <c r="AI123" s="86"/>
      <c r="AJ123" s="86">
        <v>4368496312.5799999</v>
      </c>
      <c r="AK123" s="82">
        <v>2.1585999999999999</v>
      </c>
      <c r="AL123" s="82" t="s">
        <v>21566</v>
      </c>
      <c r="AM123" s="82" t="s">
        <v>8216</v>
      </c>
      <c r="AN123" s="82">
        <v>8040</v>
      </c>
      <c r="AO123" s="82" t="s">
        <v>8280</v>
      </c>
      <c r="AP123" s="82"/>
      <c r="AQ123" s="83"/>
      <c r="AR123" s="83"/>
      <c r="AS123" s="82">
        <v>330</v>
      </c>
      <c r="AT123" s="82"/>
      <c r="AU123" s="83">
        <v>45777</v>
      </c>
      <c r="AV123" s="82" t="s">
        <v>4968</v>
      </c>
      <c r="AW123" s="82">
        <v>100</v>
      </c>
      <c r="AX123" s="83"/>
      <c r="AY123" s="82" t="s">
        <v>4969</v>
      </c>
      <c r="AZ123" s="82">
        <v>1</v>
      </c>
      <c r="BA123" s="82" t="s">
        <v>8272</v>
      </c>
      <c r="BB123" s="82" t="s">
        <v>8273</v>
      </c>
      <c r="BC123" s="87">
        <v>6.7100000000000007E-2</v>
      </c>
      <c r="BD123" s="87">
        <v>6.7100000000000007E-2</v>
      </c>
      <c r="BE123" s="87">
        <v>94.296800000000005</v>
      </c>
      <c r="BF123" s="87">
        <v>94.296800000000005</v>
      </c>
      <c r="BG123" s="82" t="s">
        <v>8221</v>
      </c>
      <c r="BH123" s="82" t="s">
        <v>8359</v>
      </c>
      <c r="BI123" s="82"/>
      <c r="BJ123" s="82"/>
      <c r="BK123" s="82"/>
      <c r="BL123" s="86">
        <v>94296800</v>
      </c>
      <c r="BM123" s="82">
        <v>2.1585999999999999</v>
      </c>
      <c r="BN123" s="82" t="s">
        <v>4964</v>
      </c>
      <c r="BO123" s="82"/>
      <c r="BP123" s="88"/>
      <c r="BQ123" s="88">
        <v>29850000000</v>
      </c>
      <c r="BR123" s="88">
        <v>0.33500000000000002</v>
      </c>
      <c r="BS123" s="82" t="s">
        <v>8223</v>
      </c>
      <c r="BT123" s="85"/>
    </row>
    <row r="124" spans="1:72" hidden="1">
      <c r="A124" s="82" t="s">
        <v>8355</v>
      </c>
      <c r="B124" s="82" t="s">
        <v>8356</v>
      </c>
      <c r="C124" s="82" t="s">
        <v>21567</v>
      </c>
      <c r="D124" s="82" t="s">
        <v>21568</v>
      </c>
      <c r="E124" s="82" t="s">
        <v>12443</v>
      </c>
      <c r="F124" s="82" t="s">
        <v>8364</v>
      </c>
      <c r="G124" s="83">
        <v>46017</v>
      </c>
      <c r="H124" s="84">
        <v>1000000</v>
      </c>
      <c r="I124" s="85">
        <v>8.0299999999999996E-2</v>
      </c>
      <c r="J124" s="82">
        <v>95.0047</v>
      </c>
      <c r="K124" s="86">
        <v>0</v>
      </c>
      <c r="L124" s="82" t="s">
        <v>8271</v>
      </c>
      <c r="M124" s="82" t="s">
        <v>1274</v>
      </c>
      <c r="N124" s="82" t="s">
        <v>8387</v>
      </c>
      <c r="O124" s="82" t="s">
        <v>1274</v>
      </c>
      <c r="P124" s="82" t="s">
        <v>8279</v>
      </c>
      <c r="Q124" s="86">
        <v>100000000</v>
      </c>
      <c r="R124" s="82">
        <v>0.66</v>
      </c>
      <c r="S124" s="86">
        <v>100000000</v>
      </c>
      <c r="T124" s="83">
        <v>45777</v>
      </c>
      <c r="U124" s="82">
        <v>208</v>
      </c>
      <c r="V124" s="82">
        <v>182042</v>
      </c>
      <c r="W124" s="82" t="s">
        <v>4961</v>
      </c>
      <c r="X124" s="82">
        <v>93.803299999999993</v>
      </c>
      <c r="Y124" s="86">
        <v>93803300</v>
      </c>
      <c r="Z124" s="86">
        <v>94594849</v>
      </c>
      <c r="AA124" s="82">
        <v>95.005600000000001</v>
      </c>
      <c r="AB124" s="86">
        <v>0</v>
      </c>
      <c r="AC124" s="86">
        <v>95004700</v>
      </c>
      <c r="AD124" s="86">
        <v>95004700</v>
      </c>
      <c r="AE124" s="86">
        <v>791549</v>
      </c>
      <c r="AF124" s="86">
        <v>409851</v>
      </c>
      <c r="AG124" s="86">
        <v>433366</v>
      </c>
      <c r="AH124" s="86">
        <v>-23515</v>
      </c>
      <c r="AI124" s="86"/>
      <c r="AJ124" s="86">
        <v>4368496312.5799999</v>
      </c>
      <c r="AK124" s="82">
        <v>2.1747999999999998</v>
      </c>
      <c r="AL124" s="82" t="s">
        <v>21569</v>
      </c>
      <c r="AM124" s="82" t="s">
        <v>8216</v>
      </c>
      <c r="AN124" s="82">
        <v>792249</v>
      </c>
      <c r="AO124" s="82" t="s">
        <v>8280</v>
      </c>
      <c r="AP124" s="82"/>
      <c r="AQ124" s="83"/>
      <c r="AR124" s="83"/>
      <c r="AS124" s="82">
        <v>240</v>
      </c>
      <c r="AT124" s="82"/>
      <c r="AU124" s="83">
        <v>45777</v>
      </c>
      <c r="AV124" s="82" t="s">
        <v>8218</v>
      </c>
      <c r="AW124" s="82">
        <v>100</v>
      </c>
      <c r="AX124" s="83"/>
      <c r="AY124" s="82" t="s">
        <v>4963</v>
      </c>
      <c r="AZ124" s="82">
        <v>1</v>
      </c>
      <c r="BA124" s="82" t="s">
        <v>8272</v>
      </c>
      <c r="BB124" s="82" t="s">
        <v>8276</v>
      </c>
      <c r="BC124" s="87">
        <v>7.9899999999999999E-2</v>
      </c>
      <c r="BD124" s="87">
        <v>8.0699999999999994E-2</v>
      </c>
      <c r="BE124" s="87">
        <v>95.028300000000002</v>
      </c>
      <c r="BF124" s="87">
        <v>94.980999999999995</v>
      </c>
      <c r="BG124" s="82" t="s">
        <v>8221</v>
      </c>
      <c r="BH124" s="82" t="s">
        <v>8359</v>
      </c>
      <c r="BI124" s="82"/>
      <c r="BJ124" s="82"/>
      <c r="BK124" s="82"/>
      <c r="BL124" s="86">
        <v>95004700</v>
      </c>
      <c r="BM124" s="82">
        <v>2.1747999999999998</v>
      </c>
      <c r="BN124" s="82" t="s">
        <v>4964</v>
      </c>
      <c r="BO124" s="82"/>
      <c r="BP124" s="88"/>
      <c r="BQ124" s="88">
        <v>100000000</v>
      </c>
      <c r="BR124" s="88">
        <v>100</v>
      </c>
      <c r="BS124" s="82" t="s">
        <v>8377</v>
      </c>
      <c r="BT124" s="85"/>
    </row>
    <row r="125" spans="1:72" hidden="1">
      <c r="A125" s="82" t="s">
        <v>8355</v>
      </c>
      <c r="B125" s="82" t="s">
        <v>8356</v>
      </c>
      <c r="C125" s="82" t="s">
        <v>21570</v>
      </c>
      <c r="D125" s="82" t="s">
        <v>21571</v>
      </c>
      <c r="E125" s="82" t="s">
        <v>12404</v>
      </c>
      <c r="F125" s="82" t="s">
        <v>8364</v>
      </c>
      <c r="G125" s="83">
        <v>45833</v>
      </c>
      <c r="H125" s="84">
        <v>2500000</v>
      </c>
      <c r="I125" s="85">
        <v>8.6599999999999996E-2</v>
      </c>
      <c r="J125" s="82">
        <v>98.7119</v>
      </c>
      <c r="K125" s="86">
        <v>0</v>
      </c>
      <c r="L125" s="82" t="s">
        <v>8271</v>
      </c>
      <c r="M125" s="82" t="s">
        <v>633</v>
      </c>
      <c r="N125" s="82" t="s">
        <v>9463</v>
      </c>
      <c r="O125" s="82" t="s">
        <v>633</v>
      </c>
      <c r="P125" s="82" t="s">
        <v>8412</v>
      </c>
      <c r="Q125" s="86">
        <v>250000000</v>
      </c>
      <c r="R125" s="82">
        <v>0.15</v>
      </c>
      <c r="S125" s="86">
        <v>250000000</v>
      </c>
      <c r="T125" s="83">
        <v>45777</v>
      </c>
      <c r="U125" s="82">
        <v>208</v>
      </c>
      <c r="V125" s="82">
        <v>181977</v>
      </c>
      <c r="W125" s="82" t="s">
        <v>4961</v>
      </c>
      <c r="X125" s="82">
        <v>98.141800000000003</v>
      </c>
      <c r="Y125" s="86">
        <v>245354600</v>
      </c>
      <c r="Z125" s="86">
        <v>246724642.5</v>
      </c>
      <c r="AA125" s="82">
        <v>98.688800000000001</v>
      </c>
      <c r="AB125" s="86">
        <v>0.02</v>
      </c>
      <c r="AC125" s="86">
        <v>246779750</v>
      </c>
      <c r="AD125" s="86">
        <v>246779750</v>
      </c>
      <c r="AE125" s="86">
        <v>1370042.5</v>
      </c>
      <c r="AF125" s="86">
        <v>55107.5</v>
      </c>
      <c r="AG125" s="86">
        <v>56907.5</v>
      </c>
      <c r="AH125" s="86">
        <v>-1800</v>
      </c>
      <c r="AI125" s="86"/>
      <c r="AJ125" s="86">
        <v>4368496312.5799999</v>
      </c>
      <c r="AK125" s="82">
        <v>5.6490999999999998</v>
      </c>
      <c r="AL125" s="82" t="s">
        <v>21572</v>
      </c>
      <c r="AM125" s="82" t="s">
        <v>8216</v>
      </c>
      <c r="AN125" s="82">
        <v>793305</v>
      </c>
      <c r="AO125" s="82" t="s">
        <v>4989</v>
      </c>
      <c r="AP125" s="82"/>
      <c r="AQ125" s="83"/>
      <c r="AR125" s="83"/>
      <c r="AS125" s="82">
        <v>56</v>
      </c>
      <c r="AT125" s="82"/>
      <c r="AU125" s="83">
        <v>45777</v>
      </c>
      <c r="AV125" s="82" t="s">
        <v>8218</v>
      </c>
      <c r="AW125" s="82">
        <v>100</v>
      </c>
      <c r="AX125" s="83"/>
      <c r="AY125" s="82" t="s">
        <v>4963</v>
      </c>
      <c r="AZ125" s="82">
        <v>1</v>
      </c>
      <c r="BA125" s="82" t="s">
        <v>8272</v>
      </c>
      <c r="BB125" s="82" t="s">
        <v>8272</v>
      </c>
      <c r="BC125" s="87">
        <v>8.6499999999999994E-2</v>
      </c>
      <c r="BD125" s="87">
        <v>8.6699999999999999E-2</v>
      </c>
      <c r="BE125" s="87">
        <v>98.713300000000004</v>
      </c>
      <c r="BF125" s="87">
        <v>98.710400000000007</v>
      </c>
      <c r="BG125" s="82" t="s">
        <v>8221</v>
      </c>
      <c r="BH125" s="82" t="s">
        <v>8359</v>
      </c>
      <c r="BI125" s="82"/>
      <c r="BJ125" s="82"/>
      <c r="BK125" s="82"/>
      <c r="BL125" s="86">
        <v>246779750</v>
      </c>
      <c r="BM125" s="82">
        <v>5.6490999999999998</v>
      </c>
      <c r="BN125" s="82" t="s">
        <v>4964</v>
      </c>
      <c r="BO125" s="82"/>
      <c r="BP125" s="88"/>
      <c r="BQ125" s="88">
        <v>0</v>
      </c>
      <c r="BR125" s="88">
        <v>0</v>
      </c>
      <c r="BS125" s="82" t="s">
        <v>8223</v>
      </c>
      <c r="BT125" s="85"/>
    </row>
    <row r="126" spans="1:72" hidden="1">
      <c r="A126" s="82" t="s">
        <v>8355</v>
      </c>
      <c r="B126" s="82" t="s">
        <v>8356</v>
      </c>
      <c r="C126" s="82" t="s">
        <v>21573</v>
      </c>
      <c r="D126" s="82" t="s">
        <v>21574</v>
      </c>
      <c r="E126" s="82" t="s">
        <v>8286</v>
      </c>
      <c r="F126" s="82" t="s">
        <v>8364</v>
      </c>
      <c r="G126" s="83">
        <v>45954</v>
      </c>
      <c r="H126" s="84">
        <v>1000000</v>
      </c>
      <c r="I126" s="85">
        <v>6.7000000000000004E-2</v>
      </c>
      <c r="J126" s="82">
        <v>96.870400000000004</v>
      </c>
      <c r="K126" s="86">
        <v>0</v>
      </c>
      <c r="L126" s="82" t="s">
        <v>8271</v>
      </c>
      <c r="M126" s="82" t="s">
        <v>633</v>
      </c>
      <c r="N126" s="82" t="s">
        <v>8214</v>
      </c>
      <c r="O126" s="82" t="s">
        <v>633</v>
      </c>
      <c r="P126" s="82" t="s">
        <v>8287</v>
      </c>
      <c r="Q126" s="86">
        <v>100000000</v>
      </c>
      <c r="R126" s="82">
        <v>0.48</v>
      </c>
      <c r="S126" s="86">
        <v>100000000</v>
      </c>
      <c r="T126" s="83">
        <v>45777</v>
      </c>
      <c r="U126" s="82">
        <v>208</v>
      </c>
      <c r="V126" s="82">
        <v>181929</v>
      </c>
      <c r="W126" s="82" t="s">
        <v>4961</v>
      </c>
      <c r="X126" s="82">
        <v>95.825699999999998</v>
      </c>
      <c r="Y126" s="86">
        <v>95825700</v>
      </c>
      <c r="Z126" s="86">
        <v>96534544</v>
      </c>
      <c r="AA126" s="82">
        <v>96.864599999999996</v>
      </c>
      <c r="AB126" s="86">
        <v>0.01</v>
      </c>
      <c r="AC126" s="86">
        <v>96870400</v>
      </c>
      <c r="AD126" s="86">
        <v>96870400</v>
      </c>
      <c r="AE126" s="86">
        <v>708844</v>
      </c>
      <c r="AF126" s="86">
        <v>335856</v>
      </c>
      <c r="AG126" s="86">
        <v>349746</v>
      </c>
      <c r="AH126" s="86">
        <v>-13890</v>
      </c>
      <c r="AI126" s="86"/>
      <c r="AJ126" s="86">
        <v>4368496312.5799999</v>
      </c>
      <c r="AK126" s="82">
        <v>2.2174999999999998</v>
      </c>
      <c r="AL126" s="82" t="s">
        <v>21575</v>
      </c>
      <c r="AM126" s="82" t="s">
        <v>8216</v>
      </c>
      <c r="AN126" s="82">
        <v>6648</v>
      </c>
      <c r="AO126" s="82" t="s">
        <v>8280</v>
      </c>
      <c r="AP126" s="82"/>
      <c r="AQ126" s="83"/>
      <c r="AR126" s="83"/>
      <c r="AS126" s="82">
        <v>177</v>
      </c>
      <c r="AT126" s="82"/>
      <c r="AU126" s="83">
        <v>45777</v>
      </c>
      <c r="AV126" s="82" t="s">
        <v>8218</v>
      </c>
      <c r="AW126" s="82">
        <v>100</v>
      </c>
      <c r="AX126" s="83"/>
      <c r="AY126" s="82" t="s">
        <v>4963</v>
      </c>
      <c r="AZ126" s="82">
        <v>1</v>
      </c>
      <c r="BA126" s="82" t="s">
        <v>8272</v>
      </c>
      <c r="BB126" s="82" t="s">
        <v>8276</v>
      </c>
      <c r="BC126" s="87">
        <v>6.7000000000000004E-2</v>
      </c>
      <c r="BD126" s="87">
        <v>6.7000000000000004E-2</v>
      </c>
      <c r="BE126" s="87">
        <v>96.870400000000004</v>
      </c>
      <c r="BF126" s="87">
        <v>96.870400000000004</v>
      </c>
      <c r="BG126" s="82" t="s">
        <v>8221</v>
      </c>
      <c r="BH126" s="82" t="s">
        <v>8359</v>
      </c>
      <c r="BI126" s="82"/>
      <c r="BJ126" s="82"/>
      <c r="BK126" s="82"/>
      <c r="BL126" s="86">
        <v>96870400</v>
      </c>
      <c r="BM126" s="82">
        <v>2.2174999999999998</v>
      </c>
      <c r="BN126" s="82" t="s">
        <v>4964</v>
      </c>
      <c r="BO126" s="82"/>
      <c r="BP126" s="88"/>
      <c r="BQ126" s="88">
        <v>100000000000</v>
      </c>
      <c r="BR126" s="88">
        <v>1</v>
      </c>
      <c r="BS126" s="82" t="s">
        <v>8223</v>
      </c>
      <c r="BT126" s="85"/>
    </row>
    <row r="127" spans="1:72" hidden="1">
      <c r="A127" s="82" t="s">
        <v>8355</v>
      </c>
      <c r="B127" s="82" t="s">
        <v>8356</v>
      </c>
      <c r="C127" s="82" t="s">
        <v>21886</v>
      </c>
      <c r="D127" s="82" t="s">
        <v>21887</v>
      </c>
      <c r="E127" s="82" t="s">
        <v>20921</v>
      </c>
      <c r="F127" s="82" t="s">
        <v>8364</v>
      </c>
      <c r="G127" s="83">
        <v>45867</v>
      </c>
      <c r="H127" s="84">
        <v>1500000</v>
      </c>
      <c r="I127" s="85">
        <v>6.9599999999999995E-2</v>
      </c>
      <c r="J127" s="82">
        <v>98.331199999999995</v>
      </c>
      <c r="K127" s="86">
        <v>0</v>
      </c>
      <c r="L127" s="82" t="s">
        <v>8271</v>
      </c>
      <c r="M127" s="82" t="s">
        <v>633</v>
      </c>
      <c r="N127" s="82" t="s">
        <v>8387</v>
      </c>
      <c r="O127" s="82" t="s">
        <v>633</v>
      </c>
      <c r="P127" s="82" t="s">
        <v>8279</v>
      </c>
      <c r="Q127" s="86">
        <v>150000000</v>
      </c>
      <c r="R127" s="82">
        <v>0.25</v>
      </c>
      <c r="S127" s="86">
        <v>150000000</v>
      </c>
      <c r="T127" s="83">
        <v>45777</v>
      </c>
      <c r="U127" s="82">
        <v>208</v>
      </c>
      <c r="V127" s="82">
        <v>183136</v>
      </c>
      <c r="W127" s="82" t="s">
        <v>4961</v>
      </c>
      <c r="X127" s="82">
        <v>98.294399999999996</v>
      </c>
      <c r="Y127" s="86">
        <v>147441600</v>
      </c>
      <c r="Z127" s="86">
        <v>147497829</v>
      </c>
      <c r="AA127" s="82">
        <v>98.308099999999996</v>
      </c>
      <c r="AB127" s="86">
        <v>0.02</v>
      </c>
      <c r="AC127" s="86">
        <v>147496800</v>
      </c>
      <c r="AD127" s="86">
        <v>147496800</v>
      </c>
      <c r="AE127" s="86">
        <v>56229</v>
      </c>
      <c r="AF127" s="86">
        <v>-1029</v>
      </c>
      <c r="AG127" s="86">
        <v>-7564.5</v>
      </c>
      <c r="AH127" s="86">
        <v>6535.5</v>
      </c>
      <c r="AI127" s="86"/>
      <c r="AJ127" s="86">
        <v>4368496312.5799999</v>
      </c>
      <c r="AK127" s="82">
        <v>3.3763999999999998</v>
      </c>
      <c r="AL127" s="82" t="s">
        <v>21888</v>
      </c>
      <c r="AM127" s="82" t="s">
        <v>8216</v>
      </c>
      <c r="AN127" s="82">
        <v>794426</v>
      </c>
      <c r="AO127" s="82" t="s">
        <v>8280</v>
      </c>
      <c r="AP127" s="82"/>
      <c r="AQ127" s="83"/>
      <c r="AR127" s="83"/>
      <c r="AS127" s="82">
        <v>90</v>
      </c>
      <c r="AT127" s="82"/>
      <c r="AU127" s="83">
        <v>45777</v>
      </c>
      <c r="AV127" s="82" t="s">
        <v>314</v>
      </c>
      <c r="AW127" s="82">
        <v>100</v>
      </c>
      <c r="AX127" s="83"/>
      <c r="AY127" s="82" t="s">
        <v>4963</v>
      </c>
      <c r="AZ127" s="82">
        <v>1</v>
      </c>
      <c r="BA127" s="82" t="s">
        <v>8272</v>
      </c>
      <c r="BB127" s="82" t="s">
        <v>8272</v>
      </c>
      <c r="BC127" s="87">
        <v>6.9599999999999995E-2</v>
      </c>
      <c r="BD127" s="87">
        <v>6.9599999999999995E-2</v>
      </c>
      <c r="BE127" s="87">
        <v>98.331199999999995</v>
      </c>
      <c r="BF127" s="87">
        <v>98.331199999999995</v>
      </c>
      <c r="BG127" s="82" t="s">
        <v>8221</v>
      </c>
      <c r="BH127" s="82" t="s">
        <v>8359</v>
      </c>
      <c r="BI127" s="82"/>
      <c r="BJ127" s="82"/>
      <c r="BK127" s="82"/>
      <c r="BL127" s="86">
        <v>147496800</v>
      </c>
      <c r="BM127" s="82">
        <v>3.3763999999999998</v>
      </c>
      <c r="BN127" s="82" t="s">
        <v>4964</v>
      </c>
      <c r="BO127" s="82"/>
      <c r="BP127" s="88"/>
      <c r="BQ127" s="88">
        <v>2000000000</v>
      </c>
      <c r="BR127" s="88">
        <v>100</v>
      </c>
      <c r="BS127" s="82" t="s">
        <v>8377</v>
      </c>
      <c r="BT127" s="85"/>
    </row>
    <row r="128" spans="1:72" hidden="1">
      <c r="A128" s="82" t="s">
        <v>8355</v>
      </c>
      <c r="B128" s="82" t="s">
        <v>8356</v>
      </c>
      <c r="C128" s="82" t="s">
        <v>21889</v>
      </c>
      <c r="D128" s="82" t="s">
        <v>21890</v>
      </c>
      <c r="E128" s="82" t="s">
        <v>8363</v>
      </c>
      <c r="F128" s="82" t="s">
        <v>8364</v>
      </c>
      <c r="G128" s="83">
        <v>45919</v>
      </c>
      <c r="H128" s="84">
        <v>2500000</v>
      </c>
      <c r="I128" s="85">
        <v>6.7150000000000001E-2</v>
      </c>
      <c r="J128" s="82">
        <v>97.471599999999995</v>
      </c>
      <c r="K128" s="86">
        <v>0</v>
      </c>
      <c r="L128" s="82" t="s">
        <v>8271</v>
      </c>
      <c r="M128" s="82" t="s">
        <v>633</v>
      </c>
      <c r="N128" s="82" t="s">
        <v>8214</v>
      </c>
      <c r="O128" s="82" t="s">
        <v>633</v>
      </c>
      <c r="P128" s="82" t="s">
        <v>8365</v>
      </c>
      <c r="Q128" s="86">
        <v>250000000</v>
      </c>
      <c r="R128" s="82">
        <v>0.39</v>
      </c>
      <c r="S128" s="86">
        <v>250000000</v>
      </c>
      <c r="T128" s="83">
        <v>45777</v>
      </c>
      <c r="U128" s="82">
        <v>208</v>
      </c>
      <c r="V128" s="82">
        <v>183014</v>
      </c>
      <c r="W128" s="82" t="s">
        <v>4961</v>
      </c>
      <c r="X128" s="82">
        <v>97.337699999999998</v>
      </c>
      <c r="Y128" s="86">
        <v>243344250</v>
      </c>
      <c r="Z128" s="86">
        <v>243701605</v>
      </c>
      <c r="AA128" s="82">
        <v>97.459599999999995</v>
      </c>
      <c r="AB128" s="86">
        <v>0.01</v>
      </c>
      <c r="AC128" s="86">
        <v>243679000</v>
      </c>
      <c r="AD128" s="86">
        <v>243679000</v>
      </c>
      <c r="AE128" s="86">
        <v>357355</v>
      </c>
      <c r="AF128" s="86">
        <v>-22605</v>
      </c>
      <c r="AG128" s="86">
        <v>-7935</v>
      </c>
      <c r="AH128" s="86">
        <v>-14670</v>
      </c>
      <c r="AI128" s="86"/>
      <c r="AJ128" s="86">
        <v>4368496312.5799999</v>
      </c>
      <c r="AK128" s="82">
        <v>5.5781000000000001</v>
      </c>
      <c r="AL128" s="82" t="s">
        <v>21891</v>
      </c>
      <c r="AM128" s="82" t="s">
        <v>8216</v>
      </c>
      <c r="AN128" s="82">
        <v>7312</v>
      </c>
      <c r="AO128" s="82" t="s">
        <v>8280</v>
      </c>
      <c r="AP128" s="82"/>
      <c r="AQ128" s="83"/>
      <c r="AR128" s="83"/>
      <c r="AS128" s="82">
        <v>142</v>
      </c>
      <c r="AT128" s="82"/>
      <c r="AU128" s="83">
        <v>45777</v>
      </c>
      <c r="AV128" s="82" t="s">
        <v>8218</v>
      </c>
      <c r="AW128" s="82">
        <v>100</v>
      </c>
      <c r="AX128" s="83"/>
      <c r="AY128" s="82" t="s">
        <v>4963</v>
      </c>
      <c r="AZ128" s="82">
        <v>1</v>
      </c>
      <c r="BA128" s="82" t="s">
        <v>8272</v>
      </c>
      <c r="BB128" s="82" t="s">
        <v>8276</v>
      </c>
      <c r="BC128" s="87">
        <v>6.7299999999999999E-2</v>
      </c>
      <c r="BD128" s="87">
        <v>6.7000000000000004E-2</v>
      </c>
      <c r="BE128" s="87">
        <v>97.466099999999997</v>
      </c>
      <c r="BF128" s="87">
        <v>97.477099999999993</v>
      </c>
      <c r="BG128" s="82" t="s">
        <v>8221</v>
      </c>
      <c r="BH128" s="82" t="s">
        <v>8359</v>
      </c>
      <c r="BI128" s="82"/>
      <c r="BJ128" s="82"/>
      <c r="BK128" s="82"/>
      <c r="BL128" s="86">
        <v>243679000</v>
      </c>
      <c r="BM128" s="82">
        <v>5.5781000000000001</v>
      </c>
      <c r="BN128" s="82" t="s">
        <v>4964</v>
      </c>
      <c r="BO128" s="82"/>
      <c r="BP128" s="88"/>
      <c r="BQ128" s="88">
        <v>10000000000</v>
      </c>
      <c r="BR128" s="88">
        <v>2.5</v>
      </c>
      <c r="BS128" s="82" t="s">
        <v>8223</v>
      </c>
      <c r="BT128" s="85"/>
    </row>
    <row r="129" spans="1:72" hidden="1">
      <c r="A129" s="82" t="s">
        <v>8355</v>
      </c>
      <c r="B129" s="82" t="s">
        <v>8356</v>
      </c>
      <c r="C129" s="82" t="s">
        <v>21892</v>
      </c>
      <c r="D129" s="82" t="s">
        <v>21893</v>
      </c>
      <c r="E129" s="82" t="s">
        <v>8307</v>
      </c>
      <c r="F129" s="82" t="s">
        <v>8364</v>
      </c>
      <c r="G129" s="83">
        <v>46091</v>
      </c>
      <c r="H129" s="84">
        <v>2500000</v>
      </c>
      <c r="I129" s="85">
        <v>6.6400000000000001E-2</v>
      </c>
      <c r="J129" s="82">
        <v>94.6126</v>
      </c>
      <c r="K129" s="86">
        <v>0</v>
      </c>
      <c r="L129" s="82" t="s">
        <v>8271</v>
      </c>
      <c r="M129" s="82" t="s">
        <v>8357</v>
      </c>
      <c r="N129" s="82" t="s">
        <v>8214</v>
      </c>
      <c r="O129" s="82" t="s">
        <v>8357</v>
      </c>
      <c r="P129" s="82" t="s">
        <v>8308</v>
      </c>
      <c r="Q129" s="86">
        <v>250000000</v>
      </c>
      <c r="R129" s="82">
        <v>0.86</v>
      </c>
      <c r="S129" s="86">
        <v>250000000</v>
      </c>
      <c r="T129" s="83">
        <v>45777</v>
      </c>
      <c r="U129" s="82">
        <v>208</v>
      </c>
      <c r="V129" s="82">
        <v>182964</v>
      </c>
      <c r="W129" s="82" t="s">
        <v>4961</v>
      </c>
      <c r="X129" s="82">
        <v>94.596400000000003</v>
      </c>
      <c r="Y129" s="86">
        <v>236491000</v>
      </c>
      <c r="Z129" s="86">
        <v>236534022.5</v>
      </c>
      <c r="AA129" s="82"/>
      <c r="AB129" s="86"/>
      <c r="AC129" s="86">
        <v>236531500</v>
      </c>
      <c r="AD129" s="86">
        <v>236531500</v>
      </c>
      <c r="AE129" s="86">
        <v>43022.5</v>
      </c>
      <c r="AF129" s="86">
        <v>-2522.5</v>
      </c>
      <c r="AG129" s="86"/>
      <c r="AH129" s="86">
        <v>-2522.5</v>
      </c>
      <c r="AI129" s="86"/>
      <c r="AJ129" s="86">
        <v>4368496312.5799999</v>
      </c>
      <c r="AK129" s="82">
        <v>5.4145000000000003</v>
      </c>
      <c r="AL129" s="82" t="s">
        <v>21894</v>
      </c>
      <c r="AM129" s="82" t="s">
        <v>8216</v>
      </c>
      <c r="AN129" s="82">
        <v>7567</v>
      </c>
      <c r="AO129" s="82" t="s">
        <v>8309</v>
      </c>
      <c r="AP129" s="82"/>
      <c r="AQ129" s="83"/>
      <c r="AR129" s="83"/>
      <c r="AS129" s="82">
        <v>314</v>
      </c>
      <c r="AT129" s="82"/>
      <c r="AU129" s="83">
        <v>45777</v>
      </c>
      <c r="AV129" s="82" t="s">
        <v>8218</v>
      </c>
      <c r="AW129" s="82">
        <v>100</v>
      </c>
      <c r="AX129" s="83"/>
      <c r="AY129" s="82" t="s">
        <v>4963</v>
      </c>
      <c r="AZ129" s="82">
        <v>1</v>
      </c>
      <c r="BA129" s="82" t="s">
        <v>8272</v>
      </c>
      <c r="BB129" s="82" t="s">
        <v>8276</v>
      </c>
      <c r="BC129" s="87">
        <v>6.6400000000000001E-2</v>
      </c>
      <c r="BD129" s="87">
        <v>6.6400000000000001E-2</v>
      </c>
      <c r="BE129" s="87">
        <v>94.6126</v>
      </c>
      <c r="BF129" s="87">
        <v>94.6126</v>
      </c>
      <c r="BG129" s="82" t="s">
        <v>8221</v>
      </c>
      <c r="BH129" s="82" t="s">
        <v>8359</v>
      </c>
      <c r="BI129" s="82"/>
      <c r="BJ129" s="82"/>
      <c r="BK129" s="82"/>
      <c r="BL129" s="86">
        <v>236531500</v>
      </c>
      <c r="BM129" s="82">
        <v>5.4145000000000003</v>
      </c>
      <c r="BN129" s="82" t="s">
        <v>8309</v>
      </c>
      <c r="BO129" s="82"/>
      <c r="BP129" s="88"/>
      <c r="BQ129" s="88">
        <v>118000000000</v>
      </c>
      <c r="BR129" s="88">
        <v>0.84699999999999998</v>
      </c>
      <c r="BS129" s="82" t="s">
        <v>8223</v>
      </c>
      <c r="BT129" s="85"/>
    </row>
    <row r="130" spans="1:72" hidden="1">
      <c r="A130" s="82" t="s">
        <v>8355</v>
      </c>
      <c r="B130" s="82" t="s">
        <v>8356</v>
      </c>
      <c r="C130" s="82" t="s">
        <v>21576</v>
      </c>
      <c r="D130" s="82" t="s">
        <v>21577</v>
      </c>
      <c r="E130" s="82" t="s">
        <v>8484</v>
      </c>
      <c r="F130" s="82" t="s">
        <v>8364</v>
      </c>
      <c r="G130" s="83">
        <v>46097</v>
      </c>
      <c r="H130" s="84">
        <v>500000</v>
      </c>
      <c r="I130" s="85">
        <v>8.2879999999999995E-2</v>
      </c>
      <c r="J130" s="82">
        <v>93.246099999999998</v>
      </c>
      <c r="K130" s="86">
        <v>0</v>
      </c>
      <c r="L130" s="82" t="s">
        <v>8271</v>
      </c>
      <c r="M130" s="82" t="s">
        <v>633</v>
      </c>
      <c r="N130" s="82" t="s">
        <v>8387</v>
      </c>
      <c r="O130" s="82" t="s">
        <v>633</v>
      </c>
      <c r="P130" s="82" t="s">
        <v>8279</v>
      </c>
      <c r="Q130" s="86">
        <v>50000000</v>
      </c>
      <c r="R130" s="82">
        <v>0.88</v>
      </c>
      <c r="S130" s="86">
        <v>50000000</v>
      </c>
      <c r="T130" s="83">
        <v>45777</v>
      </c>
      <c r="U130" s="82">
        <v>208</v>
      </c>
      <c r="V130" s="82">
        <v>182205</v>
      </c>
      <c r="W130" s="82" t="s">
        <v>4961</v>
      </c>
      <c r="X130" s="82">
        <v>92.074799999999996</v>
      </c>
      <c r="Y130" s="86">
        <v>46037400</v>
      </c>
      <c r="Z130" s="86">
        <v>46419067</v>
      </c>
      <c r="AA130" s="82">
        <v>93.245500000000007</v>
      </c>
      <c r="AB130" s="86">
        <v>0</v>
      </c>
      <c r="AC130" s="86">
        <v>46623050</v>
      </c>
      <c r="AD130" s="86">
        <v>46623050</v>
      </c>
      <c r="AE130" s="86">
        <v>381667</v>
      </c>
      <c r="AF130" s="86">
        <v>203983</v>
      </c>
      <c r="AG130" s="86">
        <v>214908.5</v>
      </c>
      <c r="AH130" s="86">
        <v>-10925.5</v>
      </c>
      <c r="AI130" s="86"/>
      <c r="AJ130" s="86">
        <v>4368496312.5799999</v>
      </c>
      <c r="AK130" s="82">
        <v>1.0672999999999999</v>
      </c>
      <c r="AL130" s="82" t="s">
        <v>21578</v>
      </c>
      <c r="AM130" s="82" t="s">
        <v>8216</v>
      </c>
      <c r="AN130" s="82">
        <v>73294</v>
      </c>
      <c r="AO130" s="82" t="s">
        <v>8280</v>
      </c>
      <c r="AP130" s="82"/>
      <c r="AQ130" s="83"/>
      <c r="AR130" s="83"/>
      <c r="AS130" s="82">
        <v>320</v>
      </c>
      <c r="AT130" s="82"/>
      <c r="AU130" s="83">
        <v>45777</v>
      </c>
      <c r="AV130" s="82" t="s">
        <v>8218</v>
      </c>
      <c r="AW130" s="82">
        <v>100</v>
      </c>
      <c r="AX130" s="83"/>
      <c r="AY130" s="82" t="s">
        <v>4963</v>
      </c>
      <c r="AZ130" s="82">
        <v>1</v>
      </c>
      <c r="BA130" s="82" t="s">
        <v>8272</v>
      </c>
      <c r="BB130" s="82" t="s">
        <v>8272</v>
      </c>
      <c r="BC130" s="87">
        <v>8.2750000000000004E-2</v>
      </c>
      <c r="BD130" s="87">
        <v>8.3000000000000004E-2</v>
      </c>
      <c r="BE130" s="87">
        <v>93.255600000000001</v>
      </c>
      <c r="BF130" s="87">
        <v>93.236599999999996</v>
      </c>
      <c r="BG130" s="82" t="s">
        <v>8221</v>
      </c>
      <c r="BH130" s="82" t="s">
        <v>8359</v>
      </c>
      <c r="BI130" s="82"/>
      <c r="BJ130" s="82"/>
      <c r="BK130" s="82"/>
      <c r="BL130" s="86">
        <v>46623050</v>
      </c>
      <c r="BM130" s="82">
        <v>1.0672999999999999</v>
      </c>
      <c r="BN130" s="82" t="s">
        <v>4964</v>
      </c>
      <c r="BO130" s="82"/>
      <c r="BP130" s="88"/>
      <c r="BQ130" s="88">
        <v>50000000</v>
      </c>
      <c r="BR130" s="88">
        <v>100</v>
      </c>
      <c r="BS130" s="82" t="s">
        <v>8377</v>
      </c>
      <c r="BT130" s="85"/>
    </row>
    <row r="131" spans="1:72" hidden="1">
      <c r="A131" s="82" t="s">
        <v>8355</v>
      </c>
      <c r="B131" s="82" t="s">
        <v>8356</v>
      </c>
      <c r="C131" s="82" t="s">
        <v>21895</v>
      </c>
      <c r="D131" s="82" t="s">
        <v>21896</v>
      </c>
      <c r="E131" s="82" t="s">
        <v>8310</v>
      </c>
      <c r="F131" s="82" t="s">
        <v>8364</v>
      </c>
      <c r="G131" s="83">
        <v>46006</v>
      </c>
      <c r="H131" s="84">
        <v>1500000</v>
      </c>
      <c r="I131" s="85">
        <v>6.7150000000000001E-2</v>
      </c>
      <c r="J131" s="82">
        <v>95.974299999999999</v>
      </c>
      <c r="K131" s="86">
        <v>0</v>
      </c>
      <c r="L131" s="82" t="s">
        <v>8271</v>
      </c>
      <c r="M131" s="82" t="s">
        <v>633</v>
      </c>
      <c r="N131" s="82" t="s">
        <v>8214</v>
      </c>
      <c r="O131" s="82" t="s">
        <v>633</v>
      </c>
      <c r="P131" s="82" t="s">
        <v>8287</v>
      </c>
      <c r="Q131" s="86">
        <v>150000000</v>
      </c>
      <c r="R131" s="82">
        <v>0.63</v>
      </c>
      <c r="S131" s="86">
        <v>150000000</v>
      </c>
      <c r="T131" s="83">
        <v>45777</v>
      </c>
      <c r="U131" s="82">
        <v>208</v>
      </c>
      <c r="V131" s="82">
        <v>181892</v>
      </c>
      <c r="W131" s="82" t="s">
        <v>4961</v>
      </c>
      <c r="X131" s="82">
        <v>95.658000000000001</v>
      </c>
      <c r="Y131" s="86">
        <v>143487000</v>
      </c>
      <c r="Z131" s="86">
        <v>143914081.5</v>
      </c>
      <c r="AA131" s="82">
        <v>95.965400000000002</v>
      </c>
      <c r="AB131" s="86">
        <v>0.01</v>
      </c>
      <c r="AC131" s="86">
        <v>143961450</v>
      </c>
      <c r="AD131" s="86">
        <v>143961450</v>
      </c>
      <c r="AE131" s="86">
        <v>427081.5</v>
      </c>
      <c r="AF131" s="86">
        <v>47368.5</v>
      </c>
      <c r="AG131" s="86">
        <v>60711</v>
      </c>
      <c r="AH131" s="86">
        <v>-13342.5</v>
      </c>
      <c r="AI131" s="86"/>
      <c r="AJ131" s="86">
        <v>4368496312.5799999</v>
      </c>
      <c r="AK131" s="82">
        <v>3.2953999999999999</v>
      </c>
      <c r="AL131" s="82" t="s">
        <v>21897</v>
      </c>
      <c r="AM131" s="82" t="s">
        <v>8216</v>
      </c>
      <c r="AN131" s="82">
        <v>7708</v>
      </c>
      <c r="AO131" s="82" t="s">
        <v>8280</v>
      </c>
      <c r="AP131" s="82"/>
      <c r="AQ131" s="83"/>
      <c r="AR131" s="83"/>
      <c r="AS131" s="82">
        <v>229</v>
      </c>
      <c r="AT131" s="82"/>
      <c r="AU131" s="83">
        <v>45777</v>
      </c>
      <c r="AV131" s="82" t="s">
        <v>8218</v>
      </c>
      <c r="AW131" s="82">
        <v>100</v>
      </c>
      <c r="AX131" s="83"/>
      <c r="AY131" s="82" t="s">
        <v>4963</v>
      </c>
      <c r="AZ131" s="82">
        <v>1</v>
      </c>
      <c r="BA131" s="82" t="s">
        <v>8272</v>
      </c>
      <c r="BB131" s="82" t="s">
        <v>8272</v>
      </c>
      <c r="BC131" s="87">
        <v>6.7299999999999999E-2</v>
      </c>
      <c r="BD131" s="87">
        <v>6.7000000000000004E-2</v>
      </c>
      <c r="BE131" s="87">
        <v>95.965699999999998</v>
      </c>
      <c r="BF131" s="87">
        <v>95.982900000000001</v>
      </c>
      <c r="BG131" s="82" t="s">
        <v>8221</v>
      </c>
      <c r="BH131" s="82" t="s">
        <v>8359</v>
      </c>
      <c r="BI131" s="82"/>
      <c r="BJ131" s="82"/>
      <c r="BK131" s="82"/>
      <c r="BL131" s="86">
        <v>143961450</v>
      </c>
      <c r="BM131" s="82">
        <v>3.2953999999999999</v>
      </c>
      <c r="BN131" s="82" t="s">
        <v>4964</v>
      </c>
      <c r="BO131" s="82"/>
      <c r="BP131" s="88"/>
      <c r="BQ131" s="88">
        <v>29000000000</v>
      </c>
      <c r="BR131" s="88">
        <v>1.724</v>
      </c>
      <c r="BS131" s="82" t="s">
        <v>8223</v>
      </c>
      <c r="BT131" s="85"/>
    </row>
    <row r="132" spans="1:72" hidden="1">
      <c r="A132" s="82" t="s">
        <v>8355</v>
      </c>
      <c r="B132" s="82" t="s">
        <v>8356</v>
      </c>
      <c r="C132" s="82" t="s">
        <v>21898</v>
      </c>
      <c r="D132" s="82" t="s">
        <v>21899</v>
      </c>
      <c r="E132" s="82" t="s">
        <v>21900</v>
      </c>
      <c r="F132" s="82" t="s">
        <v>8364</v>
      </c>
      <c r="G132" s="83">
        <v>45855</v>
      </c>
      <c r="H132" s="84">
        <v>2500000</v>
      </c>
      <c r="I132" s="85">
        <v>6.6299999999999998E-2</v>
      </c>
      <c r="J132" s="82">
        <v>98.620599999999996</v>
      </c>
      <c r="K132" s="86">
        <v>0</v>
      </c>
      <c r="L132" s="82" t="s">
        <v>8271</v>
      </c>
      <c r="M132" s="82" t="s">
        <v>633</v>
      </c>
      <c r="N132" s="82" t="s">
        <v>8214</v>
      </c>
      <c r="O132" s="82" t="s">
        <v>633</v>
      </c>
      <c r="P132" s="82" t="s">
        <v>8439</v>
      </c>
      <c r="Q132" s="86">
        <v>250000000</v>
      </c>
      <c r="R132" s="82">
        <v>0.21</v>
      </c>
      <c r="S132" s="86">
        <v>250000000</v>
      </c>
      <c r="T132" s="83">
        <v>45777</v>
      </c>
      <c r="U132" s="82">
        <v>208</v>
      </c>
      <c r="V132" s="82">
        <v>182875</v>
      </c>
      <c r="W132" s="82" t="s">
        <v>4961</v>
      </c>
      <c r="X132" s="82">
        <v>98.393199999999993</v>
      </c>
      <c r="Y132" s="86">
        <v>245983000</v>
      </c>
      <c r="Z132" s="86">
        <v>246601000</v>
      </c>
      <c r="AA132" s="82">
        <v>98.600899999999996</v>
      </c>
      <c r="AB132" s="86">
        <v>0.02</v>
      </c>
      <c r="AC132" s="86">
        <v>246551500</v>
      </c>
      <c r="AD132" s="86">
        <v>246551500</v>
      </c>
      <c r="AE132" s="86">
        <v>618000</v>
      </c>
      <c r="AF132" s="86">
        <v>-49500</v>
      </c>
      <c r="AG132" s="86">
        <v>-54607.5</v>
      </c>
      <c r="AH132" s="86">
        <v>5107.5</v>
      </c>
      <c r="AI132" s="86"/>
      <c r="AJ132" s="86">
        <v>4368496312.5799999</v>
      </c>
      <c r="AK132" s="82">
        <v>5.6439000000000004</v>
      </c>
      <c r="AL132" s="82" t="s">
        <v>21901</v>
      </c>
      <c r="AM132" s="82" t="s">
        <v>8216</v>
      </c>
      <c r="AN132" s="82">
        <v>770359</v>
      </c>
      <c r="AO132" s="82" t="s">
        <v>8441</v>
      </c>
      <c r="AP132" s="82"/>
      <c r="AQ132" s="83"/>
      <c r="AR132" s="83"/>
      <c r="AS132" s="82">
        <v>78</v>
      </c>
      <c r="AT132" s="82"/>
      <c r="AU132" s="83">
        <v>45777</v>
      </c>
      <c r="AV132" s="82" t="s">
        <v>8218</v>
      </c>
      <c r="AW132" s="82">
        <v>100</v>
      </c>
      <c r="AX132" s="83"/>
      <c r="AY132" s="82" t="s">
        <v>4963</v>
      </c>
      <c r="AZ132" s="82">
        <v>1</v>
      </c>
      <c r="BA132" s="82" t="s">
        <v>8272</v>
      </c>
      <c r="BB132" s="82" t="s">
        <v>8272</v>
      </c>
      <c r="BC132" s="87">
        <v>6.6699999999999995E-2</v>
      </c>
      <c r="BD132" s="87">
        <v>6.59E-2</v>
      </c>
      <c r="BE132" s="87">
        <v>98.612399999999994</v>
      </c>
      <c r="BF132" s="87">
        <v>98.628799999999998</v>
      </c>
      <c r="BG132" s="82" t="s">
        <v>8221</v>
      </c>
      <c r="BH132" s="82" t="s">
        <v>8359</v>
      </c>
      <c r="BI132" s="82"/>
      <c r="BJ132" s="82"/>
      <c r="BK132" s="82"/>
      <c r="BL132" s="86">
        <v>246551500</v>
      </c>
      <c r="BM132" s="82">
        <v>5.6439000000000004</v>
      </c>
      <c r="BN132" s="82" t="s">
        <v>8442</v>
      </c>
      <c r="BO132" s="82"/>
      <c r="BP132" s="88"/>
      <c r="BQ132" s="88">
        <v>67000000000</v>
      </c>
      <c r="BR132" s="88">
        <v>6.7160000000000002</v>
      </c>
      <c r="BS132" s="82" t="s">
        <v>8223</v>
      </c>
      <c r="BT132" s="85"/>
    </row>
    <row r="133" spans="1:72" hidden="1">
      <c r="A133" s="82" t="s">
        <v>8355</v>
      </c>
      <c r="B133" s="82" t="s">
        <v>8356</v>
      </c>
      <c r="C133" s="82" t="s">
        <v>21902</v>
      </c>
      <c r="D133" s="82" t="s">
        <v>21903</v>
      </c>
      <c r="E133" s="82" t="s">
        <v>21904</v>
      </c>
      <c r="F133" s="82" t="s">
        <v>8364</v>
      </c>
      <c r="G133" s="83">
        <v>45960</v>
      </c>
      <c r="H133" s="84">
        <v>1000000</v>
      </c>
      <c r="I133" s="85">
        <v>7.0250000000000007E-2</v>
      </c>
      <c r="J133" s="82">
        <v>96.615700000000004</v>
      </c>
      <c r="K133" s="86">
        <v>0</v>
      </c>
      <c r="L133" s="82" t="s">
        <v>8271</v>
      </c>
      <c r="M133" s="82" t="s">
        <v>633</v>
      </c>
      <c r="N133" s="82" t="s">
        <v>8214</v>
      </c>
      <c r="O133" s="82" t="s">
        <v>633</v>
      </c>
      <c r="P133" s="82" t="s">
        <v>8279</v>
      </c>
      <c r="Q133" s="86">
        <v>100000000</v>
      </c>
      <c r="R133" s="82">
        <v>0.5</v>
      </c>
      <c r="S133" s="86">
        <v>100000000</v>
      </c>
      <c r="T133" s="83">
        <v>45777</v>
      </c>
      <c r="U133" s="82">
        <v>208</v>
      </c>
      <c r="V133" s="82">
        <v>182616</v>
      </c>
      <c r="W133" s="82" t="s">
        <v>4961</v>
      </c>
      <c r="X133" s="82">
        <v>96.219200000000001</v>
      </c>
      <c r="Y133" s="86">
        <v>96219200</v>
      </c>
      <c r="Z133" s="86">
        <v>96593536</v>
      </c>
      <c r="AA133" s="82">
        <v>96.614099999999993</v>
      </c>
      <c r="AB133" s="86">
        <v>0</v>
      </c>
      <c r="AC133" s="86">
        <v>96615700</v>
      </c>
      <c r="AD133" s="86">
        <v>96615700</v>
      </c>
      <c r="AE133" s="86">
        <v>374336</v>
      </c>
      <c r="AF133" s="86">
        <v>22164</v>
      </c>
      <c r="AG133" s="86">
        <v>39280</v>
      </c>
      <c r="AH133" s="86">
        <v>-17116</v>
      </c>
      <c r="AI133" s="86"/>
      <c r="AJ133" s="86">
        <v>4368496312.5799999</v>
      </c>
      <c r="AK133" s="82">
        <v>2.2115999999999998</v>
      </c>
      <c r="AL133" s="82" t="s">
        <v>21905</v>
      </c>
      <c r="AM133" s="82" t="s">
        <v>8216</v>
      </c>
      <c r="AN133" s="82">
        <v>8190</v>
      </c>
      <c r="AO133" s="82" t="s">
        <v>8280</v>
      </c>
      <c r="AP133" s="82"/>
      <c r="AQ133" s="83"/>
      <c r="AR133" s="83"/>
      <c r="AS133" s="82">
        <v>183</v>
      </c>
      <c r="AT133" s="82"/>
      <c r="AU133" s="83">
        <v>45777</v>
      </c>
      <c r="AV133" s="82" t="s">
        <v>8218</v>
      </c>
      <c r="AW133" s="82">
        <v>100</v>
      </c>
      <c r="AX133" s="83"/>
      <c r="AY133" s="82" t="s">
        <v>4963</v>
      </c>
      <c r="AZ133" s="82">
        <v>1</v>
      </c>
      <c r="BA133" s="82" t="s">
        <v>8272</v>
      </c>
      <c r="BB133" s="82" t="s">
        <v>8276</v>
      </c>
      <c r="BC133" s="87">
        <v>7.0000000000000007E-2</v>
      </c>
      <c r="BD133" s="87">
        <v>7.0499999999999993E-2</v>
      </c>
      <c r="BE133" s="87">
        <v>96.627399999999994</v>
      </c>
      <c r="BF133" s="87">
        <v>96.603999999999999</v>
      </c>
      <c r="BG133" s="82" t="s">
        <v>8221</v>
      </c>
      <c r="BH133" s="82" t="s">
        <v>8359</v>
      </c>
      <c r="BI133" s="82"/>
      <c r="BJ133" s="82"/>
      <c r="BK133" s="82"/>
      <c r="BL133" s="86">
        <v>96615700</v>
      </c>
      <c r="BM133" s="82">
        <v>2.2115999999999998</v>
      </c>
      <c r="BN133" s="82" t="s">
        <v>4964</v>
      </c>
      <c r="BO133" s="82"/>
      <c r="BP133" s="88"/>
      <c r="BQ133" s="88">
        <v>28000000000</v>
      </c>
      <c r="BR133" s="88">
        <v>3.5710000000000002</v>
      </c>
      <c r="BS133" s="82" t="s">
        <v>8223</v>
      </c>
      <c r="BT133" s="85"/>
    </row>
    <row r="134" spans="1:72" hidden="1">
      <c r="A134" s="82" t="s">
        <v>8355</v>
      </c>
      <c r="B134" s="82" t="s">
        <v>8356</v>
      </c>
      <c r="C134" s="82" t="s">
        <v>21579</v>
      </c>
      <c r="D134" s="82" t="s">
        <v>21580</v>
      </c>
      <c r="E134" s="82" t="s">
        <v>9462</v>
      </c>
      <c r="F134" s="82" t="s">
        <v>8364</v>
      </c>
      <c r="G134" s="83">
        <v>45922</v>
      </c>
      <c r="H134" s="84">
        <v>1000000</v>
      </c>
      <c r="I134" s="85">
        <v>8.3199999999999996E-2</v>
      </c>
      <c r="J134" s="82">
        <v>96.821899999999999</v>
      </c>
      <c r="K134" s="86">
        <v>0</v>
      </c>
      <c r="L134" s="82" t="s">
        <v>8271</v>
      </c>
      <c r="M134" s="82" t="s">
        <v>1274</v>
      </c>
      <c r="N134" s="82" t="s">
        <v>9463</v>
      </c>
      <c r="O134" s="82" t="s">
        <v>1274</v>
      </c>
      <c r="P134" s="82" t="s">
        <v>5101</v>
      </c>
      <c r="Q134" s="86">
        <v>100000000</v>
      </c>
      <c r="R134" s="82">
        <v>0.4</v>
      </c>
      <c r="S134" s="86">
        <v>100000000</v>
      </c>
      <c r="T134" s="83">
        <v>45777</v>
      </c>
      <c r="U134" s="82">
        <v>208</v>
      </c>
      <c r="V134" s="82">
        <v>181930</v>
      </c>
      <c r="W134" s="82" t="s">
        <v>4961</v>
      </c>
      <c r="X134" s="82">
        <v>95.864199999999997</v>
      </c>
      <c r="Y134" s="86">
        <v>95864200</v>
      </c>
      <c r="Z134" s="86">
        <v>96709640</v>
      </c>
      <c r="AA134" s="82">
        <v>96.808000000000007</v>
      </c>
      <c r="AB134" s="86">
        <v>0.01</v>
      </c>
      <c r="AC134" s="86">
        <v>96821900</v>
      </c>
      <c r="AD134" s="86">
        <v>96821900</v>
      </c>
      <c r="AE134" s="86">
        <v>845440</v>
      </c>
      <c r="AF134" s="86">
        <v>112260</v>
      </c>
      <c r="AG134" s="86">
        <v>121210</v>
      </c>
      <c r="AH134" s="86">
        <v>-8950</v>
      </c>
      <c r="AI134" s="86"/>
      <c r="AJ134" s="86">
        <v>4368496312.5799999</v>
      </c>
      <c r="AK134" s="82">
        <v>2.2164000000000001</v>
      </c>
      <c r="AL134" s="82" t="s">
        <v>21581</v>
      </c>
      <c r="AM134" s="82" t="s">
        <v>8216</v>
      </c>
      <c r="AN134" s="82">
        <v>8304</v>
      </c>
      <c r="AO134" s="82" t="s">
        <v>5015</v>
      </c>
      <c r="AP134" s="82"/>
      <c r="AQ134" s="83"/>
      <c r="AR134" s="83"/>
      <c r="AS134" s="82">
        <v>145</v>
      </c>
      <c r="AT134" s="82"/>
      <c r="AU134" s="83">
        <v>45777</v>
      </c>
      <c r="AV134" s="82" t="s">
        <v>8218</v>
      </c>
      <c r="AW134" s="82">
        <v>100</v>
      </c>
      <c r="AX134" s="83"/>
      <c r="AY134" s="82" t="s">
        <v>4963</v>
      </c>
      <c r="AZ134" s="82">
        <v>1</v>
      </c>
      <c r="BA134" s="82" t="s">
        <v>8272</v>
      </c>
      <c r="BB134" s="82" t="s">
        <v>8276</v>
      </c>
      <c r="BC134" s="87">
        <v>8.3199999999999996E-2</v>
      </c>
      <c r="BD134" s="87">
        <v>8.3199999999999996E-2</v>
      </c>
      <c r="BE134" s="87">
        <v>96.821899999999999</v>
      </c>
      <c r="BF134" s="87">
        <v>96.821899999999999</v>
      </c>
      <c r="BG134" s="82" t="s">
        <v>8221</v>
      </c>
      <c r="BH134" s="82" t="s">
        <v>8359</v>
      </c>
      <c r="BI134" s="82"/>
      <c r="BJ134" s="82"/>
      <c r="BK134" s="82"/>
      <c r="BL134" s="86">
        <v>96821900</v>
      </c>
      <c r="BM134" s="82">
        <v>2.2164000000000001</v>
      </c>
      <c r="BN134" s="82" t="s">
        <v>5002</v>
      </c>
      <c r="BO134" s="82"/>
      <c r="BP134" s="88"/>
      <c r="BQ134" s="88">
        <v>500000000</v>
      </c>
      <c r="BR134" s="88">
        <v>100</v>
      </c>
      <c r="BS134" s="82" t="s">
        <v>8377</v>
      </c>
      <c r="BT134" s="85"/>
    </row>
    <row r="135" spans="1:72" hidden="1">
      <c r="A135" s="82" t="s">
        <v>8355</v>
      </c>
      <c r="B135" s="82" t="s">
        <v>8356</v>
      </c>
      <c r="C135" s="82" t="s">
        <v>21582</v>
      </c>
      <c r="D135" s="82" t="s">
        <v>21583</v>
      </c>
      <c r="E135" s="82" t="s">
        <v>8226</v>
      </c>
      <c r="F135" s="82" t="s">
        <v>8360</v>
      </c>
      <c r="G135" s="83">
        <v>46093</v>
      </c>
      <c r="H135" s="84">
        <v>1500000</v>
      </c>
      <c r="I135" s="85">
        <v>5.9049999999999998E-2</v>
      </c>
      <c r="J135" s="82">
        <v>95.151399999999995</v>
      </c>
      <c r="K135" s="86">
        <v>0</v>
      </c>
      <c r="L135" s="82" t="s">
        <v>8228</v>
      </c>
      <c r="M135" s="82" t="s">
        <v>8229</v>
      </c>
      <c r="N135" s="82" t="s">
        <v>8228</v>
      </c>
      <c r="O135" s="82" t="s">
        <v>8229</v>
      </c>
      <c r="P135" s="82" t="s">
        <v>8226</v>
      </c>
      <c r="Q135" s="86">
        <v>150000000</v>
      </c>
      <c r="R135" s="82">
        <v>0.87</v>
      </c>
      <c r="S135" s="86">
        <v>150000000</v>
      </c>
      <c r="T135" s="83">
        <v>45777</v>
      </c>
      <c r="U135" s="82">
        <v>201</v>
      </c>
      <c r="V135" s="82">
        <v>181537</v>
      </c>
      <c r="W135" s="82" t="s">
        <v>4961</v>
      </c>
      <c r="X135" s="82">
        <v>93.861900000000006</v>
      </c>
      <c r="Y135" s="86">
        <v>140792850</v>
      </c>
      <c r="Z135" s="86">
        <v>142032274.5</v>
      </c>
      <c r="AA135" s="82">
        <v>95.140299999999996</v>
      </c>
      <c r="AB135" s="86">
        <v>0.01</v>
      </c>
      <c r="AC135" s="86">
        <v>142727100</v>
      </c>
      <c r="AD135" s="86">
        <v>142727100</v>
      </c>
      <c r="AE135" s="86">
        <v>1239424.5</v>
      </c>
      <c r="AF135" s="86">
        <v>694825.5</v>
      </c>
      <c r="AG135" s="86">
        <v>703470</v>
      </c>
      <c r="AH135" s="86">
        <v>-8644.5</v>
      </c>
      <c r="AI135" s="86"/>
      <c r="AJ135" s="86">
        <v>4368496312.5799999</v>
      </c>
      <c r="AK135" s="82">
        <v>3.2671999999999999</v>
      </c>
      <c r="AL135" s="82" t="s">
        <v>21584</v>
      </c>
      <c r="AM135" s="82" t="s">
        <v>8216</v>
      </c>
      <c r="AN135" s="82">
        <v>73639</v>
      </c>
      <c r="AO135" s="82" t="s">
        <v>8226</v>
      </c>
      <c r="AP135" s="82"/>
      <c r="AQ135" s="83"/>
      <c r="AR135" s="83"/>
      <c r="AS135" s="82">
        <v>316</v>
      </c>
      <c r="AT135" s="82"/>
      <c r="AU135" s="83">
        <v>45777</v>
      </c>
      <c r="AV135" s="82" t="s">
        <v>8218</v>
      </c>
      <c r="AW135" s="82">
        <v>100</v>
      </c>
      <c r="AX135" s="83"/>
      <c r="AY135" s="82" t="s">
        <v>4963</v>
      </c>
      <c r="AZ135" s="82">
        <v>1</v>
      </c>
      <c r="BA135" s="82" t="s">
        <v>8232</v>
      </c>
      <c r="BB135" s="82" t="s">
        <v>8232</v>
      </c>
      <c r="BC135" s="87">
        <v>5.91E-2</v>
      </c>
      <c r="BD135" s="87">
        <v>5.8990000000000001E-2</v>
      </c>
      <c r="BE135" s="87">
        <v>95.147099999999995</v>
      </c>
      <c r="BF135" s="87">
        <v>95.155600000000007</v>
      </c>
      <c r="BG135" s="82" t="s">
        <v>8221</v>
      </c>
      <c r="BH135" s="82" t="s">
        <v>8359</v>
      </c>
      <c r="BI135" s="82"/>
      <c r="BJ135" s="82"/>
      <c r="BK135" s="82"/>
      <c r="BL135" s="86">
        <v>142727100</v>
      </c>
      <c r="BM135" s="82">
        <v>3.2671999999999999</v>
      </c>
      <c r="BN135" s="82" t="s">
        <v>8226</v>
      </c>
      <c r="BO135" s="82"/>
      <c r="BP135" s="88"/>
      <c r="BQ135" s="88"/>
      <c r="BR135" s="88"/>
      <c r="BS135" s="82"/>
      <c r="BT135" s="85"/>
    </row>
    <row r="136" spans="1:72" hidden="1">
      <c r="A136" s="82" t="s">
        <v>8355</v>
      </c>
      <c r="B136" s="82" t="s">
        <v>8356</v>
      </c>
      <c r="C136" s="82" t="s">
        <v>21906</v>
      </c>
      <c r="D136" s="82" t="s">
        <v>21907</v>
      </c>
      <c r="E136" s="82" t="s">
        <v>8226</v>
      </c>
      <c r="F136" s="82" t="s">
        <v>8360</v>
      </c>
      <c r="G136" s="83">
        <v>45800</v>
      </c>
      <c r="H136" s="84">
        <v>2500000</v>
      </c>
      <c r="I136" s="85">
        <v>5.851E-2</v>
      </c>
      <c r="J136" s="82">
        <v>99.648600000000002</v>
      </c>
      <c r="K136" s="86">
        <v>0</v>
      </c>
      <c r="L136" s="82" t="s">
        <v>8228</v>
      </c>
      <c r="M136" s="82" t="s">
        <v>8229</v>
      </c>
      <c r="N136" s="82" t="s">
        <v>8228</v>
      </c>
      <c r="O136" s="82" t="s">
        <v>8229</v>
      </c>
      <c r="P136" s="82" t="s">
        <v>8226</v>
      </c>
      <c r="Q136" s="86">
        <v>250000000</v>
      </c>
      <c r="R136" s="82">
        <v>0.06</v>
      </c>
      <c r="S136" s="86">
        <v>250000000</v>
      </c>
      <c r="T136" s="83">
        <v>45777</v>
      </c>
      <c r="U136" s="82">
        <v>201</v>
      </c>
      <c r="V136" s="82">
        <v>171372</v>
      </c>
      <c r="W136" s="82" t="s">
        <v>4961</v>
      </c>
      <c r="X136" s="82">
        <v>99.485399999999998</v>
      </c>
      <c r="Y136" s="86">
        <v>248713500</v>
      </c>
      <c r="Z136" s="86">
        <v>249115532.5</v>
      </c>
      <c r="AA136" s="82">
        <v>99.630799999999994</v>
      </c>
      <c r="AB136" s="86">
        <v>0.02</v>
      </c>
      <c r="AC136" s="86">
        <v>249121500</v>
      </c>
      <c r="AD136" s="86">
        <v>249121500</v>
      </c>
      <c r="AE136" s="86">
        <v>402032.5</v>
      </c>
      <c r="AF136" s="86">
        <v>5967.5</v>
      </c>
      <c r="AG136" s="86">
        <v>1672.5</v>
      </c>
      <c r="AH136" s="86">
        <v>4295</v>
      </c>
      <c r="AI136" s="86"/>
      <c r="AJ136" s="86">
        <v>4368496312.5799999</v>
      </c>
      <c r="AK136" s="82">
        <v>5.7027000000000001</v>
      </c>
      <c r="AL136" s="82" t="s">
        <v>21908</v>
      </c>
      <c r="AM136" s="82" t="s">
        <v>8216</v>
      </c>
      <c r="AN136" s="82">
        <v>73639</v>
      </c>
      <c r="AO136" s="82" t="s">
        <v>8226</v>
      </c>
      <c r="AP136" s="82"/>
      <c r="AQ136" s="83"/>
      <c r="AR136" s="83"/>
      <c r="AS136" s="82">
        <v>23</v>
      </c>
      <c r="AT136" s="82"/>
      <c r="AU136" s="83">
        <v>45777</v>
      </c>
      <c r="AV136" s="82" t="s">
        <v>8218</v>
      </c>
      <c r="AW136" s="82">
        <v>100</v>
      </c>
      <c r="AX136" s="83"/>
      <c r="AY136" s="82" t="s">
        <v>4963</v>
      </c>
      <c r="AZ136" s="82">
        <v>1</v>
      </c>
      <c r="BA136" s="82" t="s">
        <v>8232</v>
      </c>
      <c r="BB136" s="82" t="s">
        <v>8232</v>
      </c>
      <c r="BC136" s="87">
        <v>5.8500000000000003E-2</v>
      </c>
      <c r="BD136" s="87">
        <v>5.8500000000000003E-2</v>
      </c>
      <c r="BE136" s="87">
        <v>99.648600000000002</v>
      </c>
      <c r="BF136" s="87">
        <v>99.648600000000002</v>
      </c>
      <c r="BG136" s="82" t="s">
        <v>8221</v>
      </c>
      <c r="BH136" s="82" t="s">
        <v>8359</v>
      </c>
      <c r="BI136" s="82"/>
      <c r="BJ136" s="82"/>
      <c r="BK136" s="82"/>
      <c r="BL136" s="86">
        <v>249121500</v>
      </c>
      <c r="BM136" s="82">
        <v>5.7027000000000001</v>
      </c>
      <c r="BN136" s="82" t="s">
        <v>8226</v>
      </c>
      <c r="BO136" s="82"/>
      <c r="BP136" s="88"/>
      <c r="BQ136" s="88"/>
      <c r="BR136" s="88"/>
      <c r="BS136" s="82"/>
      <c r="BT136" s="85"/>
    </row>
    <row r="137" spans="1:72" hidden="1">
      <c r="A137" s="82" t="s">
        <v>8355</v>
      </c>
      <c r="B137" s="82" t="s">
        <v>8356</v>
      </c>
      <c r="C137" s="82" t="s">
        <v>21841</v>
      </c>
      <c r="D137" s="82" t="s">
        <v>21842</v>
      </c>
      <c r="E137" s="82" t="s">
        <v>4965</v>
      </c>
      <c r="F137" s="82" t="s">
        <v>4966</v>
      </c>
      <c r="G137" s="83">
        <v>45779</v>
      </c>
      <c r="H137" s="84">
        <v>804866.75600000005</v>
      </c>
      <c r="I137" s="85"/>
      <c r="J137" s="82">
        <v>99.98357</v>
      </c>
      <c r="K137" s="86">
        <v>0</v>
      </c>
      <c r="L137" s="82"/>
      <c r="M137" s="82"/>
      <c r="N137" s="82"/>
      <c r="O137" s="82"/>
      <c r="P137" s="82" t="s">
        <v>4967</v>
      </c>
      <c r="Q137" s="86">
        <v>80486675.620000005</v>
      </c>
      <c r="R137" s="82">
        <v>0.01</v>
      </c>
      <c r="S137" s="86">
        <v>80486675.620000005</v>
      </c>
      <c r="T137" s="83">
        <v>45777</v>
      </c>
      <c r="U137" s="82">
        <v>247</v>
      </c>
      <c r="V137" s="82">
        <v>178347</v>
      </c>
      <c r="W137" s="82" t="s">
        <v>4961</v>
      </c>
      <c r="X137" s="82">
        <v>99.967100000000002</v>
      </c>
      <c r="Y137" s="86">
        <v>80460232.530000001</v>
      </c>
      <c r="Z137" s="86">
        <v>80473454.069999993</v>
      </c>
      <c r="AA137" s="82"/>
      <c r="AB137" s="86"/>
      <c r="AC137" s="86">
        <v>80473454.069999993</v>
      </c>
      <c r="AD137" s="86">
        <v>80473454.069999993</v>
      </c>
      <c r="AE137" s="86">
        <v>13221.54</v>
      </c>
      <c r="AF137" s="86">
        <v>0</v>
      </c>
      <c r="AG137" s="86"/>
      <c r="AH137" s="86">
        <v>0</v>
      </c>
      <c r="AI137" s="86"/>
      <c r="AJ137" s="86">
        <v>4368496312.5799999</v>
      </c>
      <c r="AK137" s="82">
        <v>1.8421000000000001</v>
      </c>
      <c r="AL137" s="82" t="s">
        <v>21843</v>
      </c>
      <c r="AM137" s="82"/>
      <c r="AN137" s="82">
        <v>73640</v>
      </c>
      <c r="AO137" s="82" t="s">
        <v>4967</v>
      </c>
      <c r="AP137" s="82"/>
      <c r="AQ137" s="83"/>
      <c r="AR137" s="83"/>
      <c r="AS137" s="82">
        <v>2</v>
      </c>
      <c r="AT137" s="82"/>
      <c r="AU137" s="83"/>
      <c r="AV137" s="82" t="s">
        <v>4968</v>
      </c>
      <c r="AW137" s="82">
        <v>100</v>
      </c>
      <c r="AX137" s="83"/>
      <c r="AY137" s="82" t="s">
        <v>4969</v>
      </c>
      <c r="AZ137" s="82">
        <v>1</v>
      </c>
      <c r="BA137" s="82"/>
      <c r="BB137" s="82"/>
      <c r="BC137" s="87"/>
      <c r="BD137" s="87"/>
      <c r="BE137" s="87"/>
      <c r="BF137" s="87"/>
      <c r="BG137" s="82" t="s">
        <v>8221</v>
      </c>
      <c r="BH137" s="82" t="s">
        <v>8359</v>
      </c>
      <c r="BI137" s="82"/>
      <c r="BJ137" s="82"/>
      <c r="BK137" s="82"/>
      <c r="BL137" s="86">
        <v>80473454.069999993</v>
      </c>
      <c r="BM137" s="82">
        <v>1.8421000000000001</v>
      </c>
      <c r="BN137" s="82" t="s">
        <v>4967</v>
      </c>
      <c r="BO137" s="82"/>
      <c r="BP137" s="88"/>
      <c r="BQ137" s="88"/>
      <c r="BR137" s="88"/>
      <c r="BS137" s="82"/>
      <c r="BT137" s="85"/>
    </row>
    <row r="138" spans="1:72" hidden="1">
      <c r="A138" s="82" t="s">
        <v>8355</v>
      </c>
      <c r="B138" s="82" t="s">
        <v>8356</v>
      </c>
      <c r="C138" s="82" t="s">
        <v>8254</v>
      </c>
      <c r="D138" s="82" t="s">
        <v>8255</v>
      </c>
      <c r="E138" s="82" t="s">
        <v>8256</v>
      </c>
      <c r="F138" s="82" t="s">
        <v>8257</v>
      </c>
      <c r="G138" s="83"/>
      <c r="H138" s="84">
        <v>195.19</v>
      </c>
      <c r="I138" s="85"/>
      <c r="J138" s="82">
        <v>11118.1224</v>
      </c>
      <c r="K138" s="86">
        <v>0</v>
      </c>
      <c r="L138" s="82"/>
      <c r="M138" s="82"/>
      <c r="N138" s="82"/>
      <c r="O138" s="82"/>
      <c r="P138" s="82" t="s">
        <v>8258</v>
      </c>
      <c r="Q138" s="86"/>
      <c r="R138" s="82">
        <v>0</v>
      </c>
      <c r="S138" s="86">
        <v>1951900</v>
      </c>
      <c r="T138" s="83">
        <v>45777</v>
      </c>
      <c r="U138" s="82">
        <v>620</v>
      </c>
      <c r="V138" s="82">
        <v>162785</v>
      </c>
      <c r="W138" s="82" t="s">
        <v>4961</v>
      </c>
      <c r="X138" s="82">
        <v>10000</v>
      </c>
      <c r="Y138" s="86">
        <v>1951900</v>
      </c>
      <c r="Z138" s="86"/>
      <c r="AA138" s="82">
        <v>11115.9584</v>
      </c>
      <c r="AB138" s="86">
        <v>0.02</v>
      </c>
      <c r="AC138" s="86">
        <v>2170146.31</v>
      </c>
      <c r="AD138" s="86">
        <v>2170146.31</v>
      </c>
      <c r="AE138" s="86">
        <v>0</v>
      </c>
      <c r="AF138" s="86">
        <v>218246.31</v>
      </c>
      <c r="AG138" s="86">
        <v>217823.92</v>
      </c>
      <c r="AH138" s="86">
        <v>422.39</v>
      </c>
      <c r="AI138" s="86"/>
      <c r="AJ138" s="86">
        <v>4368496312.5799999</v>
      </c>
      <c r="AK138" s="82">
        <v>4.9700000000000001E-2</v>
      </c>
      <c r="AL138" s="82" t="s">
        <v>8259</v>
      </c>
      <c r="AM138" s="82" t="s">
        <v>4968</v>
      </c>
      <c r="AN138" s="82">
        <v>797694</v>
      </c>
      <c r="AO138" s="82" t="s">
        <v>8258</v>
      </c>
      <c r="AP138" s="82"/>
      <c r="AQ138" s="83"/>
      <c r="AR138" s="83"/>
      <c r="AS138" s="82">
        <v>0</v>
      </c>
      <c r="AT138" s="82"/>
      <c r="AU138" s="83">
        <v>45777</v>
      </c>
      <c r="AV138" s="82" t="s">
        <v>4968</v>
      </c>
      <c r="AW138" s="82">
        <v>10000</v>
      </c>
      <c r="AX138" s="83"/>
      <c r="AY138" s="82" t="s">
        <v>4969</v>
      </c>
      <c r="AZ138" s="82">
        <v>1</v>
      </c>
      <c r="BA138" s="82"/>
      <c r="BB138" s="82"/>
      <c r="BC138" s="87"/>
      <c r="BD138" s="87"/>
      <c r="BE138" s="87"/>
      <c r="BF138" s="87"/>
      <c r="BG138" s="82" t="s">
        <v>8221</v>
      </c>
      <c r="BH138" s="82" t="s">
        <v>8359</v>
      </c>
      <c r="BI138" s="82"/>
      <c r="BJ138" s="82"/>
      <c r="BK138" s="82"/>
      <c r="BL138" s="86">
        <v>2170146.31</v>
      </c>
      <c r="BM138" s="82">
        <v>4.9700000000000001E-2</v>
      </c>
      <c r="BN138" s="82" t="s">
        <v>8258</v>
      </c>
      <c r="BO138" s="82"/>
      <c r="BP138" s="88"/>
      <c r="BQ138" s="88"/>
      <c r="BR138" s="88"/>
      <c r="BS138" s="82"/>
      <c r="BT138" s="85"/>
    </row>
    <row r="139" spans="1:72" hidden="1">
      <c r="A139" s="82" t="s">
        <v>8355</v>
      </c>
      <c r="B139" s="82" t="s">
        <v>8356</v>
      </c>
      <c r="C139" s="82"/>
      <c r="D139" s="82"/>
      <c r="E139" s="82"/>
      <c r="F139" s="82" t="s">
        <v>4970</v>
      </c>
      <c r="G139" s="83"/>
      <c r="H139" s="84"/>
      <c r="I139" s="85"/>
      <c r="J139" s="82"/>
      <c r="K139" s="86"/>
      <c r="L139" s="82"/>
      <c r="M139" s="82"/>
      <c r="N139" s="82"/>
      <c r="O139" s="82"/>
      <c r="P139" s="82" t="s">
        <v>4971</v>
      </c>
      <c r="Q139" s="86"/>
      <c r="R139" s="82">
        <v>0</v>
      </c>
      <c r="S139" s="86"/>
      <c r="T139" s="83">
        <v>45777</v>
      </c>
      <c r="U139" s="82"/>
      <c r="V139" s="82"/>
      <c r="W139" s="82"/>
      <c r="X139" s="82"/>
      <c r="Y139" s="86"/>
      <c r="Z139" s="86"/>
      <c r="AA139" s="82"/>
      <c r="AB139" s="86"/>
      <c r="AC139" s="86">
        <v>301412.2</v>
      </c>
      <c r="AD139" s="86">
        <v>301412.2</v>
      </c>
      <c r="AE139" s="86"/>
      <c r="AF139" s="86"/>
      <c r="AG139" s="86"/>
      <c r="AH139" s="86">
        <v>0</v>
      </c>
      <c r="AI139" s="86"/>
      <c r="AJ139" s="86"/>
      <c r="AK139" s="82">
        <v>6.7000000000000002E-3</v>
      </c>
      <c r="AL139" s="82"/>
      <c r="AM139" s="82"/>
      <c r="AN139" s="82"/>
      <c r="AO139" s="82" t="s">
        <v>4971</v>
      </c>
      <c r="AP139" s="82"/>
      <c r="AQ139" s="83"/>
      <c r="AR139" s="83"/>
      <c r="AS139" s="82"/>
      <c r="AT139" s="82"/>
      <c r="AU139" s="83"/>
      <c r="AV139" s="82"/>
      <c r="AW139" s="82"/>
      <c r="AX139" s="83"/>
      <c r="AY139" s="82" t="s">
        <v>4963</v>
      </c>
      <c r="AZ139" s="82">
        <v>1</v>
      </c>
      <c r="BA139" s="82"/>
      <c r="BB139" s="82"/>
      <c r="BC139" s="87"/>
      <c r="BD139" s="87"/>
      <c r="BE139" s="87"/>
      <c r="BF139" s="87"/>
      <c r="BG139" s="82" t="s">
        <v>8221</v>
      </c>
      <c r="BH139" s="82" t="s">
        <v>8359</v>
      </c>
      <c r="BI139" s="82"/>
      <c r="BJ139" s="82"/>
      <c r="BK139" s="82"/>
      <c r="BL139" s="86">
        <v>301412.2</v>
      </c>
      <c r="BM139" s="82">
        <v>6.7000000000000002E-3</v>
      </c>
      <c r="BN139" s="82" t="s">
        <v>4971</v>
      </c>
      <c r="BO139" s="82"/>
      <c r="BP139" s="88"/>
      <c r="BQ139" s="88"/>
      <c r="BR139" s="88"/>
      <c r="BS139" s="82"/>
      <c r="BT139" s="85"/>
    </row>
    <row r="140" spans="1:72" hidden="1">
      <c r="A140" s="82" t="s">
        <v>8361</v>
      </c>
      <c r="B140" s="82" t="s">
        <v>8362</v>
      </c>
      <c r="C140" s="82" t="s">
        <v>21909</v>
      </c>
      <c r="D140" s="82" t="s">
        <v>21910</v>
      </c>
      <c r="E140" s="82" t="s">
        <v>21911</v>
      </c>
      <c r="F140" s="82" t="s">
        <v>8364</v>
      </c>
      <c r="G140" s="83">
        <v>45779</v>
      </c>
      <c r="H140" s="84">
        <v>5000000</v>
      </c>
      <c r="I140" s="85">
        <v>6.0970000000000003E-2</v>
      </c>
      <c r="J140" s="82">
        <v>99.9833</v>
      </c>
      <c r="K140" s="86">
        <v>0</v>
      </c>
      <c r="L140" s="82" t="s">
        <v>8271</v>
      </c>
      <c r="M140" s="82" t="s">
        <v>633</v>
      </c>
      <c r="N140" s="82" t="s">
        <v>8214</v>
      </c>
      <c r="O140" s="82" t="s">
        <v>633</v>
      </c>
      <c r="P140" s="82" t="s">
        <v>8279</v>
      </c>
      <c r="Q140" s="86">
        <v>500000000</v>
      </c>
      <c r="R140" s="82">
        <v>0.01</v>
      </c>
      <c r="S140" s="86">
        <v>500000000</v>
      </c>
      <c r="T140" s="83">
        <v>45777</v>
      </c>
      <c r="U140" s="82">
        <v>208</v>
      </c>
      <c r="V140" s="82">
        <v>183252</v>
      </c>
      <c r="W140" s="82" t="s">
        <v>4961</v>
      </c>
      <c r="X140" s="82">
        <v>99.9666</v>
      </c>
      <c r="Y140" s="86">
        <v>499833000</v>
      </c>
      <c r="Z140" s="86">
        <v>499916500</v>
      </c>
      <c r="AA140" s="82"/>
      <c r="AB140" s="86"/>
      <c r="AC140" s="86">
        <v>499916500</v>
      </c>
      <c r="AD140" s="86">
        <v>499916500</v>
      </c>
      <c r="AE140" s="86">
        <v>83500</v>
      </c>
      <c r="AF140" s="86">
        <v>0</v>
      </c>
      <c r="AG140" s="86"/>
      <c r="AH140" s="86">
        <v>0</v>
      </c>
      <c r="AI140" s="86"/>
      <c r="AJ140" s="86">
        <v>10324171666.34</v>
      </c>
      <c r="AK140" s="82">
        <v>4.8422000000000001</v>
      </c>
      <c r="AL140" s="82" t="s">
        <v>21912</v>
      </c>
      <c r="AM140" s="82" t="s">
        <v>8216</v>
      </c>
      <c r="AN140" s="82">
        <v>77310</v>
      </c>
      <c r="AO140" s="82" t="s">
        <v>8280</v>
      </c>
      <c r="AP140" s="82"/>
      <c r="AQ140" s="83"/>
      <c r="AR140" s="83"/>
      <c r="AS140" s="82">
        <v>2</v>
      </c>
      <c r="AT140" s="82"/>
      <c r="AU140" s="83">
        <v>45777</v>
      </c>
      <c r="AV140" s="82" t="s">
        <v>8218</v>
      </c>
      <c r="AW140" s="82">
        <v>100</v>
      </c>
      <c r="AX140" s="83"/>
      <c r="AY140" s="82" t="s">
        <v>4963</v>
      </c>
      <c r="AZ140" s="82">
        <v>1</v>
      </c>
      <c r="BA140" s="82" t="s">
        <v>8272</v>
      </c>
      <c r="BB140" s="82" t="s">
        <v>8276</v>
      </c>
      <c r="BC140" s="87">
        <v>6.0979999999999999E-2</v>
      </c>
      <c r="BD140" s="87">
        <v>6.0979999999999999E-2</v>
      </c>
      <c r="BE140" s="87">
        <v>99.9833</v>
      </c>
      <c r="BF140" s="87">
        <v>99.9833</v>
      </c>
      <c r="BG140" s="82" t="s">
        <v>8221</v>
      </c>
      <c r="BH140" s="82" t="s">
        <v>8366</v>
      </c>
      <c r="BI140" s="82"/>
      <c r="BJ140" s="82"/>
      <c r="BK140" s="82"/>
      <c r="BL140" s="86">
        <v>499916500</v>
      </c>
      <c r="BM140" s="82">
        <v>4.8422000000000001</v>
      </c>
      <c r="BN140" s="82" t="s">
        <v>4964</v>
      </c>
      <c r="BO140" s="82"/>
      <c r="BP140" s="88"/>
      <c r="BQ140" s="88">
        <v>12000000000</v>
      </c>
      <c r="BR140" s="88">
        <v>4.1660000000000004</v>
      </c>
      <c r="BS140" s="82" t="s">
        <v>8223</v>
      </c>
      <c r="BT140" s="85"/>
    </row>
    <row r="141" spans="1:72" hidden="1">
      <c r="A141" s="82" t="s">
        <v>8361</v>
      </c>
      <c r="B141" s="82" t="s">
        <v>8362</v>
      </c>
      <c r="C141" s="82" t="s">
        <v>21913</v>
      </c>
      <c r="D141" s="82" t="s">
        <v>21914</v>
      </c>
      <c r="E141" s="82" t="s">
        <v>21263</v>
      </c>
      <c r="F141" s="82" t="s">
        <v>8364</v>
      </c>
      <c r="G141" s="83">
        <v>45779</v>
      </c>
      <c r="H141" s="84">
        <v>5000000</v>
      </c>
      <c r="I141" s="85">
        <v>6.2429999999999999E-2</v>
      </c>
      <c r="J141" s="82">
        <v>99.982900000000001</v>
      </c>
      <c r="K141" s="86">
        <v>0</v>
      </c>
      <c r="L141" s="82" t="s">
        <v>8271</v>
      </c>
      <c r="M141" s="82" t="s">
        <v>1274</v>
      </c>
      <c r="N141" s="82" t="s">
        <v>8214</v>
      </c>
      <c r="O141" s="82" t="s">
        <v>1274</v>
      </c>
      <c r="P141" s="82" t="s">
        <v>8412</v>
      </c>
      <c r="Q141" s="86">
        <v>500000000</v>
      </c>
      <c r="R141" s="82">
        <v>0.01</v>
      </c>
      <c r="S141" s="86">
        <v>500000000</v>
      </c>
      <c r="T141" s="83">
        <v>45777</v>
      </c>
      <c r="U141" s="82">
        <v>208</v>
      </c>
      <c r="V141" s="82">
        <v>183251</v>
      </c>
      <c r="W141" s="82" t="s">
        <v>4961</v>
      </c>
      <c r="X141" s="82">
        <v>99.965999999999994</v>
      </c>
      <c r="Y141" s="86">
        <v>499830000</v>
      </c>
      <c r="Z141" s="86">
        <v>499915000</v>
      </c>
      <c r="AA141" s="82"/>
      <c r="AB141" s="86"/>
      <c r="AC141" s="86">
        <v>499914500</v>
      </c>
      <c r="AD141" s="86">
        <v>499914500</v>
      </c>
      <c r="AE141" s="86">
        <v>85000</v>
      </c>
      <c r="AF141" s="86">
        <v>-500</v>
      </c>
      <c r="AG141" s="86"/>
      <c r="AH141" s="86">
        <v>-500</v>
      </c>
      <c r="AI141" s="86"/>
      <c r="AJ141" s="86">
        <v>10324171666.34</v>
      </c>
      <c r="AK141" s="82">
        <v>4.8422000000000001</v>
      </c>
      <c r="AL141" s="82" t="s">
        <v>21915</v>
      </c>
      <c r="AM141" s="82" t="s">
        <v>8216</v>
      </c>
      <c r="AN141" s="82">
        <v>7270</v>
      </c>
      <c r="AO141" s="82" t="s">
        <v>4989</v>
      </c>
      <c r="AP141" s="82"/>
      <c r="AQ141" s="83"/>
      <c r="AR141" s="83"/>
      <c r="AS141" s="82">
        <v>2</v>
      </c>
      <c r="AT141" s="82"/>
      <c r="AU141" s="83">
        <v>45777</v>
      </c>
      <c r="AV141" s="82" t="s">
        <v>8218</v>
      </c>
      <c r="AW141" s="82">
        <v>100</v>
      </c>
      <c r="AX141" s="83"/>
      <c r="AY141" s="82" t="s">
        <v>4963</v>
      </c>
      <c r="AZ141" s="82">
        <v>1</v>
      </c>
      <c r="BA141" s="82" t="s">
        <v>8272</v>
      </c>
      <c r="BB141" s="82" t="s">
        <v>8276</v>
      </c>
      <c r="BC141" s="87">
        <v>6.2530000000000002E-2</v>
      </c>
      <c r="BD141" s="87">
        <v>6.2530000000000002E-2</v>
      </c>
      <c r="BE141" s="87">
        <v>99.982900000000001</v>
      </c>
      <c r="BF141" s="87">
        <v>99.982900000000001</v>
      </c>
      <c r="BG141" s="82" t="s">
        <v>8221</v>
      </c>
      <c r="BH141" s="82" t="s">
        <v>8366</v>
      </c>
      <c r="BI141" s="82"/>
      <c r="BJ141" s="82"/>
      <c r="BK141" s="82"/>
      <c r="BL141" s="86">
        <v>499914500</v>
      </c>
      <c r="BM141" s="82">
        <v>4.8422000000000001</v>
      </c>
      <c r="BN141" s="82" t="s">
        <v>4964</v>
      </c>
      <c r="BO141" s="82"/>
      <c r="BP141" s="88"/>
      <c r="BQ141" s="88">
        <v>1000000000</v>
      </c>
      <c r="BR141" s="88">
        <v>50</v>
      </c>
      <c r="BS141" s="82" t="s">
        <v>8223</v>
      </c>
      <c r="BT141" s="85"/>
    </row>
    <row r="142" spans="1:72" hidden="1">
      <c r="A142" s="82" t="s">
        <v>8361</v>
      </c>
      <c r="B142" s="82" t="s">
        <v>8362</v>
      </c>
      <c r="C142" s="82" t="s">
        <v>21916</v>
      </c>
      <c r="D142" s="82" t="s">
        <v>21917</v>
      </c>
      <c r="E142" s="82" t="s">
        <v>21900</v>
      </c>
      <c r="F142" s="82" t="s">
        <v>8364</v>
      </c>
      <c r="G142" s="83">
        <v>45779</v>
      </c>
      <c r="H142" s="84">
        <v>7500000</v>
      </c>
      <c r="I142" s="85">
        <v>6.2429999999999999E-2</v>
      </c>
      <c r="J142" s="82">
        <v>99.982900000000001</v>
      </c>
      <c r="K142" s="86">
        <v>0</v>
      </c>
      <c r="L142" s="82" t="s">
        <v>8271</v>
      </c>
      <c r="M142" s="82" t="s">
        <v>633</v>
      </c>
      <c r="N142" s="82" t="s">
        <v>8214</v>
      </c>
      <c r="O142" s="82" t="s">
        <v>633</v>
      </c>
      <c r="P142" s="82" t="s">
        <v>8439</v>
      </c>
      <c r="Q142" s="86">
        <v>750000000</v>
      </c>
      <c r="R142" s="82">
        <v>0.01</v>
      </c>
      <c r="S142" s="86">
        <v>750000000</v>
      </c>
      <c r="T142" s="83">
        <v>45777</v>
      </c>
      <c r="U142" s="82">
        <v>208</v>
      </c>
      <c r="V142" s="82">
        <v>183250</v>
      </c>
      <c r="W142" s="82" t="s">
        <v>4961</v>
      </c>
      <c r="X142" s="82">
        <v>99.965999999999994</v>
      </c>
      <c r="Y142" s="86">
        <v>749745000</v>
      </c>
      <c r="Z142" s="86">
        <v>749872500</v>
      </c>
      <c r="AA142" s="82"/>
      <c r="AB142" s="86"/>
      <c r="AC142" s="86">
        <v>749871750</v>
      </c>
      <c r="AD142" s="86">
        <v>749871750</v>
      </c>
      <c r="AE142" s="86">
        <v>127500</v>
      </c>
      <c r="AF142" s="86">
        <v>-750</v>
      </c>
      <c r="AG142" s="86"/>
      <c r="AH142" s="86">
        <v>-750</v>
      </c>
      <c r="AI142" s="86"/>
      <c r="AJ142" s="86">
        <v>10324171666.34</v>
      </c>
      <c r="AK142" s="82">
        <v>7.2633000000000001</v>
      </c>
      <c r="AL142" s="82" t="s">
        <v>21918</v>
      </c>
      <c r="AM142" s="82" t="s">
        <v>8216</v>
      </c>
      <c r="AN142" s="82">
        <v>770359</v>
      </c>
      <c r="AO142" s="82" t="s">
        <v>8441</v>
      </c>
      <c r="AP142" s="82"/>
      <c r="AQ142" s="83"/>
      <c r="AR142" s="83"/>
      <c r="AS142" s="82">
        <v>2</v>
      </c>
      <c r="AT142" s="82"/>
      <c r="AU142" s="83">
        <v>45777</v>
      </c>
      <c r="AV142" s="82" t="s">
        <v>8218</v>
      </c>
      <c r="AW142" s="82">
        <v>100</v>
      </c>
      <c r="AX142" s="83"/>
      <c r="AY142" s="82" t="s">
        <v>4963</v>
      </c>
      <c r="AZ142" s="82">
        <v>1</v>
      </c>
      <c r="BA142" s="82" t="s">
        <v>8272</v>
      </c>
      <c r="BB142" s="82" t="s">
        <v>8272</v>
      </c>
      <c r="BC142" s="87">
        <v>6.225E-2</v>
      </c>
      <c r="BD142" s="87">
        <v>6.225E-2</v>
      </c>
      <c r="BE142" s="87">
        <v>99.982900000000001</v>
      </c>
      <c r="BF142" s="87">
        <v>99.982900000000001</v>
      </c>
      <c r="BG142" s="82" t="s">
        <v>8221</v>
      </c>
      <c r="BH142" s="82" t="s">
        <v>8366</v>
      </c>
      <c r="BI142" s="82"/>
      <c r="BJ142" s="82"/>
      <c r="BK142" s="82"/>
      <c r="BL142" s="86">
        <v>749871750</v>
      </c>
      <c r="BM142" s="82">
        <v>7.2633000000000001</v>
      </c>
      <c r="BN142" s="82" t="s">
        <v>8442</v>
      </c>
      <c r="BO142" s="82"/>
      <c r="BP142" s="88"/>
      <c r="BQ142" s="88">
        <v>21500000000</v>
      </c>
      <c r="BR142" s="88">
        <v>3.488</v>
      </c>
      <c r="BS142" s="82" t="s">
        <v>8223</v>
      </c>
      <c r="BT142" s="85"/>
    </row>
    <row r="143" spans="1:72" hidden="1">
      <c r="A143" s="82" t="s">
        <v>8361</v>
      </c>
      <c r="B143" s="82" t="s">
        <v>8362</v>
      </c>
      <c r="C143" s="82" t="s">
        <v>21919</v>
      </c>
      <c r="D143" s="82" t="s">
        <v>21920</v>
      </c>
      <c r="E143" s="82" t="s">
        <v>4965</v>
      </c>
      <c r="F143" s="82" t="s">
        <v>9994</v>
      </c>
      <c r="G143" s="83">
        <v>45779</v>
      </c>
      <c r="H143" s="84">
        <v>4493536667</v>
      </c>
      <c r="I143" s="85"/>
      <c r="J143" s="82">
        <v>1</v>
      </c>
      <c r="K143" s="86">
        <v>744819.09</v>
      </c>
      <c r="L143" s="82"/>
      <c r="M143" s="82"/>
      <c r="N143" s="82"/>
      <c r="O143" s="82"/>
      <c r="P143" s="82" t="s">
        <v>4967</v>
      </c>
      <c r="Q143" s="86">
        <v>4493536667</v>
      </c>
      <c r="R143" s="82">
        <v>0.01</v>
      </c>
      <c r="S143" s="86">
        <v>4493536667</v>
      </c>
      <c r="T143" s="83">
        <v>45777</v>
      </c>
      <c r="U143" s="82">
        <v>230</v>
      </c>
      <c r="V143" s="82">
        <v>183241</v>
      </c>
      <c r="W143" s="82" t="s">
        <v>4961</v>
      </c>
      <c r="X143" s="82">
        <v>1</v>
      </c>
      <c r="Y143" s="86">
        <v>4493536667</v>
      </c>
      <c r="Z143" s="86"/>
      <c r="AA143" s="82"/>
      <c r="AB143" s="86"/>
      <c r="AC143" s="86">
        <v>4493536667</v>
      </c>
      <c r="AD143" s="86">
        <v>4493536667</v>
      </c>
      <c r="AE143" s="86">
        <v>0</v>
      </c>
      <c r="AF143" s="86">
        <v>0</v>
      </c>
      <c r="AG143" s="86"/>
      <c r="AH143" s="86">
        <v>0</v>
      </c>
      <c r="AI143" s="86"/>
      <c r="AJ143" s="86">
        <v>10324171666.34</v>
      </c>
      <c r="AK143" s="82">
        <v>43.5244</v>
      </c>
      <c r="AL143" s="82" t="s">
        <v>21921</v>
      </c>
      <c r="AM143" s="82" t="s">
        <v>4968</v>
      </c>
      <c r="AN143" s="82">
        <v>73640</v>
      </c>
      <c r="AO143" s="82" t="s">
        <v>4967</v>
      </c>
      <c r="AP143" s="82">
        <v>6.05</v>
      </c>
      <c r="AQ143" s="83">
        <v>45777</v>
      </c>
      <c r="AR143" s="83">
        <v>45779</v>
      </c>
      <c r="AS143" s="82">
        <v>2</v>
      </c>
      <c r="AT143" s="82" t="s">
        <v>8368</v>
      </c>
      <c r="AU143" s="83">
        <v>45777</v>
      </c>
      <c r="AV143" s="82" t="s">
        <v>4968</v>
      </c>
      <c r="AW143" s="82">
        <v>1</v>
      </c>
      <c r="AX143" s="83"/>
      <c r="AY143" s="82" t="s">
        <v>4969</v>
      </c>
      <c r="AZ143" s="82">
        <v>1</v>
      </c>
      <c r="BA143" s="82"/>
      <c r="BB143" s="82"/>
      <c r="BC143" s="87"/>
      <c r="BD143" s="87"/>
      <c r="BE143" s="87"/>
      <c r="BF143" s="87"/>
      <c r="BG143" s="82" t="s">
        <v>8221</v>
      </c>
      <c r="BH143" s="82" t="s">
        <v>8366</v>
      </c>
      <c r="BI143" s="82"/>
      <c r="BJ143" s="82"/>
      <c r="BK143" s="82"/>
      <c r="BL143" s="86">
        <v>4494281486.0900002</v>
      </c>
      <c r="BM143" s="82">
        <v>43.531599999999997</v>
      </c>
      <c r="BN143" s="82" t="s">
        <v>4967</v>
      </c>
      <c r="BO143" s="82"/>
      <c r="BP143" s="88"/>
      <c r="BQ143" s="88"/>
      <c r="BR143" s="88"/>
      <c r="BS143" s="82"/>
      <c r="BT143" s="85"/>
    </row>
    <row r="144" spans="1:72" hidden="1">
      <c r="A144" s="82" t="s">
        <v>8361</v>
      </c>
      <c r="B144" s="82" t="s">
        <v>8362</v>
      </c>
      <c r="C144" s="82" t="s">
        <v>21922</v>
      </c>
      <c r="D144" s="82" t="s">
        <v>21923</v>
      </c>
      <c r="E144" s="82" t="s">
        <v>4965</v>
      </c>
      <c r="F144" s="82" t="s">
        <v>9994</v>
      </c>
      <c r="G144" s="83">
        <v>45779</v>
      </c>
      <c r="H144" s="84">
        <v>2609994731</v>
      </c>
      <c r="I144" s="85"/>
      <c r="J144" s="82">
        <v>1</v>
      </c>
      <c r="K144" s="86">
        <v>436190.9</v>
      </c>
      <c r="L144" s="82"/>
      <c r="M144" s="82"/>
      <c r="N144" s="82"/>
      <c r="O144" s="82"/>
      <c r="P144" s="82" t="s">
        <v>4967</v>
      </c>
      <c r="Q144" s="86">
        <v>2609994731</v>
      </c>
      <c r="R144" s="82">
        <v>0.01</v>
      </c>
      <c r="S144" s="86">
        <v>2609994731</v>
      </c>
      <c r="T144" s="83">
        <v>45777</v>
      </c>
      <c r="U144" s="82">
        <v>230</v>
      </c>
      <c r="V144" s="82">
        <v>183246</v>
      </c>
      <c r="W144" s="82" t="s">
        <v>4961</v>
      </c>
      <c r="X144" s="82">
        <v>1</v>
      </c>
      <c r="Y144" s="86">
        <v>2609994731</v>
      </c>
      <c r="Z144" s="86"/>
      <c r="AA144" s="82"/>
      <c r="AB144" s="86"/>
      <c r="AC144" s="86">
        <v>2609994731</v>
      </c>
      <c r="AD144" s="86">
        <v>2609994731</v>
      </c>
      <c r="AE144" s="86">
        <v>0</v>
      </c>
      <c r="AF144" s="86">
        <v>0</v>
      </c>
      <c r="AG144" s="86"/>
      <c r="AH144" s="86">
        <v>0</v>
      </c>
      <c r="AI144" s="86"/>
      <c r="AJ144" s="86">
        <v>10324171666.34</v>
      </c>
      <c r="AK144" s="82">
        <v>25.2804</v>
      </c>
      <c r="AL144" s="82" t="s">
        <v>21924</v>
      </c>
      <c r="AM144" s="82" t="s">
        <v>4968</v>
      </c>
      <c r="AN144" s="82">
        <v>73640</v>
      </c>
      <c r="AO144" s="82" t="s">
        <v>4967</v>
      </c>
      <c r="AP144" s="82">
        <v>6.1</v>
      </c>
      <c r="AQ144" s="83">
        <v>45777</v>
      </c>
      <c r="AR144" s="83">
        <v>45779</v>
      </c>
      <c r="AS144" s="82">
        <v>2</v>
      </c>
      <c r="AT144" s="82" t="s">
        <v>8368</v>
      </c>
      <c r="AU144" s="83">
        <v>45777</v>
      </c>
      <c r="AV144" s="82" t="s">
        <v>4968</v>
      </c>
      <c r="AW144" s="82">
        <v>1</v>
      </c>
      <c r="AX144" s="83"/>
      <c r="AY144" s="82" t="s">
        <v>4969</v>
      </c>
      <c r="AZ144" s="82">
        <v>1</v>
      </c>
      <c r="BA144" s="82"/>
      <c r="BB144" s="82"/>
      <c r="BC144" s="87"/>
      <c r="BD144" s="87"/>
      <c r="BE144" s="87"/>
      <c r="BF144" s="87"/>
      <c r="BG144" s="82" t="s">
        <v>8221</v>
      </c>
      <c r="BH144" s="82" t="s">
        <v>8366</v>
      </c>
      <c r="BI144" s="82"/>
      <c r="BJ144" s="82"/>
      <c r="BK144" s="82"/>
      <c r="BL144" s="86">
        <v>2610430921.9000001</v>
      </c>
      <c r="BM144" s="82">
        <v>25.284700000000001</v>
      </c>
      <c r="BN144" s="82" t="s">
        <v>4967</v>
      </c>
      <c r="BO144" s="82"/>
      <c r="BP144" s="88"/>
      <c r="BQ144" s="88"/>
      <c r="BR144" s="88"/>
      <c r="BS144" s="82"/>
      <c r="BT144" s="85"/>
    </row>
    <row r="145" spans="1:72" hidden="1">
      <c r="A145" s="82" t="s">
        <v>8361</v>
      </c>
      <c r="B145" s="82" t="s">
        <v>8362</v>
      </c>
      <c r="C145" s="82" t="s">
        <v>21925</v>
      </c>
      <c r="D145" s="82" t="s">
        <v>21926</v>
      </c>
      <c r="E145" s="82" t="s">
        <v>4965</v>
      </c>
      <c r="F145" s="82" t="s">
        <v>9994</v>
      </c>
      <c r="G145" s="83">
        <v>45779</v>
      </c>
      <c r="H145" s="84">
        <v>1142245500</v>
      </c>
      <c r="I145" s="85"/>
      <c r="J145" s="82">
        <v>1</v>
      </c>
      <c r="K145" s="86">
        <v>192460.54</v>
      </c>
      <c r="L145" s="82"/>
      <c r="M145" s="82"/>
      <c r="N145" s="82"/>
      <c r="O145" s="82"/>
      <c r="P145" s="82" t="s">
        <v>4967</v>
      </c>
      <c r="Q145" s="86">
        <v>1142245500</v>
      </c>
      <c r="R145" s="82">
        <v>0.01</v>
      </c>
      <c r="S145" s="86">
        <v>1142245500</v>
      </c>
      <c r="T145" s="83">
        <v>45777</v>
      </c>
      <c r="U145" s="82">
        <v>230</v>
      </c>
      <c r="V145" s="82">
        <v>183244</v>
      </c>
      <c r="W145" s="82" t="s">
        <v>4961</v>
      </c>
      <c r="X145" s="82">
        <v>1</v>
      </c>
      <c r="Y145" s="86">
        <v>1142245500</v>
      </c>
      <c r="Z145" s="86"/>
      <c r="AA145" s="82"/>
      <c r="AB145" s="86"/>
      <c r="AC145" s="86">
        <v>1142245500</v>
      </c>
      <c r="AD145" s="86">
        <v>1142245500</v>
      </c>
      <c r="AE145" s="86">
        <v>0</v>
      </c>
      <c r="AF145" s="86">
        <v>0</v>
      </c>
      <c r="AG145" s="86"/>
      <c r="AH145" s="86">
        <v>0</v>
      </c>
      <c r="AI145" s="86"/>
      <c r="AJ145" s="86">
        <v>10324171666.34</v>
      </c>
      <c r="AK145" s="82">
        <v>11.063800000000001</v>
      </c>
      <c r="AL145" s="82" t="s">
        <v>21927</v>
      </c>
      <c r="AM145" s="82" t="s">
        <v>4968</v>
      </c>
      <c r="AN145" s="82">
        <v>73640</v>
      </c>
      <c r="AO145" s="82" t="s">
        <v>4967</v>
      </c>
      <c r="AP145" s="82">
        <v>6.15</v>
      </c>
      <c r="AQ145" s="83">
        <v>45777</v>
      </c>
      <c r="AR145" s="83">
        <v>45779</v>
      </c>
      <c r="AS145" s="82">
        <v>2</v>
      </c>
      <c r="AT145" s="82" t="s">
        <v>8368</v>
      </c>
      <c r="AU145" s="83">
        <v>45777</v>
      </c>
      <c r="AV145" s="82" t="s">
        <v>4968</v>
      </c>
      <c r="AW145" s="82">
        <v>1</v>
      </c>
      <c r="AX145" s="83"/>
      <c r="AY145" s="82" t="s">
        <v>4969</v>
      </c>
      <c r="AZ145" s="82">
        <v>1</v>
      </c>
      <c r="BA145" s="82"/>
      <c r="BB145" s="82"/>
      <c r="BC145" s="87"/>
      <c r="BD145" s="87"/>
      <c r="BE145" s="87"/>
      <c r="BF145" s="87"/>
      <c r="BG145" s="82" t="s">
        <v>8221</v>
      </c>
      <c r="BH145" s="82" t="s">
        <v>8366</v>
      </c>
      <c r="BI145" s="82"/>
      <c r="BJ145" s="82"/>
      <c r="BK145" s="82"/>
      <c r="BL145" s="86">
        <v>1142437960.54</v>
      </c>
      <c r="BM145" s="82">
        <v>11.0657</v>
      </c>
      <c r="BN145" s="82" t="s">
        <v>4967</v>
      </c>
      <c r="BO145" s="82"/>
      <c r="BP145" s="88"/>
      <c r="BQ145" s="88"/>
      <c r="BR145" s="88"/>
      <c r="BS145" s="82"/>
      <c r="BT145" s="85"/>
    </row>
    <row r="146" spans="1:72" hidden="1">
      <c r="A146" s="82" t="s">
        <v>8361</v>
      </c>
      <c r="B146" s="82" t="s">
        <v>8362</v>
      </c>
      <c r="C146" s="82" t="s">
        <v>21362</v>
      </c>
      <c r="D146" s="82" t="s">
        <v>21363</v>
      </c>
      <c r="E146" s="82" t="s">
        <v>8226</v>
      </c>
      <c r="F146" s="82" t="s">
        <v>8360</v>
      </c>
      <c r="G146" s="83">
        <v>45792</v>
      </c>
      <c r="H146" s="84">
        <v>2500000</v>
      </c>
      <c r="I146" s="85">
        <v>5.8999999999999997E-2</v>
      </c>
      <c r="J146" s="82">
        <v>99.774199999999993</v>
      </c>
      <c r="K146" s="86">
        <v>0</v>
      </c>
      <c r="L146" s="82" t="s">
        <v>8228</v>
      </c>
      <c r="M146" s="82" t="s">
        <v>8229</v>
      </c>
      <c r="N146" s="82" t="s">
        <v>8228</v>
      </c>
      <c r="O146" s="82" t="s">
        <v>8229</v>
      </c>
      <c r="P146" s="82" t="s">
        <v>8226</v>
      </c>
      <c r="Q146" s="86">
        <v>250000000</v>
      </c>
      <c r="R146" s="82">
        <v>0.04</v>
      </c>
      <c r="S146" s="86">
        <v>250000000</v>
      </c>
      <c r="T146" s="83">
        <v>45777</v>
      </c>
      <c r="U146" s="82">
        <v>201</v>
      </c>
      <c r="V146" s="82">
        <v>180421</v>
      </c>
      <c r="W146" s="82" t="s">
        <v>4961</v>
      </c>
      <c r="X146" s="82">
        <v>99.545199999999994</v>
      </c>
      <c r="Y146" s="86">
        <v>248863000</v>
      </c>
      <c r="Z146" s="86">
        <v>249451102.5</v>
      </c>
      <c r="AA146" s="82">
        <v>99.759100000000004</v>
      </c>
      <c r="AB146" s="86">
        <v>0.02</v>
      </c>
      <c r="AC146" s="86">
        <v>249435500</v>
      </c>
      <c r="AD146" s="86">
        <v>249435500</v>
      </c>
      <c r="AE146" s="86">
        <v>588102.5</v>
      </c>
      <c r="AF146" s="86">
        <v>-15602.5</v>
      </c>
      <c r="AG146" s="86">
        <v>-14147.5</v>
      </c>
      <c r="AH146" s="86">
        <v>-1455</v>
      </c>
      <c r="AI146" s="86"/>
      <c r="AJ146" s="86">
        <v>10324171666.34</v>
      </c>
      <c r="AK146" s="82">
        <v>2.4159999999999999</v>
      </c>
      <c r="AL146" s="82" t="s">
        <v>21364</v>
      </c>
      <c r="AM146" s="82" t="s">
        <v>8216</v>
      </c>
      <c r="AN146" s="82">
        <v>73639</v>
      </c>
      <c r="AO146" s="82" t="s">
        <v>8226</v>
      </c>
      <c r="AP146" s="82"/>
      <c r="AQ146" s="83"/>
      <c r="AR146" s="83"/>
      <c r="AS146" s="82">
        <v>15</v>
      </c>
      <c r="AT146" s="82"/>
      <c r="AU146" s="83">
        <v>45777</v>
      </c>
      <c r="AV146" s="82" t="s">
        <v>8218</v>
      </c>
      <c r="AW146" s="82">
        <v>100</v>
      </c>
      <c r="AX146" s="83"/>
      <c r="AY146" s="82" t="s">
        <v>4963</v>
      </c>
      <c r="AZ146" s="82">
        <v>1</v>
      </c>
      <c r="BA146" s="82" t="s">
        <v>8232</v>
      </c>
      <c r="BB146" s="82" t="s">
        <v>8232</v>
      </c>
      <c r="BC146" s="87">
        <v>5.8999999999999997E-2</v>
      </c>
      <c r="BD146" s="87">
        <v>5.8999999999999997E-2</v>
      </c>
      <c r="BE146" s="87">
        <v>99.774199999999993</v>
      </c>
      <c r="BF146" s="87">
        <v>99.774199999999993</v>
      </c>
      <c r="BG146" s="82" t="s">
        <v>8221</v>
      </c>
      <c r="BH146" s="82" t="s">
        <v>8366</v>
      </c>
      <c r="BI146" s="82"/>
      <c r="BJ146" s="82"/>
      <c r="BK146" s="82"/>
      <c r="BL146" s="86">
        <v>249435500</v>
      </c>
      <c r="BM146" s="82">
        <v>2.4159999999999999</v>
      </c>
      <c r="BN146" s="82" t="s">
        <v>8226</v>
      </c>
      <c r="BO146" s="82"/>
      <c r="BP146" s="88"/>
      <c r="BQ146" s="88"/>
      <c r="BR146" s="88"/>
      <c r="BS146" s="82"/>
      <c r="BT146" s="85"/>
    </row>
    <row r="147" spans="1:72" hidden="1">
      <c r="A147" s="82" t="s">
        <v>8361</v>
      </c>
      <c r="B147" s="82" t="s">
        <v>8362</v>
      </c>
      <c r="C147" s="82" t="s">
        <v>21841</v>
      </c>
      <c r="D147" s="82" t="s">
        <v>21842</v>
      </c>
      <c r="E147" s="82" t="s">
        <v>4965</v>
      </c>
      <c r="F147" s="82" t="s">
        <v>4966</v>
      </c>
      <c r="G147" s="83">
        <v>45779</v>
      </c>
      <c r="H147" s="84">
        <v>662820.28399999999</v>
      </c>
      <c r="I147" s="85"/>
      <c r="J147" s="82">
        <v>99.98357</v>
      </c>
      <c r="K147" s="86">
        <v>0</v>
      </c>
      <c r="L147" s="82"/>
      <c r="M147" s="82"/>
      <c r="N147" s="82"/>
      <c r="O147" s="82"/>
      <c r="P147" s="82" t="s">
        <v>4967</v>
      </c>
      <c r="Q147" s="86">
        <v>66282028.439999998</v>
      </c>
      <c r="R147" s="82">
        <v>0.01</v>
      </c>
      <c r="S147" s="86">
        <v>66282028.439999998</v>
      </c>
      <c r="T147" s="83">
        <v>45777</v>
      </c>
      <c r="U147" s="82">
        <v>247</v>
      </c>
      <c r="V147" s="82">
        <v>178347</v>
      </c>
      <c r="W147" s="82" t="s">
        <v>4961</v>
      </c>
      <c r="X147" s="82">
        <v>99.967100000000002</v>
      </c>
      <c r="Y147" s="86">
        <v>66260252.140000001</v>
      </c>
      <c r="Z147" s="86">
        <v>66271140.289999999</v>
      </c>
      <c r="AA147" s="82"/>
      <c r="AB147" s="86"/>
      <c r="AC147" s="86">
        <v>66271140.289999999</v>
      </c>
      <c r="AD147" s="86">
        <v>66271140.289999999</v>
      </c>
      <c r="AE147" s="86">
        <v>10888.15</v>
      </c>
      <c r="AF147" s="86">
        <v>0</v>
      </c>
      <c r="AG147" s="86"/>
      <c r="AH147" s="86">
        <v>0</v>
      </c>
      <c r="AI147" s="86"/>
      <c r="AJ147" s="86">
        <v>10324171666.34</v>
      </c>
      <c r="AK147" s="82">
        <v>0.64190000000000003</v>
      </c>
      <c r="AL147" s="82" t="s">
        <v>21843</v>
      </c>
      <c r="AM147" s="82" t="s">
        <v>4968</v>
      </c>
      <c r="AN147" s="82">
        <v>73640</v>
      </c>
      <c r="AO147" s="82" t="s">
        <v>4967</v>
      </c>
      <c r="AP147" s="82"/>
      <c r="AQ147" s="83"/>
      <c r="AR147" s="83"/>
      <c r="AS147" s="82">
        <v>2</v>
      </c>
      <c r="AT147" s="82"/>
      <c r="AU147" s="83">
        <v>45777</v>
      </c>
      <c r="AV147" s="82" t="s">
        <v>4968</v>
      </c>
      <c r="AW147" s="82">
        <v>100</v>
      </c>
      <c r="AX147" s="83"/>
      <c r="AY147" s="82" t="s">
        <v>4969</v>
      </c>
      <c r="AZ147" s="82">
        <v>1</v>
      </c>
      <c r="BA147" s="82"/>
      <c r="BB147" s="82"/>
      <c r="BC147" s="87"/>
      <c r="BD147" s="87"/>
      <c r="BE147" s="87"/>
      <c r="BF147" s="87"/>
      <c r="BG147" s="82" t="s">
        <v>8221</v>
      </c>
      <c r="BH147" s="82" t="s">
        <v>8366</v>
      </c>
      <c r="BI147" s="82"/>
      <c r="BJ147" s="82"/>
      <c r="BK147" s="82"/>
      <c r="BL147" s="86">
        <v>66271140.289999999</v>
      </c>
      <c r="BM147" s="82">
        <v>0.64190000000000003</v>
      </c>
      <c r="BN147" s="82" t="s">
        <v>4967</v>
      </c>
      <c r="BO147" s="82"/>
      <c r="BP147" s="88"/>
      <c r="BQ147" s="88"/>
      <c r="BR147" s="88"/>
      <c r="BS147" s="82"/>
      <c r="BT147" s="85"/>
    </row>
    <row r="148" spans="1:72" hidden="1">
      <c r="A148" s="82" t="s">
        <v>8361</v>
      </c>
      <c r="B148" s="82" t="s">
        <v>8362</v>
      </c>
      <c r="C148" s="82"/>
      <c r="D148" s="82"/>
      <c r="E148" s="82"/>
      <c r="F148" s="82" t="s">
        <v>4970</v>
      </c>
      <c r="G148" s="83"/>
      <c r="H148" s="84"/>
      <c r="I148" s="85"/>
      <c r="J148" s="82"/>
      <c r="K148" s="86"/>
      <c r="L148" s="82"/>
      <c r="M148" s="82"/>
      <c r="N148" s="82"/>
      <c r="O148" s="82"/>
      <c r="P148" s="82" t="s">
        <v>4971</v>
      </c>
      <c r="Q148" s="86"/>
      <c r="R148" s="82">
        <v>0</v>
      </c>
      <c r="S148" s="86"/>
      <c r="T148" s="83">
        <v>45777</v>
      </c>
      <c r="U148" s="82"/>
      <c r="V148" s="82"/>
      <c r="W148" s="82"/>
      <c r="X148" s="82"/>
      <c r="Y148" s="86"/>
      <c r="Z148" s="86"/>
      <c r="AA148" s="82"/>
      <c r="AB148" s="86"/>
      <c r="AC148" s="86">
        <v>12985378.050000001</v>
      </c>
      <c r="AD148" s="86">
        <v>12985378.050000001</v>
      </c>
      <c r="AE148" s="86"/>
      <c r="AF148" s="86"/>
      <c r="AG148" s="86"/>
      <c r="AH148" s="86">
        <v>0</v>
      </c>
      <c r="AI148" s="86"/>
      <c r="AJ148" s="86"/>
      <c r="AK148" s="82">
        <v>0.1258</v>
      </c>
      <c r="AL148" s="82"/>
      <c r="AM148" s="82"/>
      <c r="AN148" s="82"/>
      <c r="AO148" s="82" t="s">
        <v>4971</v>
      </c>
      <c r="AP148" s="82"/>
      <c r="AQ148" s="83"/>
      <c r="AR148" s="83"/>
      <c r="AS148" s="82"/>
      <c r="AT148" s="82"/>
      <c r="AU148" s="83"/>
      <c r="AV148" s="82"/>
      <c r="AW148" s="82"/>
      <c r="AX148" s="83"/>
      <c r="AY148" s="82" t="s">
        <v>4963</v>
      </c>
      <c r="AZ148" s="82">
        <v>1</v>
      </c>
      <c r="BA148" s="82"/>
      <c r="BB148" s="82"/>
      <c r="BC148" s="87"/>
      <c r="BD148" s="87"/>
      <c r="BE148" s="87"/>
      <c r="BF148" s="87"/>
      <c r="BG148" s="82" t="s">
        <v>8221</v>
      </c>
      <c r="BH148" s="82" t="s">
        <v>8366</v>
      </c>
      <c r="BI148" s="82"/>
      <c r="BJ148" s="82"/>
      <c r="BK148" s="82"/>
      <c r="BL148" s="86">
        <v>11611907.52</v>
      </c>
      <c r="BM148" s="82">
        <v>0.1124</v>
      </c>
      <c r="BN148" s="82" t="s">
        <v>4971</v>
      </c>
      <c r="BO148" s="82"/>
      <c r="BP148" s="88"/>
      <c r="BQ148" s="88"/>
      <c r="BR148" s="88"/>
      <c r="BS148" s="82"/>
      <c r="BT148" s="85"/>
    </row>
    <row r="149" spans="1:72" hidden="1">
      <c r="A149" s="82" t="s">
        <v>8369</v>
      </c>
      <c r="B149" s="82" t="s">
        <v>8370</v>
      </c>
      <c r="C149" s="82" t="s">
        <v>21868</v>
      </c>
      <c r="D149" s="82" t="s">
        <v>21869</v>
      </c>
      <c r="E149" s="82" t="s">
        <v>8854</v>
      </c>
      <c r="F149" s="82" t="s">
        <v>8270</v>
      </c>
      <c r="G149" s="83">
        <v>46140</v>
      </c>
      <c r="H149" s="84">
        <v>2500000</v>
      </c>
      <c r="I149" s="85">
        <v>7.2499999999999995E-2</v>
      </c>
      <c r="J149" s="82">
        <v>93.291899999999998</v>
      </c>
      <c r="K149" s="86">
        <v>0</v>
      </c>
      <c r="L149" s="82" t="s">
        <v>8271</v>
      </c>
      <c r="M149" s="82" t="s">
        <v>633</v>
      </c>
      <c r="N149" s="82" t="s">
        <v>8387</v>
      </c>
      <c r="O149" s="82" t="s">
        <v>633</v>
      </c>
      <c r="P149" s="82" t="s">
        <v>5046</v>
      </c>
      <c r="Q149" s="86">
        <v>250000000</v>
      </c>
      <c r="R149" s="82">
        <v>0.99</v>
      </c>
      <c r="S149" s="86">
        <v>250000000</v>
      </c>
      <c r="T149" s="83">
        <v>45777</v>
      </c>
      <c r="U149" s="82">
        <v>209</v>
      </c>
      <c r="V149" s="82">
        <v>183193</v>
      </c>
      <c r="W149" s="82" t="s">
        <v>4961</v>
      </c>
      <c r="X149" s="82">
        <v>93.274600000000007</v>
      </c>
      <c r="Y149" s="86">
        <v>233186500</v>
      </c>
      <c r="Z149" s="86">
        <v>233232817.5</v>
      </c>
      <c r="AA149" s="82">
        <v>93.274600000000007</v>
      </c>
      <c r="AB149" s="86">
        <v>0.02</v>
      </c>
      <c r="AC149" s="86">
        <v>233229750</v>
      </c>
      <c r="AD149" s="86">
        <v>233229750</v>
      </c>
      <c r="AE149" s="86">
        <v>46317.5</v>
      </c>
      <c r="AF149" s="86">
        <v>-3067.5</v>
      </c>
      <c r="AG149" s="86">
        <v>0</v>
      </c>
      <c r="AH149" s="86">
        <v>-3067.5</v>
      </c>
      <c r="AI149" s="86"/>
      <c r="AJ149" s="86">
        <v>19755579418.029999</v>
      </c>
      <c r="AK149" s="82">
        <v>1.1806000000000001</v>
      </c>
      <c r="AL149" s="82" t="s">
        <v>21870</v>
      </c>
      <c r="AM149" s="82" t="s">
        <v>8216</v>
      </c>
      <c r="AN149" s="82">
        <v>781448</v>
      </c>
      <c r="AO149" s="82" t="s">
        <v>4962</v>
      </c>
      <c r="AP149" s="82"/>
      <c r="AQ149" s="83"/>
      <c r="AR149" s="83"/>
      <c r="AS149" s="82">
        <v>363</v>
      </c>
      <c r="AT149" s="82"/>
      <c r="AU149" s="83">
        <v>45777</v>
      </c>
      <c r="AV149" s="82" t="s">
        <v>4968</v>
      </c>
      <c r="AW149" s="82">
        <v>100</v>
      </c>
      <c r="AX149" s="83"/>
      <c r="AY149" s="82" t="s">
        <v>4969</v>
      </c>
      <c r="AZ149" s="82">
        <v>1</v>
      </c>
      <c r="BA149" s="82" t="s">
        <v>8272</v>
      </c>
      <c r="BB149" s="82" t="s">
        <v>8272</v>
      </c>
      <c r="BC149" s="87">
        <v>7.2499999999999995E-2</v>
      </c>
      <c r="BD149" s="87">
        <v>7.2499999999999995E-2</v>
      </c>
      <c r="BE149" s="87">
        <v>93.291899999999998</v>
      </c>
      <c r="BF149" s="87">
        <v>93.291899999999998</v>
      </c>
      <c r="BG149" s="82" t="s">
        <v>8221</v>
      </c>
      <c r="BH149" s="82" t="s">
        <v>8372</v>
      </c>
      <c r="BI149" s="82"/>
      <c r="BJ149" s="82"/>
      <c r="BK149" s="82"/>
      <c r="BL149" s="86">
        <v>233229750</v>
      </c>
      <c r="BM149" s="82">
        <v>1.1806000000000001</v>
      </c>
      <c r="BN149" s="82" t="s">
        <v>4964</v>
      </c>
      <c r="BO149" s="82"/>
      <c r="BP149" s="88"/>
      <c r="BQ149" s="88">
        <v>8000000000</v>
      </c>
      <c r="BR149" s="88">
        <v>12.5</v>
      </c>
      <c r="BS149" s="82" t="s">
        <v>8223</v>
      </c>
      <c r="BT149" s="85"/>
    </row>
    <row r="150" spans="1:72" hidden="1">
      <c r="A150" s="82" t="s">
        <v>8369</v>
      </c>
      <c r="B150" s="82" t="s">
        <v>8370</v>
      </c>
      <c r="C150" s="82" t="s">
        <v>20861</v>
      </c>
      <c r="D150" s="82" t="s">
        <v>20862</v>
      </c>
      <c r="E150" s="82" t="s">
        <v>8371</v>
      </c>
      <c r="F150" s="82" t="s">
        <v>8270</v>
      </c>
      <c r="G150" s="83">
        <v>45909</v>
      </c>
      <c r="H150" s="84">
        <v>5000000</v>
      </c>
      <c r="I150" s="85">
        <v>6.6600000000000006E-2</v>
      </c>
      <c r="J150" s="82">
        <v>97.665599999999998</v>
      </c>
      <c r="K150" s="86">
        <v>0</v>
      </c>
      <c r="L150" s="82" t="s">
        <v>8271</v>
      </c>
      <c r="M150" s="82" t="s">
        <v>633</v>
      </c>
      <c r="N150" s="82" t="s">
        <v>8214</v>
      </c>
      <c r="O150" s="82" t="s">
        <v>633</v>
      </c>
      <c r="P150" s="82" t="s">
        <v>4960</v>
      </c>
      <c r="Q150" s="86">
        <v>500000000</v>
      </c>
      <c r="R150" s="82">
        <v>0.36</v>
      </c>
      <c r="S150" s="86">
        <v>500000000</v>
      </c>
      <c r="T150" s="83">
        <v>45777</v>
      </c>
      <c r="U150" s="82">
        <v>209</v>
      </c>
      <c r="V150" s="82">
        <v>174375</v>
      </c>
      <c r="W150" s="82" t="s">
        <v>4961</v>
      </c>
      <c r="X150" s="82">
        <v>95.128</v>
      </c>
      <c r="Y150" s="86">
        <v>475640000</v>
      </c>
      <c r="Z150" s="86">
        <v>486974855</v>
      </c>
      <c r="AA150" s="82">
        <v>97.658000000000001</v>
      </c>
      <c r="AB150" s="86">
        <v>0.01</v>
      </c>
      <c r="AC150" s="86">
        <v>488328000</v>
      </c>
      <c r="AD150" s="86">
        <v>488328000</v>
      </c>
      <c r="AE150" s="86">
        <v>11334855</v>
      </c>
      <c r="AF150" s="86">
        <v>1353145</v>
      </c>
      <c r="AG150" s="86">
        <v>1414570</v>
      </c>
      <c r="AH150" s="86">
        <v>-61425</v>
      </c>
      <c r="AI150" s="86"/>
      <c r="AJ150" s="86">
        <v>19755579418.029999</v>
      </c>
      <c r="AK150" s="82">
        <v>2.4718</v>
      </c>
      <c r="AL150" s="82" t="s">
        <v>20863</v>
      </c>
      <c r="AM150" s="82" t="s">
        <v>8216</v>
      </c>
      <c r="AN150" s="82">
        <v>6155</v>
      </c>
      <c r="AO150" s="82" t="s">
        <v>4962</v>
      </c>
      <c r="AP150" s="82"/>
      <c r="AQ150" s="83"/>
      <c r="AR150" s="83"/>
      <c r="AS150" s="82">
        <v>132</v>
      </c>
      <c r="AT150" s="82"/>
      <c r="AU150" s="83">
        <v>45777</v>
      </c>
      <c r="AV150" s="82" t="s">
        <v>4968</v>
      </c>
      <c r="AW150" s="82">
        <v>100</v>
      </c>
      <c r="AX150" s="83"/>
      <c r="AY150" s="82" t="s">
        <v>4969</v>
      </c>
      <c r="AZ150" s="82">
        <v>1</v>
      </c>
      <c r="BA150" s="82" t="s">
        <v>8272</v>
      </c>
      <c r="BB150" s="82" t="s">
        <v>8276</v>
      </c>
      <c r="BC150" s="87">
        <v>6.6600000000000006E-2</v>
      </c>
      <c r="BD150" s="87">
        <v>6.6600000000000006E-2</v>
      </c>
      <c r="BE150" s="87">
        <v>97.665599999999998</v>
      </c>
      <c r="BF150" s="87">
        <v>97.665499999999994</v>
      </c>
      <c r="BG150" s="82" t="s">
        <v>8221</v>
      </c>
      <c r="BH150" s="82" t="s">
        <v>8372</v>
      </c>
      <c r="BI150" s="82"/>
      <c r="BJ150" s="82"/>
      <c r="BK150" s="82"/>
      <c r="BL150" s="86">
        <v>488328000</v>
      </c>
      <c r="BM150" s="82">
        <v>2.4718</v>
      </c>
      <c r="BN150" s="82" t="s">
        <v>4964</v>
      </c>
      <c r="BO150" s="82"/>
      <c r="BP150" s="88"/>
      <c r="BQ150" s="88">
        <v>41000000000</v>
      </c>
      <c r="BR150" s="88">
        <v>4.8780000000000001</v>
      </c>
      <c r="BS150" s="82" t="s">
        <v>8223</v>
      </c>
      <c r="BT150" s="85"/>
    </row>
    <row r="151" spans="1:72" hidden="1">
      <c r="A151" s="82" t="s">
        <v>8369</v>
      </c>
      <c r="B151" s="82" t="s">
        <v>8370</v>
      </c>
      <c r="C151" s="82" t="s">
        <v>9995</v>
      </c>
      <c r="D151" s="82" t="s">
        <v>9996</v>
      </c>
      <c r="E151" s="82" t="s">
        <v>8371</v>
      </c>
      <c r="F151" s="82" t="s">
        <v>8270</v>
      </c>
      <c r="G151" s="83">
        <v>45891</v>
      </c>
      <c r="H151" s="84">
        <v>5000000</v>
      </c>
      <c r="I151" s="85">
        <v>6.6600000000000006E-2</v>
      </c>
      <c r="J151" s="82">
        <v>97.979900000000001</v>
      </c>
      <c r="K151" s="86">
        <v>0</v>
      </c>
      <c r="L151" s="82" t="s">
        <v>8271</v>
      </c>
      <c r="M151" s="82" t="s">
        <v>633</v>
      </c>
      <c r="N151" s="82" t="s">
        <v>8214</v>
      </c>
      <c r="O151" s="82" t="s">
        <v>633</v>
      </c>
      <c r="P151" s="82" t="s">
        <v>4960</v>
      </c>
      <c r="Q151" s="86">
        <v>500000000</v>
      </c>
      <c r="R151" s="82">
        <v>0.31</v>
      </c>
      <c r="S151" s="86">
        <v>500000000</v>
      </c>
      <c r="T151" s="83">
        <v>45777</v>
      </c>
      <c r="U151" s="82">
        <v>209</v>
      </c>
      <c r="V151" s="82">
        <v>173434</v>
      </c>
      <c r="W151" s="82" t="s">
        <v>4961</v>
      </c>
      <c r="X151" s="82">
        <v>92.893600000000006</v>
      </c>
      <c r="Y151" s="86">
        <v>464468000</v>
      </c>
      <c r="Z151" s="86">
        <v>488999680</v>
      </c>
      <c r="AA151" s="82">
        <v>97.9709</v>
      </c>
      <c r="AB151" s="86">
        <v>0.01</v>
      </c>
      <c r="AC151" s="86">
        <v>489899500</v>
      </c>
      <c r="AD151" s="86">
        <v>489899500</v>
      </c>
      <c r="AE151" s="86">
        <v>24531680</v>
      </c>
      <c r="AF151" s="86">
        <v>899820</v>
      </c>
      <c r="AG151" s="86">
        <v>952165</v>
      </c>
      <c r="AH151" s="86">
        <v>-52345</v>
      </c>
      <c r="AI151" s="86"/>
      <c r="AJ151" s="86">
        <v>19755579418.029999</v>
      </c>
      <c r="AK151" s="82">
        <v>2.4798</v>
      </c>
      <c r="AL151" s="82" t="s">
        <v>9997</v>
      </c>
      <c r="AM151" s="82" t="s">
        <v>8216</v>
      </c>
      <c r="AN151" s="82">
        <v>6155</v>
      </c>
      <c r="AO151" s="82" t="s">
        <v>4962</v>
      </c>
      <c r="AP151" s="82"/>
      <c r="AQ151" s="83"/>
      <c r="AR151" s="83"/>
      <c r="AS151" s="82">
        <v>114</v>
      </c>
      <c r="AT151" s="82"/>
      <c r="AU151" s="83">
        <v>45777</v>
      </c>
      <c r="AV151" s="82" t="s">
        <v>4968</v>
      </c>
      <c r="AW151" s="82">
        <v>100</v>
      </c>
      <c r="AX151" s="83"/>
      <c r="AY151" s="82" t="s">
        <v>4969</v>
      </c>
      <c r="AZ151" s="82">
        <v>1</v>
      </c>
      <c r="BA151" s="82" t="s">
        <v>8272</v>
      </c>
      <c r="BB151" s="82" t="s">
        <v>8276</v>
      </c>
      <c r="BC151" s="87">
        <v>6.6600000000000006E-2</v>
      </c>
      <c r="BD151" s="87">
        <v>6.6600000000000006E-2</v>
      </c>
      <c r="BE151" s="87">
        <v>97.979900000000001</v>
      </c>
      <c r="BF151" s="87">
        <v>97.979799999999997</v>
      </c>
      <c r="BG151" s="82" t="s">
        <v>8221</v>
      </c>
      <c r="BH151" s="82" t="s">
        <v>8372</v>
      </c>
      <c r="BI151" s="82"/>
      <c r="BJ151" s="82"/>
      <c r="BK151" s="82"/>
      <c r="BL151" s="86">
        <v>489899500</v>
      </c>
      <c r="BM151" s="82">
        <v>2.4798</v>
      </c>
      <c r="BN151" s="82" t="s">
        <v>4964</v>
      </c>
      <c r="BO151" s="82"/>
      <c r="BP151" s="88"/>
      <c r="BQ151" s="88">
        <v>20300000000</v>
      </c>
      <c r="BR151" s="88">
        <v>7.3890000000000002</v>
      </c>
      <c r="BS151" s="82" t="s">
        <v>8223</v>
      </c>
      <c r="BT151" s="85"/>
    </row>
    <row r="152" spans="1:72" hidden="1">
      <c r="A152" s="82" t="s">
        <v>8369</v>
      </c>
      <c r="B152" s="82" t="s">
        <v>8370</v>
      </c>
      <c r="C152" s="82" t="s">
        <v>21928</v>
      </c>
      <c r="D152" s="82" t="s">
        <v>21929</v>
      </c>
      <c r="E152" s="82" t="s">
        <v>4972</v>
      </c>
      <c r="F152" s="82" t="s">
        <v>8270</v>
      </c>
      <c r="G152" s="83">
        <v>46007</v>
      </c>
      <c r="H152" s="84">
        <v>5000000</v>
      </c>
      <c r="I152" s="85">
        <v>6.6699999999999995E-2</v>
      </c>
      <c r="J152" s="82">
        <v>95.9833</v>
      </c>
      <c r="K152" s="86">
        <v>0</v>
      </c>
      <c r="L152" s="82" t="s">
        <v>8271</v>
      </c>
      <c r="M152" s="82" t="s">
        <v>8357</v>
      </c>
      <c r="N152" s="82" t="s">
        <v>8214</v>
      </c>
      <c r="O152" s="82" t="s">
        <v>8357</v>
      </c>
      <c r="P152" s="82" t="s">
        <v>4973</v>
      </c>
      <c r="Q152" s="86">
        <v>500000000</v>
      </c>
      <c r="R152" s="82">
        <v>0.63</v>
      </c>
      <c r="S152" s="86">
        <v>500000000</v>
      </c>
      <c r="T152" s="83">
        <v>45777</v>
      </c>
      <c r="U152" s="82">
        <v>209</v>
      </c>
      <c r="V152" s="82">
        <v>182507</v>
      </c>
      <c r="W152" s="82" t="s">
        <v>4961</v>
      </c>
      <c r="X152" s="82">
        <v>95.454499999999996</v>
      </c>
      <c r="Y152" s="86">
        <v>477272500</v>
      </c>
      <c r="Z152" s="86">
        <v>479428470</v>
      </c>
      <c r="AA152" s="82">
        <v>95.971699999999998</v>
      </c>
      <c r="AB152" s="86">
        <v>0.01</v>
      </c>
      <c r="AC152" s="86">
        <v>479916500</v>
      </c>
      <c r="AD152" s="86">
        <v>479916500</v>
      </c>
      <c r="AE152" s="86">
        <v>2155970</v>
      </c>
      <c r="AF152" s="86">
        <v>488030</v>
      </c>
      <c r="AG152" s="86">
        <v>519865</v>
      </c>
      <c r="AH152" s="86">
        <v>-31835</v>
      </c>
      <c r="AI152" s="86"/>
      <c r="AJ152" s="86">
        <v>19755579418.029999</v>
      </c>
      <c r="AK152" s="82">
        <v>2.4293</v>
      </c>
      <c r="AL152" s="82" t="s">
        <v>21930</v>
      </c>
      <c r="AM152" s="82" t="s">
        <v>8216</v>
      </c>
      <c r="AN152" s="82">
        <v>6194</v>
      </c>
      <c r="AO152" s="82" t="s">
        <v>4962</v>
      </c>
      <c r="AP152" s="82"/>
      <c r="AQ152" s="83"/>
      <c r="AR152" s="83"/>
      <c r="AS152" s="82">
        <v>230</v>
      </c>
      <c r="AT152" s="82"/>
      <c r="AU152" s="83">
        <v>45777</v>
      </c>
      <c r="AV152" s="82" t="s">
        <v>4968</v>
      </c>
      <c r="AW152" s="82">
        <v>100</v>
      </c>
      <c r="AX152" s="83"/>
      <c r="AY152" s="82" t="s">
        <v>4969</v>
      </c>
      <c r="AZ152" s="82">
        <v>1</v>
      </c>
      <c r="BA152" s="82" t="s">
        <v>8358</v>
      </c>
      <c r="BB152" s="82" t="s">
        <v>8358</v>
      </c>
      <c r="BC152" s="87">
        <v>6.6699999999999995E-2</v>
      </c>
      <c r="BD152" s="87">
        <v>6.6699999999999995E-2</v>
      </c>
      <c r="BE152" s="87">
        <v>95.9833</v>
      </c>
      <c r="BF152" s="87">
        <v>95.9833</v>
      </c>
      <c r="BG152" s="82" t="s">
        <v>8221</v>
      </c>
      <c r="BH152" s="82" t="s">
        <v>8372</v>
      </c>
      <c r="BI152" s="82"/>
      <c r="BJ152" s="82"/>
      <c r="BK152" s="82"/>
      <c r="BL152" s="86">
        <v>479916500</v>
      </c>
      <c r="BM152" s="82">
        <v>2.4293</v>
      </c>
      <c r="BN152" s="82" t="s">
        <v>4964</v>
      </c>
      <c r="BO152" s="82"/>
      <c r="BP152" s="88"/>
      <c r="BQ152" s="88">
        <v>17000000000</v>
      </c>
      <c r="BR152" s="88">
        <v>2.9409999999999998</v>
      </c>
      <c r="BS152" s="82" t="s">
        <v>8223</v>
      </c>
      <c r="BT152" s="85"/>
    </row>
    <row r="153" spans="1:72" hidden="1">
      <c r="A153" s="82" t="s">
        <v>8369</v>
      </c>
      <c r="B153" s="82" t="s">
        <v>8370</v>
      </c>
      <c r="C153" s="82" t="s">
        <v>21874</v>
      </c>
      <c r="D153" s="82" t="s">
        <v>21875</v>
      </c>
      <c r="E153" s="82" t="s">
        <v>8443</v>
      </c>
      <c r="F153" s="82" t="s">
        <v>8270</v>
      </c>
      <c r="G153" s="83">
        <v>46056</v>
      </c>
      <c r="H153" s="84">
        <v>5000000</v>
      </c>
      <c r="I153" s="85">
        <v>6.6850000000000007E-2</v>
      </c>
      <c r="J153" s="82">
        <v>95.155100000000004</v>
      </c>
      <c r="K153" s="86">
        <v>0</v>
      </c>
      <c r="L153" s="82" t="s">
        <v>8271</v>
      </c>
      <c r="M153" s="82" t="s">
        <v>633</v>
      </c>
      <c r="N153" s="82" t="s">
        <v>8214</v>
      </c>
      <c r="O153" s="82" t="s">
        <v>633</v>
      </c>
      <c r="P153" s="82" t="s">
        <v>4973</v>
      </c>
      <c r="Q153" s="86">
        <v>500000000</v>
      </c>
      <c r="R153" s="82">
        <v>0.76</v>
      </c>
      <c r="S153" s="86">
        <v>500000000</v>
      </c>
      <c r="T153" s="83">
        <v>45777</v>
      </c>
      <c r="U153" s="82">
        <v>209</v>
      </c>
      <c r="V153" s="82">
        <v>182437</v>
      </c>
      <c r="W153" s="82" t="s">
        <v>4961</v>
      </c>
      <c r="X153" s="82">
        <v>94.509200000000007</v>
      </c>
      <c r="Y153" s="86">
        <v>472546000</v>
      </c>
      <c r="Z153" s="86">
        <v>475058130</v>
      </c>
      <c r="AA153" s="82">
        <v>95.141999999999996</v>
      </c>
      <c r="AB153" s="86">
        <v>0.01</v>
      </c>
      <c r="AC153" s="86">
        <v>475775500</v>
      </c>
      <c r="AD153" s="86">
        <v>475775500</v>
      </c>
      <c r="AE153" s="86">
        <v>2512130</v>
      </c>
      <c r="AF153" s="86">
        <v>717370</v>
      </c>
      <c r="AG153" s="86">
        <v>741590</v>
      </c>
      <c r="AH153" s="86">
        <v>-24220</v>
      </c>
      <c r="AI153" s="86"/>
      <c r="AJ153" s="86">
        <v>19755579418.029999</v>
      </c>
      <c r="AK153" s="82">
        <v>2.4083000000000001</v>
      </c>
      <c r="AL153" s="82" t="s">
        <v>21876</v>
      </c>
      <c r="AM153" s="82" t="s">
        <v>8216</v>
      </c>
      <c r="AN153" s="82">
        <v>6343</v>
      </c>
      <c r="AO153" s="82" t="s">
        <v>4962</v>
      </c>
      <c r="AP153" s="82"/>
      <c r="AQ153" s="83"/>
      <c r="AR153" s="83"/>
      <c r="AS153" s="82">
        <v>279</v>
      </c>
      <c r="AT153" s="82"/>
      <c r="AU153" s="83">
        <v>45777</v>
      </c>
      <c r="AV153" s="82" t="s">
        <v>4968</v>
      </c>
      <c r="AW153" s="82">
        <v>100</v>
      </c>
      <c r="AX153" s="83"/>
      <c r="AY153" s="82" t="s">
        <v>4969</v>
      </c>
      <c r="AZ153" s="82">
        <v>1</v>
      </c>
      <c r="BA153" s="82" t="s">
        <v>8272</v>
      </c>
      <c r="BB153" s="82" t="s">
        <v>8272</v>
      </c>
      <c r="BC153" s="87">
        <v>6.6799999999999998E-2</v>
      </c>
      <c r="BD153" s="87">
        <v>6.6900000000000001E-2</v>
      </c>
      <c r="BE153" s="87">
        <v>95.158500000000004</v>
      </c>
      <c r="BF153" s="87">
        <v>95.151600000000002</v>
      </c>
      <c r="BG153" s="82" t="s">
        <v>8221</v>
      </c>
      <c r="BH153" s="82" t="s">
        <v>8372</v>
      </c>
      <c r="BI153" s="82"/>
      <c r="BJ153" s="82"/>
      <c r="BK153" s="82"/>
      <c r="BL153" s="86">
        <v>475775500</v>
      </c>
      <c r="BM153" s="82">
        <v>2.4083000000000001</v>
      </c>
      <c r="BN153" s="82" t="s">
        <v>4964</v>
      </c>
      <c r="BO153" s="82"/>
      <c r="BP153" s="88"/>
      <c r="BQ153" s="88">
        <v>44000000000</v>
      </c>
      <c r="BR153" s="88">
        <v>3.4089999999999998</v>
      </c>
      <c r="BS153" s="82" t="s">
        <v>8223</v>
      </c>
      <c r="BT153" s="85"/>
    </row>
    <row r="154" spans="1:72" hidden="1">
      <c r="A154" s="82" t="s">
        <v>8369</v>
      </c>
      <c r="B154" s="82" t="s">
        <v>8370</v>
      </c>
      <c r="C154" s="82" t="s">
        <v>21243</v>
      </c>
      <c r="D154" s="82" t="s">
        <v>21244</v>
      </c>
      <c r="E154" s="82" t="s">
        <v>8443</v>
      </c>
      <c r="F154" s="82" t="s">
        <v>8270</v>
      </c>
      <c r="G154" s="83">
        <v>45995</v>
      </c>
      <c r="H154" s="84">
        <v>5000000</v>
      </c>
      <c r="I154" s="85">
        <v>6.6900000000000001E-2</v>
      </c>
      <c r="J154" s="82">
        <v>96.174700000000001</v>
      </c>
      <c r="K154" s="86">
        <v>0</v>
      </c>
      <c r="L154" s="82" t="s">
        <v>8271</v>
      </c>
      <c r="M154" s="82" t="s">
        <v>633</v>
      </c>
      <c r="N154" s="82" t="s">
        <v>8214</v>
      </c>
      <c r="O154" s="82" t="s">
        <v>633</v>
      </c>
      <c r="P154" s="82" t="s">
        <v>4973</v>
      </c>
      <c r="Q154" s="86">
        <v>500000000</v>
      </c>
      <c r="R154" s="82">
        <v>0.6</v>
      </c>
      <c r="S154" s="86">
        <v>500000000</v>
      </c>
      <c r="T154" s="83">
        <v>45777</v>
      </c>
      <c r="U154" s="82">
        <v>209</v>
      </c>
      <c r="V154" s="82">
        <v>180168</v>
      </c>
      <c r="W154" s="82" t="s">
        <v>4961</v>
      </c>
      <c r="X154" s="82">
        <v>94.058000000000007</v>
      </c>
      <c r="Y154" s="86">
        <v>470290000</v>
      </c>
      <c r="Z154" s="86">
        <v>478722540</v>
      </c>
      <c r="AA154" s="82">
        <v>96.179900000000004</v>
      </c>
      <c r="AB154" s="86">
        <v>-0.01</v>
      </c>
      <c r="AC154" s="86">
        <v>480873500</v>
      </c>
      <c r="AD154" s="86">
        <v>480873500</v>
      </c>
      <c r="AE154" s="86">
        <v>8432540</v>
      </c>
      <c r="AF154" s="86">
        <v>2150960</v>
      </c>
      <c r="AG154" s="86">
        <v>2275010</v>
      </c>
      <c r="AH154" s="86">
        <v>-124050</v>
      </c>
      <c r="AI154" s="86"/>
      <c r="AJ154" s="86">
        <v>19755579418.029999</v>
      </c>
      <c r="AK154" s="82">
        <v>2.4340999999999999</v>
      </c>
      <c r="AL154" s="82" t="s">
        <v>21245</v>
      </c>
      <c r="AM154" s="82" t="s">
        <v>8216</v>
      </c>
      <c r="AN154" s="82">
        <v>6343</v>
      </c>
      <c r="AO154" s="82" t="s">
        <v>4962</v>
      </c>
      <c r="AP154" s="82"/>
      <c r="AQ154" s="83"/>
      <c r="AR154" s="83"/>
      <c r="AS154" s="82">
        <v>218</v>
      </c>
      <c r="AT154" s="82"/>
      <c r="AU154" s="83">
        <v>45777</v>
      </c>
      <c r="AV154" s="82" t="s">
        <v>4968</v>
      </c>
      <c r="AW154" s="82">
        <v>100</v>
      </c>
      <c r="AX154" s="83"/>
      <c r="AY154" s="82" t="s">
        <v>4969</v>
      </c>
      <c r="AZ154" s="82">
        <v>1</v>
      </c>
      <c r="BA154" s="82" t="s">
        <v>8272</v>
      </c>
      <c r="BB154" s="82" t="s">
        <v>8272</v>
      </c>
      <c r="BC154" s="87">
        <v>6.6900000000000001E-2</v>
      </c>
      <c r="BD154" s="87">
        <v>6.6900000000000001E-2</v>
      </c>
      <c r="BE154" s="87">
        <v>96.174700000000001</v>
      </c>
      <c r="BF154" s="87">
        <v>96.174700000000001</v>
      </c>
      <c r="BG154" s="82" t="s">
        <v>8221</v>
      </c>
      <c r="BH154" s="82" t="s">
        <v>8372</v>
      </c>
      <c r="BI154" s="82"/>
      <c r="BJ154" s="82"/>
      <c r="BK154" s="82"/>
      <c r="BL154" s="86">
        <v>480873500</v>
      </c>
      <c r="BM154" s="82">
        <v>2.4340999999999999</v>
      </c>
      <c r="BN154" s="82" t="s">
        <v>4964</v>
      </c>
      <c r="BO154" s="82"/>
      <c r="BP154" s="88"/>
      <c r="BQ154" s="88">
        <v>20000000000</v>
      </c>
      <c r="BR154" s="88">
        <v>2.5</v>
      </c>
      <c r="BS154" s="82" t="s">
        <v>8223</v>
      </c>
      <c r="BT154" s="85"/>
    </row>
    <row r="155" spans="1:72" hidden="1">
      <c r="A155" s="82" t="s">
        <v>8369</v>
      </c>
      <c r="B155" s="82" t="s">
        <v>8370</v>
      </c>
      <c r="C155" s="82" t="s">
        <v>21555</v>
      </c>
      <c r="D155" s="82" t="s">
        <v>21556</v>
      </c>
      <c r="E155" s="82" t="s">
        <v>8443</v>
      </c>
      <c r="F155" s="82" t="s">
        <v>8270</v>
      </c>
      <c r="G155" s="83">
        <v>46003</v>
      </c>
      <c r="H155" s="84">
        <v>1500000</v>
      </c>
      <c r="I155" s="85">
        <v>6.6900000000000001E-2</v>
      </c>
      <c r="J155" s="82">
        <v>96.039400000000001</v>
      </c>
      <c r="K155" s="86">
        <v>0</v>
      </c>
      <c r="L155" s="82" t="s">
        <v>8271</v>
      </c>
      <c r="M155" s="82" t="s">
        <v>633</v>
      </c>
      <c r="N155" s="82" t="s">
        <v>8214</v>
      </c>
      <c r="O155" s="82" t="s">
        <v>633</v>
      </c>
      <c r="P155" s="82" t="s">
        <v>4973</v>
      </c>
      <c r="Q155" s="86">
        <v>150000000</v>
      </c>
      <c r="R155" s="82">
        <v>0.62</v>
      </c>
      <c r="S155" s="86">
        <v>150000000</v>
      </c>
      <c r="T155" s="83">
        <v>45777</v>
      </c>
      <c r="U155" s="82">
        <v>209</v>
      </c>
      <c r="V155" s="82">
        <v>181927</v>
      </c>
      <c r="W155" s="82" t="s">
        <v>4961</v>
      </c>
      <c r="X155" s="82">
        <v>94.962599999999995</v>
      </c>
      <c r="Y155" s="86">
        <v>142443900</v>
      </c>
      <c r="Z155" s="86">
        <v>143510982</v>
      </c>
      <c r="AA155" s="82">
        <v>96.021900000000002</v>
      </c>
      <c r="AB155" s="86">
        <v>0.02</v>
      </c>
      <c r="AC155" s="86">
        <v>144059100</v>
      </c>
      <c r="AD155" s="86">
        <v>144059100</v>
      </c>
      <c r="AE155" s="86">
        <v>1067082</v>
      </c>
      <c r="AF155" s="86">
        <v>548118</v>
      </c>
      <c r="AG155" s="86">
        <v>550707</v>
      </c>
      <c r="AH155" s="86">
        <v>-2589</v>
      </c>
      <c r="AI155" s="86"/>
      <c r="AJ155" s="86">
        <v>19755579418.029999</v>
      </c>
      <c r="AK155" s="82">
        <v>0.72919999999999996</v>
      </c>
      <c r="AL155" s="82" t="s">
        <v>21557</v>
      </c>
      <c r="AM155" s="82" t="s">
        <v>8216</v>
      </c>
      <c r="AN155" s="82">
        <v>6343</v>
      </c>
      <c r="AO155" s="82" t="s">
        <v>4962</v>
      </c>
      <c r="AP155" s="82"/>
      <c r="AQ155" s="83"/>
      <c r="AR155" s="83"/>
      <c r="AS155" s="82">
        <v>226</v>
      </c>
      <c r="AT155" s="82"/>
      <c r="AU155" s="83">
        <v>45777</v>
      </c>
      <c r="AV155" s="82" t="s">
        <v>4968</v>
      </c>
      <c r="AW155" s="82">
        <v>100</v>
      </c>
      <c r="AX155" s="83"/>
      <c r="AY155" s="82" t="s">
        <v>4969</v>
      </c>
      <c r="AZ155" s="82">
        <v>1</v>
      </c>
      <c r="BA155" s="82" t="s">
        <v>8272</v>
      </c>
      <c r="BB155" s="82" t="s">
        <v>8272</v>
      </c>
      <c r="BC155" s="87">
        <v>6.6900000000000001E-2</v>
      </c>
      <c r="BD155" s="87">
        <v>6.6900000000000001E-2</v>
      </c>
      <c r="BE155" s="87">
        <v>96.039400000000001</v>
      </c>
      <c r="BF155" s="87">
        <v>96.039400000000001</v>
      </c>
      <c r="BG155" s="82" t="s">
        <v>8221</v>
      </c>
      <c r="BH155" s="82" t="s">
        <v>8372</v>
      </c>
      <c r="BI155" s="82"/>
      <c r="BJ155" s="82"/>
      <c r="BK155" s="82"/>
      <c r="BL155" s="86">
        <v>144059100</v>
      </c>
      <c r="BM155" s="82">
        <v>0.72919999999999996</v>
      </c>
      <c r="BN155" s="82" t="s">
        <v>4964</v>
      </c>
      <c r="BO155" s="82"/>
      <c r="BP155" s="88"/>
      <c r="BQ155" s="88">
        <v>92250000000</v>
      </c>
      <c r="BR155" s="88">
        <v>1.6259999999999999</v>
      </c>
      <c r="BS155" s="82" t="s">
        <v>8223</v>
      </c>
      <c r="BT155" s="85"/>
    </row>
    <row r="156" spans="1:72" hidden="1">
      <c r="A156" s="82" t="s">
        <v>8369</v>
      </c>
      <c r="B156" s="82" t="s">
        <v>8370</v>
      </c>
      <c r="C156" s="82" t="s">
        <v>20864</v>
      </c>
      <c r="D156" s="82" t="s">
        <v>20865</v>
      </c>
      <c r="E156" s="82" t="s">
        <v>8212</v>
      </c>
      <c r="F156" s="82" t="s">
        <v>8270</v>
      </c>
      <c r="G156" s="83">
        <v>46009</v>
      </c>
      <c r="H156" s="84">
        <v>7500000</v>
      </c>
      <c r="I156" s="85">
        <v>6.7000000000000004E-2</v>
      </c>
      <c r="J156" s="82">
        <v>95.932199999999995</v>
      </c>
      <c r="K156" s="86">
        <v>0</v>
      </c>
      <c r="L156" s="82" t="s">
        <v>8271</v>
      </c>
      <c r="M156" s="82" t="s">
        <v>633</v>
      </c>
      <c r="N156" s="82" t="s">
        <v>8214</v>
      </c>
      <c r="O156" s="82" t="s">
        <v>633</v>
      </c>
      <c r="P156" s="82" t="s">
        <v>4960</v>
      </c>
      <c r="Q156" s="86">
        <v>750000000</v>
      </c>
      <c r="R156" s="82">
        <v>0.64</v>
      </c>
      <c r="S156" s="86">
        <v>750000000</v>
      </c>
      <c r="T156" s="83">
        <v>45777</v>
      </c>
      <c r="U156" s="82">
        <v>209</v>
      </c>
      <c r="V156" s="82">
        <v>180041</v>
      </c>
      <c r="W156" s="82" t="s">
        <v>4961</v>
      </c>
      <c r="X156" s="82">
        <v>93.736199999999997</v>
      </c>
      <c r="Y156" s="86">
        <v>703021500</v>
      </c>
      <c r="Z156" s="86">
        <v>716051955</v>
      </c>
      <c r="AA156" s="82">
        <v>95.917599999999993</v>
      </c>
      <c r="AB156" s="86">
        <v>0.02</v>
      </c>
      <c r="AC156" s="86">
        <v>719491500</v>
      </c>
      <c r="AD156" s="86">
        <v>719491500</v>
      </c>
      <c r="AE156" s="86">
        <v>13030455</v>
      </c>
      <c r="AF156" s="86">
        <v>3439545</v>
      </c>
      <c r="AG156" s="86">
        <v>3477000</v>
      </c>
      <c r="AH156" s="86">
        <v>-37455</v>
      </c>
      <c r="AI156" s="86"/>
      <c r="AJ156" s="86">
        <v>19755579418.029999</v>
      </c>
      <c r="AK156" s="82">
        <v>3.6419999999999999</v>
      </c>
      <c r="AL156" s="82" t="s">
        <v>20866</v>
      </c>
      <c r="AM156" s="82" t="s">
        <v>8216</v>
      </c>
      <c r="AN156" s="82">
        <v>6884</v>
      </c>
      <c r="AO156" s="82" t="s">
        <v>4962</v>
      </c>
      <c r="AP156" s="82"/>
      <c r="AQ156" s="83"/>
      <c r="AR156" s="83"/>
      <c r="AS156" s="82">
        <v>232</v>
      </c>
      <c r="AT156" s="82"/>
      <c r="AU156" s="83">
        <v>45777</v>
      </c>
      <c r="AV156" s="82" t="s">
        <v>4968</v>
      </c>
      <c r="AW156" s="82">
        <v>100</v>
      </c>
      <c r="AX156" s="83"/>
      <c r="AY156" s="82" t="s">
        <v>4969</v>
      </c>
      <c r="AZ156" s="82">
        <v>1</v>
      </c>
      <c r="BA156" s="82" t="s">
        <v>8272</v>
      </c>
      <c r="BB156" s="82" t="s">
        <v>8273</v>
      </c>
      <c r="BC156" s="87">
        <v>6.7000000000000004E-2</v>
      </c>
      <c r="BD156" s="87">
        <v>6.7000000000000004E-2</v>
      </c>
      <c r="BE156" s="87">
        <v>95.932199999999995</v>
      </c>
      <c r="BF156" s="87">
        <v>95.932199999999995</v>
      </c>
      <c r="BG156" s="82" t="s">
        <v>8221</v>
      </c>
      <c r="BH156" s="82" t="s">
        <v>8372</v>
      </c>
      <c r="BI156" s="82"/>
      <c r="BJ156" s="82"/>
      <c r="BK156" s="82"/>
      <c r="BL156" s="86">
        <v>719491500</v>
      </c>
      <c r="BM156" s="82">
        <v>3.6419999999999999</v>
      </c>
      <c r="BN156" s="82" t="s">
        <v>4964</v>
      </c>
      <c r="BO156" s="82"/>
      <c r="BP156" s="88"/>
      <c r="BQ156" s="88">
        <v>39000000000</v>
      </c>
      <c r="BR156" s="88">
        <v>1.923</v>
      </c>
      <c r="BS156" s="82" t="s">
        <v>8223</v>
      </c>
      <c r="BT156" s="85"/>
    </row>
    <row r="157" spans="1:72" hidden="1">
      <c r="A157" s="82" t="s">
        <v>8369</v>
      </c>
      <c r="B157" s="82" t="s">
        <v>8370</v>
      </c>
      <c r="C157" s="82" t="s">
        <v>12362</v>
      </c>
      <c r="D157" s="82" t="s">
        <v>12363</v>
      </c>
      <c r="E157" s="82" t="s">
        <v>8212</v>
      </c>
      <c r="F157" s="82" t="s">
        <v>8270</v>
      </c>
      <c r="G157" s="83">
        <v>45919</v>
      </c>
      <c r="H157" s="84">
        <v>5000000</v>
      </c>
      <c r="I157" s="85">
        <v>6.6500000000000004E-2</v>
      </c>
      <c r="J157" s="82">
        <v>97.495500000000007</v>
      </c>
      <c r="K157" s="86">
        <v>0</v>
      </c>
      <c r="L157" s="82" t="s">
        <v>8271</v>
      </c>
      <c r="M157" s="82" t="s">
        <v>633</v>
      </c>
      <c r="N157" s="82" t="s">
        <v>8214</v>
      </c>
      <c r="O157" s="82" t="s">
        <v>633</v>
      </c>
      <c r="P157" s="82" t="s">
        <v>4960</v>
      </c>
      <c r="Q157" s="86">
        <v>500000000</v>
      </c>
      <c r="R157" s="82">
        <v>0.39</v>
      </c>
      <c r="S157" s="86">
        <v>500000000</v>
      </c>
      <c r="T157" s="83">
        <v>45777</v>
      </c>
      <c r="U157" s="82">
        <v>209</v>
      </c>
      <c r="V157" s="82">
        <v>174509</v>
      </c>
      <c r="W157" s="82" t="s">
        <v>4961</v>
      </c>
      <c r="X157" s="82">
        <v>94.022300000000001</v>
      </c>
      <c r="Y157" s="86">
        <v>470111500</v>
      </c>
      <c r="Z157" s="86">
        <v>486361560</v>
      </c>
      <c r="AA157" s="82">
        <v>97.489199999999997</v>
      </c>
      <c r="AB157" s="86">
        <v>0.01</v>
      </c>
      <c r="AC157" s="86">
        <v>487477500</v>
      </c>
      <c r="AD157" s="86">
        <v>487477500</v>
      </c>
      <c r="AE157" s="86">
        <v>16250060</v>
      </c>
      <c r="AF157" s="86">
        <v>1115940</v>
      </c>
      <c r="AG157" s="86">
        <v>1181170</v>
      </c>
      <c r="AH157" s="86">
        <v>-65230</v>
      </c>
      <c r="AI157" s="86"/>
      <c r="AJ157" s="86">
        <v>19755579418.029999</v>
      </c>
      <c r="AK157" s="82">
        <v>2.4674999999999998</v>
      </c>
      <c r="AL157" s="82" t="s">
        <v>12364</v>
      </c>
      <c r="AM157" s="82" t="s">
        <v>8216</v>
      </c>
      <c r="AN157" s="82">
        <v>6884</v>
      </c>
      <c r="AO157" s="82" t="s">
        <v>4962</v>
      </c>
      <c r="AP157" s="82"/>
      <c r="AQ157" s="83"/>
      <c r="AR157" s="83"/>
      <c r="AS157" s="82">
        <v>142</v>
      </c>
      <c r="AT157" s="82"/>
      <c r="AU157" s="83">
        <v>45777</v>
      </c>
      <c r="AV157" s="82" t="s">
        <v>4968</v>
      </c>
      <c r="AW157" s="82">
        <v>100</v>
      </c>
      <c r="AX157" s="83"/>
      <c r="AY157" s="82" t="s">
        <v>4969</v>
      </c>
      <c r="AZ157" s="82">
        <v>1</v>
      </c>
      <c r="BA157" s="82" t="s">
        <v>8272</v>
      </c>
      <c r="BB157" s="82" t="s">
        <v>8273</v>
      </c>
      <c r="BC157" s="87">
        <v>6.6500000000000004E-2</v>
      </c>
      <c r="BD157" s="87">
        <v>6.6500000000000004E-2</v>
      </c>
      <c r="BE157" s="87">
        <v>97.495500000000007</v>
      </c>
      <c r="BF157" s="87">
        <v>97.495500000000007</v>
      </c>
      <c r="BG157" s="82" t="s">
        <v>8221</v>
      </c>
      <c r="BH157" s="82" t="s">
        <v>8372</v>
      </c>
      <c r="BI157" s="82"/>
      <c r="BJ157" s="82"/>
      <c r="BK157" s="82"/>
      <c r="BL157" s="86">
        <v>487477500</v>
      </c>
      <c r="BM157" s="82">
        <v>2.4674999999999998</v>
      </c>
      <c r="BN157" s="82" t="s">
        <v>4964</v>
      </c>
      <c r="BO157" s="82"/>
      <c r="BP157" s="88"/>
      <c r="BQ157" s="88">
        <v>43200000000</v>
      </c>
      <c r="BR157" s="88">
        <v>1.157</v>
      </c>
      <c r="BS157" s="82" t="s">
        <v>8223</v>
      </c>
      <c r="BT157" s="85"/>
    </row>
    <row r="158" spans="1:72" hidden="1">
      <c r="A158" s="82" t="s">
        <v>8369</v>
      </c>
      <c r="B158" s="82" t="s">
        <v>8370</v>
      </c>
      <c r="C158" s="82" t="s">
        <v>20193</v>
      </c>
      <c r="D158" s="82" t="s">
        <v>20194</v>
      </c>
      <c r="E158" s="82" t="s">
        <v>8275</v>
      </c>
      <c r="F158" s="82" t="s">
        <v>8270</v>
      </c>
      <c r="G158" s="83">
        <v>45975</v>
      </c>
      <c r="H158" s="84">
        <v>5000000</v>
      </c>
      <c r="I158" s="85">
        <v>6.6750000000000004E-2</v>
      </c>
      <c r="J158" s="82">
        <v>96.5227</v>
      </c>
      <c r="K158" s="86">
        <v>0</v>
      </c>
      <c r="L158" s="82" t="s">
        <v>8271</v>
      </c>
      <c r="M158" s="82" t="s">
        <v>633</v>
      </c>
      <c r="N158" s="82" t="s">
        <v>8214</v>
      </c>
      <c r="O158" s="82" t="s">
        <v>633</v>
      </c>
      <c r="P158" s="82" t="s">
        <v>4960</v>
      </c>
      <c r="Q158" s="86">
        <v>500000000</v>
      </c>
      <c r="R158" s="82">
        <v>0.54</v>
      </c>
      <c r="S158" s="86">
        <v>500000000</v>
      </c>
      <c r="T158" s="83">
        <v>45777</v>
      </c>
      <c r="U158" s="82">
        <v>209</v>
      </c>
      <c r="V158" s="82">
        <v>177196</v>
      </c>
      <c r="W158" s="82" t="s">
        <v>4961</v>
      </c>
      <c r="X158" s="82">
        <v>93.256100000000004</v>
      </c>
      <c r="Y158" s="86">
        <v>466280500</v>
      </c>
      <c r="Z158" s="86">
        <v>481074810</v>
      </c>
      <c r="AA158" s="82">
        <v>96.513199999999998</v>
      </c>
      <c r="AB158" s="86">
        <v>0.01</v>
      </c>
      <c r="AC158" s="86">
        <v>482613500</v>
      </c>
      <c r="AD158" s="86">
        <v>482613500</v>
      </c>
      <c r="AE158" s="86">
        <v>14794310</v>
      </c>
      <c r="AF158" s="86">
        <v>1538690</v>
      </c>
      <c r="AG158" s="86">
        <v>1587255</v>
      </c>
      <c r="AH158" s="86">
        <v>-48565</v>
      </c>
      <c r="AI158" s="86"/>
      <c r="AJ158" s="86">
        <v>19755579418.029999</v>
      </c>
      <c r="AK158" s="82">
        <v>2.4428999999999998</v>
      </c>
      <c r="AL158" s="82" t="s">
        <v>20195</v>
      </c>
      <c r="AM158" s="82" t="s">
        <v>8216</v>
      </c>
      <c r="AN158" s="82">
        <v>6960</v>
      </c>
      <c r="AO158" s="82" t="s">
        <v>4962</v>
      </c>
      <c r="AP158" s="82"/>
      <c r="AQ158" s="83"/>
      <c r="AR158" s="83"/>
      <c r="AS158" s="82">
        <v>198</v>
      </c>
      <c r="AT158" s="82"/>
      <c r="AU158" s="83">
        <v>45777</v>
      </c>
      <c r="AV158" s="82" t="s">
        <v>4968</v>
      </c>
      <c r="AW158" s="82">
        <v>100</v>
      </c>
      <c r="AX158" s="83"/>
      <c r="AY158" s="82" t="s">
        <v>4969</v>
      </c>
      <c r="AZ158" s="82">
        <v>1</v>
      </c>
      <c r="BA158" s="82" t="s">
        <v>8276</v>
      </c>
      <c r="BB158" s="82" t="s">
        <v>8276</v>
      </c>
      <c r="BC158" s="87">
        <v>6.6600000000000006E-2</v>
      </c>
      <c r="BD158" s="87">
        <v>6.6900000000000001E-2</v>
      </c>
      <c r="BE158" s="87">
        <v>96.530199999999994</v>
      </c>
      <c r="BF158" s="87">
        <v>96.515100000000004</v>
      </c>
      <c r="BG158" s="82" t="s">
        <v>8221</v>
      </c>
      <c r="BH158" s="82" t="s">
        <v>8372</v>
      </c>
      <c r="BI158" s="82"/>
      <c r="BJ158" s="82"/>
      <c r="BK158" s="82"/>
      <c r="BL158" s="86">
        <v>482613500</v>
      </c>
      <c r="BM158" s="82">
        <v>2.4428999999999998</v>
      </c>
      <c r="BN158" s="82" t="s">
        <v>4964</v>
      </c>
      <c r="BO158" s="82"/>
      <c r="BP158" s="88"/>
      <c r="BQ158" s="88">
        <v>112500000000</v>
      </c>
      <c r="BR158" s="88">
        <v>2</v>
      </c>
      <c r="BS158" s="82" t="s">
        <v>8223</v>
      </c>
      <c r="BT158" s="85"/>
    </row>
    <row r="159" spans="1:72" hidden="1">
      <c r="A159" s="82" t="s">
        <v>8369</v>
      </c>
      <c r="B159" s="82" t="s">
        <v>8370</v>
      </c>
      <c r="C159" s="82" t="s">
        <v>9572</v>
      </c>
      <c r="D159" s="82" t="s">
        <v>9573</v>
      </c>
      <c r="E159" s="82" t="s">
        <v>8275</v>
      </c>
      <c r="F159" s="82" t="s">
        <v>8270</v>
      </c>
      <c r="G159" s="83">
        <v>45863</v>
      </c>
      <c r="H159" s="84">
        <v>5000000</v>
      </c>
      <c r="I159" s="85">
        <v>6.4820000000000003E-2</v>
      </c>
      <c r="J159" s="82">
        <v>98.513000000000005</v>
      </c>
      <c r="K159" s="86">
        <v>0</v>
      </c>
      <c r="L159" s="82" t="s">
        <v>8271</v>
      </c>
      <c r="M159" s="82" t="s">
        <v>633</v>
      </c>
      <c r="N159" s="82" t="s">
        <v>8214</v>
      </c>
      <c r="O159" s="82" t="s">
        <v>633</v>
      </c>
      <c r="P159" s="82" t="s">
        <v>4960</v>
      </c>
      <c r="Q159" s="86">
        <v>500000000</v>
      </c>
      <c r="R159" s="82">
        <v>0.24</v>
      </c>
      <c r="S159" s="86">
        <v>500000000</v>
      </c>
      <c r="T159" s="83">
        <v>45777</v>
      </c>
      <c r="U159" s="82">
        <v>209</v>
      </c>
      <c r="V159" s="82">
        <v>172595</v>
      </c>
      <c r="W159" s="82" t="s">
        <v>4961</v>
      </c>
      <c r="X159" s="82">
        <v>93.025899999999993</v>
      </c>
      <c r="Y159" s="86">
        <v>465129500</v>
      </c>
      <c r="Z159" s="86">
        <v>491789495</v>
      </c>
      <c r="AA159" s="82">
        <v>98.491600000000005</v>
      </c>
      <c r="AB159" s="86">
        <v>0.02</v>
      </c>
      <c r="AC159" s="86">
        <v>492565000</v>
      </c>
      <c r="AD159" s="86">
        <v>492565000</v>
      </c>
      <c r="AE159" s="86">
        <v>26659995</v>
      </c>
      <c r="AF159" s="86">
        <v>775505</v>
      </c>
      <c r="AG159" s="86">
        <v>765100</v>
      </c>
      <c r="AH159" s="86">
        <v>10405</v>
      </c>
      <c r="AI159" s="86"/>
      <c r="AJ159" s="86">
        <v>19755579418.029999</v>
      </c>
      <c r="AK159" s="82">
        <v>2.4933000000000001</v>
      </c>
      <c r="AL159" s="82" t="s">
        <v>9574</v>
      </c>
      <c r="AM159" s="82" t="s">
        <v>8216</v>
      </c>
      <c r="AN159" s="82">
        <v>6960</v>
      </c>
      <c r="AO159" s="82" t="s">
        <v>4962</v>
      </c>
      <c r="AP159" s="82"/>
      <c r="AQ159" s="83"/>
      <c r="AR159" s="83"/>
      <c r="AS159" s="82">
        <v>86</v>
      </c>
      <c r="AT159" s="82"/>
      <c r="AU159" s="83">
        <v>45777</v>
      </c>
      <c r="AV159" s="82" t="s">
        <v>4968</v>
      </c>
      <c r="AW159" s="82">
        <v>100</v>
      </c>
      <c r="AX159" s="83"/>
      <c r="AY159" s="82" t="s">
        <v>4969</v>
      </c>
      <c r="AZ159" s="82">
        <v>1</v>
      </c>
      <c r="BA159" s="82" t="s">
        <v>8276</v>
      </c>
      <c r="BB159" s="82" t="s">
        <v>8276</v>
      </c>
      <c r="BC159" s="87">
        <v>6.4820000000000003E-2</v>
      </c>
      <c r="BD159" s="87">
        <v>6.4820000000000003E-2</v>
      </c>
      <c r="BE159" s="87">
        <v>98.513000000000005</v>
      </c>
      <c r="BF159" s="87">
        <v>98.513000000000005</v>
      </c>
      <c r="BG159" s="82" t="s">
        <v>8221</v>
      </c>
      <c r="BH159" s="82" t="s">
        <v>8372</v>
      </c>
      <c r="BI159" s="82"/>
      <c r="BJ159" s="82"/>
      <c r="BK159" s="82"/>
      <c r="BL159" s="86">
        <v>492565000</v>
      </c>
      <c r="BM159" s="82">
        <v>2.4933000000000001</v>
      </c>
      <c r="BN159" s="82" t="s">
        <v>4964</v>
      </c>
      <c r="BO159" s="82"/>
      <c r="BP159" s="88"/>
      <c r="BQ159" s="88">
        <v>25650000000</v>
      </c>
      <c r="BR159" s="88">
        <v>1.9490000000000001</v>
      </c>
      <c r="BS159" s="82" t="s">
        <v>8223</v>
      </c>
      <c r="BT159" s="85"/>
    </row>
    <row r="160" spans="1:72" hidden="1">
      <c r="A160" s="82" t="s">
        <v>8369</v>
      </c>
      <c r="B160" s="82" t="s">
        <v>8370</v>
      </c>
      <c r="C160" s="82" t="s">
        <v>21877</v>
      </c>
      <c r="D160" s="82" t="s">
        <v>21878</v>
      </c>
      <c r="E160" s="82" t="s">
        <v>8872</v>
      </c>
      <c r="F160" s="82" t="s">
        <v>8270</v>
      </c>
      <c r="G160" s="83">
        <v>46100</v>
      </c>
      <c r="H160" s="84">
        <v>2500000</v>
      </c>
      <c r="I160" s="85">
        <v>6.6699999999999995E-2</v>
      </c>
      <c r="J160" s="82">
        <v>94.442800000000005</v>
      </c>
      <c r="K160" s="86">
        <v>0</v>
      </c>
      <c r="L160" s="82" t="s">
        <v>8271</v>
      </c>
      <c r="M160" s="82" t="s">
        <v>8357</v>
      </c>
      <c r="N160" s="82" t="s">
        <v>8214</v>
      </c>
      <c r="O160" s="82" t="s">
        <v>8357</v>
      </c>
      <c r="P160" s="82" t="s">
        <v>4973</v>
      </c>
      <c r="Q160" s="86">
        <v>250000000</v>
      </c>
      <c r="R160" s="82">
        <v>0.88</v>
      </c>
      <c r="S160" s="86">
        <v>250000000</v>
      </c>
      <c r="T160" s="83">
        <v>45777</v>
      </c>
      <c r="U160" s="82">
        <v>209</v>
      </c>
      <c r="V160" s="82">
        <v>181893</v>
      </c>
      <c r="W160" s="82" t="s">
        <v>4961</v>
      </c>
      <c r="X160" s="82">
        <v>94.174300000000002</v>
      </c>
      <c r="Y160" s="86">
        <v>235435750</v>
      </c>
      <c r="Z160" s="86">
        <v>236042595</v>
      </c>
      <c r="AA160" s="82">
        <v>94.464699999999993</v>
      </c>
      <c r="AB160" s="86">
        <v>-0.02</v>
      </c>
      <c r="AC160" s="86">
        <v>236107000</v>
      </c>
      <c r="AD160" s="86">
        <v>236107000</v>
      </c>
      <c r="AE160" s="86">
        <v>606845</v>
      </c>
      <c r="AF160" s="86">
        <v>64405</v>
      </c>
      <c r="AG160" s="86">
        <v>162502.5</v>
      </c>
      <c r="AH160" s="86">
        <v>-98097.5</v>
      </c>
      <c r="AI160" s="86"/>
      <c r="AJ160" s="86">
        <v>19755579418.029999</v>
      </c>
      <c r="AK160" s="82">
        <v>1.1951000000000001</v>
      </c>
      <c r="AL160" s="82" t="s">
        <v>21879</v>
      </c>
      <c r="AM160" s="82" t="s">
        <v>8216</v>
      </c>
      <c r="AN160" s="82">
        <v>73286</v>
      </c>
      <c r="AO160" s="82" t="s">
        <v>4962</v>
      </c>
      <c r="AP160" s="82"/>
      <c r="AQ160" s="83"/>
      <c r="AR160" s="83"/>
      <c r="AS160" s="82">
        <v>323</v>
      </c>
      <c r="AT160" s="82"/>
      <c r="AU160" s="83">
        <v>45777</v>
      </c>
      <c r="AV160" s="82" t="s">
        <v>4968</v>
      </c>
      <c r="AW160" s="82">
        <v>100</v>
      </c>
      <c r="AX160" s="83"/>
      <c r="AY160" s="82" t="s">
        <v>4969</v>
      </c>
      <c r="AZ160" s="82">
        <v>1</v>
      </c>
      <c r="BA160" s="82" t="s">
        <v>8272</v>
      </c>
      <c r="BB160" s="82" t="s">
        <v>8272</v>
      </c>
      <c r="BC160" s="87">
        <v>6.6699999999999995E-2</v>
      </c>
      <c r="BD160" s="87">
        <v>6.6699999999999995E-2</v>
      </c>
      <c r="BE160" s="87">
        <v>94.442800000000005</v>
      </c>
      <c r="BF160" s="87">
        <v>94.442800000000005</v>
      </c>
      <c r="BG160" s="82" t="s">
        <v>8221</v>
      </c>
      <c r="BH160" s="82" t="s">
        <v>8372</v>
      </c>
      <c r="BI160" s="82"/>
      <c r="BJ160" s="82"/>
      <c r="BK160" s="82"/>
      <c r="BL160" s="86">
        <v>236107000</v>
      </c>
      <c r="BM160" s="82">
        <v>1.1951000000000001</v>
      </c>
      <c r="BN160" s="82" t="s">
        <v>4964</v>
      </c>
      <c r="BO160" s="82"/>
      <c r="BP160" s="88"/>
      <c r="BQ160" s="88">
        <v>15000000000</v>
      </c>
      <c r="BR160" s="88">
        <v>6.6660000000000004</v>
      </c>
      <c r="BS160" s="82" t="s">
        <v>8223</v>
      </c>
      <c r="BT160" s="85"/>
    </row>
    <row r="161" spans="1:72" hidden="1">
      <c r="A161" s="82" t="s">
        <v>8369</v>
      </c>
      <c r="B161" s="82" t="s">
        <v>8370</v>
      </c>
      <c r="C161" s="82" t="s">
        <v>20867</v>
      </c>
      <c r="D161" s="82" t="s">
        <v>20868</v>
      </c>
      <c r="E161" s="82" t="s">
        <v>8373</v>
      </c>
      <c r="F161" s="82" t="s">
        <v>8270</v>
      </c>
      <c r="G161" s="83">
        <v>46042</v>
      </c>
      <c r="H161" s="84">
        <v>500000</v>
      </c>
      <c r="I161" s="85">
        <v>7.1330000000000005E-2</v>
      </c>
      <c r="J161" s="82">
        <v>95.094200000000001</v>
      </c>
      <c r="K161" s="86">
        <v>0</v>
      </c>
      <c r="L161" s="82" t="s">
        <v>8271</v>
      </c>
      <c r="M161" s="82" t="s">
        <v>633</v>
      </c>
      <c r="N161" s="82" t="s">
        <v>8374</v>
      </c>
      <c r="O161" s="82" t="s">
        <v>633</v>
      </c>
      <c r="P161" s="82" t="s">
        <v>4960</v>
      </c>
      <c r="Q161" s="86">
        <v>50000000</v>
      </c>
      <c r="R161" s="82">
        <v>0.73</v>
      </c>
      <c r="S161" s="86">
        <v>50000000</v>
      </c>
      <c r="T161" s="83">
        <v>45777</v>
      </c>
      <c r="U161" s="82">
        <v>209</v>
      </c>
      <c r="V161" s="82">
        <v>179436</v>
      </c>
      <c r="W161" s="82" t="s">
        <v>4961</v>
      </c>
      <c r="X161" s="82">
        <v>92.790199999999999</v>
      </c>
      <c r="Y161" s="86">
        <v>46395100</v>
      </c>
      <c r="Z161" s="86">
        <v>47392620.5</v>
      </c>
      <c r="AA161" s="82">
        <v>95.0749</v>
      </c>
      <c r="AB161" s="86">
        <v>0.02</v>
      </c>
      <c r="AC161" s="86">
        <v>47547100</v>
      </c>
      <c r="AD161" s="86">
        <v>47547100</v>
      </c>
      <c r="AE161" s="86">
        <v>997520.5</v>
      </c>
      <c r="AF161" s="86">
        <v>154479.5</v>
      </c>
      <c r="AG161" s="86">
        <v>154706</v>
      </c>
      <c r="AH161" s="86">
        <v>-226.5</v>
      </c>
      <c r="AI161" s="86"/>
      <c r="AJ161" s="86">
        <v>19755579418.029999</v>
      </c>
      <c r="AK161" s="82">
        <v>0.2407</v>
      </c>
      <c r="AL161" s="82" t="s">
        <v>20869</v>
      </c>
      <c r="AM161" s="82" t="s">
        <v>8216</v>
      </c>
      <c r="AN161" s="82">
        <v>7072</v>
      </c>
      <c r="AO161" s="82" t="s">
        <v>4962</v>
      </c>
      <c r="AP161" s="82"/>
      <c r="AQ161" s="83"/>
      <c r="AR161" s="83"/>
      <c r="AS161" s="82">
        <v>265</v>
      </c>
      <c r="AT161" s="82"/>
      <c r="AU161" s="83">
        <v>45777</v>
      </c>
      <c r="AV161" s="82" t="s">
        <v>4968</v>
      </c>
      <c r="AW161" s="82">
        <v>100</v>
      </c>
      <c r="AX161" s="83"/>
      <c r="AY161" s="82" t="s">
        <v>4969</v>
      </c>
      <c r="AZ161" s="82">
        <v>1</v>
      </c>
      <c r="BA161" s="82" t="s">
        <v>8272</v>
      </c>
      <c r="BB161" s="82" t="s">
        <v>8272</v>
      </c>
      <c r="BC161" s="87">
        <v>7.1330000000000005E-2</v>
      </c>
      <c r="BD161" s="87">
        <v>7.1330000000000005E-2</v>
      </c>
      <c r="BE161" s="87">
        <v>95.094200000000001</v>
      </c>
      <c r="BF161" s="87">
        <v>95.094200000000001</v>
      </c>
      <c r="BG161" s="82" t="s">
        <v>8221</v>
      </c>
      <c r="BH161" s="82" t="s">
        <v>8372</v>
      </c>
      <c r="BI161" s="82"/>
      <c r="BJ161" s="82"/>
      <c r="BK161" s="82"/>
      <c r="BL161" s="86">
        <v>47547100</v>
      </c>
      <c r="BM161" s="82">
        <v>0.2407</v>
      </c>
      <c r="BN161" s="82" t="s">
        <v>4964</v>
      </c>
      <c r="BO161" s="82"/>
      <c r="BP161" s="88"/>
      <c r="BQ161" s="88">
        <v>48000000000</v>
      </c>
      <c r="BR161" s="88">
        <v>1.0409999999999999</v>
      </c>
      <c r="BS161" s="82" t="s">
        <v>8223</v>
      </c>
      <c r="BT161" s="85"/>
    </row>
    <row r="162" spans="1:72" hidden="1">
      <c r="A162" s="82" t="s">
        <v>8369</v>
      </c>
      <c r="B162" s="82" t="s">
        <v>8370</v>
      </c>
      <c r="C162" s="82" t="s">
        <v>21246</v>
      </c>
      <c r="D162" s="82" t="s">
        <v>21247</v>
      </c>
      <c r="E162" s="82" t="s">
        <v>8303</v>
      </c>
      <c r="F162" s="82" t="s">
        <v>8270</v>
      </c>
      <c r="G162" s="83">
        <v>46058</v>
      </c>
      <c r="H162" s="84">
        <v>5000000</v>
      </c>
      <c r="I162" s="85">
        <v>6.7000000000000004E-2</v>
      </c>
      <c r="J162" s="82">
        <v>95.111500000000007</v>
      </c>
      <c r="K162" s="86">
        <v>0</v>
      </c>
      <c r="L162" s="82" t="s">
        <v>8271</v>
      </c>
      <c r="M162" s="82" t="s">
        <v>633</v>
      </c>
      <c r="N162" s="82" t="s">
        <v>8214</v>
      </c>
      <c r="O162" s="82" t="s">
        <v>633</v>
      </c>
      <c r="P162" s="82" t="s">
        <v>8287</v>
      </c>
      <c r="Q162" s="86">
        <v>500000000</v>
      </c>
      <c r="R162" s="82">
        <v>0.77</v>
      </c>
      <c r="S162" s="86">
        <v>500000000</v>
      </c>
      <c r="T162" s="83">
        <v>45777</v>
      </c>
      <c r="U162" s="82">
        <v>209</v>
      </c>
      <c r="V162" s="82">
        <v>180171</v>
      </c>
      <c r="W162" s="82" t="s">
        <v>4961</v>
      </c>
      <c r="X162" s="82">
        <v>92.9238</v>
      </c>
      <c r="Y162" s="86">
        <v>464619000</v>
      </c>
      <c r="Z162" s="86">
        <v>472858410</v>
      </c>
      <c r="AA162" s="82">
        <v>95.099400000000003</v>
      </c>
      <c r="AB162" s="86">
        <v>0.01</v>
      </c>
      <c r="AC162" s="86">
        <v>475557500</v>
      </c>
      <c r="AD162" s="86">
        <v>475557500</v>
      </c>
      <c r="AE162" s="86">
        <v>8239410</v>
      </c>
      <c r="AF162" s="86">
        <v>2699090</v>
      </c>
      <c r="AG162" s="86">
        <v>2735525</v>
      </c>
      <c r="AH162" s="86">
        <v>-36435</v>
      </c>
      <c r="AI162" s="86"/>
      <c r="AJ162" s="86">
        <v>19755579418.029999</v>
      </c>
      <c r="AK162" s="82">
        <v>2.4072</v>
      </c>
      <c r="AL162" s="82" t="s">
        <v>21248</v>
      </c>
      <c r="AM162" s="82" t="s">
        <v>8216</v>
      </c>
      <c r="AN162" s="82">
        <v>7490</v>
      </c>
      <c r="AO162" s="82" t="s">
        <v>8280</v>
      </c>
      <c r="AP162" s="82"/>
      <c r="AQ162" s="83"/>
      <c r="AR162" s="83"/>
      <c r="AS162" s="82">
        <v>281</v>
      </c>
      <c r="AT162" s="82"/>
      <c r="AU162" s="83">
        <v>45777</v>
      </c>
      <c r="AV162" s="82" t="s">
        <v>4968</v>
      </c>
      <c r="AW162" s="82">
        <v>100</v>
      </c>
      <c r="AX162" s="83"/>
      <c r="AY162" s="82" t="s">
        <v>4969</v>
      </c>
      <c r="AZ162" s="82">
        <v>1</v>
      </c>
      <c r="BA162" s="82" t="s">
        <v>8272</v>
      </c>
      <c r="BB162" s="82" t="s">
        <v>8276</v>
      </c>
      <c r="BC162" s="87">
        <v>6.7000000000000004E-2</v>
      </c>
      <c r="BD162" s="87">
        <v>6.7000000000000004E-2</v>
      </c>
      <c r="BE162" s="87">
        <v>95.111500000000007</v>
      </c>
      <c r="BF162" s="87">
        <v>95.111500000000007</v>
      </c>
      <c r="BG162" s="82" t="s">
        <v>8221</v>
      </c>
      <c r="BH162" s="82" t="s">
        <v>8372</v>
      </c>
      <c r="BI162" s="82"/>
      <c r="BJ162" s="82"/>
      <c r="BK162" s="82"/>
      <c r="BL162" s="86">
        <v>475557500</v>
      </c>
      <c r="BM162" s="82">
        <v>2.4072</v>
      </c>
      <c r="BN162" s="82" t="s">
        <v>4964</v>
      </c>
      <c r="BO162" s="82"/>
      <c r="BP162" s="88"/>
      <c r="BQ162" s="88">
        <v>23250000000</v>
      </c>
      <c r="BR162" s="88">
        <v>2.15</v>
      </c>
      <c r="BS162" s="82" t="s">
        <v>8223</v>
      </c>
      <c r="BT162" s="85"/>
    </row>
    <row r="163" spans="1:72" hidden="1">
      <c r="A163" s="82" t="s">
        <v>8369</v>
      </c>
      <c r="B163" s="82" t="s">
        <v>8370</v>
      </c>
      <c r="C163" s="82" t="s">
        <v>12374</v>
      </c>
      <c r="D163" s="82" t="s">
        <v>12375</v>
      </c>
      <c r="E163" s="82" t="s">
        <v>8375</v>
      </c>
      <c r="F163" s="82" t="s">
        <v>8270</v>
      </c>
      <c r="G163" s="83">
        <v>45848</v>
      </c>
      <c r="H163" s="84">
        <v>5000000</v>
      </c>
      <c r="I163" s="85">
        <v>6.5299999999999997E-2</v>
      </c>
      <c r="J163" s="82">
        <v>98.763199999999998</v>
      </c>
      <c r="K163" s="86">
        <v>0</v>
      </c>
      <c r="L163" s="82" t="s">
        <v>8271</v>
      </c>
      <c r="M163" s="82" t="s">
        <v>633</v>
      </c>
      <c r="N163" s="82" t="s">
        <v>8214</v>
      </c>
      <c r="O163" s="82" t="s">
        <v>633</v>
      </c>
      <c r="P163" s="82" t="s">
        <v>4973</v>
      </c>
      <c r="Q163" s="86">
        <v>500000000</v>
      </c>
      <c r="R163" s="82">
        <v>0.19</v>
      </c>
      <c r="S163" s="86">
        <v>500000000</v>
      </c>
      <c r="T163" s="83">
        <v>45777</v>
      </c>
      <c r="U163" s="82">
        <v>209</v>
      </c>
      <c r="V163" s="82">
        <v>171973</v>
      </c>
      <c r="W163" s="82" t="s">
        <v>4961</v>
      </c>
      <c r="X163" s="82">
        <v>94.532200000000003</v>
      </c>
      <c r="Y163" s="86">
        <v>472661000</v>
      </c>
      <c r="Z163" s="86">
        <v>493165250</v>
      </c>
      <c r="AA163" s="82">
        <v>98.741900000000001</v>
      </c>
      <c r="AB163" s="86">
        <v>0.02</v>
      </c>
      <c r="AC163" s="86">
        <v>493816000</v>
      </c>
      <c r="AD163" s="86">
        <v>493816000</v>
      </c>
      <c r="AE163" s="86">
        <v>20504250</v>
      </c>
      <c r="AF163" s="86">
        <v>650750</v>
      </c>
      <c r="AG163" s="86">
        <v>641890</v>
      </c>
      <c r="AH163" s="86">
        <v>8860</v>
      </c>
      <c r="AI163" s="86"/>
      <c r="AJ163" s="86">
        <v>19755579418.029999</v>
      </c>
      <c r="AK163" s="82">
        <v>2.4996</v>
      </c>
      <c r="AL163" s="82" t="s">
        <v>12376</v>
      </c>
      <c r="AM163" s="82" t="s">
        <v>8216</v>
      </c>
      <c r="AN163" s="82">
        <v>7756</v>
      </c>
      <c r="AO163" s="82" t="s">
        <v>4962</v>
      </c>
      <c r="AP163" s="82"/>
      <c r="AQ163" s="83"/>
      <c r="AR163" s="83"/>
      <c r="AS163" s="82">
        <v>71</v>
      </c>
      <c r="AT163" s="82"/>
      <c r="AU163" s="83">
        <v>45777</v>
      </c>
      <c r="AV163" s="82" t="s">
        <v>4968</v>
      </c>
      <c r="AW163" s="82">
        <v>100</v>
      </c>
      <c r="AX163" s="83"/>
      <c r="AY163" s="82" t="s">
        <v>4969</v>
      </c>
      <c r="AZ163" s="82">
        <v>1</v>
      </c>
      <c r="BA163" s="82" t="s">
        <v>8272</v>
      </c>
      <c r="BB163" s="82" t="s">
        <v>8276</v>
      </c>
      <c r="BC163" s="87">
        <v>6.5199999999999994E-2</v>
      </c>
      <c r="BD163" s="87">
        <v>6.54E-2</v>
      </c>
      <c r="BE163" s="87">
        <v>98.765000000000001</v>
      </c>
      <c r="BF163" s="87">
        <v>98.761300000000006</v>
      </c>
      <c r="BG163" s="82" t="s">
        <v>8221</v>
      </c>
      <c r="BH163" s="82" t="s">
        <v>8372</v>
      </c>
      <c r="BI163" s="82"/>
      <c r="BJ163" s="82"/>
      <c r="BK163" s="82"/>
      <c r="BL163" s="86">
        <v>493816000</v>
      </c>
      <c r="BM163" s="82">
        <v>2.4996</v>
      </c>
      <c r="BN163" s="82" t="s">
        <v>4964</v>
      </c>
      <c r="BO163" s="82"/>
      <c r="BP163" s="88"/>
      <c r="BQ163" s="88">
        <v>27250000000</v>
      </c>
      <c r="BR163" s="88">
        <v>1.8340000000000001</v>
      </c>
      <c r="BS163" s="82" t="s">
        <v>8223</v>
      </c>
      <c r="BT163" s="85"/>
    </row>
    <row r="164" spans="1:72" hidden="1">
      <c r="A164" s="82" t="s">
        <v>8369</v>
      </c>
      <c r="B164" s="82" t="s">
        <v>8370</v>
      </c>
      <c r="C164" s="82" t="s">
        <v>21249</v>
      </c>
      <c r="D164" s="82" t="s">
        <v>21250</v>
      </c>
      <c r="E164" s="82" t="s">
        <v>8317</v>
      </c>
      <c r="F164" s="82" t="s">
        <v>8270</v>
      </c>
      <c r="G164" s="83">
        <v>46059</v>
      </c>
      <c r="H164" s="84">
        <v>4000000</v>
      </c>
      <c r="I164" s="85">
        <v>6.7100000000000007E-2</v>
      </c>
      <c r="J164" s="82">
        <v>95.087999999999994</v>
      </c>
      <c r="K164" s="86">
        <v>0</v>
      </c>
      <c r="L164" s="82" t="s">
        <v>8271</v>
      </c>
      <c r="M164" s="82" t="s">
        <v>633</v>
      </c>
      <c r="N164" s="82" t="s">
        <v>8214</v>
      </c>
      <c r="O164" s="82" t="s">
        <v>633</v>
      </c>
      <c r="P164" s="82" t="s">
        <v>8287</v>
      </c>
      <c r="Q164" s="86">
        <v>400000000</v>
      </c>
      <c r="R164" s="82">
        <v>0.77</v>
      </c>
      <c r="S164" s="86">
        <v>400000000</v>
      </c>
      <c r="T164" s="83">
        <v>45777</v>
      </c>
      <c r="U164" s="82">
        <v>209</v>
      </c>
      <c r="V164" s="82">
        <v>180200</v>
      </c>
      <c r="W164" s="82" t="s">
        <v>4961</v>
      </c>
      <c r="X164" s="82">
        <v>92.919499999999999</v>
      </c>
      <c r="Y164" s="86">
        <v>371678000</v>
      </c>
      <c r="Z164" s="86">
        <v>378195940</v>
      </c>
      <c r="AA164" s="82">
        <v>95.078299999999999</v>
      </c>
      <c r="AB164" s="86">
        <v>0.01</v>
      </c>
      <c r="AC164" s="86">
        <v>380352000</v>
      </c>
      <c r="AD164" s="86">
        <v>380352000</v>
      </c>
      <c r="AE164" s="86">
        <v>6517940</v>
      </c>
      <c r="AF164" s="86">
        <v>2156060</v>
      </c>
      <c r="AG164" s="86">
        <v>2194856</v>
      </c>
      <c r="AH164" s="86">
        <v>-38796</v>
      </c>
      <c r="AI164" s="86"/>
      <c r="AJ164" s="86">
        <v>19755579418.029999</v>
      </c>
      <c r="AK164" s="82">
        <v>1.9253</v>
      </c>
      <c r="AL164" s="82" t="s">
        <v>21251</v>
      </c>
      <c r="AM164" s="82" t="s">
        <v>8216</v>
      </c>
      <c r="AN164" s="82">
        <v>8040</v>
      </c>
      <c r="AO164" s="82" t="s">
        <v>8280</v>
      </c>
      <c r="AP164" s="82"/>
      <c r="AQ164" s="83"/>
      <c r="AR164" s="83"/>
      <c r="AS164" s="82">
        <v>282</v>
      </c>
      <c r="AT164" s="82"/>
      <c r="AU164" s="83">
        <v>45777</v>
      </c>
      <c r="AV164" s="82" t="s">
        <v>4968</v>
      </c>
      <c r="AW164" s="82">
        <v>100</v>
      </c>
      <c r="AX164" s="83"/>
      <c r="AY164" s="82" t="s">
        <v>4969</v>
      </c>
      <c r="AZ164" s="82">
        <v>1</v>
      </c>
      <c r="BA164" s="82" t="s">
        <v>8272</v>
      </c>
      <c r="BB164" s="82" t="s">
        <v>8273</v>
      </c>
      <c r="BC164" s="87">
        <v>6.7100000000000007E-2</v>
      </c>
      <c r="BD164" s="87">
        <v>6.7100000000000007E-2</v>
      </c>
      <c r="BE164" s="87">
        <v>95.087900000000005</v>
      </c>
      <c r="BF164" s="87">
        <v>95.087999999999994</v>
      </c>
      <c r="BG164" s="82" t="s">
        <v>8221</v>
      </c>
      <c r="BH164" s="82" t="s">
        <v>8372</v>
      </c>
      <c r="BI164" s="82"/>
      <c r="BJ164" s="82"/>
      <c r="BK164" s="82"/>
      <c r="BL164" s="86">
        <v>380352000</v>
      </c>
      <c r="BM164" s="82">
        <v>1.9253</v>
      </c>
      <c r="BN164" s="82" t="s">
        <v>4964</v>
      </c>
      <c r="BO164" s="82"/>
      <c r="BP164" s="88"/>
      <c r="BQ164" s="88">
        <v>33250000000</v>
      </c>
      <c r="BR164" s="88">
        <v>1.2030000000000001</v>
      </c>
      <c r="BS164" s="82" t="s">
        <v>8223</v>
      </c>
      <c r="BT164" s="85"/>
    </row>
    <row r="165" spans="1:72" hidden="1">
      <c r="A165" s="82" t="s">
        <v>8369</v>
      </c>
      <c r="B165" s="82" t="s">
        <v>8370</v>
      </c>
      <c r="C165" s="82" t="s">
        <v>21585</v>
      </c>
      <c r="D165" s="82" t="s">
        <v>21586</v>
      </c>
      <c r="E165" s="82" t="s">
        <v>8317</v>
      </c>
      <c r="F165" s="82" t="s">
        <v>8270</v>
      </c>
      <c r="G165" s="83">
        <v>45939</v>
      </c>
      <c r="H165" s="84">
        <v>1500000</v>
      </c>
      <c r="I165" s="85">
        <v>6.7150000000000001E-2</v>
      </c>
      <c r="J165" s="82">
        <v>97.123199999999997</v>
      </c>
      <c r="K165" s="86">
        <v>0</v>
      </c>
      <c r="L165" s="82" t="s">
        <v>8271</v>
      </c>
      <c r="M165" s="82" t="s">
        <v>633</v>
      </c>
      <c r="N165" s="82" t="s">
        <v>8214</v>
      </c>
      <c r="O165" s="82" t="s">
        <v>633</v>
      </c>
      <c r="P165" s="82" t="s">
        <v>8287</v>
      </c>
      <c r="Q165" s="86">
        <v>150000000</v>
      </c>
      <c r="R165" s="82">
        <v>0.44</v>
      </c>
      <c r="S165" s="86">
        <v>150000000</v>
      </c>
      <c r="T165" s="83">
        <v>45777</v>
      </c>
      <c r="U165" s="82">
        <v>209</v>
      </c>
      <c r="V165" s="82">
        <v>181479</v>
      </c>
      <c r="W165" s="82" t="s">
        <v>4961</v>
      </c>
      <c r="X165" s="82">
        <v>95.719099999999997</v>
      </c>
      <c r="Y165" s="86">
        <v>143578650</v>
      </c>
      <c r="Z165" s="86">
        <v>145123408.5</v>
      </c>
      <c r="AA165" s="82">
        <v>97.116399999999999</v>
      </c>
      <c r="AB165" s="86">
        <v>0.01</v>
      </c>
      <c r="AC165" s="86">
        <v>145684800</v>
      </c>
      <c r="AD165" s="86">
        <v>145684800</v>
      </c>
      <c r="AE165" s="86">
        <v>1544758.5</v>
      </c>
      <c r="AF165" s="86">
        <v>561391.5</v>
      </c>
      <c r="AG165" s="86">
        <v>581481</v>
      </c>
      <c r="AH165" s="86">
        <v>-20089.5</v>
      </c>
      <c r="AI165" s="86"/>
      <c r="AJ165" s="86">
        <v>19755579418.029999</v>
      </c>
      <c r="AK165" s="82">
        <v>0.73740000000000006</v>
      </c>
      <c r="AL165" s="82" t="s">
        <v>21587</v>
      </c>
      <c r="AM165" s="82" t="s">
        <v>8216</v>
      </c>
      <c r="AN165" s="82">
        <v>8040</v>
      </c>
      <c r="AO165" s="82" t="s">
        <v>8280</v>
      </c>
      <c r="AP165" s="82"/>
      <c r="AQ165" s="83"/>
      <c r="AR165" s="83"/>
      <c r="AS165" s="82">
        <v>162</v>
      </c>
      <c r="AT165" s="82"/>
      <c r="AU165" s="83">
        <v>45777</v>
      </c>
      <c r="AV165" s="82" t="s">
        <v>4968</v>
      </c>
      <c r="AW165" s="82">
        <v>100</v>
      </c>
      <c r="AX165" s="83"/>
      <c r="AY165" s="82" t="s">
        <v>4969</v>
      </c>
      <c r="AZ165" s="82">
        <v>1</v>
      </c>
      <c r="BA165" s="82" t="s">
        <v>8272</v>
      </c>
      <c r="BB165" s="82" t="s">
        <v>8273</v>
      </c>
      <c r="BC165" s="87">
        <v>6.7199999999999996E-2</v>
      </c>
      <c r="BD165" s="87">
        <v>6.7100000000000007E-2</v>
      </c>
      <c r="BE165" s="87">
        <v>97.121099999999998</v>
      </c>
      <c r="BF165" s="87">
        <v>97.125299999999996</v>
      </c>
      <c r="BG165" s="82" t="s">
        <v>8221</v>
      </c>
      <c r="BH165" s="82" t="s">
        <v>8372</v>
      </c>
      <c r="BI165" s="82"/>
      <c r="BJ165" s="82"/>
      <c r="BK165" s="82"/>
      <c r="BL165" s="86">
        <v>145684800</v>
      </c>
      <c r="BM165" s="82">
        <v>0.73740000000000006</v>
      </c>
      <c r="BN165" s="82" t="s">
        <v>4964</v>
      </c>
      <c r="BO165" s="82"/>
      <c r="BP165" s="88"/>
      <c r="BQ165" s="88">
        <v>55500000000</v>
      </c>
      <c r="BR165" s="88">
        <v>0.9</v>
      </c>
      <c r="BS165" s="82" t="s">
        <v>8223</v>
      </c>
      <c r="BT165" s="85"/>
    </row>
    <row r="166" spans="1:72" hidden="1">
      <c r="A166" s="82" t="s">
        <v>8369</v>
      </c>
      <c r="B166" s="82" t="s">
        <v>8370</v>
      </c>
      <c r="C166" s="82" t="s">
        <v>12377</v>
      </c>
      <c r="D166" s="82" t="s">
        <v>12378</v>
      </c>
      <c r="E166" s="82" t="s">
        <v>8317</v>
      </c>
      <c r="F166" s="82" t="s">
        <v>8270</v>
      </c>
      <c r="G166" s="83">
        <v>45953</v>
      </c>
      <c r="H166" s="84">
        <v>5000000</v>
      </c>
      <c r="I166" s="85">
        <v>6.7150000000000001E-2</v>
      </c>
      <c r="J166" s="82">
        <v>96.880899999999997</v>
      </c>
      <c r="K166" s="86">
        <v>0</v>
      </c>
      <c r="L166" s="82" t="s">
        <v>8271</v>
      </c>
      <c r="M166" s="82" t="s">
        <v>633</v>
      </c>
      <c r="N166" s="82" t="s">
        <v>8214</v>
      </c>
      <c r="O166" s="82" t="s">
        <v>633</v>
      </c>
      <c r="P166" s="82" t="s">
        <v>8287</v>
      </c>
      <c r="Q166" s="86">
        <v>500000000</v>
      </c>
      <c r="R166" s="82">
        <v>0.48</v>
      </c>
      <c r="S166" s="86">
        <v>500000000</v>
      </c>
      <c r="T166" s="83">
        <v>45777</v>
      </c>
      <c r="U166" s="82">
        <v>209</v>
      </c>
      <c r="V166" s="82">
        <v>175823</v>
      </c>
      <c r="W166" s="82" t="s">
        <v>4961</v>
      </c>
      <c r="X166" s="82">
        <v>92.954099999999997</v>
      </c>
      <c r="Y166" s="86">
        <v>464770500</v>
      </c>
      <c r="Z166" s="86">
        <v>483109145</v>
      </c>
      <c r="AA166" s="82">
        <v>96.875</v>
      </c>
      <c r="AB166" s="86">
        <v>0.01</v>
      </c>
      <c r="AC166" s="86">
        <v>484404500</v>
      </c>
      <c r="AD166" s="86">
        <v>484404500</v>
      </c>
      <c r="AE166" s="86">
        <v>18338645</v>
      </c>
      <c r="AF166" s="86">
        <v>1295355</v>
      </c>
      <c r="AG166" s="86">
        <v>1362375</v>
      </c>
      <c r="AH166" s="86">
        <v>-67020</v>
      </c>
      <c r="AI166" s="86"/>
      <c r="AJ166" s="86">
        <v>19755579418.029999</v>
      </c>
      <c r="AK166" s="82">
        <v>2.452</v>
      </c>
      <c r="AL166" s="82" t="s">
        <v>12379</v>
      </c>
      <c r="AM166" s="82" t="s">
        <v>8216</v>
      </c>
      <c r="AN166" s="82">
        <v>8040</v>
      </c>
      <c r="AO166" s="82" t="s">
        <v>8280</v>
      </c>
      <c r="AP166" s="82"/>
      <c r="AQ166" s="83"/>
      <c r="AR166" s="83"/>
      <c r="AS166" s="82">
        <v>176</v>
      </c>
      <c r="AT166" s="82"/>
      <c r="AU166" s="83">
        <v>45777</v>
      </c>
      <c r="AV166" s="82" t="s">
        <v>4968</v>
      </c>
      <c r="AW166" s="82">
        <v>100</v>
      </c>
      <c r="AX166" s="83"/>
      <c r="AY166" s="82" t="s">
        <v>4969</v>
      </c>
      <c r="AZ166" s="82">
        <v>1</v>
      </c>
      <c r="BA166" s="82" t="s">
        <v>8272</v>
      </c>
      <c r="BB166" s="82" t="s">
        <v>8273</v>
      </c>
      <c r="BC166" s="87">
        <v>6.7199999999999996E-2</v>
      </c>
      <c r="BD166" s="87">
        <v>6.7100000000000007E-2</v>
      </c>
      <c r="BE166" s="87">
        <v>96.878600000000006</v>
      </c>
      <c r="BF166" s="87">
        <v>96.883099999999999</v>
      </c>
      <c r="BG166" s="82" t="s">
        <v>8221</v>
      </c>
      <c r="BH166" s="82" t="s">
        <v>8372</v>
      </c>
      <c r="BI166" s="82"/>
      <c r="BJ166" s="82"/>
      <c r="BK166" s="82"/>
      <c r="BL166" s="86">
        <v>484404500</v>
      </c>
      <c r="BM166" s="82">
        <v>2.452</v>
      </c>
      <c r="BN166" s="82" t="s">
        <v>4964</v>
      </c>
      <c r="BO166" s="82"/>
      <c r="BP166" s="88"/>
      <c r="BQ166" s="88">
        <v>24500000000</v>
      </c>
      <c r="BR166" s="88">
        <v>2.04</v>
      </c>
      <c r="BS166" s="82" t="s">
        <v>8223</v>
      </c>
      <c r="BT166" s="85"/>
    </row>
    <row r="167" spans="1:72" hidden="1">
      <c r="A167" s="82" t="s">
        <v>8369</v>
      </c>
      <c r="B167" s="82" t="s">
        <v>8370</v>
      </c>
      <c r="C167" s="82" t="s">
        <v>9998</v>
      </c>
      <c r="D167" s="82" t="s">
        <v>9999</v>
      </c>
      <c r="E167" s="82" t="s">
        <v>8317</v>
      </c>
      <c r="F167" s="82" t="s">
        <v>8270</v>
      </c>
      <c r="G167" s="83">
        <v>45895</v>
      </c>
      <c r="H167" s="84">
        <v>5000000</v>
      </c>
      <c r="I167" s="85">
        <v>6.6449999999999995E-2</v>
      </c>
      <c r="J167" s="82">
        <v>97.914400000000001</v>
      </c>
      <c r="K167" s="86">
        <v>0</v>
      </c>
      <c r="L167" s="82" t="s">
        <v>8271</v>
      </c>
      <c r="M167" s="82" t="s">
        <v>633</v>
      </c>
      <c r="N167" s="82" t="s">
        <v>8214</v>
      </c>
      <c r="O167" s="82" t="s">
        <v>633</v>
      </c>
      <c r="P167" s="82" t="s">
        <v>8287</v>
      </c>
      <c r="Q167" s="86">
        <v>500000000</v>
      </c>
      <c r="R167" s="82">
        <v>0.32</v>
      </c>
      <c r="S167" s="86">
        <v>500000000</v>
      </c>
      <c r="T167" s="83">
        <v>45777</v>
      </c>
      <c r="U167" s="82">
        <v>209</v>
      </c>
      <c r="V167" s="82">
        <v>173521</v>
      </c>
      <c r="W167" s="82" t="s">
        <v>4961</v>
      </c>
      <c r="X167" s="82">
        <v>92.867800000000003</v>
      </c>
      <c r="Y167" s="86">
        <v>464339000</v>
      </c>
      <c r="Z167" s="86">
        <v>488568940</v>
      </c>
      <c r="AA167" s="82">
        <v>97.906300000000002</v>
      </c>
      <c r="AB167" s="86">
        <v>0.01</v>
      </c>
      <c r="AC167" s="86">
        <v>489572000</v>
      </c>
      <c r="AD167" s="86">
        <v>489572000</v>
      </c>
      <c r="AE167" s="86">
        <v>24229940</v>
      </c>
      <c r="AF167" s="86">
        <v>1003060</v>
      </c>
      <c r="AG167" s="86">
        <v>1060260</v>
      </c>
      <c r="AH167" s="86">
        <v>-57200</v>
      </c>
      <c r="AI167" s="86"/>
      <c r="AJ167" s="86">
        <v>19755579418.029999</v>
      </c>
      <c r="AK167" s="82">
        <v>2.4781</v>
      </c>
      <c r="AL167" s="82" t="s">
        <v>10000</v>
      </c>
      <c r="AM167" s="82" t="s">
        <v>8216</v>
      </c>
      <c r="AN167" s="82">
        <v>8040</v>
      </c>
      <c r="AO167" s="82" t="s">
        <v>8280</v>
      </c>
      <c r="AP167" s="82"/>
      <c r="AQ167" s="83"/>
      <c r="AR167" s="83"/>
      <c r="AS167" s="82">
        <v>118</v>
      </c>
      <c r="AT167" s="82"/>
      <c r="AU167" s="83">
        <v>45777</v>
      </c>
      <c r="AV167" s="82" t="s">
        <v>4968</v>
      </c>
      <c r="AW167" s="82">
        <v>100</v>
      </c>
      <c r="AX167" s="83"/>
      <c r="AY167" s="82" t="s">
        <v>4969</v>
      </c>
      <c r="AZ167" s="82">
        <v>1</v>
      </c>
      <c r="BA167" s="82" t="s">
        <v>8272</v>
      </c>
      <c r="BB167" s="82" t="s">
        <v>8273</v>
      </c>
      <c r="BC167" s="87">
        <v>6.6400000000000001E-2</v>
      </c>
      <c r="BD167" s="87">
        <v>6.6500000000000004E-2</v>
      </c>
      <c r="BE167" s="87">
        <v>97.915899999999993</v>
      </c>
      <c r="BF167" s="87">
        <v>97.912800000000004</v>
      </c>
      <c r="BG167" s="82" t="s">
        <v>8221</v>
      </c>
      <c r="BH167" s="82" t="s">
        <v>8372</v>
      </c>
      <c r="BI167" s="82"/>
      <c r="BJ167" s="82"/>
      <c r="BK167" s="82"/>
      <c r="BL167" s="86">
        <v>489572000</v>
      </c>
      <c r="BM167" s="82">
        <v>2.4781</v>
      </c>
      <c r="BN167" s="82" t="s">
        <v>4964</v>
      </c>
      <c r="BO167" s="82"/>
      <c r="BP167" s="88"/>
      <c r="BQ167" s="88">
        <v>8500000000</v>
      </c>
      <c r="BR167" s="88">
        <v>5.8819999999999997</v>
      </c>
      <c r="BS167" s="82" t="s">
        <v>8223</v>
      </c>
      <c r="BT167" s="85"/>
    </row>
    <row r="168" spans="1:72" hidden="1">
      <c r="A168" s="82" t="s">
        <v>8369</v>
      </c>
      <c r="B168" s="82" t="s">
        <v>8370</v>
      </c>
      <c r="C168" s="82" t="s">
        <v>12380</v>
      </c>
      <c r="D168" s="82" t="s">
        <v>12381</v>
      </c>
      <c r="E168" s="82" t="s">
        <v>9012</v>
      </c>
      <c r="F168" s="82" t="s">
        <v>8364</v>
      </c>
      <c r="G168" s="83">
        <v>45903</v>
      </c>
      <c r="H168" s="84">
        <v>5000000</v>
      </c>
      <c r="I168" s="85">
        <v>6.9400000000000003E-2</v>
      </c>
      <c r="J168" s="82">
        <v>97.6785</v>
      </c>
      <c r="K168" s="86">
        <v>0</v>
      </c>
      <c r="L168" s="82" t="s">
        <v>8271</v>
      </c>
      <c r="M168" s="82" t="s">
        <v>1274</v>
      </c>
      <c r="N168" s="82" t="s">
        <v>8214</v>
      </c>
      <c r="O168" s="82" t="s">
        <v>1274</v>
      </c>
      <c r="P168" s="82" t="s">
        <v>8279</v>
      </c>
      <c r="Q168" s="86">
        <v>500000000</v>
      </c>
      <c r="R168" s="82">
        <v>0.35</v>
      </c>
      <c r="S168" s="86">
        <v>500000000</v>
      </c>
      <c r="T168" s="83">
        <v>45777</v>
      </c>
      <c r="U168" s="82">
        <v>208</v>
      </c>
      <c r="V168" s="82">
        <v>173866</v>
      </c>
      <c r="W168" s="82" t="s">
        <v>4961</v>
      </c>
      <c r="X168" s="82">
        <v>93.093100000000007</v>
      </c>
      <c r="Y168" s="86">
        <v>465465250</v>
      </c>
      <c r="Z168" s="86">
        <v>487527035</v>
      </c>
      <c r="AA168" s="82">
        <v>97.660300000000007</v>
      </c>
      <c r="AB168" s="86">
        <v>0.02</v>
      </c>
      <c r="AC168" s="86">
        <v>488392500</v>
      </c>
      <c r="AD168" s="86">
        <v>488392500</v>
      </c>
      <c r="AE168" s="86">
        <v>22061785</v>
      </c>
      <c r="AF168" s="86">
        <v>865465</v>
      </c>
      <c r="AG168" s="86">
        <v>874250</v>
      </c>
      <c r="AH168" s="86">
        <v>-8785</v>
      </c>
      <c r="AI168" s="86"/>
      <c r="AJ168" s="86">
        <v>19755579418.029999</v>
      </c>
      <c r="AK168" s="82">
        <v>2.4722</v>
      </c>
      <c r="AL168" s="82" t="s">
        <v>12382</v>
      </c>
      <c r="AM168" s="82" t="s">
        <v>8216</v>
      </c>
      <c r="AN168" s="82">
        <v>73390</v>
      </c>
      <c r="AO168" s="82" t="s">
        <v>8280</v>
      </c>
      <c r="AP168" s="82"/>
      <c r="AQ168" s="83"/>
      <c r="AR168" s="83"/>
      <c r="AS168" s="82">
        <v>126</v>
      </c>
      <c r="AT168" s="82"/>
      <c r="AU168" s="83">
        <v>45777</v>
      </c>
      <c r="AV168" s="82" t="s">
        <v>8218</v>
      </c>
      <c r="AW168" s="82">
        <v>100</v>
      </c>
      <c r="AX168" s="83"/>
      <c r="AY168" s="82" t="s">
        <v>4963</v>
      </c>
      <c r="AZ168" s="82">
        <v>1</v>
      </c>
      <c r="BA168" s="82" t="s">
        <v>8272</v>
      </c>
      <c r="BB168" s="82" t="s">
        <v>8276</v>
      </c>
      <c r="BC168" s="87">
        <v>6.93E-2</v>
      </c>
      <c r="BD168" s="87">
        <v>6.9500000000000006E-2</v>
      </c>
      <c r="BE168" s="87">
        <v>97.681700000000006</v>
      </c>
      <c r="BF168" s="87">
        <v>97.675200000000004</v>
      </c>
      <c r="BG168" s="82" t="s">
        <v>8221</v>
      </c>
      <c r="BH168" s="82" t="s">
        <v>8372</v>
      </c>
      <c r="BI168" s="82"/>
      <c r="BJ168" s="82"/>
      <c r="BK168" s="82"/>
      <c r="BL168" s="86">
        <v>488392500</v>
      </c>
      <c r="BM168" s="82">
        <v>2.4722</v>
      </c>
      <c r="BN168" s="82" t="s">
        <v>4964</v>
      </c>
      <c r="BO168" s="82"/>
      <c r="BP168" s="88"/>
      <c r="BQ168" s="88">
        <v>8500000000</v>
      </c>
      <c r="BR168" s="88">
        <v>5.8819999999999997</v>
      </c>
      <c r="BS168" s="82" t="s">
        <v>8223</v>
      </c>
      <c r="BT168" s="85"/>
    </row>
    <row r="169" spans="1:72" hidden="1">
      <c r="A169" s="82" t="s">
        <v>8369</v>
      </c>
      <c r="B169" s="82" t="s">
        <v>8370</v>
      </c>
      <c r="C169" s="82" t="s">
        <v>20196</v>
      </c>
      <c r="D169" s="82" t="s">
        <v>20197</v>
      </c>
      <c r="E169" s="82" t="s">
        <v>8286</v>
      </c>
      <c r="F169" s="82" t="s">
        <v>8364</v>
      </c>
      <c r="G169" s="83">
        <v>45978</v>
      </c>
      <c r="H169" s="84">
        <v>2500000</v>
      </c>
      <c r="I169" s="85">
        <v>6.7000000000000004E-2</v>
      </c>
      <c r="J169" s="82">
        <v>96.458799999999997</v>
      </c>
      <c r="K169" s="86">
        <v>0</v>
      </c>
      <c r="L169" s="82" t="s">
        <v>8271</v>
      </c>
      <c r="M169" s="82" t="s">
        <v>633</v>
      </c>
      <c r="N169" s="82" t="s">
        <v>8214</v>
      </c>
      <c r="O169" s="82" t="s">
        <v>633</v>
      </c>
      <c r="P169" s="82" t="s">
        <v>8287</v>
      </c>
      <c r="Q169" s="86">
        <v>250000000</v>
      </c>
      <c r="R169" s="82">
        <v>0.55000000000000004</v>
      </c>
      <c r="S169" s="86">
        <v>250000000</v>
      </c>
      <c r="T169" s="83">
        <v>45777</v>
      </c>
      <c r="U169" s="82">
        <v>208</v>
      </c>
      <c r="V169" s="82">
        <v>176837</v>
      </c>
      <c r="W169" s="82" t="s">
        <v>4961</v>
      </c>
      <c r="X169" s="82">
        <v>93.176100000000005</v>
      </c>
      <c r="Y169" s="86">
        <v>232940250</v>
      </c>
      <c r="Z169" s="86">
        <v>240388872.5</v>
      </c>
      <c r="AA169" s="82">
        <v>96.449399999999997</v>
      </c>
      <c r="AB169" s="86">
        <v>0.01</v>
      </c>
      <c r="AC169" s="86">
        <v>241147000</v>
      </c>
      <c r="AD169" s="86">
        <v>241147000</v>
      </c>
      <c r="AE169" s="86">
        <v>7448622.5</v>
      </c>
      <c r="AF169" s="86">
        <v>758127.5</v>
      </c>
      <c r="AG169" s="86">
        <v>782682.5</v>
      </c>
      <c r="AH169" s="86">
        <v>-24555</v>
      </c>
      <c r="AI169" s="86"/>
      <c r="AJ169" s="86">
        <v>19755579418.029999</v>
      </c>
      <c r="AK169" s="82">
        <v>1.2206999999999999</v>
      </c>
      <c r="AL169" s="82" t="s">
        <v>20198</v>
      </c>
      <c r="AM169" s="82" t="s">
        <v>8216</v>
      </c>
      <c r="AN169" s="82">
        <v>6648</v>
      </c>
      <c r="AO169" s="82" t="s">
        <v>8280</v>
      </c>
      <c r="AP169" s="82"/>
      <c r="AQ169" s="83"/>
      <c r="AR169" s="83"/>
      <c r="AS169" s="82">
        <v>201</v>
      </c>
      <c r="AT169" s="82"/>
      <c r="AU169" s="83">
        <v>45777</v>
      </c>
      <c r="AV169" s="82" t="s">
        <v>8218</v>
      </c>
      <c r="AW169" s="82">
        <v>100</v>
      </c>
      <c r="AX169" s="83"/>
      <c r="AY169" s="82" t="s">
        <v>4963</v>
      </c>
      <c r="AZ169" s="82">
        <v>1</v>
      </c>
      <c r="BA169" s="82" t="s">
        <v>8272</v>
      </c>
      <c r="BB169" s="82" t="s">
        <v>8272</v>
      </c>
      <c r="BC169" s="87">
        <v>6.7000000000000004E-2</v>
      </c>
      <c r="BD169" s="87">
        <v>6.7000000000000004E-2</v>
      </c>
      <c r="BE169" s="87">
        <v>96.458799999999997</v>
      </c>
      <c r="BF169" s="87">
        <v>96.458799999999997</v>
      </c>
      <c r="BG169" s="82" t="s">
        <v>8221</v>
      </c>
      <c r="BH169" s="82" t="s">
        <v>8372</v>
      </c>
      <c r="BI169" s="82"/>
      <c r="BJ169" s="82"/>
      <c r="BK169" s="82"/>
      <c r="BL169" s="86">
        <v>241147000</v>
      </c>
      <c r="BM169" s="82">
        <v>1.2206999999999999</v>
      </c>
      <c r="BN169" s="82" t="s">
        <v>4964</v>
      </c>
      <c r="BO169" s="82"/>
      <c r="BP169" s="88"/>
      <c r="BQ169" s="88">
        <v>100000000000</v>
      </c>
      <c r="BR169" s="88">
        <v>1</v>
      </c>
      <c r="BS169" s="82" t="s">
        <v>8223</v>
      </c>
      <c r="BT169" s="85"/>
    </row>
    <row r="170" spans="1:72" hidden="1">
      <c r="A170" s="82" t="s">
        <v>8369</v>
      </c>
      <c r="B170" s="82" t="s">
        <v>8370</v>
      </c>
      <c r="C170" s="82" t="s">
        <v>21573</v>
      </c>
      <c r="D170" s="82" t="s">
        <v>21574</v>
      </c>
      <c r="E170" s="82" t="s">
        <v>8286</v>
      </c>
      <c r="F170" s="82" t="s">
        <v>8364</v>
      </c>
      <c r="G170" s="83">
        <v>45954</v>
      </c>
      <c r="H170" s="84">
        <v>4000000</v>
      </c>
      <c r="I170" s="85">
        <v>6.7000000000000004E-2</v>
      </c>
      <c r="J170" s="82">
        <v>96.870400000000004</v>
      </c>
      <c r="K170" s="86">
        <v>0</v>
      </c>
      <c r="L170" s="82" t="s">
        <v>8271</v>
      </c>
      <c r="M170" s="82" t="s">
        <v>633</v>
      </c>
      <c r="N170" s="82" t="s">
        <v>8214</v>
      </c>
      <c r="O170" s="82" t="s">
        <v>633</v>
      </c>
      <c r="P170" s="82" t="s">
        <v>8287</v>
      </c>
      <c r="Q170" s="86">
        <v>400000000</v>
      </c>
      <c r="R170" s="82">
        <v>0.48</v>
      </c>
      <c r="S170" s="86">
        <v>400000000</v>
      </c>
      <c r="T170" s="83">
        <v>45777</v>
      </c>
      <c r="U170" s="82">
        <v>208</v>
      </c>
      <c r="V170" s="82">
        <v>181929</v>
      </c>
      <c r="W170" s="82" t="s">
        <v>4961</v>
      </c>
      <c r="X170" s="82">
        <v>95.825699999999998</v>
      </c>
      <c r="Y170" s="86">
        <v>383302800</v>
      </c>
      <c r="Z170" s="86">
        <v>386138176</v>
      </c>
      <c r="AA170" s="82">
        <v>96.864599999999996</v>
      </c>
      <c r="AB170" s="86">
        <v>0.01</v>
      </c>
      <c r="AC170" s="86">
        <v>387481600</v>
      </c>
      <c r="AD170" s="86">
        <v>387481600</v>
      </c>
      <c r="AE170" s="86">
        <v>2835376</v>
      </c>
      <c r="AF170" s="86">
        <v>1343424</v>
      </c>
      <c r="AG170" s="86">
        <v>1398984</v>
      </c>
      <c r="AH170" s="86">
        <v>-55560</v>
      </c>
      <c r="AI170" s="86"/>
      <c r="AJ170" s="86">
        <v>19755579418.029999</v>
      </c>
      <c r="AK170" s="82">
        <v>1.9614</v>
      </c>
      <c r="AL170" s="82" t="s">
        <v>21575</v>
      </c>
      <c r="AM170" s="82" t="s">
        <v>8216</v>
      </c>
      <c r="AN170" s="82">
        <v>6648</v>
      </c>
      <c r="AO170" s="82" t="s">
        <v>8280</v>
      </c>
      <c r="AP170" s="82"/>
      <c r="AQ170" s="83"/>
      <c r="AR170" s="83"/>
      <c r="AS170" s="82">
        <v>177</v>
      </c>
      <c r="AT170" s="82"/>
      <c r="AU170" s="83">
        <v>45777</v>
      </c>
      <c r="AV170" s="82" t="s">
        <v>8218</v>
      </c>
      <c r="AW170" s="82">
        <v>100</v>
      </c>
      <c r="AX170" s="83"/>
      <c r="AY170" s="82" t="s">
        <v>4963</v>
      </c>
      <c r="AZ170" s="82">
        <v>1</v>
      </c>
      <c r="BA170" s="82" t="s">
        <v>8272</v>
      </c>
      <c r="BB170" s="82" t="s">
        <v>8276</v>
      </c>
      <c r="BC170" s="87">
        <v>6.7000000000000004E-2</v>
      </c>
      <c r="BD170" s="87">
        <v>6.7000000000000004E-2</v>
      </c>
      <c r="BE170" s="87">
        <v>96.870400000000004</v>
      </c>
      <c r="BF170" s="87">
        <v>96.870400000000004</v>
      </c>
      <c r="BG170" s="82" t="s">
        <v>8221</v>
      </c>
      <c r="BH170" s="82" t="s">
        <v>8372</v>
      </c>
      <c r="BI170" s="82"/>
      <c r="BJ170" s="82"/>
      <c r="BK170" s="82"/>
      <c r="BL170" s="86">
        <v>387481600</v>
      </c>
      <c r="BM170" s="82">
        <v>1.9614</v>
      </c>
      <c r="BN170" s="82" t="s">
        <v>4964</v>
      </c>
      <c r="BO170" s="82"/>
      <c r="BP170" s="88"/>
      <c r="BQ170" s="88">
        <v>100000000000</v>
      </c>
      <c r="BR170" s="88">
        <v>1</v>
      </c>
      <c r="BS170" s="82" t="s">
        <v>8223</v>
      </c>
      <c r="BT170" s="85"/>
    </row>
    <row r="171" spans="1:72" hidden="1">
      <c r="A171" s="82" t="s">
        <v>8369</v>
      </c>
      <c r="B171" s="82" t="s">
        <v>8370</v>
      </c>
      <c r="C171" s="82" t="s">
        <v>21892</v>
      </c>
      <c r="D171" s="82" t="s">
        <v>21893</v>
      </c>
      <c r="E171" s="82" t="s">
        <v>8307</v>
      </c>
      <c r="F171" s="82" t="s">
        <v>8364</v>
      </c>
      <c r="G171" s="83">
        <v>46091</v>
      </c>
      <c r="H171" s="84">
        <v>2500000</v>
      </c>
      <c r="I171" s="85">
        <v>6.6400000000000001E-2</v>
      </c>
      <c r="J171" s="82">
        <v>94.6126</v>
      </c>
      <c r="K171" s="86">
        <v>0</v>
      </c>
      <c r="L171" s="82" t="s">
        <v>8271</v>
      </c>
      <c r="M171" s="82" t="s">
        <v>8357</v>
      </c>
      <c r="N171" s="82" t="s">
        <v>8214</v>
      </c>
      <c r="O171" s="82" t="s">
        <v>8357</v>
      </c>
      <c r="P171" s="82" t="s">
        <v>8308</v>
      </c>
      <c r="Q171" s="86">
        <v>250000000</v>
      </c>
      <c r="R171" s="82">
        <v>0.86</v>
      </c>
      <c r="S171" s="86">
        <v>250000000</v>
      </c>
      <c r="T171" s="83">
        <v>45777</v>
      </c>
      <c r="U171" s="82">
        <v>208</v>
      </c>
      <c r="V171" s="82">
        <v>182964</v>
      </c>
      <c r="W171" s="82" t="s">
        <v>4961</v>
      </c>
      <c r="X171" s="82">
        <v>94.596400000000003</v>
      </c>
      <c r="Y171" s="86">
        <v>236491000</v>
      </c>
      <c r="Z171" s="86">
        <v>236534022.5</v>
      </c>
      <c r="AA171" s="82"/>
      <c r="AB171" s="86"/>
      <c r="AC171" s="86">
        <v>236531500</v>
      </c>
      <c r="AD171" s="86">
        <v>236531500</v>
      </c>
      <c r="AE171" s="86">
        <v>43022.5</v>
      </c>
      <c r="AF171" s="86">
        <v>-2522.5</v>
      </c>
      <c r="AG171" s="86"/>
      <c r="AH171" s="86">
        <v>-2522.5</v>
      </c>
      <c r="AI171" s="86"/>
      <c r="AJ171" s="86">
        <v>19755579418.029999</v>
      </c>
      <c r="AK171" s="82">
        <v>1.1973</v>
      </c>
      <c r="AL171" s="82" t="s">
        <v>21894</v>
      </c>
      <c r="AM171" s="82" t="s">
        <v>8216</v>
      </c>
      <c r="AN171" s="82">
        <v>7567</v>
      </c>
      <c r="AO171" s="82" t="s">
        <v>8309</v>
      </c>
      <c r="AP171" s="82"/>
      <c r="AQ171" s="83"/>
      <c r="AR171" s="83"/>
      <c r="AS171" s="82">
        <v>314</v>
      </c>
      <c r="AT171" s="82"/>
      <c r="AU171" s="83">
        <v>45777</v>
      </c>
      <c r="AV171" s="82" t="s">
        <v>8218</v>
      </c>
      <c r="AW171" s="82">
        <v>100</v>
      </c>
      <c r="AX171" s="83"/>
      <c r="AY171" s="82" t="s">
        <v>4963</v>
      </c>
      <c r="AZ171" s="82">
        <v>1</v>
      </c>
      <c r="BA171" s="82" t="s">
        <v>8272</v>
      </c>
      <c r="BB171" s="82" t="s">
        <v>8276</v>
      </c>
      <c r="BC171" s="87">
        <v>6.6400000000000001E-2</v>
      </c>
      <c r="BD171" s="87">
        <v>6.6400000000000001E-2</v>
      </c>
      <c r="BE171" s="87">
        <v>94.6126</v>
      </c>
      <c r="BF171" s="87">
        <v>94.6126</v>
      </c>
      <c r="BG171" s="82" t="s">
        <v>8221</v>
      </c>
      <c r="BH171" s="82" t="s">
        <v>8372</v>
      </c>
      <c r="BI171" s="82"/>
      <c r="BJ171" s="82"/>
      <c r="BK171" s="82"/>
      <c r="BL171" s="86">
        <v>236531500</v>
      </c>
      <c r="BM171" s="82">
        <v>1.1973</v>
      </c>
      <c r="BN171" s="82" t="s">
        <v>8309</v>
      </c>
      <c r="BO171" s="82"/>
      <c r="BP171" s="88"/>
      <c r="BQ171" s="88">
        <v>118000000000</v>
      </c>
      <c r="BR171" s="88">
        <v>0.84699999999999998</v>
      </c>
      <c r="BS171" s="82" t="s">
        <v>8223</v>
      </c>
      <c r="BT171" s="85"/>
    </row>
    <row r="172" spans="1:72" hidden="1">
      <c r="A172" s="82" t="s">
        <v>8369</v>
      </c>
      <c r="B172" s="82" t="s">
        <v>8370</v>
      </c>
      <c r="C172" s="82" t="s">
        <v>21895</v>
      </c>
      <c r="D172" s="82" t="s">
        <v>21896</v>
      </c>
      <c r="E172" s="82" t="s">
        <v>8310</v>
      </c>
      <c r="F172" s="82" t="s">
        <v>8364</v>
      </c>
      <c r="G172" s="83">
        <v>46006</v>
      </c>
      <c r="H172" s="84">
        <v>1000000</v>
      </c>
      <c r="I172" s="85">
        <v>6.7150000000000001E-2</v>
      </c>
      <c r="J172" s="82">
        <v>95.974299999999999</v>
      </c>
      <c r="K172" s="86">
        <v>0</v>
      </c>
      <c r="L172" s="82" t="s">
        <v>8271</v>
      </c>
      <c r="M172" s="82" t="s">
        <v>633</v>
      </c>
      <c r="N172" s="82" t="s">
        <v>8214</v>
      </c>
      <c r="O172" s="82" t="s">
        <v>633</v>
      </c>
      <c r="P172" s="82" t="s">
        <v>8287</v>
      </c>
      <c r="Q172" s="86">
        <v>100000000</v>
      </c>
      <c r="R172" s="82">
        <v>0.63</v>
      </c>
      <c r="S172" s="86">
        <v>100000000</v>
      </c>
      <c r="T172" s="83">
        <v>45777</v>
      </c>
      <c r="U172" s="82">
        <v>208</v>
      </c>
      <c r="V172" s="82">
        <v>181892</v>
      </c>
      <c r="W172" s="82" t="s">
        <v>4961</v>
      </c>
      <c r="X172" s="82">
        <v>95.658000000000001</v>
      </c>
      <c r="Y172" s="86">
        <v>95658000</v>
      </c>
      <c r="Z172" s="86">
        <v>95942721</v>
      </c>
      <c r="AA172" s="82">
        <v>95.965400000000002</v>
      </c>
      <c r="AB172" s="86">
        <v>0.01</v>
      </c>
      <c r="AC172" s="86">
        <v>95974300</v>
      </c>
      <c r="AD172" s="86">
        <v>95974300</v>
      </c>
      <c r="AE172" s="86">
        <v>284721</v>
      </c>
      <c r="AF172" s="86">
        <v>31579</v>
      </c>
      <c r="AG172" s="86">
        <v>40474</v>
      </c>
      <c r="AH172" s="86">
        <v>-8895</v>
      </c>
      <c r="AI172" s="86"/>
      <c r="AJ172" s="86">
        <v>19755579418.029999</v>
      </c>
      <c r="AK172" s="82">
        <v>0.48580000000000001</v>
      </c>
      <c r="AL172" s="82" t="s">
        <v>21897</v>
      </c>
      <c r="AM172" s="82" t="s">
        <v>8216</v>
      </c>
      <c r="AN172" s="82">
        <v>7708</v>
      </c>
      <c r="AO172" s="82" t="s">
        <v>8280</v>
      </c>
      <c r="AP172" s="82"/>
      <c r="AQ172" s="83"/>
      <c r="AR172" s="83"/>
      <c r="AS172" s="82">
        <v>229</v>
      </c>
      <c r="AT172" s="82"/>
      <c r="AU172" s="83">
        <v>45777</v>
      </c>
      <c r="AV172" s="82" t="s">
        <v>8218</v>
      </c>
      <c r="AW172" s="82">
        <v>100</v>
      </c>
      <c r="AX172" s="83"/>
      <c r="AY172" s="82" t="s">
        <v>4963</v>
      </c>
      <c r="AZ172" s="82">
        <v>1</v>
      </c>
      <c r="BA172" s="82" t="s">
        <v>8272</v>
      </c>
      <c r="BB172" s="82" t="s">
        <v>8272</v>
      </c>
      <c r="BC172" s="87">
        <v>6.7299999999999999E-2</v>
      </c>
      <c r="BD172" s="87">
        <v>6.7000000000000004E-2</v>
      </c>
      <c r="BE172" s="87">
        <v>95.965699999999998</v>
      </c>
      <c r="BF172" s="87">
        <v>95.982900000000001</v>
      </c>
      <c r="BG172" s="82" t="s">
        <v>8221</v>
      </c>
      <c r="BH172" s="82" t="s">
        <v>8372</v>
      </c>
      <c r="BI172" s="82"/>
      <c r="BJ172" s="82"/>
      <c r="BK172" s="82"/>
      <c r="BL172" s="86">
        <v>95974300</v>
      </c>
      <c r="BM172" s="82">
        <v>0.48580000000000001</v>
      </c>
      <c r="BN172" s="82" t="s">
        <v>4964</v>
      </c>
      <c r="BO172" s="82"/>
      <c r="BP172" s="88"/>
      <c r="BQ172" s="88">
        <v>29000000000</v>
      </c>
      <c r="BR172" s="88">
        <v>1.724</v>
      </c>
      <c r="BS172" s="82" t="s">
        <v>8223</v>
      </c>
      <c r="BT172" s="85"/>
    </row>
    <row r="173" spans="1:72" hidden="1">
      <c r="A173" s="82" t="s">
        <v>8369</v>
      </c>
      <c r="B173" s="82" t="s">
        <v>8370</v>
      </c>
      <c r="C173" s="82" t="s">
        <v>21931</v>
      </c>
      <c r="D173" s="82" t="s">
        <v>21932</v>
      </c>
      <c r="E173" s="82" t="s">
        <v>20922</v>
      </c>
      <c r="F173" s="82" t="s">
        <v>8364</v>
      </c>
      <c r="G173" s="83">
        <v>46136</v>
      </c>
      <c r="H173" s="84">
        <v>5000000</v>
      </c>
      <c r="I173" s="85">
        <v>7.4499999999999997E-2</v>
      </c>
      <c r="J173" s="82">
        <v>93.1905</v>
      </c>
      <c r="K173" s="86">
        <v>0</v>
      </c>
      <c r="L173" s="82" t="s">
        <v>8271</v>
      </c>
      <c r="M173" s="82" t="s">
        <v>633</v>
      </c>
      <c r="N173" s="82" t="s">
        <v>8214</v>
      </c>
      <c r="O173" s="82" t="s">
        <v>633</v>
      </c>
      <c r="P173" s="82" t="s">
        <v>8279</v>
      </c>
      <c r="Q173" s="86">
        <v>500000000</v>
      </c>
      <c r="R173" s="82">
        <v>0.98</v>
      </c>
      <c r="S173" s="86">
        <v>500000000</v>
      </c>
      <c r="T173" s="83">
        <v>45777</v>
      </c>
      <c r="U173" s="82">
        <v>208</v>
      </c>
      <c r="V173" s="82">
        <v>182980</v>
      </c>
      <c r="W173" s="82" t="s">
        <v>4961</v>
      </c>
      <c r="X173" s="82">
        <v>93.066500000000005</v>
      </c>
      <c r="Y173" s="86">
        <v>465332500</v>
      </c>
      <c r="Z173" s="86">
        <v>465997355</v>
      </c>
      <c r="AA173" s="82">
        <v>93.172700000000006</v>
      </c>
      <c r="AB173" s="86">
        <v>0.02</v>
      </c>
      <c r="AC173" s="86">
        <v>465952500</v>
      </c>
      <c r="AD173" s="86">
        <v>465952500</v>
      </c>
      <c r="AE173" s="86">
        <v>664855</v>
      </c>
      <c r="AF173" s="86">
        <v>-44855</v>
      </c>
      <c r="AG173" s="86">
        <v>-38875</v>
      </c>
      <c r="AH173" s="86">
        <v>-5980</v>
      </c>
      <c r="AI173" s="86"/>
      <c r="AJ173" s="86">
        <v>19755579418.029999</v>
      </c>
      <c r="AK173" s="82">
        <v>2.3586</v>
      </c>
      <c r="AL173" s="82" t="s">
        <v>21933</v>
      </c>
      <c r="AM173" s="82" t="s">
        <v>8216</v>
      </c>
      <c r="AN173" s="82">
        <v>796153</v>
      </c>
      <c r="AO173" s="82" t="s">
        <v>8280</v>
      </c>
      <c r="AP173" s="82"/>
      <c r="AQ173" s="83"/>
      <c r="AR173" s="83"/>
      <c r="AS173" s="82">
        <v>359</v>
      </c>
      <c r="AT173" s="82"/>
      <c r="AU173" s="83">
        <v>45777</v>
      </c>
      <c r="AV173" s="82" t="s">
        <v>8218</v>
      </c>
      <c r="AW173" s="82">
        <v>100</v>
      </c>
      <c r="AX173" s="83"/>
      <c r="AY173" s="82" t="s">
        <v>4963</v>
      </c>
      <c r="AZ173" s="82">
        <v>1</v>
      </c>
      <c r="BA173" s="82" t="s">
        <v>8272</v>
      </c>
      <c r="BB173" s="82" t="s">
        <v>8276</v>
      </c>
      <c r="BC173" s="87">
        <v>7.4499999999999997E-2</v>
      </c>
      <c r="BD173" s="87">
        <v>7.4499999999999997E-2</v>
      </c>
      <c r="BE173" s="87">
        <v>93.1905</v>
      </c>
      <c r="BF173" s="87">
        <v>93.1905</v>
      </c>
      <c r="BG173" s="82" t="s">
        <v>8221</v>
      </c>
      <c r="BH173" s="82" t="s">
        <v>8372</v>
      </c>
      <c r="BI173" s="82"/>
      <c r="BJ173" s="82"/>
      <c r="BK173" s="82"/>
      <c r="BL173" s="86">
        <v>465952500</v>
      </c>
      <c r="BM173" s="82">
        <v>2.3586</v>
      </c>
      <c r="BN173" s="82" t="s">
        <v>4964</v>
      </c>
      <c r="BO173" s="82"/>
      <c r="BP173" s="88"/>
      <c r="BQ173" s="88">
        <v>500000000</v>
      </c>
      <c r="BR173" s="88">
        <v>100</v>
      </c>
      <c r="BS173" s="82" t="s">
        <v>8377</v>
      </c>
      <c r="BT173" s="85"/>
    </row>
    <row r="174" spans="1:72" hidden="1">
      <c r="A174" s="82" t="s">
        <v>8369</v>
      </c>
      <c r="B174" s="82" t="s">
        <v>8370</v>
      </c>
      <c r="C174" s="82" t="s">
        <v>21902</v>
      </c>
      <c r="D174" s="82" t="s">
        <v>21903</v>
      </c>
      <c r="E174" s="82" t="s">
        <v>21904</v>
      </c>
      <c r="F174" s="82" t="s">
        <v>8364</v>
      </c>
      <c r="G174" s="83">
        <v>45960</v>
      </c>
      <c r="H174" s="84">
        <v>4000000</v>
      </c>
      <c r="I174" s="85">
        <v>7.0250000000000007E-2</v>
      </c>
      <c r="J174" s="82">
        <v>96.615700000000004</v>
      </c>
      <c r="K174" s="86">
        <v>0</v>
      </c>
      <c r="L174" s="82" t="s">
        <v>8271</v>
      </c>
      <c r="M174" s="82" t="s">
        <v>633</v>
      </c>
      <c r="N174" s="82" t="s">
        <v>8214</v>
      </c>
      <c r="O174" s="82" t="s">
        <v>633</v>
      </c>
      <c r="P174" s="82" t="s">
        <v>8279</v>
      </c>
      <c r="Q174" s="86">
        <v>400000000</v>
      </c>
      <c r="R174" s="82">
        <v>0.5</v>
      </c>
      <c r="S174" s="86">
        <v>400000000</v>
      </c>
      <c r="T174" s="83">
        <v>45777</v>
      </c>
      <c r="U174" s="82">
        <v>208</v>
      </c>
      <c r="V174" s="82">
        <v>182616</v>
      </c>
      <c r="W174" s="82" t="s">
        <v>4961</v>
      </c>
      <c r="X174" s="82">
        <v>96.219200000000001</v>
      </c>
      <c r="Y174" s="86">
        <v>384876800</v>
      </c>
      <c r="Z174" s="86">
        <v>386374144</v>
      </c>
      <c r="AA174" s="82">
        <v>96.614099999999993</v>
      </c>
      <c r="AB174" s="86">
        <v>0</v>
      </c>
      <c r="AC174" s="86">
        <v>386462800</v>
      </c>
      <c r="AD174" s="86">
        <v>386462800</v>
      </c>
      <c r="AE174" s="86">
        <v>1497344</v>
      </c>
      <c r="AF174" s="86">
        <v>88656</v>
      </c>
      <c r="AG174" s="86">
        <v>157120</v>
      </c>
      <c r="AH174" s="86">
        <v>-68464</v>
      </c>
      <c r="AI174" s="86"/>
      <c r="AJ174" s="86">
        <v>19755579418.029999</v>
      </c>
      <c r="AK174" s="82">
        <v>1.9561999999999999</v>
      </c>
      <c r="AL174" s="82" t="s">
        <v>21905</v>
      </c>
      <c r="AM174" s="82" t="s">
        <v>8216</v>
      </c>
      <c r="AN174" s="82">
        <v>8190</v>
      </c>
      <c r="AO174" s="82" t="s">
        <v>8280</v>
      </c>
      <c r="AP174" s="82"/>
      <c r="AQ174" s="83"/>
      <c r="AR174" s="83"/>
      <c r="AS174" s="82">
        <v>183</v>
      </c>
      <c r="AT174" s="82"/>
      <c r="AU174" s="83">
        <v>45777</v>
      </c>
      <c r="AV174" s="82" t="s">
        <v>8218</v>
      </c>
      <c r="AW174" s="82">
        <v>100</v>
      </c>
      <c r="AX174" s="83"/>
      <c r="AY174" s="82" t="s">
        <v>4963</v>
      </c>
      <c r="AZ174" s="82">
        <v>1</v>
      </c>
      <c r="BA174" s="82" t="s">
        <v>8272</v>
      </c>
      <c r="BB174" s="82" t="s">
        <v>8276</v>
      </c>
      <c r="BC174" s="87">
        <v>7.0000000000000007E-2</v>
      </c>
      <c r="BD174" s="87">
        <v>7.0499999999999993E-2</v>
      </c>
      <c r="BE174" s="87">
        <v>96.627399999999994</v>
      </c>
      <c r="BF174" s="87">
        <v>96.603999999999999</v>
      </c>
      <c r="BG174" s="82" t="s">
        <v>8221</v>
      </c>
      <c r="BH174" s="82" t="s">
        <v>8372</v>
      </c>
      <c r="BI174" s="82"/>
      <c r="BJ174" s="82"/>
      <c r="BK174" s="82"/>
      <c r="BL174" s="86">
        <v>386462800</v>
      </c>
      <c r="BM174" s="82">
        <v>1.9561999999999999</v>
      </c>
      <c r="BN174" s="82" t="s">
        <v>4964</v>
      </c>
      <c r="BO174" s="82"/>
      <c r="BP174" s="88"/>
      <c r="BQ174" s="88">
        <v>28000000000</v>
      </c>
      <c r="BR174" s="88">
        <v>3.5710000000000002</v>
      </c>
      <c r="BS174" s="82" t="s">
        <v>8223</v>
      </c>
      <c r="BT174" s="85"/>
    </row>
    <row r="175" spans="1:72" hidden="1">
      <c r="A175" s="82" t="s">
        <v>8369</v>
      </c>
      <c r="B175" s="82" t="s">
        <v>8370</v>
      </c>
      <c r="C175" s="82" t="s">
        <v>20870</v>
      </c>
      <c r="D175" s="82" t="s">
        <v>20871</v>
      </c>
      <c r="E175" s="82" t="s">
        <v>9462</v>
      </c>
      <c r="F175" s="82" t="s">
        <v>8364</v>
      </c>
      <c r="G175" s="83">
        <v>45866</v>
      </c>
      <c r="H175" s="84">
        <v>2000000</v>
      </c>
      <c r="I175" s="85">
        <v>8.2449999999999996E-2</v>
      </c>
      <c r="J175" s="82">
        <v>98.050899999999999</v>
      </c>
      <c r="K175" s="86">
        <v>0</v>
      </c>
      <c r="L175" s="82" t="s">
        <v>8271</v>
      </c>
      <c r="M175" s="82" t="s">
        <v>1274</v>
      </c>
      <c r="N175" s="82" t="s">
        <v>9463</v>
      </c>
      <c r="O175" s="82" t="s">
        <v>1274</v>
      </c>
      <c r="P175" s="82" t="s">
        <v>5101</v>
      </c>
      <c r="Q175" s="86">
        <v>200000000</v>
      </c>
      <c r="R175" s="82">
        <v>0.24</v>
      </c>
      <c r="S175" s="86">
        <v>200000000</v>
      </c>
      <c r="T175" s="83">
        <v>45777</v>
      </c>
      <c r="U175" s="82">
        <v>208</v>
      </c>
      <c r="V175" s="82">
        <v>179771</v>
      </c>
      <c r="W175" s="82" t="s">
        <v>4961</v>
      </c>
      <c r="X175" s="82">
        <v>95.864199999999997</v>
      </c>
      <c r="Y175" s="86">
        <v>191728400</v>
      </c>
      <c r="Z175" s="86">
        <v>195978448</v>
      </c>
      <c r="AA175" s="82">
        <v>98.026899999999998</v>
      </c>
      <c r="AB175" s="86">
        <v>0.02</v>
      </c>
      <c r="AC175" s="86">
        <v>196101800</v>
      </c>
      <c r="AD175" s="86">
        <v>196101800</v>
      </c>
      <c r="AE175" s="86">
        <v>4250048</v>
      </c>
      <c r="AF175" s="86">
        <v>123352</v>
      </c>
      <c r="AG175" s="86">
        <v>121050</v>
      </c>
      <c r="AH175" s="86">
        <v>2302</v>
      </c>
      <c r="AI175" s="86"/>
      <c r="AJ175" s="86">
        <v>19755579418.029999</v>
      </c>
      <c r="AK175" s="82">
        <v>0.99260000000000004</v>
      </c>
      <c r="AL175" s="82" t="s">
        <v>20872</v>
      </c>
      <c r="AM175" s="82" t="s">
        <v>8216</v>
      </c>
      <c r="AN175" s="82">
        <v>8304</v>
      </c>
      <c r="AO175" s="82" t="s">
        <v>5015</v>
      </c>
      <c r="AP175" s="82"/>
      <c r="AQ175" s="83"/>
      <c r="AR175" s="83"/>
      <c r="AS175" s="82">
        <v>89</v>
      </c>
      <c r="AT175" s="82"/>
      <c r="AU175" s="83">
        <v>45777</v>
      </c>
      <c r="AV175" s="82" t="s">
        <v>8218</v>
      </c>
      <c r="AW175" s="82">
        <v>100</v>
      </c>
      <c r="AX175" s="83"/>
      <c r="AY175" s="82" t="s">
        <v>4963</v>
      </c>
      <c r="AZ175" s="82">
        <v>1</v>
      </c>
      <c r="BA175" s="82" t="s">
        <v>8272</v>
      </c>
      <c r="BB175" s="82" t="s">
        <v>8276</v>
      </c>
      <c r="BC175" s="87">
        <v>8.2699999999999996E-2</v>
      </c>
      <c r="BD175" s="87">
        <v>8.2199999999999995E-2</v>
      </c>
      <c r="BE175" s="87">
        <v>98.045100000000005</v>
      </c>
      <c r="BF175" s="87">
        <v>98.056700000000006</v>
      </c>
      <c r="BG175" s="82" t="s">
        <v>8221</v>
      </c>
      <c r="BH175" s="82" t="s">
        <v>8372</v>
      </c>
      <c r="BI175" s="82"/>
      <c r="BJ175" s="82"/>
      <c r="BK175" s="82"/>
      <c r="BL175" s="86">
        <v>196101800</v>
      </c>
      <c r="BM175" s="82">
        <v>0.99260000000000004</v>
      </c>
      <c r="BN175" s="82" t="s">
        <v>5002</v>
      </c>
      <c r="BO175" s="82"/>
      <c r="BP175" s="88"/>
      <c r="BQ175" s="88">
        <v>500000000</v>
      </c>
      <c r="BR175" s="88">
        <v>100</v>
      </c>
      <c r="BS175" s="82" t="s">
        <v>8377</v>
      </c>
      <c r="BT175" s="85"/>
    </row>
    <row r="176" spans="1:72" hidden="1">
      <c r="A176" s="82" t="s">
        <v>8369</v>
      </c>
      <c r="B176" s="82" t="s">
        <v>8370</v>
      </c>
      <c r="C176" s="82" t="s">
        <v>21934</v>
      </c>
      <c r="D176" s="82" t="s">
        <v>21935</v>
      </c>
      <c r="E176" s="82" t="s">
        <v>9462</v>
      </c>
      <c r="F176" s="82" t="s">
        <v>8364</v>
      </c>
      <c r="G176" s="83">
        <v>45943</v>
      </c>
      <c r="H176" s="84">
        <v>2500000</v>
      </c>
      <c r="I176" s="85">
        <v>8.3650000000000002E-2</v>
      </c>
      <c r="J176" s="82">
        <v>96.356300000000005</v>
      </c>
      <c r="K176" s="86">
        <v>0</v>
      </c>
      <c r="L176" s="82" t="s">
        <v>8271</v>
      </c>
      <c r="M176" s="82" t="s">
        <v>1274</v>
      </c>
      <c r="N176" s="82" t="s">
        <v>9463</v>
      </c>
      <c r="O176" s="82" t="s">
        <v>1274</v>
      </c>
      <c r="P176" s="82" t="s">
        <v>5101</v>
      </c>
      <c r="Q176" s="86">
        <v>250000000</v>
      </c>
      <c r="R176" s="82">
        <v>0.45</v>
      </c>
      <c r="S176" s="86">
        <v>250000000</v>
      </c>
      <c r="T176" s="83">
        <v>45777</v>
      </c>
      <c r="U176" s="82">
        <v>208</v>
      </c>
      <c r="V176" s="82">
        <v>182709</v>
      </c>
      <c r="W176" s="82" t="s">
        <v>4961</v>
      </c>
      <c r="X176" s="82">
        <v>95.909800000000004</v>
      </c>
      <c r="Y176" s="86">
        <v>239774500</v>
      </c>
      <c r="Z176" s="86">
        <v>240678412.5</v>
      </c>
      <c r="AA176" s="82">
        <v>96.345699999999994</v>
      </c>
      <c r="AB176" s="86">
        <v>0.01</v>
      </c>
      <c r="AC176" s="86">
        <v>240890750</v>
      </c>
      <c r="AD176" s="86">
        <v>240890750</v>
      </c>
      <c r="AE176" s="86">
        <v>903912.5</v>
      </c>
      <c r="AF176" s="86">
        <v>212337.5</v>
      </c>
      <c r="AG176" s="86">
        <v>242332.5</v>
      </c>
      <c r="AH176" s="86">
        <v>-29995</v>
      </c>
      <c r="AI176" s="86"/>
      <c r="AJ176" s="86">
        <v>19755579418.029999</v>
      </c>
      <c r="AK176" s="82">
        <v>1.2194</v>
      </c>
      <c r="AL176" s="82" t="s">
        <v>21936</v>
      </c>
      <c r="AM176" s="82" t="s">
        <v>8216</v>
      </c>
      <c r="AN176" s="82">
        <v>8304</v>
      </c>
      <c r="AO176" s="82" t="s">
        <v>5015</v>
      </c>
      <c r="AP176" s="82"/>
      <c r="AQ176" s="83"/>
      <c r="AR176" s="83"/>
      <c r="AS176" s="82">
        <v>166</v>
      </c>
      <c r="AT176" s="82"/>
      <c r="AU176" s="83">
        <v>45777</v>
      </c>
      <c r="AV176" s="82" t="s">
        <v>8218</v>
      </c>
      <c r="AW176" s="82">
        <v>100</v>
      </c>
      <c r="AX176" s="83"/>
      <c r="AY176" s="82" t="s">
        <v>4963</v>
      </c>
      <c r="AZ176" s="82">
        <v>1</v>
      </c>
      <c r="BA176" s="82" t="s">
        <v>8272</v>
      </c>
      <c r="BB176" s="82" t="s">
        <v>8276</v>
      </c>
      <c r="BC176" s="87">
        <v>8.3799999999999999E-2</v>
      </c>
      <c r="BD176" s="87">
        <v>8.3500000000000005E-2</v>
      </c>
      <c r="BE176" s="87">
        <v>96.35</v>
      </c>
      <c r="BF176" s="87">
        <v>96.3626</v>
      </c>
      <c r="BG176" s="82" t="s">
        <v>8221</v>
      </c>
      <c r="BH176" s="82" t="s">
        <v>8372</v>
      </c>
      <c r="BI176" s="82"/>
      <c r="BJ176" s="82"/>
      <c r="BK176" s="82"/>
      <c r="BL176" s="86">
        <v>240890750</v>
      </c>
      <c r="BM176" s="82">
        <v>1.2194</v>
      </c>
      <c r="BN176" s="82" t="s">
        <v>5002</v>
      </c>
      <c r="BO176" s="82"/>
      <c r="BP176" s="88"/>
      <c r="BQ176" s="88">
        <v>250000000</v>
      </c>
      <c r="BR176" s="88">
        <v>100</v>
      </c>
      <c r="BS176" s="82" t="s">
        <v>8377</v>
      </c>
      <c r="BT176" s="85"/>
    </row>
    <row r="177" spans="1:72" hidden="1">
      <c r="A177" s="82" t="s">
        <v>8369</v>
      </c>
      <c r="B177" s="82" t="s">
        <v>8370</v>
      </c>
      <c r="C177" s="82" t="s">
        <v>20504</v>
      </c>
      <c r="D177" s="82" t="s">
        <v>20505</v>
      </c>
      <c r="E177" s="82" t="s">
        <v>9462</v>
      </c>
      <c r="F177" s="82" t="s">
        <v>8364</v>
      </c>
      <c r="G177" s="83">
        <v>45827</v>
      </c>
      <c r="H177" s="84">
        <v>7500000</v>
      </c>
      <c r="I177" s="85">
        <v>8.2199999999999995E-2</v>
      </c>
      <c r="J177" s="82">
        <v>98.908600000000007</v>
      </c>
      <c r="K177" s="86">
        <v>0</v>
      </c>
      <c r="L177" s="82" t="s">
        <v>8271</v>
      </c>
      <c r="M177" s="82" t="s">
        <v>1274</v>
      </c>
      <c r="N177" s="82" t="s">
        <v>9463</v>
      </c>
      <c r="O177" s="82" t="s">
        <v>1274</v>
      </c>
      <c r="P177" s="82" t="s">
        <v>5101</v>
      </c>
      <c r="Q177" s="86">
        <v>750000000</v>
      </c>
      <c r="R177" s="82">
        <v>0.14000000000000001</v>
      </c>
      <c r="S177" s="86">
        <v>750000000</v>
      </c>
      <c r="T177" s="83">
        <v>45777</v>
      </c>
      <c r="U177" s="82">
        <v>208</v>
      </c>
      <c r="V177" s="82">
        <v>178047</v>
      </c>
      <c r="W177" s="82" t="s">
        <v>4961</v>
      </c>
      <c r="X177" s="82">
        <v>95.864199999999997</v>
      </c>
      <c r="Y177" s="86">
        <v>718981500</v>
      </c>
      <c r="Z177" s="86">
        <v>741602730</v>
      </c>
      <c r="AA177" s="82">
        <v>98.888499999999993</v>
      </c>
      <c r="AB177" s="86">
        <v>0.02</v>
      </c>
      <c r="AC177" s="86">
        <v>741814500</v>
      </c>
      <c r="AD177" s="86">
        <v>741814500</v>
      </c>
      <c r="AE177" s="86">
        <v>22621230</v>
      </c>
      <c r="AF177" s="86">
        <v>211770</v>
      </c>
      <c r="AG177" s="86">
        <v>232395</v>
      </c>
      <c r="AH177" s="86">
        <v>-20625</v>
      </c>
      <c r="AI177" s="86"/>
      <c r="AJ177" s="86">
        <v>19755579418.029999</v>
      </c>
      <c r="AK177" s="82">
        <v>3.7549999999999999</v>
      </c>
      <c r="AL177" s="82" t="s">
        <v>20506</v>
      </c>
      <c r="AM177" s="82" t="s">
        <v>8216</v>
      </c>
      <c r="AN177" s="82">
        <v>8304</v>
      </c>
      <c r="AO177" s="82" t="s">
        <v>5015</v>
      </c>
      <c r="AP177" s="82"/>
      <c r="AQ177" s="83"/>
      <c r="AR177" s="83"/>
      <c r="AS177" s="82">
        <v>50</v>
      </c>
      <c r="AT177" s="82"/>
      <c r="AU177" s="83">
        <v>45777</v>
      </c>
      <c r="AV177" s="82" t="s">
        <v>8218</v>
      </c>
      <c r="AW177" s="82">
        <v>100</v>
      </c>
      <c r="AX177" s="83"/>
      <c r="AY177" s="82" t="s">
        <v>4963</v>
      </c>
      <c r="AZ177" s="82">
        <v>1</v>
      </c>
      <c r="BA177" s="82" t="s">
        <v>8272</v>
      </c>
      <c r="BB177" s="82" t="s">
        <v>8276</v>
      </c>
      <c r="BC177" s="87">
        <v>8.2400000000000001E-2</v>
      </c>
      <c r="BD177" s="87">
        <v>8.2000000000000003E-2</v>
      </c>
      <c r="BE177" s="87">
        <v>98.905900000000003</v>
      </c>
      <c r="BF177" s="87">
        <v>98.911199999999994</v>
      </c>
      <c r="BG177" s="82" t="s">
        <v>8221</v>
      </c>
      <c r="BH177" s="82" t="s">
        <v>8372</v>
      </c>
      <c r="BI177" s="82"/>
      <c r="BJ177" s="82"/>
      <c r="BK177" s="82"/>
      <c r="BL177" s="86">
        <v>741814500</v>
      </c>
      <c r="BM177" s="82">
        <v>3.7549999999999999</v>
      </c>
      <c r="BN177" s="82" t="s">
        <v>5002</v>
      </c>
      <c r="BO177" s="82"/>
      <c r="BP177" s="88"/>
      <c r="BQ177" s="88">
        <v>750000000</v>
      </c>
      <c r="BR177" s="88">
        <v>100</v>
      </c>
      <c r="BS177" s="82" t="s">
        <v>8377</v>
      </c>
      <c r="BT177" s="85"/>
    </row>
    <row r="178" spans="1:72" hidden="1">
      <c r="A178" s="82" t="s">
        <v>8369</v>
      </c>
      <c r="B178" s="82" t="s">
        <v>8370</v>
      </c>
      <c r="C178" s="82" t="s">
        <v>10001</v>
      </c>
      <c r="D178" s="82" t="s">
        <v>10002</v>
      </c>
      <c r="E178" s="82" t="s">
        <v>10003</v>
      </c>
      <c r="F178" s="82" t="s">
        <v>8213</v>
      </c>
      <c r="G178" s="83">
        <v>46378</v>
      </c>
      <c r="H178" s="84">
        <v>2500000</v>
      </c>
      <c r="I178" s="85">
        <v>7.2929999999999995E-2</v>
      </c>
      <c r="J178" s="82">
        <v>101.1382</v>
      </c>
      <c r="K178" s="86">
        <v>7208410.96</v>
      </c>
      <c r="L178" s="82" t="s">
        <v>8214</v>
      </c>
      <c r="M178" s="82" t="s">
        <v>1274</v>
      </c>
      <c r="N178" s="82" t="s">
        <v>8214</v>
      </c>
      <c r="O178" s="82" t="s">
        <v>1274</v>
      </c>
      <c r="P178" s="82" t="s">
        <v>8365</v>
      </c>
      <c r="Q178" s="86">
        <v>250000000</v>
      </c>
      <c r="R178" s="82">
        <v>1.65</v>
      </c>
      <c r="S178" s="86">
        <v>250000000</v>
      </c>
      <c r="T178" s="83">
        <v>45777</v>
      </c>
      <c r="U178" s="82">
        <v>202</v>
      </c>
      <c r="V178" s="82">
        <v>173087</v>
      </c>
      <c r="W178" s="82" t="s">
        <v>4961</v>
      </c>
      <c r="X178" s="82">
        <v>100.03319999999999</v>
      </c>
      <c r="Y178" s="86">
        <v>250083000</v>
      </c>
      <c r="Z178" s="86"/>
      <c r="AA178" s="82">
        <v>101.1403</v>
      </c>
      <c r="AB178" s="86">
        <v>0</v>
      </c>
      <c r="AC178" s="86">
        <v>252845500</v>
      </c>
      <c r="AD178" s="86">
        <v>252845500</v>
      </c>
      <c r="AE178" s="86">
        <v>0</v>
      </c>
      <c r="AF178" s="86">
        <v>2762500</v>
      </c>
      <c r="AG178" s="86">
        <v>2767750</v>
      </c>
      <c r="AH178" s="86">
        <v>-5250</v>
      </c>
      <c r="AI178" s="86"/>
      <c r="AJ178" s="86">
        <v>19755579418.029999</v>
      </c>
      <c r="AK178" s="82">
        <v>1.2799</v>
      </c>
      <c r="AL178" s="82" t="s">
        <v>10004</v>
      </c>
      <c r="AM178" s="82" t="s">
        <v>8216</v>
      </c>
      <c r="AN178" s="82">
        <v>779060</v>
      </c>
      <c r="AO178" s="82" t="s">
        <v>8280</v>
      </c>
      <c r="AP178" s="82">
        <v>8.0955999999999992</v>
      </c>
      <c r="AQ178" s="83">
        <v>45648</v>
      </c>
      <c r="AR178" s="83">
        <v>46013</v>
      </c>
      <c r="AS178" s="82">
        <v>601</v>
      </c>
      <c r="AT178" s="82" t="s">
        <v>8217</v>
      </c>
      <c r="AU178" s="83">
        <v>45777</v>
      </c>
      <c r="AV178" s="82" t="s">
        <v>8218</v>
      </c>
      <c r="AW178" s="82">
        <v>100</v>
      </c>
      <c r="AX178" s="83"/>
      <c r="AY178" s="82" t="s">
        <v>4963</v>
      </c>
      <c r="AZ178" s="82">
        <v>1</v>
      </c>
      <c r="BA178" s="82" t="s">
        <v>8220</v>
      </c>
      <c r="BB178" s="82" t="s">
        <v>8220</v>
      </c>
      <c r="BC178" s="87">
        <v>7.2550000000000003E-2</v>
      </c>
      <c r="BD178" s="87">
        <v>7.3300000000000004E-2</v>
      </c>
      <c r="BE178" s="87">
        <v>101.1952</v>
      </c>
      <c r="BF178" s="87">
        <v>101.08110000000001</v>
      </c>
      <c r="BG178" s="82" t="s">
        <v>8221</v>
      </c>
      <c r="BH178" s="82" t="s">
        <v>8372</v>
      </c>
      <c r="BI178" s="82">
        <v>1.46332</v>
      </c>
      <c r="BJ178" s="82">
        <v>1.46225</v>
      </c>
      <c r="BK178" s="82">
        <v>1.46278</v>
      </c>
      <c r="BL178" s="86">
        <v>260053910.96000001</v>
      </c>
      <c r="BM178" s="82">
        <v>1.3164</v>
      </c>
      <c r="BN178" s="82" t="s">
        <v>4964</v>
      </c>
      <c r="BO178" s="82">
        <v>1.5694600000000001</v>
      </c>
      <c r="BP178" s="88"/>
      <c r="BQ178" s="88">
        <v>3000000000</v>
      </c>
      <c r="BR178" s="88">
        <v>8.3330000000000002</v>
      </c>
      <c r="BS178" s="82" t="s">
        <v>8223</v>
      </c>
      <c r="BT178" s="85"/>
    </row>
    <row r="179" spans="1:72" hidden="1">
      <c r="A179" s="82" t="s">
        <v>8369</v>
      </c>
      <c r="B179" s="82" t="s">
        <v>8370</v>
      </c>
      <c r="C179" s="82" t="s">
        <v>21937</v>
      </c>
      <c r="D179" s="82" t="s">
        <v>21938</v>
      </c>
      <c r="E179" s="82" t="s">
        <v>8286</v>
      </c>
      <c r="F179" s="82" t="s">
        <v>8213</v>
      </c>
      <c r="G179" s="83">
        <v>45828</v>
      </c>
      <c r="H179" s="84">
        <v>1000000</v>
      </c>
      <c r="I179" s="85">
        <v>6.6650000000000001E-2</v>
      </c>
      <c r="J179" s="82">
        <v>99.814599999999999</v>
      </c>
      <c r="K179" s="86">
        <v>4819342.47</v>
      </c>
      <c r="L179" s="82" t="s">
        <v>8214</v>
      </c>
      <c r="M179" s="82" t="s">
        <v>633</v>
      </c>
      <c r="N179" s="82" t="s">
        <v>8214</v>
      </c>
      <c r="O179" s="82" t="s">
        <v>633</v>
      </c>
      <c r="P179" s="82" t="s">
        <v>8287</v>
      </c>
      <c r="Q179" s="86">
        <v>100000000</v>
      </c>
      <c r="R179" s="82">
        <v>0.14000000000000001</v>
      </c>
      <c r="S179" s="86">
        <v>100000000</v>
      </c>
      <c r="T179" s="83">
        <v>45777</v>
      </c>
      <c r="U179" s="82">
        <v>202</v>
      </c>
      <c r="V179" s="82">
        <v>121921</v>
      </c>
      <c r="W179" s="82" t="s">
        <v>4961</v>
      </c>
      <c r="X179" s="82">
        <v>99.797399999999996</v>
      </c>
      <c r="Y179" s="86">
        <v>99797400</v>
      </c>
      <c r="Z179" s="86"/>
      <c r="AA179" s="82">
        <v>99.810299999999998</v>
      </c>
      <c r="AB179" s="86">
        <v>0</v>
      </c>
      <c r="AC179" s="86">
        <v>99814600</v>
      </c>
      <c r="AD179" s="86">
        <v>99814600</v>
      </c>
      <c r="AE179" s="86">
        <v>0</v>
      </c>
      <c r="AF179" s="86">
        <v>17200</v>
      </c>
      <c r="AG179" s="86">
        <v>12900</v>
      </c>
      <c r="AH179" s="86">
        <v>4300</v>
      </c>
      <c r="AI179" s="86"/>
      <c r="AJ179" s="86">
        <v>19755579418.029999</v>
      </c>
      <c r="AK179" s="82">
        <v>0.50519999999999998</v>
      </c>
      <c r="AL179" s="82" t="s">
        <v>21939</v>
      </c>
      <c r="AM179" s="82" t="s">
        <v>8216</v>
      </c>
      <c r="AN179" s="82">
        <v>6648</v>
      </c>
      <c r="AO179" s="82" t="s">
        <v>8280</v>
      </c>
      <c r="AP179" s="82">
        <v>5.62</v>
      </c>
      <c r="AQ179" s="83">
        <v>45465</v>
      </c>
      <c r="AR179" s="83">
        <v>45828</v>
      </c>
      <c r="AS179" s="82">
        <v>51</v>
      </c>
      <c r="AT179" s="82" t="s">
        <v>8217</v>
      </c>
      <c r="AU179" s="83">
        <v>45777</v>
      </c>
      <c r="AV179" s="82" t="s">
        <v>8218</v>
      </c>
      <c r="AW179" s="82">
        <v>100</v>
      </c>
      <c r="AX179" s="83"/>
      <c r="AY179" s="82" t="s">
        <v>4963</v>
      </c>
      <c r="AZ179" s="82">
        <v>1</v>
      </c>
      <c r="BA179" s="82" t="s">
        <v>8219</v>
      </c>
      <c r="BB179" s="82" t="s">
        <v>8220</v>
      </c>
      <c r="BC179" s="87">
        <v>6.6600000000000006E-2</v>
      </c>
      <c r="BD179" s="87">
        <v>6.6699999999999995E-2</v>
      </c>
      <c r="BE179" s="87">
        <v>99.815299999999993</v>
      </c>
      <c r="BF179" s="87">
        <v>99.813800000000001</v>
      </c>
      <c r="BG179" s="82" t="s">
        <v>8221</v>
      </c>
      <c r="BH179" s="82" t="s">
        <v>8372</v>
      </c>
      <c r="BI179" s="82">
        <v>0.12842999999999999</v>
      </c>
      <c r="BJ179" s="82">
        <v>0.12842000000000001</v>
      </c>
      <c r="BK179" s="82">
        <v>0.12842999999999999</v>
      </c>
      <c r="BL179" s="86">
        <v>104633942.47</v>
      </c>
      <c r="BM179" s="82">
        <v>0.52959999999999996</v>
      </c>
      <c r="BN179" s="82" t="s">
        <v>4964</v>
      </c>
      <c r="BO179" s="82">
        <v>0.13699</v>
      </c>
      <c r="BP179" s="88"/>
      <c r="BQ179" s="88"/>
      <c r="BR179" s="88"/>
      <c r="BS179" s="82"/>
      <c r="BT179" s="85"/>
    </row>
    <row r="180" spans="1:72" hidden="1">
      <c r="A180" s="82" t="s">
        <v>8369</v>
      </c>
      <c r="B180" s="82" t="s">
        <v>8370</v>
      </c>
      <c r="C180" s="82" t="s">
        <v>20199</v>
      </c>
      <c r="D180" s="82" t="s">
        <v>20200</v>
      </c>
      <c r="E180" s="82" t="s">
        <v>9757</v>
      </c>
      <c r="F180" s="82" t="s">
        <v>8213</v>
      </c>
      <c r="G180" s="83">
        <v>46192</v>
      </c>
      <c r="H180" s="84">
        <v>5000000</v>
      </c>
      <c r="I180" s="85">
        <v>7.4950000000000003E-2</v>
      </c>
      <c r="J180" s="82">
        <v>100.79170000000001</v>
      </c>
      <c r="K180" s="86">
        <v>18195205.48</v>
      </c>
      <c r="L180" s="82" t="s">
        <v>8374</v>
      </c>
      <c r="M180" s="82" t="s">
        <v>633</v>
      </c>
      <c r="N180" s="82" t="s">
        <v>8374</v>
      </c>
      <c r="O180" s="82" t="s">
        <v>633</v>
      </c>
      <c r="P180" s="82" t="s">
        <v>8365</v>
      </c>
      <c r="Q180" s="86">
        <v>500000000</v>
      </c>
      <c r="R180" s="82">
        <v>1.1399999999999999</v>
      </c>
      <c r="S180" s="86">
        <v>500000000</v>
      </c>
      <c r="T180" s="83">
        <v>45777</v>
      </c>
      <c r="U180" s="82">
        <v>202</v>
      </c>
      <c r="V180" s="82">
        <v>177114</v>
      </c>
      <c r="W180" s="82" t="s">
        <v>4961</v>
      </c>
      <c r="X180" s="82">
        <v>100</v>
      </c>
      <c r="Y180" s="86">
        <v>500000000</v>
      </c>
      <c r="Z180" s="86"/>
      <c r="AA180" s="82">
        <v>100.7936</v>
      </c>
      <c r="AB180" s="86">
        <v>0</v>
      </c>
      <c r="AC180" s="86">
        <v>503958500</v>
      </c>
      <c r="AD180" s="86">
        <v>503958500</v>
      </c>
      <c r="AE180" s="86">
        <v>0</v>
      </c>
      <c r="AF180" s="86">
        <v>3958500</v>
      </c>
      <c r="AG180" s="86">
        <v>3968000</v>
      </c>
      <c r="AH180" s="86">
        <v>-9500</v>
      </c>
      <c r="AI180" s="86"/>
      <c r="AJ180" s="86">
        <v>19755579418.029999</v>
      </c>
      <c r="AK180" s="82">
        <v>2.5510000000000002</v>
      </c>
      <c r="AL180" s="82" t="s">
        <v>20201</v>
      </c>
      <c r="AM180" s="82" t="s">
        <v>8216</v>
      </c>
      <c r="AN180" s="82">
        <v>6751</v>
      </c>
      <c r="AO180" s="82" t="s">
        <v>8280</v>
      </c>
      <c r="AP180" s="82">
        <v>8.25</v>
      </c>
      <c r="AQ180" s="83">
        <v>45617</v>
      </c>
      <c r="AR180" s="83">
        <v>45827</v>
      </c>
      <c r="AS180" s="82">
        <v>415</v>
      </c>
      <c r="AT180" s="82" t="s">
        <v>8217</v>
      </c>
      <c r="AU180" s="83">
        <v>45777</v>
      </c>
      <c r="AV180" s="82" t="s">
        <v>8218</v>
      </c>
      <c r="AW180" s="82">
        <v>100</v>
      </c>
      <c r="AX180" s="83"/>
      <c r="AY180" s="82" t="s">
        <v>4963</v>
      </c>
      <c r="AZ180" s="82">
        <v>1</v>
      </c>
      <c r="BA180" s="82" t="s">
        <v>8386</v>
      </c>
      <c r="BB180" s="82" t="s">
        <v>20202</v>
      </c>
      <c r="BC180" s="87">
        <v>7.4999999999999997E-2</v>
      </c>
      <c r="BD180" s="87">
        <v>7.4899999999999994E-2</v>
      </c>
      <c r="BE180" s="87">
        <v>100.7864</v>
      </c>
      <c r="BF180" s="87">
        <v>100.797</v>
      </c>
      <c r="BG180" s="82" t="s">
        <v>8221</v>
      </c>
      <c r="BH180" s="82" t="s">
        <v>8372</v>
      </c>
      <c r="BI180" s="82">
        <v>1.0132399999999999</v>
      </c>
      <c r="BJ180" s="82">
        <v>1.0133399999999999</v>
      </c>
      <c r="BK180" s="82">
        <v>1.01329</v>
      </c>
      <c r="BL180" s="86">
        <v>522153705.48000002</v>
      </c>
      <c r="BM180" s="82">
        <v>2.6431</v>
      </c>
      <c r="BN180" s="82" t="s">
        <v>4964</v>
      </c>
      <c r="BO180" s="82">
        <v>1.0892299999999999</v>
      </c>
      <c r="BP180" s="88"/>
      <c r="BQ180" s="88">
        <v>3000000000</v>
      </c>
      <c r="BR180" s="88">
        <v>16.666</v>
      </c>
      <c r="BS180" s="82" t="s">
        <v>8223</v>
      </c>
      <c r="BT180" s="85"/>
    </row>
    <row r="181" spans="1:72" hidden="1">
      <c r="A181" s="82" t="s">
        <v>8369</v>
      </c>
      <c r="B181" s="82" t="s">
        <v>8370</v>
      </c>
      <c r="C181" s="82" t="s">
        <v>10005</v>
      </c>
      <c r="D181" s="82" t="s">
        <v>10006</v>
      </c>
      <c r="E181" s="82" t="s">
        <v>8303</v>
      </c>
      <c r="F181" s="82" t="s">
        <v>8213</v>
      </c>
      <c r="G181" s="83">
        <v>46234</v>
      </c>
      <c r="H181" s="84">
        <v>5000000</v>
      </c>
      <c r="I181" s="85">
        <v>6.9199999999999998E-2</v>
      </c>
      <c r="J181" s="82">
        <v>100.7171</v>
      </c>
      <c r="K181" s="86">
        <v>28450958.899999999</v>
      </c>
      <c r="L181" s="82" t="s">
        <v>8214</v>
      </c>
      <c r="M181" s="82" t="s">
        <v>633</v>
      </c>
      <c r="N181" s="82" t="s">
        <v>8214</v>
      </c>
      <c r="O181" s="82" t="s">
        <v>633</v>
      </c>
      <c r="P181" s="82" t="s">
        <v>8287</v>
      </c>
      <c r="Q181" s="86">
        <v>500000000</v>
      </c>
      <c r="R181" s="82">
        <v>1.25</v>
      </c>
      <c r="S181" s="86">
        <v>500000000</v>
      </c>
      <c r="T181" s="83">
        <v>45777</v>
      </c>
      <c r="U181" s="82">
        <v>202</v>
      </c>
      <c r="V181" s="82">
        <v>164885</v>
      </c>
      <c r="W181" s="82" t="s">
        <v>4961</v>
      </c>
      <c r="X181" s="82">
        <v>99.877099999999999</v>
      </c>
      <c r="Y181" s="86">
        <v>499385250</v>
      </c>
      <c r="Z181" s="86"/>
      <c r="AA181" s="82">
        <v>100.75839999999999</v>
      </c>
      <c r="AB181" s="86">
        <v>-0.04</v>
      </c>
      <c r="AC181" s="86">
        <v>503585500</v>
      </c>
      <c r="AD181" s="86">
        <v>503585500</v>
      </c>
      <c r="AE181" s="86">
        <v>0</v>
      </c>
      <c r="AF181" s="86">
        <v>4200250</v>
      </c>
      <c r="AG181" s="86">
        <v>4406750</v>
      </c>
      <c r="AH181" s="86">
        <v>-206500</v>
      </c>
      <c r="AI181" s="86"/>
      <c r="AJ181" s="86">
        <v>19755579418.029999</v>
      </c>
      <c r="AK181" s="82">
        <v>2.5491000000000001</v>
      </c>
      <c r="AL181" s="82" t="s">
        <v>10007</v>
      </c>
      <c r="AM181" s="82" t="s">
        <v>8216</v>
      </c>
      <c r="AN181" s="82">
        <v>7490</v>
      </c>
      <c r="AO181" s="82" t="s">
        <v>8280</v>
      </c>
      <c r="AP181" s="82">
        <v>7.58</v>
      </c>
      <c r="AQ181" s="83">
        <v>45504</v>
      </c>
      <c r="AR181" s="83">
        <v>45869</v>
      </c>
      <c r="AS181" s="82">
        <v>457</v>
      </c>
      <c r="AT181" s="82" t="s">
        <v>8217</v>
      </c>
      <c r="AU181" s="83">
        <v>45777</v>
      </c>
      <c r="AV181" s="82" t="s">
        <v>8218</v>
      </c>
      <c r="AW181" s="82">
        <v>100</v>
      </c>
      <c r="AX181" s="83"/>
      <c r="AY181" s="82" t="s">
        <v>4963</v>
      </c>
      <c r="AZ181" s="82">
        <v>1</v>
      </c>
      <c r="BA181" s="82" t="s">
        <v>8219</v>
      </c>
      <c r="BB181" s="82" t="s">
        <v>8219</v>
      </c>
      <c r="BC181" s="87">
        <v>6.9199999999999998E-2</v>
      </c>
      <c r="BD181" s="87">
        <v>6.9199999999999998E-2</v>
      </c>
      <c r="BE181" s="87">
        <v>100.7171</v>
      </c>
      <c r="BF181" s="87">
        <v>100.7171</v>
      </c>
      <c r="BG181" s="82" t="s">
        <v>8221</v>
      </c>
      <c r="BH181" s="82" t="s">
        <v>8372</v>
      </c>
      <c r="BI181" s="82">
        <v>1.10293</v>
      </c>
      <c r="BJ181" s="82">
        <v>1.10293</v>
      </c>
      <c r="BK181" s="82">
        <v>1.10293</v>
      </c>
      <c r="BL181" s="86">
        <v>532036458.89999998</v>
      </c>
      <c r="BM181" s="82">
        <v>2.6930999999999998</v>
      </c>
      <c r="BN181" s="82" t="s">
        <v>4964</v>
      </c>
      <c r="BO181" s="82">
        <v>1.17926</v>
      </c>
      <c r="BP181" s="88"/>
      <c r="BQ181" s="88">
        <v>438727500000</v>
      </c>
      <c r="BR181" s="88">
        <v>0.41</v>
      </c>
      <c r="BS181" s="82" t="s">
        <v>8223</v>
      </c>
      <c r="BT181" s="85"/>
    </row>
    <row r="182" spans="1:72" hidden="1">
      <c r="A182" s="82" t="s">
        <v>8369</v>
      </c>
      <c r="B182" s="82" t="s">
        <v>8370</v>
      </c>
      <c r="C182" s="82" t="s">
        <v>20203</v>
      </c>
      <c r="D182" s="82" t="s">
        <v>20204</v>
      </c>
      <c r="E182" s="82" t="s">
        <v>8303</v>
      </c>
      <c r="F182" s="82" t="s">
        <v>8213</v>
      </c>
      <c r="G182" s="83">
        <v>46461</v>
      </c>
      <c r="H182" s="84">
        <v>5000000</v>
      </c>
      <c r="I182" s="85">
        <v>6.9000000000000006E-2</v>
      </c>
      <c r="J182" s="82">
        <v>101.502</v>
      </c>
      <c r="K182" s="86">
        <v>5021917.8099999996</v>
      </c>
      <c r="L182" s="82" t="s">
        <v>8214</v>
      </c>
      <c r="M182" s="82" t="s">
        <v>1274</v>
      </c>
      <c r="N182" s="82" t="s">
        <v>8214</v>
      </c>
      <c r="O182" s="82" t="s">
        <v>1274</v>
      </c>
      <c r="P182" s="82" t="s">
        <v>8287</v>
      </c>
      <c r="Q182" s="86">
        <v>500000000</v>
      </c>
      <c r="R182" s="82">
        <v>1.87</v>
      </c>
      <c r="S182" s="86">
        <v>500000000</v>
      </c>
      <c r="T182" s="83">
        <v>45777</v>
      </c>
      <c r="U182" s="82">
        <v>202</v>
      </c>
      <c r="V182" s="82">
        <v>165589</v>
      </c>
      <c r="W182" s="82" t="s">
        <v>4961</v>
      </c>
      <c r="X182" s="82">
        <v>100.5361</v>
      </c>
      <c r="Y182" s="86">
        <v>502680500</v>
      </c>
      <c r="Z182" s="86"/>
      <c r="AA182" s="82">
        <v>101.4931</v>
      </c>
      <c r="AB182" s="86">
        <v>0.01</v>
      </c>
      <c r="AC182" s="86">
        <v>507510000</v>
      </c>
      <c r="AD182" s="86">
        <v>507510000</v>
      </c>
      <c r="AE182" s="86">
        <v>0</v>
      </c>
      <c r="AF182" s="86">
        <v>4829500</v>
      </c>
      <c r="AG182" s="86">
        <v>4785000</v>
      </c>
      <c r="AH182" s="86">
        <v>44500</v>
      </c>
      <c r="AI182" s="86"/>
      <c r="AJ182" s="86">
        <v>19755579418.029999</v>
      </c>
      <c r="AK182" s="82">
        <v>2.5689000000000002</v>
      </c>
      <c r="AL182" s="82" t="s">
        <v>20205</v>
      </c>
      <c r="AM182" s="82" t="s">
        <v>8216</v>
      </c>
      <c r="AN182" s="82">
        <v>7490</v>
      </c>
      <c r="AO182" s="82" t="s">
        <v>8280</v>
      </c>
      <c r="AP182" s="82">
        <v>7.8</v>
      </c>
      <c r="AQ182" s="83">
        <v>45731</v>
      </c>
      <c r="AR182" s="83">
        <v>46096</v>
      </c>
      <c r="AS182" s="82">
        <v>684</v>
      </c>
      <c r="AT182" s="82" t="s">
        <v>8217</v>
      </c>
      <c r="AU182" s="83">
        <v>45777</v>
      </c>
      <c r="AV182" s="82" t="s">
        <v>8218</v>
      </c>
      <c r="AW182" s="82">
        <v>100</v>
      </c>
      <c r="AX182" s="83"/>
      <c r="AY182" s="82" t="s">
        <v>4963</v>
      </c>
      <c r="AZ182" s="82">
        <v>1</v>
      </c>
      <c r="BA182" s="82" t="s">
        <v>8220</v>
      </c>
      <c r="BB182" s="82" t="s">
        <v>8220</v>
      </c>
      <c r="BC182" s="87">
        <v>6.9000000000000006E-2</v>
      </c>
      <c r="BD182" s="87">
        <v>6.9000000000000006E-2</v>
      </c>
      <c r="BE182" s="87">
        <v>101.502</v>
      </c>
      <c r="BF182" s="87">
        <v>101.502</v>
      </c>
      <c r="BG182" s="82" t="s">
        <v>8221</v>
      </c>
      <c r="BH182" s="82" t="s">
        <v>8372</v>
      </c>
      <c r="BI182" s="82">
        <v>1.68329</v>
      </c>
      <c r="BJ182" s="82">
        <v>1.68329</v>
      </c>
      <c r="BK182" s="82">
        <v>1.68329</v>
      </c>
      <c r="BL182" s="86">
        <v>512531917.81</v>
      </c>
      <c r="BM182" s="82">
        <v>2.5943999999999998</v>
      </c>
      <c r="BN182" s="82" t="s">
        <v>4964</v>
      </c>
      <c r="BO182" s="82">
        <v>1.7994399999999999</v>
      </c>
      <c r="BP182" s="88"/>
      <c r="BQ182" s="88">
        <v>128900000000</v>
      </c>
      <c r="BR182" s="88">
        <v>0.38700000000000001</v>
      </c>
      <c r="BS182" s="82" t="s">
        <v>8223</v>
      </c>
      <c r="BT182" s="85"/>
    </row>
    <row r="183" spans="1:72" hidden="1">
      <c r="A183" s="82" t="s">
        <v>8369</v>
      </c>
      <c r="B183" s="82" t="s">
        <v>8370</v>
      </c>
      <c r="C183" s="82" t="s">
        <v>21252</v>
      </c>
      <c r="D183" s="82" t="s">
        <v>21253</v>
      </c>
      <c r="E183" s="82" t="s">
        <v>8310</v>
      </c>
      <c r="F183" s="82" t="s">
        <v>8213</v>
      </c>
      <c r="G183" s="83">
        <v>45917</v>
      </c>
      <c r="H183" s="84">
        <v>5000000</v>
      </c>
      <c r="I183" s="85">
        <v>6.8000000000000005E-2</v>
      </c>
      <c r="J183" s="82">
        <v>99.787000000000006</v>
      </c>
      <c r="K183" s="86">
        <v>20123287.670000002</v>
      </c>
      <c r="L183" s="82" t="s">
        <v>8214</v>
      </c>
      <c r="M183" s="82" t="s">
        <v>633</v>
      </c>
      <c r="N183" s="82" t="s">
        <v>8214</v>
      </c>
      <c r="O183" s="82" t="s">
        <v>633</v>
      </c>
      <c r="P183" s="82" t="s">
        <v>8287</v>
      </c>
      <c r="Q183" s="86">
        <v>500000000</v>
      </c>
      <c r="R183" s="82">
        <v>0.38</v>
      </c>
      <c r="S183" s="86">
        <v>500000000</v>
      </c>
      <c r="T183" s="83">
        <v>45777</v>
      </c>
      <c r="U183" s="82">
        <v>202</v>
      </c>
      <c r="V183" s="82">
        <v>124509</v>
      </c>
      <c r="W183" s="82" t="s">
        <v>4961</v>
      </c>
      <c r="X183" s="82">
        <v>99.153700000000001</v>
      </c>
      <c r="Y183" s="86">
        <v>495768500</v>
      </c>
      <c r="Z183" s="86"/>
      <c r="AA183" s="82">
        <v>99.797600000000003</v>
      </c>
      <c r="AB183" s="86">
        <v>-0.01</v>
      </c>
      <c r="AC183" s="86">
        <v>498935000</v>
      </c>
      <c r="AD183" s="86">
        <v>498935000</v>
      </c>
      <c r="AE183" s="86">
        <v>0</v>
      </c>
      <c r="AF183" s="86">
        <v>3166500</v>
      </c>
      <c r="AG183" s="86">
        <v>3219500</v>
      </c>
      <c r="AH183" s="86">
        <v>-53000</v>
      </c>
      <c r="AI183" s="86"/>
      <c r="AJ183" s="86">
        <v>19755579418.029999</v>
      </c>
      <c r="AK183" s="82">
        <v>2.5255000000000001</v>
      </c>
      <c r="AL183" s="82" t="s">
        <v>21254</v>
      </c>
      <c r="AM183" s="82" t="s">
        <v>8216</v>
      </c>
      <c r="AN183" s="82">
        <v>7708</v>
      </c>
      <c r="AO183" s="82" t="s">
        <v>8280</v>
      </c>
      <c r="AP183" s="82">
        <v>6.5</v>
      </c>
      <c r="AQ183" s="83">
        <v>45552</v>
      </c>
      <c r="AR183" s="83">
        <v>45917</v>
      </c>
      <c r="AS183" s="82">
        <v>140</v>
      </c>
      <c r="AT183" s="82" t="s">
        <v>8217</v>
      </c>
      <c r="AU183" s="83">
        <v>45777</v>
      </c>
      <c r="AV183" s="82" t="s">
        <v>8218</v>
      </c>
      <c r="AW183" s="82">
        <v>100</v>
      </c>
      <c r="AX183" s="83"/>
      <c r="AY183" s="82" t="s">
        <v>4963</v>
      </c>
      <c r="AZ183" s="82">
        <v>1</v>
      </c>
      <c r="BA183" s="82" t="s">
        <v>8219</v>
      </c>
      <c r="BB183" s="82" t="s">
        <v>8220</v>
      </c>
      <c r="BC183" s="87">
        <v>6.8000000000000005E-2</v>
      </c>
      <c r="BD183" s="87">
        <v>6.8000000000000005E-2</v>
      </c>
      <c r="BE183" s="87">
        <v>99.787000000000006</v>
      </c>
      <c r="BF183" s="87">
        <v>99.787000000000006</v>
      </c>
      <c r="BG183" s="82" t="s">
        <v>8221</v>
      </c>
      <c r="BH183" s="82" t="s">
        <v>8372</v>
      </c>
      <c r="BI183" s="82">
        <v>0.35657</v>
      </c>
      <c r="BJ183" s="82">
        <v>0.35657</v>
      </c>
      <c r="BK183" s="82">
        <v>0.35657</v>
      </c>
      <c r="BL183" s="86">
        <v>519058287.67000002</v>
      </c>
      <c r="BM183" s="82">
        <v>2.6274000000000002</v>
      </c>
      <c r="BN183" s="82" t="s">
        <v>4964</v>
      </c>
      <c r="BO183" s="82">
        <v>0.38081999999999999</v>
      </c>
      <c r="BP183" s="88"/>
      <c r="BQ183" s="88">
        <v>28060000000</v>
      </c>
      <c r="BR183" s="88">
        <v>1.7809999999999999</v>
      </c>
      <c r="BS183" s="82" t="s">
        <v>8223</v>
      </c>
      <c r="BT183" s="85"/>
    </row>
    <row r="184" spans="1:72" hidden="1">
      <c r="A184" s="82" t="s">
        <v>8369</v>
      </c>
      <c r="B184" s="82" t="s">
        <v>8370</v>
      </c>
      <c r="C184" s="82" t="s">
        <v>12383</v>
      </c>
      <c r="D184" s="82" t="s">
        <v>12384</v>
      </c>
      <c r="E184" s="82" t="s">
        <v>8310</v>
      </c>
      <c r="F184" s="82" t="s">
        <v>8213</v>
      </c>
      <c r="G184" s="83">
        <v>46259</v>
      </c>
      <c r="H184" s="84">
        <v>5000000</v>
      </c>
      <c r="I184" s="85">
        <v>6.8589999999999998E-2</v>
      </c>
      <c r="J184" s="82">
        <v>100.8976</v>
      </c>
      <c r="K184" s="86">
        <v>26059726.030000001</v>
      </c>
      <c r="L184" s="82" t="s">
        <v>8214</v>
      </c>
      <c r="M184" s="82" t="s">
        <v>633</v>
      </c>
      <c r="N184" s="82" t="s">
        <v>8214</v>
      </c>
      <c r="O184" s="82" t="s">
        <v>633</v>
      </c>
      <c r="P184" s="82" t="s">
        <v>8287</v>
      </c>
      <c r="Q184" s="86">
        <v>500000000</v>
      </c>
      <c r="R184" s="82">
        <v>1.32</v>
      </c>
      <c r="S184" s="86">
        <v>500000000</v>
      </c>
      <c r="T184" s="83">
        <v>45777</v>
      </c>
      <c r="U184" s="82">
        <v>202</v>
      </c>
      <c r="V184" s="82">
        <v>161039</v>
      </c>
      <c r="W184" s="82" t="s">
        <v>4961</v>
      </c>
      <c r="X184" s="82">
        <v>100.107</v>
      </c>
      <c r="Y184" s="86">
        <v>500535000</v>
      </c>
      <c r="Z184" s="86"/>
      <c r="AA184" s="82">
        <v>100.91079999999999</v>
      </c>
      <c r="AB184" s="86">
        <v>-0.01</v>
      </c>
      <c r="AC184" s="86">
        <v>504488000</v>
      </c>
      <c r="AD184" s="86">
        <v>504488000</v>
      </c>
      <c r="AE184" s="86">
        <v>0</v>
      </c>
      <c r="AF184" s="86">
        <v>3953000</v>
      </c>
      <c r="AG184" s="86">
        <v>4019000</v>
      </c>
      <c r="AH184" s="86">
        <v>-66000</v>
      </c>
      <c r="AI184" s="86"/>
      <c r="AJ184" s="86">
        <v>19755579418.029999</v>
      </c>
      <c r="AK184" s="82">
        <v>2.5535999999999999</v>
      </c>
      <c r="AL184" s="82" t="s">
        <v>12385</v>
      </c>
      <c r="AM184" s="82" t="s">
        <v>8216</v>
      </c>
      <c r="AN184" s="82">
        <v>7708</v>
      </c>
      <c r="AO184" s="82" t="s">
        <v>8280</v>
      </c>
      <c r="AP184" s="82">
        <v>7.64</v>
      </c>
      <c r="AQ184" s="83">
        <v>45529</v>
      </c>
      <c r="AR184" s="83">
        <v>45894</v>
      </c>
      <c r="AS184" s="82">
        <v>482</v>
      </c>
      <c r="AT184" s="82" t="s">
        <v>8217</v>
      </c>
      <c r="AU184" s="83">
        <v>45777</v>
      </c>
      <c r="AV184" s="82" t="s">
        <v>8218</v>
      </c>
      <c r="AW184" s="82">
        <v>100</v>
      </c>
      <c r="AX184" s="83"/>
      <c r="AY184" s="82" t="s">
        <v>4963</v>
      </c>
      <c r="AZ184" s="82">
        <v>1</v>
      </c>
      <c r="BA184" s="82" t="s">
        <v>8219</v>
      </c>
      <c r="BB184" s="82" t="s">
        <v>8220</v>
      </c>
      <c r="BC184" s="87">
        <v>6.8790000000000004E-2</v>
      </c>
      <c r="BD184" s="87">
        <v>6.8400000000000002E-2</v>
      </c>
      <c r="BE184" s="87">
        <v>100.87350000000001</v>
      </c>
      <c r="BF184" s="87">
        <v>100.9216</v>
      </c>
      <c r="BG184" s="82" t="s">
        <v>8221</v>
      </c>
      <c r="BH184" s="82" t="s">
        <v>8372</v>
      </c>
      <c r="BI184" s="82">
        <v>1.1670199999999999</v>
      </c>
      <c r="BJ184" s="82">
        <v>1.16747</v>
      </c>
      <c r="BK184" s="82">
        <v>1.1672400000000001</v>
      </c>
      <c r="BL184" s="86">
        <v>530547726.02999997</v>
      </c>
      <c r="BM184" s="82">
        <v>2.6856</v>
      </c>
      <c r="BN184" s="82" t="s">
        <v>4964</v>
      </c>
      <c r="BO184" s="82">
        <v>1.2473099999999999</v>
      </c>
      <c r="BP184" s="88"/>
      <c r="BQ184" s="88">
        <v>25000000000</v>
      </c>
      <c r="BR184" s="88">
        <v>2</v>
      </c>
      <c r="BS184" s="82" t="s">
        <v>8223</v>
      </c>
      <c r="BT184" s="85"/>
    </row>
    <row r="185" spans="1:72" hidden="1">
      <c r="A185" s="82" t="s">
        <v>8369</v>
      </c>
      <c r="B185" s="82" t="s">
        <v>8370</v>
      </c>
      <c r="C185" s="82" t="s">
        <v>12386</v>
      </c>
      <c r="D185" s="82" t="s">
        <v>12387</v>
      </c>
      <c r="E185" s="82" t="s">
        <v>8316</v>
      </c>
      <c r="F185" s="82" t="s">
        <v>8213</v>
      </c>
      <c r="G185" s="83">
        <v>46022</v>
      </c>
      <c r="H185" s="84">
        <v>5000000</v>
      </c>
      <c r="I185" s="85">
        <v>6.8099999999999994E-2</v>
      </c>
      <c r="J185" s="82">
        <v>99.276799999999994</v>
      </c>
      <c r="K185" s="86">
        <v>9630273.9700000007</v>
      </c>
      <c r="L185" s="82" t="s">
        <v>8214</v>
      </c>
      <c r="M185" s="82" t="s">
        <v>633</v>
      </c>
      <c r="N185" s="82" t="s">
        <v>8214</v>
      </c>
      <c r="O185" s="82" t="s">
        <v>633</v>
      </c>
      <c r="P185" s="82" t="s">
        <v>8287</v>
      </c>
      <c r="Q185" s="86">
        <v>500000000</v>
      </c>
      <c r="R185" s="82">
        <v>0.67</v>
      </c>
      <c r="S185" s="86">
        <v>500000000</v>
      </c>
      <c r="T185" s="83">
        <v>45777</v>
      </c>
      <c r="U185" s="82">
        <v>202</v>
      </c>
      <c r="V185" s="82">
        <v>133467</v>
      </c>
      <c r="W185" s="82" t="s">
        <v>4961</v>
      </c>
      <c r="X185" s="82">
        <v>97.8202</v>
      </c>
      <c r="Y185" s="86">
        <v>489101000</v>
      </c>
      <c r="Z185" s="86"/>
      <c r="AA185" s="82">
        <v>99.281099999999995</v>
      </c>
      <c r="AB185" s="86">
        <v>0</v>
      </c>
      <c r="AC185" s="86">
        <v>496384000</v>
      </c>
      <c r="AD185" s="86">
        <v>496384000</v>
      </c>
      <c r="AE185" s="86">
        <v>0</v>
      </c>
      <c r="AF185" s="86">
        <v>7283000</v>
      </c>
      <c r="AG185" s="86">
        <v>7304500</v>
      </c>
      <c r="AH185" s="86">
        <v>-21500</v>
      </c>
      <c r="AI185" s="86"/>
      <c r="AJ185" s="86">
        <v>19755579418.029999</v>
      </c>
      <c r="AK185" s="82">
        <v>2.5125999999999999</v>
      </c>
      <c r="AL185" s="82" t="s">
        <v>12388</v>
      </c>
      <c r="AM185" s="82" t="s">
        <v>8216</v>
      </c>
      <c r="AN185" s="82">
        <v>7881</v>
      </c>
      <c r="AO185" s="82" t="s">
        <v>8280</v>
      </c>
      <c r="AP185" s="82">
        <v>5.81</v>
      </c>
      <c r="AQ185" s="83">
        <v>45657</v>
      </c>
      <c r="AR185" s="83">
        <v>46022</v>
      </c>
      <c r="AS185" s="82">
        <v>245</v>
      </c>
      <c r="AT185" s="82" t="s">
        <v>8217</v>
      </c>
      <c r="AU185" s="83">
        <v>45777</v>
      </c>
      <c r="AV185" s="82" t="s">
        <v>8218</v>
      </c>
      <c r="AW185" s="82">
        <v>100</v>
      </c>
      <c r="AX185" s="83"/>
      <c r="AY185" s="82" t="s">
        <v>4963</v>
      </c>
      <c r="AZ185" s="82">
        <v>1</v>
      </c>
      <c r="BA185" s="82" t="s">
        <v>8219</v>
      </c>
      <c r="BB185" s="82" t="s">
        <v>8220</v>
      </c>
      <c r="BC185" s="87">
        <v>6.8199999999999997E-2</v>
      </c>
      <c r="BD185" s="87">
        <v>6.8000000000000005E-2</v>
      </c>
      <c r="BE185" s="87">
        <v>99.270300000000006</v>
      </c>
      <c r="BF185" s="87">
        <v>99.283199999999994</v>
      </c>
      <c r="BG185" s="82" t="s">
        <v>8221</v>
      </c>
      <c r="BH185" s="82" t="s">
        <v>8372</v>
      </c>
      <c r="BI185" s="82">
        <v>0.62580999999999998</v>
      </c>
      <c r="BJ185" s="82">
        <v>0.62592999999999999</v>
      </c>
      <c r="BK185" s="82">
        <v>0.62587000000000004</v>
      </c>
      <c r="BL185" s="86">
        <v>506014273.97000003</v>
      </c>
      <c r="BM185" s="82">
        <v>2.5613999999999999</v>
      </c>
      <c r="BN185" s="82" t="s">
        <v>4964</v>
      </c>
      <c r="BO185" s="82">
        <v>0.66849000000000003</v>
      </c>
      <c r="BP185" s="88"/>
      <c r="BQ185" s="88">
        <v>20820000000</v>
      </c>
      <c r="BR185" s="88">
        <v>2.4009999999999998</v>
      </c>
      <c r="BS185" s="82" t="s">
        <v>8223</v>
      </c>
      <c r="BT185" s="85"/>
    </row>
    <row r="186" spans="1:72" hidden="1">
      <c r="A186" s="82" t="s">
        <v>8369</v>
      </c>
      <c r="B186" s="82" t="s">
        <v>8370</v>
      </c>
      <c r="C186" s="82" t="s">
        <v>8379</v>
      </c>
      <c r="D186" s="82" t="s">
        <v>8380</v>
      </c>
      <c r="E186" s="82" t="s">
        <v>8316</v>
      </c>
      <c r="F186" s="82" t="s">
        <v>8213</v>
      </c>
      <c r="G186" s="83">
        <v>46142</v>
      </c>
      <c r="H186" s="84">
        <v>2500000</v>
      </c>
      <c r="I186" s="85">
        <v>6.855E-2</v>
      </c>
      <c r="J186" s="82">
        <v>100.54430000000001</v>
      </c>
      <c r="K186" s="86">
        <v>15542465.75</v>
      </c>
      <c r="L186" s="82" t="s">
        <v>8214</v>
      </c>
      <c r="M186" s="82" t="s">
        <v>633</v>
      </c>
      <c r="N186" s="82" t="s">
        <v>8214</v>
      </c>
      <c r="O186" s="82" t="s">
        <v>633</v>
      </c>
      <c r="P186" s="82" t="s">
        <v>8287</v>
      </c>
      <c r="Q186" s="86">
        <v>250000000</v>
      </c>
      <c r="R186" s="82">
        <v>1</v>
      </c>
      <c r="S186" s="86">
        <v>250000000</v>
      </c>
      <c r="T186" s="83">
        <v>45777</v>
      </c>
      <c r="U186" s="82">
        <v>202</v>
      </c>
      <c r="V186" s="82">
        <v>166270</v>
      </c>
      <c r="W186" s="82" t="s">
        <v>4961</v>
      </c>
      <c r="X186" s="82">
        <v>99.33</v>
      </c>
      <c r="Y186" s="86">
        <v>248325000</v>
      </c>
      <c r="Z186" s="86"/>
      <c r="AA186" s="82">
        <v>100.5029</v>
      </c>
      <c r="AB186" s="86">
        <v>0.04</v>
      </c>
      <c r="AC186" s="86">
        <v>251360750</v>
      </c>
      <c r="AD186" s="86">
        <v>251360750</v>
      </c>
      <c r="AE186" s="86">
        <v>0</v>
      </c>
      <c r="AF186" s="86">
        <v>3035750</v>
      </c>
      <c r="AG186" s="86">
        <v>2932250</v>
      </c>
      <c r="AH186" s="86">
        <v>103500</v>
      </c>
      <c r="AI186" s="86"/>
      <c r="AJ186" s="86">
        <v>19755579418.029999</v>
      </c>
      <c r="AK186" s="82">
        <v>1.2724</v>
      </c>
      <c r="AL186" s="82" t="s">
        <v>8381</v>
      </c>
      <c r="AM186" s="82" t="s">
        <v>8216</v>
      </c>
      <c r="AN186" s="82">
        <v>7881</v>
      </c>
      <c r="AO186" s="82" t="s">
        <v>8280</v>
      </c>
      <c r="AP186" s="82">
        <v>7.44</v>
      </c>
      <c r="AQ186" s="83">
        <v>45473</v>
      </c>
      <c r="AR186" s="83">
        <v>45838</v>
      </c>
      <c r="AS186" s="82">
        <v>365</v>
      </c>
      <c r="AT186" s="82" t="s">
        <v>8368</v>
      </c>
      <c r="AU186" s="83">
        <v>45777</v>
      </c>
      <c r="AV186" s="82" t="s">
        <v>8218</v>
      </c>
      <c r="AW186" s="82">
        <v>100</v>
      </c>
      <c r="AX186" s="83"/>
      <c r="AY186" s="82" t="s">
        <v>4963</v>
      </c>
      <c r="AZ186" s="82">
        <v>1</v>
      </c>
      <c r="BA186" s="82" t="s">
        <v>8219</v>
      </c>
      <c r="BB186" s="82" t="s">
        <v>8220</v>
      </c>
      <c r="BC186" s="87">
        <v>6.8400000000000002E-2</v>
      </c>
      <c r="BD186" s="87">
        <v>6.8699999999999997E-2</v>
      </c>
      <c r="BE186" s="87">
        <v>100.5583</v>
      </c>
      <c r="BF186" s="87">
        <v>100.53019999999999</v>
      </c>
      <c r="BG186" s="82" t="s">
        <v>8221</v>
      </c>
      <c r="BH186" s="82" t="s">
        <v>8372</v>
      </c>
      <c r="BI186" s="82">
        <v>0.87968000000000002</v>
      </c>
      <c r="BJ186" s="82">
        <v>0.87943000000000005</v>
      </c>
      <c r="BK186" s="82">
        <v>0.87955000000000005</v>
      </c>
      <c r="BL186" s="86">
        <v>266903215.75</v>
      </c>
      <c r="BM186" s="82">
        <v>1.351</v>
      </c>
      <c r="BN186" s="82" t="s">
        <v>4964</v>
      </c>
      <c r="BO186" s="82">
        <v>0.93984999999999996</v>
      </c>
      <c r="BP186" s="88"/>
      <c r="BQ186" s="88">
        <v>30000000000</v>
      </c>
      <c r="BR186" s="88">
        <v>0.83299999999999996</v>
      </c>
      <c r="BS186" s="82" t="s">
        <v>8223</v>
      </c>
      <c r="BT186" s="85"/>
    </row>
    <row r="187" spans="1:72" hidden="1">
      <c r="A187" s="82" t="s">
        <v>8369</v>
      </c>
      <c r="B187" s="82" t="s">
        <v>8370</v>
      </c>
      <c r="C187" s="82" t="s">
        <v>20873</v>
      </c>
      <c r="D187" s="82" t="s">
        <v>20874</v>
      </c>
      <c r="E187" s="82" t="s">
        <v>8316</v>
      </c>
      <c r="F187" s="82" t="s">
        <v>8213</v>
      </c>
      <c r="G187" s="83">
        <v>46507</v>
      </c>
      <c r="H187" s="84">
        <v>7500000</v>
      </c>
      <c r="I187" s="85">
        <v>6.8269999999999997E-2</v>
      </c>
      <c r="J187" s="82">
        <v>101.4708</v>
      </c>
      <c r="K187" s="86">
        <v>156986.29999999999</v>
      </c>
      <c r="L187" s="82" t="s">
        <v>8214</v>
      </c>
      <c r="M187" s="82" t="s">
        <v>1274</v>
      </c>
      <c r="N187" s="82" t="s">
        <v>8214</v>
      </c>
      <c r="O187" s="82" t="s">
        <v>1274</v>
      </c>
      <c r="P187" s="82" t="s">
        <v>8287</v>
      </c>
      <c r="Q187" s="86">
        <v>750000000</v>
      </c>
      <c r="R187" s="82">
        <v>2</v>
      </c>
      <c r="S187" s="86">
        <v>750000000</v>
      </c>
      <c r="T187" s="83">
        <v>45777</v>
      </c>
      <c r="U187" s="82">
        <v>202</v>
      </c>
      <c r="V187" s="82">
        <v>179195</v>
      </c>
      <c r="W187" s="82" t="s">
        <v>4961</v>
      </c>
      <c r="X187" s="82">
        <v>101.0091</v>
      </c>
      <c r="Y187" s="86">
        <v>757568000</v>
      </c>
      <c r="Z187" s="86"/>
      <c r="AA187" s="82">
        <v>101.49250000000001</v>
      </c>
      <c r="AB187" s="86">
        <v>-0.02</v>
      </c>
      <c r="AC187" s="86">
        <v>761031000</v>
      </c>
      <c r="AD187" s="86">
        <v>761031000</v>
      </c>
      <c r="AE187" s="86">
        <v>0</v>
      </c>
      <c r="AF187" s="86">
        <v>3463000</v>
      </c>
      <c r="AG187" s="86">
        <v>3625750</v>
      </c>
      <c r="AH187" s="86">
        <v>-162750</v>
      </c>
      <c r="AI187" s="86"/>
      <c r="AJ187" s="86">
        <v>19755579418.029999</v>
      </c>
      <c r="AK187" s="82">
        <v>3.8521999999999998</v>
      </c>
      <c r="AL187" s="82" t="s">
        <v>20875</v>
      </c>
      <c r="AM187" s="82" t="s">
        <v>8216</v>
      </c>
      <c r="AN187" s="82">
        <v>7881</v>
      </c>
      <c r="AO187" s="82" t="s">
        <v>8280</v>
      </c>
      <c r="AP187" s="82">
        <v>7.64</v>
      </c>
      <c r="AQ187" s="83">
        <v>45777</v>
      </c>
      <c r="AR187" s="83">
        <v>46142</v>
      </c>
      <c r="AS187" s="82">
        <v>730</v>
      </c>
      <c r="AT187" s="82" t="s">
        <v>8217</v>
      </c>
      <c r="AU187" s="83">
        <v>45777</v>
      </c>
      <c r="AV187" s="82" t="s">
        <v>8218</v>
      </c>
      <c r="AW187" s="82">
        <v>100</v>
      </c>
      <c r="AX187" s="83"/>
      <c r="AY187" s="82" t="s">
        <v>4963</v>
      </c>
      <c r="AZ187" s="82">
        <v>1</v>
      </c>
      <c r="BA187" s="82" t="s">
        <v>8220</v>
      </c>
      <c r="BB187" s="82" t="s">
        <v>8220</v>
      </c>
      <c r="BC187" s="87">
        <v>6.8440000000000001E-2</v>
      </c>
      <c r="BD187" s="87">
        <v>6.8099999999999994E-2</v>
      </c>
      <c r="BE187" s="87">
        <v>101.4396</v>
      </c>
      <c r="BF187" s="87">
        <v>101.502</v>
      </c>
      <c r="BG187" s="82" t="s">
        <v>8221</v>
      </c>
      <c r="BH187" s="82" t="s">
        <v>8372</v>
      </c>
      <c r="BI187" s="82">
        <v>1.80335</v>
      </c>
      <c r="BJ187" s="82">
        <v>1.8039400000000001</v>
      </c>
      <c r="BK187" s="82">
        <v>1.80365</v>
      </c>
      <c r="BL187" s="86">
        <v>761187986.29999995</v>
      </c>
      <c r="BM187" s="82">
        <v>3.8530000000000002</v>
      </c>
      <c r="BN187" s="82" t="s">
        <v>4964</v>
      </c>
      <c r="BO187" s="82">
        <v>1.9267799999999999</v>
      </c>
      <c r="BP187" s="88"/>
      <c r="BQ187" s="88">
        <v>57500000000</v>
      </c>
      <c r="BR187" s="88">
        <v>2.782</v>
      </c>
      <c r="BS187" s="82" t="s">
        <v>8223</v>
      </c>
      <c r="BT187" s="85"/>
    </row>
    <row r="188" spans="1:72" hidden="1">
      <c r="A188" s="82" t="s">
        <v>8369</v>
      </c>
      <c r="B188" s="82" t="s">
        <v>8370</v>
      </c>
      <c r="C188" s="82" t="s">
        <v>10008</v>
      </c>
      <c r="D188" s="82" t="s">
        <v>10009</v>
      </c>
      <c r="E188" s="82" t="s">
        <v>8384</v>
      </c>
      <c r="F188" s="82" t="s">
        <v>8213</v>
      </c>
      <c r="G188" s="83">
        <v>46188</v>
      </c>
      <c r="H188" s="84">
        <v>2500000</v>
      </c>
      <c r="I188" s="85">
        <v>8.0500000000000002E-2</v>
      </c>
      <c r="J188" s="82">
        <v>100.7448</v>
      </c>
      <c r="K188" s="86">
        <v>2816780.82</v>
      </c>
      <c r="L188" s="82" t="s">
        <v>8374</v>
      </c>
      <c r="M188" s="82" t="s">
        <v>633</v>
      </c>
      <c r="N188" s="82" t="s">
        <v>8374</v>
      </c>
      <c r="O188" s="82" t="s">
        <v>633</v>
      </c>
      <c r="P188" s="82" t="s">
        <v>8279</v>
      </c>
      <c r="Q188" s="86">
        <v>250000000</v>
      </c>
      <c r="R188" s="82">
        <v>1.1299999999999999</v>
      </c>
      <c r="S188" s="86">
        <v>250000000</v>
      </c>
      <c r="T188" s="83">
        <v>45777</v>
      </c>
      <c r="U188" s="82">
        <v>202</v>
      </c>
      <c r="V188" s="82">
        <v>173487</v>
      </c>
      <c r="W188" s="82" t="s">
        <v>4961</v>
      </c>
      <c r="X188" s="82">
        <v>99.405900000000003</v>
      </c>
      <c r="Y188" s="86">
        <v>248514750</v>
      </c>
      <c r="Z188" s="86"/>
      <c r="AA188" s="82">
        <v>100.6951</v>
      </c>
      <c r="AB188" s="86">
        <v>0.05</v>
      </c>
      <c r="AC188" s="86">
        <v>251862000</v>
      </c>
      <c r="AD188" s="86">
        <v>251862000</v>
      </c>
      <c r="AE188" s="86">
        <v>0</v>
      </c>
      <c r="AF188" s="86">
        <v>3347250</v>
      </c>
      <c r="AG188" s="86">
        <v>3223000</v>
      </c>
      <c r="AH188" s="86">
        <v>124250</v>
      </c>
      <c r="AI188" s="86"/>
      <c r="AJ188" s="86">
        <v>19755579418.029999</v>
      </c>
      <c r="AK188" s="82">
        <v>1.2748999999999999</v>
      </c>
      <c r="AL188" s="82" t="s">
        <v>10010</v>
      </c>
      <c r="AM188" s="82" t="s">
        <v>8216</v>
      </c>
      <c r="AN188" s="82">
        <v>8001</v>
      </c>
      <c r="AO188" s="82" t="s">
        <v>8280</v>
      </c>
      <c r="AP188" s="82">
        <v>8.75</v>
      </c>
      <c r="AQ188" s="83">
        <v>45731</v>
      </c>
      <c r="AR188" s="83">
        <v>46096</v>
      </c>
      <c r="AS188" s="82">
        <v>411</v>
      </c>
      <c r="AT188" s="82" t="s">
        <v>8217</v>
      </c>
      <c r="AU188" s="83">
        <v>45777</v>
      </c>
      <c r="AV188" s="82" t="s">
        <v>8218</v>
      </c>
      <c r="AW188" s="82">
        <v>100</v>
      </c>
      <c r="AX188" s="83"/>
      <c r="AY188" s="82" t="s">
        <v>4963</v>
      </c>
      <c r="AZ188" s="82">
        <v>1</v>
      </c>
      <c r="BA188" s="82" t="s">
        <v>8386</v>
      </c>
      <c r="BB188" s="82" t="s">
        <v>8386</v>
      </c>
      <c r="BC188" s="87">
        <v>8.0600000000000005E-2</v>
      </c>
      <c r="BD188" s="87">
        <v>8.0399999999999999E-2</v>
      </c>
      <c r="BE188" s="87">
        <v>100.73439999999999</v>
      </c>
      <c r="BF188" s="87">
        <v>100.7552</v>
      </c>
      <c r="BG188" s="82" t="s">
        <v>8221</v>
      </c>
      <c r="BH188" s="82" t="s">
        <v>8372</v>
      </c>
      <c r="BI188" s="82">
        <v>1.02078</v>
      </c>
      <c r="BJ188" s="82">
        <v>1.0209699999999999</v>
      </c>
      <c r="BK188" s="82">
        <v>1.0208699999999999</v>
      </c>
      <c r="BL188" s="86">
        <v>254678780.81999999</v>
      </c>
      <c r="BM188" s="82">
        <v>1.2890999999999999</v>
      </c>
      <c r="BN188" s="82" t="s">
        <v>4964</v>
      </c>
      <c r="BO188" s="82">
        <v>1.1030500000000001</v>
      </c>
      <c r="BP188" s="88"/>
      <c r="BQ188" s="88">
        <v>33740000000</v>
      </c>
      <c r="BR188" s="88">
        <v>1.778</v>
      </c>
      <c r="BS188" s="82" t="s">
        <v>8223</v>
      </c>
      <c r="BT188" s="85"/>
    </row>
    <row r="189" spans="1:72" hidden="1">
      <c r="A189" s="82" t="s">
        <v>8369</v>
      </c>
      <c r="B189" s="82" t="s">
        <v>8370</v>
      </c>
      <c r="C189" s="82" t="s">
        <v>12392</v>
      </c>
      <c r="D189" s="82" t="s">
        <v>12393</v>
      </c>
      <c r="E189" s="82" t="s">
        <v>8384</v>
      </c>
      <c r="F189" s="82" t="s">
        <v>8213</v>
      </c>
      <c r="G189" s="83">
        <v>46164</v>
      </c>
      <c r="H189" s="84">
        <v>5000000</v>
      </c>
      <c r="I189" s="85">
        <v>8.0500000000000002E-2</v>
      </c>
      <c r="J189" s="82">
        <v>101.1036</v>
      </c>
      <c r="K189" s="86">
        <v>43353424.659999996</v>
      </c>
      <c r="L189" s="82" t="s">
        <v>8374</v>
      </c>
      <c r="M189" s="82" t="s">
        <v>633</v>
      </c>
      <c r="N189" s="82" t="s">
        <v>8374</v>
      </c>
      <c r="O189" s="82" t="s">
        <v>633</v>
      </c>
      <c r="P189" s="82" t="s">
        <v>8279</v>
      </c>
      <c r="Q189" s="86">
        <v>500000000</v>
      </c>
      <c r="R189" s="82">
        <v>1.06</v>
      </c>
      <c r="S189" s="86">
        <v>500000000</v>
      </c>
      <c r="T189" s="83">
        <v>45777</v>
      </c>
      <c r="U189" s="82">
        <v>202</v>
      </c>
      <c r="V189" s="82">
        <v>174079</v>
      </c>
      <c r="W189" s="82" t="s">
        <v>4961</v>
      </c>
      <c r="X189" s="82">
        <v>100.23009999999999</v>
      </c>
      <c r="Y189" s="86">
        <v>501150500</v>
      </c>
      <c r="Z189" s="86"/>
      <c r="AA189" s="82">
        <v>101.05589999999999</v>
      </c>
      <c r="AB189" s="86">
        <v>0.05</v>
      </c>
      <c r="AC189" s="86">
        <v>505518000</v>
      </c>
      <c r="AD189" s="86">
        <v>505518000</v>
      </c>
      <c r="AE189" s="86">
        <v>0</v>
      </c>
      <c r="AF189" s="86">
        <v>4367500</v>
      </c>
      <c r="AG189" s="86">
        <v>4129000</v>
      </c>
      <c r="AH189" s="86">
        <v>238500</v>
      </c>
      <c r="AI189" s="86"/>
      <c r="AJ189" s="86">
        <v>19755579418.029999</v>
      </c>
      <c r="AK189" s="82">
        <v>2.5589</v>
      </c>
      <c r="AL189" s="82" t="s">
        <v>12394</v>
      </c>
      <c r="AM189" s="82" t="s">
        <v>8216</v>
      </c>
      <c r="AN189" s="82">
        <v>8001</v>
      </c>
      <c r="AO189" s="82" t="s">
        <v>8280</v>
      </c>
      <c r="AP189" s="82">
        <v>9.1999999999999993</v>
      </c>
      <c r="AQ189" s="83">
        <v>45434</v>
      </c>
      <c r="AR189" s="83">
        <v>45799</v>
      </c>
      <c r="AS189" s="82">
        <v>387</v>
      </c>
      <c r="AT189" s="82" t="s">
        <v>8217</v>
      </c>
      <c r="AU189" s="83">
        <v>45777</v>
      </c>
      <c r="AV189" s="82" t="s">
        <v>8218</v>
      </c>
      <c r="AW189" s="82">
        <v>100</v>
      </c>
      <c r="AX189" s="83"/>
      <c r="AY189" s="82" t="s">
        <v>4963</v>
      </c>
      <c r="AZ189" s="82">
        <v>1</v>
      </c>
      <c r="BA189" s="82" t="s">
        <v>8386</v>
      </c>
      <c r="BB189" s="82" t="s">
        <v>8386</v>
      </c>
      <c r="BC189" s="87">
        <v>8.0600000000000005E-2</v>
      </c>
      <c r="BD189" s="87">
        <v>8.0399999999999999E-2</v>
      </c>
      <c r="BE189" s="87">
        <v>101.0937</v>
      </c>
      <c r="BF189" s="87">
        <v>101.1135</v>
      </c>
      <c r="BG189" s="82" t="s">
        <v>8221</v>
      </c>
      <c r="BH189" s="82" t="s">
        <v>8372</v>
      </c>
      <c r="BI189" s="82">
        <v>0.90144000000000002</v>
      </c>
      <c r="BJ189" s="82">
        <v>0.90161999999999998</v>
      </c>
      <c r="BK189" s="82">
        <v>0.90153000000000005</v>
      </c>
      <c r="BL189" s="86">
        <v>548871424.65999997</v>
      </c>
      <c r="BM189" s="82">
        <v>2.7783000000000002</v>
      </c>
      <c r="BN189" s="82" t="s">
        <v>4964</v>
      </c>
      <c r="BO189" s="82">
        <v>0.97409999999999997</v>
      </c>
      <c r="BP189" s="88"/>
      <c r="BQ189" s="88">
        <v>17442000000</v>
      </c>
      <c r="BR189" s="88">
        <v>6.306</v>
      </c>
      <c r="BS189" s="82" t="s">
        <v>8223</v>
      </c>
      <c r="BT189" s="85"/>
    </row>
    <row r="190" spans="1:72" hidden="1">
      <c r="A190" s="82" t="s">
        <v>8369</v>
      </c>
      <c r="B190" s="82" t="s">
        <v>8370</v>
      </c>
      <c r="C190" s="82" t="s">
        <v>21255</v>
      </c>
      <c r="D190" s="82" t="s">
        <v>21256</v>
      </c>
      <c r="E190" s="82" t="s">
        <v>8226</v>
      </c>
      <c r="F190" s="82" t="s">
        <v>8227</v>
      </c>
      <c r="G190" s="83">
        <v>48017</v>
      </c>
      <c r="H190" s="84">
        <v>2500000</v>
      </c>
      <c r="I190" s="85">
        <v>6.1530000000000001E-2</v>
      </c>
      <c r="J190" s="82">
        <v>104.36450000000001</v>
      </c>
      <c r="K190" s="86">
        <v>6483750</v>
      </c>
      <c r="L190" s="82" t="s">
        <v>8228</v>
      </c>
      <c r="M190" s="82" t="s">
        <v>8229</v>
      </c>
      <c r="N190" s="82" t="s">
        <v>8228</v>
      </c>
      <c r="O190" s="82" t="s">
        <v>8229</v>
      </c>
      <c r="P190" s="82" t="s">
        <v>8226</v>
      </c>
      <c r="Q190" s="86">
        <v>250000000</v>
      </c>
      <c r="R190" s="82">
        <v>6.05</v>
      </c>
      <c r="S190" s="86">
        <v>250000000</v>
      </c>
      <c r="T190" s="83">
        <v>45777</v>
      </c>
      <c r="U190" s="82">
        <v>203</v>
      </c>
      <c r="V190" s="82">
        <v>179233</v>
      </c>
      <c r="W190" s="82" t="s">
        <v>4961</v>
      </c>
      <c r="X190" s="82">
        <v>101.73</v>
      </c>
      <c r="Y190" s="86">
        <v>254325000</v>
      </c>
      <c r="Z190" s="86"/>
      <c r="AA190" s="82">
        <v>104.3689</v>
      </c>
      <c r="AB190" s="86">
        <v>0</v>
      </c>
      <c r="AC190" s="86">
        <v>260911250</v>
      </c>
      <c r="AD190" s="86">
        <v>260911250</v>
      </c>
      <c r="AE190" s="86">
        <v>0</v>
      </c>
      <c r="AF190" s="86">
        <v>6586250</v>
      </c>
      <c r="AG190" s="86">
        <v>6597250</v>
      </c>
      <c r="AH190" s="86">
        <v>-11000</v>
      </c>
      <c r="AI190" s="86"/>
      <c r="AJ190" s="86">
        <v>19755579418.029999</v>
      </c>
      <c r="AK190" s="82">
        <v>1.3207</v>
      </c>
      <c r="AL190" s="82" t="s">
        <v>21257</v>
      </c>
      <c r="AM190" s="82" t="s">
        <v>8216</v>
      </c>
      <c r="AN190" s="82">
        <v>73639</v>
      </c>
      <c r="AO190" s="82" t="s">
        <v>8226</v>
      </c>
      <c r="AP190" s="82">
        <v>7.02</v>
      </c>
      <c r="AQ190" s="83">
        <v>45644</v>
      </c>
      <c r="AR190" s="83">
        <v>45826</v>
      </c>
      <c r="AS190" s="82">
        <v>2208</v>
      </c>
      <c r="AT190" s="82" t="s">
        <v>8231</v>
      </c>
      <c r="AU190" s="83">
        <v>45777</v>
      </c>
      <c r="AV190" s="82" t="s">
        <v>8218</v>
      </c>
      <c r="AW190" s="82">
        <v>100</v>
      </c>
      <c r="AX190" s="83"/>
      <c r="AY190" s="82" t="s">
        <v>4963</v>
      </c>
      <c r="AZ190" s="82">
        <v>1</v>
      </c>
      <c r="BA190" s="82" t="s">
        <v>8232</v>
      </c>
      <c r="BB190" s="82" t="s">
        <v>8232</v>
      </c>
      <c r="BC190" s="87">
        <v>6.1530000000000001E-2</v>
      </c>
      <c r="BD190" s="87">
        <v>6.1530000000000001E-2</v>
      </c>
      <c r="BE190" s="87">
        <v>104.3646</v>
      </c>
      <c r="BF190" s="87">
        <v>104.3644</v>
      </c>
      <c r="BG190" s="82" t="s">
        <v>8221</v>
      </c>
      <c r="BH190" s="82" t="s">
        <v>8372</v>
      </c>
      <c r="BI190" s="82">
        <v>4.8409899999999997</v>
      </c>
      <c r="BJ190" s="82">
        <v>4.8409899999999997</v>
      </c>
      <c r="BK190" s="82">
        <v>4.8409899999999997</v>
      </c>
      <c r="BL190" s="86">
        <v>267395000</v>
      </c>
      <c r="BM190" s="82">
        <v>1.3534999999999999</v>
      </c>
      <c r="BN190" s="82" t="s">
        <v>8226</v>
      </c>
      <c r="BO190" s="82">
        <v>4.9899100000000001</v>
      </c>
      <c r="BP190" s="88"/>
      <c r="BQ190" s="88"/>
      <c r="BR190" s="88"/>
      <c r="BS190" s="82"/>
      <c r="BT190" s="85">
        <v>6.2469999999999998E-2</v>
      </c>
    </row>
    <row r="191" spans="1:72" hidden="1">
      <c r="A191" s="82" t="s">
        <v>8369</v>
      </c>
      <c r="B191" s="82" t="s">
        <v>8370</v>
      </c>
      <c r="C191" s="82" t="s">
        <v>9201</v>
      </c>
      <c r="D191" s="82" t="s">
        <v>9202</v>
      </c>
      <c r="E191" s="82" t="s">
        <v>8226</v>
      </c>
      <c r="F191" s="82" t="s">
        <v>8227</v>
      </c>
      <c r="G191" s="83">
        <v>47800</v>
      </c>
      <c r="H191" s="84">
        <v>2500000</v>
      </c>
      <c r="I191" s="85">
        <v>6.1310000000000003E-2</v>
      </c>
      <c r="J191" s="82">
        <v>105.5077</v>
      </c>
      <c r="K191" s="86">
        <v>8540000</v>
      </c>
      <c r="L191" s="82" t="s">
        <v>8228</v>
      </c>
      <c r="M191" s="82" t="s">
        <v>8229</v>
      </c>
      <c r="N191" s="82" t="s">
        <v>8228</v>
      </c>
      <c r="O191" s="82" t="s">
        <v>8229</v>
      </c>
      <c r="P191" s="82" t="s">
        <v>8226</v>
      </c>
      <c r="Q191" s="86">
        <v>250000000</v>
      </c>
      <c r="R191" s="82">
        <v>5.46</v>
      </c>
      <c r="S191" s="86">
        <v>250000000</v>
      </c>
      <c r="T191" s="83">
        <v>45777</v>
      </c>
      <c r="U191" s="82">
        <v>203</v>
      </c>
      <c r="V191" s="82">
        <v>165342</v>
      </c>
      <c r="W191" s="82" t="s">
        <v>4961</v>
      </c>
      <c r="X191" s="82">
        <v>105.476</v>
      </c>
      <c r="Y191" s="86">
        <v>263690000</v>
      </c>
      <c r="Z191" s="86"/>
      <c r="AA191" s="82">
        <v>105.5337</v>
      </c>
      <c r="AB191" s="86">
        <v>-0.02</v>
      </c>
      <c r="AC191" s="86">
        <v>263769250</v>
      </c>
      <c r="AD191" s="86">
        <v>263769250</v>
      </c>
      <c r="AE191" s="86">
        <v>0</v>
      </c>
      <c r="AF191" s="86">
        <v>79250</v>
      </c>
      <c r="AG191" s="86">
        <v>144250</v>
      </c>
      <c r="AH191" s="86">
        <v>-65000</v>
      </c>
      <c r="AI191" s="86"/>
      <c r="AJ191" s="86">
        <v>19755579418.029999</v>
      </c>
      <c r="AK191" s="82">
        <v>1.3351999999999999</v>
      </c>
      <c r="AL191" s="82" t="s">
        <v>9203</v>
      </c>
      <c r="AM191" s="82" t="s">
        <v>8216</v>
      </c>
      <c r="AN191" s="82">
        <v>73639</v>
      </c>
      <c r="AO191" s="82" t="s">
        <v>8226</v>
      </c>
      <c r="AP191" s="82">
        <v>7.32</v>
      </c>
      <c r="AQ191" s="83">
        <v>45609</v>
      </c>
      <c r="AR191" s="83">
        <v>45790</v>
      </c>
      <c r="AS191" s="82">
        <v>1993</v>
      </c>
      <c r="AT191" s="82" t="s">
        <v>8231</v>
      </c>
      <c r="AU191" s="83">
        <v>45777</v>
      </c>
      <c r="AV191" s="82" t="s">
        <v>8218</v>
      </c>
      <c r="AW191" s="82">
        <v>100</v>
      </c>
      <c r="AX191" s="83"/>
      <c r="AY191" s="82" t="s">
        <v>4963</v>
      </c>
      <c r="AZ191" s="82">
        <v>1</v>
      </c>
      <c r="BA191" s="82" t="s">
        <v>8232</v>
      </c>
      <c r="BB191" s="82" t="s">
        <v>8232</v>
      </c>
      <c r="BC191" s="87">
        <v>6.1310000000000003E-2</v>
      </c>
      <c r="BD191" s="87">
        <v>6.1310000000000003E-2</v>
      </c>
      <c r="BE191" s="87">
        <v>105.5077</v>
      </c>
      <c r="BF191" s="87">
        <v>105.5077</v>
      </c>
      <c r="BG191" s="82" t="s">
        <v>8221</v>
      </c>
      <c r="BH191" s="82" t="s">
        <v>8372</v>
      </c>
      <c r="BI191" s="82">
        <v>4.3947099999999999</v>
      </c>
      <c r="BJ191" s="82">
        <v>4.3947099999999999</v>
      </c>
      <c r="BK191" s="82">
        <v>4.3947099999999999</v>
      </c>
      <c r="BL191" s="86">
        <v>272309250</v>
      </c>
      <c r="BM191" s="82">
        <v>1.3784000000000001</v>
      </c>
      <c r="BN191" s="82" t="s">
        <v>8226</v>
      </c>
      <c r="BO191" s="82">
        <v>4.52942</v>
      </c>
      <c r="BP191" s="88"/>
      <c r="BQ191" s="88"/>
      <c r="BR191" s="88"/>
      <c r="BS191" s="82"/>
      <c r="BT191" s="85">
        <v>6.2239999999999997E-2</v>
      </c>
    </row>
    <row r="192" spans="1:72" hidden="1">
      <c r="A192" s="82" t="s">
        <v>8369</v>
      </c>
      <c r="B192" s="82" t="s">
        <v>8370</v>
      </c>
      <c r="C192" s="82" t="s">
        <v>20876</v>
      </c>
      <c r="D192" s="82" t="s">
        <v>20877</v>
      </c>
      <c r="E192" s="82" t="s">
        <v>20878</v>
      </c>
      <c r="F192" s="82" t="s">
        <v>8237</v>
      </c>
      <c r="G192" s="83">
        <v>47877</v>
      </c>
      <c r="H192" s="84">
        <v>2500000</v>
      </c>
      <c r="I192" s="85">
        <v>6.6400000000000001E-2</v>
      </c>
      <c r="J192" s="82">
        <v>101.8215</v>
      </c>
      <c r="K192" s="86">
        <v>4491388.8899999997</v>
      </c>
      <c r="L192" s="82" t="s">
        <v>8228</v>
      </c>
      <c r="M192" s="82" t="s">
        <v>8229</v>
      </c>
      <c r="N192" s="82" t="s">
        <v>8228</v>
      </c>
      <c r="O192" s="82" t="s">
        <v>8229</v>
      </c>
      <c r="P192" s="82" t="s">
        <v>8226</v>
      </c>
      <c r="Q192" s="86">
        <v>250000000</v>
      </c>
      <c r="R192" s="82">
        <v>5.67</v>
      </c>
      <c r="S192" s="86">
        <v>250000000</v>
      </c>
      <c r="T192" s="83">
        <v>45777</v>
      </c>
      <c r="U192" s="82">
        <v>227</v>
      </c>
      <c r="V192" s="82">
        <v>179916</v>
      </c>
      <c r="W192" s="82" t="s">
        <v>4961</v>
      </c>
      <c r="X192" s="82">
        <v>100.05</v>
      </c>
      <c r="Y192" s="86">
        <v>250125000</v>
      </c>
      <c r="Z192" s="86"/>
      <c r="AA192" s="82">
        <v>101.8665</v>
      </c>
      <c r="AB192" s="86">
        <v>-0.04</v>
      </c>
      <c r="AC192" s="86">
        <v>254553750</v>
      </c>
      <c r="AD192" s="86">
        <v>254553750</v>
      </c>
      <c r="AE192" s="86">
        <v>0</v>
      </c>
      <c r="AF192" s="86">
        <v>4428750</v>
      </c>
      <c r="AG192" s="86">
        <v>4541250</v>
      </c>
      <c r="AH192" s="86">
        <v>-112500</v>
      </c>
      <c r="AI192" s="86"/>
      <c r="AJ192" s="86">
        <v>19755579418.029999</v>
      </c>
      <c r="AK192" s="82">
        <v>1.2885</v>
      </c>
      <c r="AL192" s="82" t="s">
        <v>20879</v>
      </c>
      <c r="AM192" s="82" t="s">
        <v>8216</v>
      </c>
      <c r="AN192" s="82">
        <v>8147</v>
      </c>
      <c r="AO192" s="82" t="s">
        <v>8226</v>
      </c>
      <c r="AP192" s="82">
        <v>7.03</v>
      </c>
      <c r="AQ192" s="83">
        <v>45686</v>
      </c>
      <c r="AR192" s="83">
        <v>45867</v>
      </c>
      <c r="AS192" s="82">
        <v>2069</v>
      </c>
      <c r="AT192" s="82" t="s">
        <v>8231</v>
      </c>
      <c r="AU192" s="83">
        <v>45777</v>
      </c>
      <c r="AV192" s="82" t="s">
        <v>8218</v>
      </c>
      <c r="AW192" s="82">
        <v>100</v>
      </c>
      <c r="AX192" s="83"/>
      <c r="AY192" s="82" t="s">
        <v>4963</v>
      </c>
      <c r="AZ192" s="82">
        <v>1</v>
      </c>
      <c r="BA192" s="82" t="s">
        <v>8232</v>
      </c>
      <c r="BB192" s="82" t="s">
        <v>8232</v>
      </c>
      <c r="BC192" s="87">
        <v>6.651E-2</v>
      </c>
      <c r="BD192" s="87">
        <v>6.6299999999999998E-2</v>
      </c>
      <c r="BE192" s="87">
        <v>101.7719</v>
      </c>
      <c r="BF192" s="87">
        <v>101.871</v>
      </c>
      <c r="BG192" s="82" t="s">
        <v>8221</v>
      </c>
      <c r="BH192" s="82" t="s">
        <v>8372</v>
      </c>
      <c r="BI192" s="82">
        <v>4.5993899999999996</v>
      </c>
      <c r="BJ192" s="82">
        <v>4.6004199999999997</v>
      </c>
      <c r="BK192" s="82">
        <v>4.5999100000000004</v>
      </c>
      <c r="BL192" s="86">
        <v>259045138.88999999</v>
      </c>
      <c r="BM192" s="82">
        <v>1.3112999999999999</v>
      </c>
      <c r="BN192" s="82" t="s">
        <v>8226</v>
      </c>
      <c r="BO192" s="82">
        <v>4.7526299999999999</v>
      </c>
      <c r="BP192" s="88"/>
      <c r="BQ192" s="88"/>
      <c r="BR192" s="88"/>
      <c r="BS192" s="82"/>
      <c r="BT192" s="85">
        <v>6.7510000000000001E-2</v>
      </c>
    </row>
    <row r="193" spans="1:72" hidden="1">
      <c r="A193" s="82" t="s">
        <v>8369</v>
      </c>
      <c r="B193" s="82" t="s">
        <v>8370</v>
      </c>
      <c r="C193" s="82" t="s">
        <v>20206</v>
      </c>
      <c r="D193" s="82" t="s">
        <v>20207</v>
      </c>
      <c r="E193" s="82" t="s">
        <v>8226</v>
      </c>
      <c r="F193" s="82" t="s">
        <v>8360</v>
      </c>
      <c r="G193" s="83">
        <v>45785</v>
      </c>
      <c r="H193" s="84">
        <v>2500000</v>
      </c>
      <c r="I193" s="85">
        <v>5.8389999999999997E-2</v>
      </c>
      <c r="J193" s="82">
        <v>99.888199999999998</v>
      </c>
      <c r="K193" s="86">
        <v>0</v>
      </c>
      <c r="L193" s="82" t="s">
        <v>8228</v>
      </c>
      <c r="M193" s="82" t="s">
        <v>8229</v>
      </c>
      <c r="N193" s="82" t="s">
        <v>8228</v>
      </c>
      <c r="O193" s="82" t="s">
        <v>8229</v>
      </c>
      <c r="P193" s="82" t="s">
        <v>8226</v>
      </c>
      <c r="Q193" s="86">
        <v>250000000</v>
      </c>
      <c r="R193" s="82">
        <v>0.02</v>
      </c>
      <c r="S193" s="86">
        <v>250000000</v>
      </c>
      <c r="T193" s="83">
        <v>45777</v>
      </c>
      <c r="U193" s="82">
        <v>201</v>
      </c>
      <c r="V193" s="82">
        <v>176356</v>
      </c>
      <c r="W193" s="82" t="s">
        <v>4961</v>
      </c>
      <c r="X193" s="82">
        <v>96.813900000000004</v>
      </c>
      <c r="Y193" s="86">
        <v>242034750</v>
      </c>
      <c r="Z193" s="86">
        <v>249693645</v>
      </c>
      <c r="AA193" s="82">
        <v>99.870599999999996</v>
      </c>
      <c r="AB193" s="86">
        <v>0.02</v>
      </c>
      <c r="AC193" s="86">
        <v>249720500</v>
      </c>
      <c r="AD193" s="86">
        <v>249720500</v>
      </c>
      <c r="AE193" s="86">
        <v>7658895</v>
      </c>
      <c r="AF193" s="86">
        <v>26855</v>
      </c>
      <c r="AG193" s="86">
        <v>26620</v>
      </c>
      <c r="AH193" s="86">
        <v>235</v>
      </c>
      <c r="AI193" s="86"/>
      <c r="AJ193" s="86">
        <v>19755579418.029999</v>
      </c>
      <c r="AK193" s="82">
        <v>1.2641</v>
      </c>
      <c r="AL193" s="82" t="s">
        <v>20208</v>
      </c>
      <c r="AM193" s="82" t="s">
        <v>8216</v>
      </c>
      <c r="AN193" s="82">
        <v>73639</v>
      </c>
      <c r="AO193" s="82" t="s">
        <v>8226</v>
      </c>
      <c r="AP193" s="82"/>
      <c r="AQ193" s="83"/>
      <c r="AR193" s="83"/>
      <c r="AS193" s="82">
        <v>8</v>
      </c>
      <c r="AT193" s="82"/>
      <c r="AU193" s="83">
        <v>45777</v>
      </c>
      <c r="AV193" s="82" t="s">
        <v>8218</v>
      </c>
      <c r="AW193" s="82">
        <v>100</v>
      </c>
      <c r="AX193" s="83"/>
      <c r="AY193" s="82" t="s">
        <v>4963</v>
      </c>
      <c r="AZ193" s="82">
        <v>1</v>
      </c>
      <c r="BA193" s="82" t="s">
        <v>8232</v>
      </c>
      <c r="BB193" s="82" t="s">
        <v>8232</v>
      </c>
      <c r="BC193" s="87">
        <v>5.8999999999999997E-2</v>
      </c>
      <c r="BD193" s="87">
        <v>5.7779999999999998E-2</v>
      </c>
      <c r="BE193" s="87">
        <v>99.887</v>
      </c>
      <c r="BF193" s="87">
        <v>99.889300000000006</v>
      </c>
      <c r="BG193" s="82" t="s">
        <v>8221</v>
      </c>
      <c r="BH193" s="82" t="s">
        <v>8372</v>
      </c>
      <c r="BI193" s="82"/>
      <c r="BJ193" s="82"/>
      <c r="BK193" s="82"/>
      <c r="BL193" s="86">
        <v>249720500</v>
      </c>
      <c r="BM193" s="82">
        <v>1.2641</v>
      </c>
      <c r="BN193" s="82" t="s">
        <v>8226</v>
      </c>
      <c r="BO193" s="82"/>
      <c r="BP193" s="88"/>
      <c r="BQ193" s="88"/>
      <c r="BR193" s="88"/>
      <c r="BS193" s="82"/>
      <c r="BT193" s="85"/>
    </row>
    <row r="194" spans="1:72" hidden="1">
      <c r="A194" s="82" t="s">
        <v>8369</v>
      </c>
      <c r="B194" s="82" t="s">
        <v>8370</v>
      </c>
      <c r="C194" s="82" t="s">
        <v>20880</v>
      </c>
      <c r="D194" s="82" t="s">
        <v>20881</v>
      </c>
      <c r="E194" s="82" t="s">
        <v>8226</v>
      </c>
      <c r="F194" s="82" t="s">
        <v>8360</v>
      </c>
      <c r="G194" s="83">
        <v>45779</v>
      </c>
      <c r="H194" s="84">
        <v>10000000</v>
      </c>
      <c r="I194" s="85">
        <v>5.8770000000000003E-2</v>
      </c>
      <c r="J194" s="82">
        <v>99.983900000000006</v>
      </c>
      <c r="K194" s="86">
        <v>0</v>
      </c>
      <c r="L194" s="82" t="s">
        <v>8228</v>
      </c>
      <c r="M194" s="82" t="s">
        <v>8229</v>
      </c>
      <c r="N194" s="82" t="s">
        <v>8228</v>
      </c>
      <c r="O194" s="82" t="s">
        <v>8229</v>
      </c>
      <c r="P194" s="82" t="s">
        <v>8226</v>
      </c>
      <c r="Q194" s="86">
        <v>1000000000</v>
      </c>
      <c r="R194" s="82">
        <v>0.01</v>
      </c>
      <c r="S194" s="86">
        <v>1000000000</v>
      </c>
      <c r="T194" s="83">
        <v>45777</v>
      </c>
      <c r="U194" s="82">
        <v>201</v>
      </c>
      <c r="V194" s="82">
        <v>178938</v>
      </c>
      <c r="W194" s="82" t="s">
        <v>4961</v>
      </c>
      <c r="X194" s="82">
        <v>97.871700000000004</v>
      </c>
      <c r="Y194" s="86">
        <v>978717000</v>
      </c>
      <c r="Z194" s="86">
        <v>999821150</v>
      </c>
      <c r="AA194" s="82">
        <v>99.968000000000004</v>
      </c>
      <c r="AB194" s="86">
        <v>0.02</v>
      </c>
      <c r="AC194" s="86">
        <v>999839000</v>
      </c>
      <c r="AD194" s="86">
        <v>999839000</v>
      </c>
      <c r="AE194" s="86">
        <v>21104150</v>
      </c>
      <c r="AF194" s="86">
        <v>17850</v>
      </c>
      <c r="AG194" s="86">
        <v>37700</v>
      </c>
      <c r="AH194" s="86">
        <v>-19850</v>
      </c>
      <c r="AI194" s="86"/>
      <c r="AJ194" s="86">
        <v>19755579418.029999</v>
      </c>
      <c r="AK194" s="82">
        <v>5.0609999999999999</v>
      </c>
      <c r="AL194" s="82" t="s">
        <v>20882</v>
      </c>
      <c r="AM194" s="82" t="s">
        <v>8216</v>
      </c>
      <c r="AN194" s="82">
        <v>73639</v>
      </c>
      <c r="AO194" s="82" t="s">
        <v>8226</v>
      </c>
      <c r="AP194" s="82"/>
      <c r="AQ194" s="83"/>
      <c r="AR194" s="83"/>
      <c r="AS194" s="82">
        <v>2</v>
      </c>
      <c r="AT194" s="82"/>
      <c r="AU194" s="83">
        <v>45777</v>
      </c>
      <c r="AV194" s="82" t="s">
        <v>8218</v>
      </c>
      <c r="AW194" s="82">
        <v>100</v>
      </c>
      <c r="AX194" s="83"/>
      <c r="AY194" s="82" t="s">
        <v>4963</v>
      </c>
      <c r="AZ194" s="82">
        <v>1</v>
      </c>
      <c r="BA194" s="82" t="s">
        <v>8232</v>
      </c>
      <c r="BB194" s="82" t="s">
        <v>8232</v>
      </c>
      <c r="BC194" s="87">
        <v>5.8999999999999997E-2</v>
      </c>
      <c r="BD194" s="87">
        <v>5.8299999999999998E-2</v>
      </c>
      <c r="BE194" s="87">
        <v>99.983800000000002</v>
      </c>
      <c r="BF194" s="87">
        <v>99.983999999999995</v>
      </c>
      <c r="BG194" s="82" t="s">
        <v>8221</v>
      </c>
      <c r="BH194" s="82" t="s">
        <v>8372</v>
      </c>
      <c r="BI194" s="82"/>
      <c r="BJ194" s="82"/>
      <c r="BK194" s="82"/>
      <c r="BL194" s="86">
        <v>999839000</v>
      </c>
      <c r="BM194" s="82">
        <v>5.0609999999999999</v>
      </c>
      <c r="BN194" s="82" t="s">
        <v>8226</v>
      </c>
      <c r="BO194" s="82"/>
      <c r="BP194" s="88"/>
      <c r="BQ194" s="88"/>
      <c r="BR194" s="88"/>
      <c r="BS194" s="82"/>
      <c r="BT194" s="85"/>
    </row>
    <row r="195" spans="1:72" hidden="1">
      <c r="A195" s="82" t="s">
        <v>8369</v>
      </c>
      <c r="B195" s="82" t="s">
        <v>8370</v>
      </c>
      <c r="C195" s="82" t="s">
        <v>21940</v>
      </c>
      <c r="D195" s="82" t="s">
        <v>21941</v>
      </c>
      <c r="E195" s="82" t="s">
        <v>8226</v>
      </c>
      <c r="F195" s="82" t="s">
        <v>8360</v>
      </c>
      <c r="G195" s="83">
        <v>45946</v>
      </c>
      <c r="H195" s="84">
        <v>10000000</v>
      </c>
      <c r="I195" s="85">
        <v>5.9299999999999999E-2</v>
      </c>
      <c r="J195" s="82">
        <v>97.343100000000007</v>
      </c>
      <c r="K195" s="86">
        <v>0</v>
      </c>
      <c r="L195" s="82" t="s">
        <v>8228</v>
      </c>
      <c r="M195" s="82" t="s">
        <v>8229</v>
      </c>
      <c r="N195" s="82" t="s">
        <v>8228</v>
      </c>
      <c r="O195" s="82" t="s">
        <v>8229</v>
      </c>
      <c r="P195" s="82" t="s">
        <v>8226</v>
      </c>
      <c r="Q195" s="86">
        <v>1000000000</v>
      </c>
      <c r="R195" s="82">
        <v>0.46</v>
      </c>
      <c r="S195" s="86">
        <v>1000000000</v>
      </c>
      <c r="T195" s="83">
        <v>45777</v>
      </c>
      <c r="U195" s="82">
        <v>201</v>
      </c>
      <c r="V195" s="82">
        <v>183249</v>
      </c>
      <c r="W195" s="82" t="s">
        <v>4961</v>
      </c>
      <c r="X195" s="82">
        <v>97.358500000000006</v>
      </c>
      <c r="Y195" s="86">
        <v>973585000</v>
      </c>
      <c r="Z195" s="86"/>
      <c r="AA195" s="82"/>
      <c r="AB195" s="86"/>
      <c r="AC195" s="86">
        <v>973431000</v>
      </c>
      <c r="AD195" s="86">
        <v>973431000</v>
      </c>
      <c r="AE195" s="86">
        <v>0</v>
      </c>
      <c r="AF195" s="86">
        <v>-154000</v>
      </c>
      <c r="AG195" s="86"/>
      <c r="AH195" s="86">
        <v>-154000</v>
      </c>
      <c r="AI195" s="86"/>
      <c r="AJ195" s="86">
        <v>19755579418.029999</v>
      </c>
      <c r="AK195" s="82">
        <v>4.9273999999999996</v>
      </c>
      <c r="AL195" s="82" t="s">
        <v>21942</v>
      </c>
      <c r="AM195" s="82" t="s">
        <v>8216</v>
      </c>
      <c r="AN195" s="82">
        <v>73639</v>
      </c>
      <c r="AO195" s="82" t="s">
        <v>8226</v>
      </c>
      <c r="AP195" s="82"/>
      <c r="AQ195" s="83"/>
      <c r="AR195" s="83"/>
      <c r="AS195" s="82">
        <v>169</v>
      </c>
      <c r="AT195" s="82"/>
      <c r="AU195" s="83">
        <v>45777</v>
      </c>
      <c r="AV195" s="82" t="s">
        <v>8218</v>
      </c>
      <c r="AW195" s="82">
        <v>100</v>
      </c>
      <c r="AX195" s="83"/>
      <c r="AY195" s="82" t="s">
        <v>4963</v>
      </c>
      <c r="AZ195" s="82">
        <v>1</v>
      </c>
      <c r="BA195" s="82" t="s">
        <v>8232</v>
      </c>
      <c r="BB195" s="82" t="s">
        <v>8232</v>
      </c>
      <c r="BC195" s="87">
        <v>5.9299999999999999E-2</v>
      </c>
      <c r="BD195" s="87">
        <v>5.9299999999999999E-2</v>
      </c>
      <c r="BE195" s="87">
        <v>97.343100000000007</v>
      </c>
      <c r="BF195" s="87">
        <v>97.343100000000007</v>
      </c>
      <c r="BG195" s="82" t="s">
        <v>8221</v>
      </c>
      <c r="BH195" s="82" t="s">
        <v>8372</v>
      </c>
      <c r="BI195" s="82"/>
      <c r="BJ195" s="82"/>
      <c r="BK195" s="82"/>
      <c r="BL195" s="86">
        <v>973431000</v>
      </c>
      <c r="BM195" s="82">
        <v>4.9273999999999996</v>
      </c>
      <c r="BN195" s="82" t="s">
        <v>8226</v>
      </c>
      <c r="BO195" s="82"/>
      <c r="BP195" s="88"/>
      <c r="BQ195" s="88"/>
      <c r="BR195" s="88"/>
      <c r="BS195" s="82"/>
      <c r="BT195" s="85"/>
    </row>
    <row r="196" spans="1:72" hidden="1">
      <c r="A196" s="82" t="s">
        <v>8369</v>
      </c>
      <c r="B196" s="82" t="s">
        <v>8370</v>
      </c>
      <c r="C196" s="82" t="s">
        <v>21841</v>
      </c>
      <c r="D196" s="82" t="s">
        <v>21842</v>
      </c>
      <c r="E196" s="82" t="s">
        <v>4965</v>
      </c>
      <c r="F196" s="82" t="s">
        <v>4966</v>
      </c>
      <c r="G196" s="83">
        <v>45779</v>
      </c>
      <c r="H196" s="84">
        <v>11532066.359999999</v>
      </c>
      <c r="I196" s="85"/>
      <c r="J196" s="82">
        <v>99.98357</v>
      </c>
      <c r="K196" s="86">
        <v>0</v>
      </c>
      <c r="L196" s="82"/>
      <c r="M196" s="82"/>
      <c r="N196" s="82"/>
      <c r="O196" s="82"/>
      <c r="P196" s="82" t="s">
        <v>4967</v>
      </c>
      <c r="Q196" s="86">
        <v>1153206636</v>
      </c>
      <c r="R196" s="82">
        <v>0.01</v>
      </c>
      <c r="S196" s="86">
        <v>1153206636</v>
      </c>
      <c r="T196" s="83">
        <v>45777</v>
      </c>
      <c r="U196" s="82">
        <v>247</v>
      </c>
      <c r="V196" s="82">
        <v>178347</v>
      </c>
      <c r="W196" s="82" t="s">
        <v>4961</v>
      </c>
      <c r="X196" s="82">
        <v>99.967100000000002</v>
      </c>
      <c r="Y196" s="86">
        <v>1152827762</v>
      </c>
      <c r="Z196" s="86">
        <v>1153017198.75</v>
      </c>
      <c r="AA196" s="82"/>
      <c r="AB196" s="86"/>
      <c r="AC196" s="86">
        <v>1153017198.75</v>
      </c>
      <c r="AD196" s="86">
        <v>1153017198.75</v>
      </c>
      <c r="AE196" s="86">
        <v>189436.75</v>
      </c>
      <c r="AF196" s="86">
        <v>0</v>
      </c>
      <c r="AG196" s="86"/>
      <c r="AH196" s="86">
        <v>0</v>
      </c>
      <c r="AI196" s="86"/>
      <c r="AJ196" s="86">
        <v>19755579418.029999</v>
      </c>
      <c r="AK196" s="82">
        <v>5.8364000000000003</v>
      </c>
      <c r="AL196" s="82" t="s">
        <v>21843</v>
      </c>
      <c r="AM196" s="82" t="s">
        <v>4968</v>
      </c>
      <c r="AN196" s="82">
        <v>73640</v>
      </c>
      <c r="AO196" s="82" t="s">
        <v>4967</v>
      </c>
      <c r="AP196" s="82"/>
      <c r="AQ196" s="83"/>
      <c r="AR196" s="83"/>
      <c r="AS196" s="82">
        <v>2</v>
      </c>
      <c r="AT196" s="82"/>
      <c r="AU196" s="83">
        <v>45777</v>
      </c>
      <c r="AV196" s="82" t="s">
        <v>4968</v>
      </c>
      <c r="AW196" s="82">
        <v>100</v>
      </c>
      <c r="AX196" s="83"/>
      <c r="AY196" s="82" t="s">
        <v>4969</v>
      </c>
      <c r="AZ196" s="82">
        <v>1</v>
      </c>
      <c r="BA196" s="82"/>
      <c r="BB196" s="82"/>
      <c r="BC196" s="87"/>
      <c r="BD196" s="87"/>
      <c r="BE196" s="87"/>
      <c r="BF196" s="87"/>
      <c r="BG196" s="82" t="s">
        <v>8221</v>
      </c>
      <c r="BH196" s="82" t="s">
        <v>8372</v>
      </c>
      <c r="BI196" s="82"/>
      <c r="BJ196" s="82"/>
      <c r="BK196" s="82"/>
      <c r="BL196" s="86">
        <v>1153017198.75</v>
      </c>
      <c r="BM196" s="82">
        <v>5.8364000000000003</v>
      </c>
      <c r="BN196" s="82" t="s">
        <v>4967</v>
      </c>
      <c r="BO196" s="82"/>
      <c r="BP196" s="88"/>
      <c r="BQ196" s="88"/>
      <c r="BR196" s="88"/>
      <c r="BS196" s="82"/>
      <c r="BT196" s="85"/>
    </row>
    <row r="197" spans="1:72" hidden="1">
      <c r="A197" s="82" t="s">
        <v>8369</v>
      </c>
      <c r="B197" s="82" t="s">
        <v>8370</v>
      </c>
      <c r="C197" s="82" t="s">
        <v>8254</v>
      </c>
      <c r="D197" s="82" t="s">
        <v>8255</v>
      </c>
      <c r="E197" s="82" t="s">
        <v>8256</v>
      </c>
      <c r="F197" s="82" t="s">
        <v>8257</v>
      </c>
      <c r="G197" s="83"/>
      <c r="H197" s="84">
        <v>3671.1779999999999</v>
      </c>
      <c r="I197" s="85"/>
      <c r="J197" s="82">
        <v>11118.1224</v>
      </c>
      <c r="K197" s="86">
        <v>0</v>
      </c>
      <c r="L197" s="82"/>
      <c r="M197" s="82"/>
      <c r="N197" s="82"/>
      <c r="O197" s="82"/>
      <c r="P197" s="82" t="s">
        <v>8258</v>
      </c>
      <c r="Q197" s="86"/>
      <c r="R197" s="82">
        <v>0</v>
      </c>
      <c r="S197" s="86">
        <v>36711780</v>
      </c>
      <c r="T197" s="83">
        <v>45777</v>
      </c>
      <c r="U197" s="82">
        <v>620</v>
      </c>
      <c r="V197" s="82">
        <v>162785</v>
      </c>
      <c r="W197" s="82" t="s">
        <v>4961</v>
      </c>
      <c r="X197" s="82">
        <v>10233.2603</v>
      </c>
      <c r="Y197" s="86">
        <v>37568119.920000002</v>
      </c>
      <c r="Z197" s="86"/>
      <c r="AA197" s="82">
        <v>11115.9584</v>
      </c>
      <c r="AB197" s="86">
        <v>0.02</v>
      </c>
      <c r="AC197" s="86">
        <v>40816606.359999999</v>
      </c>
      <c r="AD197" s="86">
        <v>40816606.359999999</v>
      </c>
      <c r="AE197" s="86">
        <v>0</v>
      </c>
      <c r="AF197" s="86">
        <v>3248486.44</v>
      </c>
      <c r="AG197" s="86">
        <v>3240542.01</v>
      </c>
      <c r="AH197" s="86">
        <v>7944.43</v>
      </c>
      <c r="AI197" s="86"/>
      <c r="AJ197" s="86">
        <v>19755579418.029999</v>
      </c>
      <c r="AK197" s="82">
        <v>0.20660000000000001</v>
      </c>
      <c r="AL197" s="82" t="s">
        <v>8259</v>
      </c>
      <c r="AM197" s="82" t="s">
        <v>4968</v>
      </c>
      <c r="AN197" s="82">
        <v>797694</v>
      </c>
      <c r="AO197" s="82" t="s">
        <v>8258</v>
      </c>
      <c r="AP197" s="82"/>
      <c r="AQ197" s="83"/>
      <c r="AR197" s="83"/>
      <c r="AS197" s="82">
        <v>0</v>
      </c>
      <c r="AT197" s="82"/>
      <c r="AU197" s="83">
        <v>45777</v>
      </c>
      <c r="AV197" s="82" t="s">
        <v>4968</v>
      </c>
      <c r="AW197" s="82">
        <v>10000</v>
      </c>
      <c r="AX197" s="83"/>
      <c r="AY197" s="82" t="s">
        <v>4969</v>
      </c>
      <c r="AZ197" s="82">
        <v>1</v>
      </c>
      <c r="BA197" s="82"/>
      <c r="BB197" s="82"/>
      <c r="BC197" s="87"/>
      <c r="BD197" s="87"/>
      <c r="BE197" s="87"/>
      <c r="BF197" s="87"/>
      <c r="BG197" s="82" t="s">
        <v>8221</v>
      </c>
      <c r="BH197" s="82" t="s">
        <v>8372</v>
      </c>
      <c r="BI197" s="82"/>
      <c r="BJ197" s="82"/>
      <c r="BK197" s="82"/>
      <c r="BL197" s="86">
        <v>40816606.359999999</v>
      </c>
      <c r="BM197" s="82">
        <v>0.20660000000000001</v>
      </c>
      <c r="BN197" s="82" t="s">
        <v>8258</v>
      </c>
      <c r="BO197" s="82"/>
      <c r="BP197" s="88"/>
      <c r="BQ197" s="88"/>
      <c r="BR197" s="88"/>
      <c r="BS197" s="82"/>
      <c r="BT197" s="85"/>
    </row>
    <row r="198" spans="1:72" hidden="1">
      <c r="A198" s="82" t="s">
        <v>8369</v>
      </c>
      <c r="B198" s="82" t="s">
        <v>8370</v>
      </c>
      <c r="C198" s="82"/>
      <c r="D198" s="82"/>
      <c r="E198" s="82"/>
      <c r="F198" s="82" t="s">
        <v>4970</v>
      </c>
      <c r="G198" s="83"/>
      <c r="H198" s="84"/>
      <c r="I198" s="85"/>
      <c r="J198" s="82"/>
      <c r="K198" s="86"/>
      <c r="L198" s="82"/>
      <c r="M198" s="82"/>
      <c r="N198" s="82"/>
      <c r="O198" s="82"/>
      <c r="P198" s="82" t="s">
        <v>4971</v>
      </c>
      <c r="Q198" s="86"/>
      <c r="R198" s="82">
        <v>0</v>
      </c>
      <c r="S198" s="86"/>
      <c r="T198" s="83">
        <v>45777</v>
      </c>
      <c r="U198" s="82"/>
      <c r="V198" s="82"/>
      <c r="W198" s="82"/>
      <c r="X198" s="82"/>
      <c r="Y198" s="86"/>
      <c r="Z198" s="86"/>
      <c r="AA198" s="82"/>
      <c r="AB198" s="86"/>
      <c r="AC198" s="86">
        <v>-785791487.08000004</v>
      </c>
      <c r="AD198" s="86">
        <v>-785791487.08000004</v>
      </c>
      <c r="AE198" s="86"/>
      <c r="AF198" s="86"/>
      <c r="AG198" s="86"/>
      <c r="AH198" s="86">
        <v>0</v>
      </c>
      <c r="AI198" s="86"/>
      <c r="AJ198" s="86"/>
      <c r="AK198" s="82">
        <v>-3.9775</v>
      </c>
      <c r="AL198" s="82"/>
      <c r="AM198" s="82"/>
      <c r="AN198" s="82"/>
      <c r="AO198" s="82" t="s">
        <v>4971</v>
      </c>
      <c r="AP198" s="82"/>
      <c r="AQ198" s="83"/>
      <c r="AR198" s="83"/>
      <c r="AS198" s="82"/>
      <c r="AT198" s="82"/>
      <c r="AU198" s="83"/>
      <c r="AV198" s="82"/>
      <c r="AW198" s="82"/>
      <c r="AX198" s="83"/>
      <c r="AY198" s="82" t="s">
        <v>4963</v>
      </c>
      <c r="AZ198" s="82">
        <v>1</v>
      </c>
      <c r="BA198" s="82"/>
      <c r="BB198" s="82"/>
      <c r="BC198" s="87"/>
      <c r="BD198" s="87"/>
      <c r="BE198" s="87"/>
      <c r="BF198" s="87"/>
      <c r="BG198" s="82" t="s">
        <v>8221</v>
      </c>
      <c r="BH198" s="82" t="s">
        <v>8372</v>
      </c>
      <c r="BI198" s="82"/>
      <c r="BJ198" s="82"/>
      <c r="BK198" s="82"/>
      <c r="BL198" s="86">
        <v>-986685406.78999996</v>
      </c>
      <c r="BM198" s="82">
        <v>-4.9945000000000004</v>
      </c>
      <c r="BN198" s="82" t="s">
        <v>4971</v>
      </c>
      <c r="BO198" s="82"/>
      <c r="BP198" s="88"/>
      <c r="BQ198" s="88"/>
      <c r="BR198" s="88"/>
      <c r="BS198" s="82"/>
      <c r="BT198" s="85"/>
    </row>
    <row r="199" spans="1:72" hidden="1">
      <c r="A199" s="82" t="s">
        <v>8388</v>
      </c>
      <c r="B199" s="82" t="s">
        <v>8389</v>
      </c>
      <c r="C199" s="82" t="s">
        <v>21570</v>
      </c>
      <c r="D199" s="82" t="s">
        <v>21571</v>
      </c>
      <c r="E199" s="82" t="s">
        <v>12404</v>
      </c>
      <c r="F199" s="82" t="s">
        <v>8364</v>
      </c>
      <c r="G199" s="83">
        <v>45833</v>
      </c>
      <c r="H199" s="84">
        <v>500000</v>
      </c>
      <c r="I199" s="85">
        <v>8.6599999999999996E-2</v>
      </c>
      <c r="J199" s="82">
        <v>98.7119</v>
      </c>
      <c r="K199" s="86">
        <v>0</v>
      </c>
      <c r="L199" s="82" t="s">
        <v>8271</v>
      </c>
      <c r="M199" s="82" t="s">
        <v>633</v>
      </c>
      <c r="N199" s="82" t="s">
        <v>9463</v>
      </c>
      <c r="O199" s="82" t="s">
        <v>633</v>
      </c>
      <c r="P199" s="82" t="s">
        <v>8412</v>
      </c>
      <c r="Q199" s="86">
        <v>50000000</v>
      </c>
      <c r="R199" s="82">
        <v>0.15</v>
      </c>
      <c r="S199" s="86">
        <v>50000000</v>
      </c>
      <c r="T199" s="83">
        <v>45777</v>
      </c>
      <c r="U199" s="82">
        <v>208</v>
      </c>
      <c r="V199" s="82">
        <v>181977</v>
      </c>
      <c r="W199" s="82" t="s">
        <v>4961</v>
      </c>
      <c r="X199" s="82">
        <v>98.335800000000006</v>
      </c>
      <c r="Y199" s="86">
        <v>49167900</v>
      </c>
      <c r="Z199" s="86">
        <v>49355415.5</v>
      </c>
      <c r="AA199" s="82">
        <v>98.688800000000001</v>
      </c>
      <c r="AB199" s="86">
        <v>0.02</v>
      </c>
      <c r="AC199" s="86">
        <v>49355950</v>
      </c>
      <c r="AD199" s="86">
        <v>49355950</v>
      </c>
      <c r="AE199" s="86">
        <v>187515.5</v>
      </c>
      <c r="AF199" s="86">
        <v>534.5</v>
      </c>
      <c r="AG199" s="86">
        <v>704</v>
      </c>
      <c r="AH199" s="86">
        <v>-169.5</v>
      </c>
      <c r="AI199" s="86"/>
      <c r="AJ199" s="86">
        <v>2091508728.0999999</v>
      </c>
      <c r="AK199" s="82">
        <v>2.3597999999999999</v>
      </c>
      <c r="AL199" s="82" t="s">
        <v>21572</v>
      </c>
      <c r="AM199" s="82" t="s">
        <v>8216</v>
      </c>
      <c r="AN199" s="82">
        <v>793305</v>
      </c>
      <c r="AO199" s="82" t="s">
        <v>4989</v>
      </c>
      <c r="AP199" s="82"/>
      <c r="AQ199" s="83"/>
      <c r="AR199" s="83"/>
      <c r="AS199" s="82">
        <v>56</v>
      </c>
      <c r="AT199" s="82"/>
      <c r="AU199" s="83">
        <v>45777</v>
      </c>
      <c r="AV199" s="82" t="s">
        <v>8218</v>
      </c>
      <c r="AW199" s="82">
        <v>100</v>
      </c>
      <c r="AX199" s="83"/>
      <c r="AY199" s="82" t="s">
        <v>4963</v>
      </c>
      <c r="AZ199" s="82">
        <v>1</v>
      </c>
      <c r="BA199" s="82" t="s">
        <v>8272</v>
      </c>
      <c r="BB199" s="82" t="s">
        <v>8272</v>
      </c>
      <c r="BC199" s="87">
        <v>8.6499999999999994E-2</v>
      </c>
      <c r="BD199" s="87">
        <v>8.6699999999999999E-2</v>
      </c>
      <c r="BE199" s="87">
        <v>98.713300000000004</v>
      </c>
      <c r="BF199" s="87">
        <v>98.710400000000007</v>
      </c>
      <c r="BG199" s="82" t="s">
        <v>8221</v>
      </c>
      <c r="BH199" s="82" t="s">
        <v>8393</v>
      </c>
      <c r="BI199" s="82"/>
      <c r="BJ199" s="82"/>
      <c r="BK199" s="82"/>
      <c r="BL199" s="86">
        <v>49355950</v>
      </c>
      <c r="BM199" s="82">
        <v>2.3597999999999999</v>
      </c>
      <c r="BN199" s="82" t="s">
        <v>4964</v>
      </c>
      <c r="BO199" s="82"/>
      <c r="BP199" s="88"/>
      <c r="BQ199" s="88">
        <v>0</v>
      </c>
      <c r="BR199" s="88">
        <v>0</v>
      </c>
      <c r="BS199" s="82" t="s">
        <v>8223</v>
      </c>
      <c r="BT199" s="85"/>
    </row>
    <row r="200" spans="1:72" hidden="1">
      <c r="A200" s="82" t="s">
        <v>8388</v>
      </c>
      <c r="B200" s="82" t="s">
        <v>8389</v>
      </c>
      <c r="C200" s="82" t="s">
        <v>8390</v>
      </c>
      <c r="D200" s="82" t="s">
        <v>8391</v>
      </c>
      <c r="E200" s="82" t="s">
        <v>8278</v>
      </c>
      <c r="F200" s="82" t="s">
        <v>8213</v>
      </c>
      <c r="G200" s="83">
        <v>45978</v>
      </c>
      <c r="H200" s="84">
        <v>500000</v>
      </c>
      <c r="I200" s="85">
        <v>7.1099999999999997E-2</v>
      </c>
      <c r="J200" s="82">
        <v>100.28279999999999</v>
      </c>
      <c r="K200" s="86">
        <v>1785616.44</v>
      </c>
      <c r="L200" s="82" t="s">
        <v>8214</v>
      </c>
      <c r="M200" s="82" t="s">
        <v>633</v>
      </c>
      <c r="N200" s="82" t="s">
        <v>8214</v>
      </c>
      <c r="O200" s="82" t="s">
        <v>633</v>
      </c>
      <c r="P200" s="82" t="s">
        <v>8279</v>
      </c>
      <c r="Q200" s="86">
        <v>50000000</v>
      </c>
      <c r="R200" s="82">
        <v>0.55000000000000004</v>
      </c>
      <c r="S200" s="86">
        <v>50000000</v>
      </c>
      <c r="T200" s="83">
        <v>45777</v>
      </c>
      <c r="U200" s="82">
        <v>202</v>
      </c>
      <c r="V200" s="82">
        <v>158796</v>
      </c>
      <c r="W200" s="82" t="s">
        <v>4961</v>
      </c>
      <c r="X200" s="82">
        <v>99.750299999999996</v>
      </c>
      <c r="Y200" s="86">
        <v>49875150</v>
      </c>
      <c r="Z200" s="86"/>
      <c r="AA200" s="82">
        <v>100.2987</v>
      </c>
      <c r="AB200" s="86">
        <v>-0.02</v>
      </c>
      <c r="AC200" s="86">
        <v>50141400</v>
      </c>
      <c r="AD200" s="86">
        <v>50141400</v>
      </c>
      <c r="AE200" s="86">
        <v>0</v>
      </c>
      <c r="AF200" s="86">
        <v>266250</v>
      </c>
      <c r="AG200" s="86">
        <v>274200</v>
      </c>
      <c r="AH200" s="86">
        <v>-7950</v>
      </c>
      <c r="AI200" s="86"/>
      <c r="AJ200" s="86">
        <v>2091508728.0999999</v>
      </c>
      <c r="AK200" s="82">
        <v>2.3974000000000002</v>
      </c>
      <c r="AL200" s="82" t="s">
        <v>8392</v>
      </c>
      <c r="AM200" s="82" t="s">
        <v>8216</v>
      </c>
      <c r="AN200" s="82">
        <v>6164</v>
      </c>
      <c r="AO200" s="82" t="s">
        <v>8280</v>
      </c>
      <c r="AP200" s="82">
        <v>7.9</v>
      </c>
      <c r="AQ200" s="83">
        <v>45613</v>
      </c>
      <c r="AR200" s="83">
        <v>45978</v>
      </c>
      <c r="AS200" s="82">
        <v>201</v>
      </c>
      <c r="AT200" s="82" t="s">
        <v>8217</v>
      </c>
      <c r="AU200" s="83">
        <v>45777</v>
      </c>
      <c r="AV200" s="82" t="s">
        <v>8218</v>
      </c>
      <c r="AW200" s="82">
        <v>100</v>
      </c>
      <c r="AX200" s="83"/>
      <c r="AY200" s="82" t="s">
        <v>4963</v>
      </c>
      <c r="AZ200" s="82">
        <v>1</v>
      </c>
      <c r="BA200" s="82" t="s">
        <v>8219</v>
      </c>
      <c r="BB200" s="82" t="s">
        <v>8219</v>
      </c>
      <c r="BC200" s="87">
        <v>7.1199999999999999E-2</v>
      </c>
      <c r="BD200" s="87">
        <v>7.0999999999999994E-2</v>
      </c>
      <c r="BE200" s="87">
        <v>100.2773</v>
      </c>
      <c r="BF200" s="87">
        <v>100.2882</v>
      </c>
      <c r="BG200" s="82" t="s">
        <v>8221</v>
      </c>
      <c r="BH200" s="82" t="s">
        <v>8393</v>
      </c>
      <c r="BI200" s="82">
        <v>0.51151999999999997</v>
      </c>
      <c r="BJ200" s="82">
        <v>0.51161999999999996</v>
      </c>
      <c r="BK200" s="82">
        <v>0.51156999999999997</v>
      </c>
      <c r="BL200" s="86">
        <v>51927016.439999998</v>
      </c>
      <c r="BM200" s="82">
        <v>2.4828000000000001</v>
      </c>
      <c r="BN200" s="82" t="s">
        <v>4964</v>
      </c>
      <c r="BO200" s="82">
        <v>0.54795000000000005</v>
      </c>
      <c r="BP200" s="88"/>
      <c r="BQ200" s="88">
        <v>51000000000</v>
      </c>
      <c r="BR200" s="88">
        <v>9.8000000000000004E-2</v>
      </c>
      <c r="BS200" s="82" t="s">
        <v>8223</v>
      </c>
      <c r="BT200" s="85"/>
    </row>
    <row r="201" spans="1:72" hidden="1">
      <c r="A201" s="82" t="s">
        <v>8388</v>
      </c>
      <c r="B201" s="82" t="s">
        <v>8389</v>
      </c>
      <c r="C201" s="82" t="s">
        <v>20883</v>
      </c>
      <c r="D201" s="82" t="s">
        <v>20884</v>
      </c>
      <c r="E201" s="82" t="s">
        <v>10011</v>
      </c>
      <c r="F201" s="82" t="s">
        <v>8213</v>
      </c>
      <c r="G201" s="83">
        <v>46576</v>
      </c>
      <c r="H201" s="84">
        <v>500000</v>
      </c>
      <c r="I201" s="85">
        <v>7.1499999999999994E-2</v>
      </c>
      <c r="J201" s="82">
        <v>101.8193</v>
      </c>
      <c r="K201" s="86">
        <v>3295479.45</v>
      </c>
      <c r="L201" s="82" t="s">
        <v>8214</v>
      </c>
      <c r="M201" s="82" t="s">
        <v>633</v>
      </c>
      <c r="N201" s="82" t="s">
        <v>8214</v>
      </c>
      <c r="O201" s="82" t="s">
        <v>633</v>
      </c>
      <c r="P201" s="82" t="s">
        <v>8365</v>
      </c>
      <c r="Q201" s="86">
        <v>50000000</v>
      </c>
      <c r="R201" s="82">
        <v>2.19</v>
      </c>
      <c r="S201" s="86">
        <v>50000000</v>
      </c>
      <c r="T201" s="83">
        <v>45777</v>
      </c>
      <c r="U201" s="82">
        <v>202</v>
      </c>
      <c r="V201" s="82">
        <v>179966</v>
      </c>
      <c r="W201" s="82" t="s">
        <v>4961</v>
      </c>
      <c r="X201" s="82">
        <v>100.633</v>
      </c>
      <c r="Y201" s="86">
        <v>50316500</v>
      </c>
      <c r="Z201" s="86"/>
      <c r="AA201" s="82">
        <v>101.84099999999999</v>
      </c>
      <c r="AB201" s="86">
        <v>-0.02</v>
      </c>
      <c r="AC201" s="86">
        <v>50909650</v>
      </c>
      <c r="AD201" s="86">
        <v>50909650</v>
      </c>
      <c r="AE201" s="86">
        <v>0</v>
      </c>
      <c r="AF201" s="86">
        <v>593150</v>
      </c>
      <c r="AG201" s="86">
        <v>604000</v>
      </c>
      <c r="AH201" s="86">
        <v>-10850</v>
      </c>
      <c r="AI201" s="86"/>
      <c r="AJ201" s="86">
        <v>2091508728.0999999</v>
      </c>
      <c r="AK201" s="82">
        <v>2.4340999999999999</v>
      </c>
      <c r="AL201" s="82" t="s">
        <v>20885</v>
      </c>
      <c r="AM201" s="82" t="s">
        <v>8216</v>
      </c>
      <c r="AN201" s="82">
        <v>784154</v>
      </c>
      <c r="AO201" s="82" t="s">
        <v>8280</v>
      </c>
      <c r="AP201" s="82">
        <v>8.1</v>
      </c>
      <c r="AQ201" s="83">
        <v>45481</v>
      </c>
      <c r="AR201" s="83">
        <v>45846</v>
      </c>
      <c r="AS201" s="82">
        <v>799</v>
      </c>
      <c r="AT201" s="82" t="s">
        <v>8217</v>
      </c>
      <c r="AU201" s="83">
        <v>45777</v>
      </c>
      <c r="AV201" s="82" t="s">
        <v>8218</v>
      </c>
      <c r="AW201" s="82">
        <v>100</v>
      </c>
      <c r="AX201" s="83"/>
      <c r="AY201" s="82" t="s">
        <v>4963</v>
      </c>
      <c r="AZ201" s="82">
        <v>1</v>
      </c>
      <c r="BA201" s="82" t="s">
        <v>8219</v>
      </c>
      <c r="BB201" s="82" t="s">
        <v>8219</v>
      </c>
      <c r="BC201" s="87">
        <v>7.1499999999999994E-2</v>
      </c>
      <c r="BD201" s="87">
        <v>7.1499999999999994E-2</v>
      </c>
      <c r="BE201" s="87">
        <v>101.8193</v>
      </c>
      <c r="BF201" s="87">
        <v>101.8193</v>
      </c>
      <c r="BG201" s="82" t="s">
        <v>8221</v>
      </c>
      <c r="BH201" s="82" t="s">
        <v>8393</v>
      </c>
      <c r="BI201" s="82">
        <v>1.83849</v>
      </c>
      <c r="BJ201" s="82">
        <v>1.83849</v>
      </c>
      <c r="BK201" s="82">
        <v>1.83849</v>
      </c>
      <c r="BL201" s="86">
        <v>54205129.450000003</v>
      </c>
      <c r="BM201" s="82">
        <v>2.5916999999999999</v>
      </c>
      <c r="BN201" s="82" t="s">
        <v>4964</v>
      </c>
      <c r="BO201" s="82">
        <v>1.96994</v>
      </c>
      <c r="BP201" s="88"/>
      <c r="BQ201" s="88">
        <v>30000000000</v>
      </c>
      <c r="BR201" s="88">
        <v>0.16600000000000001</v>
      </c>
      <c r="BS201" s="82" t="s">
        <v>8223</v>
      </c>
      <c r="BT201" s="85"/>
    </row>
    <row r="202" spans="1:72" hidden="1">
      <c r="A202" s="82" t="s">
        <v>8388</v>
      </c>
      <c r="B202" s="82" t="s">
        <v>8389</v>
      </c>
      <c r="C202" s="82" t="s">
        <v>8284</v>
      </c>
      <c r="D202" s="82" t="s">
        <v>8285</v>
      </c>
      <c r="E202" s="82" t="s">
        <v>8286</v>
      </c>
      <c r="F202" s="82" t="s">
        <v>8213</v>
      </c>
      <c r="G202" s="83">
        <v>46855</v>
      </c>
      <c r="H202" s="84">
        <v>500000</v>
      </c>
      <c r="I202" s="85">
        <v>6.8099999999999994E-2</v>
      </c>
      <c r="J202" s="82">
        <v>101.6477</v>
      </c>
      <c r="K202" s="86">
        <v>796027.4</v>
      </c>
      <c r="L202" s="82" t="s">
        <v>8214</v>
      </c>
      <c r="M202" s="82" t="s">
        <v>633</v>
      </c>
      <c r="N202" s="82" t="s">
        <v>8214</v>
      </c>
      <c r="O202" s="82" t="s">
        <v>633</v>
      </c>
      <c r="P202" s="82" t="s">
        <v>8287</v>
      </c>
      <c r="Q202" s="86">
        <v>50000000</v>
      </c>
      <c r="R202" s="82">
        <v>2.95</v>
      </c>
      <c r="S202" s="86">
        <v>50000000</v>
      </c>
      <c r="T202" s="83">
        <v>45777</v>
      </c>
      <c r="U202" s="82">
        <v>202</v>
      </c>
      <c r="V202" s="82">
        <v>166757</v>
      </c>
      <c r="W202" s="82" t="s">
        <v>4961</v>
      </c>
      <c r="X202" s="82">
        <v>100</v>
      </c>
      <c r="Y202" s="86">
        <v>50000000</v>
      </c>
      <c r="Z202" s="86"/>
      <c r="AA202" s="82">
        <v>101.7756</v>
      </c>
      <c r="AB202" s="86">
        <v>-0.13</v>
      </c>
      <c r="AC202" s="86">
        <v>50823850</v>
      </c>
      <c r="AD202" s="86">
        <v>50823850</v>
      </c>
      <c r="AE202" s="86">
        <v>0</v>
      </c>
      <c r="AF202" s="86">
        <v>823850</v>
      </c>
      <c r="AG202" s="86">
        <v>887800</v>
      </c>
      <c r="AH202" s="86">
        <v>-63950</v>
      </c>
      <c r="AI202" s="86"/>
      <c r="AJ202" s="86">
        <v>2091508728.0999999</v>
      </c>
      <c r="AK202" s="82">
        <v>2.4300000000000002</v>
      </c>
      <c r="AL202" s="82" t="s">
        <v>9204</v>
      </c>
      <c r="AM202" s="82" t="s">
        <v>8216</v>
      </c>
      <c r="AN202" s="82">
        <v>6648</v>
      </c>
      <c r="AO202" s="82" t="s">
        <v>8280</v>
      </c>
      <c r="AP202" s="82">
        <v>7.45</v>
      </c>
      <c r="AQ202" s="83">
        <v>45700</v>
      </c>
      <c r="AR202" s="83">
        <v>46065</v>
      </c>
      <c r="AS202" s="82">
        <v>1078</v>
      </c>
      <c r="AT202" s="82" t="s">
        <v>8217</v>
      </c>
      <c r="AU202" s="83">
        <v>45777</v>
      </c>
      <c r="AV202" s="82" t="s">
        <v>8218</v>
      </c>
      <c r="AW202" s="82">
        <v>100</v>
      </c>
      <c r="AX202" s="83"/>
      <c r="AY202" s="82" t="s">
        <v>4963</v>
      </c>
      <c r="AZ202" s="82">
        <v>1</v>
      </c>
      <c r="BA202" s="82" t="s">
        <v>8219</v>
      </c>
      <c r="BB202" s="82" t="s">
        <v>8220</v>
      </c>
      <c r="BC202" s="87">
        <v>6.8089999999999998E-2</v>
      </c>
      <c r="BD202" s="87">
        <v>6.8099999999999994E-2</v>
      </c>
      <c r="BE202" s="87">
        <v>101.64870000000001</v>
      </c>
      <c r="BF202" s="87">
        <v>101.64660000000001</v>
      </c>
      <c r="BG202" s="82" t="s">
        <v>8221</v>
      </c>
      <c r="BH202" s="82" t="s">
        <v>8393</v>
      </c>
      <c r="BI202" s="82">
        <v>2.5442100000000001</v>
      </c>
      <c r="BJ202" s="82">
        <v>2.54419</v>
      </c>
      <c r="BK202" s="82">
        <v>2.5442</v>
      </c>
      <c r="BL202" s="86">
        <v>51619877.399999999</v>
      </c>
      <c r="BM202" s="82">
        <v>2.4681000000000002</v>
      </c>
      <c r="BN202" s="82" t="s">
        <v>4964</v>
      </c>
      <c r="BO202" s="82">
        <v>2.7174499999999999</v>
      </c>
      <c r="BP202" s="88"/>
      <c r="BQ202" s="88"/>
      <c r="BR202" s="88"/>
      <c r="BS202" s="82"/>
      <c r="BT202" s="85"/>
    </row>
    <row r="203" spans="1:72" hidden="1">
      <c r="A203" s="82" t="s">
        <v>8388</v>
      </c>
      <c r="B203" s="82" t="s">
        <v>8389</v>
      </c>
      <c r="C203" s="82" t="s">
        <v>21943</v>
      </c>
      <c r="D203" s="82" t="s">
        <v>21944</v>
      </c>
      <c r="E203" s="82" t="s">
        <v>8298</v>
      </c>
      <c r="F203" s="82" t="s">
        <v>8213</v>
      </c>
      <c r="G203" s="83">
        <v>48047</v>
      </c>
      <c r="H203" s="84">
        <v>500000</v>
      </c>
      <c r="I203" s="85">
        <v>6.8400000000000002E-2</v>
      </c>
      <c r="J203" s="82">
        <v>100.2657</v>
      </c>
      <c r="K203" s="86">
        <v>151013.70000000001</v>
      </c>
      <c r="L203" s="82" t="s">
        <v>8214</v>
      </c>
      <c r="M203" s="82" t="s">
        <v>633</v>
      </c>
      <c r="N203" s="82" t="s">
        <v>8214</v>
      </c>
      <c r="O203" s="82" t="s">
        <v>633</v>
      </c>
      <c r="P203" s="82" t="s">
        <v>8287</v>
      </c>
      <c r="Q203" s="86">
        <v>50000000</v>
      </c>
      <c r="R203" s="82">
        <v>6.22</v>
      </c>
      <c r="S203" s="86">
        <v>50000000</v>
      </c>
      <c r="T203" s="83">
        <v>45777</v>
      </c>
      <c r="U203" s="82">
        <v>202</v>
      </c>
      <c r="V203" s="82">
        <v>134554</v>
      </c>
      <c r="W203" s="82" t="s">
        <v>4961</v>
      </c>
      <c r="X203" s="82">
        <v>100.2504</v>
      </c>
      <c r="Y203" s="86">
        <v>50125200</v>
      </c>
      <c r="Z203" s="86"/>
      <c r="AA203" s="82">
        <v>100.2663</v>
      </c>
      <c r="AB203" s="86">
        <v>0</v>
      </c>
      <c r="AC203" s="86">
        <v>50132850</v>
      </c>
      <c r="AD203" s="86">
        <v>50132850</v>
      </c>
      <c r="AE203" s="86">
        <v>0</v>
      </c>
      <c r="AF203" s="86">
        <v>7650</v>
      </c>
      <c r="AG203" s="86">
        <v>7950</v>
      </c>
      <c r="AH203" s="86">
        <v>-300</v>
      </c>
      <c r="AI203" s="86"/>
      <c r="AJ203" s="86">
        <v>2091508728.0999999</v>
      </c>
      <c r="AK203" s="82">
        <v>2.3969999999999998</v>
      </c>
      <c r="AL203" s="82" t="s">
        <v>21945</v>
      </c>
      <c r="AM203" s="82" t="s">
        <v>8216</v>
      </c>
      <c r="AN203" s="82">
        <v>73211</v>
      </c>
      <c r="AO203" s="82" t="s">
        <v>8280</v>
      </c>
      <c r="AP203" s="82">
        <v>6.89</v>
      </c>
      <c r="AQ203" s="83">
        <v>45762</v>
      </c>
      <c r="AR203" s="83">
        <v>46127</v>
      </c>
      <c r="AS203" s="82">
        <v>2270</v>
      </c>
      <c r="AT203" s="82" t="s">
        <v>8217</v>
      </c>
      <c r="AU203" s="83">
        <v>45777</v>
      </c>
      <c r="AV203" s="82" t="s">
        <v>8218</v>
      </c>
      <c r="AW203" s="82">
        <v>100</v>
      </c>
      <c r="AX203" s="83"/>
      <c r="AY203" s="82" t="s">
        <v>4963</v>
      </c>
      <c r="AZ203" s="82">
        <v>1</v>
      </c>
      <c r="BA203" s="82" t="s">
        <v>8219</v>
      </c>
      <c r="BB203" s="82" t="s">
        <v>8220</v>
      </c>
      <c r="BC203" s="87">
        <v>6.8400000000000002E-2</v>
      </c>
      <c r="BD203" s="87">
        <v>6.8400000000000002E-2</v>
      </c>
      <c r="BE203" s="87">
        <v>100.2657</v>
      </c>
      <c r="BF203" s="87">
        <v>100.2657</v>
      </c>
      <c r="BG203" s="82" t="s">
        <v>8221</v>
      </c>
      <c r="BH203" s="82" t="s">
        <v>8393</v>
      </c>
      <c r="BI203" s="82">
        <v>4.9071100000000003</v>
      </c>
      <c r="BJ203" s="82">
        <v>4.9071100000000003</v>
      </c>
      <c r="BK203" s="82">
        <v>4.9071100000000003</v>
      </c>
      <c r="BL203" s="86">
        <v>50283863.700000003</v>
      </c>
      <c r="BM203" s="82">
        <v>2.4041999999999999</v>
      </c>
      <c r="BN203" s="82" t="s">
        <v>4964</v>
      </c>
      <c r="BO203" s="82">
        <v>5.2427599999999996</v>
      </c>
      <c r="BP203" s="88"/>
      <c r="BQ203" s="88">
        <v>29809000000</v>
      </c>
      <c r="BR203" s="88">
        <v>0.16700000000000001</v>
      </c>
      <c r="BS203" s="82" t="s">
        <v>8223</v>
      </c>
      <c r="BT203" s="85"/>
    </row>
    <row r="204" spans="1:72" hidden="1">
      <c r="A204" s="82" t="s">
        <v>8388</v>
      </c>
      <c r="B204" s="82" t="s">
        <v>8389</v>
      </c>
      <c r="C204" s="82" t="s">
        <v>21946</v>
      </c>
      <c r="D204" s="82" t="s">
        <v>21947</v>
      </c>
      <c r="E204" s="82" t="s">
        <v>8298</v>
      </c>
      <c r="F204" s="82" t="s">
        <v>8213</v>
      </c>
      <c r="G204" s="83">
        <v>48089</v>
      </c>
      <c r="H204" s="84">
        <v>500000</v>
      </c>
      <c r="I204" s="85">
        <v>6.8400000000000002E-2</v>
      </c>
      <c r="J204" s="82">
        <v>100.42570000000001</v>
      </c>
      <c r="K204" s="86">
        <v>151671.23000000001</v>
      </c>
      <c r="L204" s="82" t="s">
        <v>8214</v>
      </c>
      <c r="M204" s="82" t="s">
        <v>633</v>
      </c>
      <c r="N204" s="82" t="s">
        <v>8214</v>
      </c>
      <c r="O204" s="82" t="s">
        <v>633</v>
      </c>
      <c r="P204" s="82" t="s">
        <v>8287</v>
      </c>
      <c r="Q204" s="86">
        <v>50000000</v>
      </c>
      <c r="R204" s="82">
        <v>6.33</v>
      </c>
      <c r="S204" s="86">
        <v>50000000</v>
      </c>
      <c r="T204" s="83">
        <v>45777</v>
      </c>
      <c r="U204" s="82">
        <v>202</v>
      </c>
      <c r="V204" s="82">
        <v>136057</v>
      </c>
      <c r="W204" s="82" t="s">
        <v>4961</v>
      </c>
      <c r="X204" s="82">
        <v>100.41119999999999</v>
      </c>
      <c r="Y204" s="86">
        <v>50205600</v>
      </c>
      <c r="Z204" s="86"/>
      <c r="AA204" s="82">
        <v>100.4264</v>
      </c>
      <c r="AB204" s="86">
        <v>0</v>
      </c>
      <c r="AC204" s="86">
        <v>50212850</v>
      </c>
      <c r="AD204" s="86">
        <v>50212850</v>
      </c>
      <c r="AE204" s="86">
        <v>0</v>
      </c>
      <c r="AF204" s="86">
        <v>7250</v>
      </c>
      <c r="AG204" s="86">
        <v>7600</v>
      </c>
      <c r="AH204" s="86">
        <v>-350</v>
      </c>
      <c r="AI204" s="86"/>
      <c r="AJ204" s="86">
        <v>2091508728.0999999</v>
      </c>
      <c r="AK204" s="82">
        <v>2.4007999999999998</v>
      </c>
      <c r="AL204" s="82" t="s">
        <v>21948</v>
      </c>
      <c r="AM204" s="82" t="s">
        <v>8216</v>
      </c>
      <c r="AN204" s="82">
        <v>73211</v>
      </c>
      <c r="AO204" s="82" t="s">
        <v>8280</v>
      </c>
      <c r="AP204" s="82">
        <v>6.92</v>
      </c>
      <c r="AQ204" s="83">
        <v>45762</v>
      </c>
      <c r="AR204" s="83">
        <v>46127</v>
      </c>
      <c r="AS204" s="82">
        <v>2312</v>
      </c>
      <c r="AT204" s="82" t="s">
        <v>8217</v>
      </c>
      <c r="AU204" s="83">
        <v>45777</v>
      </c>
      <c r="AV204" s="82" t="s">
        <v>8218</v>
      </c>
      <c r="AW204" s="82">
        <v>100</v>
      </c>
      <c r="AX204" s="83"/>
      <c r="AY204" s="82" t="s">
        <v>4963</v>
      </c>
      <c r="AZ204" s="82">
        <v>1</v>
      </c>
      <c r="BA204" s="82" t="s">
        <v>8219</v>
      </c>
      <c r="BB204" s="82" t="s">
        <v>8220</v>
      </c>
      <c r="BC204" s="87">
        <v>6.8400000000000002E-2</v>
      </c>
      <c r="BD204" s="87">
        <v>6.8400000000000002E-2</v>
      </c>
      <c r="BE204" s="87">
        <v>100.42570000000001</v>
      </c>
      <c r="BF204" s="87">
        <v>100.42570000000001</v>
      </c>
      <c r="BG204" s="82" t="s">
        <v>8221</v>
      </c>
      <c r="BH204" s="82" t="s">
        <v>8393</v>
      </c>
      <c r="BI204" s="82">
        <v>4.9767700000000001</v>
      </c>
      <c r="BJ204" s="82">
        <v>4.9767700000000001</v>
      </c>
      <c r="BK204" s="82">
        <v>4.9767700000000001</v>
      </c>
      <c r="BL204" s="86">
        <v>50364521.229999997</v>
      </c>
      <c r="BM204" s="82">
        <v>2.4079999999999999</v>
      </c>
      <c r="BN204" s="82" t="s">
        <v>4964</v>
      </c>
      <c r="BO204" s="82">
        <v>5.3171900000000001</v>
      </c>
      <c r="BP204" s="88"/>
      <c r="BQ204" s="88">
        <v>40000000000</v>
      </c>
      <c r="BR204" s="88">
        <v>0.125</v>
      </c>
      <c r="BS204" s="82" t="s">
        <v>8223</v>
      </c>
      <c r="BT204" s="85"/>
    </row>
    <row r="205" spans="1:72" hidden="1">
      <c r="A205" s="82" t="s">
        <v>8388</v>
      </c>
      <c r="B205" s="82" t="s">
        <v>8389</v>
      </c>
      <c r="C205" s="82" t="s">
        <v>21258</v>
      </c>
      <c r="D205" s="82" t="s">
        <v>21259</v>
      </c>
      <c r="E205" s="82" t="s">
        <v>8363</v>
      </c>
      <c r="F205" s="82" t="s">
        <v>8213</v>
      </c>
      <c r="G205" s="83">
        <v>46552</v>
      </c>
      <c r="H205" s="84">
        <v>500000</v>
      </c>
      <c r="I205" s="85">
        <v>7.1499999999999994E-2</v>
      </c>
      <c r="J205" s="82">
        <v>100.75320000000001</v>
      </c>
      <c r="K205" s="86">
        <v>3324328.77</v>
      </c>
      <c r="L205" s="82" t="s">
        <v>8214</v>
      </c>
      <c r="M205" s="82" t="s">
        <v>633</v>
      </c>
      <c r="N205" s="82" t="s">
        <v>8214</v>
      </c>
      <c r="O205" s="82" t="s">
        <v>633</v>
      </c>
      <c r="P205" s="82" t="s">
        <v>8365</v>
      </c>
      <c r="Q205" s="86">
        <v>50000000</v>
      </c>
      <c r="R205" s="82">
        <v>2.12</v>
      </c>
      <c r="S205" s="86">
        <v>50000000</v>
      </c>
      <c r="T205" s="83">
        <v>45777</v>
      </c>
      <c r="U205" s="82">
        <v>202</v>
      </c>
      <c r="V205" s="82">
        <v>180169</v>
      </c>
      <c r="W205" s="82" t="s">
        <v>4961</v>
      </c>
      <c r="X205" s="82">
        <v>99.643900000000002</v>
      </c>
      <c r="Y205" s="86">
        <v>49821950</v>
      </c>
      <c r="Z205" s="86"/>
      <c r="AA205" s="82">
        <v>100.8498</v>
      </c>
      <c r="AB205" s="86">
        <v>-0.1</v>
      </c>
      <c r="AC205" s="86">
        <v>50376600</v>
      </c>
      <c r="AD205" s="86">
        <v>50376600</v>
      </c>
      <c r="AE205" s="86">
        <v>0</v>
      </c>
      <c r="AF205" s="86">
        <v>554650</v>
      </c>
      <c r="AG205" s="86">
        <v>602950</v>
      </c>
      <c r="AH205" s="86">
        <v>-48300</v>
      </c>
      <c r="AI205" s="86"/>
      <c r="AJ205" s="86">
        <v>2091508728.0999999</v>
      </c>
      <c r="AK205" s="82">
        <v>2.4085999999999999</v>
      </c>
      <c r="AL205" s="82" t="s">
        <v>21260</v>
      </c>
      <c r="AM205" s="82" t="s">
        <v>8216</v>
      </c>
      <c r="AN205" s="82">
        <v>7312</v>
      </c>
      <c r="AO205" s="82" t="s">
        <v>8280</v>
      </c>
      <c r="AP205" s="82">
        <v>7.56</v>
      </c>
      <c r="AQ205" s="83">
        <v>45457</v>
      </c>
      <c r="AR205" s="83">
        <v>45822</v>
      </c>
      <c r="AS205" s="82">
        <v>775</v>
      </c>
      <c r="AT205" s="82" t="s">
        <v>8217</v>
      </c>
      <c r="AU205" s="83">
        <v>45777</v>
      </c>
      <c r="AV205" s="82" t="s">
        <v>8218</v>
      </c>
      <c r="AW205" s="82">
        <v>100</v>
      </c>
      <c r="AX205" s="83"/>
      <c r="AY205" s="82" t="s">
        <v>4963</v>
      </c>
      <c r="AZ205" s="82">
        <v>1</v>
      </c>
      <c r="BA205" s="82" t="s">
        <v>8219</v>
      </c>
      <c r="BB205" s="82" t="s">
        <v>8219</v>
      </c>
      <c r="BC205" s="87">
        <v>7.1499999999999994E-2</v>
      </c>
      <c r="BD205" s="87">
        <v>7.1499999999999994E-2</v>
      </c>
      <c r="BE205" s="87">
        <v>100.75320000000001</v>
      </c>
      <c r="BF205" s="87">
        <v>100.75320000000001</v>
      </c>
      <c r="BG205" s="82" t="s">
        <v>8221</v>
      </c>
      <c r="BH205" s="82" t="s">
        <v>8393</v>
      </c>
      <c r="BI205" s="82">
        <v>1.7879499999999999</v>
      </c>
      <c r="BJ205" s="82">
        <v>1.7879499999999999</v>
      </c>
      <c r="BK205" s="82">
        <v>1.7879499999999999</v>
      </c>
      <c r="BL205" s="86">
        <v>53700928.770000003</v>
      </c>
      <c r="BM205" s="82">
        <v>2.5676000000000001</v>
      </c>
      <c r="BN205" s="82" t="s">
        <v>4964</v>
      </c>
      <c r="BO205" s="82">
        <v>1.9157900000000001</v>
      </c>
      <c r="BP205" s="88"/>
      <c r="BQ205" s="88">
        <v>5000000000</v>
      </c>
      <c r="BR205" s="88">
        <v>1</v>
      </c>
      <c r="BS205" s="82" t="s">
        <v>8223</v>
      </c>
      <c r="BT205" s="85"/>
    </row>
    <row r="206" spans="1:72" hidden="1">
      <c r="A206" s="82" t="s">
        <v>8388</v>
      </c>
      <c r="B206" s="82" t="s">
        <v>8389</v>
      </c>
      <c r="C206" s="82" t="s">
        <v>21856</v>
      </c>
      <c r="D206" s="82" t="s">
        <v>21857</v>
      </c>
      <c r="E206" s="82" t="s">
        <v>8303</v>
      </c>
      <c r="F206" s="82" t="s">
        <v>8213</v>
      </c>
      <c r="G206" s="83">
        <v>47011</v>
      </c>
      <c r="H206" s="84">
        <v>1000000</v>
      </c>
      <c r="I206" s="85">
        <v>6.9110000000000005E-2</v>
      </c>
      <c r="J206" s="82">
        <v>101.69889999999999</v>
      </c>
      <c r="K206" s="86">
        <v>881205.48</v>
      </c>
      <c r="L206" s="82" t="s">
        <v>8214</v>
      </c>
      <c r="M206" s="82" t="s">
        <v>633</v>
      </c>
      <c r="N206" s="82" t="s">
        <v>8214</v>
      </c>
      <c r="O206" s="82" t="s">
        <v>633</v>
      </c>
      <c r="P206" s="82" t="s">
        <v>8287</v>
      </c>
      <c r="Q206" s="86">
        <v>100000000</v>
      </c>
      <c r="R206" s="82">
        <v>3.38</v>
      </c>
      <c r="S206" s="86">
        <v>100000000</v>
      </c>
      <c r="T206" s="83">
        <v>45777</v>
      </c>
      <c r="U206" s="82">
        <v>202</v>
      </c>
      <c r="V206" s="82">
        <v>183256</v>
      </c>
      <c r="W206" s="82" t="s">
        <v>4961</v>
      </c>
      <c r="X206" s="82">
        <v>101.65430000000001</v>
      </c>
      <c r="Y206" s="86">
        <v>101654300</v>
      </c>
      <c r="Z206" s="86"/>
      <c r="AA206" s="82"/>
      <c r="AB206" s="86"/>
      <c r="AC206" s="86">
        <v>101698900</v>
      </c>
      <c r="AD206" s="86">
        <v>101698900</v>
      </c>
      <c r="AE206" s="86">
        <v>0</v>
      </c>
      <c r="AF206" s="86">
        <v>44600</v>
      </c>
      <c r="AG206" s="86"/>
      <c r="AH206" s="86">
        <v>44600</v>
      </c>
      <c r="AI206" s="86"/>
      <c r="AJ206" s="86">
        <v>2091508728.0999999</v>
      </c>
      <c r="AK206" s="82">
        <v>4.8624999999999998</v>
      </c>
      <c r="AL206" s="82" t="s">
        <v>21858</v>
      </c>
      <c r="AM206" s="82" t="s">
        <v>8216</v>
      </c>
      <c r="AN206" s="82">
        <v>7490</v>
      </c>
      <c r="AO206" s="82" t="s">
        <v>8280</v>
      </c>
      <c r="AP206" s="82">
        <v>7.48</v>
      </c>
      <c r="AQ206" s="83">
        <v>45736</v>
      </c>
      <c r="AR206" s="83">
        <v>45915</v>
      </c>
      <c r="AS206" s="82">
        <v>1234</v>
      </c>
      <c r="AT206" s="82" t="s">
        <v>8217</v>
      </c>
      <c r="AU206" s="83">
        <v>45777</v>
      </c>
      <c r="AV206" s="82" t="s">
        <v>8218</v>
      </c>
      <c r="AW206" s="82">
        <v>100</v>
      </c>
      <c r="AX206" s="83"/>
      <c r="AY206" s="82" t="s">
        <v>4963</v>
      </c>
      <c r="AZ206" s="82">
        <v>1</v>
      </c>
      <c r="BA206" s="82" t="s">
        <v>8219</v>
      </c>
      <c r="BB206" s="82" t="s">
        <v>8219</v>
      </c>
      <c r="BC206" s="87">
        <v>6.9110000000000005E-2</v>
      </c>
      <c r="BD206" s="87">
        <v>6.9110000000000005E-2</v>
      </c>
      <c r="BE206" s="87">
        <v>101.69889999999999</v>
      </c>
      <c r="BF206" s="87">
        <v>101.69880000000001</v>
      </c>
      <c r="BG206" s="82" t="s">
        <v>8221</v>
      </c>
      <c r="BH206" s="82" t="s">
        <v>8393</v>
      </c>
      <c r="BI206" s="82">
        <v>2.87662</v>
      </c>
      <c r="BJ206" s="82">
        <v>2.8766099999999999</v>
      </c>
      <c r="BK206" s="82">
        <v>2.87662</v>
      </c>
      <c r="BL206" s="86">
        <v>102580105.48</v>
      </c>
      <c r="BM206" s="82">
        <v>4.9046000000000003</v>
      </c>
      <c r="BN206" s="82" t="s">
        <v>4964</v>
      </c>
      <c r="BO206" s="82">
        <v>3.0754100000000002</v>
      </c>
      <c r="BP206" s="88"/>
      <c r="BQ206" s="88">
        <v>280000000000</v>
      </c>
      <c r="BR206" s="88">
        <v>0.17799999999999999</v>
      </c>
      <c r="BS206" s="82" t="s">
        <v>8223</v>
      </c>
      <c r="BT206" s="85"/>
    </row>
    <row r="207" spans="1:72" hidden="1">
      <c r="A207" s="82" t="s">
        <v>8388</v>
      </c>
      <c r="B207" s="82" t="s">
        <v>8389</v>
      </c>
      <c r="C207" s="82" t="s">
        <v>12389</v>
      </c>
      <c r="D207" s="82" t="s">
        <v>12390</v>
      </c>
      <c r="E207" s="82" t="s">
        <v>8303</v>
      </c>
      <c r="F207" s="82" t="s">
        <v>8213</v>
      </c>
      <c r="G207" s="83">
        <v>46808</v>
      </c>
      <c r="H207" s="84">
        <v>500000</v>
      </c>
      <c r="I207" s="85">
        <v>6.9239999999999996E-2</v>
      </c>
      <c r="J207" s="82">
        <v>103.5551</v>
      </c>
      <c r="K207" s="86">
        <v>709397.26</v>
      </c>
      <c r="L207" s="82" t="s">
        <v>8214</v>
      </c>
      <c r="M207" s="82" t="s">
        <v>633</v>
      </c>
      <c r="N207" s="82" t="s">
        <v>8214</v>
      </c>
      <c r="O207" s="82" t="s">
        <v>633</v>
      </c>
      <c r="P207" s="82" t="s">
        <v>8287</v>
      </c>
      <c r="Q207" s="86">
        <v>50000000</v>
      </c>
      <c r="R207" s="82">
        <v>2.82</v>
      </c>
      <c r="S207" s="86">
        <v>50000000</v>
      </c>
      <c r="T207" s="83">
        <v>45777</v>
      </c>
      <c r="U207" s="82">
        <v>202</v>
      </c>
      <c r="V207" s="82">
        <v>90439</v>
      </c>
      <c r="W207" s="82" t="s">
        <v>4961</v>
      </c>
      <c r="X207" s="82">
        <v>102.5282</v>
      </c>
      <c r="Y207" s="86">
        <v>51264100</v>
      </c>
      <c r="Z207" s="86"/>
      <c r="AA207" s="82">
        <v>103.6311</v>
      </c>
      <c r="AB207" s="86">
        <v>-7.0000000000000007E-2</v>
      </c>
      <c r="AC207" s="86">
        <v>51777550</v>
      </c>
      <c r="AD207" s="86">
        <v>51777550</v>
      </c>
      <c r="AE207" s="86">
        <v>0</v>
      </c>
      <c r="AF207" s="86">
        <v>513450</v>
      </c>
      <c r="AG207" s="86">
        <v>551450</v>
      </c>
      <c r="AH207" s="86">
        <v>-38000</v>
      </c>
      <c r="AI207" s="86"/>
      <c r="AJ207" s="86">
        <v>2091508728.0999999</v>
      </c>
      <c r="AK207" s="82">
        <v>2.4756</v>
      </c>
      <c r="AL207" s="82" t="s">
        <v>12391</v>
      </c>
      <c r="AM207" s="82" t="s">
        <v>8216</v>
      </c>
      <c r="AN207" s="82">
        <v>7490</v>
      </c>
      <c r="AO207" s="82" t="s">
        <v>8280</v>
      </c>
      <c r="AP207" s="82">
        <v>8.2200000000000006</v>
      </c>
      <c r="AQ207" s="83">
        <v>45715</v>
      </c>
      <c r="AR207" s="83">
        <v>45896</v>
      </c>
      <c r="AS207" s="82">
        <v>1031</v>
      </c>
      <c r="AT207" s="82" t="s">
        <v>8231</v>
      </c>
      <c r="AU207" s="83">
        <v>45777</v>
      </c>
      <c r="AV207" s="82" t="s">
        <v>8218</v>
      </c>
      <c r="AW207" s="82">
        <v>100</v>
      </c>
      <c r="AX207" s="83"/>
      <c r="AY207" s="82" t="s">
        <v>4963</v>
      </c>
      <c r="AZ207" s="82">
        <v>1</v>
      </c>
      <c r="BA207" s="82" t="s">
        <v>8219</v>
      </c>
      <c r="BB207" s="82" t="s">
        <v>8219</v>
      </c>
      <c r="BC207" s="87">
        <v>6.9279999999999994E-2</v>
      </c>
      <c r="BD207" s="87">
        <v>6.9199999999999998E-2</v>
      </c>
      <c r="BE207" s="87">
        <v>103.5449</v>
      </c>
      <c r="BF207" s="87">
        <v>103.5652</v>
      </c>
      <c r="BG207" s="82" t="s">
        <v>8221</v>
      </c>
      <c r="BH207" s="82" t="s">
        <v>8393</v>
      </c>
      <c r="BI207" s="82">
        <v>2.4625900000000001</v>
      </c>
      <c r="BJ207" s="82">
        <v>2.46272</v>
      </c>
      <c r="BK207" s="82">
        <v>2.3829199999999999</v>
      </c>
      <c r="BL207" s="86">
        <v>52486947.259999998</v>
      </c>
      <c r="BM207" s="82">
        <v>2.5095000000000001</v>
      </c>
      <c r="BN207" s="82" t="s">
        <v>4964</v>
      </c>
      <c r="BO207" s="82">
        <v>2.5479099999999999</v>
      </c>
      <c r="BP207" s="88"/>
      <c r="BQ207" s="88">
        <v>21800000000</v>
      </c>
      <c r="BR207" s="88">
        <v>0.22900000000000001</v>
      </c>
      <c r="BS207" s="82" t="s">
        <v>8223</v>
      </c>
      <c r="BT207" s="85"/>
    </row>
    <row r="208" spans="1:72" hidden="1">
      <c r="A208" s="82" t="s">
        <v>8388</v>
      </c>
      <c r="B208" s="82" t="s">
        <v>8389</v>
      </c>
      <c r="C208" s="82" t="s">
        <v>21588</v>
      </c>
      <c r="D208" s="82" t="s">
        <v>21589</v>
      </c>
      <c r="E208" s="82" t="s">
        <v>9991</v>
      </c>
      <c r="F208" s="82" t="s">
        <v>8213</v>
      </c>
      <c r="G208" s="83">
        <v>47949</v>
      </c>
      <c r="H208" s="84">
        <v>500000</v>
      </c>
      <c r="I208" s="85">
        <v>6.8699999999999997E-2</v>
      </c>
      <c r="J208" s="82">
        <v>98.232100000000003</v>
      </c>
      <c r="K208" s="86">
        <v>2395205.48</v>
      </c>
      <c r="L208" s="82" t="s">
        <v>8214</v>
      </c>
      <c r="M208" s="82" t="s">
        <v>633</v>
      </c>
      <c r="N208" s="82" t="s">
        <v>8214</v>
      </c>
      <c r="O208" s="82" t="s">
        <v>633</v>
      </c>
      <c r="P208" s="82" t="s">
        <v>4987</v>
      </c>
      <c r="Q208" s="86">
        <v>50000000</v>
      </c>
      <c r="R208" s="82">
        <v>5.95</v>
      </c>
      <c r="S208" s="86">
        <v>50000000</v>
      </c>
      <c r="T208" s="83">
        <v>45777</v>
      </c>
      <c r="U208" s="82">
        <v>202</v>
      </c>
      <c r="V208" s="82">
        <v>123129</v>
      </c>
      <c r="W208" s="82" t="s">
        <v>4961</v>
      </c>
      <c r="X208" s="82">
        <v>96.279300000000006</v>
      </c>
      <c r="Y208" s="86">
        <v>48139650</v>
      </c>
      <c r="Z208" s="86"/>
      <c r="AA208" s="82">
        <v>98.231099999999998</v>
      </c>
      <c r="AB208" s="86">
        <v>0</v>
      </c>
      <c r="AC208" s="86">
        <v>49116050</v>
      </c>
      <c r="AD208" s="86">
        <v>49116050</v>
      </c>
      <c r="AE208" s="86">
        <v>0</v>
      </c>
      <c r="AF208" s="86">
        <v>976400</v>
      </c>
      <c r="AG208" s="86">
        <v>975900</v>
      </c>
      <c r="AH208" s="86">
        <v>500</v>
      </c>
      <c r="AI208" s="86"/>
      <c r="AJ208" s="86">
        <v>2091508728.0999999</v>
      </c>
      <c r="AK208" s="82">
        <v>2.3483999999999998</v>
      </c>
      <c r="AL208" s="82" t="s">
        <v>21590</v>
      </c>
      <c r="AM208" s="82" t="s">
        <v>8216</v>
      </c>
      <c r="AN208" s="82">
        <v>78531</v>
      </c>
      <c r="AO208" s="82" t="s">
        <v>4988</v>
      </c>
      <c r="AP208" s="82">
        <v>6.5</v>
      </c>
      <c r="AQ208" s="83">
        <v>45509</v>
      </c>
      <c r="AR208" s="83">
        <v>45874</v>
      </c>
      <c r="AS208" s="82">
        <v>2172</v>
      </c>
      <c r="AT208" s="82" t="s">
        <v>8217</v>
      </c>
      <c r="AU208" s="83">
        <v>45777</v>
      </c>
      <c r="AV208" s="82" t="s">
        <v>8218</v>
      </c>
      <c r="AW208" s="82">
        <v>100</v>
      </c>
      <c r="AX208" s="83"/>
      <c r="AY208" s="82" t="s">
        <v>4963</v>
      </c>
      <c r="AZ208" s="82">
        <v>1</v>
      </c>
      <c r="BA208" s="82" t="s">
        <v>8219</v>
      </c>
      <c r="BB208" s="82" t="s">
        <v>8220</v>
      </c>
      <c r="BC208" s="87">
        <v>6.8599999999999994E-2</v>
      </c>
      <c r="BD208" s="87">
        <v>6.88E-2</v>
      </c>
      <c r="BE208" s="87">
        <v>98.2791</v>
      </c>
      <c r="BF208" s="87">
        <v>98.185100000000006</v>
      </c>
      <c r="BG208" s="82" t="s">
        <v>8221</v>
      </c>
      <c r="BH208" s="82" t="s">
        <v>8393</v>
      </c>
      <c r="BI208" s="82">
        <v>4.5621999999999998</v>
      </c>
      <c r="BJ208" s="82">
        <v>4.5607499999999996</v>
      </c>
      <c r="BK208" s="82">
        <v>4.5614800000000004</v>
      </c>
      <c r="BL208" s="86">
        <v>51511255.479999997</v>
      </c>
      <c r="BM208" s="82">
        <v>2.4628999999999999</v>
      </c>
      <c r="BN208" s="82" t="s">
        <v>4988</v>
      </c>
      <c r="BO208" s="82">
        <v>4.8748500000000003</v>
      </c>
      <c r="BP208" s="88"/>
      <c r="BQ208" s="88"/>
      <c r="BR208" s="88"/>
      <c r="BS208" s="82"/>
      <c r="BT208" s="85"/>
    </row>
    <row r="209" spans="1:72" hidden="1">
      <c r="A209" s="82" t="s">
        <v>8388</v>
      </c>
      <c r="B209" s="82" t="s">
        <v>8389</v>
      </c>
      <c r="C209" s="82" t="s">
        <v>9575</v>
      </c>
      <c r="D209" s="82" t="s">
        <v>9576</v>
      </c>
      <c r="E209" s="82" t="s">
        <v>8678</v>
      </c>
      <c r="F209" s="82" t="s">
        <v>8213</v>
      </c>
      <c r="G209" s="83">
        <v>46867</v>
      </c>
      <c r="H209" s="84">
        <v>500000</v>
      </c>
      <c r="I209" s="85">
        <v>6.6799999999999998E-2</v>
      </c>
      <c r="J209" s="82">
        <v>100.3108</v>
      </c>
      <c r="K209" s="86">
        <v>65205.48</v>
      </c>
      <c r="L209" s="82" t="s">
        <v>8214</v>
      </c>
      <c r="M209" s="82" t="s">
        <v>8289</v>
      </c>
      <c r="N209" s="82" t="s">
        <v>8214</v>
      </c>
      <c r="O209" s="82" t="s">
        <v>8289</v>
      </c>
      <c r="P209" s="82" t="s">
        <v>8308</v>
      </c>
      <c r="Q209" s="86">
        <v>50000000</v>
      </c>
      <c r="R209" s="82">
        <v>2.99</v>
      </c>
      <c r="S209" s="86">
        <v>50000000</v>
      </c>
      <c r="T209" s="83">
        <v>45777</v>
      </c>
      <c r="U209" s="82">
        <v>202</v>
      </c>
      <c r="V209" s="82">
        <v>171724</v>
      </c>
      <c r="W209" s="82" t="s">
        <v>4961</v>
      </c>
      <c r="X209" s="82">
        <v>97.446200000000005</v>
      </c>
      <c r="Y209" s="86">
        <v>48723100</v>
      </c>
      <c r="Z209" s="86"/>
      <c r="AA209" s="82">
        <v>100.3907</v>
      </c>
      <c r="AB209" s="86">
        <v>-0.08</v>
      </c>
      <c r="AC209" s="86">
        <v>50155400</v>
      </c>
      <c r="AD209" s="86">
        <v>50155400</v>
      </c>
      <c r="AE209" s="86">
        <v>0</v>
      </c>
      <c r="AF209" s="86">
        <v>1432300</v>
      </c>
      <c r="AG209" s="86">
        <v>1472250</v>
      </c>
      <c r="AH209" s="86">
        <v>-39950</v>
      </c>
      <c r="AI209" s="86"/>
      <c r="AJ209" s="86">
        <v>2091508728.0999999</v>
      </c>
      <c r="AK209" s="82">
        <v>2.3980000000000001</v>
      </c>
      <c r="AL209" s="82" t="s">
        <v>9577</v>
      </c>
      <c r="AM209" s="82" t="s">
        <v>8216</v>
      </c>
      <c r="AN209" s="82">
        <v>73488</v>
      </c>
      <c r="AO209" s="82" t="s">
        <v>8309</v>
      </c>
      <c r="AP209" s="82">
        <v>6.8</v>
      </c>
      <c r="AQ209" s="83">
        <v>45771</v>
      </c>
      <c r="AR209" s="83">
        <v>46136</v>
      </c>
      <c r="AS209" s="82">
        <v>1090</v>
      </c>
      <c r="AT209" s="82" t="s">
        <v>8217</v>
      </c>
      <c r="AU209" s="83">
        <v>45777</v>
      </c>
      <c r="AV209" s="82" t="s">
        <v>8218</v>
      </c>
      <c r="AW209" s="82">
        <v>100</v>
      </c>
      <c r="AX209" s="83"/>
      <c r="AY209" s="82" t="s">
        <v>4963</v>
      </c>
      <c r="AZ209" s="82">
        <v>1</v>
      </c>
      <c r="BA209" s="82" t="s">
        <v>8291</v>
      </c>
      <c r="BB209" s="82" t="s">
        <v>8292</v>
      </c>
      <c r="BC209" s="87">
        <v>6.6799999999999998E-2</v>
      </c>
      <c r="BD209" s="87">
        <v>6.6799999999999998E-2</v>
      </c>
      <c r="BE209" s="87">
        <v>100.3108</v>
      </c>
      <c r="BF209" s="87">
        <v>100.3108</v>
      </c>
      <c r="BG209" s="82" t="s">
        <v>8221</v>
      </c>
      <c r="BH209" s="82" t="s">
        <v>8393</v>
      </c>
      <c r="BI209" s="82">
        <v>2.6192099999999998</v>
      </c>
      <c r="BJ209" s="82">
        <v>2.6192099999999998</v>
      </c>
      <c r="BK209" s="82">
        <v>2.6192099999999998</v>
      </c>
      <c r="BL209" s="86">
        <v>50220605.479999997</v>
      </c>
      <c r="BM209" s="82">
        <v>2.4011999999999998</v>
      </c>
      <c r="BN209" s="82" t="s">
        <v>8309</v>
      </c>
      <c r="BO209" s="82">
        <v>2.7941799999999999</v>
      </c>
      <c r="BP209" s="88"/>
      <c r="BQ209" s="88">
        <v>1500000000</v>
      </c>
      <c r="BR209" s="88">
        <v>3.3330000000000002</v>
      </c>
      <c r="BS209" s="82" t="s">
        <v>8223</v>
      </c>
      <c r="BT209" s="85"/>
    </row>
    <row r="210" spans="1:72" hidden="1">
      <c r="A210" s="82" t="s">
        <v>8388</v>
      </c>
      <c r="B210" s="82" t="s">
        <v>8389</v>
      </c>
      <c r="C210" s="82" t="s">
        <v>20500</v>
      </c>
      <c r="D210" s="82" t="s">
        <v>20501</v>
      </c>
      <c r="E210" s="82" t="s">
        <v>20502</v>
      </c>
      <c r="F210" s="82" t="s">
        <v>8213</v>
      </c>
      <c r="G210" s="83">
        <v>46840</v>
      </c>
      <c r="H210" s="84">
        <v>500000</v>
      </c>
      <c r="I210" s="85">
        <v>6.7479999999999998E-2</v>
      </c>
      <c r="J210" s="82">
        <v>103.8785</v>
      </c>
      <c r="K210" s="86">
        <v>378657.53</v>
      </c>
      <c r="L210" s="82" t="s">
        <v>8214</v>
      </c>
      <c r="M210" s="82" t="s">
        <v>633</v>
      </c>
      <c r="N210" s="82" t="s">
        <v>8214</v>
      </c>
      <c r="O210" s="82" t="s">
        <v>633</v>
      </c>
      <c r="P210" s="82" t="s">
        <v>20842</v>
      </c>
      <c r="Q210" s="86">
        <v>50000000</v>
      </c>
      <c r="R210" s="82">
        <v>2.91</v>
      </c>
      <c r="S210" s="86">
        <v>50000000</v>
      </c>
      <c r="T210" s="83">
        <v>45777</v>
      </c>
      <c r="U210" s="82">
        <v>202</v>
      </c>
      <c r="V210" s="82">
        <v>63604</v>
      </c>
      <c r="W210" s="82" t="s">
        <v>4961</v>
      </c>
      <c r="X210" s="82">
        <v>102.4705</v>
      </c>
      <c r="Y210" s="86">
        <v>51235250</v>
      </c>
      <c r="Z210" s="86"/>
      <c r="AA210" s="82">
        <v>103.9572</v>
      </c>
      <c r="AB210" s="86">
        <v>-0.08</v>
      </c>
      <c r="AC210" s="86">
        <v>51939250</v>
      </c>
      <c r="AD210" s="86">
        <v>51939250</v>
      </c>
      <c r="AE210" s="86">
        <v>0</v>
      </c>
      <c r="AF210" s="86">
        <v>704000</v>
      </c>
      <c r="AG210" s="86">
        <v>743350</v>
      </c>
      <c r="AH210" s="86">
        <v>-39350</v>
      </c>
      <c r="AI210" s="86"/>
      <c r="AJ210" s="86">
        <v>2091508728.0999999</v>
      </c>
      <c r="AK210" s="82">
        <v>2.4832999999999998</v>
      </c>
      <c r="AL210" s="82" t="s">
        <v>20503</v>
      </c>
      <c r="AM210" s="82" t="s">
        <v>8216</v>
      </c>
      <c r="AN210" s="82">
        <v>78530</v>
      </c>
      <c r="AO210" s="82" t="s">
        <v>8309</v>
      </c>
      <c r="AP210" s="82">
        <v>8.1300000000000008</v>
      </c>
      <c r="AQ210" s="83">
        <v>45744</v>
      </c>
      <c r="AR210" s="83">
        <v>45928</v>
      </c>
      <c r="AS210" s="82">
        <v>1063</v>
      </c>
      <c r="AT210" s="82" t="s">
        <v>8231</v>
      </c>
      <c r="AU210" s="83">
        <v>45777</v>
      </c>
      <c r="AV210" s="82" t="s">
        <v>8218</v>
      </c>
      <c r="AW210" s="82">
        <v>100</v>
      </c>
      <c r="AX210" s="83"/>
      <c r="AY210" s="82" t="s">
        <v>4963</v>
      </c>
      <c r="AZ210" s="82">
        <v>1</v>
      </c>
      <c r="BA210" s="82" t="s">
        <v>8219</v>
      </c>
      <c r="BB210" s="82" t="s">
        <v>8219</v>
      </c>
      <c r="BC210" s="87">
        <v>6.7479999999999998E-2</v>
      </c>
      <c r="BD210" s="87">
        <v>6.7400000000000002E-2</v>
      </c>
      <c r="BE210" s="87">
        <v>103.86799999999999</v>
      </c>
      <c r="BF210" s="87">
        <v>103.88890000000001</v>
      </c>
      <c r="BG210" s="82" t="s">
        <v>8221</v>
      </c>
      <c r="BH210" s="82" t="s">
        <v>8393</v>
      </c>
      <c r="BI210" s="82">
        <v>2.5501200000000002</v>
      </c>
      <c r="BJ210" s="82">
        <v>2.5502500000000001</v>
      </c>
      <c r="BK210" s="82">
        <v>2.5501100000000001</v>
      </c>
      <c r="BL210" s="86">
        <v>52317907.530000001</v>
      </c>
      <c r="BM210" s="82">
        <v>2.5013999999999998</v>
      </c>
      <c r="BN210" s="82" t="s">
        <v>8309</v>
      </c>
      <c r="BO210" s="82">
        <v>2.6361400000000001</v>
      </c>
      <c r="BP210" s="88"/>
      <c r="BQ210" s="88">
        <v>12000000000</v>
      </c>
      <c r="BR210" s="88">
        <v>2.5</v>
      </c>
      <c r="BS210" s="82" t="s">
        <v>8223</v>
      </c>
      <c r="BT210" s="85"/>
    </row>
    <row r="211" spans="1:72" hidden="1">
      <c r="A211" s="82" t="s">
        <v>8388</v>
      </c>
      <c r="B211" s="82" t="s">
        <v>8389</v>
      </c>
      <c r="C211" s="82" t="s">
        <v>21862</v>
      </c>
      <c r="D211" s="82" t="s">
        <v>21863</v>
      </c>
      <c r="E211" s="82" t="s">
        <v>8310</v>
      </c>
      <c r="F211" s="82" t="s">
        <v>8213</v>
      </c>
      <c r="G211" s="83">
        <v>46949</v>
      </c>
      <c r="H211" s="84">
        <v>1000000</v>
      </c>
      <c r="I211" s="85">
        <v>6.862E-2</v>
      </c>
      <c r="J211" s="82">
        <v>101.6611</v>
      </c>
      <c r="K211" s="86">
        <v>938904.11</v>
      </c>
      <c r="L211" s="82" t="s">
        <v>8214</v>
      </c>
      <c r="M211" s="82" t="s">
        <v>633</v>
      </c>
      <c r="N211" s="82" t="s">
        <v>8214</v>
      </c>
      <c r="O211" s="82" t="s">
        <v>633</v>
      </c>
      <c r="P211" s="82" t="s">
        <v>8287</v>
      </c>
      <c r="Q211" s="86">
        <v>100000000</v>
      </c>
      <c r="R211" s="82">
        <v>3.21</v>
      </c>
      <c r="S211" s="86">
        <v>100000000</v>
      </c>
      <c r="T211" s="83">
        <v>45777</v>
      </c>
      <c r="U211" s="82">
        <v>202</v>
      </c>
      <c r="V211" s="82">
        <v>183255</v>
      </c>
      <c r="W211" s="82" t="s">
        <v>4961</v>
      </c>
      <c r="X211" s="82">
        <v>101.65309999999999</v>
      </c>
      <c r="Y211" s="86">
        <v>101653100</v>
      </c>
      <c r="Z211" s="86"/>
      <c r="AA211" s="82"/>
      <c r="AB211" s="86"/>
      <c r="AC211" s="86">
        <v>101661100</v>
      </c>
      <c r="AD211" s="86">
        <v>101661100</v>
      </c>
      <c r="AE211" s="86">
        <v>0</v>
      </c>
      <c r="AF211" s="86">
        <v>8000</v>
      </c>
      <c r="AG211" s="86"/>
      <c r="AH211" s="86">
        <v>8000</v>
      </c>
      <c r="AI211" s="86"/>
      <c r="AJ211" s="86">
        <v>2091508728.0999999</v>
      </c>
      <c r="AK211" s="82">
        <v>4.8606999999999996</v>
      </c>
      <c r="AL211" s="82" t="s">
        <v>21864</v>
      </c>
      <c r="AM211" s="82" t="s">
        <v>8216</v>
      </c>
      <c r="AN211" s="82">
        <v>7708</v>
      </c>
      <c r="AO211" s="82" t="s">
        <v>8280</v>
      </c>
      <c r="AP211" s="82">
        <v>7.45</v>
      </c>
      <c r="AQ211" s="83">
        <v>45733</v>
      </c>
      <c r="AR211" s="83">
        <v>46098</v>
      </c>
      <c r="AS211" s="82">
        <v>1172</v>
      </c>
      <c r="AT211" s="82" t="s">
        <v>8217</v>
      </c>
      <c r="AU211" s="83">
        <v>45777</v>
      </c>
      <c r="AV211" s="82" t="s">
        <v>8218</v>
      </c>
      <c r="AW211" s="82">
        <v>100</v>
      </c>
      <c r="AX211" s="83"/>
      <c r="AY211" s="82" t="s">
        <v>4963</v>
      </c>
      <c r="AZ211" s="82">
        <v>1</v>
      </c>
      <c r="BA211" s="82" t="s">
        <v>8219</v>
      </c>
      <c r="BB211" s="82" t="s">
        <v>8220</v>
      </c>
      <c r="BC211" s="87">
        <v>6.862E-2</v>
      </c>
      <c r="BD211" s="87">
        <v>6.862E-2</v>
      </c>
      <c r="BE211" s="87">
        <v>101.6611</v>
      </c>
      <c r="BF211" s="87">
        <v>101.661</v>
      </c>
      <c r="BG211" s="82" t="s">
        <v>8221</v>
      </c>
      <c r="BH211" s="82" t="s">
        <v>8393</v>
      </c>
      <c r="BI211" s="82">
        <v>2.7521399999999998</v>
      </c>
      <c r="BJ211" s="82">
        <v>2.7521399999999998</v>
      </c>
      <c r="BK211" s="82">
        <v>2.7521399999999998</v>
      </c>
      <c r="BL211" s="86">
        <v>102600004.11</v>
      </c>
      <c r="BM211" s="82">
        <v>4.9055</v>
      </c>
      <c r="BN211" s="82" t="s">
        <v>4964</v>
      </c>
      <c r="BO211" s="82">
        <v>2.9409800000000001</v>
      </c>
      <c r="BP211" s="88"/>
      <c r="BQ211" s="88">
        <v>80000000000</v>
      </c>
      <c r="BR211" s="88">
        <v>0.625</v>
      </c>
      <c r="BS211" s="82" t="s">
        <v>8223</v>
      </c>
      <c r="BT211" s="85"/>
    </row>
    <row r="212" spans="1:72" hidden="1">
      <c r="A212" s="82" t="s">
        <v>8388</v>
      </c>
      <c r="B212" s="82" t="s">
        <v>8389</v>
      </c>
      <c r="C212" s="82" t="s">
        <v>9578</v>
      </c>
      <c r="D212" s="82" t="s">
        <v>9579</v>
      </c>
      <c r="E212" s="82" t="s">
        <v>8310</v>
      </c>
      <c r="F212" s="82" t="s">
        <v>8213</v>
      </c>
      <c r="G212" s="83">
        <v>46846</v>
      </c>
      <c r="H212" s="84">
        <v>500000</v>
      </c>
      <c r="I212" s="85">
        <v>6.8379999999999996E-2</v>
      </c>
      <c r="J212" s="82">
        <v>102.92610000000001</v>
      </c>
      <c r="K212" s="86">
        <v>301095.89</v>
      </c>
      <c r="L212" s="82" t="s">
        <v>8214</v>
      </c>
      <c r="M212" s="82" t="s">
        <v>633</v>
      </c>
      <c r="N212" s="82" t="s">
        <v>8214</v>
      </c>
      <c r="O212" s="82" t="s">
        <v>633</v>
      </c>
      <c r="P212" s="82" t="s">
        <v>8287</v>
      </c>
      <c r="Q212" s="86">
        <v>50000000</v>
      </c>
      <c r="R212" s="82">
        <v>2.93</v>
      </c>
      <c r="S212" s="86">
        <v>50000000</v>
      </c>
      <c r="T212" s="83">
        <v>45777</v>
      </c>
      <c r="U212" s="82">
        <v>202</v>
      </c>
      <c r="V212" s="82">
        <v>91689</v>
      </c>
      <c r="W212" s="82" t="s">
        <v>4961</v>
      </c>
      <c r="X212" s="82">
        <v>101.21259999999999</v>
      </c>
      <c r="Y212" s="86">
        <v>50606300</v>
      </c>
      <c r="Z212" s="86"/>
      <c r="AA212" s="82">
        <v>102.9336</v>
      </c>
      <c r="AB212" s="86">
        <v>-0.01</v>
      </c>
      <c r="AC212" s="86">
        <v>51463050</v>
      </c>
      <c r="AD212" s="86">
        <v>51463050</v>
      </c>
      <c r="AE212" s="86">
        <v>0</v>
      </c>
      <c r="AF212" s="86">
        <v>856750</v>
      </c>
      <c r="AG212" s="86">
        <v>860500</v>
      </c>
      <c r="AH212" s="86">
        <v>-3750</v>
      </c>
      <c r="AI212" s="86"/>
      <c r="AJ212" s="86">
        <v>2091508728.0999999</v>
      </c>
      <c r="AK212" s="82">
        <v>2.4605999999999999</v>
      </c>
      <c r="AL212" s="82" t="s">
        <v>9580</v>
      </c>
      <c r="AM212" s="82" t="s">
        <v>8216</v>
      </c>
      <c r="AN212" s="82">
        <v>7708</v>
      </c>
      <c r="AO212" s="82" t="s">
        <v>8280</v>
      </c>
      <c r="AP212" s="82">
        <v>7.85</v>
      </c>
      <c r="AQ212" s="83">
        <v>45750</v>
      </c>
      <c r="AR212" s="83">
        <v>45933</v>
      </c>
      <c r="AS212" s="82">
        <v>1069</v>
      </c>
      <c r="AT212" s="82" t="s">
        <v>8231</v>
      </c>
      <c r="AU212" s="83">
        <v>45777</v>
      </c>
      <c r="AV212" s="82" t="s">
        <v>8218</v>
      </c>
      <c r="AW212" s="82">
        <v>100</v>
      </c>
      <c r="AX212" s="83"/>
      <c r="AY212" s="82" t="s">
        <v>4963</v>
      </c>
      <c r="AZ212" s="82">
        <v>1</v>
      </c>
      <c r="BA212" s="82" t="s">
        <v>8219</v>
      </c>
      <c r="BB212" s="82" t="s">
        <v>8220</v>
      </c>
      <c r="BC212" s="87">
        <v>6.8349999999999994E-2</v>
      </c>
      <c r="BD212" s="87">
        <v>6.8400000000000002E-2</v>
      </c>
      <c r="BE212" s="87">
        <v>102.9325</v>
      </c>
      <c r="BF212" s="87">
        <v>102.91970000000001</v>
      </c>
      <c r="BG212" s="82" t="s">
        <v>8221</v>
      </c>
      <c r="BH212" s="82" t="s">
        <v>8393</v>
      </c>
      <c r="BI212" s="82">
        <v>2.5718000000000001</v>
      </c>
      <c r="BJ212" s="82">
        <v>2.57172</v>
      </c>
      <c r="BK212" s="82">
        <v>2.4894599999999998</v>
      </c>
      <c r="BL212" s="86">
        <v>51764145.890000001</v>
      </c>
      <c r="BM212" s="82">
        <v>2.4750000000000001</v>
      </c>
      <c r="BN212" s="82" t="s">
        <v>4964</v>
      </c>
      <c r="BO212" s="82">
        <v>2.6596799999999998</v>
      </c>
      <c r="BP212" s="88"/>
      <c r="BQ212" s="88">
        <v>38550000000</v>
      </c>
      <c r="BR212" s="88">
        <v>0.129</v>
      </c>
      <c r="BS212" s="82" t="s">
        <v>8223</v>
      </c>
      <c r="BT212" s="85"/>
    </row>
    <row r="213" spans="1:72" hidden="1">
      <c r="A213" s="82" t="s">
        <v>8388</v>
      </c>
      <c r="B213" s="82" t="s">
        <v>8389</v>
      </c>
      <c r="C213" s="82" t="s">
        <v>20886</v>
      </c>
      <c r="D213" s="82" t="s">
        <v>20887</v>
      </c>
      <c r="E213" s="82" t="s">
        <v>8313</v>
      </c>
      <c r="F213" s="82" t="s">
        <v>8213</v>
      </c>
      <c r="G213" s="83">
        <v>46893</v>
      </c>
      <c r="H213" s="84">
        <v>500000</v>
      </c>
      <c r="I213" s="85">
        <v>6.7979999999999999E-2</v>
      </c>
      <c r="J213" s="82">
        <v>103.0168</v>
      </c>
      <c r="K213" s="86">
        <v>3758602.74</v>
      </c>
      <c r="L213" s="82" t="s">
        <v>8214</v>
      </c>
      <c r="M213" s="82" t="s">
        <v>633</v>
      </c>
      <c r="N213" s="82" t="s">
        <v>8214</v>
      </c>
      <c r="O213" s="82" t="s">
        <v>633</v>
      </c>
      <c r="P213" s="82" t="s">
        <v>8314</v>
      </c>
      <c r="Q213" s="86">
        <v>50000000</v>
      </c>
      <c r="R213" s="82">
        <v>3.06</v>
      </c>
      <c r="S213" s="86">
        <v>50000000</v>
      </c>
      <c r="T213" s="83">
        <v>45777</v>
      </c>
      <c r="U213" s="82">
        <v>202</v>
      </c>
      <c r="V213" s="82">
        <v>62549</v>
      </c>
      <c r="W213" s="82" t="s">
        <v>4961</v>
      </c>
      <c r="X213" s="82">
        <v>101.68559999999999</v>
      </c>
      <c r="Y213" s="86">
        <v>50842800</v>
      </c>
      <c r="Z213" s="86"/>
      <c r="AA213" s="82">
        <v>103.10080000000001</v>
      </c>
      <c r="AB213" s="86">
        <v>-0.08</v>
      </c>
      <c r="AC213" s="86">
        <v>51508400</v>
      </c>
      <c r="AD213" s="86">
        <v>51508400</v>
      </c>
      <c r="AE213" s="86">
        <v>0</v>
      </c>
      <c r="AF213" s="86">
        <v>665600</v>
      </c>
      <c r="AG213" s="86">
        <v>707600</v>
      </c>
      <c r="AH213" s="86">
        <v>-42000</v>
      </c>
      <c r="AI213" s="86"/>
      <c r="AJ213" s="86">
        <v>2091508728.0999999</v>
      </c>
      <c r="AK213" s="82">
        <v>2.4626999999999999</v>
      </c>
      <c r="AL213" s="82" t="s">
        <v>20888</v>
      </c>
      <c r="AM213" s="82" t="s">
        <v>8216</v>
      </c>
      <c r="AN213" s="82">
        <v>7709</v>
      </c>
      <c r="AO213" s="82" t="s">
        <v>8309</v>
      </c>
      <c r="AP213" s="82">
        <v>7.93</v>
      </c>
      <c r="AQ213" s="83">
        <v>45432</v>
      </c>
      <c r="AR213" s="83">
        <v>45797</v>
      </c>
      <c r="AS213" s="82">
        <v>1116</v>
      </c>
      <c r="AT213" s="82" t="s">
        <v>8217</v>
      </c>
      <c r="AU213" s="83">
        <v>45777</v>
      </c>
      <c r="AV213" s="82" t="s">
        <v>8218</v>
      </c>
      <c r="AW213" s="82">
        <v>100</v>
      </c>
      <c r="AX213" s="83"/>
      <c r="AY213" s="82" t="s">
        <v>4963</v>
      </c>
      <c r="AZ213" s="82">
        <v>1</v>
      </c>
      <c r="BA213" s="82" t="s">
        <v>8219</v>
      </c>
      <c r="BB213" s="82" t="s">
        <v>8220</v>
      </c>
      <c r="BC213" s="87">
        <v>6.8049999999999999E-2</v>
      </c>
      <c r="BD213" s="87">
        <v>6.7900000000000002E-2</v>
      </c>
      <c r="BE213" s="87">
        <v>102.99630000000001</v>
      </c>
      <c r="BF213" s="87">
        <v>103.0373</v>
      </c>
      <c r="BG213" s="82" t="s">
        <v>8221</v>
      </c>
      <c r="BH213" s="82" t="s">
        <v>8393</v>
      </c>
      <c r="BI213" s="82">
        <v>2.4726599999999999</v>
      </c>
      <c r="BJ213" s="82">
        <v>2.4731200000000002</v>
      </c>
      <c r="BK213" s="82">
        <v>2.47289</v>
      </c>
      <c r="BL213" s="86">
        <v>55267002.740000002</v>
      </c>
      <c r="BM213" s="82">
        <v>2.6423999999999999</v>
      </c>
      <c r="BN213" s="82" t="s">
        <v>8309</v>
      </c>
      <c r="BO213" s="82">
        <v>2.6409799999999999</v>
      </c>
      <c r="BP213" s="88"/>
      <c r="BQ213" s="88">
        <v>2605000000</v>
      </c>
      <c r="BR213" s="88">
        <v>1.919</v>
      </c>
      <c r="BS213" s="82" t="s">
        <v>8223</v>
      </c>
      <c r="BT213" s="85"/>
    </row>
    <row r="214" spans="1:72" hidden="1">
      <c r="A214" s="82" t="s">
        <v>8388</v>
      </c>
      <c r="B214" s="82" t="s">
        <v>8389</v>
      </c>
      <c r="C214" s="82" t="s">
        <v>9456</v>
      </c>
      <c r="D214" s="82" t="s">
        <v>9457</v>
      </c>
      <c r="E214" s="82" t="s">
        <v>8316</v>
      </c>
      <c r="F214" s="82" t="s">
        <v>8213</v>
      </c>
      <c r="G214" s="83">
        <v>47544</v>
      </c>
      <c r="H214" s="84">
        <v>500000</v>
      </c>
      <c r="I214" s="85">
        <v>6.8540000000000004E-2</v>
      </c>
      <c r="J214" s="82">
        <v>101.6088</v>
      </c>
      <c r="K214" s="86">
        <v>586849.31999999995</v>
      </c>
      <c r="L214" s="82" t="s">
        <v>8214</v>
      </c>
      <c r="M214" s="82" t="s">
        <v>633</v>
      </c>
      <c r="N214" s="82" t="s">
        <v>8214</v>
      </c>
      <c r="O214" s="82" t="s">
        <v>633</v>
      </c>
      <c r="P214" s="82" t="s">
        <v>8287</v>
      </c>
      <c r="Q214" s="86">
        <v>50000000</v>
      </c>
      <c r="R214" s="82">
        <v>4.84</v>
      </c>
      <c r="S214" s="86">
        <v>50000000</v>
      </c>
      <c r="T214" s="83">
        <v>45777</v>
      </c>
      <c r="U214" s="82">
        <v>202</v>
      </c>
      <c r="V214" s="82">
        <v>170966</v>
      </c>
      <c r="W214" s="82" t="s">
        <v>4961</v>
      </c>
      <c r="X214" s="82">
        <v>98.824399999999997</v>
      </c>
      <c r="Y214" s="86">
        <v>49412200</v>
      </c>
      <c r="Z214" s="86"/>
      <c r="AA214" s="82">
        <v>101.6495</v>
      </c>
      <c r="AB214" s="86">
        <v>-0.04</v>
      </c>
      <c r="AC214" s="86">
        <v>50804400</v>
      </c>
      <c r="AD214" s="86">
        <v>50804400</v>
      </c>
      <c r="AE214" s="86">
        <v>0</v>
      </c>
      <c r="AF214" s="86">
        <v>1392200</v>
      </c>
      <c r="AG214" s="86">
        <v>1412550</v>
      </c>
      <c r="AH214" s="86">
        <v>-20350</v>
      </c>
      <c r="AI214" s="86"/>
      <c r="AJ214" s="86">
        <v>2091508728.0999999</v>
      </c>
      <c r="AK214" s="82">
        <v>2.4291</v>
      </c>
      <c r="AL214" s="82" t="s">
        <v>9458</v>
      </c>
      <c r="AM214" s="82" t="s">
        <v>8216</v>
      </c>
      <c r="AN214" s="82">
        <v>7881</v>
      </c>
      <c r="AO214" s="82" t="s">
        <v>8280</v>
      </c>
      <c r="AP214" s="82">
        <v>7.14</v>
      </c>
      <c r="AQ214" s="83">
        <v>45718</v>
      </c>
      <c r="AR214" s="83">
        <v>45902</v>
      </c>
      <c r="AS214" s="82">
        <v>1767</v>
      </c>
      <c r="AT214" s="82" t="s">
        <v>8231</v>
      </c>
      <c r="AU214" s="83">
        <v>45777</v>
      </c>
      <c r="AV214" s="82" t="s">
        <v>8218</v>
      </c>
      <c r="AW214" s="82">
        <v>100</v>
      </c>
      <c r="AX214" s="83"/>
      <c r="AY214" s="82" t="s">
        <v>4963</v>
      </c>
      <c r="AZ214" s="82">
        <v>1</v>
      </c>
      <c r="BA214" s="82" t="s">
        <v>8219</v>
      </c>
      <c r="BB214" s="82" t="s">
        <v>8220</v>
      </c>
      <c r="BC214" s="87">
        <v>6.8500000000000005E-2</v>
      </c>
      <c r="BD214" s="87">
        <v>6.8599999999999994E-2</v>
      </c>
      <c r="BE214" s="87">
        <v>101.62869999999999</v>
      </c>
      <c r="BF214" s="87">
        <v>101.5889</v>
      </c>
      <c r="BG214" s="82" t="s">
        <v>8221</v>
      </c>
      <c r="BH214" s="82" t="s">
        <v>8393</v>
      </c>
      <c r="BI214" s="82">
        <v>3.9973200000000002</v>
      </c>
      <c r="BJ214" s="82">
        <v>3.9969700000000001</v>
      </c>
      <c r="BK214" s="82">
        <v>3.9978699999999998</v>
      </c>
      <c r="BL214" s="86">
        <v>51391249.32</v>
      </c>
      <c r="BM214" s="82">
        <v>2.4571000000000001</v>
      </c>
      <c r="BN214" s="82" t="s">
        <v>4964</v>
      </c>
      <c r="BO214" s="82">
        <v>4.1348799999999999</v>
      </c>
      <c r="BP214" s="88"/>
      <c r="BQ214" s="88">
        <v>30000000000</v>
      </c>
      <c r="BR214" s="88">
        <v>2.3330000000000002</v>
      </c>
      <c r="BS214" s="82" t="s">
        <v>8223</v>
      </c>
      <c r="BT214" s="85"/>
    </row>
    <row r="215" spans="1:72" hidden="1">
      <c r="A215" s="82" t="s">
        <v>8388</v>
      </c>
      <c r="B215" s="82" t="s">
        <v>8389</v>
      </c>
      <c r="C215" s="82" t="s">
        <v>20873</v>
      </c>
      <c r="D215" s="82" t="s">
        <v>20874</v>
      </c>
      <c r="E215" s="82" t="s">
        <v>8316</v>
      </c>
      <c r="F215" s="82" t="s">
        <v>8213</v>
      </c>
      <c r="G215" s="83">
        <v>46507</v>
      </c>
      <c r="H215" s="84">
        <v>500000</v>
      </c>
      <c r="I215" s="85">
        <v>6.8269999999999997E-2</v>
      </c>
      <c r="J215" s="82">
        <v>101.4708</v>
      </c>
      <c r="K215" s="86">
        <v>10465.75</v>
      </c>
      <c r="L215" s="82" t="s">
        <v>8214</v>
      </c>
      <c r="M215" s="82" t="s">
        <v>1274</v>
      </c>
      <c r="N215" s="82" t="s">
        <v>8214</v>
      </c>
      <c r="O215" s="82" t="s">
        <v>1274</v>
      </c>
      <c r="P215" s="82" t="s">
        <v>8287</v>
      </c>
      <c r="Q215" s="86">
        <v>50000000</v>
      </c>
      <c r="R215" s="82">
        <v>2</v>
      </c>
      <c r="S215" s="86">
        <v>50000000</v>
      </c>
      <c r="T215" s="83">
        <v>45777</v>
      </c>
      <c r="U215" s="82">
        <v>202</v>
      </c>
      <c r="V215" s="82">
        <v>179195</v>
      </c>
      <c r="W215" s="82" t="s">
        <v>4961</v>
      </c>
      <c r="X215" s="82">
        <v>101.08029999999999</v>
      </c>
      <c r="Y215" s="86">
        <v>50540150</v>
      </c>
      <c r="Z215" s="86"/>
      <c r="AA215" s="82">
        <v>101.49250000000001</v>
      </c>
      <c r="AB215" s="86">
        <v>-0.02</v>
      </c>
      <c r="AC215" s="86">
        <v>50735400</v>
      </c>
      <c r="AD215" s="86">
        <v>50735400</v>
      </c>
      <c r="AE215" s="86">
        <v>0</v>
      </c>
      <c r="AF215" s="86">
        <v>195250</v>
      </c>
      <c r="AG215" s="86">
        <v>206100</v>
      </c>
      <c r="AH215" s="86">
        <v>-10850</v>
      </c>
      <c r="AI215" s="86"/>
      <c r="AJ215" s="86">
        <v>2091508728.0999999</v>
      </c>
      <c r="AK215" s="82">
        <v>2.4258000000000002</v>
      </c>
      <c r="AL215" s="82" t="s">
        <v>20875</v>
      </c>
      <c r="AM215" s="82" t="s">
        <v>8216</v>
      </c>
      <c r="AN215" s="82">
        <v>7881</v>
      </c>
      <c r="AO215" s="82" t="s">
        <v>8280</v>
      </c>
      <c r="AP215" s="82">
        <v>7.64</v>
      </c>
      <c r="AQ215" s="83">
        <v>45777</v>
      </c>
      <c r="AR215" s="83">
        <v>46142</v>
      </c>
      <c r="AS215" s="82">
        <v>730</v>
      </c>
      <c r="AT215" s="82" t="s">
        <v>8217</v>
      </c>
      <c r="AU215" s="83">
        <v>45777</v>
      </c>
      <c r="AV215" s="82" t="s">
        <v>8218</v>
      </c>
      <c r="AW215" s="82">
        <v>100</v>
      </c>
      <c r="AX215" s="83"/>
      <c r="AY215" s="82" t="s">
        <v>4963</v>
      </c>
      <c r="AZ215" s="82">
        <v>1</v>
      </c>
      <c r="BA215" s="82" t="s">
        <v>8220</v>
      </c>
      <c r="BB215" s="82" t="s">
        <v>8220</v>
      </c>
      <c r="BC215" s="87">
        <v>6.8440000000000001E-2</v>
      </c>
      <c r="BD215" s="87">
        <v>6.8099999999999994E-2</v>
      </c>
      <c r="BE215" s="87">
        <v>101.4396</v>
      </c>
      <c r="BF215" s="87">
        <v>101.502</v>
      </c>
      <c r="BG215" s="82" t="s">
        <v>8221</v>
      </c>
      <c r="BH215" s="82" t="s">
        <v>8393</v>
      </c>
      <c r="BI215" s="82">
        <v>1.80335</v>
      </c>
      <c r="BJ215" s="82">
        <v>1.8039400000000001</v>
      </c>
      <c r="BK215" s="82">
        <v>1.80365</v>
      </c>
      <c r="BL215" s="86">
        <v>50745865.75</v>
      </c>
      <c r="BM215" s="82">
        <v>2.4262999999999999</v>
      </c>
      <c r="BN215" s="82" t="s">
        <v>4964</v>
      </c>
      <c r="BO215" s="82">
        <v>1.9267799999999999</v>
      </c>
      <c r="BP215" s="88"/>
      <c r="BQ215" s="88">
        <v>57500000000</v>
      </c>
      <c r="BR215" s="88">
        <v>2.782</v>
      </c>
      <c r="BS215" s="82" t="s">
        <v>8223</v>
      </c>
      <c r="BT215" s="85"/>
    </row>
    <row r="216" spans="1:72" hidden="1">
      <c r="A216" s="82" t="s">
        <v>8388</v>
      </c>
      <c r="B216" s="82" t="s">
        <v>8389</v>
      </c>
      <c r="C216" s="82" t="s">
        <v>10008</v>
      </c>
      <c r="D216" s="82" t="s">
        <v>10009</v>
      </c>
      <c r="E216" s="82" t="s">
        <v>8384</v>
      </c>
      <c r="F216" s="82" t="s">
        <v>8213</v>
      </c>
      <c r="G216" s="83">
        <v>46188</v>
      </c>
      <c r="H216" s="84">
        <v>500000</v>
      </c>
      <c r="I216" s="85">
        <v>8.0500000000000002E-2</v>
      </c>
      <c r="J216" s="82">
        <v>100.7448</v>
      </c>
      <c r="K216" s="86">
        <v>563356.16000000003</v>
      </c>
      <c r="L216" s="82" t="s">
        <v>8374</v>
      </c>
      <c r="M216" s="82" t="s">
        <v>633</v>
      </c>
      <c r="N216" s="82" t="s">
        <v>8374</v>
      </c>
      <c r="O216" s="82" t="s">
        <v>633</v>
      </c>
      <c r="P216" s="82" t="s">
        <v>8279</v>
      </c>
      <c r="Q216" s="86">
        <v>50000000</v>
      </c>
      <c r="R216" s="82">
        <v>1.1299999999999999</v>
      </c>
      <c r="S216" s="86">
        <v>50000000</v>
      </c>
      <c r="T216" s="83">
        <v>45777</v>
      </c>
      <c r="U216" s="82">
        <v>202</v>
      </c>
      <c r="V216" s="82">
        <v>173487</v>
      </c>
      <c r="W216" s="82" t="s">
        <v>4961</v>
      </c>
      <c r="X216" s="82">
        <v>99.408600000000007</v>
      </c>
      <c r="Y216" s="86">
        <v>49704300</v>
      </c>
      <c r="Z216" s="86"/>
      <c r="AA216" s="82">
        <v>100.6951</v>
      </c>
      <c r="AB216" s="86">
        <v>0.05</v>
      </c>
      <c r="AC216" s="86">
        <v>50372400</v>
      </c>
      <c r="AD216" s="86">
        <v>50372400</v>
      </c>
      <c r="AE216" s="86">
        <v>0</v>
      </c>
      <c r="AF216" s="86">
        <v>668100</v>
      </c>
      <c r="AG216" s="86">
        <v>643250</v>
      </c>
      <c r="AH216" s="86">
        <v>24850</v>
      </c>
      <c r="AI216" s="86"/>
      <c r="AJ216" s="86">
        <v>2091508728.0999999</v>
      </c>
      <c r="AK216" s="82">
        <v>2.4083999999999999</v>
      </c>
      <c r="AL216" s="82" t="s">
        <v>10010</v>
      </c>
      <c r="AM216" s="82" t="s">
        <v>8216</v>
      </c>
      <c r="AN216" s="82">
        <v>8001</v>
      </c>
      <c r="AO216" s="82" t="s">
        <v>8280</v>
      </c>
      <c r="AP216" s="82">
        <v>8.75</v>
      </c>
      <c r="AQ216" s="83">
        <v>45731</v>
      </c>
      <c r="AR216" s="83">
        <v>46096</v>
      </c>
      <c r="AS216" s="82">
        <v>411</v>
      </c>
      <c r="AT216" s="82" t="s">
        <v>8217</v>
      </c>
      <c r="AU216" s="83">
        <v>45777</v>
      </c>
      <c r="AV216" s="82" t="s">
        <v>8218</v>
      </c>
      <c r="AW216" s="82">
        <v>100</v>
      </c>
      <c r="AX216" s="83"/>
      <c r="AY216" s="82" t="s">
        <v>4963</v>
      </c>
      <c r="AZ216" s="82">
        <v>1</v>
      </c>
      <c r="BA216" s="82" t="s">
        <v>8386</v>
      </c>
      <c r="BB216" s="82" t="s">
        <v>8386</v>
      </c>
      <c r="BC216" s="87">
        <v>8.0600000000000005E-2</v>
      </c>
      <c r="BD216" s="87">
        <v>8.0399999999999999E-2</v>
      </c>
      <c r="BE216" s="87">
        <v>100.73439999999999</v>
      </c>
      <c r="BF216" s="87">
        <v>100.7552</v>
      </c>
      <c r="BG216" s="82" t="s">
        <v>8221</v>
      </c>
      <c r="BH216" s="82" t="s">
        <v>8393</v>
      </c>
      <c r="BI216" s="82">
        <v>1.02078</v>
      </c>
      <c r="BJ216" s="82">
        <v>1.0209699999999999</v>
      </c>
      <c r="BK216" s="82">
        <v>1.0208699999999999</v>
      </c>
      <c r="BL216" s="86">
        <v>50935756.159999996</v>
      </c>
      <c r="BM216" s="82">
        <v>2.4354</v>
      </c>
      <c r="BN216" s="82" t="s">
        <v>4964</v>
      </c>
      <c r="BO216" s="82">
        <v>1.1030500000000001</v>
      </c>
      <c r="BP216" s="88"/>
      <c r="BQ216" s="88">
        <v>33740000000</v>
      </c>
      <c r="BR216" s="88">
        <v>1.778</v>
      </c>
      <c r="BS216" s="82" t="s">
        <v>8223</v>
      </c>
      <c r="BT216" s="85"/>
    </row>
    <row r="217" spans="1:72" hidden="1">
      <c r="A217" s="82" t="s">
        <v>8388</v>
      </c>
      <c r="B217" s="82" t="s">
        <v>8389</v>
      </c>
      <c r="C217" s="82" t="s">
        <v>8394</v>
      </c>
      <c r="D217" s="82" t="s">
        <v>8395</v>
      </c>
      <c r="E217" s="82" t="s">
        <v>8396</v>
      </c>
      <c r="F217" s="82" t="s">
        <v>8213</v>
      </c>
      <c r="G217" s="83">
        <v>46323</v>
      </c>
      <c r="H217" s="84">
        <v>500000</v>
      </c>
      <c r="I217" s="85">
        <v>7.0449999999999999E-2</v>
      </c>
      <c r="J217" s="82">
        <v>101.17400000000001</v>
      </c>
      <c r="K217" s="86">
        <v>2014726.03</v>
      </c>
      <c r="L217" s="82" t="s">
        <v>8214</v>
      </c>
      <c r="M217" s="82" t="s">
        <v>633</v>
      </c>
      <c r="N217" s="82" t="s">
        <v>8214</v>
      </c>
      <c r="O217" s="82" t="s">
        <v>633</v>
      </c>
      <c r="P217" s="82" t="s">
        <v>8397</v>
      </c>
      <c r="Q217" s="86">
        <v>50000000</v>
      </c>
      <c r="R217" s="82">
        <v>1.5</v>
      </c>
      <c r="S217" s="86">
        <v>50000000</v>
      </c>
      <c r="T217" s="83">
        <v>45777</v>
      </c>
      <c r="U217" s="82">
        <v>202</v>
      </c>
      <c r="V217" s="82">
        <v>71651</v>
      </c>
      <c r="W217" s="82" t="s">
        <v>4961</v>
      </c>
      <c r="X217" s="82">
        <v>99.972499999999997</v>
      </c>
      <c r="Y217" s="86">
        <v>49986250</v>
      </c>
      <c r="Z217" s="86"/>
      <c r="AA217" s="82">
        <v>101.21120000000001</v>
      </c>
      <c r="AB217" s="86">
        <v>-0.04</v>
      </c>
      <c r="AC217" s="86">
        <v>50587000</v>
      </c>
      <c r="AD217" s="86">
        <v>50587000</v>
      </c>
      <c r="AE217" s="86">
        <v>0</v>
      </c>
      <c r="AF217" s="86">
        <v>600750</v>
      </c>
      <c r="AG217" s="86">
        <v>619350</v>
      </c>
      <c r="AH217" s="86">
        <v>-18600</v>
      </c>
      <c r="AI217" s="86"/>
      <c r="AJ217" s="86">
        <v>2091508728.0999999</v>
      </c>
      <c r="AK217" s="82">
        <v>2.4186999999999999</v>
      </c>
      <c r="AL217" s="82" t="s">
        <v>8398</v>
      </c>
      <c r="AM217" s="82" t="s">
        <v>8216</v>
      </c>
      <c r="AN217" s="82">
        <v>779040</v>
      </c>
      <c r="AO217" s="82" t="s">
        <v>8399</v>
      </c>
      <c r="AP217" s="82">
        <v>7.95</v>
      </c>
      <c r="AQ217" s="83">
        <v>45593</v>
      </c>
      <c r="AR217" s="83">
        <v>45958</v>
      </c>
      <c r="AS217" s="82">
        <v>546</v>
      </c>
      <c r="AT217" s="82" t="s">
        <v>8217</v>
      </c>
      <c r="AU217" s="83">
        <v>45777</v>
      </c>
      <c r="AV217" s="82" t="s">
        <v>8218</v>
      </c>
      <c r="AW217" s="82">
        <v>100</v>
      </c>
      <c r="AX217" s="83"/>
      <c r="AY217" s="82" t="s">
        <v>4963</v>
      </c>
      <c r="AZ217" s="82">
        <v>1</v>
      </c>
      <c r="BA217" s="82" t="s">
        <v>8219</v>
      </c>
      <c r="BB217" s="82" t="s">
        <v>8219</v>
      </c>
      <c r="BC217" s="87">
        <v>7.0400000000000004E-2</v>
      </c>
      <c r="BD217" s="87">
        <v>7.0499999999999993E-2</v>
      </c>
      <c r="BE217" s="87">
        <v>101.181</v>
      </c>
      <c r="BF217" s="87">
        <v>101.167</v>
      </c>
      <c r="BG217" s="82" t="s">
        <v>8221</v>
      </c>
      <c r="BH217" s="82" t="s">
        <v>8393</v>
      </c>
      <c r="BI217" s="82">
        <v>1.3266800000000001</v>
      </c>
      <c r="BJ217" s="82">
        <v>1.3265499999999999</v>
      </c>
      <c r="BK217" s="82">
        <v>1.3266199999999999</v>
      </c>
      <c r="BL217" s="86">
        <v>52601726.030000001</v>
      </c>
      <c r="BM217" s="82">
        <v>2.5150000000000001</v>
      </c>
      <c r="BN217" s="82" t="s">
        <v>8400</v>
      </c>
      <c r="BO217" s="82">
        <v>1.42008</v>
      </c>
      <c r="BP217" s="88"/>
      <c r="BQ217" s="88">
        <v>20000000000</v>
      </c>
      <c r="BR217" s="88">
        <v>0.25</v>
      </c>
      <c r="BS217" s="82" t="s">
        <v>8223</v>
      </c>
      <c r="BT217" s="85"/>
    </row>
    <row r="218" spans="1:72" hidden="1">
      <c r="A218" s="82" t="s">
        <v>8388</v>
      </c>
      <c r="B218" s="82" t="s">
        <v>8389</v>
      </c>
      <c r="C218" s="82" t="s">
        <v>8401</v>
      </c>
      <c r="D218" s="82" t="s">
        <v>8402</v>
      </c>
      <c r="E218" s="82" t="s">
        <v>8317</v>
      </c>
      <c r="F218" s="82" t="s">
        <v>8213</v>
      </c>
      <c r="G218" s="83">
        <v>45986</v>
      </c>
      <c r="H218" s="84">
        <v>500000</v>
      </c>
      <c r="I218" s="85">
        <v>6.9699999999999998E-2</v>
      </c>
      <c r="J218" s="82">
        <v>100.21420000000001</v>
      </c>
      <c r="K218" s="86">
        <v>1708890.41</v>
      </c>
      <c r="L218" s="82" t="s">
        <v>8214</v>
      </c>
      <c r="M218" s="82" t="s">
        <v>1274</v>
      </c>
      <c r="N218" s="82" t="s">
        <v>8214</v>
      </c>
      <c r="O218" s="82" t="s">
        <v>1274</v>
      </c>
      <c r="P218" s="82" t="s">
        <v>8287</v>
      </c>
      <c r="Q218" s="86">
        <v>50000000</v>
      </c>
      <c r="R218" s="82">
        <v>0.56999999999999995</v>
      </c>
      <c r="S218" s="86">
        <v>50000000</v>
      </c>
      <c r="T218" s="83">
        <v>45777</v>
      </c>
      <c r="U218" s="82">
        <v>202</v>
      </c>
      <c r="V218" s="82">
        <v>151075</v>
      </c>
      <c r="W218" s="82" t="s">
        <v>4961</v>
      </c>
      <c r="X218" s="82">
        <v>100</v>
      </c>
      <c r="Y218" s="86">
        <v>50000000</v>
      </c>
      <c r="Z218" s="86"/>
      <c r="AA218" s="82">
        <v>100.2183</v>
      </c>
      <c r="AB218" s="86">
        <v>0</v>
      </c>
      <c r="AC218" s="86">
        <v>50107100</v>
      </c>
      <c r="AD218" s="86">
        <v>50107100</v>
      </c>
      <c r="AE218" s="86">
        <v>0</v>
      </c>
      <c r="AF218" s="86">
        <v>107100</v>
      </c>
      <c r="AG218" s="86">
        <v>109150</v>
      </c>
      <c r="AH218" s="86">
        <v>-2050</v>
      </c>
      <c r="AI218" s="86"/>
      <c r="AJ218" s="86">
        <v>2091508728.0999999</v>
      </c>
      <c r="AK218" s="82">
        <v>2.3957000000000002</v>
      </c>
      <c r="AL218" s="82" t="s">
        <v>8403</v>
      </c>
      <c r="AM218" s="82" t="s">
        <v>8216</v>
      </c>
      <c r="AN218" s="82">
        <v>8040</v>
      </c>
      <c r="AO218" s="82" t="s">
        <v>8280</v>
      </c>
      <c r="AP218" s="82">
        <v>7.47</v>
      </c>
      <c r="AQ218" s="83">
        <v>45611</v>
      </c>
      <c r="AR218" s="83">
        <v>45976</v>
      </c>
      <c r="AS218" s="82">
        <v>209</v>
      </c>
      <c r="AT218" s="82" t="s">
        <v>8217</v>
      </c>
      <c r="AU218" s="83">
        <v>45777</v>
      </c>
      <c r="AV218" s="82" t="s">
        <v>8218</v>
      </c>
      <c r="AW218" s="82">
        <v>100</v>
      </c>
      <c r="AX218" s="83"/>
      <c r="AY218" s="82" t="s">
        <v>4963</v>
      </c>
      <c r="AZ218" s="82">
        <v>1</v>
      </c>
      <c r="BA218" s="82" t="s">
        <v>8220</v>
      </c>
      <c r="BB218" s="82" t="s">
        <v>8220</v>
      </c>
      <c r="BC218" s="87">
        <v>6.9800000000000001E-2</v>
      </c>
      <c r="BD218" s="87">
        <v>6.9599999999999995E-2</v>
      </c>
      <c r="BE218" s="87">
        <v>100.20869999999999</v>
      </c>
      <c r="BF218" s="87">
        <v>100.2197</v>
      </c>
      <c r="BG218" s="82" t="s">
        <v>8221</v>
      </c>
      <c r="BH218" s="82" t="s">
        <v>8393</v>
      </c>
      <c r="BI218" s="82">
        <v>0.53090000000000004</v>
      </c>
      <c r="BJ218" s="82">
        <v>0.53100000000000003</v>
      </c>
      <c r="BK218" s="82">
        <v>0.53095000000000003</v>
      </c>
      <c r="BL218" s="86">
        <v>51815990.409999996</v>
      </c>
      <c r="BM218" s="82">
        <v>2.4773999999999998</v>
      </c>
      <c r="BN218" s="82" t="s">
        <v>4964</v>
      </c>
      <c r="BO218" s="82">
        <v>0.56796000000000002</v>
      </c>
      <c r="BP218" s="88"/>
      <c r="BQ218" s="88">
        <v>40000000000</v>
      </c>
      <c r="BR218" s="88">
        <v>0.125</v>
      </c>
      <c r="BS218" s="82" t="s">
        <v>8223</v>
      </c>
      <c r="BT218" s="85"/>
    </row>
    <row r="219" spans="1:72" hidden="1">
      <c r="A219" s="82" t="s">
        <v>8388</v>
      </c>
      <c r="B219" s="82" t="s">
        <v>8389</v>
      </c>
      <c r="C219" s="82" t="s">
        <v>8404</v>
      </c>
      <c r="D219" s="82" t="s">
        <v>8405</v>
      </c>
      <c r="E219" s="82" t="s">
        <v>8406</v>
      </c>
      <c r="F219" s="82" t="s">
        <v>8213</v>
      </c>
      <c r="G219" s="83">
        <v>46409</v>
      </c>
      <c r="H219" s="84">
        <v>500000</v>
      </c>
      <c r="I219" s="85">
        <v>7.3499999999999996E-2</v>
      </c>
      <c r="J219" s="82">
        <v>101.1367</v>
      </c>
      <c r="K219" s="86">
        <v>1708345.21</v>
      </c>
      <c r="L219" s="82" t="s">
        <v>8214</v>
      </c>
      <c r="M219" s="82" t="s">
        <v>633</v>
      </c>
      <c r="N219" s="82" t="s">
        <v>8214</v>
      </c>
      <c r="O219" s="82" t="s">
        <v>633</v>
      </c>
      <c r="P219" s="82" t="s">
        <v>8376</v>
      </c>
      <c r="Q219" s="86">
        <v>50000000</v>
      </c>
      <c r="R219" s="82">
        <v>1.73</v>
      </c>
      <c r="S219" s="86">
        <v>50000000</v>
      </c>
      <c r="T219" s="83">
        <v>45777</v>
      </c>
      <c r="U219" s="82">
        <v>202</v>
      </c>
      <c r="V219" s="82">
        <v>165195</v>
      </c>
      <c r="W219" s="82" t="s">
        <v>4961</v>
      </c>
      <c r="X219" s="82">
        <v>99.833600000000004</v>
      </c>
      <c r="Y219" s="86">
        <v>49916800</v>
      </c>
      <c r="Z219" s="86"/>
      <c r="AA219" s="82">
        <v>101.1465</v>
      </c>
      <c r="AB219" s="86">
        <v>-0.01</v>
      </c>
      <c r="AC219" s="86">
        <v>50568350</v>
      </c>
      <c r="AD219" s="86">
        <v>50568350</v>
      </c>
      <c r="AE219" s="86">
        <v>0</v>
      </c>
      <c r="AF219" s="86">
        <v>651550</v>
      </c>
      <c r="AG219" s="86">
        <v>656450</v>
      </c>
      <c r="AH219" s="86">
        <v>-4900</v>
      </c>
      <c r="AI219" s="86"/>
      <c r="AJ219" s="86">
        <v>2091508728.0999999</v>
      </c>
      <c r="AK219" s="82">
        <v>2.4178000000000002</v>
      </c>
      <c r="AL219" s="82" t="s">
        <v>8407</v>
      </c>
      <c r="AM219" s="82" t="s">
        <v>8216</v>
      </c>
      <c r="AN219" s="82">
        <v>8249</v>
      </c>
      <c r="AO219" s="82" t="s">
        <v>8280</v>
      </c>
      <c r="AP219" s="82">
        <v>8.0980000000000008</v>
      </c>
      <c r="AQ219" s="83">
        <v>45624</v>
      </c>
      <c r="AR219" s="83">
        <v>45989</v>
      </c>
      <c r="AS219" s="82">
        <v>632</v>
      </c>
      <c r="AT219" s="82" t="s">
        <v>8217</v>
      </c>
      <c r="AU219" s="83">
        <v>45777</v>
      </c>
      <c r="AV219" s="82" t="s">
        <v>8218</v>
      </c>
      <c r="AW219" s="82">
        <v>100</v>
      </c>
      <c r="AX219" s="83"/>
      <c r="AY219" s="82" t="s">
        <v>4963</v>
      </c>
      <c r="AZ219" s="82">
        <v>1</v>
      </c>
      <c r="BA219" s="82" t="s">
        <v>8219</v>
      </c>
      <c r="BB219" s="82" t="s">
        <v>8220</v>
      </c>
      <c r="BC219" s="87">
        <v>7.3499999999999996E-2</v>
      </c>
      <c r="BD219" s="87">
        <v>7.3499999999999996E-2</v>
      </c>
      <c r="BE219" s="87">
        <v>101.1367</v>
      </c>
      <c r="BF219" s="87">
        <v>101.1367</v>
      </c>
      <c r="BG219" s="82" t="s">
        <v>8221</v>
      </c>
      <c r="BH219" s="82" t="s">
        <v>8393</v>
      </c>
      <c r="BI219" s="82">
        <v>1.5209900000000001</v>
      </c>
      <c r="BJ219" s="82">
        <v>1.5209900000000001</v>
      </c>
      <c r="BK219" s="82">
        <v>1.5209900000000001</v>
      </c>
      <c r="BL219" s="86">
        <v>52276695.210000001</v>
      </c>
      <c r="BM219" s="82">
        <v>2.4994999999999998</v>
      </c>
      <c r="BN219" s="82" t="s">
        <v>4964</v>
      </c>
      <c r="BO219" s="82">
        <v>1.63279</v>
      </c>
      <c r="BP219" s="88"/>
      <c r="BQ219" s="88">
        <v>19000000000</v>
      </c>
      <c r="BR219" s="88">
        <v>0.26300000000000001</v>
      </c>
      <c r="BS219" s="82" t="s">
        <v>8223</v>
      </c>
      <c r="BT219" s="85"/>
    </row>
    <row r="220" spans="1:72" hidden="1">
      <c r="A220" s="82" t="s">
        <v>8388</v>
      </c>
      <c r="B220" s="82" t="s">
        <v>8389</v>
      </c>
      <c r="C220" s="82" t="s">
        <v>20212</v>
      </c>
      <c r="D220" s="82" t="s">
        <v>20213</v>
      </c>
      <c r="E220" s="82" t="s">
        <v>8226</v>
      </c>
      <c r="F220" s="82" t="s">
        <v>8227</v>
      </c>
      <c r="G220" s="83">
        <v>47698</v>
      </c>
      <c r="H220" s="84">
        <v>2000000</v>
      </c>
      <c r="I220" s="85">
        <v>6.1519999999999998E-2</v>
      </c>
      <c r="J220" s="82">
        <v>98.293800000000005</v>
      </c>
      <c r="K220" s="86">
        <v>2820888.89</v>
      </c>
      <c r="L220" s="82" t="s">
        <v>8228</v>
      </c>
      <c r="M220" s="82" t="s">
        <v>8229</v>
      </c>
      <c r="N220" s="82" t="s">
        <v>8228</v>
      </c>
      <c r="O220" s="82" t="s">
        <v>8229</v>
      </c>
      <c r="P220" s="82" t="s">
        <v>8226</v>
      </c>
      <c r="Q220" s="86">
        <v>200000000</v>
      </c>
      <c r="R220" s="82">
        <v>5.19</v>
      </c>
      <c r="S220" s="86">
        <v>200000000</v>
      </c>
      <c r="T220" s="83">
        <v>45777</v>
      </c>
      <c r="U220" s="82">
        <v>203</v>
      </c>
      <c r="V220" s="82">
        <v>123205</v>
      </c>
      <c r="W220" s="82" t="s">
        <v>4961</v>
      </c>
      <c r="X220" s="82">
        <v>95.001300000000001</v>
      </c>
      <c r="Y220" s="86">
        <v>190002500</v>
      </c>
      <c r="Z220" s="86"/>
      <c r="AA220" s="82">
        <v>98.279200000000003</v>
      </c>
      <c r="AB220" s="86">
        <v>0.01</v>
      </c>
      <c r="AC220" s="86">
        <v>196587600</v>
      </c>
      <c r="AD220" s="86">
        <v>196587600</v>
      </c>
      <c r="AE220" s="86">
        <v>0</v>
      </c>
      <c r="AF220" s="86">
        <v>6585100</v>
      </c>
      <c r="AG220" s="86">
        <v>6555900</v>
      </c>
      <c r="AH220" s="86">
        <v>29200</v>
      </c>
      <c r="AI220" s="86"/>
      <c r="AJ220" s="86">
        <v>2091508728.0999999</v>
      </c>
      <c r="AK220" s="82">
        <v>9.3993000000000002</v>
      </c>
      <c r="AL220" s="82" t="s">
        <v>20214</v>
      </c>
      <c r="AM220" s="82" t="s">
        <v>8216</v>
      </c>
      <c r="AN220" s="82">
        <v>73639</v>
      </c>
      <c r="AO220" s="82" t="s">
        <v>8226</v>
      </c>
      <c r="AP220" s="82">
        <v>5.77</v>
      </c>
      <c r="AQ220" s="83">
        <v>45691</v>
      </c>
      <c r="AR220" s="83">
        <v>45872</v>
      </c>
      <c r="AS220" s="82">
        <v>1893</v>
      </c>
      <c r="AT220" s="82" t="s">
        <v>8231</v>
      </c>
      <c r="AU220" s="83">
        <v>45777</v>
      </c>
      <c r="AV220" s="82" t="s">
        <v>8218</v>
      </c>
      <c r="AW220" s="82">
        <v>100</v>
      </c>
      <c r="AX220" s="83"/>
      <c r="AY220" s="82" t="s">
        <v>4963</v>
      </c>
      <c r="AZ220" s="82">
        <v>1</v>
      </c>
      <c r="BA220" s="82" t="s">
        <v>8232</v>
      </c>
      <c r="BB220" s="82" t="s">
        <v>8232</v>
      </c>
      <c r="BC220" s="87">
        <v>6.1559999999999997E-2</v>
      </c>
      <c r="BD220" s="87">
        <v>6.1490000000000003E-2</v>
      </c>
      <c r="BE220" s="87">
        <v>98.278199999999998</v>
      </c>
      <c r="BF220" s="87">
        <v>98.309299999999993</v>
      </c>
      <c r="BG220" s="82" t="s">
        <v>8221</v>
      </c>
      <c r="BH220" s="82" t="s">
        <v>8393</v>
      </c>
      <c r="BI220" s="82">
        <v>4.4025999999999996</v>
      </c>
      <c r="BJ220" s="82">
        <v>4.4028900000000002</v>
      </c>
      <c r="BK220" s="82">
        <v>4.4027500000000002</v>
      </c>
      <c r="BL220" s="86">
        <v>199408488.88999999</v>
      </c>
      <c r="BM220" s="82">
        <v>9.5342000000000002</v>
      </c>
      <c r="BN220" s="82" t="s">
        <v>8226</v>
      </c>
      <c r="BO220" s="82">
        <v>4.5381900000000002</v>
      </c>
      <c r="BP220" s="88"/>
      <c r="BQ220" s="88"/>
      <c r="BR220" s="88"/>
      <c r="BS220" s="82"/>
      <c r="BT220" s="85">
        <v>6.2469999999999998E-2</v>
      </c>
    </row>
    <row r="221" spans="1:72" hidden="1">
      <c r="A221" s="82" t="s">
        <v>8388</v>
      </c>
      <c r="B221" s="82" t="s">
        <v>8389</v>
      </c>
      <c r="C221" s="82" t="s">
        <v>12356</v>
      </c>
      <c r="D221" s="82" t="s">
        <v>12357</v>
      </c>
      <c r="E221" s="82" t="s">
        <v>8226</v>
      </c>
      <c r="F221" s="82" t="s">
        <v>8227</v>
      </c>
      <c r="G221" s="83">
        <v>49224</v>
      </c>
      <c r="H221" s="84">
        <v>1000000</v>
      </c>
      <c r="I221" s="85">
        <v>6.3589999999999994E-2</v>
      </c>
      <c r="J221" s="82">
        <v>103.02</v>
      </c>
      <c r="K221" s="86">
        <v>471527.77</v>
      </c>
      <c r="L221" s="82" t="s">
        <v>8228</v>
      </c>
      <c r="M221" s="82" t="s">
        <v>8229</v>
      </c>
      <c r="N221" s="82" t="s">
        <v>8228</v>
      </c>
      <c r="O221" s="82" t="s">
        <v>8229</v>
      </c>
      <c r="P221" s="82" t="s">
        <v>8226</v>
      </c>
      <c r="Q221" s="86">
        <v>100000000</v>
      </c>
      <c r="R221" s="82">
        <v>9.31</v>
      </c>
      <c r="S221" s="86">
        <v>100000000</v>
      </c>
      <c r="T221" s="83">
        <v>45777</v>
      </c>
      <c r="U221" s="82">
        <v>203</v>
      </c>
      <c r="V221" s="82">
        <v>175034</v>
      </c>
      <c r="W221" s="82" t="s">
        <v>4961</v>
      </c>
      <c r="X221" s="82">
        <v>103.0963</v>
      </c>
      <c r="Y221" s="86">
        <v>103096250</v>
      </c>
      <c r="Z221" s="86"/>
      <c r="AA221" s="82"/>
      <c r="AB221" s="86"/>
      <c r="AC221" s="86">
        <v>103020000</v>
      </c>
      <c r="AD221" s="86">
        <v>103020000</v>
      </c>
      <c r="AE221" s="86">
        <v>0</v>
      </c>
      <c r="AF221" s="86">
        <v>-76250</v>
      </c>
      <c r="AG221" s="86"/>
      <c r="AH221" s="86">
        <v>-76250</v>
      </c>
      <c r="AI221" s="86"/>
      <c r="AJ221" s="86">
        <v>2091508728.0999999</v>
      </c>
      <c r="AK221" s="82">
        <v>4.9256000000000002</v>
      </c>
      <c r="AL221" s="82" t="s">
        <v>12358</v>
      </c>
      <c r="AM221" s="82" t="s">
        <v>8216</v>
      </c>
      <c r="AN221" s="82">
        <v>73639</v>
      </c>
      <c r="AO221" s="82" t="s">
        <v>8226</v>
      </c>
      <c r="AP221" s="82">
        <v>6.79</v>
      </c>
      <c r="AQ221" s="83">
        <v>45754</v>
      </c>
      <c r="AR221" s="83">
        <v>45937</v>
      </c>
      <c r="AS221" s="82">
        <v>3397</v>
      </c>
      <c r="AT221" s="82" t="s">
        <v>8231</v>
      </c>
      <c r="AU221" s="83">
        <v>45777</v>
      </c>
      <c r="AV221" s="82" t="s">
        <v>8218</v>
      </c>
      <c r="AW221" s="82">
        <v>100</v>
      </c>
      <c r="AX221" s="83"/>
      <c r="AY221" s="82" t="s">
        <v>4963</v>
      </c>
      <c r="AZ221" s="82">
        <v>1</v>
      </c>
      <c r="BA221" s="82" t="s">
        <v>8232</v>
      </c>
      <c r="BB221" s="82" t="s">
        <v>8232</v>
      </c>
      <c r="BC221" s="87">
        <v>6.3589999999999994E-2</v>
      </c>
      <c r="BD221" s="87">
        <v>6.3589999999999994E-2</v>
      </c>
      <c r="BE221" s="87">
        <v>103.01990000000001</v>
      </c>
      <c r="BF221" s="87">
        <v>103.0201</v>
      </c>
      <c r="BG221" s="82" t="s">
        <v>8221</v>
      </c>
      <c r="BH221" s="82" t="s">
        <v>8393</v>
      </c>
      <c r="BI221" s="82">
        <v>6.9065399999999997</v>
      </c>
      <c r="BJ221" s="82">
        <v>6.9065500000000002</v>
      </c>
      <c r="BK221" s="82">
        <v>6.9065500000000002</v>
      </c>
      <c r="BL221" s="86">
        <v>103491527.77</v>
      </c>
      <c r="BM221" s="82">
        <v>4.9481999999999999</v>
      </c>
      <c r="BN221" s="82" t="s">
        <v>8226</v>
      </c>
      <c r="BO221" s="82">
        <v>7.1261200000000002</v>
      </c>
      <c r="BP221" s="88"/>
      <c r="BQ221" s="88"/>
      <c r="BR221" s="88"/>
      <c r="BS221" s="82"/>
      <c r="BT221" s="85">
        <v>6.4600000000000005E-2</v>
      </c>
    </row>
    <row r="222" spans="1:72" hidden="1">
      <c r="A222" s="82" t="s">
        <v>8388</v>
      </c>
      <c r="B222" s="82" t="s">
        <v>8389</v>
      </c>
      <c r="C222" s="82" t="s">
        <v>9379</v>
      </c>
      <c r="D222" s="82" t="s">
        <v>9380</v>
      </c>
      <c r="E222" s="82" t="s">
        <v>8226</v>
      </c>
      <c r="F222" s="82" t="s">
        <v>8227</v>
      </c>
      <c r="G222" s="83">
        <v>49042</v>
      </c>
      <c r="H222" s="84">
        <v>500000</v>
      </c>
      <c r="I222" s="85">
        <v>6.3670000000000004E-2</v>
      </c>
      <c r="J222" s="82">
        <v>104.9345</v>
      </c>
      <c r="K222" s="86">
        <v>226805.56</v>
      </c>
      <c r="L222" s="82" t="s">
        <v>8228</v>
      </c>
      <c r="M222" s="82" t="s">
        <v>8229</v>
      </c>
      <c r="N222" s="82" t="s">
        <v>8228</v>
      </c>
      <c r="O222" s="82" t="s">
        <v>8229</v>
      </c>
      <c r="P222" s="82" t="s">
        <v>8226</v>
      </c>
      <c r="Q222" s="86">
        <v>50000000</v>
      </c>
      <c r="R222" s="82">
        <v>8.82</v>
      </c>
      <c r="S222" s="86">
        <v>50000000</v>
      </c>
      <c r="T222" s="83">
        <v>45777</v>
      </c>
      <c r="U222" s="82">
        <v>203</v>
      </c>
      <c r="V222" s="82">
        <v>168644</v>
      </c>
      <c r="W222" s="82" t="s">
        <v>4961</v>
      </c>
      <c r="X222" s="82">
        <v>104.88</v>
      </c>
      <c r="Y222" s="86">
        <v>52440000</v>
      </c>
      <c r="Z222" s="86"/>
      <c r="AA222" s="82">
        <v>105.01300000000001</v>
      </c>
      <c r="AB222" s="86">
        <v>-7.0000000000000007E-2</v>
      </c>
      <c r="AC222" s="86">
        <v>52467250</v>
      </c>
      <c r="AD222" s="86">
        <v>52467250</v>
      </c>
      <c r="AE222" s="86">
        <v>0</v>
      </c>
      <c r="AF222" s="86">
        <v>27250</v>
      </c>
      <c r="AG222" s="86">
        <v>66500</v>
      </c>
      <c r="AH222" s="86">
        <v>-39250</v>
      </c>
      <c r="AI222" s="86"/>
      <c r="AJ222" s="86">
        <v>2091508728.0999999</v>
      </c>
      <c r="AK222" s="82">
        <v>2.5085999999999999</v>
      </c>
      <c r="AL222" s="82" t="s">
        <v>9381</v>
      </c>
      <c r="AM222" s="82" t="s">
        <v>8216</v>
      </c>
      <c r="AN222" s="82">
        <v>73639</v>
      </c>
      <c r="AO222" s="82" t="s">
        <v>8226</v>
      </c>
      <c r="AP222" s="82">
        <v>7.1</v>
      </c>
      <c r="AQ222" s="83">
        <v>45755</v>
      </c>
      <c r="AR222" s="83">
        <v>45938</v>
      </c>
      <c r="AS222" s="82">
        <v>3218</v>
      </c>
      <c r="AT222" s="82" t="s">
        <v>8231</v>
      </c>
      <c r="AU222" s="83">
        <v>45777</v>
      </c>
      <c r="AV222" s="82" t="s">
        <v>8218</v>
      </c>
      <c r="AW222" s="82">
        <v>100</v>
      </c>
      <c r="AX222" s="83"/>
      <c r="AY222" s="82" t="s">
        <v>4963</v>
      </c>
      <c r="AZ222" s="82">
        <v>1</v>
      </c>
      <c r="BA222" s="82" t="s">
        <v>8232</v>
      </c>
      <c r="BB222" s="82" t="s">
        <v>8232</v>
      </c>
      <c r="BC222" s="87">
        <v>6.3670000000000004E-2</v>
      </c>
      <c r="BD222" s="87">
        <v>6.3670000000000004E-2</v>
      </c>
      <c r="BE222" s="87">
        <v>104.9346</v>
      </c>
      <c r="BF222" s="87">
        <v>104.9344</v>
      </c>
      <c r="BG222" s="82" t="s">
        <v>8221</v>
      </c>
      <c r="BH222" s="82" t="s">
        <v>8393</v>
      </c>
      <c r="BI222" s="82">
        <v>6.5876799999999998</v>
      </c>
      <c r="BJ222" s="82">
        <v>6.5876700000000001</v>
      </c>
      <c r="BK222" s="82">
        <v>6.5876799999999998</v>
      </c>
      <c r="BL222" s="86">
        <v>52694055.560000002</v>
      </c>
      <c r="BM222" s="82">
        <v>2.5194000000000001</v>
      </c>
      <c r="BN222" s="82" t="s">
        <v>8226</v>
      </c>
      <c r="BO222" s="82">
        <v>6.7973800000000004</v>
      </c>
      <c r="BP222" s="88"/>
      <c r="BQ222" s="88"/>
      <c r="BR222" s="88"/>
      <c r="BS222" s="82"/>
      <c r="BT222" s="85">
        <v>6.4680000000000001E-2</v>
      </c>
    </row>
    <row r="223" spans="1:72" hidden="1">
      <c r="A223" s="82" t="s">
        <v>8388</v>
      </c>
      <c r="B223" s="82" t="s">
        <v>8389</v>
      </c>
      <c r="C223" s="82" t="s">
        <v>8344</v>
      </c>
      <c r="D223" s="82" t="s">
        <v>8345</v>
      </c>
      <c r="E223" s="82" t="s">
        <v>8226</v>
      </c>
      <c r="F223" s="82" t="s">
        <v>8227</v>
      </c>
      <c r="G223" s="83">
        <v>47590</v>
      </c>
      <c r="H223" s="84">
        <v>500000</v>
      </c>
      <c r="I223" s="85">
        <v>6.1159999999999999E-2</v>
      </c>
      <c r="J223" s="82">
        <v>104.44840000000001</v>
      </c>
      <c r="K223" s="86">
        <v>139416.67000000001</v>
      </c>
      <c r="L223" s="82" t="s">
        <v>8228</v>
      </c>
      <c r="M223" s="82" t="s">
        <v>8229</v>
      </c>
      <c r="N223" s="82" t="s">
        <v>8228</v>
      </c>
      <c r="O223" s="82" t="s">
        <v>8229</v>
      </c>
      <c r="P223" s="82" t="s">
        <v>8226</v>
      </c>
      <c r="Q223" s="86">
        <v>50000000</v>
      </c>
      <c r="R223" s="82">
        <v>4.9000000000000004</v>
      </c>
      <c r="S223" s="86">
        <v>50000000</v>
      </c>
      <c r="T223" s="83">
        <v>45777</v>
      </c>
      <c r="U223" s="82">
        <v>203</v>
      </c>
      <c r="V223" s="82">
        <v>156694</v>
      </c>
      <c r="W223" s="82" t="s">
        <v>4961</v>
      </c>
      <c r="X223" s="82">
        <v>100.6</v>
      </c>
      <c r="Y223" s="86">
        <v>50300000</v>
      </c>
      <c r="Z223" s="86"/>
      <c r="AA223" s="82">
        <v>104.5094</v>
      </c>
      <c r="AB223" s="86">
        <v>-0.06</v>
      </c>
      <c r="AC223" s="86">
        <v>52224200</v>
      </c>
      <c r="AD223" s="86">
        <v>52224200</v>
      </c>
      <c r="AE223" s="86">
        <v>0</v>
      </c>
      <c r="AF223" s="86">
        <v>1924200</v>
      </c>
      <c r="AG223" s="86">
        <v>1954700</v>
      </c>
      <c r="AH223" s="86">
        <v>-30500</v>
      </c>
      <c r="AI223" s="86"/>
      <c r="AJ223" s="86">
        <v>2091508728.0999999</v>
      </c>
      <c r="AK223" s="82">
        <v>2.4969999999999999</v>
      </c>
      <c r="AL223" s="82" t="s">
        <v>8346</v>
      </c>
      <c r="AM223" s="82" t="s">
        <v>8216</v>
      </c>
      <c r="AN223" s="82">
        <v>73639</v>
      </c>
      <c r="AO223" s="82" t="s">
        <v>8226</v>
      </c>
      <c r="AP223" s="82">
        <v>7.17</v>
      </c>
      <c r="AQ223" s="83">
        <v>45764</v>
      </c>
      <c r="AR223" s="83">
        <v>45947</v>
      </c>
      <c r="AS223" s="82">
        <v>1787</v>
      </c>
      <c r="AT223" s="82" t="s">
        <v>8231</v>
      </c>
      <c r="AU223" s="83">
        <v>45777</v>
      </c>
      <c r="AV223" s="82" t="s">
        <v>8218</v>
      </c>
      <c r="AW223" s="82">
        <v>100</v>
      </c>
      <c r="AX223" s="83"/>
      <c r="AY223" s="82" t="s">
        <v>4963</v>
      </c>
      <c r="AZ223" s="82">
        <v>1</v>
      </c>
      <c r="BA223" s="82" t="s">
        <v>8232</v>
      </c>
      <c r="BB223" s="82" t="s">
        <v>8232</v>
      </c>
      <c r="BC223" s="87">
        <v>6.1159999999999999E-2</v>
      </c>
      <c r="BD223" s="87">
        <v>6.1159999999999999E-2</v>
      </c>
      <c r="BE223" s="87">
        <v>104.44840000000001</v>
      </c>
      <c r="BF223" s="87">
        <v>104.44840000000001</v>
      </c>
      <c r="BG223" s="82" t="s">
        <v>8221</v>
      </c>
      <c r="BH223" s="82" t="s">
        <v>8393</v>
      </c>
      <c r="BI223" s="82">
        <v>4.1416500000000003</v>
      </c>
      <c r="BJ223" s="82">
        <v>4.1416500000000003</v>
      </c>
      <c r="BK223" s="82">
        <v>4.1416500000000003</v>
      </c>
      <c r="BL223" s="86">
        <v>52363616.670000002</v>
      </c>
      <c r="BM223" s="82">
        <v>2.5036</v>
      </c>
      <c r="BN223" s="82" t="s">
        <v>8226</v>
      </c>
      <c r="BO223" s="82">
        <v>4.2683</v>
      </c>
      <c r="BP223" s="88"/>
      <c r="BQ223" s="88"/>
      <c r="BR223" s="88"/>
      <c r="BS223" s="82"/>
      <c r="BT223" s="85">
        <v>6.2100000000000002E-2</v>
      </c>
    </row>
    <row r="224" spans="1:72" hidden="1">
      <c r="A224" s="82" t="s">
        <v>8388</v>
      </c>
      <c r="B224" s="82" t="s">
        <v>8389</v>
      </c>
      <c r="C224" s="82" t="s">
        <v>8224</v>
      </c>
      <c r="D224" s="82" t="s">
        <v>8225</v>
      </c>
      <c r="E224" s="82" t="s">
        <v>8226</v>
      </c>
      <c r="F224" s="82" t="s">
        <v>8227</v>
      </c>
      <c r="G224" s="83">
        <v>48805</v>
      </c>
      <c r="H224" s="84">
        <v>500000</v>
      </c>
      <c r="I224" s="85">
        <v>6.3509999999999997E-2</v>
      </c>
      <c r="J224" s="82">
        <v>105.2655</v>
      </c>
      <c r="K224" s="86">
        <v>767861.11</v>
      </c>
      <c r="L224" s="82" t="s">
        <v>8228</v>
      </c>
      <c r="M224" s="82" t="s">
        <v>8229</v>
      </c>
      <c r="N224" s="82" t="s">
        <v>8228</v>
      </c>
      <c r="O224" s="82" t="s">
        <v>8229</v>
      </c>
      <c r="P224" s="82" t="s">
        <v>8226</v>
      </c>
      <c r="Q224" s="86">
        <v>50000000</v>
      </c>
      <c r="R224" s="82">
        <v>8.18</v>
      </c>
      <c r="S224" s="86">
        <v>50000000</v>
      </c>
      <c r="T224" s="83">
        <v>45777</v>
      </c>
      <c r="U224" s="82">
        <v>203</v>
      </c>
      <c r="V224" s="82">
        <v>160576</v>
      </c>
      <c r="W224" s="82" t="s">
        <v>4961</v>
      </c>
      <c r="X224" s="82">
        <v>104.845</v>
      </c>
      <c r="Y224" s="86">
        <v>52422500</v>
      </c>
      <c r="Z224" s="86"/>
      <c r="AA224" s="82">
        <v>105.312</v>
      </c>
      <c r="AB224" s="86">
        <v>-0.04</v>
      </c>
      <c r="AC224" s="86">
        <v>52632750</v>
      </c>
      <c r="AD224" s="86">
        <v>52632750</v>
      </c>
      <c r="AE224" s="86">
        <v>0</v>
      </c>
      <c r="AF224" s="86">
        <v>210250</v>
      </c>
      <c r="AG224" s="86">
        <v>233500</v>
      </c>
      <c r="AH224" s="86">
        <v>-23250</v>
      </c>
      <c r="AI224" s="86"/>
      <c r="AJ224" s="86">
        <v>2091508728.0999999</v>
      </c>
      <c r="AK224" s="82">
        <v>2.5165000000000002</v>
      </c>
      <c r="AL224" s="82" t="s">
        <v>8230</v>
      </c>
      <c r="AM224" s="82" t="s">
        <v>8216</v>
      </c>
      <c r="AN224" s="82">
        <v>73639</v>
      </c>
      <c r="AO224" s="82" t="s">
        <v>8226</v>
      </c>
      <c r="AP224" s="82">
        <v>7.18</v>
      </c>
      <c r="AQ224" s="83">
        <v>45702</v>
      </c>
      <c r="AR224" s="83">
        <v>45883</v>
      </c>
      <c r="AS224" s="82">
        <v>2984</v>
      </c>
      <c r="AT224" s="82" t="s">
        <v>8231</v>
      </c>
      <c r="AU224" s="83">
        <v>45777</v>
      </c>
      <c r="AV224" s="82" t="s">
        <v>8218</v>
      </c>
      <c r="AW224" s="82">
        <v>100</v>
      </c>
      <c r="AX224" s="83"/>
      <c r="AY224" s="82" t="s">
        <v>4963</v>
      </c>
      <c r="AZ224" s="82">
        <v>1</v>
      </c>
      <c r="BA224" s="82" t="s">
        <v>8232</v>
      </c>
      <c r="BB224" s="82" t="s">
        <v>8232</v>
      </c>
      <c r="BC224" s="87">
        <v>6.3509999999999997E-2</v>
      </c>
      <c r="BD224" s="87">
        <v>6.3509999999999997E-2</v>
      </c>
      <c r="BE224" s="87">
        <v>105.26560000000001</v>
      </c>
      <c r="BF224" s="87">
        <v>105.2653</v>
      </c>
      <c r="BG224" s="82" t="s">
        <v>8221</v>
      </c>
      <c r="BH224" s="82" t="s">
        <v>8393</v>
      </c>
      <c r="BI224" s="82">
        <v>6.1564899999999998</v>
      </c>
      <c r="BJ224" s="82">
        <v>6.1564899999999998</v>
      </c>
      <c r="BK224" s="82">
        <v>6.1564899999999998</v>
      </c>
      <c r="BL224" s="86">
        <v>53400611.109999999</v>
      </c>
      <c r="BM224" s="82">
        <v>2.5531999999999999</v>
      </c>
      <c r="BN224" s="82" t="s">
        <v>8226</v>
      </c>
      <c r="BO224" s="82">
        <v>6.3519800000000002</v>
      </c>
      <c r="BP224" s="88"/>
      <c r="BQ224" s="88"/>
      <c r="BR224" s="88"/>
      <c r="BS224" s="82"/>
      <c r="BT224" s="85">
        <v>6.4519999999999994E-2</v>
      </c>
    </row>
    <row r="225" spans="1:72" hidden="1">
      <c r="A225" s="82" t="s">
        <v>8388</v>
      </c>
      <c r="B225" s="82" t="s">
        <v>8389</v>
      </c>
      <c r="C225" s="82" t="s">
        <v>20507</v>
      </c>
      <c r="D225" s="82" t="s">
        <v>20508</v>
      </c>
      <c r="E225" s="82" t="s">
        <v>8243</v>
      </c>
      <c r="F225" s="82" t="s">
        <v>8237</v>
      </c>
      <c r="G225" s="83">
        <v>47414</v>
      </c>
      <c r="H225" s="84">
        <v>500000</v>
      </c>
      <c r="I225" s="85">
        <v>6.4360000000000001E-2</v>
      </c>
      <c r="J225" s="82">
        <v>102.92959999999999</v>
      </c>
      <c r="K225" s="86">
        <v>80000</v>
      </c>
      <c r="L225" s="82" t="s">
        <v>8228</v>
      </c>
      <c r="M225" s="82" t="s">
        <v>8229</v>
      </c>
      <c r="N225" s="82" t="s">
        <v>8228</v>
      </c>
      <c r="O225" s="82" t="s">
        <v>8229</v>
      </c>
      <c r="P225" s="82" t="s">
        <v>8226</v>
      </c>
      <c r="Q225" s="86">
        <v>50000000</v>
      </c>
      <c r="R225" s="82">
        <v>4.42</v>
      </c>
      <c r="S225" s="86">
        <v>50000000</v>
      </c>
      <c r="T225" s="83">
        <v>45777</v>
      </c>
      <c r="U225" s="82">
        <v>227</v>
      </c>
      <c r="V225" s="82">
        <v>178046</v>
      </c>
      <c r="W225" s="82" t="s">
        <v>4961</v>
      </c>
      <c r="X225" s="82">
        <v>100.675</v>
      </c>
      <c r="Y225" s="86">
        <v>50337500</v>
      </c>
      <c r="Z225" s="86"/>
      <c r="AA225" s="82">
        <v>102.9546</v>
      </c>
      <c r="AB225" s="86">
        <v>-0.02</v>
      </c>
      <c r="AC225" s="86">
        <v>51464800</v>
      </c>
      <c r="AD225" s="86">
        <v>51464800</v>
      </c>
      <c r="AE225" s="86">
        <v>0</v>
      </c>
      <c r="AF225" s="86">
        <v>1127300</v>
      </c>
      <c r="AG225" s="86">
        <v>1139800</v>
      </c>
      <c r="AH225" s="86">
        <v>-12500</v>
      </c>
      <c r="AI225" s="86"/>
      <c r="AJ225" s="86">
        <v>2091508728.0999999</v>
      </c>
      <c r="AK225" s="82">
        <v>2.4607000000000001</v>
      </c>
      <c r="AL225" s="82" t="s">
        <v>20509</v>
      </c>
      <c r="AM225" s="82" t="s">
        <v>8216</v>
      </c>
      <c r="AN225" s="82">
        <v>8142</v>
      </c>
      <c r="AO225" s="82" t="s">
        <v>8226</v>
      </c>
      <c r="AP225" s="82">
        <v>7.2</v>
      </c>
      <c r="AQ225" s="83">
        <v>45770</v>
      </c>
      <c r="AR225" s="83">
        <v>45953</v>
      </c>
      <c r="AS225" s="82">
        <v>1613</v>
      </c>
      <c r="AT225" s="82" t="s">
        <v>8231</v>
      </c>
      <c r="AU225" s="83">
        <v>45777</v>
      </c>
      <c r="AV225" s="82" t="s">
        <v>8218</v>
      </c>
      <c r="AW225" s="82">
        <v>100</v>
      </c>
      <c r="AX225" s="83"/>
      <c r="AY225" s="82" t="s">
        <v>4963</v>
      </c>
      <c r="AZ225" s="82">
        <v>1</v>
      </c>
      <c r="BA225" s="82" t="s">
        <v>8232</v>
      </c>
      <c r="BB225" s="82" t="s">
        <v>8232</v>
      </c>
      <c r="BC225" s="87">
        <v>6.4420000000000005E-2</v>
      </c>
      <c r="BD225" s="87">
        <v>6.4299999999999996E-2</v>
      </c>
      <c r="BE225" s="87">
        <v>102.9064</v>
      </c>
      <c r="BF225" s="87">
        <v>102.95269999999999</v>
      </c>
      <c r="BG225" s="82" t="s">
        <v>8221</v>
      </c>
      <c r="BH225" s="82" t="s">
        <v>8393</v>
      </c>
      <c r="BI225" s="82">
        <v>3.7881999999999998</v>
      </c>
      <c r="BJ225" s="82">
        <v>3.7885599999999999</v>
      </c>
      <c r="BK225" s="82">
        <v>3.7883800000000001</v>
      </c>
      <c r="BL225" s="86">
        <v>51544800</v>
      </c>
      <c r="BM225" s="82">
        <v>2.4645000000000001</v>
      </c>
      <c r="BN225" s="82" t="s">
        <v>8226</v>
      </c>
      <c r="BO225" s="82">
        <v>3.9102899999999998</v>
      </c>
      <c r="BP225" s="88"/>
      <c r="BQ225" s="88"/>
      <c r="BR225" s="88"/>
      <c r="BS225" s="82"/>
      <c r="BT225" s="85">
        <v>6.5390000000000004E-2</v>
      </c>
    </row>
    <row r="226" spans="1:72" hidden="1">
      <c r="A226" s="82" t="s">
        <v>8388</v>
      </c>
      <c r="B226" s="82" t="s">
        <v>8389</v>
      </c>
      <c r="C226" s="82" t="s">
        <v>21841</v>
      </c>
      <c r="D226" s="82" t="s">
        <v>21842</v>
      </c>
      <c r="E226" s="82" t="s">
        <v>4965</v>
      </c>
      <c r="F226" s="82" t="s">
        <v>4966</v>
      </c>
      <c r="G226" s="83">
        <v>45779</v>
      </c>
      <c r="H226" s="84">
        <v>7559348.1449999996</v>
      </c>
      <c r="I226" s="85"/>
      <c r="J226" s="82">
        <v>99.98357</v>
      </c>
      <c r="K226" s="86">
        <v>0</v>
      </c>
      <c r="L226" s="82"/>
      <c r="M226" s="82"/>
      <c r="N226" s="82"/>
      <c r="O226" s="82"/>
      <c r="P226" s="82" t="s">
        <v>4967</v>
      </c>
      <c r="Q226" s="86">
        <v>755934814.5</v>
      </c>
      <c r="R226" s="82">
        <v>0.01</v>
      </c>
      <c r="S226" s="86">
        <v>755934814.5</v>
      </c>
      <c r="T226" s="83">
        <v>45777</v>
      </c>
      <c r="U226" s="82">
        <v>247</v>
      </c>
      <c r="V226" s="82">
        <v>178347</v>
      </c>
      <c r="W226" s="82" t="s">
        <v>4961</v>
      </c>
      <c r="X226" s="82">
        <v>99.967100000000002</v>
      </c>
      <c r="Y226" s="86">
        <v>755686459.70000005</v>
      </c>
      <c r="Z226" s="86">
        <v>755810637.09000003</v>
      </c>
      <c r="AA226" s="82"/>
      <c r="AB226" s="86"/>
      <c r="AC226" s="86">
        <v>755810637.09000003</v>
      </c>
      <c r="AD226" s="86">
        <v>755810637.09000003</v>
      </c>
      <c r="AE226" s="86">
        <v>124177.39</v>
      </c>
      <c r="AF226" s="86">
        <v>0</v>
      </c>
      <c r="AG226" s="86"/>
      <c r="AH226" s="86">
        <v>0</v>
      </c>
      <c r="AI226" s="86"/>
      <c r="AJ226" s="86">
        <v>2091508728.0999999</v>
      </c>
      <c r="AK226" s="82">
        <v>36.137099999999997</v>
      </c>
      <c r="AL226" s="82" t="s">
        <v>21843</v>
      </c>
      <c r="AM226" s="82" t="s">
        <v>4968</v>
      </c>
      <c r="AN226" s="82">
        <v>73640</v>
      </c>
      <c r="AO226" s="82" t="s">
        <v>4967</v>
      </c>
      <c r="AP226" s="82"/>
      <c r="AQ226" s="83"/>
      <c r="AR226" s="83"/>
      <c r="AS226" s="82">
        <v>2</v>
      </c>
      <c r="AT226" s="82"/>
      <c r="AU226" s="83">
        <v>45777</v>
      </c>
      <c r="AV226" s="82" t="s">
        <v>4968</v>
      </c>
      <c r="AW226" s="82">
        <v>100</v>
      </c>
      <c r="AX226" s="83"/>
      <c r="AY226" s="82" t="s">
        <v>4969</v>
      </c>
      <c r="AZ226" s="82">
        <v>1</v>
      </c>
      <c r="BA226" s="82"/>
      <c r="BB226" s="82"/>
      <c r="BC226" s="87"/>
      <c r="BD226" s="87"/>
      <c r="BE226" s="87"/>
      <c r="BF226" s="87"/>
      <c r="BG226" s="82" t="s">
        <v>8221</v>
      </c>
      <c r="BH226" s="82" t="s">
        <v>8393</v>
      </c>
      <c r="BI226" s="82"/>
      <c r="BJ226" s="82"/>
      <c r="BK226" s="82"/>
      <c r="BL226" s="86">
        <v>755810637.09000003</v>
      </c>
      <c r="BM226" s="82">
        <v>36.137099999999997</v>
      </c>
      <c r="BN226" s="82" t="s">
        <v>4967</v>
      </c>
      <c r="BO226" s="82"/>
      <c r="BP226" s="88"/>
      <c r="BQ226" s="88"/>
      <c r="BR226" s="88"/>
      <c r="BS226" s="82"/>
      <c r="BT226" s="85"/>
    </row>
    <row r="227" spans="1:72" hidden="1">
      <c r="A227" s="82" t="s">
        <v>8388</v>
      </c>
      <c r="B227" s="82" t="s">
        <v>8389</v>
      </c>
      <c r="C227" s="82" t="s">
        <v>8254</v>
      </c>
      <c r="D227" s="82" t="s">
        <v>8255</v>
      </c>
      <c r="E227" s="82" t="s">
        <v>8256</v>
      </c>
      <c r="F227" s="82" t="s">
        <v>8257</v>
      </c>
      <c r="G227" s="83"/>
      <c r="H227" s="84">
        <v>360.28199999999998</v>
      </c>
      <c r="I227" s="85"/>
      <c r="J227" s="82">
        <v>11118.1224</v>
      </c>
      <c r="K227" s="86">
        <v>0</v>
      </c>
      <c r="L227" s="82"/>
      <c r="M227" s="82"/>
      <c r="N227" s="82"/>
      <c r="O227" s="82"/>
      <c r="P227" s="82" t="s">
        <v>8258</v>
      </c>
      <c r="Q227" s="86"/>
      <c r="R227" s="82">
        <v>0</v>
      </c>
      <c r="S227" s="86">
        <v>3602820</v>
      </c>
      <c r="T227" s="83">
        <v>45777</v>
      </c>
      <c r="U227" s="82">
        <v>620</v>
      </c>
      <c r="V227" s="82">
        <v>162785</v>
      </c>
      <c r="W227" s="82" t="s">
        <v>4961</v>
      </c>
      <c r="X227" s="82">
        <v>10000</v>
      </c>
      <c r="Y227" s="86">
        <v>3602820</v>
      </c>
      <c r="Z227" s="86"/>
      <c r="AA227" s="82">
        <v>11115.9584</v>
      </c>
      <c r="AB227" s="86">
        <v>0.02</v>
      </c>
      <c r="AC227" s="86">
        <v>4005659.37</v>
      </c>
      <c r="AD227" s="86">
        <v>4005659.37</v>
      </c>
      <c r="AE227" s="86">
        <v>0</v>
      </c>
      <c r="AF227" s="86">
        <v>402839.37</v>
      </c>
      <c r="AG227" s="86">
        <v>402059.72</v>
      </c>
      <c r="AH227" s="86">
        <v>779.65</v>
      </c>
      <c r="AI227" s="86"/>
      <c r="AJ227" s="86">
        <v>2091508728.0999999</v>
      </c>
      <c r="AK227" s="82">
        <v>0.1915</v>
      </c>
      <c r="AL227" s="82" t="s">
        <v>8259</v>
      </c>
      <c r="AM227" s="82" t="s">
        <v>4968</v>
      </c>
      <c r="AN227" s="82">
        <v>797694</v>
      </c>
      <c r="AO227" s="82" t="s">
        <v>8258</v>
      </c>
      <c r="AP227" s="82"/>
      <c r="AQ227" s="83"/>
      <c r="AR227" s="83"/>
      <c r="AS227" s="82">
        <v>0</v>
      </c>
      <c r="AT227" s="82"/>
      <c r="AU227" s="83">
        <v>45777</v>
      </c>
      <c r="AV227" s="82" t="s">
        <v>4968</v>
      </c>
      <c r="AW227" s="82">
        <v>10000</v>
      </c>
      <c r="AX227" s="83"/>
      <c r="AY227" s="82" t="s">
        <v>4969</v>
      </c>
      <c r="AZ227" s="82">
        <v>1</v>
      </c>
      <c r="BA227" s="82"/>
      <c r="BB227" s="82"/>
      <c r="BC227" s="87"/>
      <c r="BD227" s="87"/>
      <c r="BE227" s="87"/>
      <c r="BF227" s="87"/>
      <c r="BG227" s="82" t="s">
        <v>8221</v>
      </c>
      <c r="BH227" s="82" t="s">
        <v>8393</v>
      </c>
      <c r="BI227" s="82"/>
      <c r="BJ227" s="82"/>
      <c r="BK227" s="82"/>
      <c r="BL227" s="86">
        <v>4005659.37</v>
      </c>
      <c r="BM227" s="82">
        <v>0.1915</v>
      </c>
      <c r="BN227" s="82" t="s">
        <v>8258</v>
      </c>
      <c r="BO227" s="82"/>
      <c r="BP227" s="88"/>
      <c r="BQ227" s="88"/>
      <c r="BR227" s="88"/>
      <c r="BS227" s="82"/>
      <c r="BT227" s="85"/>
    </row>
    <row r="228" spans="1:72" hidden="1">
      <c r="A228" s="82" t="s">
        <v>8388</v>
      </c>
      <c r="B228" s="82" t="s">
        <v>8389</v>
      </c>
      <c r="C228" s="82"/>
      <c r="D228" s="82"/>
      <c r="E228" s="82"/>
      <c r="F228" s="82" t="s">
        <v>4970</v>
      </c>
      <c r="G228" s="83"/>
      <c r="H228" s="84"/>
      <c r="I228" s="85"/>
      <c r="J228" s="82"/>
      <c r="K228" s="86"/>
      <c r="L228" s="82"/>
      <c r="M228" s="82"/>
      <c r="N228" s="82"/>
      <c r="O228" s="82"/>
      <c r="P228" s="82" t="s">
        <v>4971</v>
      </c>
      <c r="Q228" s="86"/>
      <c r="R228" s="82">
        <v>0</v>
      </c>
      <c r="S228" s="86"/>
      <c r="T228" s="83">
        <v>45777</v>
      </c>
      <c r="U228" s="82"/>
      <c r="V228" s="82"/>
      <c r="W228" s="82"/>
      <c r="X228" s="82"/>
      <c r="Y228" s="86"/>
      <c r="Z228" s="86"/>
      <c r="AA228" s="82"/>
      <c r="AB228" s="86"/>
      <c r="AC228" s="86">
        <v>-341151668.36000001</v>
      </c>
      <c r="AD228" s="86">
        <v>-341151668.36000001</v>
      </c>
      <c r="AE228" s="86"/>
      <c r="AF228" s="86"/>
      <c r="AG228" s="86"/>
      <c r="AH228" s="86">
        <v>0</v>
      </c>
      <c r="AI228" s="86"/>
      <c r="AJ228" s="86"/>
      <c r="AK228" s="82">
        <v>-16.311299999999999</v>
      </c>
      <c r="AL228" s="82"/>
      <c r="AM228" s="82"/>
      <c r="AN228" s="82"/>
      <c r="AO228" s="82" t="s">
        <v>4971</v>
      </c>
      <c r="AP228" s="82"/>
      <c r="AQ228" s="83"/>
      <c r="AR228" s="83"/>
      <c r="AS228" s="82"/>
      <c r="AT228" s="82"/>
      <c r="AU228" s="83"/>
      <c r="AV228" s="82"/>
      <c r="AW228" s="82"/>
      <c r="AX228" s="83"/>
      <c r="AY228" s="82" t="s">
        <v>4963</v>
      </c>
      <c r="AZ228" s="82">
        <v>1</v>
      </c>
      <c r="BA228" s="82"/>
      <c r="BB228" s="82"/>
      <c r="BC228" s="87"/>
      <c r="BD228" s="87"/>
      <c r="BE228" s="87"/>
      <c r="BF228" s="87"/>
      <c r="BG228" s="82" t="s">
        <v>8221</v>
      </c>
      <c r="BH228" s="82" t="s">
        <v>8393</v>
      </c>
      <c r="BI228" s="82"/>
      <c r="BJ228" s="82"/>
      <c r="BK228" s="82"/>
      <c r="BL228" s="86">
        <v>-371183212.19999999</v>
      </c>
      <c r="BM228" s="82">
        <v>-17.7471</v>
      </c>
      <c r="BN228" s="82" t="s">
        <v>4971</v>
      </c>
      <c r="BO228" s="82"/>
      <c r="BP228" s="88"/>
      <c r="BQ228" s="88"/>
      <c r="BR228" s="88"/>
      <c r="BS228" s="82"/>
      <c r="BT228" s="85"/>
    </row>
    <row r="229" spans="1:72" hidden="1">
      <c r="A229" s="82" t="s">
        <v>8408</v>
      </c>
      <c r="B229" s="82" t="s">
        <v>8409</v>
      </c>
      <c r="C229" s="82" t="s">
        <v>9995</v>
      </c>
      <c r="D229" s="82" t="s">
        <v>9996</v>
      </c>
      <c r="E229" s="82" t="s">
        <v>8371</v>
      </c>
      <c r="F229" s="82" t="s">
        <v>8270</v>
      </c>
      <c r="G229" s="83">
        <v>45891</v>
      </c>
      <c r="H229" s="84">
        <v>2500000</v>
      </c>
      <c r="I229" s="85">
        <v>6.6600000000000006E-2</v>
      </c>
      <c r="J229" s="82">
        <v>97.979900000000001</v>
      </c>
      <c r="K229" s="86">
        <v>0</v>
      </c>
      <c r="L229" s="82" t="s">
        <v>8271</v>
      </c>
      <c r="M229" s="82" t="s">
        <v>633</v>
      </c>
      <c r="N229" s="82" t="s">
        <v>8214</v>
      </c>
      <c r="O229" s="82" t="s">
        <v>633</v>
      </c>
      <c r="P229" s="82" t="s">
        <v>4960</v>
      </c>
      <c r="Q229" s="86">
        <v>250000000</v>
      </c>
      <c r="R229" s="82">
        <v>0.31</v>
      </c>
      <c r="S229" s="86">
        <v>250000000</v>
      </c>
      <c r="T229" s="83">
        <v>45777</v>
      </c>
      <c r="U229" s="82">
        <v>209</v>
      </c>
      <c r="V229" s="82">
        <v>173434</v>
      </c>
      <c r="W229" s="82" t="s">
        <v>4961</v>
      </c>
      <c r="X229" s="82">
        <v>95.889399999999995</v>
      </c>
      <c r="Y229" s="86">
        <v>239723500</v>
      </c>
      <c r="Z229" s="86">
        <v>244307625</v>
      </c>
      <c r="AA229" s="82">
        <v>97.9709</v>
      </c>
      <c r="AB229" s="86">
        <v>0.01</v>
      </c>
      <c r="AC229" s="86">
        <v>244949750</v>
      </c>
      <c r="AD229" s="86">
        <v>244949750</v>
      </c>
      <c r="AE229" s="86">
        <v>4584125</v>
      </c>
      <c r="AF229" s="86">
        <v>642125</v>
      </c>
      <c r="AG229" s="86">
        <v>670000</v>
      </c>
      <c r="AH229" s="86">
        <v>-27875</v>
      </c>
      <c r="AI229" s="86"/>
      <c r="AJ229" s="86">
        <v>2637086920.4400001</v>
      </c>
      <c r="AK229" s="82">
        <v>9.2886000000000006</v>
      </c>
      <c r="AL229" s="82" t="s">
        <v>9997</v>
      </c>
      <c r="AM229" s="82" t="s">
        <v>8216</v>
      </c>
      <c r="AN229" s="82">
        <v>6155</v>
      </c>
      <c r="AO229" s="82" t="s">
        <v>4962</v>
      </c>
      <c r="AP229" s="82"/>
      <c r="AQ229" s="83"/>
      <c r="AR229" s="83"/>
      <c r="AS229" s="82">
        <v>114</v>
      </c>
      <c r="AT229" s="82"/>
      <c r="AU229" s="83">
        <v>45777</v>
      </c>
      <c r="AV229" s="82" t="s">
        <v>4968</v>
      </c>
      <c r="AW229" s="82">
        <v>100</v>
      </c>
      <c r="AX229" s="83"/>
      <c r="AY229" s="82" t="s">
        <v>4969</v>
      </c>
      <c r="AZ229" s="82">
        <v>1</v>
      </c>
      <c r="BA229" s="82" t="s">
        <v>8272</v>
      </c>
      <c r="BB229" s="82" t="s">
        <v>8276</v>
      </c>
      <c r="BC229" s="87">
        <v>6.6600000000000006E-2</v>
      </c>
      <c r="BD229" s="87">
        <v>6.6600000000000006E-2</v>
      </c>
      <c r="BE229" s="87">
        <v>97.979900000000001</v>
      </c>
      <c r="BF229" s="87">
        <v>97.979799999999997</v>
      </c>
      <c r="BG229" s="82" t="s">
        <v>8221</v>
      </c>
      <c r="BH229" s="82" t="s">
        <v>8410</v>
      </c>
      <c r="BI229" s="82"/>
      <c r="BJ229" s="82"/>
      <c r="BK229" s="82"/>
      <c r="BL229" s="86">
        <v>244949750</v>
      </c>
      <c r="BM229" s="82">
        <v>9.2886000000000006</v>
      </c>
      <c r="BN229" s="82" t="s">
        <v>4964</v>
      </c>
      <c r="BO229" s="82"/>
      <c r="BP229" s="88"/>
      <c r="BQ229" s="88">
        <v>20300000000</v>
      </c>
      <c r="BR229" s="88">
        <v>7.3890000000000002</v>
      </c>
      <c r="BS229" s="82" t="s">
        <v>8223</v>
      </c>
      <c r="BT229" s="85"/>
    </row>
    <row r="230" spans="1:72" hidden="1">
      <c r="A230" s="82" t="s">
        <v>8408</v>
      </c>
      <c r="B230" s="82" t="s">
        <v>8409</v>
      </c>
      <c r="C230" s="82" t="s">
        <v>21555</v>
      </c>
      <c r="D230" s="82" t="s">
        <v>21556</v>
      </c>
      <c r="E230" s="82" t="s">
        <v>8443</v>
      </c>
      <c r="F230" s="82" t="s">
        <v>8270</v>
      </c>
      <c r="G230" s="83">
        <v>46003</v>
      </c>
      <c r="H230" s="84">
        <v>2500000</v>
      </c>
      <c r="I230" s="85">
        <v>6.6900000000000001E-2</v>
      </c>
      <c r="J230" s="82">
        <v>96.039400000000001</v>
      </c>
      <c r="K230" s="86">
        <v>0</v>
      </c>
      <c r="L230" s="82" t="s">
        <v>8271</v>
      </c>
      <c r="M230" s="82" t="s">
        <v>633</v>
      </c>
      <c r="N230" s="82" t="s">
        <v>8214</v>
      </c>
      <c r="O230" s="82" t="s">
        <v>633</v>
      </c>
      <c r="P230" s="82" t="s">
        <v>4973</v>
      </c>
      <c r="Q230" s="86">
        <v>250000000</v>
      </c>
      <c r="R230" s="82">
        <v>0.62</v>
      </c>
      <c r="S230" s="86">
        <v>250000000</v>
      </c>
      <c r="T230" s="83">
        <v>45777</v>
      </c>
      <c r="U230" s="82">
        <v>209</v>
      </c>
      <c r="V230" s="82">
        <v>181927</v>
      </c>
      <c r="W230" s="82" t="s">
        <v>4961</v>
      </c>
      <c r="X230" s="82">
        <v>95.882400000000004</v>
      </c>
      <c r="Y230" s="86">
        <v>239706000</v>
      </c>
      <c r="Z230" s="86">
        <v>240144042.5</v>
      </c>
      <c r="AA230" s="82">
        <v>96.021900000000002</v>
      </c>
      <c r="AB230" s="86">
        <v>0.02</v>
      </c>
      <c r="AC230" s="86">
        <v>240098500</v>
      </c>
      <c r="AD230" s="86">
        <v>240098500</v>
      </c>
      <c r="AE230" s="86">
        <v>438042.5</v>
      </c>
      <c r="AF230" s="86">
        <v>-45542.5</v>
      </c>
      <c r="AG230" s="86">
        <v>-45487.5</v>
      </c>
      <c r="AH230" s="86">
        <v>-55</v>
      </c>
      <c r="AI230" s="86"/>
      <c r="AJ230" s="86">
        <v>2637086920.4400001</v>
      </c>
      <c r="AK230" s="82">
        <v>9.1046999999999993</v>
      </c>
      <c r="AL230" s="82" t="s">
        <v>21557</v>
      </c>
      <c r="AM230" s="82" t="s">
        <v>8216</v>
      </c>
      <c r="AN230" s="82">
        <v>6343</v>
      </c>
      <c r="AO230" s="82" t="s">
        <v>4962</v>
      </c>
      <c r="AP230" s="82"/>
      <c r="AQ230" s="83"/>
      <c r="AR230" s="83"/>
      <c r="AS230" s="82">
        <v>226</v>
      </c>
      <c r="AT230" s="82"/>
      <c r="AU230" s="83">
        <v>45777</v>
      </c>
      <c r="AV230" s="82" t="s">
        <v>4968</v>
      </c>
      <c r="AW230" s="82">
        <v>100</v>
      </c>
      <c r="AX230" s="83"/>
      <c r="AY230" s="82" t="s">
        <v>4969</v>
      </c>
      <c r="AZ230" s="82">
        <v>1</v>
      </c>
      <c r="BA230" s="82" t="s">
        <v>8272</v>
      </c>
      <c r="BB230" s="82" t="s">
        <v>8272</v>
      </c>
      <c r="BC230" s="87">
        <v>6.6900000000000001E-2</v>
      </c>
      <c r="BD230" s="87">
        <v>6.6900000000000001E-2</v>
      </c>
      <c r="BE230" s="87">
        <v>96.039400000000001</v>
      </c>
      <c r="BF230" s="87">
        <v>96.039400000000001</v>
      </c>
      <c r="BG230" s="82" t="s">
        <v>8221</v>
      </c>
      <c r="BH230" s="82" t="s">
        <v>8410</v>
      </c>
      <c r="BI230" s="82"/>
      <c r="BJ230" s="82"/>
      <c r="BK230" s="82"/>
      <c r="BL230" s="86">
        <v>240098500</v>
      </c>
      <c r="BM230" s="82">
        <v>9.1046999999999993</v>
      </c>
      <c r="BN230" s="82" t="s">
        <v>4964</v>
      </c>
      <c r="BO230" s="82"/>
      <c r="BP230" s="88"/>
      <c r="BQ230" s="88">
        <v>92250000000</v>
      </c>
      <c r="BR230" s="88">
        <v>1.6259999999999999</v>
      </c>
      <c r="BS230" s="82" t="s">
        <v>8223</v>
      </c>
      <c r="BT230" s="85"/>
    </row>
    <row r="231" spans="1:72" hidden="1">
      <c r="A231" s="82" t="s">
        <v>8408</v>
      </c>
      <c r="B231" s="82" t="s">
        <v>8409</v>
      </c>
      <c r="C231" s="82" t="s">
        <v>20474</v>
      </c>
      <c r="D231" s="82" t="s">
        <v>20475</v>
      </c>
      <c r="E231" s="82" t="s">
        <v>8212</v>
      </c>
      <c r="F231" s="82" t="s">
        <v>8270</v>
      </c>
      <c r="G231" s="83">
        <v>45995</v>
      </c>
      <c r="H231" s="84">
        <v>2500000</v>
      </c>
      <c r="I231" s="85">
        <v>6.7000000000000004E-2</v>
      </c>
      <c r="J231" s="82">
        <v>96.169300000000007</v>
      </c>
      <c r="K231" s="86">
        <v>0</v>
      </c>
      <c r="L231" s="82" t="s">
        <v>8271</v>
      </c>
      <c r="M231" s="82" t="s">
        <v>633</v>
      </c>
      <c r="N231" s="82" t="s">
        <v>8214</v>
      </c>
      <c r="O231" s="82" t="s">
        <v>633</v>
      </c>
      <c r="P231" s="82" t="s">
        <v>4960</v>
      </c>
      <c r="Q231" s="86">
        <v>250000000</v>
      </c>
      <c r="R231" s="82">
        <v>0.6</v>
      </c>
      <c r="S231" s="86">
        <v>250000000</v>
      </c>
      <c r="T231" s="83">
        <v>45777</v>
      </c>
      <c r="U231" s="82">
        <v>209</v>
      </c>
      <c r="V231" s="82">
        <v>177493</v>
      </c>
      <c r="W231" s="82" t="s">
        <v>4961</v>
      </c>
      <c r="X231" s="82">
        <v>92.988699999999994</v>
      </c>
      <c r="Y231" s="86">
        <v>232471750</v>
      </c>
      <c r="Z231" s="86">
        <v>239579095</v>
      </c>
      <c r="AA231" s="82">
        <v>96.154499999999999</v>
      </c>
      <c r="AB231" s="86">
        <v>0.02</v>
      </c>
      <c r="AC231" s="86">
        <v>240423250</v>
      </c>
      <c r="AD231" s="86">
        <v>240423250</v>
      </c>
      <c r="AE231" s="86">
        <v>7107345</v>
      </c>
      <c r="AF231" s="86">
        <v>844155</v>
      </c>
      <c r="AG231" s="86">
        <v>855177.5</v>
      </c>
      <c r="AH231" s="86">
        <v>-11022.5</v>
      </c>
      <c r="AI231" s="86"/>
      <c r="AJ231" s="86">
        <v>2637086920.4400001</v>
      </c>
      <c r="AK231" s="82">
        <v>9.1170000000000009</v>
      </c>
      <c r="AL231" s="82" t="s">
        <v>20476</v>
      </c>
      <c r="AM231" s="82" t="s">
        <v>8216</v>
      </c>
      <c r="AN231" s="82">
        <v>6884</v>
      </c>
      <c r="AO231" s="82" t="s">
        <v>4962</v>
      </c>
      <c r="AP231" s="82"/>
      <c r="AQ231" s="83"/>
      <c r="AR231" s="83"/>
      <c r="AS231" s="82">
        <v>218</v>
      </c>
      <c r="AT231" s="82"/>
      <c r="AU231" s="83">
        <v>45777</v>
      </c>
      <c r="AV231" s="82" t="s">
        <v>4968</v>
      </c>
      <c r="AW231" s="82">
        <v>100</v>
      </c>
      <c r="AX231" s="83"/>
      <c r="AY231" s="82" t="s">
        <v>4969</v>
      </c>
      <c r="AZ231" s="82">
        <v>1</v>
      </c>
      <c r="BA231" s="82" t="s">
        <v>8272</v>
      </c>
      <c r="BB231" s="82" t="s">
        <v>8273</v>
      </c>
      <c r="BC231" s="87">
        <v>6.7000000000000004E-2</v>
      </c>
      <c r="BD231" s="87">
        <v>6.7000000000000004E-2</v>
      </c>
      <c r="BE231" s="87">
        <v>96.169300000000007</v>
      </c>
      <c r="BF231" s="87">
        <v>96.169300000000007</v>
      </c>
      <c r="BG231" s="82" t="s">
        <v>8221</v>
      </c>
      <c r="BH231" s="82" t="s">
        <v>8410</v>
      </c>
      <c r="BI231" s="82"/>
      <c r="BJ231" s="82"/>
      <c r="BK231" s="82"/>
      <c r="BL231" s="86">
        <v>240423250</v>
      </c>
      <c r="BM231" s="82">
        <v>9.1170000000000009</v>
      </c>
      <c r="BN231" s="82" t="s">
        <v>4964</v>
      </c>
      <c r="BO231" s="82"/>
      <c r="BP231" s="88"/>
      <c r="BQ231" s="88">
        <v>152500000000</v>
      </c>
      <c r="BR231" s="88">
        <v>0.52400000000000002</v>
      </c>
      <c r="BS231" s="82" t="s">
        <v>8223</v>
      </c>
      <c r="BT231" s="85"/>
    </row>
    <row r="232" spans="1:72" hidden="1">
      <c r="A232" s="82" t="s">
        <v>8408</v>
      </c>
      <c r="B232" s="82" t="s">
        <v>8409</v>
      </c>
      <c r="C232" s="82" t="s">
        <v>20193</v>
      </c>
      <c r="D232" s="82" t="s">
        <v>20194</v>
      </c>
      <c r="E232" s="82" t="s">
        <v>8275</v>
      </c>
      <c r="F232" s="82" t="s">
        <v>8270</v>
      </c>
      <c r="G232" s="83">
        <v>45975</v>
      </c>
      <c r="H232" s="84">
        <v>1000000</v>
      </c>
      <c r="I232" s="85">
        <v>6.6750000000000004E-2</v>
      </c>
      <c r="J232" s="82">
        <v>96.5227</v>
      </c>
      <c r="K232" s="86">
        <v>0</v>
      </c>
      <c r="L232" s="82" t="s">
        <v>8271</v>
      </c>
      <c r="M232" s="82" t="s">
        <v>633</v>
      </c>
      <c r="N232" s="82" t="s">
        <v>8214</v>
      </c>
      <c r="O232" s="82" t="s">
        <v>633</v>
      </c>
      <c r="P232" s="82" t="s">
        <v>4960</v>
      </c>
      <c r="Q232" s="86">
        <v>100000000</v>
      </c>
      <c r="R232" s="82">
        <v>0.54</v>
      </c>
      <c r="S232" s="86">
        <v>100000000</v>
      </c>
      <c r="T232" s="83">
        <v>45777</v>
      </c>
      <c r="U232" s="82">
        <v>209</v>
      </c>
      <c r="V232" s="82">
        <v>177196</v>
      </c>
      <c r="W232" s="82" t="s">
        <v>4961</v>
      </c>
      <c r="X232" s="82">
        <v>96.237300000000005</v>
      </c>
      <c r="Y232" s="86">
        <v>96237300</v>
      </c>
      <c r="Z232" s="86">
        <v>96519944</v>
      </c>
      <c r="AA232" s="82">
        <v>96.513199999999998</v>
      </c>
      <c r="AB232" s="86">
        <v>0.01</v>
      </c>
      <c r="AC232" s="86">
        <v>96522700</v>
      </c>
      <c r="AD232" s="86">
        <v>96522700</v>
      </c>
      <c r="AE232" s="86">
        <v>282644</v>
      </c>
      <c r="AF232" s="86">
        <v>2756</v>
      </c>
      <c r="AG232" s="86">
        <v>10921</v>
      </c>
      <c r="AH232" s="86">
        <v>-8165</v>
      </c>
      <c r="AI232" s="86"/>
      <c r="AJ232" s="86">
        <v>2637086920.4400001</v>
      </c>
      <c r="AK232" s="82">
        <v>3.6602000000000001</v>
      </c>
      <c r="AL232" s="82" t="s">
        <v>20195</v>
      </c>
      <c r="AM232" s="82" t="s">
        <v>8216</v>
      </c>
      <c r="AN232" s="82">
        <v>6960</v>
      </c>
      <c r="AO232" s="82" t="s">
        <v>4962</v>
      </c>
      <c r="AP232" s="82"/>
      <c r="AQ232" s="83"/>
      <c r="AR232" s="83"/>
      <c r="AS232" s="82">
        <v>198</v>
      </c>
      <c r="AT232" s="82"/>
      <c r="AU232" s="83">
        <v>45777</v>
      </c>
      <c r="AV232" s="82" t="s">
        <v>4968</v>
      </c>
      <c r="AW232" s="82">
        <v>100</v>
      </c>
      <c r="AX232" s="83"/>
      <c r="AY232" s="82" t="s">
        <v>4969</v>
      </c>
      <c r="AZ232" s="82">
        <v>1</v>
      </c>
      <c r="BA232" s="82" t="s">
        <v>8276</v>
      </c>
      <c r="BB232" s="82" t="s">
        <v>8276</v>
      </c>
      <c r="BC232" s="87">
        <v>6.6600000000000006E-2</v>
      </c>
      <c r="BD232" s="87">
        <v>6.6900000000000001E-2</v>
      </c>
      <c r="BE232" s="87">
        <v>96.530199999999994</v>
      </c>
      <c r="BF232" s="87">
        <v>96.515100000000004</v>
      </c>
      <c r="BG232" s="82" t="s">
        <v>8221</v>
      </c>
      <c r="BH232" s="82" t="s">
        <v>8410</v>
      </c>
      <c r="BI232" s="82"/>
      <c r="BJ232" s="82"/>
      <c r="BK232" s="82"/>
      <c r="BL232" s="86">
        <v>96522700</v>
      </c>
      <c r="BM232" s="82">
        <v>3.6602000000000001</v>
      </c>
      <c r="BN232" s="82" t="s">
        <v>4964</v>
      </c>
      <c r="BO232" s="82"/>
      <c r="BP232" s="88"/>
      <c r="BQ232" s="88">
        <v>112500000000</v>
      </c>
      <c r="BR232" s="88">
        <v>2</v>
      </c>
      <c r="BS232" s="82" t="s">
        <v>8223</v>
      </c>
      <c r="BT232" s="85"/>
    </row>
    <row r="233" spans="1:72" hidden="1">
      <c r="A233" s="82" t="s">
        <v>8408</v>
      </c>
      <c r="B233" s="82" t="s">
        <v>8409</v>
      </c>
      <c r="C233" s="82" t="s">
        <v>20889</v>
      </c>
      <c r="D233" s="82" t="s">
        <v>20890</v>
      </c>
      <c r="E233" s="82" t="s">
        <v>3354</v>
      </c>
      <c r="F233" s="82" t="s">
        <v>8270</v>
      </c>
      <c r="G233" s="83">
        <v>46045</v>
      </c>
      <c r="H233" s="84">
        <v>2500000</v>
      </c>
      <c r="I233" s="85">
        <v>6.794E-2</v>
      </c>
      <c r="J233" s="82">
        <v>95.265500000000003</v>
      </c>
      <c r="K233" s="86">
        <v>0</v>
      </c>
      <c r="L233" s="82" t="s">
        <v>8271</v>
      </c>
      <c r="M233" s="82" t="s">
        <v>633</v>
      </c>
      <c r="N233" s="82" t="s">
        <v>8374</v>
      </c>
      <c r="O233" s="82" t="s">
        <v>633</v>
      </c>
      <c r="P233" s="82" t="s">
        <v>4960</v>
      </c>
      <c r="Q233" s="86">
        <v>250000000</v>
      </c>
      <c r="R233" s="82">
        <v>0.73</v>
      </c>
      <c r="S233" s="86">
        <v>250000000</v>
      </c>
      <c r="T233" s="83">
        <v>45777</v>
      </c>
      <c r="U233" s="82">
        <v>209</v>
      </c>
      <c r="V233" s="82">
        <v>179967</v>
      </c>
      <c r="W233" s="82" t="s">
        <v>4961</v>
      </c>
      <c r="X233" s="82">
        <v>92.935599999999994</v>
      </c>
      <c r="Y233" s="86">
        <v>232339000</v>
      </c>
      <c r="Z233" s="86">
        <v>236828247.5</v>
      </c>
      <c r="AA233" s="82">
        <v>95.261899999999997</v>
      </c>
      <c r="AB233" s="86">
        <v>0</v>
      </c>
      <c r="AC233" s="86">
        <v>238163750</v>
      </c>
      <c r="AD233" s="86">
        <v>238163750</v>
      </c>
      <c r="AE233" s="86">
        <v>4489247.5</v>
      </c>
      <c r="AF233" s="86">
        <v>1335502.5</v>
      </c>
      <c r="AG233" s="86">
        <v>1375835</v>
      </c>
      <c r="AH233" s="86">
        <v>-40332.5</v>
      </c>
      <c r="AI233" s="86"/>
      <c r="AJ233" s="86">
        <v>2637086920.4400001</v>
      </c>
      <c r="AK233" s="82">
        <v>9.0312999999999999</v>
      </c>
      <c r="AL233" s="82" t="s">
        <v>20891</v>
      </c>
      <c r="AM233" s="82" t="s">
        <v>8216</v>
      </c>
      <c r="AN233" s="82">
        <v>774218</v>
      </c>
      <c r="AO233" s="82" t="s">
        <v>4962</v>
      </c>
      <c r="AP233" s="82"/>
      <c r="AQ233" s="83"/>
      <c r="AR233" s="83"/>
      <c r="AS233" s="82">
        <v>268</v>
      </c>
      <c r="AT233" s="82"/>
      <c r="AU233" s="83">
        <v>45777</v>
      </c>
      <c r="AV233" s="82" t="s">
        <v>4968</v>
      </c>
      <c r="AW233" s="82">
        <v>100</v>
      </c>
      <c r="AX233" s="83"/>
      <c r="AY233" s="82" t="s">
        <v>4969</v>
      </c>
      <c r="AZ233" s="82">
        <v>1</v>
      </c>
      <c r="BA233" s="82" t="s">
        <v>8272</v>
      </c>
      <c r="BB233" s="82" t="s">
        <v>8272</v>
      </c>
      <c r="BC233" s="87">
        <v>6.7900000000000002E-2</v>
      </c>
      <c r="BD233" s="87">
        <v>6.7979999999999999E-2</v>
      </c>
      <c r="BE233" s="87">
        <v>95.267799999999994</v>
      </c>
      <c r="BF233" s="87">
        <v>95.263099999999994</v>
      </c>
      <c r="BG233" s="82" t="s">
        <v>8221</v>
      </c>
      <c r="BH233" s="82" t="s">
        <v>8410</v>
      </c>
      <c r="BI233" s="82"/>
      <c r="BJ233" s="82"/>
      <c r="BK233" s="82"/>
      <c r="BL233" s="86">
        <v>238163750</v>
      </c>
      <c r="BM233" s="82">
        <v>9.0312999999999999</v>
      </c>
      <c r="BN233" s="82" t="s">
        <v>4964</v>
      </c>
      <c r="BO233" s="82"/>
      <c r="BP233" s="88"/>
      <c r="BQ233" s="88">
        <v>4250000000</v>
      </c>
      <c r="BR233" s="88">
        <v>5.8819999999999997</v>
      </c>
      <c r="BS233" s="82" t="s">
        <v>8223</v>
      </c>
      <c r="BT233" s="85"/>
    </row>
    <row r="234" spans="1:72" hidden="1">
      <c r="A234" s="82" t="s">
        <v>8408</v>
      </c>
      <c r="B234" s="82" t="s">
        <v>8409</v>
      </c>
      <c r="C234" s="82" t="s">
        <v>20867</v>
      </c>
      <c r="D234" s="82" t="s">
        <v>20868</v>
      </c>
      <c r="E234" s="82" t="s">
        <v>8373</v>
      </c>
      <c r="F234" s="82" t="s">
        <v>8270</v>
      </c>
      <c r="G234" s="83">
        <v>46042</v>
      </c>
      <c r="H234" s="84">
        <v>2000000</v>
      </c>
      <c r="I234" s="85">
        <v>7.1330000000000005E-2</v>
      </c>
      <c r="J234" s="82">
        <v>95.094200000000001</v>
      </c>
      <c r="K234" s="86">
        <v>0</v>
      </c>
      <c r="L234" s="82" t="s">
        <v>8271</v>
      </c>
      <c r="M234" s="82" t="s">
        <v>633</v>
      </c>
      <c r="N234" s="82" t="s">
        <v>8374</v>
      </c>
      <c r="O234" s="82" t="s">
        <v>633</v>
      </c>
      <c r="P234" s="82" t="s">
        <v>4960</v>
      </c>
      <c r="Q234" s="86">
        <v>200000000</v>
      </c>
      <c r="R234" s="82">
        <v>0.73</v>
      </c>
      <c r="S234" s="86">
        <v>200000000</v>
      </c>
      <c r="T234" s="83">
        <v>45777</v>
      </c>
      <c r="U234" s="82">
        <v>209</v>
      </c>
      <c r="V234" s="82">
        <v>179436</v>
      </c>
      <c r="W234" s="82" t="s">
        <v>4961</v>
      </c>
      <c r="X234" s="82">
        <v>92.790199999999999</v>
      </c>
      <c r="Y234" s="86">
        <v>185580400</v>
      </c>
      <c r="Z234" s="86">
        <v>189570482</v>
      </c>
      <c r="AA234" s="82">
        <v>95.0749</v>
      </c>
      <c r="AB234" s="86">
        <v>0.02</v>
      </c>
      <c r="AC234" s="86">
        <v>190188400</v>
      </c>
      <c r="AD234" s="86">
        <v>190188400</v>
      </c>
      <c r="AE234" s="86">
        <v>3990082</v>
      </c>
      <c r="AF234" s="86">
        <v>617918</v>
      </c>
      <c r="AG234" s="86">
        <v>618824</v>
      </c>
      <c r="AH234" s="86">
        <v>-906</v>
      </c>
      <c r="AI234" s="86"/>
      <c r="AJ234" s="86">
        <v>2637086920.4400001</v>
      </c>
      <c r="AK234" s="82">
        <v>7.2121000000000004</v>
      </c>
      <c r="AL234" s="82" t="s">
        <v>20869</v>
      </c>
      <c r="AM234" s="82" t="s">
        <v>8216</v>
      </c>
      <c r="AN234" s="82">
        <v>7072</v>
      </c>
      <c r="AO234" s="82" t="s">
        <v>4962</v>
      </c>
      <c r="AP234" s="82"/>
      <c r="AQ234" s="83"/>
      <c r="AR234" s="83"/>
      <c r="AS234" s="82">
        <v>265</v>
      </c>
      <c r="AT234" s="82"/>
      <c r="AU234" s="83">
        <v>45777</v>
      </c>
      <c r="AV234" s="82" t="s">
        <v>4968</v>
      </c>
      <c r="AW234" s="82">
        <v>100</v>
      </c>
      <c r="AX234" s="83"/>
      <c r="AY234" s="82" t="s">
        <v>4969</v>
      </c>
      <c r="AZ234" s="82">
        <v>1</v>
      </c>
      <c r="BA234" s="82" t="s">
        <v>8272</v>
      </c>
      <c r="BB234" s="82" t="s">
        <v>8272</v>
      </c>
      <c r="BC234" s="87">
        <v>7.1330000000000005E-2</v>
      </c>
      <c r="BD234" s="87">
        <v>7.1330000000000005E-2</v>
      </c>
      <c r="BE234" s="87">
        <v>95.094200000000001</v>
      </c>
      <c r="BF234" s="87">
        <v>95.094200000000001</v>
      </c>
      <c r="BG234" s="82" t="s">
        <v>8221</v>
      </c>
      <c r="BH234" s="82" t="s">
        <v>8410</v>
      </c>
      <c r="BI234" s="82"/>
      <c r="BJ234" s="82"/>
      <c r="BK234" s="82"/>
      <c r="BL234" s="86">
        <v>190188400</v>
      </c>
      <c r="BM234" s="82">
        <v>7.2121000000000004</v>
      </c>
      <c r="BN234" s="82" t="s">
        <v>4964</v>
      </c>
      <c r="BO234" s="82"/>
      <c r="BP234" s="88"/>
      <c r="BQ234" s="88">
        <v>48000000000</v>
      </c>
      <c r="BR234" s="88">
        <v>1.0409999999999999</v>
      </c>
      <c r="BS234" s="82" t="s">
        <v>8223</v>
      </c>
      <c r="BT234" s="85"/>
    </row>
    <row r="235" spans="1:72" hidden="1">
      <c r="A235" s="82" t="s">
        <v>8408</v>
      </c>
      <c r="B235" s="82" t="s">
        <v>8409</v>
      </c>
      <c r="C235" s="82" t="s">
        <v>21310</v>
      </c>
      <c r="D235" s="82" t="s">
        <v>21311</v>
      </c>
      <c r="E235" s="82" t="s">
        <v>8375</v>
      </c>
      <c r="F235" s="82" t="s">
        <v>8270</v>
      </c>
      <c r="G235" s="83">
        <v>45785</v>
      </c>
      <c r="H235" s="84">
        <v>1500000</v>
      </c>
      <c r="I235" s="85">
        <v>6.5210000000000004E-2</v>
      </c>
      <c r="J235" s="82">
        <v>99.875100000000003</v>
      </c>
      <c r="K235" s="86">
        <v>0</v>
      </c>
      <c r="L235" s="82" t="s">
        <v>8271</v>
      </c>
      <c r="M235" s="82" t="s">
        <v>633</v>
      </c>
      <c r="N235" s="82" t="s">
        <v>8214</v>
      </c>
      <c r="O235" s="82" t="s">
        <v>633</v>
      </c>
      <c r="P235" s="82" t="s">
        <v>4973</v>
      </c>
      <c r="Q235" s="86">
        <v>150000000</v>
      </c>
      <c r="R235" s="82">
        <v>0.02</v>
      </c>
      <c r="S235" s="86">
        <v>150000000</v>
      </c>
      <c r="T235" s="83">
        <v>45777</v>
      </c>
      <c r="U235" s="82">
        <v>209</v>
      </c>
      <c r="V235" s="82">
        <v>180195</v>
      </c>
      <c r="W235" s="82" t="s">
        <v>4961</v>
      </c>
      <c r="X235" s="82">
        <v>99.543499999999995</v>
      </c>
      <c r="Y235" s="86">
        <v>149315250</v>
      </c>
      <c r="Z235" s="86">
        <v>149822472</v>
      </c>
      <c r="AA235" s="82">
        <v>99.855199999999996</v>
      </c>
      <c r="AB235" s="86">
        <v>0.02</v>
      </c>
      <c r="AC235" s="86">
        <v>149812650</v>
      </c>
      <c r="AD235" s="86">
        <v>149812650</v>
      </c>
      <c r="AE235" s="86">
        <v>507222</v>
      </c>
      <c r="AF235" s="86">
        <v>-9822</v>
      </c>
      <c r="AG235" s="86">
        <v>-14311.5</v>
      </c>
      <c r="AH235" s="86">
        <v>4489.5</v>
      </c>
      <c r="AI235" s="86"/>
      <c r="AJ235" s="86">
        <v>2637086920.4400001</v>
      </c>
      <c r="AK235" s="82">
        <v>5.681</v>
      </c>
      <c r="AL235" s="82" t="s">
        <v>21312</v>
      </c>
      <c r="AM235" s="82" t="s">
        <v>8216</v>
      </c>
      <c r="AN235" s="82">
        <v>7756</v>
      </c>
      <c r="AO235" s="82" t="s">
        <v>4962</v>
      </c>
      <c r="AP235" s="82"/>
      <c r="AQ235" s="83"/>
      <c r="AR235" s="83"/>
      <c r="AS235" s="82">
        <v>8</v>
      </c>
      <c r="AT235" s="82"/>
      <c r="AU235" s="83">
        <v>45777</v>
      </c>
      <c r="AV235" s="82" t="s">
        <v>4968</v>
      </c>
      <c r="AW235" s="82">
        <v>100</v>
      </c>
      <c r="AX235" s="83"/>
      <c r="AY235" s="82" t="s">
        <v>4969</v>
      </c>
      <c r="AZ235" s="82">
        <v>1</v>
      </c>
      <c r="BA235" s="82" t="s">
        <v>8272</v>
      </c>
      <c r="BB235" s="82" t="s">
        <v>8276</v>
      </c>
      <c r="BC235" s="87">
        <v>6.5210000000000004E-2</v>
      </c>
      <c r="BD235" s="87">
        <v>6.5199999999999994E-2</v>
      </c>
      <c r="BE235" s="87">
        <v>99.875100000000003</v>
      </c>
      <c r="BF235" s="87">
        <v>99.875100000000003</v>
      </c>
      <c r="BG235" s="82" t="s">
        <v>8221</v>
      </c>
      <c r="BH235" s="82" t="s">
        <v>8410</v>
      </c>
      <c r="BI235" s="82"/>
      <c r="BJ235" s="82"/>
      <c r="BK235" s="82"/>
      <c r="BL235" s="86">
        <v>149812650</v>
      </c>
      <c r="BM235" s="82">
        <v>5.681</v>
      </c>
      <c r="BN235" s="82" t="s">
        <v>4964</v>
      </c>
      <c r="BO235" s="82"/>
      <c r="BP235" s="88"/>
      <c r="BQ235" s="88">
        <v>90750000000</v>
      </c>
      <c r="BR235" s="88">
        <v>7.4379999999999997</v>
      </c>
      <c r="BS235" s="82" t="s">
        <v>8223</v>
      </c>
      <c r="BT235" s="85"/>
    </row>
    <row r="236" spans="1:72" hidden="1">
      <c r="A236" s="82" t="s">
        <v>8408</v>
      </c>
      <c r="B236" s="82" t="s">
        <v>8409</v>
      </c>
      <c r="C236" s="82" t="s">
        <v>21585</v>
      </c>
      <c r="D236" s="82" t="s">
        <v>21586</v>
      </c>
      <c r="E236" s="82" t="s">
        <v>8317</v>
      </c>
      <c r="F236" s="82" t="s">
        <v>8270</v>
      </c>
      <c r="G236" s="83">
        <v>45939</v>
      </c>
      <c r="H236" s="84">
        <v>1000000</v>
      </c>
      <c r="I236" s="85">
        <v>6.7150000000000001E-2</v>
      </c>
      <c r="J236" s="82">
        <v>97.123199999999997</v>
      </c>
      <c r="K236" s="86">
        <v>0</v>
      </c>
      <c r="L236" s="82" t="s">
        <v>8271</v>
      </c>
      <c r="M236" s="82" t="s">
        <v>633</v>
      </c>
      <c r="N236" s="82" t="s">
        <v>8214</v>
      </c>
      <c r="O236" s="82" t="s">
        <v>633</v>
      </c>
      <c r="P236" s="82" t="s">
        <v>8287</v>
      </c>
      <c r="Q236" s="86">
        <v>100000000</v>
      </c>
      <c r="R236" s="82">
        <v>0.44</v>
      </c>
      <c r="S236" s="86">
        <v>100000000</v>
      </c>
      <c r="T236" s="83">
        <v>45777</v>
      </c>
      <c r="U236" s="82">
        <v>209</v>
      </c>
      <c r="V236" s="82">
        <v>181479</v>
      </c>
      <c r="W236" s="82" t="s">
        <v>4961</v>
      </c>
      <c r="X236" s="82">
        <v>95.719099999999997</v>
      </c>
      <c r="Y236" s="86">
        <v>95719100</v>
      </c>
      <c r="Z236" s="86">
        <v>96748939</v>
      </c>
      <c r="AA236" s="82">
        <v>97.116399999999999</v>
      </c>
      <c r="AB236" s="86">
        <v>0.01</v>
      </c>
      <c r="AC236" s="86">
        <v>97123200</v>
      </c>
      <c r="AD236" s="86">
        <v>97123200</v>
      </c>
      <c r="AE236" s="86">
        <v>1029839</v>
      </c>
      <c r="AF236" s="86">
        <v>374261</v>
      </c>
      <c r="AG236" s="86">
        <v>387654</v>
      </c>
      <c r="AH236" s="86">
        <v>-13393</v>
      </c>
      <c r="AI236" s="86"/>
      <c r="AJ236" s="86">
        <v>2637086920.4400001</v>
      </c>
      <c r="AK236" s="82">
        <v>3.6829999999999998</v>
      </c>
      <c r="AL236" s="82" t="s">
        <v>21587</v>
      </c>
      <c r="AM236" s="82" t="s">
        <v>8216</v>
      </c>
      <c r="AN236" s="82">
        <v>8040</v>
      </c>
      <c r="AO236" s="82" t="s">
        <v>8280</v>
      </c>
      <c r="AP236" s="82"/>
      <c r="AQ236" s="83"/>
      <c r="AR236" s="83"/>
      <c r="AS236" s="82">
        <v>162</v>
      </c>
      <c r="AT236" s="82"/>
      <c r="AU236" s="83">
        <v>45777</v>
      </c>
      <c r="AV236" s="82" t="s">
        <v>4968</v>
      </c>
      <c r="AW236" s="82">
        <v>100</v>
      </c>
      <c r="AX236" s="83"/>
      <c r="AY236" s="82" t="s">
        <v>4969</v>
      </c>
      <c r="AZ236" s="82">
        <v>1</v>
      </c>
      <c r="BA236" s="82" t="s">
        <v>8272</v>
      </c>
      <c r="BB236" s="82" t="s">
        <v>8273</v>
      </c>
      <c r="BC236" s="87">
        <v>6.7199999999999996E-2</v>
      </c>
      <c r="BD236" s="87">
        <v>6.7100000000000007E-2</v>
      </c>
      <c r="BE236" s="87">
        <v>97.121099999999998</v>
      </c>
      <c r="BF236" s="87">
        <v>97.125299999999996</v>
      </c>
      <c r="BG236" s="82" t="s">
        <v>8221</v>
      </c>
      <c r="BH236" s="82" t="s">
        <v>8410</v>
      </c>
      <c r="BI236" s="82"/>
      <c r="BJ236" s="82"/>
      <c r="BK236" s="82"/>
      <c r="BL236" s="86">
        <v>97123200</v>
      </c>
      <c r="BM236" s="82">
        <v>3.6829999999999998</v>
      </c>
      <c r="BN236" s="82" t="s">
        <v>4964</v>
      </c>
      <c r="BO236" s="82"/>
      <c r="BP236" s="88"/>
      <c r="BQ236" s="88">
        <v>55500000000</v>
      </c>
      <c r="BR236" s="88">
        <v>0.9</v>
      </c>
      <c r="BS236" s="82" t="s">
        <v>8223</v>
      </c>
      <c r="BT236" s="85"/>
    </row>
    <row r="237" spans="1:72" hidden="1">
      <c r="A237" s="82" t="s">
        <v>8408</v>
      </c>
      <c r="B237" s="82" t="s">
        <v>8409</v>
      </c>
      <c r="C237" s="82" t="s">
        <v>21594</v>
      </c>
      <c r="D237" s="82" t="s">
        <v>21595</v>
      </c>
      <c r="E237" s="82" t="s">
        <v>12404</v>
      </c>
      <c r="F237" s="82" t="s">
        <v>8364</v>
      </c>
      <c r="G237" s="83">
        <v>45820</v>
      </c>
      <c r="H237" s="84">
        <v>2500000</v>
      </c>
      <c r="I237" s="85">
        <v>8.6599999999999996E-2</v>
      </c>
      <c r="J237" s="82">
        <v>99.013400000000004</v>
      </c>
      <c r="K237" s="86">
        <v>0</v>
      </c>
      <c r="L237" s="82" t="s">
        <v>8271</v>
      </c>
      <c r="M237" s="82" t="s">
        <v>633</v>
      </c>
      <c r="N237" s="82" t="s">
        <v>9463</v>
      </c>
      <c r="O237" s="82" t="s">
        <v>633</v>
      </c>
      <c r="P237" s="82" t="s">
        <v>8412</v>
      </c>
      <c r="Q237" s="86">
        <v>250000000</v>
      </c>
      <c r="R237" s="82">
        <v>0.12</v>
      </c>
      <c r="S237" s="86">
        <v>250000000</v>
      </c>
      <c r="T237" s="83">
        <v>45777</v>
      </c>
      <c r="U237" s="82">
        <v>208</v>
      </c>
      <c r="V237" s="82">
        <v>181616</v>
      </c>
      <c r="W237" s="82" t="s">
        <v>4961</v>
      </c>
      <c r="X237" s="82">
        <v>97.805400000000006</v>
      </c>
      <c r="Y237" s="86">
        <v>244513500</v>
      </c>
      <c r="Z237" s="86">
        <v>247467770</v>
      </c>
      <c r="AA237" s="82">
        <v>98.990099999999998</v>
      </c>
      <c r="AB237" s="86">
        <v>0.02</v>
      </c>
      <c r="AC237" s="86">
        <v>247533500</v>
      </c>
      <c r="AD237" s="86">
        <v>247533500</v>
      </c>
      <c r="AE237" s="86">
        <v>2954270</v>
      </c>
      <c r="AF237" s="86">
        <v>65730</v>
      </c>
      <c r="AG237" s="86">
        <v>67772.5</v>
      </c>
      <c r="AH237" s="86">
        <v>-2042.5</v>
      </c>
      <c r="AI237" s="86"/>
      <c r="AJ237" s="86">
        <v>2637086920.4400001</v>
      </c>
      <c r="AK237" s="82">
        <v>9.3865999999999996</v>
      </c>
      <c r="AL237" s="82" t="s">
        <v>21596</v>
      </c>
      <c r="AM237" s="82" t="s">
        <v>8216</v>
      </c>
      <c r="AN237" s="82">
        <v>793305</v>
      </c>
      <c r="AO237" s="82" t="s">
        <v>4989</v>
      </c>
      <c r="AP237" s="82"/>
      <c r="AQ237" s="83"/>
      <c r="AR237" s="83"/>
      <c r="AS237" s="82">
        <v>43</v>
      </c>
      <c r="AT237" s="82"/>
      <c r="AU237" s="83">
        <v>45777</v>
      </c>
      <c r="AV237" s="82" t="s">
        <v>8218</v>
      </c>
      <c r="AW237" s="82">
        <v>100</v>
      </c>
      <c r="AX237" s="83"/>
      <c r="AY237" s="82" t="s">
        <v>4963</v>
      </c>
      <c r="AZ237" s="82">
        <v>1</v>
      </c>
      <c r="BA237" s="82" t="s">
        <v>8272</v>
      </c>
      <c r="BB237" s="82" t="s">
        <v>8272</v>
      </c>
      <c r="BC237" s="87">
        <v>8.6499999999999994E-2</v>
      </c>
      <c r="BD237" s="87">
        <v>8.6699999999999999E-2</v>
      </c>
      <c r="BE237" s="87">
        <v>99.014499999999998</v>
      </c>
      <c r="BF237" s="87">
        <v>99.012200000000007</v>
      </c>
      <c r="BG237" s="82" t="s">
        <v>8221</v>
      </c>
      <c r="BH237" s="82" t="s">
        <v>8410</v>
      </c>
      <c r="BI237" s="82"/>
      <c r="BJ237" s="82"/>
      <c r="BK237" s="82"/>
      <c r="BL237" s="86">
        <v>247533500</v>
      </c>
      <c r="BM237" s="82">
        <v>9.3865999999999996</v>
      </c>
      <c r="BN237" s="82" t="s">
        <v>4964</v>
      </c>
      <c r="BO237" s="82"/>
      <c r="BP237" s="88"/>
      <c r="BQ237" s="88">
        <v>0</v>
      </c>
      <c r="BR237" s="88">
        <v>0</v>
      </c>
      <c r="BS237" s="82" t="s">
        <v>8223</v>
      </c>
      <c r="BT237" s="85"/>
    </row>
    <row r="238" spans="1:72" hidden="1">
      <c r="A238" s="82" t="s">
        <v>8408</v>
      </c>
      <c r="B238" s="82" t="s">
        <v>8409</v>
      </c>
      <c r="C238" s="82" t="s">
        <v>20196</v>
      </c>
      <c r="D238" s="82" t="s">
        <v>20197</v>
      </c>
      <c r="E238" s="82" t="s">
        <v>8286</v>
      </c>
      <c r="F238" s="82" t="s">
        <v>8364</v>
      </c>
      <c r="G238" s="83">
        <v>45978</v>
      </c>
      <c r="H238" s="84">
        <v>2500000</v>
      </c>
      <c r="I238" s="85">
        <v>6.7000000000000004E-2</v>
      </c>
      <c r="J238" s="82">
        <v>96.458799999999997</v>
      </c>
      <c r="K238" s="86">
        <v>0</v>
      </c>
      <c r="L238" s="82" t="s">
        <v>8271</v>
      </c>
      <c r="M238" s="82" t="s">
        <v>633</v>
      </c>
      <c r="N238" s="82" t="s">
        <v>8214</v>
      </c>
      <c r="O238" s="82" t="s">
        <v>633</v>
      </c>
      <c r="P238" s="82" t="s">
        <v>8287</v>
      </c>
      <c r="Q238" s="86">
        <v>250000000</v>
      </c>
      <c r="R238" s="82">
        <v>0.55000000000000004</v>
      </c>
      <c r="S238" s="86">
        <v>250000000</v>
      </c>
      <c r="T238" s="83">
        <v>45777</v>
      </c>
      <c r="U238" s="82">
        <v>208</v>
      </c>
      <c r="V238" s="82">
        <v>176837</v>
      </c>
      <c r="W238" s="82" t="s">
        <v>4961</v>
      </c>
      <c r="X238" s="82">
        <v>93.194000000000003</v>
      </c>
      <c r="Y238" s="86">
        <v>232985000</v>
      </c>
      <c r="Z238" s="86">
        <v>240387005</v>
      </c>
      <c r="AA238" s="82">
        <v>96.449399999999997</v>
      </c>
      <c r="AB238" s="86">
        <v>0.01</v>
      </c>
      <c r="AC238" s="86">
        <v>241147000</v>
      </c>
      <c r="AD238" s="86">
        <v>241147000</v>
      </c>
      <c r="AE238" s="86">
        <v>7402005</v>
      </c>
      <c r="AF238" s="86">
        <v>759995</v>
      </c>
      <c r="AG238" s="86">
        <v>784560</v>
      </c>
      <c r="AH238" s="86">
        <v>-24565</v>
      </c>
      <c r="AI238" s="86"/>
      <c r="AJ238" s="86">
        <v>2637086920.4400001</v>
      </c>
      <c r="AK238" s="82">
        <v>9.1443999999999992</v>
      </c>
      <c r="AL238" s="82" t="s">
        <v>20198</v>
      </c>
      <c r="AM238" s="82" t="s">
        <v>8216</v>
      </c>
      <c r="AN238" s="82">
        <v>6648</v>
      </c>
      <c r="AO238" s="82" t="s">
        <v>8280</v>
      </c>
      <c r="AP238" s="82"/>
      <c r="AQ238" s="83"/>
      <c r="AR238" s="83"/>
      <c r="AS238" s="82">
        <v>201</v>
      </c>
      <c r="AT238" s="82"/>
      <c r="AU238" s="83">
        <v>45777</v>
      </c>
      <c r="AV238" s="82" t="s">
        <v>8218</v>
      </c>
      <c r="AW238" s="82">
        <v>100</v>
      </c>
      <c r="AX238" s="83"/>
      <c r="AY238" s="82" t="s">
        <v>4963</v>
      </c>
      <c r="AZ238" s="82">
        <v>1</v>
      </c>
      <c r="BA238" s="82" t="s">
        <v>8272</v>
      </c>
      <c r="BB238" s="82" t="s">
        <v>8272</v>
      </c>
      <c r="BC238" s="87">
        <v>6.7000000000000004E-2</v>
      </c>
      <c r="BD238" s="87">
        <v>6.7000000000000004E-2</v>
      </c>
      <c r="BE238" s="87">
        <v>96.458799999999997</v>
      </c>
      <c r="BF238" s="87">
        <v>96.458799999999997</v>
      </c>
      <c r="BG238" s="82" t="s">
        <v>8221</v>
      </c>
      <c r="BH238" s="82" t="s">
        <v>8410</v>
      </c>
      <c r="BI238" s="82"/>
      <c r="BJ238" s="82"/>
      <c r="BK238" s="82"/>
      <c r="BL238" s="86">
        <v>241147000</v>
      </c>
      <c r="BM238" s="82">
        <v>9.1443999999999992</v>
      </c>
      <c r="BN238" s="82" t="s">
        <v>4964</v>
      </c>
      <c r="BO238" s="82"/>
      <c r="BP238" s="88"/>
      <c r="BQ238" s="88">
        <v>100000000000</v>
      </c>
      <c r="BR238" s="88">
        <v>1</v>
      </c>
      <c r="BS238" s="82" t="s">
        <v>8223</v>
      </c>
      <c r="BT238" s="85"/>
    </row>
    <row r="239" spans="1:72" hidden="1">
      <c r="A239" s="82" t="s">
        <v>8408</v>
      </c>
      <c r="B239" s="82" t="s">
        <v>8409</v>
      </c>
      <c r="C239" s="82" t="s">
        <v>21579</v>
      </c>
      <c r="D239" s="82" t="s">
        <v>21580</v>
      </c>
      <c r="E239" s="82" t="s">
        <v>9462</v>
      </c>
      <c r="F239" s="82" t="s">
        <v>8364</v>
      </c>
      <c r="G239" s="83">
        <v>45922</v>
      </c>
      <c r="H239" s="84">
        <v>1500000</v>
      </c>
      <c r="I239" s="85">
        <v>8.3199999999999996E-2</v>
      </c>
      <c r="J239" s="82">
        <v>96.821899999999999</v>
      </c>
      <c r="K239" s="86">
        <v>0</v>
      </c>
      <c r="L239" s="82" t="s">
        <v>8271</v>
      </c>
      <c r="M239" s="82" t="s">
        <v>1274</v>
      </c>
      <c r="N239" s="82" t="s">
        <v>9463</v>
      </c>
      <c r="O239" s="82" t="s">
        <v>1274</v>
      </c>
      <c r="P239" s="82" t="s">
        <v>5101</v>
      </c>
      <c r="Q239" s="86">
        <v>150000000</v>
      </c>
      <c r="R239" s="82">
        <v>0.4</v>
      </c>
      <c r="S239" s="86">
        <v>150000000</v>
      </c>
      <c r="T239" s="83">
        <v>45777</v>
      </c>
      <c r="U239" s="82">
        <v>208</v>
      </c>
      <c r="V239" s="82">
        <v>181930</v>
      </c>
      <c r="W239" s="82" t="s">
        <v>4961</v>
      </c>
      <c r="X239" s="82">
        <v>95.864199999999997</v>
      </c>
      <c r="Y239" s="86">
        <v>143796300</v>
      </c>
      <c r="Z239" s="86">
        <v>145064460</v>
      </c>
      <c r="AA239" s="82">
        <v>96.808000000000007</v>
      </c>
      <c r="AB239" s="86">
        <v>0.01</v>
      </c>
      <c r="AC239" s="86">
        <v>145232850</v>
      </c>
      <c r="AD239" s="86">
        <v>145232850</v>
      </c>
      <c r="AE239" s="86">
        <v>1268160</v>
      </c>
      <c r="AF239" s="86">
        <v>168390</v>
      </c>
      <c r="AG239" s="86">
        <v>181815</v>
      </c>
      <c r="AH239" s="86">
        <v>-13425</v>
      </c>
      <c r="AI239" s="86"/>
      <c r="AJ239" s="86">
        <v>2637086920.4400001</v>
      </c>
      <c r="AK239" s="82">
        <v>5.5072999999999999</v>
      </c>
      <c r="AL239" s="82" t="s">
        <v>21581</v>
      </c>
      <c r="AM239" s="82" t="s">
        <v>8216</v>
      </c>
      <c r="AN239" s="82">
        <v>8304</v>
      </c>
      <c r="AO239" s="82" t="s">
        <v>5015</v>
      </c>
      <c r="AP239" s="82"/>
      <c r="AQ239" s="83"/>
      <c r="AR239" s="83"/>
      <c r="AS239" s="82">
        <v>145</v>
      </c>
      <c r="AT239" s="82"/>
      <c r="AU239" s="83">
        <v>45777</v>
      </c>
      <c r="AV239" s="82" t="s">
        <v>8218</v>
      </c>
      <c r="AW239" s="82">
        <v>100</v>
      </c>
      <c r="AX239" s="83"/>
      <c r="AY239" s="82" t="s">
        <v>4963</v>
      </c>
      <c r="AZ239" s="82">
        <v>1</v>
      </c>
      <c r="BA239" s="82" t="s">
        <v>8272</v>
      </c>
      <c r="BB239" s="82" t="s">
        <v>8276</v>
      </c>
      <c r="BC239" s="87">
        <v>8.3199999999999996E-2</v>
      </c>
      <c r="BD239" s="87">
        <v>8.3199999999999996E-2</v>
      </c>
      <c r="BE239" s="87">
        <v>96.821899999999999</v>
      </c>
      <c r="BF239" s="87">
        <v>96.821899999999999</v>
      </c>
      <c r="BG239" s="82" t="s">
        <v>8221</v>
      </c>
      <c r="BH239" s="82" t="s">
        <v>8410</v>
      </c>
      <c r="BI239" s="82"/>
      <c r="BJ239" s="82"/>
      <c r="BK239" s="82"/>
      <c r="BL239" s="86">
        <v>145232850</v>
      </c>
      <c r="BM239" s="82">
        <v>5.5072999999999999</v>
      </c>
      <c r="BN239" s="82" t="s">
        <v>5002</v>
      </c>
      <c r="BO239" s="82"/>
      <c r="BP239" s="88"/>
      <c r="BQ239" s="88">
        <v>500000000</v>
      </c>
      <c r="BR239" s="88">
        <v>100</v>
      </c>
      <c r="BS239" s="82" t="s">
        <v>8377</v>
      </c>
      <c r="BT239" s="85"/>
    </row>
    <row r="240" spans="1:72" hidden="1">
      <c r="A240" s="82" t="s">
        <v>8408</v>
      </c>
      <c r="B240" s="82" t="s">
        <v>8409</v>
      </c>
      <c r="C240" s="82" t="s">
        <v>20870</v>
      </c>
      <c r="D240" s="82" t="s">
        <v>20871</v>
      </c>
      <c r="E240" s="82" t="s">
        <v>9462</v>
      </c>
      <c r="F240" s="82" t="s">
        <v>8364</v>
      </c>
      <c r="G240" s="83">
        <v>45866</v>
      </c>
      <c r="H240" s="84">
        <v>500000</v>
      </c>
      <c r="I240" s="85">
        <v>8.2449999999999996E-2</v>
      </c>
      <c r="J240" s="82">
        <v>98.050899999999999</v>
      </c>
      <c r="K240" s="86">
        <v>0</v>
      </c>
      <c r="L240" s="82" t="s">
        <v>8271</v>
      </c>
      <c r="M240" s="82" t="s">
        <v>1274</v>
      </c>
      <c r="N240" s="82" t="s">
        <v>9463</v>
      </c>
      <c r="O240" s="82" t="s">
        <v>1274</v>
      </c>
      <c r="P240" s="82" t="s">
        <v>5101</v>
      </c>
      <c r="Q240" s="86">
        <v>50000000</v>
      </c>
      <c r="R240" s="82">
        <v>0.24</v>
      </c>
      <c r="S240" s="86">
        <v>50000000</v>
      </c>
      <c r="T240" s="83">
        <v>45777</v>
      </c>
      <c r="U240" s="82">
        <v>208</v>
      </c>
      <c r="V240" s="82">
        <v>179771</v>
      </c>
      <c r="W240" s="82" t="s">
        <v>4961</v>
      </c>
      <c r="X240" s="82">
        <v>95.864199999999997</v>
      </c>
      <c r="Y240" s="86">
        <v>47932100</v>
      </c>
      <c r="Z240" s="86">
        <v>48994612</v>
      </c>
      <c r="AA240" s="82">
        <v>98.026899999999998</v>
      </c>
      <c r="AB240" s="86">
        <v>0.02</v>
      </c>
      <c r="AC240" s="86">
        <v>49025450</v>
      </c>
      <c r="AD240" s="86">
        <v>49025450</v>
      </c>
      <c r="AE240" s="86">
        <v>1062512</v>
      </c>
      <c r="AF240" s="86">
        <v>30838</v>
      </c>
      <c r="AG240" s="86">
        <v>30262.5</v>
      </c>
      <c r="AH240" s="86">
        <v>575.5</v>
      </c>
      <c r="AI240" s="86"/>
      <c r="AJ240" s="86">
        <v>2637086920.4400001</v>
      </c>
      <c r="AK240" s="82">
        <v>1.8591</v>
      </c>
      <c r="AL240" s="82" t="s">
        <v>20872</v>
      </c>
      <c r="AM240" s="82" t="s">
        <v>8216</v>
      </c>
      <c r="AN240" s="82">
        <v>8304</v>
      </c>
      <c r="AO240" s="82" t="s">
        <v>5015</v>
      </c>
      <c r="AP240" s="82"/>
      <c r="AQ240" s="83"/>
      <c r="AR240" s="83"/>
      <c r="AS240" s="82">
        <v>89</v>
      </c>
      <c r="AT240" s="82"/>
      <c r="AU240" s="83">
        <v>45777</v>
      </c>
      <c r="AV240" s="82" t="s">
        <v>8218</v>
      </c>
      <c r="AW240" s="82">
        <v>100</v>
      </c>
      <c r="AX240" s="83"/>
      <c r="AY240" s="82" t="s">
        <v>4963</v>
      </c>
      <c r="AZ240" s="82">
        <v>1</v>
      </c>
      <c r="BA240" s="82" t="s">
        <v>8272</v>
      </c>
      <c r="BB240" s="82" t="s">
        <v>8276</v>
      </c>
      <c r="BC240" s="87">
        <v>8.2699999999999996E-2</v>
      </c>
      <c r="BD240" s="87">
        <v>8.2199999999999995E-2</v>
      </c>
      <c r="BE240" s="87">
        <v>98.045100000000005</v>
      </c>
      <c r="BF240" s="87">
        <v>98.056700000000006</v>
      </c>
      <c r="BG240" s="82" t="s">
        <v>8221</v>
      </c>
      <c r="BH240" s="82" t="s">
        <v>8410</v>
      </c>
      <c r="BI240" s="82"/>
      <c r="BJ240" s="82"/>
      <c r="BK240" s="82"/>
      <c r="BL240" s="86">
        <v>49025450</v>
      </c>
      <c r="BM240" s="82">
        <v>1.8591</v>
      </c>
      <c r="BN240" s="82" t="s">
        <v>5002</v>
      </c>
      <c r="BO240" s="82"/>
      <c r="BP240" s="88"/>
      <c r="BQ240" s="88">
        <v>500000000</v>
      </c>
      <c r="BR240" s="88">
        <v>100</v>
      </c>
      <c r="BS240" s="82" t="s">
        <v>8377</v>
      </c>
      <c r="BT240" s="85"/>
    </row>
    <row r="241" spans="1:72" hidden="1">
      <c r="A241" s="82" t="s">
        <v>8408</v>
      </c>
      <c r="B241" s="82" t="s">
        <v>8409</v>
      </c>
      <c r="C241" s="82" t="s">
        <v>20892</v>
      </c>
      <c r="D241" s="82" t="s">
        <v>20893</v>
      </c>
      <c r="E241" s="82" t="s">
        <v>8303</v>
      </c>
      <c r="F241" s="82" t="s">
        <v>8213</v>
      </c>
      <c r="G241" s="83">
        <v>45869</v>
      </c>
      <c r="H241" s="84">
        <v>2500000</v>
      </c>
      <c r="I241" s="85">
        <v>6.7449999999999996E-2</v>
      </c>
      <c r="J241" s="82">
        <v>99.673000000000002</v>
      </c>
      <c r="K241" s="86">
        <v>10697260.27</v>
      </c>
      <c r="L241" s="82" t="s">
        <v>8214</v>
      </c>
      <c r="M241" s="82" t="s">
        <v>633</v>
      </c>
      <c r="N241" s="82" t="s">
        <v>8214</v>
      </c>
      <c r="O241" s="82" t="s">
        <v>633</v>
      </c>
      <c r="P241" s="82" t="s">
        <v>8287</v>
      </c>
      <c r="Q241" s="86">
        <v>250000000</v>
      </c>
      <c r="R241" s="82">
        <v>0.25</v>
      </c>
      <c r="S241" s="86">
        <v>250000000</v>
      </c>
      <c r="T241" s="83">
        <v>45777</v>
      </c>
      <c r="U241" s="82">
        <v>202</v>
      </c>
      <c r="V241" s="82">
        <v>138190</v>
      </c>
      <c r="W241" s="82" t="s">
        <v>4961</v>
      </c>
      <c r="X241" s="82">
        <v>99.593599999999995</v>
      </c>
      <c r="Y241" s="86">
        <v>248984000</v>
      </c>
      <c r="Z241" s="86"/>
      <c r="AA241" s="82">
        <v>99.663300000000007</v>
      </c>
      <c r="AB241" s="86">
        <v>0.01</v>
      </c>
      <c r="AC241" s="86">
        <v>249182500</v>
      </c>
      <c r="AD241" s="86">
        <v>249182500</v>
      </c>
      <c r="AE241" s="86">
        <v>0</v>
      </c>
      <c r="AF241" s="86">
        <v>198500</v>
      </c>
      <c r="AG241" s="86">
        <v>174250</v>
      </c>
      <c r="AH241" s="86">
        <v>24250</v>
      </c>
      <c r="AI241" s="86"/>
      <c r="AJ241" s="86">
        <v>2637086920.4400001</v>
      </c>
      <c r="AK241" s="82">
        <v>9.4491999999999994</v>
      </c>
      <c r="AL241" s="82" t="s">
        <v>20894</v>
      </c>
      <c r="AM241" s="82" t="s">
        <v>8216</v>
      </c>
      <c r="AN241" s="82">
        <v>7490</v>
      </c>
      <c r="AO241" s="82" t="s">
        <v>8280</v>
      </c>
      <c r="AP241" s="82">
        <v>5.7</v>
      </c>
      <c r="AQ241" s="83">
        <v>45504</v>
      </c>
      <c r="AR241" s="83">
        <v>45869</v>
      </c>
      <c r="AS241" s="82">
        <v>92</v>
      </c>
      <c r="AT241" s="82" t="s">
        <v>8217</v>
      </c>
      <c r="AU241" s="83">
        <v>45777</v>
      </c>
      <c r="AV241" s="82" t="s">
        <v>8218</v>
      </c>
      <c r="AW241" s="82">
        <v>100</v>
      </c>
      <c r="AX241" s="83"/>
      <c r="AY241" s="82" t="s">
        <v>4963</v>
      </c>
      <c r="AZ241" s="82">
        <v>1</v>
      </c>
      <c r="BA241" s="82" t="s">
        <v>8219</v>
      </c>
      <c r="BB241" s="82" t="s">
        <v>8220</v>
      </c>
      <c r="BC241" s="87">
        <v>6.7500000000000004E-2</v>
      </c>
      <c r="BD241" s="87">
        <v>6.7400000000000002E-2</v>
      </c>
      <c r="BE241" s="87">
        <v>99.671700000000001</v>
      </c>
      <c r="BF241" s="87">
        <v>99.674300000000002</v>
      </c>
      <c r="BG241" s="82" t="s">
        <v>8221</v>
      </c>
      <c r="BH241" s="82" t="s">
        <v>8410</v>
      </c>
      <c r="BI241" s="82">
        <v>0.23355000000000001</v>
      </c>
      <c r="BJ241" s="82">
        <v>0.23357</v>
      </c>
      <c r="BK241" s="82">
        <v>0.23355999999999999</v>
      </c>
      <c r="BL241" s="86">
        <v>259879760.27000001</v>
      </c>
      <c r="BM241" s="82">
        <v>9.8547999999999991</v>
      </c>
      <c r="BN241" s="82" t="s">
        <v>4964</v>
      </c>
      <c r="BO241" s="82">
        <v>0.24932000000000001</v>
      </c>
      <c r="BP241" s="88"/>
      <c r="BQ241" s="88">
        <v>119750000000</v>
      </c>
      <c r="BR241" s="88">
        <v>0.20799999999999999</v>
      </c>
      <c r="BS241" s="82" t="s">
        <v>8223</v>
      </c>
      <c r="BT241" s="85"/>
    </row>
    <row r="242" spans="1:72" hidden="1">
      <c r="A242" s="82" t="s">
        <v>8408</v>
      </c>
      <c r="B242" s="82" t="s">
        <v>8409</v>
      </c>
      <c r="C242" s="82" t="s">
        <v>21597</v>
      </c>
      <c r="D242" s="82" t="s">
        <v>21598</v>
      </c>
      <c r="E242" s="82" t="s">
        <v>8226</v>
      </c>
      <c r="F242" s="82" t="s">
        <v>8360</v>
      </c>
      <c r="G242" s="83">
        <v>45869</v>
      </c>
      <c r="H242" s="84">
        <v>2500000</v>
      </c>
      <c r="I242" s="85">
        <v>5.8999999999999997E-2</v>
      </c>
      <c r="J242" s="82">
        <v>98.550399999999996</v>
      </c>
      <c r="K242" s="86">
        <v>0</v>
      </c>
      <c r="L242" s="82" t="s">
        <v>8228</v>
      </c>
      <c r="M242" s="82" t="s">
        <v>8229</v>
      </c>
      <c r="N242" s="82" t="s">
        <v>8228</v>
      </c>
      <c r="O242" s="82" t="s">
        <v>8229</v>
      </c>
      <c r="P242" s="82" t="s">
        <v>8226</v>
      </c>
      <c r="Q242" s="86">
        <v>250000000</v>
      </c>
      <c r="R242" s="82">
        <v>0.25</v>
      </c>
      <c r="S242" s="86">
        <v>250000000</v>
      </c>
      <c r="T242" s="83">
        <v>45777</v>
      </c>
      <c r="U242" s="82">
        <v>201</v>
      </c>
      <c r="V242" s="82">
        <v>174030</v>
      </c>
      <c r="W242" s="82" t="s">
        <v>4961</v>
      </c>
      <c r="X242" s="82">
        <v>97.439300000000003</v>
      </c>
      <c r="Y242" s="86">
        <v>243598250</v>
      </c>
      <c r="Z242" s="86">
        <v>246009867.5</v>
      </c>
      <c r="AA242" s="82">
        <v>98.542599999999993</v>
      </c>
      <c r="AB242" s="86">
        <v>0.01</v>
      </c>
      <c r="AC242" s="86">
        <v>246376000</v>
      </c>
      <c r="AD242" s="86">
        <v>246376000</v>
      </c>
      <c r="AE242" s="86">
        <v>2411617.5</v>
      </c>
      <c r="AF242" s="86">
        <v>366132.5</v>
      </c>
      <c r="AG242" s="86">
        <v>390480</v>
      </c>
      <c r="AH242" s="86">
        <v>-24347.5</v>
      </c>
      <c r="AI242" s="86"/>
      <c r="AJ242" s="86">
        <v>2637086920.4400001</v>
      </c>
      <c r="AK242" s="82">
        <v>9.3427000000000007</v>
      </c>
      <c r="AL242" s="82" t="s">
        <v>21599</v>
      </c>
      <c r="AM242" s="82" t="s">
        <v>8216</v>
      </c>
      <c r="AN242" s="82">
        <v>73639</v>
      </c>
      <c r="AO242" s="82" t="s">
        <v>8226</v>
      </c>
      <c r="AP242" s="82"/>
      <c r="AQ242" s="83"/>
      <c r="AR242" s="83"/>
      <c r="AS242" s="82">
        <v>92</v>
      </c>
      <c r="AT242" s="82"/>
      <c r="AU242" s="83">
        <v>45777</v>
      </c>
      <c r="AV242" s="82" t="s">
        <v>8218</v>
      </c>
      <c r="AW242" s="82">
        <v>100</v>
      </c>
      <c r="AX242" s="83"/>
      <c r="AY242" s="82" t="s">
        <v>4963</v>
      </c>
      <c r="AZ242" s="82">
        <v>1</v>
      </c>
      <c r="BA242" s="82" t="s">
        <v>8232</v>
      </c>
      <c r="BB242" s="82" t="s">
        <v>8232</v>
      </c>
      <c r="BC242" s="87">
        <v>5.901E-2</v>
      </c>
      <c r="BD242" s="87">
        <v>5.8990000000000001E-2</v>
      </c>
      <c r="BE242" s="87">
        <v>98.5501</v>
      </c>
      <c r="BF242" s="87">
        <v>98.550600000000003</v>
      </c>
      <c r="BG242" s="82" t="s">
        <v>8221</v>
      </c>
      <c r="BH242" s="82" t="s">
        <v>8410</v>
      </c>
      <c r="BI242" s="82"/>
      <c r="BJ242" s="82"/>
      <c r="BK242" s="82"/>
      <c r="BL242" s="86">
        <v>246376000</v>
      </c>
      <c r="BM242" s="82">
        <v>9.3427000000000007</v>
      </c>
      <c r="BN242" s="82" t="s">
        <v>8226</v>
      </c>
      <c r="BO242" s="82"/>
      <c r="BP242" s="88"/>
      <c r="BQ242" s="88"/>
      <c r="BR242" s="88"/>
      <c r="BS242" s="82"/>
      <c r="BT242" s="85"/>
    </row>
    <row r="243" spans="1:72" hidden="1">
      <c r="A243" s="82" t="s">
        <v>8408</v>
      </c>
      <c r="B243" s="82" t="s">
        <v>8409</v>
      </c>
      <c r="C243" s="82" t="s">
        <v>8254</v>
      </c>
      <c r="D243" s="82" t="s">
        <v>8255</v>
      </c>
      <c r="E243" s="82" t="s">
        <v>8256</v>
      </c>
      <c r="F243" s="82" t="s">
        <v>8257</v>
      </c>
      <c r="G243" s="83"/>
      <c r="H243" s="84">
        <v>700.89400000000001</v>
      </c>
      <c r="I243" s="85"/>
      <c r="J243" s="82">
        <v>11118.1224</v>
      </c>
      <c r="K243" s="86">
        <v>0</v>
      </c>
      <c r="L243" s="82"/>
      <c r="M243" s="82"/>
      <c r="N243" s="82"/>
      <c r="O243" s="82"/>
      <c r="P243" s="82" t="s">
        <v>8258</v>
      </c>
      <c r="Q243" s="86"/>
      <c r="R243" s="82">
        <v>0</v>
      </c>
      <c r="S243" s="86">
        <v>7008940</v>
      </c>
      <c r="T243" s="83">
        <v>45777</v>
      </c>
      <c r="U243" s="82">
        <v>620</v>
      </c>
      <c r="V243" s="82">
        <v>162785</v>
      </c>
      <c r="W243" s="82" t="s">
        <v>4961</v>
      </c>
      <c r="X243" s="82">
        <v>10040.9607</v>
      </c>
      <c r="Y243" s="86">
        <v>7037649.1100000003</v>
      </c>
      <c r="Z243" s="86"/>
      <c r="AA243" s="82">
        <v>11115.9584</v>
      </c>
      <c r="AB243" s="86">
        <v>0.02</v>
      </c>
      <c r="AC243" s="86">
        <v>7792625.2800000003</v>
      </c>
      <c r="AD243" s="86">
        <v>7792625.2800000003</v>
      </c>
      <c r="AE243" s="86">
        <v>0</v>
      </c>
      <c r="AF243" s="86">
        <v>754976.17</v>
      </c>
      <c r="AG243" s="86">
        <v>753459.44</v>
      </c>
      <c r="AH243" s="86">
        <v>1516.73</v>
      </c>
      <c r="AI243" s="86"/>
      <c r="AJ243" s="86">
        <v>2637086920.4400001</v>
      </c>
      <c r="AK243" s="82">
        <v>0.29549999999999998</v>
      </c>
      <c r="AL243" s="82" t="s">
        <v>8259</v>
      </c>
      <c r="AM243" s="82" t="s">
        <v>4968</v>
      </c>
      <c r="AN243" s="82">
        <v>797694</v>
      </c>
      <c r="AO243" s="82" t="s">
        <v>8258</v>
      </c>
      <c r="AP243" s="82"/>
      <c r="AQ243" s="83"/>
      <c r="AR243" s="83"/>
      <c r="AS243" s="82">
        <v>0</v>
      </c>
      <c r="AT243" s="82"/>
      <c r="AU243" s="83">
        <v>45777</v>
      </c>
      <c r="AV243" s="82" t="s">
        <v>4968</v>
      </c>
      <c r="AW243" s="82">
        <v>10000</v>
      </c>
      <c r="AX243" s="83"/>
      <c r="AY243" s="82" t="s">
        <v>4969</v>
      </c>
      <c r="AZ243" s="82">
        <v>1</v>
      </c>
      <c r="BA243" s="82"/>
      <c r="BB243" s="82"/>
      <c r="BC243" s="87"/>
      <c r="BD243" s="87"/>
      <c r="BE243" s="87"/>
      <c r="BF243" s="87"/>
      <c r="BG243" s="82" t="s">
        <v>8221</v>
      </c>
      <c r="BH243" s="82" t="s">
        <v>8410</v>
      </c>
      <c r="BI243" s="82"/>
      <c r="BJ243" s="82"/>
      <c r="BK243" s="82"/>
      <c r="BL243" s="86">
        <v>7792625.2800000003</v>
      </c>
      <c r="BM243" s="82">
        <v>0.29549999999999998</v>
      </c>
      <c r="BN243" s="82" t="s">
        <v>8258</v>
      </c>
      <c r="BO243" s="82"/>
      <c r="BP243" s="88"/>
      <c r="BQ243" s="88"/>
      <c r="BR243" s="88"/>
      <c r="BS243" s="82"/>
      <c r="BT243" s="85"/>
    </row>
    <row r="244" spans="1:72" hidden="1">
      <c r="A244" s="82" t="s">
        <v>8408</v>
      </c>
      <c r="B244" s="82" t="s">
        <v>8409</v>
      </c>
      <c r="C244" s="82"/>
      <c r="D244" s="82"/>
      <c r="E244" s="82"/>
      <c r="F244" s="82" t="s">
        <v>4970</v>
      </c>
      <c r="G244" s="83"/>
      <c r="H244" s="84"/>
      <c r="I244" s="85"/>
      <c r="J244" s="82"/>
      <c r="K244" s="86"/>
      <c r="L244" s="82"/>
      <c r="M244" s="82"/>
      <c r="N244" s="82"/>
      <c r="O244" s="82"/>
      <c r="P244" s="82" t="s">
        <v>4971</v>
      </c>
      <c r="Q244" s="86"/>
      <c r="R244" s="82">
        <v>0</v>
      </c>
      <c r="S244" s="86"/>
      <c r="T244" s="83">
        <v>45777</v>
      </c>
      <c r="U244" s="82"/>
      <c r="V244" s="82"/>
      <c r="W244" s="82"/>
      <c r="X244" s="82"/>
      <c r="Y244" s="86"/>
      <c r="Z244" s="86"/>
      <c r="AA244" s="82"/>
      <c r="AB244" s="86"/>
      <c r="AC244" s="86">
        <v>-46485204.840000004</v>
      </c>
      <c r="AD244" s="86">
        <v>-46485204.840000004</v>
      </c>
      <c r="AE244" s="86"/>
      <c r="AF244" s="86"/>
      <c r="AG244" s="86"/>
      <c r="AH244" s="86">
        <v>0</v>
      </c>
      <c r="AI244" s="86"/>
      <c r="AJ244" s="86"/>
      <c r="AK244" s="82">
        <v>-1.7626999999999999</v>
      </c>
      <c r="AL244" s="82"/>
      <c r="AM244" s="82"/>
      <c r="AN244" s="82"/>
      <c r="AO244" s="82" t="s">
        <v>4971</v>
      </c>
      <c r="AP244" s="82"/>
      <c r="AQ244" s="83"/>
      <c r="AR244" s="83"/>
      <c r="AS244" s="82"/>
      <c r="AT244" s="82"/>
      <c r="AU244" s="83"/>
      <c r="AV244" s="82"/>
      <c r="AW244" s="82"/>
      <c r="AX244" s="83"/>
      <c r="AY244" s="82" t="s">
        <v>4963</v>
      </c>
      <c r="AZ244" s="82">
        <v>1</v>
      </c>
      <c r="BA244" s="82"/>
      <c r="BB244" s="82"/>
      <c r="BC244" s="87"/>
      <c r="BD244" s="87"/>
      <c r="BE244" s="87"/>
      <c r="BF244" s="87"/>
      <c r="BG244" s="82" t="s">
        <v>8221</v>
      </c>
      <c r="BH244" s="82" t="s">
        <v>8410</v>
      </c>
      <c r="BI244" s="82"/>
      <c r="BJ244" s="82"/>
      <c r="BK244" s="82"/>
      <c r="BL244" s="86">
        <v>-57182465.109999999</v>
      </c>
      <c r="BM244" s="82">
        <v>-2.1682999999999999</v>
      </c>
      <c r="BN244" s="82" t="s">
        <v>4971</v>
      </c>
      <c r="BO244" s="82"/>
      <c r="BP244" s="88"/>
      <c r="BQ244" s="88"/>
      <c r="BR244" s="88"/>
      <c r="BS244" s="82"/>
      <c r="BT244" s="85"/>
    </row>
    <row r="245" spans="1:72" hidden="1">
      <c r="A245" s="82" t="s">
        <v>4990</v>
      </c>
      <c r="B245" s="82" t="s">
        <v>4991</v>
      </c>
      <c r="C245" s="82" t="s">
        <v>8414</v>
      </c>
      <c r="D245" s="82" t="s">
        <v>8415</v>
      </c>
      <c r="E245" s="82" t="s">
        <v>8416</v>
      </c>
      <c r="F245" s="82" t="s">
        <v>8417</v>
      </c>
      <c r="G245" s="83"/>
      <c r="H245" s="84">
        <v>82519.286999999997</v>
      </c>
      <c r="I245" s="85"/>
      <c r="J245" s="82">
        <v>4736.4818999999998</v>
      </c>
      <c r="K245" s="86">
        <v>0</v>
      </c>
      <c r="L245" s="82"/>
      <c r="M245" s="82"/>
      <c r="N245" s="82"/>
      <c r="O245" s="82"/>
      <c r="P245" s="82" t="s">
        <v>8418</v>
      </c>
      <c r="Q245" s="86"/>
      <c r="R245" s="82">
        <v>0</v>
      </c>
      <c r="S245" s="86">
        <v>82519287</v>
      </c>
      <c r="T245" s="83">
        <v>45777</v>
      </c>
      <c r="U245" s="82">
        <v>606</v>
      </c>
      <c r="V245" s="82">
        <v>84377</v>
      </c>
      <c r="W245" s="82" t="s">
        <v>4961</v>
      </c>
      <c r="X245" s="82">
        <v>4514.7033000000001</v>
      </c>
      <c r="Y245" s="86">
        <v>372550095.00999999</v>
      </c>
      <c r="Z245" s="86"/>
      <c r="AA245" s="82">
        <v>4735.6442999999999</v>
      </c>
      <c r="AB245" s="86">
        <v>0.02</v>
      </c>
      <c r="AC245" s="86">
        <v>390851109.27999997</v>
      </c>
      <c r="AD245" s="86">
        <v>390851109.27999997</v>
      </c>
      <c r="AE245" s="86">
        <v>0</v>
      </c>
      <c r="AF245" s="86">
        <v>18301014.27</v>
      </c>
      <c r="AG245" s="86">
        <v>20565033.370000001</v>
      </c>
      <c r="AH245" s="86">
        <v>-2264019.1</v>
      </c>
      <c r="AI245" s="86">
        <v>2333137.2599999998</v>
      </c>
      <c r="AJ245" s="86">
        <v>2165072769.0500002</v>
      </c>
      <c r="AK245" s="82">
        <v>18.052600000000002</v>
      </c>
      <c r="AL245" s="82" t="s">
        <v>8419</v>
      </c>
      <c r="AM245" s="82" t="s">
        <v>9571</v>
      </c>
      <c r="AN245" s="82">
        <v>783203</v>
      </c>
      <c r="AO245" s="82" t="s">
        <v>8418</v>
      </c>
      <c r="AP245" s="82"/>
      <c r="AQ245" s="83"/>
      <c r="AR245" s="83"/>
      <c r="AS245" s="82">
        <v>0</v>
      </c>
      <c r="AT245" s="82"/>
      <c r="AU245" s="83">
        <v>45777</v>
      </c>
      <c r="AV245" s="82" t="s">
        <v>4968</v>
      </c>
      <c r="AW245" s="82">
        <v>1000</v>
      </c>
      <c r="AX245" s="83"/>
      <c r="AY245" s="82" t="s">
        <v>4969</v>
      </c>
      <c r="AZ245" s="82">
        <v>1</v>
      </c>
      <c r="BA245" s="82"/>
      <c r="BB245" s="82"/>
      <c r="BC245" s="87"/>
      <c r="BD245" s="87"/>
      <c r="BE245" s="87"/>
      <c r="BF245" s="87"/>
      <c r="BG245" s="82" t="s">
        <v>4888</v>
      </c>
      <c r="BH245" s="82" t="s">
        <v>8420</v>
      </c>
      <c r="BI245" s="82"/>
      <c r="BJ245" s="82"/>
      <c r="BK245" s="82"/>
      <c r="BL245" s="86">
        <v>390851109.27999997</v>
      </c>
      <c r="BM245" s="82">
        <v>18.052600000000002</v>
      </c>
      <c r="BN245" s="82" t="s">
        <v>8418</v>
      </c>
      <c r="BO245" s="82"/>
      <c r="BP245" s="88"/>
      <c r="BQ245" s="88"/>
      <c r="BR245" s="88"/>
      <c r="BS245" s="82"/>
      <c r="BT245" s="85"/>
    </row>
    <row r="246" spans="1:72" hidden="1">
      <c r="A246" s="82" t="s">
        <v>4990</v>
      </c>
      <c r="B246" s="82" t="s">
        <v>4991</v>
      </c>
      <c r="C246" s="82" t="s">
        <v>21600</v>
      </c>
      <c r="D246" s="82" t="s">
        <v>21601</v>
      </c>
      <c r="E246" s="82" t="s">
        <v>8416</v>
      </c>
      <c r="F246" s="82" t="s">
        <v>8417</v>
      </c>
      <c r="G246" s="83"/>
      <c r="H246" s="84">
        <v>84918.448000000004</v>
      </c>
      <c r="I246" s="85"/>
      <c r="J246" s="82">
        <v>1190.2084</v>
      </c>
      <c r="K246" s="86">
        <v>0</v>
      </c>
      <c r="L246" s="82"/>
      <c r="M246" s="82"/>
      <c r="N246" s="82"/>
      <c r="O246" s="82"/>
      <c r="P246" s="82" t="s">
        <v>8418</v>
      </c>
      <c r="Q246" s="86"/>
      <c r="R246" s="82">
        <v>0</v>
      </c>
      <c r="S246" s="86">
        <v>84918448</v>
      </c>
      <c r="T246" s="83">
        <v>45777</v>
      </c>
      <c r="U246" s="82">
        <v>606</v>
      </c>
      <c r="V246" s="82">
        <v>146762</v>
      </c>
      <c r="W246" s="82" t="s">
        <v>4961</v>
      </c>
      <c r="X246" s="82">
        <v>1177.5415</v>
      </c>
      <c r="Y246" s="86">
        <v>99995000.769999996</v>
      </c>
      <c r="Z246" s="86"/>
      <c r="AA246" s="82">
        <v>1190.0942</v>
      </c>
      <c r="AB246" s="86">
        <v>0.01</v>
      </c>
      <c r="AC246" s="86">
        <v>101070650.12</v>
      </c>
      <c r="AD246" s="86">
        <v>101070650.12</v>
      </c>
      <c r="AE246" s="86">
        <v>0</v>
      </c>
      <c r="AF246" s="86">
        <v>1075649.3500000001</v>
      </c>
      <c r="AG246" s="86">
        <v>1065951.67</v>
      </c>
      <c r="AH246" s="86">
        <v>9697.68</v>
      </c>
      <c r="AI246" s="86"/>
      <c r="AJ246" s="86">
        <v>2165072769.0500002</v>
      </c>
      <c r="AK246" s="82">
        <v>4.6681999999999997</v>
      </c>
      <c r="AL246" s="82" t="s">
        <v>21602</v>
      </c>
      <c r="AM246" s="82" t="s">
        <v>9571</v>
      </c>
      <c r="AN246" s="82">
        <v>783203</v>
      </c>
      <c r="AO246" s="82" t="s">
        <v>8418</v>
      </c>
      <c r="AP246" s="82"/>
      <c r="AQ246" s="83"/>
      <c r="AR246" s="83"/>
      <c r="AS246" s="82">
        <v>0</v>
      </c>
      <c r="AT246" s="82"/>
      <c r="AU246" s="83">
        <v>45777</v>
      </c>
      <c r="AV246" s="82" t="s">
        <v>4968</v>
      </c>
      <c r="AW246" s="82">
        <v>1000</v>
      </c>
      <c r="AX246" s="83"/>
      <c r="AY246" s="82" t="s">
        <v>4969</v>
      </c>
      <c r="AZ246" s="82">
        <v>1</v>
      </c>
      <c r="BA246" s="82"/>
      <c r="BB246" s="82"/>
      <c r="BC246" s="87"/>
      <c r="BD246" s="87"/>
      <c r="BE246" s="87"/>
      <c r="BF246" s="87"/>
      <c r="BG246" s="82" t="s">
        <v>4888</v>
      </c>
      <c r="BH246" s="82" t="s">
        <v>8420</v>
      </c>
      <c r="BI246" s="82"/>
      <c r="BJ246" s="82"/>
      <c r="BK246" s="82"/>
      <c r="BL246" s="86">
        <v>101070650.12</v>
      </c>
      <c r="BM246" s="82">
        <v>4.6681999999999997</v>
      </c>
      <c r="BN246" s="82" t="s">
        <v>8418</v>
      </c>
      <c r="BO246" s="82"/>
      <c r="BP246" s="88"/>
      <c r="BQ246" s="88"/>
      <c r="BR246" s="88"/>
      <c r="BS246" s="82"/>
      <c r="BT246" s="85"/>
    </row>
    <row r="247" spans="1:72" hidden="1">
      <c r="A247" s="82" t="s">
        <v>4990</v>
      </c>
      <c r="B247" s="82" t="s">
        <v>4991</v>
      </c>
      <c r="C247" s="82" t="s">
        <v>21570</v>
      </c>
      <c r="D247" s="82" t="s">
        <v>21571</v>
      </c>
      <c r="E247" s="82" t="s">
        <v>12404</v>
      </c>
      <c r="F247" s="82" t="s">
        <v>8364</v>
      </c>
      <c r="G247" s="83">
        <v>45833</v>
      </c>
      <c r="H247" s="84">
        <v>1000000</v>
      </c>
      <c r="I247" s="85">
        <v>8.6599999999999996E-2</v>
      </c>
      <c r="J247" s="82">
        <v>98.7119</v>
      </c>
      <c r="K247" s="86">
        <v>0</v>
      </c>
      <c r="L247" s="82" t="s">
        <v>8271</v>
      </c>
      <c r="M247" s="82" t="s">
        <v>633</v>
      </c>
      <c r="N247" s="82" t="s">
        <v>9463</v>
      </c>
      <c r="O247" s="82" t="s">
        <v>633</v>
      </c>
      <c r="P247" s="82" t="s">
        <v>8412</v>
      </c>
      <c r="Q247" s="86">
        <v>100000000</v>
      </c>
      <c r="R247" s="82">
        <v>0.15</v>
      </c>
      <c r="S247" s="86">
        <v>100000000</v>
      </c>
      <c r="T247" s="83">
        <v>45777</v>
      </c>
      <c r="U247" s="82">
        <v>208</v>
      </c>
      <c r="V247" s="82">
        <v>181977</v>
      </c>
      <c r="W247" s="82" t="s">
        <v>4961</v>
      </c>
      <c r="X247" s="82">
        <v>98.382000000000005</v>
      </c>
      <c r="Y247" s="86">
        <v>98382000</v>
      </c>
      <c r="Z247" s="86">
        <v>98710290</v>
      </c>
      <c r="AA247" s="82">
        <v>98.688800000000001</v>
      </c>
      <c r="AB247" s="86">
        <v>0.02</v>
      </c>
      <c r="AC247" s="86">
        <v>98711900</v>
      </c>
      <c r="AD247" s="86">
        <v>98711900</v>
      </c>
      <c r="AE247" s="86">
        <v>328290</v>
      </c>
      <c r="AF247" s="86">
        <v>1610</v>
      </c>
      <c r="AG247" s="86">
        <v>1959</v>
      </c>
      <c r="AH247" s="86">
        <v>-349</v>
      </c>
      <c r="AI247" s="86"/>
      <c r="AJ247" s="86">
        <v>2165072769.0500002</v>
      </c>
      <c r="AK247" s="82">
        <v>4.5593000000000004</v>
      </c>
      <c r="AL247" s="82" t="s">
        <v>21572</v>
      </c>
      <c r="AM247" s="82" t="s">
        <v>8216</v>
      </c>
      <c r="AN247" s="82">
        <v>793305</v>
      </c>
      <c r="AO247" s="82" t="s">
        <v>4989</v>
      </c>
      <c r="AP247" s="82"/>
      <c r="AQ247" s="83"/>
      <c r="AR247" s="83"/>
      <c r="AS247" s="82">
        <v>56</v>
      </c>
      <c r="AT247" s="82"/>
      <c r="AU247" s="83">
        <v>45777</v>
      </c>
      <c r="AV247" s="82" t="s">
        <v>8218</v>
      </c>
      <c r="AW247" s="82">
        <v>100</v>
      </c>
      <c r="AX247" s="83"/>
      <c r="AY247" s="82" t="s">
        <v>4963</v>
      </c>
      <c r="AZ247" s="82">
        <v>1</v>
      </c>
      <c r="BA247" s="82" t="s">
        <v>8272</v>
      </c>
      <c r="BB247" s="82" t="s">
        <v>8272</v>
      </c>
      <c r="BC247" s="87">
        <v>8.6499999999999994E-2</v>
      </c>
      <c r="BD247" s="87">
        <v>8.6699999999999999E-2</v>
      </c>
      <c r="BE247" s="87">
        <v>98.713300000000004</v>
      </c>
      <c r="BF247" s="87">
        <v>98.710400000000007</v>
      </c>
      <c r="BG247" s="82" t="s">
        <v>4888</v>
      </c>
      <c r="BH247" s="82" t="s">
        <v>8420</v>
      </c>
      <c r="BI247" s="82"/>
      <c r="BJ247" s="82"/>
      <c r="BK247" s="82"/>
      <c r="BL247" s="86">
        <v>98711900</v>
      </c>
      <c r="BM247" s="82">
        <v>4.5593000000000004</v>
      </c>
      <c r="BN247" s="82" t="s">
        <v>4964</v>
      </c>
      <c r="BO247" s="82"/>
      <c r="BP247" s="88"/>
      <c r="BQ247" s="88">
        <v>0</v>
      </c>
      <c r="BR247" s="88">
        <v>0</v>
      </c>
      <c r="BS247" s="82" t="s">
        <v>8223</v>
      </c>
      <c r="BT247" s="85"/>
    </row>
    <row r="248" spans="1:72" hidden="1">
      <c r="A248" s="82" t="s">
        <v>4990</v>
      </c>
      <c r="B248" s="82" t="s">
        <v>4991</v>
      </c>
      <c r="C248" s="82" t="s">
        <v>10005</v>
      </c>
      <c r="D248" s="82" t="s">
        <v>10006</v>
      </c>
      <c r="E248" s="82" t="s">
        <v>8303</v>
      </c>
      <c r="F248" s="82" t="s">
        <v>8213</v>
      </c>
      <c r="G248" s="83">
        <v>46234</v>
      </c>
      <c r="H248" s="84">
        <v>500000</v>
      </c>
      <c r="I248" s="85">
        <v>6.9199999999999998E-2</v>
      </c>
      <c r="J248" s="82">
        <v>100.7171</v>
      </c>
      <c r="K248" s="86">
        <v>2845095.89</v>
      </c>
      <c r="L248" s="82" t="s">
        <v>8214</v>
      </c>
      <c r="M248" s="82" t="s">
        <v>633</v>
      </c>
      <c r="N248" s="82" t="s">
        <v>8214</v>
      </c>
      <c r="O248" s="82" t="s">
        <v>633</v>
      </c>
      <c r="P248" s="82" t="s">
        <v>8287</v>
      </c>
      <c r="Q248" s="86">
        <v>50000000</v>
      </c>
      <c r="R248" s="82">
        <v>1.25</v>
      </c>
      <c r="S248" s="86">
        <v>50000000</v>
      </c>
      <c r="T248" s="83">
        <v>45777</v>
      </c>
      <c r="U248" s="82">
        <v>202</v>
      </c>
      <c r="V248" s="82">
        <v>164885</v>
      </c>
      <c r="W248" s="82" t="s">
        <v>4961</v>
      </c>
      <c r="X248" s="82">
        <v>99.876199999999997</v>
      </c>
      <c r="Y248" s="86">
        <v>49938100</v>
      </c>
      <c r="Z248" s="86"/>
      <c r="AA248" s="82">
        <v>100.75839999999999</v>
      </c>
      <c r="AB248" s="86">
        <v>-0.04</v>
      </c>
      <c r="AC248" s="86">
        <v>50358550</v>
      </c>
      <c r="AD248" s="86">
        <v>50358550</v>
      </c>
      <c r="AE248" s="86">
        <v>0</v>
      </c>
      <c r="AF248" s="86">
        <v>420450</v>
      </c>
      <c r="AG248" s="86">
        <v>441100</v>
      </c>
      <c r="AH248" s="86">
        <v>-20650</v>
      </c>
      <c r="AI248" s="86"/>
      <c r="AJ248" s="86">
        <v>2165072769.0500002</v>
      </c>
      <c r="AK248" s="82">
        <v>2.3260000000000001</v>
      </c>
      <c r="AL248" s="82" t="s">
        <v>10007</v>
      </c>
      <c r="AM248" s="82" t="s">
        <v>8216</v>
      </c>
      <c r="AN248" s="82">
        <v>7490</v>
      </c>
      <c r="AO248" s="82" t="s">
        <v>8280</v>
      </c>
      <c r="AP248" s="82">
        <v>7.58</v>
      </c>
      <c r="AQ248" s="83">
        <v>45504</v>
      </c>
      <c r="AR248" s="83">
        <v>45869</v>
      </c>
      <c r="AS248" s="82">
        <v>457</v>
      </c>
      <c r="AT248" s="82" t="s">
        <v>8217</v>
      </c>
      <c r="AU248" s="83">
        <v>45777</v>
      </c>
      <c r="AV248" s="82" t="s">
        <v>8218</v>
      </c>
      <c r="AW248" s="82">
        <v>100</v>
      </c>
      <c r="AX248" s="83"/>
      <c r="AY248" s="82" t="s">
        <v>4963</v>
      </c>
      <c r="AZ248" s="82">
        <v>1</v>
      </c>
      <c r="BA248" s="82" t="s">
        <v>8219</v>
      </c>
      <c r="BB248" s="82" t="s">
        <v>8219</v>
      </c>
      <c r="BC248" s="87">
        <v>6.9199999999999998E-2</v>
      </c>
      <c r="BD248" s="87">
        <v>6.9199999999999998E-2</v>
      </c>
      <c r="BE248" s="87">
        <v>100.7171</v>
      </c>
      <c r="BF248" s="87">
        <v>100.7171</v>
      </c>
      <c r="BG248" s="82" t="s">
        <v>4888</v>
      </c>
      <c r="BH248" s="82" t="s">
        <v>8420</v>
      </c>
      <c r="BI248" s="82">
        <v>1.10293</v>
      </c>
      <c r="BJ248" s="82">
        <v>1.10293</v>
      </c>
      <c r="BK248" s="82">
        <v>1.10293</v>
      </c>
      <c r="BL248" s="86">
        <v>53203645.890000001</v>
      </c>
      <c r="BM248" s="82">
        <v>2.4573999999999998</v>
      </c>
      <c r="BN248" s="82" t="s">
        <v>4964</v>
      </c>
      <c r="BO248" s="82">
        <v>1.17926</v>
      </c>
      <c r="BP248" s="88"/>
      <c r="BQ248" s="88">
        <v>438727500000</v>
      </c>
      <c r="BR248" s="88">
        <v>0.41</v>
      </c>
      <c r="BS248" s="82" t="s">
        <v>8223</v>
      </c>
      <c r="BT248" s="85"/>
    </row>
    <row r="249" spans="1:72" hidden="1">
      <c r="A249" s="82" t="s">
        <v>4990</v>
      </c>
      <c r="B249" s="82" t="s">
        <v>4991</v>
      </c>
      <c r="C249" s="82" t="s">
        <v>8382</v>
      </c>
      <c r="D249" s="82" t="s">
        <v>8383</v>
      </c>
      <c r="E249" s="82" t="s">
        <v>8384</v>
      </c>
      <c r="F249" s="82" t="s">
        <v>8213</v>
      </c>
      <c r="G249" s="83">
        <v>45803</v>
      </c>
      <c r="H249" s="84">
        <v>500000</v>
      </c>
      <c r="I249" s="85">
        <v>7.9430000000000001E-2</v>
      </c>
      <c r="J249" s="82">
        <v>100.0483</v>
      </c>
      <c r="K249" s="86">
        <v>430027.4</v>
      </c>
      <c r="L249" s="82" t="s">
        <v>8374</v>
      </c>
      <c r="M249" s="82" t="s">
        <v>633</v>
      </c>
      <c r="N249" s="82" t="s">
        <v>8374</v>
      </c>
      <c r="O249" s="82" t="s">
        <v>633</v>
      </c>
      <c r="P249" s="82" t="s">
        <v>8279</v>
      </c>
      <c r="Q249" s="86">
        <v>50000000</v>
      </c>
      <c r="R249" s="82">
        <v>7.0000000000000007E-2</v>
      </c>
      <c r="S249" s="86">
        <v>50000000</v>
      </c>
      <c r="T249" s="83">
        <v>45777</v>
      </c>
      <c r="U249" s="82">
        <v>202</v>
      </c>
      <c r="V249" s="82">
        <v>161783</v>
      </c>
      <c r="W249" s="82" t="s">
        <v>4961</v>
      </c>
      <c r="X249" s="82">
        <v>99.923599999999993</v>
      </c>
      <c r="Y249" s="86">
        <v>49961800</v>
      </c>
      <c r="Z249" s="86"/>
      <c r="AA249" s="82">
        <v>100.0508</v>
      </c>
      <c r="AB249" s="86">
        <v>0</v>
      </c>
      <c r="AC249" s="86">
        <v>50024150</v>
      </c>
      <c r="AD249" s="86">
        <v>50024150</v>
      </c>
      <c r="AE249" s="86">
        <v>0</v>
      </c>
      <c r="AF249" s="86">
        <v>62350</v>
      </c>
      <c r="AG249" s="86">
        <v>63600</v>
      </c>
      <c r="AH249" s="86">
        <v>-1250</v>
      </c>
      <c r="AI249" s="86"/>
      <c r="AJ249" s="86">
        <v>2165072769.0500002</v>
      </c>
      <c r="AK249" s="82">
        <v>2.3105000000000002</v>
      </c>
      <c r="AL249" s="82" t="s">
        <v>8385</v>
      </c>
      <c r="AM249" s="82" t="s">
        <v>8216</v>
      </c>
      <c r="AN249" s="82">
        <v>8001</v>
      </c>
      <c r="AO249" s="82" t="s">
        <v>8280</v>
      </c>
      <c r="AP249" s="82">
        <v>8.7200000000000006</v>
      </c>
      <c r="AQ249" s="83">
        <v>45742</v>
      </c>
      <c r="AR249" s="83">
        <v>45803</v>
      </c>
      <c r="AS249" s="82">
        <v>26</v>
      </c>
      <c r="AT249" s="82" t="s">
        <v>8217</v>
      </c>
      <c r="AU249" s="83">
        <v>45777</v>
      </c>
      <c r="AV249" s="82" t="s">
        <v>8218</v>
      </c>
      <c r="AW249" s="82">
        <v>100</v>
      </c>
      <c r="AX249" s="83"/>
      <c r="AY249" s="82" t="s">
        <v>4963</v>
      </c>
      <c r="AZ249" s="82">
        <v>1</v>
      </c>
      <c r="BA249" s="82" t="s">
        <v>8386</v>
      </c>
      <c r="BB249" s="82" t="s">
        <v>8386</v>
      </c>
      <c r="BC249" s="87">
        <v>7.9049999999999995E-2</v>
      </c>
      <c r="BD249" s="87">
        <v>7.9799999999999996E-2</v>
      </c>
      <c r="BE249" s="87">
        <v>100.0509</v>
      </c>
      <c r="BF249" s="87">
        <v>100.0457</v>
      </c>
      <c r="BG249" s="82" t="s">
        <v>4888</v>
      </c>
      <c r="BH249" s="82" t="s">
        <v>8420</v>
      </c>
      <c r="BI249" s="82">
        <v>6.3479999999999995E-2</v>
      </c>
      <c r="BJ249" s="82">
        <v>6.343E-2</v>
      </c>
      <c r="BK249" s="82">
        <v>6.3450000000000006E-2</v>
      </c>
      <c r="BL249" s="86">
        <v>50454177.399999999</v>
      </c>
      <c r="BM249" s="82">
        <v>2.3304</v>
      </c>
      <c r="BN249" s="82" t="s">
        <v>4964</v>
      </c>
      <c r="BO249" s="82">
        <v>6.8489999999999995E-2</v>
      </c>
      <c r="BP249" s="88"/>
      <c r="BQ249" s="88">
        <v>6740000000</v>
      </c>
      <c r="BR249" s="88">
        <v>0.74099999999999999</v>
      </c>
      <c r="BS249" s="82" t="s">
        <v>8223</v>
      </c>
      <c r="BT249" s="85"/>
    </row>
    <row r="250" spans="1:72" hidden="1">
      <c r="A250" s="82" t="s">
        <v>4990</v>
      </c>
      <c r="B250" s="82" t="s">
        <v>4991</v>
      </c>
      <c r="C250" s="82" t="s">
        <v>12392</v>
      </c>
      <c r="D250" s="82" t="s">
        <v>12393</v>
      </c>
      <c r="E250" s="82" t="s">
        <v>8384</v>
      </c>
      <c r="F250" s="82" t="s">
        <v>8213</v>
      </c>
      <c r="G250" s="83">
        <v>46164</v>
      </c>
      <c r="H250" s="84">
        <v>500000</v>
      </c>
      <c r="I250" s="85">
        <v>8.0500000000000002E-2</v>
      </c>
      <c r="J250" s="82">
        <v>101.1036</v>
      </c>
      <c r="K250" s="86">
        <v>4335342.47</v>
      </c>
      <c r="L250" s="82" t="s">
        <v>8374</v>
      </c>
      <c r="M250" s="82" t="s">
        <v>633</v>
      </c>
      <c r="N250" s="82" t="s">
        <v>8374</v>
      </c>
      <c r="O250" s="82" t="s">
        <v>633</v>
      </c>
      <c r="P250" s="82" t="s">
        <v>8279</v>
      </c>
      <c r="Q250" s="86">
        <v>50000000</v>
      </c>
      <c r="R250" s="82">
        <v>1.06</v>
      </c>
      <c r="S250" s="86">
        <v>50000000</v>
      </c>
      <c r="T250" s="83">
        <v>45777</v>
      </c>
      <c r="U250" s="82">
        <v>202</v>
      </c>
      <c r="V250" s="82">
        <v>174079</v>
      </c>
      <c r="W250" s="82" t="s">
        <v>4961</v>
      </c>
      <c r="X250" s="82">
        <v>100.06659999999999</v>
      </c>
      <c r="Y250" s="86">
        <v>50033300</v>
      </c>
      <c r="Z250" s="86"/>
      <c r="AA250" s="82">
        <v>101.05589999999999</v>
      </c>
      <c r="AB250" s="86">
        <v>0.05</v>
      </c>
      <c r="AC250" s="86">
        <v>50551800</v>
      </c>
      <c r="AD250" s="86">
        <v>50551800</v>
      </c>
      <c r="AE250" s="86">
        <v>0</v>
      </c>
      <c r="AF250" s="86">
        <v>518500</v>
      </c>
      <c r="AG250" s="86">
        <v>494650</v>
      </c>
      <c r="AH250" s="86">
        <v>23850</v>
      </c>
      <c r="AI250" s="86"/>
      <c r="AJ250" s="86">
        <v>2165072769.0500002</v>
      </c>
      <c r="AK250" s="82">
        <v>2.3349000000000002</v>
      </c>
      <c r="AL250" s="82" t="s">
        <v>12394</v>
      </c>
      <c r="AM250" s="82" t="s">
        <v>8216</v>
      </c>
      <c r="AN250" s="82">
        <v>8001</v>
      </c>
      <c r="AO250" s="82" t="s">
        <v>8280</v>
      </c>
      <c r="AP250" s="82">
        <v>9.1999999999999993</v>
      </c>
      <c r="AQ250" s="83">
        <v>45434</v>
      </c>
      <c r="AR250" s="83">
        <v>45799</v>
      </c>
      <c r="AS250" s="82">
        <v>387</v>
      </c>
      <c r="AT250" s="82" t="s">
        <v>8217</v>
      </c>
      <c r="AU250" s="83">
        <v>45777</v>
      </c>
      <c r="AV250" s="82" t="s">
        <v>8218</v>
      </c>
      <c r="AW250" s="82">
        <v>100</v>
      </c>
      <c r="AX250" s="83"/>
      <c r="AY250" s="82" t="s">
        <v>4963</v>
      </c>
      <c r="AZ250" s="82">
        <v>1</v>
      </c>
      <c r="BA250" s="82" t="s">
        <v>8386</v>
      </c>
      <c r="BB250" s="82" t="s">
        <v>8386</v>
      </c>
      <c r="BC250" s="87">
        <v>8.0600000000000005E-2</v>
      </c>
      <c r="BD250" s="87">
        <v>8.0399999999999999E-2</v>
      </c>
      <c r="BE250" s="87">
        <v>101.0937</v>
      </c>
      <c r="BF250" s="87">
        <v>101.1135</v>
      </c>
      <c r="BG250" s="82" t="s">
        <v>4888</v>
      </c>
      <c r="BH250" s="82" t="s">
        <v>8420</v>
      </c>
      <c r="BI250" s="82">
        <v>0.90144000000000002</v>
      </c>
      <c r="BJ250" s="82">
        <v>0.90161999999999998</v>
      </c>
      <c r="BK250" s="82">
        <v>0.90153000000000005</v>
      </c>
      <c r="BL250" s="86">
        <v>54887142.469999999</v>
      </c>
      <c r="BM250" s="82">
        <v>2.5350999999999999</v>
      </c>
      <c r="BN250" s="82" t="s">
        <v>4964</v>
      </c>
      <c r="BO250" s="82">
        <v>0.97409999999999997</v>
      </c>
      <c r="BP250" s="88"/>
      <c r="BQ250" s="88">
        <v>17442000000</v>
      </c>
      <c r="BR250" s="88">
        <v>6.306</v>
      </c>
      <c r="BS250" s="82" t="s">
        <v>8223</v>
      </c>
      <c r="BT250" s="85"/>
    </row>
    <row r="251" spans="1:72" hidden="1">
      <c r="A251" s="82" t="s">
        <v>4990</v>
      </c>
      <c r="B251" s="82" t="s">
        <v>4991</v>
      </c>
      <c r="C251" s="82" t="s">
        <v>27</v>
      </c>
      <c r="D251" s="82" t="s">
        <v>20895</v>
      </c>
      <c r="E251" s="82" t="s">
        <v>20896</v>
      </c>
      <c r="F251" s="82" t="s">
        <v>4978</v>
      </c>
      <c r="G251" s="83"/>
      <c r="H251" s="84">
        <v>15000</v>
      </c>
      <c r="I251" s="85"/>
      <c r="J251" s="82">
        <v>421.25</v>
      </c>
      <c r="K251" s="86">
        <v>0</v>
      </c>
      <c r="L251" s="82"/>
      <c r="M251" s="82"/>
      <c r="N251" s="82"/>
      <c r="O251" s="82"/>
      <c r="P251" s="82" t="s">
        <v>4992</v>
      </c>
      <c r="Q251" s="86"/>
      <c r="R251" s="82">
        <v>0</v>
      </c>
      <c r="S251" s="86">
        <v>75000</v>
      </c>
      <c r="T251" s="83">
        <v>45777</v>
      </c>
      <c r="U251" s="82">
        <v>100</v>
      </c>
      <c r="V251" s="82">
        <v>60129</v>
      </c>
      <c r="W251" s="82" t="s">
        <v>4961</v>
      </c>
      <c r="X251" s="82">
        <v>422.22879999999998</v>
      </c>
      <c r="Y251" s="86">
        <v>6333432.2999999998</v>
      </c>
      <c r="Z251" s="86"/>
      <c r="AA251" s="82">
        <v>430.8</v>
      </c>
      <c r="AB251" s="86">
        <v>-2.2200000000000002</v>
      </c>
      <c r="AC251" s="86">
        <v>6318750</v>
      </c>
      <c r="AD251" s="86">
        <v>6318750</v>
      </c>
      <c r="AE251" s="86">
        <v>0</v>
      </c>
      <c r="AF251" s="86">
        <v>-14682.3</v>
      </c>
      <c r="AG251" s="86">
        <v>128567.7</v>
      </c>
      <c r="AH251" s="86">
        <v>-143250</v>
      </c>
      <c r="AI251" s="86"/>
      <c r="AJ251" s="86">
        <v>2165072769.0500002</v>
      </c>
      <c r="AK251" s="82">
        <v>0.2918</v>
      </c>
      <c r="AL251" s="82" t="s">
        <v>20897</v>
      </c>
      <c r="AM251" s="82" t="s">
        <v>4979</v>
      </c>
      <c r="AN251" s="82">
        <v>5957</v>
      </c>
      <c r="AO251" s="82" t="s">
        <v>4993</v>
      </c>
      <c r="AP251" s="82"/>
      <c r="AQ251" s="83">
        <v>45498</v>
      </c>
      <c r="AR251" s="83"/>
      <c r="AS251" s="82">
        <v>0</v>
      </c>
      <c r="AT251" s="82"/>
      <c r="AU251" s="83">
        <v>45777</v>
      </c>
      <c r="AV251" s="82" t="s">
        <v>4979</v>
      </c>
      <c r="AW251" s="82">
        <v>5</v>
      </c>
      <c r="AX251" s="83"/>
      <c r="AY251" s="82" t="s">
        <v>4963</v>
      </c>
      <c r="AZ251" s="82">
        <v>1</v>
      </c>
      <c r="BA251" s="82"/>
      <c r="BB251" s="82"/>
      <c r="BC251" s="87"/>
      <c r="BD251" s="87"/>
      <c r="BE251" s="87"/>
      <c r="BF251" s="87"/>
      <c r="BG251" s="82" t="s">
        <v>4888</v>
      </c>
      <c r="BH251" s="82" t="s">
        <v>8420</v>
      </c>
      <c r="BI251" s="82"/>
      <c r="BJ251" s="82"/>
      <c r="BK251" s="82"/>
      <c r="BL251" s="86">
        <v>6318750</v>
      </c>
      <c r="BM251" s="82">
        <v>0.2918</v>
      </c>
      <c r="BN251" s="82" t="s">
        <v>4994</v>
      </c>
      <c r="BO251" s="82"/>
      <c r="BP251" s="88"/>
      <c r="BQ251" s="88"/>
      <c r="BR251" s="88"/>
      <c r="BS251" s="82"/>
      <c r="BT251" s="85"/>
    </row>
    <row r="252" spans="1:72" hidden="1">
      <c r="A252" s="82" t="s">
        <v>4990</v>
      </c>
      <c r="B252" s="82" t="s">
        <v>4991</v>
      </c>
      <c r="C252" s="82" t="s">
        <v>41</v>
      </c>
      <c r="D252" s="82" t="s">
        <v>5359</v>
      </c>
      <c r="E252" s="82" t="s">
        <v>8959</v>
      </c>
      <c r="F252" s="82" t="s">
        <v>4978</v>
      </c>
      <c r="G252" s="83"/>
      <c r="H252" s="84">
        <v>2625</v>
      </c>
      <c r="I252" s="85"/>
      <c r="J252" s="82">
        <v>5522.5</v>
      </c>
      <c r="K252" s="86">
        <v>0</v>
      </c>
      <c r="L252" s="82"/>
      <c r="M252" s="82"/>
      <c r="N252" s="82"/>
      <c r="O252" s="82"/>
      <c r="P252" s="82" t="s">
        <v>5039</v>
      </c>
      <c r="Q252" s="86"/>
      <c r="R252" s="82">
        <v>0</v>
      </c>
      <c r="S252" s="86">
        <v>5250</v>
      </c>
      <c r="T252" s="83">
        <v>45777</v>
      </c>
      <c r="U252" s="82">
        <v>100</v>
      </c>
      <c r="V252" s="82">
        <v>6432</v>
      </c>
      <c r="W252" s="82" t="s">
        <v>4961</v>
      </c>
      <c r="X252" s="82">
        <v>5478.4358000000002</v>
      </c>
      <c r="Y252" s="86">
        <v>14380894.1</v>
      </c>
      <c r="Z252" s="86"/>
      <c r="AA252" s="82">
        <v>5583.5</v>
      </c>
      <c r="AB252" s="86">
        <v>-1.0900000000000001</v>
      </c>
      <c r="AC252" s="86">
        <v>14496562.5</v>
      </c>
      <c r="AD252" s="86">
        <v>14496562.5</v>
      </c>
      <c r="AE252" s="86">
        <v>0</v>
      </c>
      <c r="AF252" s="86">
        <v>115668.4</v>
      </c>
      <c r="AG252" s="86">
        <v>275793.40000000002</v>
      </c>
      <c r="AH252" s="86">
        <v>-160125</v>
      </c>
      <c r="AI252" s="86"/>
      <c r="AJ252" s="86">
        <v>2165072769.0500002</v>
      </c>
      <c r="AK252" s="82">
        <v>0.66959999999999997</v>
      </c>
      <c r="AL252" s="82" t="s">
        <v>8960</v>
      </c>
      <c r="AM252" s="82" t="s">
        <v>4979</v>
      </c>
      <c r="AN252" s="82">
        <v>5960</v>
      </c>
      <c r="AO252" s="82" t="s">
        <v>5041</v>
      </c>
      <c r="AP252" s="82"/>
      <c r="AQ252" s="83"/>
      <c r="AR252" s="83"/>
      <c r="AS252" s="82">
        <v>0</v>
      </c>
      <c r="AT252" s="82"/>
      <c r="AU252" s="83">
        <v>45777</v>
      </c>
      <c r="AV252" s="82" t="s">
        <v>4979</v>
      </c>
      <c r="AW252" s="82">
        <v>2</v>
      </c>
      <c r="AX252" s="83"/>
      <c r="AY252" s="82" t="s">
        <v>4963</v>
      </c>
      <c r="AZ252" s="82">
        <v>1</v>
      </c>
      <c r="BA252" s="82"/>
      <c r="BB252" s="82"/>
      <c r="BC252" s="87"/>
      <c r="BD252" s="87"/>
      <c r="BE252" s="87"/>
      <c r="BF252" s="87"/>
      <c r="BG252" s="82" t="s">
        <v>4888</v>
      </c>
      <c r="BH252" s="82" t="s">
        <v>8420</v>
      </c>
      <c r="BI252" s="82"/>
      <c r="BJ252" s="82"/>
      <c r="BK252" s="82"/>
      <c r="BL252" s="86">
        <v>14496562.5</v>
      </c>
      <c r="BM252" s="82">
        <v>0.66959999999999997</v>
      </c>
      <c r="BN252" s="82" t="s">
        <v>5002</v>
      </c>
      <c r="BO252" s="82"/>
      <c r="BP252" s="88"/>
      <c r="BQ252" s="88"/>
      <c r="BR252" s="88"/>
      <c r="BS252" s="82"/>
      <c r="BT252" s="85"/>
    </row>
    <row r="253" spans="1:72" hidden="1">
      <c r="A253" s="82" t="s">
        <v>4990</v>
      </c>
      <c r="B253" s="82" t="s">
        <v>4991</v>
      </c>
      <c r="C253" s="82" t="s">
        <v>52</v>
      </c>
      <c r="D253" s="82" t="s">
        <v>3395</v>
      </c>
      <c r="E253" s="82" t="s">
        <v>8704</v>
      </c>
      <c r="F253" s="82" t="s">
        <v>4978</v>
      </c>
      <c r="G253" s="83"/>
      <c r="H253" s="84">
        <v>3000</v>
      </c>
      <c r="I253" s="85"/>
      <c r="J253" s="82">
        <v>1888</v>
      </c>
      <c r="K253" s="86">
        <v>0</v>
      </c>
      <c r="L253" s="82"/>
      <c r="M253" s="82"/>
      <c r="N253" s="82"/>
      <c r="O253" s="82"/>
      <c r="P253" s="82" t="s">
        <v>5019</v>
      </c>
      <c r="Q253" s="86"/>
      <c r="R253" s="82">
        <v>0</v>
      </c>
      <c r="S253" s="86">
        <v>30000</v>
      </c>
      <c r="T253" s="83">
        <v>45777</v>
      </c>
      <c r="U253" s="82">
        <v>100</v>
      </c>
      <c r="V253" s="82">
        <v>6434</v>
      </c>
      <c r="W253" s="82" t="s">
        <v>4961</v>
      </c>
      <c r="X253" s="82">
        <v>2095.2683000000002</v>
      </c>
      <c r="Y253" s="86">
        <v>6285804.75</v>
      </c>
      <c r="Z253" s="86"/>
      <c r="AA253" s="82">
        <v>1892.2</v>
      </c>
      <c r="AB253" s="86">
        <v>-0.22</v>
      </c>
      <c r="AC253" s="86">
        <v>5664000</v>
      </c>
      <c r="AD253" s="86">
        <v>5664000</v>
      </c>
      <c r="AE253" s="86">
        <v>0</v>
      </c>
      <c r="AF253" s="86">
        <v>-621804.75</v>
      </c>
      <c r="AG253" s="86">
        <v>-609204.75</v>
      </c>
      <c r="AH253" s="86">
        <v>-12600</v>
      </c>
      <c r="AI253" s="86"/>
      <c r="AJ253" s="86">
        <v>2165072769.0500002</v>
      </c>
      <c r="AK253" s="82">
        <v>0.2616</v>
      </c>
      <c r="AL253" s="82" t="s">
        <v>8705</v>
      </c>
      <c r="AM253" s="82" t="s">
        <v>4979</v>
      </c>
      <c r="AN253" s="82">
        <v>6126</v>
      </c>
      <c r="AO253" s="82" t="s">
        <v>5019</v>
      </c>
      <c r="AP253" s="82"/>
      <c r="AQ253" s="83">
        <v>44652</v>
      </c>
      <c r="AR253" s="83"/>
      <c r="AS253" s="82">
        <v>0</v>
      </c>
      <c r="AT253" s="82"/>
      <c r="AU253" s="83">
        <v>45777</v>
      </c>
      <c r="AV253" s="82" t="s">
        <v>4979</v>
      </c>
      <c r="AW253" s="82">
        <v>10</v>
      </c>
      <c r="AX253" s="83"/>
      <c r="AY253" s="82" t="s">
        <v>4963</v>
      </c>
      <c r="AZ253" s="82">
        <v>1</v>
      </c>
      <c r="BA253" s="82"/>
      <c r="BB253" s="82"/>
      <c r="BC253" s="87"/>
      <c r="BD253" s="87"/>
      <c r="BE253" s="87"/>
      <c r="BF253" s="87"/>
      <c r="BG253" s="82" t="s">
        <v>4888</v>
      </c>
      <c r="BH253" s="82" t="s">
        <v>8420</v>
      </c>
      <c r="BI253" s="82"/>
      <c r="BJ253" s="82"/>
      <c r="BK253" s="82"/>
      <c r="BL253" s="86">
        <v>5664000</v>
      </c>
      <c r="BM253" s="82">
        <v>0.2616</v>
      </c>
      <c r="BN253" s="82" t="s">
        <v>5020</v>
      </c>
      <c r="BO253" s="82"/>
      <c r="BP253" s="88"/>
      <c r="BQ253" s="88"/>
      <c r="BR253" s="88"/>
      <c r="BS253" s="82"/>
      <c r="BT253" s="85"/>
    </row>
    <row r="254" spans="1:72" hidden="1">
      <c r="A254" s="82" t="s">
        <v>4990</v>
      </c>
      <c r="B254" s="82" t="s">
        <v>4991</v>
      </c>
      <c r="C254" s="82" t="s">
        <v>44</v>
      </c>
      <c r="D254" s="82" t="s">
        <v>3390</v>
      </c>
      <c r="E254" s="82" t="s">
        <v>8421</v>
      </c>
      <c r="F254" s="82" t="s">
        <v>4978</v>
      </c>
      <c r="G254" s="83"/>
      <c r="H254" s="84">
        <v>56700</v>
      </c>
      <c r="I254" s="85"/>
      <c r="J254" s="82">
        <v>196.36</v>
      </c>
      <c r="K254" s="86">
        <v>0</v>
      </c>
      <c r="L254" s="82"/>
      <c r="M254" s="82"/>
      <c r="N254" s="82"/>
      <c r="O254" s="82"/>
      <c r="P254" s="82" t="s">
        <v>8376</v>
      </c>
      <c r="Q254" s="86"/>
      <c r="R254" s="82">
        <v>0</v>
      </c>
      <c r="S254" s="86">
        <v>567000</v>
      </c>
      <c r="T254" s="83">
        <v>45777</v>
      </c>
      <c r="U254" s="82">
        <v>100</v>
      </c>
      <c r="V254" s="82">
        <v>80946</v>
      </c>
      <c r="W254" s="82" t="s">
        <v>4961</v>
      </c>
      <c r="X254" s="82">
        <v>196.54060000000001</v>
      </c>
      <c r="Y254" s="86">
        <v>11143854.58</v>
      </c>
      <c r="Z254" s="86"/>
      <c r="AA254" s="82">
        <v>199.71</v>
      </c>
      <c r="AB254" s="86">
        <v>-1.68</v>
      </c>
      <c r="AC254" s="86">
        <v>11133612</v>
      </c>
      <c r="AD254" s="86">
        <v>11133612</v>
      </c>
      <c r="AE254" s="86">
        <v>0</v>
      </c>
      <c r="AF254" s="86">
        <v>-10242.58</v>
      </c>
      <c r="AG254" s="86">
        <v>179702.42</v>
      </c>
      <c r="AH254" s="86">
        <v>-189945</v>
      </c>
      <c r="AI254" s="86"/>
      <c r="AJ254" s="86">
        <v>2165072769.0500002</v>
      </c>
      <c r="AK254" s="82">
        <v>0.51419999999999999</v>
      </c>
      <c r="AL254" s="82" t="s">
        <v>8422</v>
      </c>
      <c r="AM254" s="82" t="s">
        <v>4979</v>
      </c>
      <c r="AN254" s="82">
        <v>781906</v>
      </c>
      <c r="AO254" s="82" t="s">
        <v>8280</v>
      </c>
      <c r="AP254" s="82"/>
      <c r="AQ254" s="83"/>
      <c r="AR254" s="83"/>
      <c r="AS254" s="82">
        <v>0</v>
      </c>
      <c r="AT254" s="82"/>
      <c r="AU254" s="83">
        <v>45777</v>
      </c>
      <c r="AV254" s="82" t="s">
        <v>4979</v>
      </c>
      <c r="AW254" s="82">
        <v>10</v>
      </c>
      <c r="AX254" s="83"/>
      <c r="AY254" s="82" t="s">
        <v>4963</v>
      </c>
      <c r="AZ254" s="82">
        <v>1</v>
      </c>
      <c r="BA254" s="82"/>
      <c r="BB254" s="82"/>
      <c r="BC254" s="87"/>
      <c r="BD254" s="87"/>
      <c r="BE254" s="87"/>
      <c r="BF254" s="87"/>
      <c r="BG254" s="82" t="s">
        <v>4888</v>
      </c>
      <c r="BH254" s="82" t="s">
        <v>8420</v>
      </c>
      <c r="BI254" s="82"/>
      <c r="BJ254" s="82"/>
      <c r="BK254" s="82"/>
      <c r="BL254" s="86">
        <v>11133612</v>
      </c>
      <c r="BM254" s="82">
        <v>0.51419999999999999</v>
      </c>
      <c r="BN254" s="82" t="s">
        <v>4964</v>
      </c>
      <c r="BO254" s="82"/>
      <c r="BP254" s="88"/>
      <c r="BQ254" s="88"/>
      <c r="BR254" s="88"/>
      <c r="BS254" s="82"/>
      <c r="BT254" s="85"/>
    </row>
    <row r="255" spans="1:72" hidden="1">
      <c r="A255" s="82" t="s">
        <v>4990</v>
      </c>
      <c r="B255" s="82" t="s">
        <v>4991</v>
      </c>
      <c r="C255" s="82" t="s">
        <v>46</v>
      </c>
      <c r="D255" s="82" t="s">
        <v>8644</v>
      </c>
      <c r="E255" s="82" t="s">
        <v>8645</v>
      </c>
      <c r="F255" s="82" t="s">
        <v>4978</v>
      </c>
      <c r="G255" s="83"/>
      <c r="H255" s="84">
        <v>46800</v>
      </c>
      <c r="I255" s="85"/>
      <c r="J255" s="82">
        <v>263.55</v>
      </c>
      <c r="K255" s="86">
        <v>0</v>
      </c>
      <c r="L255" s="82"/>
      <c r="M255" s="82"/>
      <c r="N255" s="82"/>
      <c r="O255" s="82"/>
      <c r="P255" s="82" t="s">
        <v>5009</v>
      </c>
      <c r="Q255" s="86"/>
      <c r="R255" s="82">
        <v>0</v>
      </c>
      <c r="S255" s="86">
        <v>468000</v>
      </c>
      <c r="T255" s="83">
        <v>45777</v>
      </c>
      <c r="U255" s="82">
        <v>100</v>
      </c>
      <c r="V255" s="82">
        <v>56602</v>
      </c>
      <c r="W255" s="82" t="s">
        <v>4961</v>
      </c>
      <c r="X255" s="82">
        <v>298.45190000000002</v>
      </c>
      <c r="Y255" s="86">
        <v>13967548.02</v>
      </c>
      <c r="Z255" s="86"/>
      <c r="AA255" s="82">
        <v>268.2</v>
      </c>
      <c r="AB255" s="86">
        <v>-1.73</v>
      </c>
      <c r="AC255" s="86">
        <v>12334140</v>
      </c>
      <c r="AD255" s="86">
        <v>12334140</v>
      </c>
      <c r="AE255" s="86">
        <v>0</v>
      </c>
      <c r="AF255" s="86">
        <v>-1633408.02</v>
      </c>
      <c r="AG255" s="86">
        <v>-1415788.02</v>
      </c>
      <c r="AH255" s="86">
        <v>-217620</v>
      </c>
      <c r="AI255" s="86"/>
      <c r="AJ255" s="86">
        <v>2165072769.0500002</v>
      </c>
      <c r="AK255" s="82">
        <v>0.56969999999999998</v>
      </c>
      <c r="AL255" s="82" t="s">
        <v>8646</v>
      </c>
      <c r="AM255" s="82" t="s">
        <v>4979</v>
      </c>
      <c r="AN255" s="82">
        <v>774764</v>
      </c>
      <c r="AO255" s="82" t="s">
        <v>5010</v>
      </c>
      <c r="AP255" s="82"/>
      <c r="AQ255" s="83"/>
      <c r="AR255" s="83"/>
      <c r="AS255" s="82">
        <v>0</v>
      </c>
      <c r="AT255" s="82"/>
      <c r="AU255" s="83">
        <v>45777</v>
      </c>
      <c r="AV255" s="82" t="s">
        <v>4979</v>
      </c>
      <c r="AW255" s="82">
        <v>10</v>
      </c>
      <c r="AX255" s="83"/>
      <c r="AY255" s="82" t="s">
        <v>4963</v>
      </c>
      <c r="AZ255" s="82">
        <v>1</v>
      </c>
      <c r="BA255" s="82"/>
      <c r="BB255" s="82"/>
      <c r="BC255" s="87"/>
      <c r="BD255" s="87"/>
      <c r="BE255" s="87"/>
      <c r="BF255" s="87"/>
      <c r="BG255" s="82" t="s">
        <v>4888</v>
      </c>
      <c r="BH255" s="82" t="s">
        <v>8420</v>
      </c>
      <c r="BI255" s="82"/>
      <c r="BJ255" s="82"/>
      <c r="BK255" s="82"/>
      <c r="BL255" s="86">
        <v>12334140</v>
      </c>
      <c r="BM255" s="82">
        <v>0.56969999999999998</v>
      </c>
      <c r="BN255" s="82" t="s">
        <v>5011</v>
      </c>
      <c r="BO255" s="82"/>
      <c r="BP255" s="88"/>
      <c r="BQ255" s="88"/>
      <c r="BR255" s="88"/>
      <c r="BS255" s="82"/>
      <c r="BT255" s="85"/>
    </row>
    <row r="256" spans="1:72" hidden="1">
      <c r="A256" s="82" t="s">
        <v>4990</v>
      </c>
      <c r="B256" s="82" t="s">
        <v>4991</v>
      </c>
      <c r="C256" s="82" t="s">
        <v>363</v>
      </c>
      <c r="D256" s="82" t="s">
        <v>5577</v>
      </c>
      <c r="E256" s="82" t="s">
        <v>8856</v>
      </c>
      <c r="F256" s="82" t="s">
        <v>4978</v>
      </c>
      <c r="G256" s="83"/>
      <c r="H256" s="84">
        <v>170800</v>
      </c>
      <c r="I256" s="85"/>
      <c r="J256" s="82">
        <v>165.62</v>
      </c>
      <c r="K256" s="86">
        <v>0</v>
      </c>
      <c r="L256" s="82"/>
      <c r="M256" s="82"/>
      <c r="N256" s="82"/>
      <c r="O256" s="82"/>
      <c r="P256" s="82" t="s">
        <v>4960</v>
      </c>
      <c r="Q256" s="86"/>
      <c r="R256" s="82">
        <v>0</v>
      </c>
      <c r="S256" s="86">
        <v>1708000</v>
      </c>
      <c r="T256" s="83">
        <v>45777</v>
      </c>
      <c r="U256" s="82">
        <v>100</v>
      </c>
      <c r="V256" s="82">
        <v>90483</v>
      </c>
      <c r="W256" s="82" t="s">
        <v>4961</v>
      </c>
      <c r="X256" s="82">
        <v>152.3152</v>
      </c>
      <c r="Y256" s="86">
        <v>26015435.75</v>
      </c>
      <c r="Z256" s="86"/>
      <c r="AA256" s="82">
        <v>167.9</v>
      </c>
      <c r="AB256" s="86">
        <v>-1.36</v>
      </c>
      <c r="AC256" s="86">
        <v>28287896</v>
      </c>
      <c r="AD256" s="86">
        <v>28287896</v>
      </c>
      <c r="AE256" s="86">
        <v>0</v>
      </c>
      <c r="AF256" s="86">
        <v>2272460.25</v>
      </c>
      <c r="AG256" s="86">
        <v>2661884.25</v>
      </c>
      <c r="AH256" s="86">
        <v>-389424</v>
      </c>
      <c r="AI256" s="86"/>
      <c r="AJ256" s="86">
        <v>2165072769.0500002</v>
      </c>
      <c r="AK256" s="82">
        <v>1.3066</v>
      </c>
      <c r="AL256" s="82" t="s">
        <v>8857</v>
      </c>
      <c r="AM256" s="82" t="s">
        <v>4979</v>
      </c>
      <c r="AN256" s="82">
        <v>774810</v>
      </c>
      <c r="AO256" s="82" t="s">
        <v>4962</v>
      </c>
      <c r="AP256" s="82"/>
      <c r="AQ256" s="83">
        <v>45516</v>
      </c>
      <c r="AR256" s="83"/>
      <c r="AS256" s="82">
        <v>0</v>
      </c>
      <c r="AT256" s="82"/>
      <c r="AU256" s="83">
        <v>45777</v>
      </c>
      <c r="AV256" s="82" t="s">
        <v>4979</v>
      </c>
      <c r="AW256" s="82">
        <v>10</v>
      </c>
      <c r="AX256" s="83"/>
      <c r="AY256" s="82" t="s">
        <v>4963</v>
      </c>
      <c r="AZ256" s="82">
        <v>1</v>
      </c>
      <c r="BA256" s="82"/>
      <c r="BB256" s="82"/>
      <c r="BC256" s="87"/>
      <c r="BD256" s="87"/>
      <c r="BE256" s="87"/>
      <c r="BF256" s="87"/>
      <c r="BG256" s="82" t="s">
        <v>4888</v>
      </c>
      <c r="BH256" s="82" t="s">
        <v>8420</v>
      </c>
      <c r="BI256" s="82"/>
      <c r="BJ256" s="82"/>
      <c r="BK256" s="82"/>
      <c r="BL256" s="86">
        <v>28287896</v>
      </c>
      <c r="BM256" s="82">
        <v>1.3066</v>
      </c>
      <c r="BN256" s="82" t="s">
        <v>4964</v>
      </c>
      <c r="BO256" s="82"/>
      <c r="BP256" s="88"/>
      <c r="BQ256" s="88"/>
      <c r="BR256" s="88"/>
      <c r="BS256" s="82"/>
      <c r="BT256" s="85"/>
    </row>
    <row r="257" spans="1:72" hidden="1">
      <c r="A257" s="82" t="s">
        <v>4990</v>
      </c>
      <c r="B257" s="82" t="s">
        <v>4991</v>
      </c>
      <c r="C257" s="82" t="s">
        <v>369</v>
      </c>
      <c r="D257" s="82" t="s">
        <v>3368</v>
      </c>
      <c r="E257" s="82" t="s">
        <v>4972</v>
      </c>
      <c r="F257" s="82" t="s">
        <v>4978</v>
      </c>
      <c r="G257" s="83"/>
      <c r="H257" s="84">
        <v>198900</v>
      </c>
      <c r="I257" s="85"/>
      <c r="J257" s="82">
        <v>249.93</v>
      </c>
      <c r="K257" s="86">
        <v>0</v>
      </c>
      <c r="L257" s="82"/>
      <c r="M257" s="82"/>
      <c r="N257" s="82"/>
      <c r="O257" s="82"/>
      <c r="P257" s="82" t="s">
        <v>4973</v>
      </c>
      <c r="Q257" s="86"/>
      <c r="R257" s="82">
        <v>0</v>
      </c>
      <c r="S257" s="86">
        <v>397800</v>
      </c>
      <c r="T257" s="83">
        <v>45777</v>
      </c>
      <c r="U257" s="82">
        <v>100</v>
      </c>
      <c r="V257" s="82">
        <v>6486</v>
      </c>
      <c r="W257" s="82" t="s">
        <v>4961</v>
      </c>
      <c r="X257" s="82">
        <v>239.36279999999999</v>
      </c>
      <c r="Y257" s="86">
        <v>47609268.600000001</v>
      </c>
      <c r="Z257" s="86"/>
      <c r="AA257" s="82">
        <v>253.22</v>
      </c>
      <c r="AB257" s="86">
        <v>-1.3</v>
      </c>
      <c r="AC257" s="86">
        <v>49711077</v>
      </c>
      <c r="AD257" s="86">
        <v>49711077</v>
      </c>
      <c r="AE257" s="86">
        <v>0</v>
      </c>
      <c r="AF257" s="86">
        <v>2101808.4</v>
      </c>
      <c r="AG257" s="86">
        <v>2756189.4</v>
      </c>
      <c r="AH257" s="86">
        <v>-654381</v>
      </c>
      <c r="AI257" s="86"/>
      <c r="AJ257" s="86">
        <v>2165072769.0500002</v>
      </c>
      <c r="AK257" s="82">
        <v>2.2959999999999998</v>
      </c>
      <c r="AL257" s="82" t="s">
        <v>5001</v>
      </c>
      <c r="AM257" s="82" t="s">
        <v>4979</v>
      </c>
      <c r="AN257" s="82">
        <v>6194</v>
      </c>
      <c r="AO257" s="82" t="s">
        <v>4962</v>
      </c>
      <c r="AP257" s="82"/>
      <c r="AQ257" s="83">
        <v>45470</v>
      </c>
      <c r="AR257" s="83"/>
      <c r="AS257" s="82">
        <v>0</v>
      </c>
      <c r="AT257" s="82"/>
      <c r="AU257" s="83">
        <v>45777</v>
      </c>
      <c r="AV257" s="82" t="s">
        <v>4979</v>
      </c>
      <c r="AW257" s="82">
        <v>2</v>
      </c>
      <c r="AX257" s="83"/>
      <c r="AY257" s="82" t="s">
        <v>4963</v>
      </c>
      <c r="AZ257" s="82">
        <v>1</v>
      </c>
      <c r="BA257" s="82"/>
      <c r="BB257" s="82"/>
      <c r="BC257" s="87"/>
      <c r="BD257" s="87"/>
      <c r="BE257" s="87"/>
      <c r="BF257" s="87"/>
      <c r="BG257" s="82" t="s">
        <v>4888</v>
      </c>
      <c r="BH257" s="82" t="s">
        <v>8420</v>
      </c>
      <c r="BI257" s="82"/>
      <c r="BJ257" s="82"/>
      <c r="BK257" s="82"/>
      <c r="BL257" s="86">
        <v>49711077</v>
      </c>
      <c r="BM257" s="82">
        <v>2.2959999999999998</v>
      </c>
      <c r="BN257" s="82" t="s">
        <v>4964</v>
      </c>
      <c r="BO257" s="82"/>
      <c r="BP257" s="88"/>
      <c r="BQ257" s="88"/>
      <c r="BR257" s="88"/>
      <c r="BS257" s="82"/>
      <c r="BT257" s="85"/>
    </row>
    <row r="258" spans="1:72" hidden="1">
      <c r="A258" s="82" t="s">
        <v>4990</v>
      </c>
      <c r="B258" s="82" t="s">
        <v>4991</v>
      </c>
      <c r="C258" s="82" t="s">
        <v>406</v>
      </c>
      <c r="D258" s="82" t="s">
        <v>5325</v>
      </c>
      <c r="E258" s="82" t="s">
        <v>8435</v>
      </c>
      <c r="F258" s="82" t="s">
        <v>4978</v>
      </c>
      <c r="G258" s="83"/>
      <c r="H258" s="84">
        <v>99750</v>
      </c>
      <c r="I258" s="85"/>
      <c r="J258" s="82">
        <v>314.10000000000002</v>
      </c>
      <c r="K258" s="86">
        <v>0</v>
      </c>
      <c r="L258" s="82"/>
      <c r="M258" s="82"/>
      <c r="N258" s="82"/>
      <c r="O258" s="82"/>
      <c r="P258" s="82" t="s">
        <v>8436</v>
      </c>
      <c r="Q258" s="86"/>
      <c r="R258" s="82">
        <v>0</v>
      </c>
      <c r="S258" s="86">
        <v>99750</v>
      </c>
      <c r="T258" s="83">
        <v>45777</v>
      </c>
      <c r="U258" s="82">
        <v>100</v>
      </c>
      <c r="V258" s="82">
        <v>6490</v>
      </c>
      <c r="W258" s="82" t="s">
        <v>4961</v>
      </c>
      <c r="X258" s="82">
        <v>265.5924</v>
      </c>
      <c r="Y258" s="86">
        <v>26492845.719999999</v>
      </c>
      <c r="Z258" s="86"/>
      <c r="AA258" s="82">
        <v>317.10000000000002</v>
      </c>
      <c r="AB258" s="86">
        <v>-0.95</v>
      </c>
      <c r="AC258" s="86">
        <v>31331475</v>
      </c>
      <c r="AD258" s="86">
        <v>31331475</v>
      </c>
      <c r="AE258" s="86">
        <v>0</v>
      </c>
      <c r="AF258" s="86">
        <v>4838629.28</v>
      </c>
      <c r="AG258" s="86">
        <v>5137879.28</v>
      </c>
      <c r="AH258" s="86">
        <v>-299250</v>
      </c>
      <c r="AI258" s="86"/>
      <c r="AJ258" s="86">
        <v>2165072769.0500002</v>
      </c>
      <c r="AK258" s="82">
        <v>1.4471000000000001</v>
      </c>
      <c r="AL258" s="82" t="s">
        <v>8437</v>
      </c>
      <c r="AM258" s="82" t="s">
        <v>4979</v>
      </c>
      <c r="AN258" s="82">
        <v>6241</v>
      </c>
      <c r="AO258" s="82" t="s">
        <v>8436</v>
      </c>
      <c r="AP258" s="82"/>
      <c r="AQ258" s="83">
        <v>45726</v>
      </c>
      <c r="AR258" s="83"/>
      <c r="AS258" s="82">
        <v>0</v>
      </c>
      <c r="AT258" s="82"/>
      <c r="AU258" s="83">
        <v>45777</v>
      </c>
      <c r="AV258" s="82" t="s">
        <v>4979</v>
      </c>
      <c r="AW258" s="82">
        <v>1</v>
      </c>
      <c r="AX258" s="83"/>
      <c r="AY258" s="82" t="s">
        <v>4963</v>
      </c>
      <c r="AZ258" s="82">
        <v>1</v>
      </c>
      <c r="BA258" s="82"/>
      <c r="BB258" s="82"/>
      <c r="BC258" s="87"/>
      <c r="BD258" s="87"/>
      <c r="BE258" s="87"/>
      <c r="BF258" s="87"/>
      <c r="BG258" s="82" t="s">
        <v>4888</v>
      </c>
      <c r="BH258" s="82" t="s">
        <v>8420</v>
      </c>
      <c r="BI258" s="82"/>
      <c r="BJ258" s="82"/>
      <c r="BK258" s="82"/>
      <c r="BL258" s="86">
        <v>31331475</v>
      </c>
      <c r="BM258" s="82">
        <v>1.4471000000000001</v>
      </c>
      <c r="BN258" s="82" t="s">
        <v>5002</v>
      </c>
      <c r="BO258" s="82"/>
      <c r="BP258" s="88"/>
      <c r="BQ258" s="88"/>
      <c r="BR258" s="88"/>
      <c r="BS258" s="82"/>
      <c r="BT258" s="85"/>
    </row>
    <row r="259" spans="1:72" hidden="1">
      <c r="A259" s="82" t="s">
        <v>4990</v>
      </c>
      <c r="B259" s="82" t="s">
        <v>4991</v>
      </c>
      <c r="C259" s="82" t="s">
        <v>435</v>
      </c>
      <c r="D259" s="82" t="s">
        <v>8858</v>
      </c>
      <c r="E259" s="82" t="s">
        <v>8859</v>
      </c>
      <c r="F259" s="82" t="s">
        <v>4978</v>
      </c>
      <c r="G259" s="83"/>
      <c r="H259" s="84">
        <v>39375</v>
      </c>
      <c r="I259" s="85"/>
      <c r="J259" s="82">
        <v>226.84</v>
      </c>
      <c r="K259" s="86">
        <v>0</v>
      </c>
      <c r="L259" s="82"/>
      <c r="M259" s="82"/>
      <c r="N259" s="82"/>
      <c r="O259" s="82"/>
      <c r="P259" s="82" t="s">
        <v>5039</v>
      </c>
      <c r="Q259" s="86"/>
      <c r="R259" s="82">
        <v>0</v>
      </c>
      <c r="S259" s="86">
        <v>78750</v>
      </c>
      <c r="T259" s="83">
        <v>45777</v>
      </c>
      <c r="U259" s="82">
        <v>100</v>
      </c>
      <c r="V259" s="82">
        <v>6492</v>
      </c>
      <c r="W259" s="82" t="s">
        <v>4961</v>
      </c>
      <c r="X259" s="82">
        <v>263.86219999999997</v>
      </c>
      <c r="Y259" s="86">
        <v>10389573.310000001</v>
      </c>
      <c r="Z259" s="86"/>
      <c r="AA259" s="82">
        <v>231.33</v>
      </c>
      <c r="AB259" s="86">
        <v>-1.94</v>
      </c>
      <c r="AC259" s="86">
        <v>8931825</v>
      </c>
      <c r="AD259" s="86">
        <v>8931825</v>
      </c>
      <c r="AE259" s="86">
        <v>0</v>
      </c>
      <c r="AF259" s="86">
        <v>-1457748.31</v>
      </c>
      <c r="AG259" s="86">
        <v>-1280954.56</v>
      </c>
      <c r="AH259" s="86">
        <v>-176793.75</v>
      </c>
      <c r="AI259" s="86"/>
      <c r="AJ259" s="86">
        <v>2165072769.0500002</v>
      </c>
      <c r="AK259" s="82">
        <v>0.41249999999999998</v>
      </c>
      <c r="AL259" s="82" t="s">
        <v>8860</v>
      </c>
      <c r="AM259" s="82" t="s">
        <v>4979</v>
      </c>
      <c r="AN259" s="82">
        <v>6244</v>
      </c>
      <c r="AO259" s="82" t="s">
        <v>5041</v>
      </c>
      <c r="AP259" s="82"/>
      <c r="AQ259" s="83">
        <v>45512</v>
      </c>
      <c r="AR259" s="83"/>
      <c r="AS259" s="82">
        <v>0</v>
      </c>
      <c r="AT259" s="82"/>
      <c r="AU259" s="83">
        <v>45777</v>
      </c>
      <c r="AV259" s="82" t="s">
        <v>4979</v>
      </c>
      <c r="AW259" s="82">
        <v>2</v>
      </c>
      <c r="AX259" s="83"/>
      <c r="AY259" s="82" t="s">
        <v>4963</v>
      </c>
      <c r="AZ259" s="82">
        <v>1</v>
      </c>
      <c r="BA259" s="82"/>
      <c r="BB259" s="82"/>
      <c r="BC259" s="87"/>
      <c r="BD259" s="87"/>
      <c r="BE259" s="87"/>
      <c r="BF259" s="87"/>
      <c r="BG259" s="82" t="s">
        <v>4888</v>
      </c>
      <c r="BH259" s="82" t="s">
        <v>8420</v>
      </c>
      <c r="BI259" s="82"/>
      <c r="BJ259" s="82"/>
      <c r="BK259" s="82"/>
      <c r="BL259" s="86">
        <v>8931825</v>
      </c>
      <c r="BM259" s="82">
        <v>0.41249999999999998</v>
      </c>
      <c r="BN259" s="82" t="s">
        <v>5002</v>
      </c>
      <c r="BO259" s="82"/>
      <c r="BP259" s="88"/>
      <c r="BQ259" s="88"/>
      <c r="BR259" s="88"/>
      <c r="BS259" s="82"/>
      <c r="BT259" s="85"/>
    </row>
    <row r="260" spans="1:72" hidden="1">
      <c r="A260" s="82" t="s">
        <v>4990</v>
      </c>
      <c r="B260" s="82" t="s">
        <v>4991</v>
      </c>
      <c r="C260" s="82" t="s">
        <v>475</v>
      </c>
      <c r="D260" s="82" t="s">
        <v>3381</v>
      </c>
      <c r="E260" s="82" t="s">
        <v>8812</v>
      </c>
      <c r="F260" s="82" t="s">
        <v>4978</v>
      </c>
      <c r="G260" s="83"/>
      <c r="H260" s="84">
        <v>25</v>
      </c>
      <c r="I260" s="85"/>
      <c r="J260" s="82">
        <v>29455</v>
      </c>
      <c r="K260" s="86">
        <v>0</v>
      </c>
      <c r="L260" s="82"/>
      <c r="M260" s="82"/>
      <c r="N260" s="82"/>
      <c r="O260" s="82"/>
      <c r="P260" s="82" t="s">
        <v>5003</v>
      </c>
      <c r="Q260" s="86"/>
      <c r="R260" s="82">
        <v>0</v>
      </c>
      <c r="S260" s="86">
        <v>250</v>
      </c>
      <c r="T260" s="83">
        <v>45777</v>
      </c>
      <c r="U260" s="82">
        <v>100</v>
      </c>
      <c r="V260" s="82">
        <v>16112</v>
      </c>
      <c r="W260" s="82" t="s">
        <v>4961</v>
      </c>
      <c r="X260" s="82">
        <v>34440</v>
      </c>
      <c r="Y260" s="86">
        <v>861000</v>
      </c>
      <c r="Z260" s="86"/>
      <c r="AA260" s="82">
        <v>29165</v>
      </c>
      <c r="AB260" s="86">
        <v>0.99</v>
      </c>
      <c r="AC260" s="86">
        <v>736375</v>
      </c>
      <c r="AD260" s="86">
        <v>736375</v>
      </c>
      <c r="AE260" s="86">
        <v>0</v>
      </c>
      <c r="AF260" s="86">
        <v>-124625</v>
      </c>
      <c r="AG260" s="86">
        <v>-131875</v>
      </c>
      <c r="AH260" s="86">
        <v>7250</v>
      </c>
      <c r="AI260" s="86"/>
      <c r="AJ260" s="86">
        <v>2165072769.0500002</v>
      </c>
      <c r="AK260" s="82">
        <v>3.4000000000000002E-2</v>
      </c>
      <c r="AL260" s="82" t="s">
        <v>8974</v>
      </c>
      <c r="AM260" s="82" t="s">
        <v>4979</v>
      </c>
      <c r="AN260" s="82">
        <v>73458</v>
      </c>
      <c r="AO260" s="82" t="s">
        <v>5004</v>
      </c>
      <c r="AP260" s="82"/>
      <c r="AQ260" s="83">
        <v>44386</v>
      </c>
      <c r="AR260" s="83"/>
      <c r="AS260" s="82">
        <v>0</v>
      </c>
      <c r="AT260" s="82"/>
      <c r="AU260" s="83">
        <v>45777</v>
      </c>
      <c r="AV260" s="82" t="s">
        <v>4979</v>
      </c>
      <c r="AW260" s="82">
        <v>10</v>
      </c>
      <c r="AX260" s="83"/>
      <c r="AY260" s="82" t="s">
        <v>4963</v>
      </c>
      <c r="AZ260" s="82">
        <v>1</v>
      </c>
      <c r="BA260" s="82"/>
      <c r="BB260" s="82"/>
      <c r="BC260" s="87"/>
      <c r="BD260" s="87"/>
      <c r="BE260" s="87"/>
      <c r="BF260" s="87"/>
      <c r="BG260" s="82" t="s">
        <v>4888</v>
      </c>
      <c r="BH260" s="82" t="s">
        <v>8420</v>
      </c>
      <c r="BI260" s="82"/>
      <c r="BJ260" s="82"/>
      <c r="BK260" s="82"/>
      <c r="BL260" s="86">
        <v>736375</v>
      </c>
      <c r="BM260" s="82">
        <v>3.4000000000000002E-2</v>
      </c>
      <c r="BN260" s="82" t="s">
        <v>4984</v>
      </c>
      <c r="BO260" s="82"/>
      <c r="BP260" s="88"/>
      <c r="BQ260" s="88"/>
      <c r="BR260" s="88"/>
      <c r="BS260" s="82"/>
      <c r="BT260" s="85"/>
    </row>
    <row r="261" spans="1:72" hidden="1">
      <c r="A261" s="82" t="s">
        <v>4990</v>
      </c>
      <c r="B261" s="82" t="s">
        <v>4991</v>
      </c>
      <c r="C261" s="82" t="s">
        <v>9388</v>
      </c>
      <c r="D261" s="82" t="s">
        <v>3379</v>
      </c>
      <c r="E261" s="82" t="s">
        <v>8443</v>
      </c>
      <c r="F261" s="82" t="s">
        <v>4978</v>
      </c>
      <c r="G261" s="83"/>
      <c r="H261" s="84">
        <v>1073250</v>
      </c>
      <c r="I261" s="85"/>
      <c r="J261" s="82">
        <v>97.45</v>
      </c>
      <c r="K261" s="86">
        <v>0</v>
      </c>
      <c r="L261" s="82"/>
      <c r="M261" s="82"/>
      <c r="N261" s="82"/>
      <c r="O261" s="82"/>
      <c r="P261" s="82" t="s">
        <v>4973</v>
      </c>
      <c r="Q261" s="86"/>
      <c r="R261" s="82">
        <v>0</v>
      </c>
      <c r="S261" s="86">
        <v>2146500</v>
      </c>
      <c r="T261" s="83">
        <v>45777</v>
      </c>
      <c r="U261" s="82">
        <v>100</v>
      </c>
      <c r="V261" s="82">
        <v>170042</v>
      </c>
      <c r="W261" s="82" t="s">
        <v>4961</v>
      </c>
      <c r="X261" s="82">
        <v>100.66589999999999</v>
      </c>
      <c r="Y261" s="86">
        <v>108039718.5</v>
      </c>
      <c r="Z261" s="86"/>
      <c r="AA261" s="82">
        <v>99.33</v>
      </c>
      <c r="AB261" s="86">
        <v>-1.89</v>
      </c>
      <c r="AC261" s="86">
        <v>104588212.5</v>
      </c>
      <c r="AD261" s="86">
        <v>104588212.5</v>
      </c>
      <c r="AE261" s="86">
        <v>0</v>
      </c>
      <c r="AF261" s="86">
        <v>-3451506</v>
      </c>
      <c r="AG261" s="86">
        <v>-1433796</v>
      </c>
      <c r="AH261" s="86">
        <v>-2017710</v>
      </c>
      <c r="AI261" s="86"/>
      <c r="AJ261" s="86">
        <v>2165072769.0500002</v>
      </c>
      <c r="AK261" s="82">
        <v>4.8307000000000002</v>
      </c>
      <c r="AL261" s="82" t="s">
        <v>8444</v>
      </c>
      <c r="AM261" s="82" t="s">
        <v>4979</v>
      </c>
      <c r="AN261" s="82">
        <v>6343</v>
      </c>
      <c r="AO261" s="82" t="s">
        <v>4962</v>
      </c>
      <c r="AP261" s="82"/>
      <c r="AQ261" s="83">
        <v>45456</v>
      </c>
      <c r="AR261" s="83"/>
      <c r="AS261" s="82">
        <v>0</v>
      </c>
      <c r="AT261" s="82"/>
      <c r="AU261" s="83">
        <v>45777</v>
      </c>
      <c r="AV261" s="82" t="s">
        <v>4979</v>
      </c>
      <c r="AW261" s="82">
        <v>2</v>
      </c>
      <c r="AX261" s="83"/>
      <c r="AY261" s="82" t="s">
        <v>4963</v>
      </c>
      <c r="AZ261" s="82">
        <v>1</v>
      </c>
      <c r="BA261" s="82"/>
      <c r="BB261" s="82"/>
      <c r="BC261" s="87"/>
      <c r="BD261" s="87"/>
      <c r="BE261" s="87"/>
      <c r="BF261" s="87"/>
      <c r="BG261" s="82" t="s">
        <v>4888</v>
      </c>
      <c r="BH261" s="82" t="s">
        <v>8420</v>
      </c>
      <c r="BI261" s="82"/>
      <c r="BJ261" s="82"/>
      <c r="BK261" s="82"/>
      <c r="BL261" s="86">
        <v>104588212.5</v>
      </c>
      <c r="BM261" s="82">
        <v>4.8307000000000002</v>
      </c>
      <c r="BN261" s="82" t="s">
        <v>4964</v>
      </c>
      <c r="BO261" s="82"/>
      <c r="BP261" s="88"/>
      <c r="BQ261" s="88"/>
      <c r="BR261" s="88"/>
      <c r="BS261" s="82"/>
      <c r="BT261" s="85"/>
    </row>
    <row r="262" spans="1:72" hidden="1">
      <c r="A262" s="82" t="s">
        <v>4990</v>
      </c>
      <c r="B262" s="82" t="s">
        <v>4991</v>
      </c>
      <c r="C262" s="82" t="s">
        <v>586</v>
      </c>
      <c r="D262" s="82" t="s">
        <v>5353</v>
      </c>
      <c r="E262" s="82" t="s">
        <v>8520</v>
      </c>
      <c r="F262" s="82" t="s">
        <v>4978</v>
      </c>
      <c r="G262" s="83"/>
      <c r="H262" s="84">
        <v>975</v>
      </c>
      <c r="I262" s="85"/>
      <c r="J262" s="82">
        <v>1550.1</v>
      </c>
      <c r="K262" s="86">
        <v>0</v>
      </c>
      <c r="L262" s="82"/>
      <c r="M262" s="82"/>
      <c r="N262" s="82"/>
      <c r="O262" s="82"/>
      <c r="P262" s="82" t="s">
        <v>4999</v>
      </c>
      <c r="Q262" s="86"/>
      <c r="R262" s="82">
        <v>0</v>
      </c>
      <c r="S262" s="86">
        <v>1950</v>
      </c>
      <c r="T262" s="83">
        <v>45777</v>
      </c>
      <c r="U262" s="82">
        <v>100</v>
      </c>
      <c r="V262" s="82">
        <v>6515</v>
      </c>
      <c r="W262" s="82" t="s">
        <v>4961</v>
      </c>
      <c r="X262" s="82">
        <v>1547.9848</v>
      </c>
      <c r="Y262" s="86">
        <v>1509285.18</v>
      </c>
      <c r="Z262" s="86"/>
      <c r="AA262" s="82"/>
      <c r="AB262" s="86"/>
      <c r="AC262" s="86">
        <v>1511347.5</v>
      </c>
      <c r="AD262" s="86">
        <v>1511347.5</v>
      </c>
      <c r="AE262" s="86">
        <v>0</v>
      </c>
      <c r="AF262" s="86">
        <v>2062.3200000000002</v>
      </c>
      <c r="AG262" s="86"/>
      <c r="AH262" s="86">
        <v>2062.3200000000002</v>
      </c>
      <c r="AI262" s="86"/>
      <c r="AJ262" s="86">
        <v>2165072769.0500002</v>
      </c>
      <c r="AK262" s="82">
        <v>6.9800000000000001E-2</v>
      </c>
      <c r="AL262" s="82" t="s">
        <v>8521</v>
      </c>
      <c r="AM262" s="82" t="s">
        <v>4979</v>
      </c>
      <c r="AN262" s="82">
        <v>6403</v>
      </c>
      <c r="AO262" s="82" t="s">
        <v>5000</v>
      </c>
      <c r="AP262" s="82"/>
      <c r="AQ262" s="83">
        <v>43908</v>
      </c>
      <c r="AR262" s="83"/>
      <c r="AS262" s="82">
        <v>0</v>
      </c>
      <c r="AT262" s="82"/>
      <c r="AU262" s="83">
        <v>45777</v>
      </c>
      <c r="AV262" s="82" t="s">
        <v>4979</v>
      </c>
      <c r="AW262" s="82">
        <v>2</v>
      </c>
      <c r="AX262" s="83"/>
      <c r="AY262" s="82" t="s">
        <v>4963</v>
      </c>
      <c r="AZ262" s="82">
        <v>1</v>
      </c>
      <c r="BA262" s="82"/>
      <c r="BB262" s="82"/>
      <c r="BC262" s="87"/>
      <c r="BD262" s="87"/>
      <c r="BE262" s="87"/>
      <c r="BF262" s="87"/>
      <c r="BG262" s="82" t="s">
        <v>4888</v>
      </c>
      <c r="BH262" s="82" t="s">
        <v>8420</v>
      </c>
      <c r="BI262" s="82"/>
      <c r="BJ262" s="82"/>
      <c r="BK262" s="82"/>
      <c r="BL262" s="86">
        <v>1511347.5</v>
      </c>
      <c r="BM262" s="82">
        <v>6.9800000000000001E-2</v>
      </c>
      <c r="BN262" s="82" t="s">
        <v>4997</v>
      </c>
      <c r="BO262" s="82"/>
      <c r="BP262" s="88"/>
      <c r="BQ262" s="88"/>
      <c r="BR262" s="88"/>
      <c r="BS262" s="82"/>
      <c r="BT262" s="85"/>
    </row>
    <row r="263" spans="1:72" hidden="1">
      <c r="A263" s="82" t="s">
        <v>4990</v>
      </c>
      <c r="B263" s="82" t="s">
        <v>4991</v>
      </c>
      <c r="C263" s="82" t="s">
        <v>636</v>
      </c>
      <c r="D263" s="82" t="s">
        <v>8522</v>
      </c>
      <c r="E263" s="82" t="s">
        <v>20898</v>
      </c>
      <c r="F263" s="82" t="s">
        <v>4978</v>
      </c>
      <c r="G263" s="83"/>
      <c r="H263" s="84">
        <v>7200</v>
      </c>
      <c r="I263" s="85"/>
      <c r="J263" s="82">
        <v>337.3</v>
      </c>
      <c r="K263" s="86">
        <v>0</v>
      </c>
      <c r="L263" s="82"/>
      <c r="M263" s="82"/>
      <c r="N263" s="82"/>
      <c r="O263" s="82"/>
      <c r="P263" s="82" t="s">
        <v>5018</v>
      </c>
      <c r="Q263" s="86"/>
      <c r="R263" s="82">
        <v>0</v>
      </c>
      <c r="S263" s="86">
        <v>14400</v>
      </c>
      <c r="T263" s="83">
        <v>45777</v>
      </c>
      <c r="U263" s="82">
        <v>100</v>
      </c>
      <c r="V263" s="82">
        <v>57826</v>
      </c>
      <c r="W263" s="82" t="s">
        <v>4961</v>
      </c>
      <c r="X263" s="82">
        <v>350.49430000000001</v>
      </c>
      <c r="Y263" s="86">
        <v>2523558.96</v>
      </c>
      <c r="Z263" s="86"/>
      <c r="AA263" s="82">
        <v>336.7</v>
      </c>
      <c r="AB263" s="86">
        <v>0.18</v>
      </c>
      <c r="AC263" s="86">
        <v>2428560</v>
      </c>
      <c r="AD263" s="86">
        <v>2428560</v>
      </c>
      <c r="AE263" s="86">
        <v>0</v>
      </c>
      <c r="AF263" s="86">
        <v>-94998.96</v>
      </c>
      <c r="AG263" s="86">
        <v>-99318.96</v>
      </c>
      <c r="AH263" s="86">
        <v>4320</v>
      </c>
      <c r="AI263" s="86"/>
      <c r="AJ263" s="86">
        <v>2165072769.0500002</v>
      </c>
      <c r="AK263" s="82">
        <v>0.11219999999999999</v>
      </c>
      <c r="AL263" s="82" t="s">
        <v>20899</v>
      </c>
      <c r="AM263" s="82" t="s">
        <v>4979</v>
      </c>
      <c r="AN263" s="82">
        <v>774929</v>
      </c>
      <c r="AO263" s="82" t="s">
        <v>4998</v>
      </c>
      <c r="AP263" s="82"/>
      <c r="AQ263" s="83"/>
      <c r="AR263" s="83"/>
      <c r="AS263" s="82">
        <v>0</v>
      </c>
      <c r="AT263" s="82"/>
      <c r="AU263" s="83">
        <v>45777</v>
      </c>
      <c r="AV263" s="82" t="s">
        <v>4979</v>
      </c>
      <c r="AW263" s="82">
        <v>2</v>
      </c>
      <c r="AX263" s="83"/>
      <c r="AY263" s="82" t="s">
        <v>4963</v>
      </c>
      <c r="AZ263" s="82">
        <v>1</v>
      </c>
      <c r="BA263" s="82"/>
      <c r="BB263" s="82"/>
      <c r="BC263" s="87"/>
      <c r="BD263" s="87"/>
      <c r="BE263" s="87"/>
      <c r="BF263" s="87"/>
      <c r="BG263" s="82" t="s">
        <v>4888</v>
      </c>
      <c r="BH263" s="82" t="s">
        <v>8420</v>
      </c>
      <c r="BI263" s="82"/>
      <c r="BJ263" s="82"/>
      <c r="BK263" s="82"/>
      <c r="BL263" s="86">
        <v>2428560</v>
      </c>
      <c r="BM263" s="82">
        <v>0.11219999999999999</v>
      </c>
      <c r="BN263" s="82" t="s">
        <v>4998</v>
      </c>
      <c r="BO263" s="82"/>
      <c r="BP263" s="88"/>
      <c r="BQ263" s="88"/>
      <c r="BR263" s="88"/>
      <c r="BS263" s="82"/>
      <c r="BT263" s="85"/>
    </row>
    <row r="264" spans="1:72" hidden="1">
      <c r="A264" s="82" t="s">
        <v>4990</v>
      </c>
      <c r="B264" s="82" t="s">
        <v>4991</v>
      </c>
      <c r="C264" s="82" t="s">
        <v>656</v>
      </c>
      <c r="D264" s="82" t="s">
        <v>5382</v>
      </c>
      <c r="E264" s="82" t="s">
        <v>8761</v>
      </c>
      <c r="F264" s="82" t="s">
        <v>4978</v>
      </c>
      <c r="G264" s="83"/>
      <c r="H264" s="84">
        <v>18750</v>
      </c>
      <c r="I264" s="85"/>
      <c r="J264" s="82">
        <v>487.75</v>
      </c>
      <c r="K264" s="86">
        <v>0</v>
      </c>
      <c r="L264" s="82"/>
      <c r="M264" s="82"/>
      <c r="N264" s="82"/>
      <c r="O264" s="82"/>
      <c r="P264" s="82" t="s">
        <v>5005</v>
      </c>
      <c r="Q264" s="86"/>
      <c r="R264" s="82">
        <v>0</v>
      </c>
      <c r="S264" s="86">
        <v>18750</v>
      </c>
      <c r="T264" s="83">
        <v>45777</v>
      </c>
      <c r="U264" s="82">
        <v>100</v>
      </c>
      <c r="V264" s="82">
        <v>6529</v>
      </c>
      <c r="W264" s="82" t="s">
        <v>4961</v>
      </c>
      <c r="X264" s="82">
        <v>516.46040000000005</v>
      </c>
      <c r="Y264" s="86">
        <v>9683632.6300000008</v>
      </c>
      <c r="Z264" s="86"/>
      <c r="AA264" s="82">
        <v>483.65</v>
      </c>
      <c r="AB264" s="86">
        <v>0.85</v>
      </c>
      <c r="AC264" s="86">
        <v>9145312.5</v>
      </c>
      <c r="AD264" s="86">
        <v>9145312.5</v>
      </c>
      <c r="AE264" s="86">
        <v>0</v>
      </c>
      <c r="AF264" s="86">
        <v>-538320.13</v>
      </c>
      <c r="AG264" s="86">
        <v>-615195.13</v>
      </c>
      <c r="AH264" s="86">
        <v>76875</v>
      </c>
      <c r="AI264" s="86"/>
      <c r="AJ264" s="86">
        <v>2165072769.0500002</v>
      </c>
      <c r="AK264" s="82">
        <v>0.4224</v>
      </c>
      <c r="AL264" s="82" t="s">
        <v>8762</v>
      </c>
      <c r="AM264" s="82" t="s">
        <v>4979</v>
      </c>
      <c r="AN264" s="82">
        <v>6483</v>
      </c>
      <c r="AO264" s="82" t="s">
        <v>5006</v>
      </c>
      <c r="AP264" s="82"/>
      <c r="AQ264" s="83">
        <v>45603</v>
      </c>
      <c r="AR264" s="83"/>
      <c r="AS264" s="82">
        <v>0</v>
      </c>
      <c r="AT264" s="82"/>
      <c r="AU264" s="83">
        <v>45777</v>
      </c>
      <c r="AV264" s="82" t="s">
        <v>4979</v>
      </c>
      <c r="AW264" s="82">
        <v>1</v>
      </c>
      <c r="AX264" s="83"/>
      <c r="AY264" s="82" t="s">
        <v>4963</v>
      </c>
      <c r="AZ264" s="82">
        <v>1</v>
      </c>
      <c r="BA264" s="82"/>
      <c r="BB264" s="82"/>
      <c r="BC264" s="87"/>
      <c r="BD264" s="87"/>
      <c r="BE264" s="87"/>
      <c r="BF264" s="87"/>
      <c r="BG264" s="82" t="s">
        <v>4888</v>
      </c>
      <c r="BH264" s="82" t="s">
        <v>8420</v>
      </c>
      <c r="BI264" s="82"/>
      <c r="BJ264" s="82"/>
      <c r="BK264" s="82"/>
      <c r="BL264" s="86">
        <v>9145312.5</v>
      </c>
      <c r="BM264" s="82">
        <v>0.4224</v>
      </c>
      <c r="BN264" s="82" t="s">
        <v>4980</v>
      </c>
      <c r="BO264" s="82"/>
      <c r="BP264" s="88"/>
      <c r="BQ264" s="88"/>
      <c r="BR264" s="88"/>
      <c r="BS264" s="82"/>
      <c r="BT264" s="85"/>
    </row>
    <row r="265" spans="1:72" hidden="1">
      <c r="A265" s="82" t="s">
        <v>4990</v>
      </c>
      <c r="B265" s="82" t="s">
        <v>4991</v>
      </c>
      <c r="C265" s="82" t="s">
        <v>746</v>
      </c>
      <c r="D265" s="82" t="s">
        <v>5307</v>
      </c>
      <c r="E265" s="82" t="s">
        <v>8978</v>
      </c>
      <c r="F265" s="82" t="s">
        <v>4978</v>
      </c>
      <c r="G265" s="83"/>
      <c r="H265" s="84">
        <v>77550</v>
      </c>
      <c r="I265" s="85"/>
      <c r="J265" s="82">
        <v>674.3</v>
      </c>
      <c r="K265" s="86">
        <v>0</v>
      </c>
      <c r="L265" s="82"/>
      <c r="M265" s="82"/>
      <c r="N265" s="82"/>
      <c r="O265" s="82"/>
      <c r="P265" s="82" t="s">
        <v>5007</v>
      </c>
      <c r="Q265" s="86"/>
      <c r="R265" s="82">
        <v>0</v>
      </c>
      <c r="S265" s="86">
        <v>155100</v>
      </c>
      <c r="T265" s="83">
        <v>45777</v>
      </c>
      <c r="U265" s="82">
        <v>100</v>
      </c>
      <c r="V265" s="82">
        <v>6528</v>
      </c>
      <c r="W265" s="82" t="s">
        <v>4961</v>
      </c>
      <c r="X265" s="82">
        <v>769.93140000000005</v>
      </c>
      <c r="Y265" s="86">
        <v>59708180.5</v>
      </c>
      <c r="Z265" s="86"/>
      <c r="AA265" s="82">
        <v>658.85</v>
      </c>
      <c r="AB265" s="86">
        <v>2.35</v>
      </c>
      <c r="AC265" s="86">
        <v>52291965</v>
      </c>
      <c r="AD265" s="86">
        <v>52291965</v>
      </c>
      <c r="AE265" s="86">
        <v>0</v>
      </c>
      <c r="AF265" s="86">
        <v>-7416215.5</v>
      </c>
      <c r="AG265" s="86">
        <v>-8614363</v>
      </c>
      <c r="AH265" s="86">
        <v>1198147.5</v>
      </c>
      <c r="AI265" s="86"/>
      <c r="AJ265" s="86">
        <v>2165072769.0500002</v>
      </c>
      <c r="AK265" s="82">
        <v>2.4152999999999998</v>
      </c>
      <c r="AL265" s="82" t="s">
        <v>8979</v>
      </c>
      <c r="AM265" s="82" t="s">
        <v>4979</v>
      </c>
      <c r="AN265" s="82">
        <v>6555</v>
      </c>
      <c r="AO265" s="82" t="s">
        <v>5008</v>
      </c>
      <c r="AP265" s="82"/>
      <c r="AQ265" s="83">
        <v>45503</v>
      </c>
      <c r="AR265" s="83"/>
      <c r="AS265" s="82">
        <v>0</v>
      </c>
      <c r="AT265" s="82"/>
      <c r="AU265" s="83">
        <v>45777</v>
      </c>
      <c r="AV265" s="82" t="s">
        <v>4979</v>
      </c>
      <c r="AW265" s="82">
        <v>2</v>
      </c>
      <c r="AX265" s="83"/>
      <c r="AY265" s="82" t="s">
        <v>4963</v>
      </c>
      <c r="AZ265" s="82">
        <v>1</v>
      </c>
      <c r="BA265" s="82"/>
      <c r="BB265" s="82"/>
      <c r="BC265" s="87"/>
      <c r="BD265" s="87"/>
      <c r="BE265" s="87"/>
      <c r="BF265" s="87"/>
      <c r="BG265" s="82" t="s">
        <v>4888</v>
      </c>
      <c r="BH265" s="82" t="s">
        <v>8420</v>
      </c>
      <c r="BI265" s="82"/>
      <c r="BJ265" s="82"/>
      <c r="BK265" s="82"/>
      <c r="BL265" s="86">
        <v>52291965</v>
      </c>
      <c r="BM265" s="82">
        <v>2.4152999999999998</v>
      </c>
      <c r="BN265" s="82" t="s">
        <v>5008</v>
      </c>
      <c r="BO265" s="82"/>
      <c r="BP265" s="88"/>
      <c r="BQ265" s="88"/>
      <c r="BR265" s="88"/>
      <c r="BS265" s="82"/>
      <c r="BT265" s="85"/>
    </row>
    <row r="266" spans="1:72" hidden="1">
      <c r="A266" s="82" t="s">
        <v>4990</v>
      </c>
      <c r="B266" s="82" t="s">
        <v>4991</v>
      </c>
      <c r="C266" s="82" t="s">
        <v>883</v>
      </c>
      <c r="D266" s="82" t="s">
        <v>12395</v>
      </c>
      <c r="E266" s="82" t="s">
        <v>8450</v>
      </c>
      <c r="F266" s="82" t="s">
        <v>4978</v>
      </c>
      <c r="G266" s="83"/>
      <c r="H266" s="84">
        <v>32400</v>
      </c>
      <c r="I266" s="85"/>
      <c r="J266" s="82">
        <v>351.75</v>
      </c>
      <c r="K266" s="86">
        <v>0</v>
      </c>
      <c r="L266" s="82"/>
      <c r="M266" s="82"/>
      <c r="N266" s="82"/>
      <c r="O266" s="82"/>
      <c r="P266" s="82" t="s">
        <v>5003</v>
      </c>
      <c r="Q266" s="86"/>
      <c r="R266" s="82">
        <v>0</v>
      </c>
      <c r="S266" s="86">
        <v>32400</v>
      </c>
      <c r="T266" s="83">
        <v>45777</v>
      </c>
      <c r="U266" s="82">
        <v>100</v>
      </c>
      <c r="V266" s="82">
        <v>15317</v>
      </c>
      <c r="W266" s="82" t="s">
        <v>4961</v>
      </c>
      <c r="X266" s="82">
        <v>466.25380000000001</v>
      </c>
      <c r="Y266" s="86">
        <v>15106623.800000001</v>
      </c>
      <c r="Z266" s="86"/>
      <c r="AA266" s="82">
        <v>369.95</v>
      </c>
      <c r="AB266" s="86">
        <v>-4.92</v>
      </c>
      <c r="AC266" s="86">
        <v>11396700</v>
      </c>
      <c r="AD266" s="86">
        <v>11396700</v>
      </c>
      <c r="AE266" s="86">
        <v>0</v>
      </c>
      <c r="AF266" s="86">
        <v>-3709923.8</v>
      </c>
      <c r="AG266" s="86">
        <v>-3120243.8</v>
      </c>
      <c r="AH266" s="86">
        <v>-589680</v>
      </c>
      <c r="AI266" s="86"/>
      <c r="AJ266" s="86">
        <v>2165072769.0500002</v>
      </c>
      <c r="AK266" s="82">
        <v>0.52639999999999998</v>
      </c>
      <c r="AL266" s="82" t="s">
        <v>12396</v>
      </c>
      <c r="AM266" s="82" t="s">
        <v>4979</v>
      </c>
      <c r="AN266" s="82">
        <v>73280</v>
      </c>
      <c r="AO266" s="82" t="s">
        <v>5004</v>
      </c>
      <c r="AP266" s="82"/>
      <c r="AQ266" s="83">
        <v>45492</v>
      </c>
      <c r="AR266" s="83"/>
      <c r="AS266" s="82">
        <v>0</v>
      </c>
      <c r="AT266" s="82"/>
      <c r="AU266" s="83">
        <v>45777</v>
      </c>
      <c r="AV266" s="82" t="s">
        <v>4979</v>
      </c>
      <c r="AW266" s="82">
        <v>1</v>
      </c>
      <c r="AX266" s="83"/>
      <c r="AY266" s="82" t="s">
        <v>4963</v>
      </c>
      <c r="AZ266" s="82">
        <v>1</v>
      </c>
      <c r="BA266" s="82"/>
      <c r="BB266" s="82"/>
      <c r="BC266" s="87"/>
      <c r="BD266" s="87"/>
      <c r="BE266" s="87"/>
      <c r="BF266" s="87"/>
      <c r="BG266" s="82" t="s">
        <v>4888</v>
      </c>
      <c r="BH266" s="82" t="s">
        <v>8420</v>
      </c>
      <c r="BI266" s="82"/>
      <c r="BJ266" s="82"/>
      <c r="BK266" s="82"/>
      <c r="BL266" s="86">
        <v>11396700</v>
      </c>
      <c r="BM266" s="82">
        <v>0.52639999999999998</v>
      </c>
      <c r="BN266" s="82" t="s">
        <v>4984</v>
      </c>
      <c r="BO266" s="82"/>
      <c r="BP266" s="88"/>
      <c r="BQ266" s="88"/>
      <c r="BR266" s="88"/>
      <c r="BS266" s="82"/>
      <c r="BT266" s="85"/>
    </row>
    <row r="267" spans="1:72" hidden="1">
      <c r="A267" s="82" t="s">
        <v>4990</v>
      </c>
      <c r="B267" s="82" t="s">
        <v>4991</v>
      </c>
      <c r="C267" s="82" t="s">
        <v>1023</v>
      </c>
      <c r="D267" s="82" t="s">
        <v>20513</v>
      </c>
      <c r="E267" s="82" t="s">
        <v>20514</v>
      </c>
      <c r="F267" s="82" t="s">
        <v>4978</v>
      </c>
      <c r="G267" s="83"/>
      <c r="H267" s="84">
        <v>984375</v>
      </c>
      <c r="I267" s="85"/>
      <c r="J267" s="82">
        <v>87.19</v>
      </c>
      <c r="K267" s="86">
        <v>0</v>
      </c>
      <c r="L267" s="82"/>
      <c r="M267" s="82"/>
      <c r="N267" s="82"/>
      <c r="O267" s="82"/>
      <c r="P267" s="82" t="s">
        <v>9209</v>
      </c>
      <c r="Q267" s="86"/>
      <c r="R267" s="82">
        <v>0</v>
      </c>
      <c r="S267" s="86">
        <v>984375</v>
      </c>
      <c r="T267" s="83">
        <v>45777</v>
      </c>
      <c r="U267" s="82">
        <v>100</v>
      </c>
      <c r="V267" s="82">
        <v>6568</v>
      </c>
      <c r="W267" s="82" t="s">
        <v>4961</v>
      </c>
      <c r="X267" s="82">
        <v>86.694400000000002</v>
      </c>
      <c r="Y267" s="86">
        <v>85339822.659999996</v>
      </c>
      <c r="Z267" s="86"/>
      <c r="AA267" s="82">
        <v>89.4</v>
      </c>
      <c r="AB267" s="86">
        <v>-2.4700000000000002</v>
      </c>
      <c r="AC267" s="86">
        <v>85827656.25</v>
      </c>
      <c r="AD267" s="86">
        <v>85827656.25</v>
      </c>
      <c r="AE267" s="86">
        <v>0</v>
      </c>
      <c r="AF267" s="86">
        <v>487833.59</v>
      </c>
      <c r="AG267" s="86">
        <v>2663302.34</v>
      </c>
      <c r="AH267" s="86">
        <v>-2175468.75</v>
      </c>
      <c r="AI267" s="86"/>
      <c r="AJ267" s="86">
        <v>2165072769.0500002</v>
      </c>
      <c r="AK267" s="82">
        <v>3.9641999999999999</v>
      </c>
      <c r="AL267" s="82" t="s">
        <v>9210</v>
      </c>
      <c r="AM267" s="82" t="s">
        <v>4979</v>
      </c>
      <c r="AN267" s="82">
        <v>6774</v>
      </c>
      <c r="AO267" s="82" t="s">
        <v>8399</v>
      </c>
      <c r="AP267" s="82"/>
      <c r="AQ267" s="83"/>
      <c r="AR267" s="83"/>
      <c r="AS267" s="82">
        <v>0</v>
      </c>
      <c r="AT267" s="82"/>
      <c r="AU267" s="83">
        <v>45777</v>
      </c>
      <c r="AV267" s="82" t="s">
        <v>4979</v>
      </c>
      <c r="AW267" s="82">
        <v>1</v>
      </c>
      <c r="AX267" s="83"/>
      <c r="AY267" s="82" t="s">
        <v>4963</v>
      </c>
      <c r="AZ267" s="82">
        <v>1</v>
      </c>
      <c r="BA267" s="82"/>
      <c r="BB267" s="82"/>
      <c r="BC267" s="87"/>
      <c r="BD267" s="87"/>
      <c r="BE267" s="87"/>
      <c r="BF267" s="87"/>
      <c r="BG267" s="82" t="s">
        <v>4888</v>
      </c>
      <c r="BH267" s="82" t="s">
        <v>8420</v>
      </c>
      <c r="BI267" s="82"/>
      <c r="BJ267" s="82"/>
      <c r="BK267" s="82"/>
      <c r="BL267" s="86">
        <v>85827656.25</v>
      </c>
      <c r="BM267" s="82">
        <v>3.9641999999999999</v>
      </c>
      <c r="BN267" s="82" t="s">
        <v>8400</v>
      </c>
      <c r="BO267" s="82"/>
      <c r="BP267" s="88"/>
      <c r="BQ267" s="88"/>
      <c r="BR267" s="88"/>
      <c r="BS267" s="82"/>
      <c r="BT267" s="85"/>
    </row>
    <row r="268" spans="1:72" hidden="1">
      <c r="A268" s="82" t="s">
        <v>4990</v>
      </c>
      <c r="B268" s="82" t="s">
        <v>4991</v>
      </c>
      <c r="C268" s="82" t="s">
        <v>1043</v>
      </c>
      <c r="D268" s="82" t="s">
        <v>5434</v>
      </c>
      <c r="E268" s="82" t="s">
        <v>8453</v>
      </c>
      <c r="F268" s="82" t="s">
        <v>4978</v>
      </c>
      <c r="G268" s="83"/>
      <c r="H268" s="84">
        <v>2250</v>
      </c>
      <c r="I268" s="85"/>
      <c r="J268" s="82">
        <v>2161.5</v>
      </c>
      <c r="K268" s="86">
        <v>0</v>
      </c>
      <c r="L268" s="82"/>
      <c r="M268" s="82"/>
      <c r="N268" s="82"/>
      <c r="O268" s="82"/>
      <c r="P268" s="82" t="s">
        <v>5007</v>
      </c>
      <c r="Q268" s="86"/>
      <c r="R268" s="82">
        <v>0</v>
      </c>
      <c r="S268" s="86">
        <v>11250</v>
      </c>
      <c r="T268" s="83">
        <v>45777</v>
      </c>
      <c r="U268" s="82">
        <v>100</v>
      </c>
      <c r="V268" s="82">
        <v>24665</v>
      </c>
      <c r="W268" s="82" t="s">
        <v>4961</v>
      </c>
      <c r="X268" s="82">
        <v>2737.5243999999998</v>
      </c>
      <c r="Y268" s="86">
        <v>6159429.9199999999</v>
      </c>
      <c r="Z268" s="86"/>
      <c r="AA268" s="82">
        <v>2099.1</v>
      </c>
      <c r="AB268" s="86">
        <v>2.97</v>
      </c>
      <c r="AC268" s="86">
        <v>4863375</v>
      </c>
      <c r="AD268" s="86">
        <v>4863375</v>
      </c>
      <c r="AE268" s="86">
        <v>0</v>
      </c>
      <c r="AF268" s="86">
        <v>-1296054.92</v>
      </c>
      <c r="AG268" s="86">
        <v>-1436454.92</v>
      </c>
      <c r="AH268" s="86">
        <v>140400</v>
      </c>
      <c r="AI268" s="86"/>
      <c r="AJ268" s="86">
        <v>2165072769.0500002</v>
      </c>
      <c r="AK268" s="82">
        <v>0.22459999999999999</v>
      </c>
      <c r="AL268" s="82" t="s">
        <v>8454</v>
      </c>
      <c r="AM268" s="82" t="s">
        <v>4979</v>
      </c>
      <c r="AN268" s="82">
        <v>6784</v>
      </c>
      <c r="AO268" s="82" t="s">
        <v>5008</v>
      </c>
      <c r="AP268" s="82"/>
      <c r="AQ268" s="83"/>
      <c r="AR268" s="83"/>
      <c r="AS268" s="82">
        <v>0</v>
      </c>
      <c r="AT268" s="82"/>
      <c r="AU268" s="83">
        <v>45777</v>
      </c>
      <c r="AV268" s="82" t="s">
        <v>4979</v>
      </c>
      <c r="AW268" s="82">
        <v>5</v>
      </c>
      <c r="AX268" s="83"/>
      <c r="AY268" s="82" t="s">
        <v>4963</v>
      </c>
      <c r="AZ268" s="82">
        <v>1</v>
      </c>
      <c r="BA268" s="82"/>
      <c r="BB268" s="82"/>
      <c r="BC268" s="87"/>
      <c r="BD268" s="87"/>
      <c r="BE268" s="87"/>
      <c r="BF268" s="87"/>
      <c r="BG268" s="82" t="s">
        <v>4888</v>
      </c>
      <c r="BH268" s="82" t="s">
        <v>8420</v>
      </c>
      <c r="BI268" s="82"/>
      <c r="BJ268" s="82"/>
      <c r="BK268" s="82"/>
      <c r="BL268" s="86">
        <v>4863375</v>
      </c>
      <c r="BM268" s="82">
        <v>0.22459999999999999</v>
      </c>
      <c r="BN268" s="82" t="s">
        <v>5008</v>
      </c>
      <c r="BO268" s="82"/>
      <c r="BP268" s="88"/>
      <c r="BQ268" s="88"/>
      <c r="BR268" s="88"/>
      <c r="BS268" s="82"/>
      <c r="BT268" s="85"/>
    </row>
    <row r="269" spans="1:72" hidden="1">
      <c r="A269" s="82" t="s">
        <v>4990</v>
      </c>
      <c r="B269" s="82" t="s">
        <v>4991</v>
      </c>
      <c r="C269" s="82" t="s">
        <v>1073</v>
      </c>
      <c r="D269" s="82" t="s">
        <v>5327</v>
      </c>
      <c r="E269" s="82" t="s">
        <v>8525</v>
      </c>
      <c r="F269" s="82" t="s">
        <v>4978</v>
      </c>
      <c r="G269" s="83"/>
      <c r="H269" s="84">
        <v>2250</v>
      </c>
      <c r="I269" s="85"/>
      <c r="J269" s="82">
        <v>2737.5</v>
      </c>
      <c r="K269" s="86">
        <v>0</v>
      </c>
      <c r="L269" s="82"/>
      <c r="M269" s="82"/>
      <c r="N269" s="82"/>
      <c r="O269" s="82"/>
      <c r="P269" s="82" t="s">
        <v>5019</v>
      </c>
      <c r="Q269" s="86"/>
      <c r="R269" s="82">
        <v>0</v>
      </c>
      <c r="S269" s="86">
        <v>4500</v>
      </c>
      <c r="T269" s="83">
        <v>45777</v>
      </c>
      <c r="U269" s="82">
        <v>100</v>
      </c>
      <c r="V269" s="82">
        <v>6581</v>
      </c>
      <c r="W269" s="82" t="s">
        <v>4961</v>
      </c>
      <c r="X269" s="82">
        <v>2478.3056000000001</v>
      </c>
      <c r="Y269" s="86">
        <v>5576187.5999999996</v>
      </c>
      <c r="Z269" s="86"/>
      <c r="AA269" s="82">
        <v>2745.7</v>
      </c>
      <c r="AB269" s="86">
        <v>-0.3</v>
      </c>
      <c r="AC269" s="86">
        <v>6159375</v>
      </c>
      <c r="AD269" s="86">
        <v>6159375</v>
      </c>
      <c r="AE269" s="86">
        <v>0</v>
      </c>
      <c r="AF269" s="86">
        <v>583187.4</v>
      </c>
      <c r="AG269" s="86">
        <v>601637.4</v>
      </c>
      <c r="AH269" s="86">
        <v>-18450</v>
      </c>
      <c r="AI269" s="86"/>
      <c r="AJ269" s="86">
        <v>2165072769.0500002</v>
      </c>
      <c r="AK269" s="82">
        <v>0.28449999999999998</v>
      </c>
      <c r="AL269" s="82" t="s">
        <v>8527</v>
      </c>
      <c r="AM269" s="82" t="s">
        <v>4979</v>
      </c>
      <c r="AN269" s="82">
        <v>6808</v>
      </c>
      <c r="AO269" s="82" t="s">
        <v>5019</v>
      </c>
      <c r="AP269" s="82"/>
      <c r="AQ269" s="83">
        <v>45148</v>
      </c>
      <c r="AR269" s="83"/>
      <c r="AS269" s="82">
        <v>0</v>
      </c>
      <c r="AT269" s="82"/>
      <c r="AU269" s="83">
        <v>45777</v>
      </c>
      <c r="AV269" s="82" t="s">
        <v>4979</v>
      </c>
      <c r="AW269" s="82">
        <v>2</v>
      </c>
      <c r="AX269" s="83"/>
      <c r="AY269" s="82" t="s">
        <v>4963</v>
      </c>
      <c r="AZ269" s="82">
        <v>1</v>
      </c>
      <c r="BA269" s="82"/>
      <c r="BB269" s="82"/>
      <c r="BC269" s="87"/>
      <c r="BD269" s="87"/>
      <c r="BE269" s="87"/>
      <c r="BF269" s="87"/>
      <c r="BG269" s="82" t="s">
        <v>4888</v>
      </c>
      <c r="BH269" s="82" t="s">
        <v>8420</v>
      </c>
      <c r="BI269" s="82"/>
      <c r="BJ269" s="82"/>
      <c r="BK269" s="82"/>
      <c r="BL269" s="86">
        <v>6159375</v>
      </c>
      <c r="BM269" s="82">
        <v>0.28449999999999998</v>
      </c>
      <c r="BN269" s="82" t="s">
        <v>5020</v>
      </c>
      <c r="BO269" s="82"/>
      <c r="BP269" s="88"/>
      <c r="BQ269" s="88"/>
      <c r="BR269" s="88"/>
      <c r="BS269" s="82"/>
      <c r="BT269" s="85"/>
    </row>
    <row r="270" spans="1:72" hidden="1">
      <c r="A270" s="82" t="s">
        <v>4990</v>
      </c>
      <c r="B270" s="82" t="s">
        <v>4991</v>
      </c>
      <c r="C270" s="82" t="s">
        <v>1160</v>
      </c>
      <c r="D270" s="82" t="s">
        <v>3384</v>
      </c>
      <c r="E270" s="82" t="s">
        <v>8870</v>
      </c>
      <c r="F270" s="82" t="s">
        <v>4978</v>
      </c>
      <c r="G270" s="83"/>
      <c r="H270" s="84">
        <v>10050</v>
      </c>
      <c r="I270" s="85"/>
      <c r="J270" s="82">
        <v>4374.3999999999996</v>
      </c>
      <c r="K270" s="86">
        <v>0</v>
      </c>
      <c r="L270" s="82"/>
      <c r="M270" s="82"/>
      <c r="N270" s="82"/>
      <c r="O270" s="82"/>
      <c r="P270" s="82" t="s">
        <v>8765</v>
      </c>
      <c r="Q270" s="86"/>
      <c r="R270" s="82">
        <v>0</v>
      </c>
      <c r="S270" s="86">
        <v>50250</v>
      </c>
      <c r="T270" s="83">
        <v>45777</v>
      </c>
      <c r="U270" s="82">
        <v>100</v>
      </c>
      <c r="V270" s="82">
        <v>95535</v>
      </c>
      <c r="W270" s="82" t="s">
        <v>4961</v>
      </c>
      <c r="X270" s="82">
        <v>3882.1626000000001</v>
      </c>
      <c r="Y270" s="86">
        <v>39015733.890000001</v>
      </c>
      <c r="Z270" s="86"/>
      <c r="AA270" s="82">
        <v>4416</v>
      </c>
      <c r="AB270" s="86">
        <v>-0.94</v>
      </c>
      <c r="AC270" s="86">
        <v>43962720</v>
      </c>
      <c r="AD270" s="86">
        <v>43962720</v>
      </c>
      <c r="AE270" s="86">
        <v>0</v>
      </c>
      <c r="AF270" s="86">
        <v>4946986.1100000003</v>
      </c>
      <c r="AG270" s="86">
        <v>5365066.1100000003</v>
      </c>
      <c r="AH270" s="86">
        <v>-418080</v>
      </c>
      <c r="AI270" s="86"/>
      <c r="AJ270" s="86">
        <v>2165072769.0500002</v>
      </c>
      <c r="AK270" s="82">
        <v>2.0305</v>
      </c>
      <c r="AL270" s="82" t="s">
        <v>8871</v>
      </c>
      <c r="AM270" s="82" t="s">
        <v>4979</v>
      </c>
      <c r="AN270" s="82">
        <v>785073</v>
      </c>
      <c r="AO270" s="82" t="s">
        <v>4989</v>
      </c>
      <c r="AP270" s="82"/>
      <c r="AQ270" s="83">
        <v>45460</v>
      </c>
      <c r="AR270" s="83"/>
      <c r="AS270" s="82">
        <v>0</v>
      </c>
      <c r="AT270" s="82"/>
      <c r="AU270" s="83">
        <v>45777</v>
      </c>
      <c r="AV270" s="82" t="s">
        <v>4979</v>
      </c>
      <c r="AW270" s="82">
        <v>5</v>
      </c>
      <c r="AX270" s="83"/>
      <c r="AY270" s="82" t="s">
        <v>4963</v>
      </c>
      <c r="AZ270" s="82">
        <v>1</v>
      </c>
      <c r="BA270" s="82"/>
      <c r="BB270" s="82"/>
      <c r="BC270" s="87"/>
      <c r="BD270" s="87"/>
      <c r="BE270" s="87"/>
      <c r="BF270" s="87"/>
      <c r="BG270" s="82" t="s">
        <v>4888</v>
      </c>
      <c r="BH270" s="82" t="s">
        <v>8420</v>
      </c>
      <c r="BI270" s="82"/>
      <c r="BJ270" s="82"/>
      <c r="BK270" s="82"/>
      <c r="BL270" s="86">
        <v>43962720</v>
      </c>
      <c r="BM270" s="82">
        <v>2.0305</v>
      </c>
      <c r="BN270" s="82" t="s">
        <v>4964</v>
      </c>
      <c r="BO270" s="82"/>
      <c r="BP270" s="88"/>
      <c r="BQ270" s="88"/>
      <c r="BR270" s="88"/>
      <c r="BS270" s="82"/>
      <c r="BT270" s="85"/>
    </row>
    <row r="271" spans="1:72" hidden="1">
      <c r="A271" s="82" t="s">
        <v>4990</v>
      </c>
      <c r="B271" s="82" t="s">
        <v>4991</v>
      </c>
      <c r="C271" s="82" t="s">
        <v>1162</v>
      </c>
      <c r="D271" s="82" t="s">
        <v>8326</v>
      </c>
      <c r="E271" s="82" t="s">
        <v>8212</v>
      </c>
      <c r="F271" s="82" t="s">
        <v>4978</v>
      </c>
      <c r="G271" s="83"/>
      <c r="H271" s="84">
        <v>7700</v>
      </c>
      <c r="I271" s="85"/>
      <c r="J271" s="82">
        <v>1925</v>
      </c>
      <c r="K271" s="86">
        <v>0</v>
      </c>
      <c r="L271" s="82"/>
      <c r="M271" s="82"/>
      <c r="N271" s="82"/>
      <c r="O271" s="82"/>
      <c r="P271" s="82" t="s">
        <v>4960</v>
      </c>
      <c r="Q271" s="86"/>
      <c r="R271" s="82">
        <v>0</v>
      </c>
      <c r="S271" s="86">
        <v>7700</v>
      </c>
      <c r="T271" s="83">
        <v>45777</v>
      </c>
      <c r="U271" s="82">
        <v>100</v>
      </c>
      <c r="V271" s="82">
        <v>6593</v>
      </c>
      <c r="W271" s="82" t="s">
        <v>4961</v>
      </c>
      <c r="X271" s="82">
        <v>1907.1287</v>
      </c>
      <c r="Y271" s="86">
        <v>14684890.810000001</v>
      </c>
      <c r="Z271" s="86"/>
      <c r="AA271" s="82">
        <v>1908.8</v>
      </c>
      <c r="AB271" s="86">
        <v>0.85</v>
      </c>
      <c r="AC271" s="86">
        <v>14822500</v>
      </c>
      <c r="AD271" s="86">
        <v>14822500</v>
      </c>
      <c r="AE271" s="86">
        <v>0</v>
      </c>
      <c r="AF271" s="86">
        <v>137609.19</v>
      </c>
      <c r="AG271" s="86">
        <v>122570.93</v>
      </c>
      <c r="AH271" s="86">
        <v>15038.26</v>
      </c>
      <c r="AI271" s="86"/>
      <c r="AJ271" s="86">
        <v>2165072769.0500002</v>
      </c>
      <c r="AK271" s="82">
        <v>0.68459999999999999</v>
      </c>
      <c r="AL271" s="82" t="s">
        <v>8327</v>
      </c>
      <c r="AM271" s="82" t="s">
        <v>4979</v>
      </c>
      <c r="AN271" s="82">
        <v>6884</v>
      </c>
      <c r="AO271" s="82" t="s">
        <v>4962</v>
      </c>
      <c r="AP271" s="82"/>
      <c r="AQ271" s="83">
        <v>45421</v>
      </c>
      <c r="AR271" s="83"/>
      <c r="AS271" s="82">
        <v>0</v>
      </c>
      <c r="AT271" s="82"/>
      <c r="AU271" s="83">
        <v>45777</v>
      </c>
      <c r="AV271" s="82" t="s">
        <v>4979</v>
      </c>
      <c r="AW271" s="82">
        <v>1</v>
      </c>
      <c r="AX271" s="83"/>
      <c r="AY271" s="82" t="s">
        <v>4963</v>
      </c>
      <c r="AZ271" s="82">
        <v>1</v>
      </c>
      <c r="BA271" s="82"/>
      <c r="BB271" s="82"/>
      <c r="BC271" s="87"/>
      <c r="BD271" s="87"/>
      <c r="BE271" s="87"/>
      <c r="BF271" s="87"/>
      <c r="BG271" s="82" t="s">
        <v>4888</v>
      </c>
      <c r="BH271" s="82" t="s">
        <v>8420</v>
      </c>
      <c r="BI271" s="82"/>
      <c r="BJ271" s="82"/>
      <c r="BK271" s="82"/>
      <c r="BL271" s="86">
        <v>14822500</v>
      </c>
      <c r="BM271" s="82">
        <v>0.68459999999999999</v>
      </c>
      <c r="BN271" s="82" t="s">
        <v>4964</v>
      </c>
      <c r="BO271" s="82"/>
      <c r="BP271" s="88"/>
      <c r="BQ271" s="88"/>
      <c r="BR271" s="88"/>
      <c r="BS271" s="82"/>
      <c r="BT271" s="85"/>
    </row>
    <row r="272" spans="1:72" hidden="1">
      <c r="A272" s="82" t="s">
        <v>4990</v>
      </c>
      <c r="B272" s="82" t="s">
        <v>4991</v>
      </c>
      <c r="C272" s="82" t="s">
        <v>1201</v>
      </c>
      <c r="D272" s="82" t="s">
        <v>5614</v>
      </c>
      <c r="E272" s="82" t="s">
        <v>9211</v>
      </c>
      <c r="F272" s="82" t="s">
        <v>4978</v>
      </c>
      <c r="G272" s="83"/>
      <c r="H272" s="84">
        <v>148400</v>
      </c>
      <c r="I272" s="85"/>
      <c r="J272" s="82">
        <v>213.28</v>
      </c>
      <c r="K272" s="86">
        <v>0</v>
      </c>
      <c r="L272" s="82"/>
      <c r="M272" s="82"/>
      <c r="N272" s="82"/>
      <c r="O272" s="82"/>
      <c r="P272" s="82" t="s">
        <v>10012</v>
      </c>
      <c r="Q272" s="86"/>
      <c r="R272" s="82">
        <v>0</v>
      </c>
      <c r="S272" s="86">
        <v>742000</v>
      </c>
      <c r="T272" s="83">
        <v>45777</v>
      </c>
      <c r="U272" s="82">
        <v>100</v>
      </c>
      <c r="V272" s="82">
        <v>24567</v>
      </c>
      <c r="W272" s="82" t="s">
        <v>4961</v>
      </c>
      <c r="X272" s="82">
        <v>330.86840000000001</v>
      </c>
      <c r="Y272" s="86">
        <v>49100870.560000002</v>
      </c>
      <c r="Z272" s="86"/>
      <c r="AA272" s="82">
        <v>218.36</v>
      </c>
      <c r="AB272" s="86">
        <v>-2.33</v>
      </c>
      <c r="AC272" s="86">
        <v>31650752</v>
      </c>
      <c r="AD272" s="86">
        <v>31650752</v>
      </c>
      <c r="AE272" s="86">
        <v>0</v>
      </c>
      <c r="AF272" s="86">
        <v>-17450118.559999999</v>
      </c>
      <c r="AG272" s="86">
        <v>-16696246.560000001</v>
      </c>
      <c r="AH272" s="86">
        <v>-753872</v>
      </c>
      <c r="AI272" s="86"/>
      <c r="AJ272" s="86">
        <v>2165072769.0500002</v>
      </c>
      <c r="AK272" s="82">
        <v>1.4619</v>
      </c>
      <c r="AL272" s="82" t="s">
        <v>10013</v>
      </c>
      <c r="AM272" s="82" t="s">
        <v>4979</v>
      </c>
      <c r="AN272" s="82">
        <v>6915</v>
      </c>
      <c r="AO272" s="82" t="s">
        <v>8461</v>
      </c>
      <c r="AP272" s="82"/>
      <c r="AQ272" s="83">
        <v>45553</v>
      </c>
      <c r="AR272" s="83"/>
      <c r="AS272" s="82">
        <v>0</v>
      </c>
      <c r="AT272" s="82"/>
      <c r="AU272" s="83">
        <v>45777</v>
      </c>
      <c r="AV272" s="82" t="s">
        <v>4979</v>
      </c>
      <c r="AW272" s="82">
        <v>5</v>
      </c>
      <c r="AX272" s="83"/>
      <c r="AY272" s="82" t="s">
        <v>4963</v>
      </c>
      <c r="AZ272" s="82">
        <v>1</v>
      </c>
      <c r="BA272" s="82"/>
      <c r="BB272" s="82"/>
      <c r="BC272" s="87"/>
      <c r="BD272" s="87"/>
      <c r="BE272" s="87"/>
      <c r="BF272" s="87"/>
      <c r="BG272" s="82" t="s">
        <v>4888</v>
      </c>
      <c r="BH272" s="82" t="s">
        <v>8420</v>
      </c>
      <c r="BI272" s="82"/>
      <c r="BJ272" s="82"/>
      <c r="BK272" s="82"/>
      <c r="BL272" s="86">
        <v>31650752</v>
      </c>
      <c r="BM272" s="82">
        <v>1.4619</v>
      </c>
      <c r="BN272" s="82" t="s">
        <v>8462</v>
      </c>
      <c r="BO272" s="82"/>
      <c r="BP272" s="88"/>
      <c r="BQ272" s="88"/>
      <c r="BR272" s="88"/>
      <c r="BS272" s="82"/>
      <c r="BT272" s="85"/>
    </row>
    <row r="273" spans="1:72" hidden="1">
      <c r="A273" s="82" t="s">
        <v>4990</v>
      </c>
      <c r="B273" s="82" t="s">
        <v>4991</v>
      </c>
      <c r="C273" s="82" t="s">
        <v>1268</v>
      </c>
      <c r="D273" s="82" t="s">
        <v>5255</v>
      </c>
      <c r="E273" s="82" t="s">
        <v>8275</v>
      </c>
      <c r="F273" s="82" t="s">
        <v>4978</v>
      </c>
      <c r="G273" s="83"/>
      <c r="H273" s="84">
        <v>125300</v>
      </c>
      <c r="I273" s="85"/>
      <c r="J273" s="82">
        <v>1427</v>
      </c>
      <c r="K273" s="86">
        <v>0</v>
      </c>
      <c r="L273" s="82"/>
      <c r="M273" s="82"/>
      <c r="N273" s="82"/>
      <c r="O273" s="82"/>
      <c r="P273" s="82" t="s">
        <v>4960</v>
      </c>
      <c r="Q273" s="86"/>
      <c r="R273" s="82">
        <v>0</v>
      </c>
      <c r="S273" s="86">
        <v>250600</v>
      </c>
      <c r="T273" s="83">
        <v>45777</v>
      </c>
      <c r="U273" s="82">
        <v>100</v>
      </c>
      <c r="V273" s="82">
        <v>6616</v>
      </c>
      <c r="W273" s="82" t="s">
        <v>4961</v>
      </c>
      <c r="X273" s="82">
        <v>1253.2052000000001</v>
      </c>
      <c r="Y273" s="86">
        <v>157026617.19999999</v>
      </c>
      <c r="Z273" s="86"/>
      <c r="AA273" s="82">
        <v>1429.8</v>
      </c>
      <c r="AB273" s="86">
        <v>-0.2</v>
      </c>
      <c r="AC273" s="86">
        <v>178803100</v>
      </c>
      <c r="AD273" s="86">
        <v>178803100</v>
      </c>
      <c r="AE273" s="86">
        <v>0</v>
      </c>
      <c r="AF273" s="86">
        <v>21776482.800000001</v>
      </c>
      <c r="AG273" s="86">
        <v>22127322.800000001</v>
      </c>
      <c r="AH273" s="86">
        <v>-350840</v>
      </c>
      <c r="AI273" s="86"/>
      <c r="AJ273" s="86">
        <v>2165072769.0500002</v>
      </c>
      <c r="AK273" s="82">
        <v>8.2584999999999997</v>
      </c>
      <c r="AL273" s="82" t="s">
        <v>8331</v>
      </c>
      <c r="AM273" s="82" t="s">
        <v>4979</v>
      </c>
      <c r="AN273" s="82">
        <v>6960</v>
      </c>
      <c r="AO273" s="82" t="s">
        <v>4962</v>
      </c>
      <c r="AP273" s="82"/>
      <c r="AQ273" s="83">
        <v>45146</v>
      </c>
      <c r="AR273" s="83"/>
      <c r="AS273" s="82">
        <v>0</v>
      </c>
      <c r="AT273" s="82"/>
      <c r="AU273" s="83">
        <v>45777</v>
      </c>
      <c r="AV273" s="82" t="s">
        <v>4979</v>
      </c>
      <c r="AW273" s="82">
        <v>2</v>
      </c>
      <c r="AX273" s="83"/>
      <c r="AY273" s="82" t="s">
        <v>4963</v>
      </c>
      <c r="AZ273" s="82">
        <v>1</v>
      </c>
      <c r="BA273" s="82"/>
      <c r="BB273" s="82"/>
      <c r="BC273" s="87"/>
      <c r="BD273" s="87"/>
      <c r="BE273" s="87"/>
      <c r="BF273" s="87"/>
      <c r="BG273" s="82" t="s">
        <v>4888</v>
      </c>
      <c r="BH273" s="82" t="s">
        <v>8420</v>
      </c>
      <c r="BI273" s="82"/>
      <c r="BJ273" s="82"/>
      <c r="BK273" s="82"/>
      <c r="BL273" s="86">
        <v>178803100</v>
      </c>
      <c r="BM273" s="82">
        <v>8.2584999999999997</v>
      </c>
      <c r="BN273" s="82" t="s">
        <v>4964</v>
      </c>
      <c r="BO273" s="82"/>
      <c r="BP273" s="88"/>
      <c r="BQ273" s="88"/>
      <c r="BR273" s="88"/>
      <c r="BS273" s="82"/>
      <c r="BT273" s="85"/>
    </row>
    <row r="274" spans="1:72" hidden="1">
      <c r="A274" s="82" t="s">
        <v>4990</v>
      </c>
      <c r="B274" s="82" t="s">
        <v>4991</v>
      </c>
      <c r="C274" s="82" t="s">
        <v>1271</v>
      </c>
      <c r="D274" s="82" t="s">
        <v>8538</v>
      </c>
      <c r="E274" s="82" t="s">
        <v>8539</v>
      </c>
      <c r="F274" s="82" t="s">
        <v>4978</v>
      </c>
      <c r="G274" s="83"/>
      <c r="H274" s="84">
        <v>10500</v>
      </c>
      <c r="I274" s="85"/>
      <c r="J274" s="82">
        <v>614.35</v>
      </c>
      <c r="K274" s="86">
        <v>0</v>
      </c>
      <c r="L274" s="82"/>
      <c r="M274" s="82"/>
      <c r="N274" s="82"/>
      <c r="O274" s="82"/>
      <c r="P274" s="82" t="s">
        <v>8532</v>
      </c>
      <c r="Q274" s="86"/>
      <c r="R274" s="82">
        <v>0</v>
      </c>
      <c r="S274" s="86">
        <v>105000</v>
      </c>
      <c r="T274" s="83">
        <v>45777</v>
      </c>
      <c r="U274" s="82">
        <v>100</v>
      </c>
      <c r="V274" s="82">
        <v>68336</v>
      </c>
      <c r="W274" s="82" t="s">
        <v>4961</v>
      </c>
      <c r="X274" s="82">
        <v>648.40589999999997</v>
      </c>
      <c r="Y274" s="86">
        <v>6808262.0800000001</v>
      </c>
      <c r="Z274" s="86"/>
      <c r="AA274" s="82">
        <v>605.25</v>
      </c>
      <c r="AB274" s="86">
        <v>1.5</v>
      </c>
      <c r="AC274" s="86">
        <v>6450675</v>
      </c>
      <c r="AD274" s="86">
        <v>6450675</v>
      </c>
      <c r="AE274" s="86">
        <v>0</v>
      </c>
      <c r="AF274" s="86">
        <v>-357587.08</v>
      </c>
      <c r="AG274" s="86">
        <v>-453137.08</v>
      </c>
      <c r="AH274" s="86">
        <v>95550</v>
      </c>
      <c r="AI274" s="86"/>
      <c r="AJ274" s="86">
        <v>2165072769.0500002</v>
      </c>
      <c r="AK274" s="82">
        <v>0.2979</v>
      </c>
      <c r="AL274" s="82" t="s">
        <v>8540</v>
      </c>
      <c r="AM274" s="82" t="s">
        <v>4979</v>
      </c>
      <c r="AN274" s="82">
        <v>6963</v>
      </c>
      <c r="AO274" s="82" t="s">
        <v>8534</v>
      </c>
      <c r="AP274" s="82"/>
      <c r="AQ274" s="83"/>
      <c r="AR274" s="83"/>
      <c r="AS274" s="82">
        <v>0</v>
      </c>
      <c r="AT274" s="82"/>
      <c r="AU274" s="83">
        <v>45777</v>
      </c>
      <c r="AV274" s="82" t="s">
        <v>4979</v>
      </c>
      <c r="AW274" s="82">
        <v>10</v>
      </c>
      <c r="AX274" s="83"/>
      <c r="AY274" s="82" t="s">
        <v>4963</v>
      </c>
      <c r="AZ274" s="82">
        <v>1</v>
      </c>
      <c r="BA274" s="82"/>
      <c r="BB274" s="82"/>
      <c r="BC274" s="87"/>
      <c r="BD274" s="87"/>
      <c r="BE274" s="87"/>
      <c r="BF274" s="87"/>
      <c r="BG274" s="82" t="s">
        <v>4888</v>
      </c>
      <c r="BH274" s="82" t="s">
        <v>8420</v>
      </c>
      <c r="BI274" s="82"/>
      <c r="BJ274" s="82"/>
      <c r="BK274" s="82"/>
      <c r="BL274" s="86">
        <v>6450675</v>
      </c>
      <c r="BM274" s="82">
        <v>0.2979</v>
      </c>
      <c r="BN274" s="82" t="s">
        <v>4964</v>
      </c>
      <c r="BO274" s="82"/>
      <c r="BP274" s="88"/>
      <c r="BQ274" s="88"/>
      <c r="BR274" s="88"/>
      <c r="BS274" s="82"/>
      <c r="BT274" s="85"/>
    </row>
    <row r="275" spans="1:72" hidden="1">
      <c r="A275" s="82" t="s">
        <v>4990</v>
      </c>
      <c r="B275" s="82" t="s">
        <v>4991</v>
      </c>
      <c r="C275" s="82" t="s">
        <v>1413</v>
      </c>
      <c r="D275" s="82" t="s">
        <v>8594</v>
      </c>
      <c r="E275" s="82" t="s">
        <v>8595</v>
      </c>
      <c r="F275" s="82" t="s">
        <v>4978</v>
      </c>
      <c r="G275" s="83"/>
      <c r="H275" s="84">
        <v>12250</v>
      </c>
      <c r="I275" s="85"/>
      <c r="J275" s="82">
        <v>751.5</v>
      </c>
      <c r="K275" s="86">
        <v>0</v>
      </c>
      <c r="L275" s="82"/>
      <c r="M275" s="82"/>
      <c r="N275" s="82"/>
      <c r="O275" s="82"/>
      <c r="P275" s="82" t="s">
        <v>8596</v>
      </c>
      <c r="Q275" s="86"/>
      <c r="R275" s="82">
        <v>0</v>
      </c>
      <c r="S275" s="86">
        <v>24500</v>
      </c>
      <c r="T275" s="83">
        <v>45777</v>
      </c>
      <c r="U275" s="82">
        <v>100</v>
      </c>
      <c r="V275" s="82">
        <v>112049</v>
      </c>
      <c r="W275" s="82" t="s">
        <v>4961</v>
      </c>
      <c r="X275" s="82">
        <v>990.92330000000004</v>
      </c>
      <c r="Y275" s="86">
        <v>12138810.42</v>
      </c>
      <c r="Z275" s="86"/>
      <c r="AA275" s="82">
        <v>762.35</v>
      </c>
      <c r="AB275" s="86">
        <v>-1.42</v>
      </c>
      <c r="AC275" s="86">
        <v>9205875</v>
      </c>
      <c r="AD275" s="86">
        <v>9205875</v>
      </c>
      <c r="AE275" s="86">
        <v>0</v>
      </c>
      <c r="AF275" s="86">
        <v>-2932935.42</v>
      </c>
      <c r="AG275" s="86">
        <v>-2800022.92</v>
      </c>
      <c r="AH275" s="86">
        <v>-132912.5</v>
      </c>
      <c r="AI275" s="86"/>
      <c r="AJ275" s="86">
        <v>2165072769.0500002</v>
      </c>
      <c r="AK275" s="82">
        <v>0.42520000000000002</v>
      </c>
      <c r="AL275" s="82" t="s">
        <v>8597</v>
      </c>
      <c r="AM275" s="82" t="s">
        <v>4979</v>
      </c>
      <c r="AN275" s="82">
        <v>788427</v>
      </c>
      <c r="AO275" s="82" t="s">
        <v>5049</v>
      </c>
      <c r="AP275" s="82"/>
      <c r="AQ275" s="83">
        <v>45707</v>
      </c>
      <c r="AR275" s="83"/>
      <c r="AS275" s="82">
        <v>0</v>
      </c>
      <c r="AT275" s="82"/>
      <c r="AU275" s="83">
        <v>45777</v>
      </c>
      <c r="AV275" s="82" t="s">
        <v>4979</v>
      </c>
      <c r="AW275" s="82">
        <v>2</v>
      </c>
      <c r="AX275" s="83"/>
      <c r="AY275" s="82" t="s">
        <v>4963</v>
      </c>
      <c r="AZ275" s="82">
        <v>1</v>
      </c>
      <c r="BA275" s="82"/>
      <c r="BB275" s="82"/>
      <c r="BC275" s="87"/>
      <c r="BD275" s="87"/>
      <c r="BE275" s="87"/>
      <c r="BF275" s="87"/>
      <c r="BG275" s="82" t="s">
        <v>4888</v>
      </c>
      <c r="BH275" s="82" t="s">
        <v>8420</v>
      </c>
      <c r="BI275" s="82"/>
      <c r="BJ275" s="82"/>
      <c r="BK275" s="82"/>
      <c r="BL275" s="86">
        <v>9205875</v>
      </c>
      <c r="BM275" s="82">
        <v>0.42520000000000002</v>
      </c>
      <c r="BN275" s="82" t="s">
        <v>5011</v>
      </c>
      <c r="BO275" s="82"/>
      <c r="BP275" s="88"/>
      <c r="BQ275" s="88"/>
      <c r="BR275" s="88"/>
      <c r="BS275" s="82"/>
      <c r="BT275" s="85"/>
    </row>
    <row r="276" spans="1:72" hidden="1">
      <c r="A276" s="82" t="s">
        <v>4990</v>
      </c>
      <c r="B276" s="82" t="s">
        <v>4991</v>
      </c>
      <c r="C276" s="82" t="s">
        <v>2004</v>
      </c>
      <c r="D276" s="82" t="s">
        <v>8729</v>
      </c>
      <c r="E276" s="82" t="s">
        <v>8730</v>
      </c>
      <c r="F276" s="82" t="s">
        <v>4978</v>
      </c>
      <c r="G276" s="83"/>
      <c r="H276" s="84">
        <v>2475</v>
      </c>
      <c r="I276" s="85"/>
      <c r="J276" s="82">
        <v>7069.5</v>
      </c>
      <c r="K276" s="86">
        <v>0</v>
      </c>
      <c r="L276" s="82"/>
      <c r="M276" s="82"/>
      <c r="N276" s="82"/>
      <c r="O276" s="82"/>
      <c r="P276" s="82" t="s">
        <v>8731</v>
      </c>
      <c r="Q276" s="86"/>
      <c r="R276" s="82">
        <v>0</v>
      </c>
      <c r="S276" s="86">
        <v>24750</v>
      </c>
      <c r="T276" s="83">
        <v>45777</v>
      </c>
      <c r="U276" s="82">
        <v>100</v>
      </c>
      <c r="V276" s="82">
        <v>6636</v>
      </c>
      <c r="W276" s="82" t="s">
        <v>4961</v>
      </c>
      <c r="X276" s="82">
        <v>7749.9892</v>
      </c>
      <c r="Y276" s="86">
        <v>19181223.350000001</v>
      </c>
      <c r="Z276" s="86"/>
      <c r="AA276" s="82">
        <v>7059</v>
      </c>
      <c r="AB276" s="86">
        <v>0.15</v>
      </c>
      <c r="AC276" s="86">
        <v>17497012.5</v>
      </c>
      <c r="AD276" s="86">
        <v>17497012.5</v>
      </c>
      <c r="AE276" s="86">
        <v>0</v>
      </c>
      <c r="AF276" s="86">
        <v>-1684210.85</v>
      </c>
      <c r="AG276" s="86">
        <v>-1710198.35</v>
      </c>
      <c r="AH276" s="86">
        <v>25987.5</v>
      </c>
      <c r="AI276" s="86"/>
      <c r="AJ276" s="86">
        <v>2165072769.0500002</v>
      </c>
      <c r="AK276" s="82">
        <v>0.80810000000000004</v>
      </c>
      <c r="AL276" s="82" t="s">
        <v>8732</v>
      </c>
      <c r="AM276" s="82" t="s">
        <v>4979</v>
      </c>
      <c r="AN276" s="82">
        <v>7077</v>
      </c>
      <c r="AO276" s="82" t="s">
        <v>5010</v>
      </c>
      <c r="AP276" s="82"/>
      <c r="AQ276" s="83">
        <v>44882</v>
      </c>
      <c r="AR276" s="83"/>
      <c r="AS276" s="82">
        <v>0</v>
      </c>
      <c r="AT276" s="82"/>
      <c r="AU276" s="83">
        <v>45777</v>
      </c>
      <c r="AV276" s="82" t="s">
        <v>4979</v>
      </c>
      <c r="AW276" s="82">
        <v>10</v>
      </c>
      <c r="AX276" s="83"/>
      <c r="AY276" s="82" t="s">
        <v>4963</v>
      </c>
      <c r="AZ276" s="82">
        <v>1</v>
      </c>
      <c r="BA276" s="82"/>
      <c r="BB276" s="82"/>
      <c r="BC276" s="87"/>
      <c r="BD276" s="87"/>
      <c r="BE276" s="87"/>
      <c r="BF276" s="87"/>
      <c r="BG276" s="82" t="s">
        <v>4888</v>
      </c>
      <c r="BH276" s="82" t="s">
        <v>8420</v>
      </c>
      <c r="BI276" s="82"/>
      <c r="BJ276" s="82"/>
      <c r="BK276" s="82"/>
      <c r="BL276" s="86">
        <v>17497012.5</v>
      </c>
      <c r="BM276" s="82">
        <v>0.80810000000000004</v>
      </c>
      <c r="BN276" s="82" t="s">
        <v>5011</v>
      </c>
      <c r="BO276" s="82"/>
      <c r="BP276" s="88"/>
      <c r="BQ276" s="88"/>
      <c r="BR276" s="88"/>
      <c r="BS276" s="82"/>
      <c r="BT276" s="85"/>
    </row>
    <row r="277" spans="1:72" hidden="1">
      <c r="A277" s="82" t="s">
        <v>4990</v>
      </c>
      <c r="B277" s="82" t="s">
        <v>4991</v>
      </c>
      <c r="C277" s="82" t="s">
        <v>1375</v>
      </c>
      <c r="D277" s="82" t="s">
        <v>3361</v>
      </c>
      <c r="E277" s="82" t="s">
        <v>8332</v>
      </c>
      <c r="F277" s="82" t="s">
        <v>4978</v>
      </c>
      <c r="G277" s="83"/>
      <c r="H277" s="84">
        <v>103200</v>
      </c>
      <c r="I277" s="85"/>
      <c r="J277" s="82">
        <v>1500.1</v>
      </c>
      <c r="K277" s="86">
        <v>0</v>
      </c>
      <c r="L277" s="82"/>
      <c r="M277" s="82"/>
      <c r="N277" s="82"/>
      <c r="O277" s="82"/>
      <c r="P277" s="82" t="s">
        <v>4981</v>
      </c>
      <c r="Q277" s="86"/>
      <c r="R277" s="82">
        <v>0</v>
      </c>
      <c r="S277" s="86">
        <v>516000</v>
      </c>
      <c r="T277" s="83">
        <v>45777</v>
      </c>
      <c r="U277" s="82">
        <v>100</v>
      </c>
      <c r="V277" s="82">
        <v>6637</v>
      </c>
      <c r="W277" s="82" t="s">
        <v>4961</v>
      </c>
      <c r="X277" s="82">
        <v>1666.2795000000001</v>
      </c>
      <c r="Y277" s="86">
        <v>171960039.66999999</v>
      </c>
      <c r="Z277" s="86"/>
      <c r="AA277" s="82">
        <v>1497.5</v>
      </c>
      <c r="AB277" s="86">
        <v>0.17</v>
      </c>
      <c r="AC277" s="86">
        <v>154810320</v>
      </c>
      <c r="AD277" s="86">
        <v>154810320</v>
      </c>
      <c r="AE277" s="86">
        <v>0</v>
      </c>
      <c r="AF277" s="86">
        <v>-17149719.670000002</v>
      </c>
      <c r="AG277" s="86">
        <v>-17418039.670000002</v>
      </c>
      <c r="AH277" s="86">
        <v>268320</v>
      </c>
      <c r="AI277" s="86"/>
      <c r="AJ277" s="86">
        <v>2165072769.0500002</v>
      </c>
      <c r="AK277" s="82">
        <v>7.1504000000000003</v>
      </c>
      <c r="AL277" s="82" t="s">
        <v>8333</v>
      </c>
      <c r="AM277" s="82" t="s">
        <v>4979</v>
      </c>
      <c r="AN277" s="82">
        <v>7079</v>
      </c>
      <c r="AO277" s="82" t="s">
        <v>4982</v>
      </c>
      <c r="AP277" s="82"/>
      <c r="AQ277" s="83">
        <v>45593</v>
      </c>
      <c r="AR277" s="83"/>
      <c r="AS277" s="82">
        <v>0</v>
      </c>
      <c r="AT277" s="82"/>
      <c r="AU277" s="83">
        <v>45777</v>
      </c>
      <c r="AV277" s="82" t="s">
        <v>4979</v>
      </c>
      <c r="AW277" s="82">
        <v>5</v>
      </c>
      <c r="AX277" s="83"/>
      <c r="AY277" s="82" t="s">
        <v>4963</v>
      </c>
      <c r="AZ277" s="82">
        <v>1</v>
      </c>
      <c r="BA277" s="82"/>
      <c r="BB277" s="82"/>
      <c r="BC277" s="87"/>
      <c r="BD277" s="87"/>
      <c r="BE277" s="87"/>
      <c r="BF277" s="87"/>
      <c r="BG277" s="82" t="s">
        <v>4888</v>
      </c>
      <c r="BH277" s="82" t="s">
        <v>8420</v>
      </c>
      <c r="BI277" s="82"/>
      <c r="BJ277" s="82"/>
      <c r="BK277" s="82"/>
      <c r="BL277" s="86">
        <v>154810320</v>
      </c>
      <c r="BM277" s="82">
        <v>7.1504000000000003</v>
      </c>
      <c r="BN277" s="82" t="s">
        <v>4983</v>
      </c>
      <c r="BO277" s="82"/>
      <c r="BP277" s="88"/>
      <c r="BQ277" s="88"/>
      <c r="BR277" s="88"/>
      <c r="BS277" s="82"/>
      <c r="BT277" s="85"/>
    </row>
    <row r="278" spans="1:72" hidden="1">
      <c r="A278" s="82" t="s">
        <v>4990</v>
      </c>
      <c r="B278" s="82" t="s">
        <v>4991</v>
      </c>
      <c r="C278" s="82" t="s">
        <v>1431</v>
      </c>
      <c r="D278" s="82" t="s">
        <v>3362</v>
      </c>
      <c r="E278" s="82" t="s">
        <v>8471</v>
      </c>
      <c r="F278" s="82" t="s">
        <v>4978</v>
      </c>
      <c r="G278" s="83"/>
      <c r="H278" s="84">
        <v>6400</v>
      </c>
      <c r="I278" s="85"/>
      <c r="J278" s="82">
        <v>425.8</v>
      </c>
      <c r="K278" s="86">
        <v>0</v>
      </c>
      <c r="L278" s="82"/>
      <c r="M278" s="82"/>
      <c r="N278" s="82"/>
      <c r="O278" s="82"/>
      <c r="P278" s="82" t="s">
        <v>8329</v>
      </c>
      <c r="Q278" s="86"/>
      <c r="R278" s="82">
        <v>0</v>
      </c>
      <c r="S278" s="86">
        <v>6400</v>
      </c>
      <c r="T278" s="83">
        <v>45777</v>
      </c>
      <c r="U278" s="82">
        <v>100</v>
      </c>
      <c r="V278" s="82">
        <v>6614</v>
      </c>
      <c r="W278" s="82" t="s">
        <v>4961</v>
      </c>
      <c r="X278" s="82">
        <v>449.5788</v>
      </c>
      <c r="Y278" s="86">
        <v>2877304.32</v>
      </c>
      <c r="Z278" s="86"/>
      <c r="AA278" s="82">
        <v>426</v>
      </c>
      <c r="AB278" s="86">
        <v>-0.05</v>
      </c>
      <c r="AC278" s="86">
        <v>2725120</v>
      </c>
      <c r="AD278" s="86">
        <v>2725120</v>
      </c>
      <c r="AE278" s="86">
        <v>0</v>
      </c>
      <c r="AF278" s="86">
        <v>-152184.32000000001</v>
      </c>
      <c r="AG278" s="86">
        <v>-150904.32000000001</v>
      </c>
      <c r="AH278" s="86">
        <v>-1280</v>
      </c>
      <c r="AI278" s="86"/>
      <c r="AJ278" s="86">
        <v>2165072769.0500002</v>
      </c>
      <c r="AK278" s="82">
        <v>0.12590000000000001</v>
      </c>
      <c r="AL278" s="82" t="s">
        <v>8472</v>
      </c>
      <c r="AM278" s="82" t="s">
        <v>4979</v>
      </c>
      <c r="AN278" s="82">
        <v>7110</v>
      </c>
      <c r="AO278" s="82" t="s">
        <v>8329</v>
      </c>
      <c r="AP278" s="82"/>
      <c r="AQ278" s="83">
        <v>45699</v>
      </c>
      <c r="AR278" s="83"/>
      <c r="AS278" s="82">
        <v>0</v>
      </c>
      <c r="AT278" s="82"/>
      <c r="AU278" s="83">
        <v>45777</v>
      </c>
      <c r="AV278" s="82" t="s">
        <v>4979</v>
      </c>
      <c r="AW278" s="82">
        <v>1</v>
      </c>
      <c r="AX278" s="83"/>
      <c r="AY278" s="82" t="s">
        <v>4963</v>
      </c>
      <c r="AZ278" s="82">
        <v>1</v>
      </c>
      <c r="BA278" s="82"/>
      <c r="BB278" s="82"/>
      <c r="BC278" s="87"/>
      <c r="BD278" s="87"/>
      <c r="BE278" s="87"/>
      <c r="BF278" s="87"/>
      <c r="BG278" s="82" t="s">
        <v>4888</v>
      </c>
      <c r="BH278" s="82" t="s">
        <v>8420</v>
      </c>
      <c r="BI278" s="82"/>
      <c r="BJ278" s="82"/>
      <c r="BK278" s="82"/>
      <c r="BL278" s="86">
        <v>2725120</v>
      </c>
      <c r="BM278" s="82">
        <v>0.12590000000000001</v>
      </c>
      <c r="BN278" s="82" t="s">
        <v>4980</v>
      </c>
      <c r="BO278" s="82"/>
      <c r="BP278" s="88"/>
      <c r="BQ278" s="88"/>
      <c r="BR278" s="88"/>
      <c r="BS278" s="82"/>
      <c r="BT278" s="85"/>
    </row>
    <row r="279" spans="1:72" hidden="1">
      <c r="A279" s="82" t="s">
        <v>4990</v>
      </c>
      <c r="B279" s="82" t="s">
        <v>4991</v>
      </c>
      <c r="C279" s="82" t="s">
        <v>1485</v>
      </c>
      <c r="D279" s="82" t="s">
        <v>9241</v>
      </c>
      <c r="E279" s="82" t="s">
        <v>9242</v>
      </c>
      <c r="F279" s="82" t="s">
        <v>4978</v>
      </c>
      <c r="G279" s="83"/>
      <c r="H279" s="84">
        <v>33000</v>
      </c>
      <c r="I279" s="85"/>
      <c r="J279" s="82">
        <v>260.42</v>
      </c>
      <c r="K279" s="86">
        <v>0</v>
      </c>
      <c r="L279" s="82"/>
      <c r="M279" s="82"/>
      <c r="N279" s="82"/>
      <c r="O279" s="82"/>
      <c r="P279" s="82" t="s">
        <v>8376</v>
      </c>
      <c r="Q279" s="86"/>
      <c r="R279" s="82">
        <v>0</v>
      </c>
      <c r="S279" s="86">
        <v>330000</v>
      </c>
      <c r="T279" s="83">
        <v>45777</v>
      </c>
      <c r="U279" s="82">
        <v>100</v>
      </c>
      <c r="V279" s="82">
        <v>159866</v>
      </c>
      <c r="W279" s="82" t="s">
        <v>4961</v>
      </c>
      <c r="X279" s="82">
        <v>290.81299999999999</v>
      </c>
      <c r="Y279" s="86">
        <v>9596829.0299999993</v>
      </c>
      <c r="Z279" s="86"/>
      <c r="AA279" s="82">
        <v>257.63</v>
      </c>
      <c r="AB279" s="86">
        <v>1.08</v>
      </c>
      <c r="AC279" s="86">
        <v>8593860</v>
      </c>
      <c r="AD279" s="86">
        <v>8593860</v>
      </c>
      <c r="AE279" s="86">
        <v>0</v>
      </c>
      <c r="AF279" s="86">
        <v>-1002969.03</v>
      </c>
      <c r="AG279" s="86">
        <v>-1095039.03</v>
      </c>
      <c r="AH279" s="86">
        <v>92070</v>
      </c>
      <c r="AI279" s="86"/>
      <c r="AJ279" s="86">
        <v>2165072769.0500002</v>
      </c>
      <c r="AK279" s="82">
        <v>0.39689999999999998</v>
      </c>
      <c r="AL279" s="82" t="s">
        <v>9243</v>
      </c>
      <c r="AM279" s="82" t="s">
        <v>4979</v>
      </c>
      <c r="AN279" s="82">
        <v>797258</v>
      </c>
      <c r="AO279" s="82" t="s">
        <v>8280</v>
      </c>
      <c r="AP279" s="82"/>
      <c r="AQ279" s="83"/>
      <c r="AR279" s="83"/>
      <c r="AS279" s="82">
        <v>0</v>
      </c>
      <c r="AT279" s="82"/>
      <c r="AU279" s="83">
        <v>45777</v>
      </c>
      <c r="AV279" s="82" t="s">
        <v>4979</v>
      </c>
      <c r="AW279" s="82">
        <v>10</v>
      </c>
      <c r="AX279" s="83"/>
      <c r="AY279" s="82" t="s">
        <v>4963</v>
      </c>
      <c r="AZ279" s="82">
        <v>1</v>
      </c>
      <c r="BA279" s="82"/>
      <c r="BB279" s="82"/>
      <c r="BC279" s="87"/>
      <c r="BD279" s="87"/>
      <c r="BE279" s="87"/>
      <c r="BF279" s="87"/>
      <c r="BG279" s="82" t="s">
        <v>4888</v>
      </c>
      <c r="BH279" s="82" t="s">
        <v>8420</v>
      </c>
      <c r="BI279" s="82"/>
      <c r="BJ279" s="82"/>
      <c r="BK279" s="82"/>
      <c r="BL279" s="86">
        <v>8593860</v>
      </c>
      <c r="BM279" s="82">
        <v>0.39689999999999998</v>
      </c>
      <c r="BN279" s="82" t="s">
        <v>4964</v>
      </c>
      <c r="BO279" s="82"/>
      <c r="BP279" s="88"/>
      <c r="BQ279" s="88"/>
      <c r="BR279" s="88"/>
      <c r="BS279" s="82"/>
      <c r="BT279" s="85"/>
    </row>
    <row r="280" spans="1:72" hidden="1">
      <c r="A280" s="82" t="s">
        <v>4990</v>
      </c>
      <c r="B280" s="82" t="s">
        <v>4991</v>
      </c>
      <c r="C280" s="82" t="s">
        <v>1516</v>
      </c>
      <c r="D280" s="82" t="s">
        <v>5403</v>
      </c>
      <c r="E280" s="82" t="s">
        <v>8878</v>
      </c>
      <c r="F280" s="82" t="s">
        <v>4978</v>
      </c>
      <c r="G280" s="83"/>
      <c r="H280" s="84">
        <v>3000</v>
      </c>
      <c r="I280" s="85"/>
      <c r="J280" s="82">
        <v>479.2</v>
      </c>
      <c r="K280" s="86">
        <v>0</v>
      </c>
      <c r="L280" s="82"/>
      <c r="M280" s="82"/>
      <c r="N280" s="82"/>
      <c r="O280" s="82"/>
      <c r="P280" s="82" t="s">
        <v>8308</v>
      </c>
      <c r="Q280" s="86"/>
      <c r="R280" s="82">
        <v>0</v>
      </c>
      <c r="S280" s="86">
        <v>30000</v>
      </c>
      <c r="T280" s="83">
        <v>45777</v>
      </c>
      <c r="U280" s="82">
        <v>100</v>
      </c>
      <c r="V280" s="82">
        <v>24657</v>
      </c>
      <c r="W280" s="82" t="s">
        <v>4961</v>
      </c>
      <c r="X280" s="82">
        <v>574.40719999999999</v>
      </c>
      <c r="Y280" s="86">
        <v>1723221.66</v>
      </c>
      <c r="Z280" s="86"/>
      <c r="AA280" s="82">
        <v>464.6</v>
      </c>
      <c r="AB280" s="86">
        <v>3.14</v>
      </c>
      <c r="AC280" s="86">
        <v>1437600</v>
      </c>
      <c r="AD280" s="86">
        <v>1437600</v>
      </c>
      <c r="AE280" s="86">
        <v>0</v>
      </c>
      <c r="AF280" s="86">
        <v>-285621.65999999997</v>
      </c>
      <c r="AG280" s="86">
        <v>-329421.65999999997</v>
      </c>
      <c r="AH280" s="86">
        <v>43800</v>
      </c>
      <c r="AI280" s="86"/>
      <c r="AJ280" s="86">
        <v>2165072769.0500002</v>
      </c>
      <c r="AK280" s="82">
        <v>6.6400000000000001E-2</v>
      </c>
      <c r="AL280" s="82" t="s">
        <v>8879</v>
      </c>
      <c r="AM280" s="82" t="s">
        <v>4979</v>
      </c>
      <c r="AN280" s="82">
        <v>75287</v>
      </c>
      <c r="AO280" s="82" t="s">
        <v>8309</v>
      </c>
      <c r="AP280" s="82"/>
      <c r="AQ280" s="83"/>
      <c r="AR280" s="83"/>
      <c r="AS280" s="82">
        <v>0</v>
      </c>
      <c r="AT280" s="82"/>
      <c r="AU280" s="83">
        <v>45777</v>
      </c>
      <c r="AV280" s="82" t="s">
        <v>4979</v>
      </c>
      <c r="AW280" s="82">
        <v>10</v>
      </c>
      <c r="AX280" s="83"/>
      <c r="AY280" s="82" t="s">
        <v>4963</v>
      </c>
      <c r="AZ280" s="82">
        <v>1</v>
      </c>
      <c r="BA280" s="82"/>
      <c r="BB280" s="82"/>
      <c r="BC280" s="87"/>
      <c r="BD280" s="87"/>
      <c r="BE280" s="87"/>
      <c r="BF280" s="87"/>
      <c r="BG280" s="82" t="s">
        <v>4888</v>
      </c>
      <c r="BH280" s="82" t="s">
        <v>8420</v>
      </c>
      <c r="BI280" s="82"/>
      <c r="BJ280" s="82"/>
      <c r="BK280" s="82"/>
      <c r="BL280" s="86">
        <v>1437600</v>
      </c>
      <c r="BM280" s="82">
        <v>6.6400000000000001E-2</v>
      </c>
      <c r="BN280" s="82" t="s">
        <v>8309</v>
      </c>
      <c r="BO280" s="82"/>
      <c r="BP280" s="88"/>
      <c r="BQ280" s="88"/>
      <c r="BR280" s="88"/>
      <c r="BS280" s="82"/>
      <c r="BT280" s="85"/>
    </row>
    <row r="281" spans="1:72" hidden="1">
      <c r="A281" s="82" t="s">
        <v>4990</v>
      </c>
      <c r="B281" s="82" t="s">
        <v>4991</v>
      </c>
      <c r="C281" s="82" t="s">
        <v>1522</v>
      </c>
      <c r="D281" s="82" t="s">
        <v>5313</v>
      </c>
      <c r="E281" s="82" t="s">
        <v>8477</v>
      </c>
      <c r="F281" s="82" t="s">
        <v>4978</v>
      </c>
      <c r="G281" s="83"/>
      <c r="H281" s="84">
        <v>2025</v>
      </c>
      <c r="I281" s="85"/>
      <c r="J281" s="82">
        <v>1029.8</v>
      </c>
      <c r="K281" s="86">
        <v>0</v>
      </c>
      <c r="L281" s="82"/>
      <c r="M281" s="82"/>
      <c r="N281" s="82"/>
      <c r="O281" s="82"/>
      <c r="P281" s="82" t="s">
        <v>8474</v>
      </c>
      <c r="Q281" s="86"/>
      <c r="R281" s="82">
        <v>0</v>
      </c>
      <c r="S281" s="86">
        <v>2025</v>
      </c>
      <c r="T281" s="83">
        <v>45777</v>
      </c>
      <c r="U281" s="82">
        <v>100</v>
      </c>
      <c r="V281" s="82">
        <v>6644</v>
      </c>
      <c r="W281" s="82" t="s">
        <v>4961</v>
      </c>
      <c r="X281" s="82">
        <v>898.21669999999995</v>
      </c>
      <c r="Y281" s="86">
        <v>1818888.82</v>
      </c>
      <c r="Z281" s="86"/>
      <c r="AA281" s="82">
        <v>1035.5999999999999</v>
      </c>
      <c r="AB281" s="86">
        <v>-0.56000000000000005</v>
      </c>
      <c r="AC281" s="86">
        <v>2085345</v>
      </c>
      <c r="AD281" s="86">
        <v>2085345</v>
      </c>
      <c r="AE281" s="86">
        <v>0</v>
      </c>
      <c r="AF281" s="86">
        <v>266456.18</v>
      </c>
      <c r="AG281" s="86">
        <v>278201.18</v>
      </c>
      <c r="AH281" s="86">
        <v>-11745</v>
      </c>
      <c r="AI281" s="86"/>
      <c r="AJ281" s="86">
        <v>2165072769.0500002</v>
      </c>
      <c r="AK281" s="82">
        <v>9.6299999999999997E-2</v>
      </c>
      <c r="AL281" s="82" t="s">
        <v>8478</v>
      </c>
      <c r="AM281" s="82" t="s">
        <v>4979</v>
      </c>
      <c r="AN281" s="82">
        <v>7179</v>
      </c>
      <c r="AO281" s="82" t="s">
        <v>8476</v>
      </c>
      <c r="AP281" s="82"/>
      <c r="AQ281" s="83">
        <v>45481</v>
      </c>
      <c r="AR281" s="83"/>
      <c r="AS281" s="82">
        <v>0</v>
      </c>
      <c r="AT281" s="82"/>
      <c r="AU281" s="83">
        <v>45777</v>
      </c>
      <c r="AV281" s="82" t="s">
        <v>4979</v>
      </c>
      <c r="AW281" s="82">
        <v>1</v>
      </c>
      <c r="AX281" s="83"/>
      <c r="AY281" s="82" t="s">
        <v>4963</v>
      </c>
      <c r="AZ281" s="82">
        <v>1</v>
      </c>
      <c r="BA281" s="82"/>
      <c r="BB281" s="82"/>
      <c r="BC281" s="87"/>
      <c r="BD281" s="87"/>
      <c r="BE281" s="87"/>
      <c r="BF281" s="87"/>
      <c r="BG281" s="82" t="s">
        <v>4888</v>
      </c>
      <c r="BH281" s="82" t="s">
        <v>8420</v>
      </c>
      <c r="BI281" s="82"/>
      <c r="BJ281" s="82"/>
      <c r="BK281" s="82"/>
      <c r="BL281" s="86">
        <v>2085345</v>
      </c>
      <c r="BM281" s="82">
        <v>9.6299999999999997E-2</v>
      </c>
      <c r="BN281" s="82" t="s">
        <v>8462</v>
      </c>
      <c r="BO281" s="82"/>
      <c r="BP281" s="88"/>
      <c r="BQ281" s="88"/>
      <c r="BR281" s="88"/>
      <c r="BS281" s="82"/>
      <c r="BT281" s="85"/>
    </row>
    <row r="282" spans="1:72" hidden="1">
      <c r="A282" s="82" t="s">
        <v>4990</v>
      </c>
      <c r="B282" s="82" t="s">
        <v>4991</v>
      </c>
      <c r="C282" s="82" t="s">
        <v>1761</v>
      </c>
      <c r="D282" s="82" t="s">
        <v>5302</v>
      </c>
      <c r="E282" s="82" t="s">
        <v>8336</v>
      </c>
      <c r="F282" s="82" t="s">
        <v>4978</v>
      </c>
      <c r="G282" s="83"/>
      <c r="H282" s="84">
        <v>10850</v>
      </c>
      <c r="I282" s="85"/>
      <c r="J282" s="82">
        <v>2928.8</v>
      </c>
      <c r="K282" s="86">
        <v>0</v>
      </c>
      <c r="L282" s="82"/>
      <c r="M282" s="82"/>
      <c r="N282" s="82"/>
      <c r="O282" s="82"/>
      <c r="P282" s="82" t="s">
        <v>8337</v>
      </c>
      <c r="Q282" s="86"/>
      <c r="R282" s="82">
        <v>0</v>
      </c>
      <c r="S282" s="86">
        <v>54250</v>
      </c>
      <c r="T282" s="83">
        <v>45777</v>
      </c>
      <c r="U282" s="82">
        <v>100</v>
      </c>
      <c r="V282" s="82">
        <v>6678</v>
      </c>
      <c r="W282" s="82" t="s">
        <v>4961</v>
      </c>
      <c r="X282" s="82">
        <v>2741.2914999999998</v>
      </c>
      <c r="Y282" s="86">
        <v>29743012.710000001</v>
      </c>
      <c r="Z282" s="86"/>
      <c r="AA282" s="82">
        <v>2909.6</v>
      </c>
      <c r="AB282" s="86">
        <v>0.66</v>
      </c>
      <c r="AC282" s="86">
        <v>31777480</v>
      </c>
      <c r="AD282" s="86">
        <v>31777480</v>
      </c>
      <c r="AE282" s="86">
        <v>0</v>
      </c>
      <c r="AF282" s="86">
        <v>2034467.29</v>
      </c>
      <c r="AG282" s="86">
        <v>1826147.29</v>
      </c>
      <c r="AH282" s="86">
        <v>208320</v>
      </c>
      <c r="AI282" s="86"/>
      <c r="AJ282" s="86">
        <v>2165072769.0500002</v>
      </c>
      <c r="AK282" s="82">
        <v>1.4677</v>
      </c>
      <c r="AL282" s="82" t="s">
        <v>8338</v>
      </c>
      <c r="AM282" s="82" t="s">
        <v>4979</v>
      </c>
      <c r="AN282" s="82">
        <v>7362</v>
      </c>
      <c r="AO282" s="82" t="s">
        <v>8339</v>
      </c>
      <c r="AP282" s="82"/>
      <c r="AQ282" s="83">
        <v>45477</v>
      </c>
      <c r="AR282" s="83"/>
      <c r="AS282" s="82">
        <v>0</v>
      </c>
      <c r="AT282" s="82"/>
      <c r="AU282" s="83">
        <v>45777</v>
      </c>
      <c r="AV282" s="82" t="s">
        <v>4979</v>
      </c>
      <c r="AW282" s="82">
        <v>5</v>
      </c>
      <c r="AX282" s="83"/>
      <c r="AY282" s="82" t="s">
        <v>4963</v>
      </c>
      <c r="AZ282" s="82">
        <v>1</v>
      </c>
      <c r="BA282" s="82"/>
      <c r="BB282" s="82"/>
      <c r="BC282" s="87"/>
      <c r="BD282" s="87"/>
      <c r="BE282" s="87"/>
      <c r="BF282" s="87"/>
      <c r="BG282" s="82" t="s">
        <v>4888</v>
      </c>
      <c r="BH282" s="82" t="s">
        <v>8420</v>
      </c>
      <c r="BI282" s="82"/>
      <c r="BJ282" s="82"/>
      <c r="BK282" s="82"/>
      <c r="BL282" s="86">
        <v>31777480</v>
      </c>
      <c r="BM282" s="82">
        <v>1.4677</v>
      </c>
      <c r="BN282" s="82" t="s">
        <v>4984</v>
      </c>
      <c r="BO282" s="82"/>
      <c r="BP282" s="88"/>
      <c r="BQ282" s="88"/>
      <c r="BR282" s="88"/>
      <c r="BS282" s="82"/>
      <c r="BT282" s="85"/>
    </row>
    <row r="283" spans="1:72" hidden="1">
      <c r="A283" s="82" t="s">
        <v>4990</v>
      </c>
      <c r="B283" s="82" t="s">
        <v>4991</v>
      </c>
      <c r="C283" s="82" t="s">
        <v>1863</v>
      </c>
      <c r="D283" s="82" t="s">
        <v>3424</v>
      </c>
      <c r="E283" s="82" t="s">
        <v>20515</v>
      </c>
      <c r="F283" s="82" t="s">
        <v>4978</v>
      </c>
      <c r="G283" s="83"/>
      <c r="H283" s="84">
        <v>4000</v>
      </c>
      <c r="I283" s="85"/>
      <c r="J283" s="82">
        <v>6128</v>
      </c>
      <c r="K283" s="86">
        <v>0</v>
      </c>
      <c r="L283" s="82"/>
      <c r="M283" s="82"/>
      <c r="N283" s="82"/>
      <c r="O283" s="82"/>
      <c r="P283" s="82" t="s">
        <v>5124</v>
      </c>
      <c r="Q283" s="86"/>
      <c r="R283" s="82">
        <v>0</v>
      </c>
      <c r="S283" s="86">
        <v>40000</v>
      </c>
      <c r="T283" s="83">
        <v>45777</v>
      </c>
      <c r="U283" s="82">
        <v>100</v>
      </c>
      <c r="V283" s="82">
        <v>19532</v>
      </c>
      <c r="W283" s="82" t="s">
        <v>4961</v>
      </c>
      <c r="X283" s="82">
        <v>6235.1453000000001</v>
      </c>
      <c r="Y283" s="86">
        <v>24940581.199999999</v>
      </c>
      <c r="Z283" s="86"/>
      <c r="AA283" s="82">
        <v>6227.5</v>
      </c>
      <c r="AB283" s="86">
        <v>-1.6</v>
      </c>
      <c r="AC283" s="86">
        <v>24512000</v>
      </c>
      <c r="AD283" s="86">
        <v>24512000</v>
      </c>
      <c r="AE283" s="86">
        <v>0</v>
      </c>
      <c r="AF283" s="86">
        <v>-428581.2</v>
      </c>
      <c r="AG283" s="86">
        <v>-30581.200000000001</v>
      </c>
      <c r="AH283" s="86">
        <v>-398000</v>
      </c>
      <c r="AI283" s="86"/>
      <c r="AJ283" s="86">
        <v>2165072769.0500002</v>
      </c>
      <c r="AK283" s="82">
        <v>1.1322000000000001</v>
      </c>
      <c r="AL283" s="82" t="s">
        <v>20516</v>
      </c>
      <c r="AM283" s="82" t="s">
        <v>4979</v>
      </c>
      <c r="AN283" s="82">
        <v>74041</v>
      </c>
      <c r="AO283" s="82" t="s">
        <v>4989</v>
      </c>
      <c r="AP283" s="82"/>
      <c r="AQ283" s="83">
        <v>45553</v>
      </c>
      <c r="AR283" s="83"/>
      <c r="AS283" s="82">
        <v>0</v>
      </c>
      <c r="AT283" s="82"/>
      <c r="AU283" s="83">
        <v>45777</v>
      </c>
      <c r="AV283" s="82" t="s">
        <v>4979</v>
      </c>
      <c r="AW283" s="82">
        <v>10</v>
      </c>
      <c r="AX283" s="83"/>
      <c r="AY283" s="82" t="s">
        <v>4963</v>
      </c>
      <c r="AZ283" s="82">
        <v>1</v>
      </c>
      <c r="BA283" s="82"/>
      <c r="BB283" s="82"/>
      <c r="BC283" s="87"/>
      <c r="BD283" s="87"/>
      <c r="BE283" s="87"/>
      <c r="BF283" s="87"/>
      <c r="BG283" s="82" t="s">
        <v>4888</v>
      </c>
      <c r="BH283" s="82" t="s">
        <v>8420</v>
      </c>
      <c r="BI283" s="82"/>
      <c r="BJ283" s="82"/>
      <c r="BK283" s="82"/>
      <c r="BL283" s="86">
        <v>24512000</v>
      </c>
      <c r="BM283" s="82">
        <v>1.1322000000000001</v>
      </c>
      <c r="BN283" s="82" t="s">
        <v>4964</v>
      </c>
      <c r="BO283" s="82"/>
      <c r="BP283" s="88"/>
      <c r="BQ283" s="88"/>
      <c r="BR283" s="88"/>
      <c r="BS283" s="82"/>
      <c r="BT283" s="85"/>
    </row>
    <row r="284" spans="1:72" hidden="1">
      <c r="A284" s="82" t="s">
        <v>4990</v>
      </c>
      <c r="B284" s="82" t="s">
        <v>4991</v>
      </c>
      <c r="C284" s="82" t="s">
        <v>2096</v>
      </c>
      <c r="D284" s="82" t="s">
        <v>3391</v>
      </c>
      <c r="E284" s="82" t="s">
        <v>8895</v>
      </c>
      <c r="F284" s="82" t="s">
        <v>4978</v>
      </c>
      <c r="G284" s="83"/>
      <c r="H284" s="84">
        <v>27000</v>
      </c>
      <c r="I284" s="85"/>
      <c r="J284" s="82">
        <v>64.790000000000006</v>
      </c>
      <c r="K284" s="86">
        <v>0</v>
      </c>
      <c r="L284" s="82"/>
      <c r="M284" s="82"/>
      <c r="N284" s="82"/>
      <c r="O284" s="82"/>
      <c r="P284" s="82" t="s">
        <v>8896</v>
      </c>
      <c r="Q284" s="86"/>
      <c r="R284" s="82">
        <v>0</v>
      </c>
      <c r="S284" s="86">
        <v>27000</v>
      </c>
      <c r="T284" s="83">
        <v>45777</v>
      </c>
      <c r="U284" s="82">
        <v>100</v>
      </c>
      <c r="V284" s="82">
        <v>23655</v>
      </c>
      <c r="W284" s="82" t="s">
        <v>4961</v>
      </c>
      <c r="X284" s="82">
        <v>84.703500000000005</v>
      </c>
      <c r="Y284" s="86">
        <v>2286993.5299999998</v>
      </c>
      <c r="Z284" s="86"/>
      <c r="AA284" s="82">
        <v>65.569999999999993</v>
      </c>
      <c r="AB284" s="86">
        <v>-1.19</v>
      </c>
      <c r="AC284" s="86">
        <v>1749330</v>
      </c>
      <c r="AD284" s="86">
        <v>1749330</v>
      </c>
      <c r="AE284" s="86">
        <v>0</v>
      </c>
      <c r="AF284" s="86">
        <v>-537663.53</v>
      </c>
      <c r="AG284" s="86">
        <v>-516603.53</v>
      </c>
      <c r="AH284" s="86">
        <v>-21060</v>
      </c>
      <c r="AI284" s="86"/>
      <c r="AJ284" s="86">
        <v>2165072769.0500002</v>
      </c>
      <c r="AK284" s="82">
        <v>8.0799999999999997E-2</v>
      </c>
      <c r="AL284" s="82" t="s">
        <v>8897</v>
      </c>
      <c r="AM284" s="82" t="s">
        <v>4979</v>
      </c>
      <c r="AN284" s="82">
        <v>74706</v>
      </c>
      <c r="AO284" s="82" t="s">
        <v>8898</v>
      </c>
      <c r="AP284" s="82"/>
      <c r="AQ284" s="83">
        <v>45736</v>
      </c>
      <c r="AR284" s="83"/>
      <c r="AS284" s="82">
        <v>0</v>
      </c>
      <c r="AT284" s="82"/>
      <c r="AU284" s="83">
        <v>45777</v>
      </c>
      <c r="AV284" s="82" t="s">
        <v>4979</v>
      </c>
      <c r="AW284" s="82">
        <v>1</v>
      </c>
      <c r="AX284" s="83"/>
      <c r="AY284" s="82" t="s">
        <v>4963</v>
      </c>
      <c r="AZ284" s="82">
        <v>1</v>
      </c>
      <c r="BA284" s="82"/>
      <c r="BB284" s="82"/>
      <c r="BC284" s="87"/>
      <c r="BD284" s="87"/>
      <c r="BE284" s="87"/>
      <c r="BF284" s="87"/>
      <c r="BG284" s="82" t="s">
        <v>4888</v>
      </c>
      <c r="BH284" s="82" t="s">
        <v>8420</v>
      </c>
      <c r="BI284" s="82"/>
      <c r="BJ284" s="82"/>
      <c r="BK284" s="82"/>
      <c r="BL284" s="86">
        <v>1749330</v>
      </c>
      <c r="BM284" s="82">
        <v>8.0799999999999997E-2</v>
      </c>
      <c r="BN284" s="82" t="s">
        <v>8462</v>
      </c>
      <c r="BO284" s="82"/>
      <c r="BP284" s="88"/>
      <c r="BQ284" s="88"/>
      <c r="BR284" s="88"/>
      <c r="BS284" s="82"/>
      <c r="BT284" s="85"/>
    </row>
    <row r="285" spans="1:72" hidden="1">
      <c r="A285" s="82" t="s">
        <v>4990</v>
      </c>
      <c r="B285" s="82" t="s">
        <v>4991</v>
      </c>
      <c r="C285" s="82" t="s">
        <v>2110</v>
      </c>
      <c r="D285" s="82" t="s">
        <v>5282</v>
      </c>
      <c r="E285" s="82" t="s">
        <v>8307</v>
      </c>
      <c r="F285" s="82" t="s">
        <v>4978</v>
      </c>
      <c r="G285" s="83"/>
      <c r="H285" s="84">
        <v>27000</v>
      </c>
      <c r="I285" s="85"/>
      <c r="J285" s="82">
        <v>354.55</v>
      </c>
      <c r="K285" s="86">
        <v>0</v>
      </c>
      <c r="L285" s="82"/>
      <c r="M285" s="82"/>
      <c r="N285" s="82"/>
      <c r="O285" s="82"/>
      <c r="P285" s="82" t="s">
        <v>8308</v>
      </c>
      <c r="Q285" s="86"/>
      <c r="R285" s="82">
        <v>0</v>
      </c>
      <c r="S285" s="86">
        <v>270000</v>
      </c>
      <c r="T285" s="83">
        <v>45777</v>
      </c>
      <c r="U285" s="82">
        <v>100</v>
      </c>
      <c r="V285" s="82">
        <v>6702</v>
      </c>
      <c r="W285" s="82" t="s">
        <v>4961</v>
      </c>
      <c r="X285" s="82">
        <v>354.95010000000002</v>
      </c>
      <c r="Y285" s="86">
        <v>9583652.6999999993</v>
      </c>
      <c r="Z285" s="86"/>
      <c r="AA285" s="82"/>
      <c r="AB285" s="86"/>
      <c r="AC285" s="86">
        <v>9572850</v>
      </c>
      <c r="AD285" s="86">
        <v>9572850</v>
      </c>
      <c r="AE285" s="86">
        <v>0</v>
      </c>
      <c r="AF285" s="86">
        <v>-10802.7</v>
      </c>
      <c r="AG285" s="86"/>
      <c r="AH285" s="86">
        <v>-10802.7</v>
      </c>
      <c r="AI285" s="86"/>
      <c r="AJ285" s="86">
        <v>2165072769.0500002</v>
      </c>
      <c r="AK285" s="82">
        <v>0.44209999999999999</v>
      </c>
      <c r="AL285" s="82" t="s">
        <v>8553</v>
      </c>
      <c r="AM285" s="82" t="s">
        <v>4979</v>
      </c>
      <c r="AN285" s="82">
        <v>7567</v>
      </c>
      <c r="AO285" s="82" t="s">
        <v>8309</v>
      </c>
      <c r="AP285" s="82"/>
      <c r="AQ285" s="83"/>
      <c r="AR285" s="83"/>
      <c r="AS285" s="82">
        <v>0</v>
      </c>
      <c r="AT285" s="82"/>
      <c r="AU285" s="83">
        <v>45777</v>
      </c>
      <c r="AV285" s="82" t="s">
        <v>4979</v>
      </c>
      <c r="AW285" s="82">
        <v>10</v>
      </c>
      <c r="AX285" s="83"/>
      <c r="AY285" s="82" t="s">
        <v>4963</v>
      </c>
      <c r="AZ285" s="82">
        <v>1</v>
      </c>
      <c r="BA285" s="82"/>
      <c r="BB285" s="82"/>
      <c r="BC285" s="87"/>
      <c r="BD285" s="87"/>
      <c r="BE285" s="87"/>
      <c r="BF285" s="87"/>
      <c r="BG285" s="82" t="s">
        <v>4888</v>
      </c>
      <c r="BH285" s="82" t="s">
        <v>8420</v>
      </c>
      <c r="BI285" s="82"/>
      <c r="BJ285" s="82"/>
      <c r="BK285" s="82"/>
      <c r="BL285" s="86">
        <v>9572850</v>
      </c>
      <c r="BM285" s="82">
        <v>0.44209999999999999</v>
      </c>
      <c r="BN285" s="82" t="s">
        <v>8309</v>
      </c>
      <c r="BO285" s="82"/>
      <c r="BP285" s="88"/>
      <c r="BQ285" s="88"/>
      <c r="BR285" s="88"/>
      <c r="BS285" s="82"/>
      <c r="BT285" s="85"/>
    </row>
    <row r="286" spans="1:72" hidden="1">
      <c r="A286" s="82" t="s">
        <v>4990</v>
      </c>
      <c r="B286" s="82" t="s">
        <v>4991</v>
      </c>
      <c r="C286" s="82" t="s">
        <v>2230</v>
      </c>
      <c r="D286" s="82" t="s">
        <v>5517</v>
      </c>
      <c r="E286" s="82" t="s">
        <v>8910</v>
      </c>
      <c r="F286" s="82" t="s">
        <v>4978</v>
      </c>
      <c r="G286" s="83"/>
      <c r="H286" s="84">
        <v>67500</v>
      </c>
      <c r="I286" s="85"/>
      <c r="J286" s="82">
        <v>313.75</v>
      </c>
      <c r="K286" s="86">
        <v>0</v>
      </c>
      <c r="L286" s="82"/>
      <c r="M286" s="82"/>
      <c r="N286" s="82"/>
      <c r="O286" s="82"/>
      <c r="P286" s="82" t="s">
        <v>5089</v>
      </c>
      <c r="Q286" s="86"/>
      <c r="R286" s="82">
        <v>0</v>
      </c>
      <c r="S286" s="86">
        <v>675000</v>
      </c>
      <c r="T286" s="83">
        <v>45777</v>
      </c>
      <c r="U286" s="82">
        <v>100</v>
      </c>
      <c r="V286" s="82">
        <v>6729</v>
      </c>
      <c r="W286" s="82" t="s">
        <v>4961</v>
      </c>
      <c r="X286" s="82">
        <v>301.2989</v>
      </c>
      <c r="Y286" s="86">
        <v>20337678.600000001</v>
      </c>
      <c r="Z286" s="86"/>
      <c r="AA286" s="82">
        <v>309.8</v>
      </c>
      <c r="AB286" s="86">
        <v>1.28</v>
      </c>
      <c r="AC286" s="86">
        <v>21178125</v>
      </c>
      <c r="AD286" s="86">
        <v>21178125</v>
      </c>
      <c r="AE286" s="86">
        <v>0</v>
      </c>
      <c r="AF286" s="86">
        <v>840446.4</v>
      </c>
      <c r="AG286" s="86">
        <v>573821.4</v>
      </c>
      <c r="AH286" s="86">
        <v>266625</v>
      </c>
      <c r="AI286" s="86"/>
      <c r="AJ286" s="86">
        <v>2165072769.0500002</v>
      </c>
      <c r="AK286" s="82">
        <v>0.97819999999999996</v>
      </c>
      <c r="AL286" s="82" t="s">
        <v>8911</v>
      </c>
      <c r="AM286" s="82" t="s">
        <v>4979</v>
      </c>
      <c r="AN286" s="82">
        <v>7673</v>
      </c>
      <c r="AO286" s="82" t="s">
        <v>4974</v>
      </c>
      <c r="AP286" s="82"/>
      <c r="AQ286" s="83">
        <v>45239</v>
      </c>
      <c r="AR286" s="83"/>
      <c r="AS286" s="82">
        <v>0</v>
      </c>
      <c r="AT286" s="82"/>
      <c r="AU286" s="83">
        <v>45777</v>
      </c>
      <c r="AV286" s="82" t="s">
        <v>4979</v>
      </c>
      <c r="AW286" s="82">
        <v>10</v>
      </c>
      <c r="AX286" s="83"/>
      <c r="AY286" s="82" t="s">
        <v>4963</v>
      </c>
      <c r="AZ286" s="82">
        <v>1</v>
      </c>
      <c r="BA286" s="82"/>
      <c r="BB286" s="82"/>
      <c r="BC286" s="87"/>
      <c r="BD286" s="87"/>
      <c r="BE286" s="87"/>
      <c r="BF286" s="87"/>
      <c r="BG286" s="82" t="s">
        <v>4888</v>
      </c>
      <c r="BH286" s="82" t="s">
        <v>8420</v>
      </c>
      <c r="BI286" s="82"/>
      <c r="BJ286" s="82"/>
      <c r="BK286" s="82"/>
      <c r="BL286" s="86">
        <v>21178125</v>
      </c>
      <c r="BM286" s="82">
        <v>0.97819999999999996</v>
      </c>
      <c r="BN286" s="82" t="s">
        <v>4975</v>
      </c>
      <c r="BO286" s="82"/>
      <c r="BP286" s="88"/>
      <c r="BQ286" s="88"/>
      <c r="BR286" s="88"/>
      <c r="BS286" s="82"/>
      <c r="BT286" s="85"/>
    </row>
    <row r="287" spans="1:72" hidden="1">
      <c r="A287" s="82" t="s">
        <v>4990</v>
      </c>
      <c r="B287" s="82" t="s">
        <v>4991</v>
      </c>
      <c r="C287" s="82" t="s">
        <v>2232</v>
      </c>
      <c r="D287" s="82" t="s">
        <v>3369</v>
      </c>
      <c r="E287" s="82" t="s">
        <v>8310</v>
      </c>
      <c r="F287" s="82" t="s">
        <v>4978</v>
      </c>
      <c r="G287" s="83"/>
      <c r="H287" s="84">
        <v>6500</v>
      </c>
      <c r="I287" s="85"/>
      <c r="J287" s="82">
        <v>407.4</v>
      </c>
      <c r="K287" s="86">
        <v>0</v>
      </c>
      <c r="L287" s="82"/>
      <c r="M287" s="82"/>
      <c r="N287" s="82"/>
      <c r="O287" s="82"/>
      <c r="P287" s="82" t="s">
        <v>8287</v>
      </c>
      <c r="Q287" s="86"/>
      <c r="R287" s="82">
        <v>0</v>
      </c>
      <c r="S287" s="86">
        <v>65000</v>
      </c>
      <c r="T287" s="83">
        <v>45777</v>
      </c>
      <c r="U287" s="82">
        <v>100</v>
      </c>
      <c r="V287" s="82">
        <v>6732</v>
      </c>
      <c r="W287" s="82" t="s">
        <v>4961</v>
      </c>
      <c r="X287" s="82">
        <v>517.51459999999997</v>
      </c>
      <c r="Y287" s="86">
        <v>3363844.9</v>
      </c>
      <c r="Z287" s="86"/>
      <c r="AA287" s="82">
        <v>413.5</v>
      </c>
      <c r="AB287" s="86">
        <v>-1.48</v>
      </c>
      <c r="AC287" s="86">
        <v>2648100</v>
      </c>
      <c r="AD287" s="86">
        <v>2648100</v>
      </c>
      <c r="AE287" s="86">
        <v>0</v>
      </c>
      <c r="AF287" s="86">
        <v>-715744.9</v>
      </c>
      <c r="AG287" s="86">
        <v>-676094.9</v>
      </c>
      <c r="AH287" s="86">
        <v>-39650</v>
      </c>
      <c r="AI287" s="86"/>
      <c r="AJ287" s="86">
        <v>2165072769.0500002</v>
      </c>
      <c r="AK287" s="82">
        <v>0.12230000000000001</v>
      </c>
      <c r="AL287" s="82" t="s">
        <v>8559</v>
      </c>
      <c r="AM287" s="82" t="s">
        <v>4979</v>
      </c>
      <c r="AN287" s="82">
        <v>7708</v>
      </c>
      <c r="AO287" s="82" t="s">
        <v>8280</v>
      </c>
      <c r="AP287" s="82"/>
      <c r="AQ287" s="83">
        <v>45734</v>
      </c>
      <c r="AR287" s="83"/>
      <c r="AS287" s="82">
        <v>0</v>
      </c>
      <c r="AT287" s="82"/>
      <c r="AU287" s="83">
        <v>45777</v>
      </c>
      <c r="AV287" s="82" t="s">
        <v>4979</v>
      </c>
      <c r="AW287" s="82">
        <v>10</v>
      </c>
      <c r="AX287" s="83"/>
      <c r="AY287" s="82" t="s">
        <v>4963</v>
      </c>
      <c r="AZ287" s="82">
        <v>1</v>
      </c>
      <c r="BA287" s="82"/>
      <c r="BB287" s="82"/>
      <c r="BC287" s="87"/>
      <c r="BD287" s="87"/>
      <c r="BE287" s="87"/>
      <c r="BF287" s="87"/>
      <c r="BG287" s="82" t="s">
        <v>4888</v>
      </c>
      <c r="BH287" s="82" t="s">
        <v>8420</v>
      </c>
      <c r="BI287" s="82"/>
      <c r="BJ287" s="82"/>
      <c r="BK287" s="82"/>
      <c r="BL287" s="86">
        <v>2648100</v>
      </c>
      <c r="BM287" s="82">
        <v>0.12230000000000001</v>
      </c>
      <c r="BN287" s="82" t="s">
        <v>4964</v>
      </c>
      <c r="BO287" s="82"/>
      <c r="BP287" s="88"/>
      <c r="BQ287" s="88"/>
      <c r="BR287" s="88"/>
      <c r="BS287" s="82"/>
      <c r="BT287" s="85"/>
    </row>
    <row r="288" spans="1:72" hidden="1">
      <c r="A288" s="82" t="s">
        <v>4990</v>
      </c>
      <c r="B288" s="82" t="s">
        <v>4991</v>
      </c>
      <c r="C288" s="82" t="s">
        <v>2266</v>
      </c>
      <c r="D288" s="82" t="s">
        <v>3371</v>
      </c>
      <c r="E288" s="82" t="s">
        <v>8375</v>
      </c>
      <c r="F288" s="82" t="s">
        <v>4978</v>
      </c>
      <c r="G288" s="83"/>
      <c r="H288" s="84">
        <v>216000</v>
      </c>
      <c r="I288" s="85"/>
      <c r="J288" s="82">
        <v>100.21</v>
      </c>
      <c r="K288" s="86">
        <v>0</v>
      </c>
      <c r="L288" s="82"/>
      <c r="M288" s="82"/>
      <c r="N288" s="82"/>
      <c r="O288" s="82"/>
      <c r="P288" s="82" t="s">
        <v>4973</v>
      </c>
      <c r="Q288" s="86"/>
      <c r="R288" s="82">
        <v>0</v>
      </c>
      <c r="S288" s="86">
        <v>432000</v>
      </c>
      <c r="T288" s="83">
        <v>45777</v>
      </c>
      <c r="U288" s="82">
        <v>100</v>
      </c>
      <c r="V288" s="82">
        <v>6737</v>
      </c>
      <c r="W288" s="82" t="s">
        <v>4961</v>
      </c>
      <c r="X288" s="82">
        <v>100.64830000000001</v>
      </c>
      <c r="Y288" s="86">
        <v>21740033.870000001</v>
      </c>
      <c r="Z288" s="86"/>
      <c r="AA288" s="82">
        <v>102.63</v>
      </c>
      <c r="AB288" s="86">
        <v>-2.36</v>
      </c>
      <c r="AC288" s="86">
        <v>21645360</v>
      </c>
      <c r="AD288" s="86">
        <v>21645360</v>
      </c>
      <c r="AE288" s="86">
        <v>0</v>
      </c>
      <c r="AF288" s="86">
        <v>-94673.87</v>
      </c>
      <c r="AG288" s="86">
        <v>428046.13</v>
      </c>
      <c r="AH288" s="86">
        <v>-522720</v>
      </c>
      <c r="AI288" s="86"/>
      <c r="AJ288" s="86">
        <v>2165072769.0500002</v>
      </c>
      <c r="AK288" s="82">
        <v>0.99980000000000002</v>
      </c>
      <c r="AL288" s="82" t="s">
        <v>8989</v>
      </c>
      <c r="AM288" s="82" t="s">
        <v>4979</v>
      </c>
      <c r="AN288" s="82">
        <v>7756</v>
      </c>
      <c r="AO288" s="82" t="s">
        <v>4962</v>
      </c>
      <c r="AP288" s="82"/>
      <c r="AQ288" s="83">
        <v>45463</v>
      </c>
      <c r="AR288" s="83"/>
      <c r="AS288" s="82">
        <v>0</v>
      </c>
      <c r="AT288" s="82"/>
      <c r="AU288" s="83">
        <v>45777</v>
      </c>
      <c r="AV288" s="82" t="s">
        <v>4979</v>
      </c>
      <c r="AW288" s="82">
        <v>2</v>
      </c>
      <c r="AX288" s="83"/>
      <c r="AY288" s="82" t="s">
        <v>4963</v>
      </c>
      <c r="AZ288" s="82">
        <v>1</v>
      </c>
      <c r="BA288" s="82"/>
      <c r="BB288" s="82"/>
      <c r="BC288" s="87"/>
      <c r="BD288" s="87"/>
      <c r="BE288" s="87"/>
      <c r="BF288" s="87"/>
      <c r="BG288" s="82" t="s">
        <v>4888</v>
      </c>
      <c r="BH288" s="82" t="s">
        <v>8420</v>
      </c>
      <c r="BI288" s="82"/>
      <c r="BJ288" s="82"/>
      <c r="BK288" s="82"/>
      <c r="BL288" s="86">
        <v>21645360</v>
      </c>
      <c r="BM288" s="82">
        <v>0.99980000000000002</v>
      </c>
      <c r="BN288" s="82" t="s">
        <v>4964</v>
      </c>
      <c r="BO288" s="82"/>
      <c r="BP288" s="88"/>
      <c r="BQ288" s="88"/>
      <c r="BR288" s="88"/>
      <c r="BS288" s="82"/>
      <c r="BT288" s="85"/>
    </row>
    <row r="289" spans="1:72" hidden="1">
      <c r="A289" s="82" t="s">
        <v>4990</v>
      </c>
      <c r="B289" s="82" t="s">
        <v>4991</v>
      </c>
      <c r="C289" s="82" t="s">
        <v>2425</v>
      </c>
      <c r="D289" s="82" t="s">
        <v>3359</v>
      </c>
      <c r="E289" s="82" t="s">
        <v>8342</v>
      </c>
      <c r="F289" s="82" t="s">
        <v>4978</v>
      </c>
      <c r="G289" s="83"/>
      <c r="H289" s="84">
        <v>55000</v>
      </c>
      <c r="I289" s="85"/>
      <c r="J289" s="82">
        <v>1405</v>
      </c>
      <c r="K289" s="86">
        <v>0</v>
      </c>
      <c r="L289" s="82"/>
      <c r="M289" s="82"/>
      <c r="N289" s="82"/>
      <c r="O289" s="82"/>
      <c r="P289" s="82" t="s">
        <v>8294</v>
      </c>
      <c r="Q289" s="86"/>
      <c r="R289" s="82">
        <v>0</v>
      </c>
      <c r="S289" s="86">
        <v>550000</v>
      </c>
      <c r="T289" s="83">
        <v>45777</v>
      </c>
      <c r="U289" s="82">
        <v>100</v>
      </c>
      <c r="V289" s="82">
        <v>6749</v>
      </c>
      <c r="W289" s="82" t="s">
        <v>4961</v>
      </c>
      <c r="X289" s="82">
        <v>1297.6795</v>
      </c>
      <c r="Y289" s="86">
        <v>71372370.310000002</v>
      </c>
      <c r="Z289" s="86"/>
      <c r="AA289" s="82">
        <v>1399.7</v>
      </c>
      <c r="AB289" s="86">
        <v>0.38</v>
      </c>
      <c r="AC289" s="86">
        <v>77275000</v>
      </c>
      <c r="AD289" s="86">
        <v>77275000</v>
      </c>
      <c r="AE289" s="86">
        <v>0</v>
      </c>
      <c r="AF289" s="86">
        <v>5902629.6900000004</v>
      </c>
      <c r="AG289" s="86">
        <v>5611129.6900000004</v>
      </c>
      <c r="AH289" s="86">
        <v>291500</v>
      </c>
      <c r="AI289" s="86"/>
      <c r="AJ289" s="86">
        <v>2165072769.0500002</v>
      </c>
      <c r="AK289" s="82">
        <v>3.5691999999999999</v>
      </c>
      <c r="AL289" s="82" t="s">
        <v>8343</v>
      </c>
      <c r="AM289" s="82" t="s">
        <v>4979</v>
      </c>
      <c r="AN289" s="82">
        <v>7842</v>
      </c>
      <c r="AO289" s="82" t="s">
        <v>8295</v>
      </c>
      <c r="AP289" s="82"/>
      <c r="AQ289" s="83">
        <v>45520</v>
      </c>
      <c r="AR289" s="83"/>
      <c r="AS289" s="82">
        <v>0</v>
      </c>
      <c r="AT289" s="82"/>
      <c r="AU289" s="83">
        <v>45777</v>
      </c>
      <c r="AV289" s="82" t="s">
        <v>4979</v>
      </c>
      <c r="AW289" s="82">
        <v>10</v>
      </c>
      <c r="AX289" s="83"/>
      <c r="AY289" s="82" t="s">
        <v>4963</v>
      </c>
      <c r="AZ289" s="82">
        <v>1</v>
      </c>
      <c r="BA289" s="82"/>
      <c r="BB289" s="82"/>
      <c r="BC289" s="87"/>
      <c r="BD289" s="87"/>
      <c r="BE289" s="87"/>
      <c r="BF289" s="87"/>
      <c r="BG289" s="82" t="s">
        <v>4888</v>
      </c>
      <c r="BH289" s="82" t="s">
        <v>8420</v>
      </c>
      <c r="BI289" s="82"/>
      <c r="BJ289" s="82"/>
      <c r="BK289" s="82"/>
      <c r="BL289" s="86">
        <v>77275000</v>
      </c>
      <c r="BM289" s="82">
        <v>3.5691999999999999</v>
      </c>
      <c r="BN289" s="82" t="s">
        <v>4975</v>
      </c>
      <c r="BO289" s="82"/>
      <c r="BP289" s="88"/>
      <c r="BQ289" s="88"/>
      <c r="BR289" s="88"/>
      <c r="BS289" s="82"/>
      <c r="BT289" s="85"/>
    </row>
    <row r="290" spans="1:72" hidden="1">
      <c r="A290" s="82" t="s">
        <v>4990</v>
      </c>
      <c r="B290" s="82" t="s">
        <v>4991</v>
      </c>
      <c r="C290" s="82" t="s">
        <v>1941</v>
      </c>
      <c r="D290" s="82" t="s">
        <v>8486</v>
      </c>
      <c r="E290" s="82" t="s">
        <v>8487</v>
      </c>
      <c r="F290" s="82" t="s">
        <v>4978</v>
      </c>
      <c r="G290" s="83"/>
      <c r="H290" s="84">
        <v>227200</v>
      </c>
      <c r="I290" s="85"/>
      <c r="J290" s="82">
        <v>133.27000000000001</v>
      </c>
      <c r="K290" s="86">
        <v>0</v>
      </c>
      <c r="L290" s="82"/>
      <c r="M290" s="82"/>
      <c r="N290" s="82"/>
      <c r="O290" s="82"/>
      <c r="P290" s="82" t="s">
        <v>5003</v>
      </c>
      <c r="Q290" s="86"/>
      <c r="R290" s="82">
        <v>0</v>
      </c>
      <c r="S290" s="86">
        <v>227200</v>
      </c>
      <c r="T290" s="83">
        <v>45777</v>
      </c>
      <c r="U290" s="82">
        <v>100</v>
      </c>
      <c r="V290" s="82">
        <v>15325</v>
      </c>
      <c r="W290" s="82" t="s">
        <v>4961</v>
      </c>
      <c r="X290" s="82">
        <v>140.44030000000001</v>
      </c>
      <c r="Y290" s="86">
        <v>31908039.670000002</v>
      </c>
      <c r="Z290" s="86"/>
      <c r="AA290" s="82">
        <v>136.08000000000001</v>
      </c>
      <c r="AB290" s="86">
        <v>-2.0699999999999998</v>
      </c>
      <c r="AC290" s="86">
        <v>30278944</v>
      </c>
      <c r="AD290" s="86">
        <v>30278944</v>
      </c>
      <c r="AE290" s="86">
        <v>0</v>
      </c>
      <c r="AF290" s="86">
        <v>-1629095.67</v>
      </c>
      <c r="AG290" s="86">
        <v>-990663.67</v>
      </c>
      <c r="AH290" s="86">
        <v>-638432</v>
      </c>
      <c r="AI290" s="86"/>
      <c r="AJ290" s="86">
        <v>2165072769.0500002</v>
      </c>
      <c r="AK290" s="82">
        <v>1.3985000000000001</v>
      </c>
      <c r="AL290" s="82" t="s">
        <v>8488</v>
      </c>
      <c r="AM290" s="82" t="s">
        <v>4979</v>
      </c>
      <c r="AN290" s="82">
        <v>73290</v>
      </c>
      <c r="AO290" s="82" t="s">
        <v>5004</v>
      </c>
      <c r="AP290" s="82"/>
      <c r="AQ290" s="83">
        <v>45743</v>
      </c>
      <c r="AR290" s="83"/>
      <c r="AS290" s="82">
        <v>0</v>
      </c>
      <c r="AT290" s="82"/>
      <c r="AU290" s="83">
        <v>45777</v>
      </c>
      <c r="AV290" s="82" t="s">
        <v>4979</v>
      </c>
      <c r="AW290" s="82">
        <v>1</v>
      </c>
      <c r="AX290" s="83"/>
      <c r="AY290" s="82" t="s">
        <v>4963</v>
      </c>
      <c r="AZ290" s="82">
        <v>1</v>
      </c>
      <c r="BA290" s="82"/>
      <c r="BB290" s="82"/>
      <c r="BC290" s="87"/>
      <c r="BD290" s="87"/>
      <c r="BE290" s="87"/>
      <c r="BF290" s="87"/>
      <c r="BG290" s="82" t="s">
        <v>4888</v>
      </c>
      <c r="BH290" s="82" t="s">
        <v>8420</v>
      </c>
      <c r="BI290" s="82"/>
      <c r="BJ290" s="82"/>
      <c r="BK290" s="82"/>
      <c r="BL290" s="86">
        <v>30278944</v>
      </c>
      <c r="BM290" s="82">
        <v>1.3985000000000001</v>
      </c>
      <c r="BN290" s="82" t="s">
        <v>4984</v>
      </c>
      <c r="BO290" s="82"/>
      <c r="BP290" s="88"/>
      <c r="BQ290" s="88"/>
      <c r="BR290" s="88"/>
      <c r="BS290" s="82"/>
      <c r="BT290" s="85"/>
    </row>
    <row r="291" spans="1:72" hidden="1">
      <c r="A291" s="82" t="s">
        <v>4990</v>
      </c>
      <c r="B291" s="82" t="s">
        <v>4991</v>
      </c>
      <c r="C291" s="82" t="s">
        <v>20720</v>
      </c>
      <c r="D291" s="82" t="s">
        <v>3375</v>
      </c>
      <c r="E291" s="82" t="s">
        <v>8384</v>
      </c>
      <c r="F291" s="82" t="s">
        <v>4978</v>
      </c>
      <c r="G291" s="83"/>
      <c r="H291" s="84">
        <v>750</v>
      </c>
      <c r="I291" s="85"/>
      <c r="J291" s="82">
        <v>611.70000000000005</v>
      </c>
      <c r="K291" s="86">
        <v>0</v>
      </c>
      <c r="L291" s="82"/>
      <c r="M291" s="82"/>
      <c r="N291" s="82"/>
      <c r="O291" s="82"/>
      <c r="P291" s="82" t="s">
        <v>8279</v>
      </c>
      <c r="Q291" s="86"/>
      <c r="R291" s="82">
        <v>0</v>
      </c>
      <c r="S291" s="86">
        <v>1500</v>
      </c>
      <c r="T291" s="83">
        <v>45777</v>
      </c>
      <c r="U291" s="82">
        <v>100</v>
      </c>
      <c r="V291" s="82">
        <v>179185</v>
      </c>
      <c r="W291" s="82" t="s">
        <v>4961</v>
      </c>
      <c r="X291" s="82">
        <v>657.64</v>
      </c>
      <c r="Y291" s="86">
        <v>493230</v>
      </c>
      <c r="Z291" s="86"/>
      <c r="AA291" s="82">
        <v>614.70000000000005</v>
      </c>
      <c r="AB291" s="86">
        <v>-0.49</v>
      </c>
      <c r="AC291" s="86">
        <v>458775</v>
      </c>
      <c r="AD291" s="86">
        <v>458775</v>
      </c>
      <c r="AE291" s="86">
        <v>0</v>
      </c>
      <c r="AF291" s="86">
        <v>-34455</v>
      </c>
      <c r="AG291" s="86">
        <v>-32205</v>
      </c>
      <c r="AH291" s="86">
        <v>-2250</v>
      </c>
      <c r="AI291" s="86"/>
      <c r="AJ291" s="86">
        <v>2165072769.0500002</v>
      </c>
      <c r="AK291" s="82">
        <v>2.12E-2</v>
      </c>
      <c r="AL291" s="82" t="s">
        <v>8938</v>
      </c>
      <c r="AM291" s="82" t="s">
        <v>4979</v>
      </c>
      <c r="AN291" s="82">
        <v>8001</v>
      </c>
      <c r="AO291" s="82" t="s">
        <v>8280</v>
      </c>
      <c r="AP291" s="82"/>
      <c r="AQ291" s="83"/>
      <c r="AR291" s="83"/>
      <c r="AS291" s="82">
        <v>0</v>
      </c>
      <c r="AT291" s="82"/>
      <c r="AU291" s="83">
        <v>45777</v>
      </c>
      <c r="AV291" s="82" t="s">
        <v>4979</v>
      </c>
      <c r="AW291" s="82">
        <v>2</v>
      </c>
      <c r="AX291" s="83"/>
      <c r="AY291" s="82" t="s">
        <v>4963</v>
      </c>
      <c r="AZ291" s="82">
        <v>1</v>
      </c>
      <c r="BA291" s="82"/>
      <c r="BB291" s="82"/>
      <c r="BC291" s="87"/>
      <c r="BD291" s="87"/>
      <c r="BE291" s="87"/>
      <c r="BF291" s="87"/>
      <c r="BG291" s="82" t="s">
        <v>4888</v>
      </c>
      <c r="BH291" s="82" t="s">
        <v>8420</v>
      </c>
      <c r="BI291" s="82"/>
      <c r="BJ291" s="82"/>
      <c r="BK291" s="82"/>
      <c r="BL291" s="86">
        <v>458775</v>
      </c>
      <c r="BM291" s="82">
        <v>2.12E-2</v>
      </c>
      <c r="BN291" s="82" t="s">
        <v>4964</v>
      </c>
      <c r="BO291" s="82"/>
      <c r="BP291" s="88"/>
      <c r="BQ291" s="88"/>
      <c r="BR291" s="88"/>
      <c r="BS291" s="82"/>
      <c r="BT291" s="85"/>
    </row>
    <row r="292" spans="1:72" hidden="1">
      <c r="A292" s="82" t="s">
        <v>4990</v>
      </c>
      <c r="B292" s="82" t="s">
        <v>4991</v>
      </c>
      <c r="C292" s="82" t="s">
        <v>2588</v>
      </c>
      <c r="D292" s="82" t="s">
        <v>5258</v>
      </c>
      <c r="E292" s="82" t="s">
        <v>8321</v>
      </c>
      <c r="F292" s="82" t="s">
        <v>4978</v>
      </c>
      <c r="G292" s="83"/>
      <c r="H292" s="84">
        <v>69750</v>
      </c>
      <c r="I292" s="85"/>
      <c r="J292" s="82">
        <v>788.65</v>
      </c>
      <c r="K292" s="86">
        <v>0</v>
      </c>
      <c r="L292" s="82"/>
      <c r="M292" s="82"/>
      <c r="N292" s="82"/>
      <c r="O292" s="82"/>
      <c r="P292" s="82" t="s">
        <v>4973</v>
      </c>
      <c r="Q292" s="86"/>
      <c r="R292" s="82">
        <v>0</v>
      </c>
      <c r="S292" s="86">
        <v>69750</v>
      </c>
      <c r="T292" s="83">
        <v>45777</v>
      </c>
      <c r="U292" s="82">
        <v>100</v>
      </c>
      <c r="V292" s="82">
        <v>6783</v>
      </c>
      <c r="W292" s="82" t="s">
        <v>4961</v>
      </c>
      <c r="X292" s="82">
        <v>801.75379999999996</v>
      </c>
      <c r="Y292" s="86">
        <v>55922327.829999998</v>
      </c>
      <c r="Z292" s="86"/>
      <c r="AA292" s="82">
        <v>812.55</v>
      </c>
      <c r="AB292" s="86">
        <v>-2.94</v>
      </c>
      <c r="AC292" s="86">
        <v>55008337.5</v>
      </c>
      <c r="AD292" s="86">
        <v>55008337.5</v>
      </c>
      <c r="AE292" s="86">
        <v>0</v>
      </c>
      <c r="AF292" s="86">
        <v>-913990.33</v>
      </c>
      <c r="AG292" s="86">
        <v>753034.67</v>
      </c>
      <c r="AH292" s="86">
        <v>-1667025</v>
      </c>
      <c r="AI292" s="86"/>
      <c r="AJ292" s="86">
        <v>2165072769.0500002</v>
      </c>
      <c r="AK292" s="82">
        <v>2.5407000000000002</v>
      </c>
      <c r="AL292" s="82" t="s">
        <v>8564</v>
      </c>
      <c r="AM292" s="82" t="s">
        <v>4979</v>
      </c>
      <c r="AN292" s="82">
        <v>8119</v>
      </c>
      <c r="AO292" s="82" t="s">
        <v>4962</v>
      </c>
      <c r="AP292" s="82"/>
      <c r="AQ292" s="83">
        <v>45433</v>
      </c>
      <c r="AR292" s="83"/>
      <c r="AS292" s="82">
        <v>0</v>
      </c>
      <c r="AT292" s="82"/>
      <c r="AU292" s="83">
        <v>45777</v>
      </c>
      <c r="AV292" s="82" t="s">
        <v>4979</v>
      </c>
      <c r="AW292" s="82">
        <v>1</v>
      </c>
      <c r="AX292" s="83"/>
      <c r="AY292" s="82" t="s">
        <v>4963</v>
      </c>
      <c r="AZ292" s="82">
        <v>1</v>
      </c>
      <c r="BA292" s="82"/>
      <c r="BB292" s="82"/>
      <c r="BC292" s="87"/>
      <c r="BD292" s="87"/>
      <c r="BE292" s="87"/>
      <c r="BF292" s="87"/>
      <c r="BG292" s="82" t="s">
        <v>4888</v>
      </c>
      <c r="BH292" s="82" t="s">
        <v>8420</v>
      </c>
      <c r="BI292" s="82"/>
      <c r="BJ292" s="82"/>
      <c r="BK292" s="82"/>
      <c r="BL292" s="86">
        <v>55008337.5</v>
      </c>
      <c r="BM292" s="82">
        <v>2.5407000000000002</v>
      </c>
      <c r="BN292" s="82" t="s">
        <v>4964</v>
      </c>
      <c r="BO292" s="82"/>
      <c r="BP292" s="88"/>
      <c r="BQ292" s="88"/>
      <c r="BR292" s="88"/>
      <c r="BS292" s="82"/>
      <c r="BT292" s="85"/>
    </row>
    <row r="293" spans="1:72" hidden="1">
      <c r="A293" s="82" t="s">
        <v>4990</v>
      </c>
      <c r="B293" s="82" t="s">
        <v>4991</v>
      </c>
      <c r="C293" s="82" t="s">
        <v>2525</v>
      </c>
      <c r="D293" s="82" t="s">
        <v>8920</v>
      </c>
      <c r="E293" s="82" t="s">
        <v>8921</v>
      </c>
      <c r="F293" s="82" t="s">
        <v>4978</v>
      </c>
      <c r="G293" s="83"/>
      <c r="H293" s="84">
        <v>220000</v>
      </c>
      <c r="I293" s="85"/>
      <c r="J293" s="82">
        <v>113.71</v>
      </c>
      <c r="K293" s="86">
        <v>0</v>
      </c>
      <c r="L293" s="82"/>
      <c r="M293" s="82"/>
      <c r="N293" s="82"/>
      <c r="O293" s="82"/>
      <c r="P293" s="82" t="s">
        <v>8474</v>
      </c>
      <c r="Q293" s="86"/>
      <c r="R293" s="82">
        <v>0</v>
      </c>
      <c r="S293" s="86">
        <v>2200000</v>
      </c>
      <c r="T293" s="83">
        <v>45777</v>
      </c>
      <c r="U293" s="82">
        <v>100</v>
      </c>
      <c r="V293" s="82">
        <v>6784</v>
      </c>
      <c r="W293" s="82" t="s">
        <v>4961</v>
      </c>
      <c r="X293" s="82">
        <v>117.7231</v>
      </c>
      <c r="Y293" s="86">
        <v>25899071.75</v>
      </c>
      <c r="Z293" s="86"/>
      <c r="AA293" s="82">
        <v>115.28</v>
      </c>
      <c r="AB293" s="86">
        <v>-1.36</v>
      </c>
      <c r="AC293" s="86">
        <v>25016200</v>
      </c>
      <c r="AD293" s="86">
        <v>25016200</v>
      </c>
      <c r="AE293" s="86">
        <v>0</v>
      </c>
      <c r="AF293" s="86">
        <v>-882871.75</v>
      </c>
      <c r="AG293" s="86">
        <v>-537471.75</v>
      </c>
      <c r="AH293" s="86">
        <v>-345400</v>
      </c>
      <c r="AI293" s="86"/>
      <c r="AJ293" s="86">
        <v>2165072769.0500002</v>
      </c>
      <c r="AK293" s="82">
        <v>1.1554</v>
      </c>
      <c r="AL293" s="82" t="s">
        <v>8922</v>
      </c>
      <c r="AM293" s="82" t="s">
        <v>4979</v>
      </c>
      <c r="AN293" s="82">
        <v>8158</v>
      </c>
      <c r="AO293" s="82" t="s">
        <v>8476</v>
      </c>
      <c r="AP293" s="82"/>
      <c r="AQ293" s="83">
        <v>45008</v>
      </c>
      <c r="AR293" s="83"/>
      <c r="AS293" s="82">
        <v>0</v>
      </c>
      <c r="AT293" s="82"/>
      <c r="AU293" s="83">
        <v>45777</v>
      </c>
      <c r="AV293" s="82" t="s">
        <v>4979</v>
      </c>
      <c r="AW293" s="82">
        <v>10</v>
      </c>
      <c r="AX293" s="83"/>
      <c r="AY293" s="82" t="s">
        <v>4963</v>
      </c>
      <c r="AZ293" s="82">
        <v>1</v>
      </c>
      <c r="BA293" s="82"/>
      <c r="BB293" s="82"/>
      <c r="BC293" s="87"/>
      <c r="BD293" s="87"/>
      <c r="BE293" s="87"/>
      <c r="BF293" s="87"/>
      <c r="BG293" s="82" t="s">
        <v>4888</v>
      </c>
      <c r="BH293" s="82" t="s">
        <v>8420</v>
      </c>
      <c r="BI293" s="82"/>
      <c r="BJ293" s="82"/>
      <c r="BK293" s="82"/>
      <c r="BL293" s="86">
        <v>25016200</v>
      </c>
      <c r="BM293" s="82">
        <v>1.1554</v>
      </c>
      <c r="BN293" s="82" t="s">
        <v>8462</v>
      </c>
      <c r="BO293" s="82"/>
      <c r="BP293" s="88"/>
      <c r="BQ293" s="88"/>
      <c r="BR293" s="88"/>
      <c r="BS293" s="82"/>
      <c r="BT293" s="85"/>
    </row>
    <row r="294" spans="1:72" hidden="1">
      <c r="A294" s="82" t="s">
        <v>4990</v>
      </c>
      <c r="B294" s="82" t="s">
        <v>4991</v>
      </c>
      <c r="C294" s="82" t="s">
        <v>2929</v>
      </c>
      <c r="D294" s="82" t="s">
        <v>5276</v>
      </c>
      <c r="E294" s="82" t="s">
        <v>8657</v>
      </c>
      <c r="F294" s="82" t="s">
        <v>4978</v>
      </c>
      <c r="G294" s="83"/>
      <c r="H294" s="84">
        <v>52250</v>
      </c>
      <c r="I294" s="85"/>
      <c r="J294" s="82">
        <v>644.25</v>
      </c>
      <c r="K294" s="86">
        <v>0</v>
      </c>
      <c r="L294" s="82"/>
      <c r="M294" s="82"/>
      <c r="N294" s="82"/>
      <c r="O294" s="82"/>
      <c r="P294" s="82" t="s">
        <v>8337</v>
      </c>
      <c r="Q294" s="86"/>
      <c r="R294" s="82">
        <v>0</v>
      </c>
      <c r="S294" s="86">
        <v>104500</v>
      </c>
      <c r="T294" s="83">
        <v>45777</v>
      </c>
      <c r="U294" s="82">
        <v>100</v>
      </c>
      <c r="V294" s="82">
        <v>6811</v>
      </c>
      <c r="W294" s="82" t="s">
        <v>4961</v>
      </c>
      <c r="X294" s="82">
        <v>731.07280000000003</v>
      </c>
      <c r="Y294" s="86">
        <v>38198554.93</v>
      </c>
      <c r="Z294" s="86"/>
      <c r="AA294" s="82">
        <v>665.6</v>
      </c>
      <c r="AB294" s="86">
        <v>-3.21</v>
      </c>
      <c r="AC294" s="86">
        <v>33662062.5</v>
      </c>
      <c r="AD294" s="86">
        <v>33662062.5</v>
      </c>
      <c r="AE294" s="86">
        <v>0</v>
      </c>
      <c r="AF294" s="86">
        <v>-4536492.43</v>
      </c>
      <c r="AG294" s="86">
        <v>-3420954.93</v>
      </c>
      <c r="AH294" s="86">
        <v>-1115537.5</v>
      </c>
      <c r="AI294" s="86"/>
      <c r="AJ294" s="86">
        <v>2165072769.0500002</v>
      </c>
      <c r="AK294" s="82">
        <v>1.5548</v>
      </c>
      <c r="AL294" s="82" t="s">
        <v>8658</v>
      </c>
      <c r="AM294" s="82" t="s">
        <v>4979</v>
      </c>
      <c r="AN294" s="82">
        <v>8263</v>
      </c>
      <c r="AO294" s="82" t="s">
        <v>8339</v>
      </c>
      <c r="AP294" s="82"/>
      <c r="AQ294" s="83">
        <v>45453</v>
      </c>
      <c r="AR294" s="83"/>
      <c r="AS294" s="82">
        <v>0</v>
      </c>
      <c r="AT294" s="82"/>
      <c r="AU294" s="83">
        <v>45777</v>
      </c>
      <c r="AV294" s="82" t="s">
        <v>4979</v>
      </c>
      <c r="AW294" s="82">
        <v>2</v>
      </c>
      <c r="AX294" s="83"/>
      <c r="AY294" s="82" t="s">
        <v>4963</v>
      </c>
      <c r="AZ294" s="82">
        <v>1</v>
      </c>
      <c r="BA294" s="82"/>
      <c r="BB294" s="82"/>
      <c r="BC294" s="87"/>
      <c r="BD294" s="87"/>
      <c r="BE294" s="87"/>
      <c r="BF294" s="87"/>
      <c r="BG294" s="82" t="s">
        <v>4888</v>
      </c>
      <c r="BH294" s="82" t="s">
        <v>8420</v>
      </c>
      <c r="BI294" s="82"/>
      <c r="BJ294" s="82"/>
      <c r="BK294" s="82"/>
      <c r="BL294" s="86">
        <v>33662062.5</v>
      </c>
      <c r="BM294" s="82">
        <v>1.5548</v>
      </c>
      <c r="BN294" s="82" t="s">
        <v>4984</v>
      </c>
      <c r="BO294" s="82"/>
      <c r="BP294" s="88"/>
      <c r="BQ294" s="88"/>
      <c r="BR294" s="88"/>
      <c r="BS294" s="82"/>
      <c r="BT294" s="85"/>
    </row>
    <row r="295" spans="1:72" hidden="1">
      <c r="A295" s="82" t="s">
        <v>4990</v>
      </c>
      <c r="B295" s="82" t="s">
        <v>4991</v>
      </c>
      <c r="C295" s="82" t="s">
        <v>2931</v>
      </c>
      <c r="D295" s="82" t="s">
        <v>3370</v>
      </c>
      <c r="E295" s="82" t="s">
        <v>8492</v>
      </c>
      <c r="F295" s="82" t="s">
        <v>4978</v>
      </c>
      <c r="G295" s="83"/>
      <c r="H295" s="84">
        <v>279450</v>
      </c>
      <c r="I295" s="85"/>
      <c r="J295" s="82">
        <v>384.4</v>
      </c>
      <c r="K295" s="86">
        <v>0</v>
      </c>
      <c r="L295" s="82"/>
      <c r="M295" s="82"/>
      <c r="N295" s="82"/>
      <c r="O295" s="82"/>
      <c r="P295" s="82" t="s">
        <v>8493</v>
      </c>
      <c r="Q295" s="86"/>
      <c r="R295" s="82">
        <v>0</v>
      </c>
      <c r="S295" s="86">
        <v>279450</v>
      </c>
      <c r="T295" s="83">
        <v>45777</v>
      </c>
      <c r="U295" s="82">
        <v>100</v>
      </c>
      <c r="V295" s="82">
        <v>6812</v>
      </c>
      <c r="W295" s="82" t="s">
        <v>4961</v>
      </c>
      <c r="X295" s="82">
        <v>386.214</v>
      </c>
      <c r="Y295" s="86">
        <v>107927499.59</v>
      </c>
      <c r="Z295" s="86"/>
      <c r="AA295" s="82">
        <v>393.35</v>
      </c>
      <c r="AB295" s="86">
        <v>-2.2799999999999998</v>
      </c>
      <c r="AC295" s="86">
        <v>107420580</v>
      </c>
      <c r="AD295" s="86">
        <v>107420580</v>
      </c>
      <c r="AE295" s="86">
        <v>0</v>
      </c>
      <c r="AF295" s="86">
        <v>-506919.59</v>
      </c>
      <c r="AG295" s="86">
        <v>1994157.91</v>
      </c>
      <c r="AH295" s="86">
        <v>-2501077.5</v>
      </c>
      <c r="AI295" s="86"/>
      <c r="AJ295" s="86">
        <v>2165072769.0500002</v>
      </c>
      <c r="AK295" s="82">
        <v>4.9615</v>
      </c>
      <c r="AL295" s="82" t="s">
        <v>8494</v>
      </c>
      <c r="AM295" s="82" t="s">
        <v>4979</v>
      </c>
      <c r="AN295" s="82">
        <v>8265</v>
      </c>
      <c r="AO295" s="82" t="s">
        <v>8309</v>
      </c>
      <c r="AP295" s="82"/>
      <c r="AQ295" s="83">
        <v>45476</v>
      </c>
      <c r="AR295" s="83"/>
      <c r="AS295" s="82">
        <v>0</v>
      </c>
      <c r="AT295" s="82"/>
      <c r="AU295" s="83">
        <v>45777</v>
      </c>
      <c r="AV295" s="82" t="s">
        <v>4979</v>
      </c>
      <c r="AW295" s="82">
        <v>1</v>
      </c>
      <c r="AX295" s="83"/>
      <c r="AY295" s="82" t="s">
        <v>4963</v>
      </c>
      <c r="AZ295" s="82">
        <v>1</v>
      </c>
      <c r="BA295" s="82"/>
      <c r="BB295" s="82"/>
      <c r="BC295" s="87"/>
      <c r="BD295" s="87"/>
      <c r="BE295" s="87"/>
      <c r="BF295" s="87"/>
      <c r="BG295" s="82" t="s">
        <v>4888</v>
      </c>
      <c r="BH295" s="82" t="s">
        <v>8420</v>
      </c>
      <c r="BI295" s="82"/>
      <c r="BJ295" s="82"/>
      <c r="BK295" s="82"/>
      <c r="BL295" s="86">
        <v>107420580</v>
      </c>
      <c r="BM295" s="82">
        <v>4.9615</v>
      </c>
      <c r="BN295" s="82" t="s">
        <v>8309</v>
      </c>
      <c r="BO295" s="82"/>
      <c r="BP295" s="88"/>
      <c r="BQ295" s="88"/>
      <c r="BR295" s="88"/>
      <c r="BS295" s="82"/>
      <c r="BT295" s="85"/>
    </row>
    <row r="296" spans="1:72" hidden="1">
      <c r="A296" s="82" t="s">
        <v>4990</v>
      </c>
      <c r="B296" s="82" t="s">
        <v>4991</v>
      </c>
      <c r="C296" s="82" t="s">
        <v>2933</v>
      </c>
      <c r="D296" s="82" t="s">
        <v>8772</v>
      </c>
      <c r="E296" s="82" t="s">
        <v>8773</v>
      </c>
      <c r="F296" s="82" t="s">
        <v>4978</v>
      </c>
      <c r="G296" s="83"/>
      <c r="H296" s="84">
        <v>330000</v>
      </c>
      <c r="I296" s="85"/>
      <c r="J296" s="82">
        <v>140.08000000000001</v>
      </c>
      <c r="K296" s="86">
        <v>0</v>
      </c>
      <c r="L296" s="82"/>
      <c r="M296" s="82"/>
      <c r="N296" s="82"/>
      <c r="O296" s="82"/>
      <c r="P296" s="82" t="s">
        <v>8474</v>
      </c>
      <c r="Q296" s="86"/>
      <c r="R296" s="82">
        <v>0</v>
      </c>
      <c r="S296" s="86">
        <v>330000</v>
      </c>
      <c r="T296" s="83">
        <v>45777</v>
      </c>
      <c r="U296" s="82">
        <v>100</v>
      </c>
      <c r="V296" s="82">
        <v>147201</v>
      </c>
      <c r="W296" s="82" t="s">
        <v>4961</v>
      </c>
      <c r="X296" s="82">
        <v>153.8425</v>
      </c>
      <c r="Y296" s="86">
        <v>50768009.799999997</v>
      </c>
      <c r="Z296" s="86"/>
      <c r="AA296" s="82">
        <v>141.5</v>
      </c>
      <c r="AB296" s="86">
        <v>-1</v>
      </c>
      <c r="AC296" s="86">
        <v>46226400</v>
      </c>
      <c r="AD296" s="86">
        <v>46226400</v>
      </c>
      <c r="AE296" s="86">
        <v>0</v>
      </c>
      <c r="AF296" s="86">
        <v>-4541609.8</v>
      </c>
      <c r="AG296" s="86">
        <v>-4073009.8</v>
      </c>
      <c r="AH296" s="86">
        <v>-468600</v>
      </c>
      <c r="AI296" s="86"/>
      <c r="AJ296" s="86">
        <v>2165072769.0500002</v>
      </c>
      <c r="AK296" s="82">
        <v>2.1351</v>
      </c>
      <c r="AL296" s="82" t="s">
        <v>8774</v>
      </c>
      <c r="AM296" s="82" t="s">
        <v>4979</v>
      </c>
      <c r="AN296" s="82">
        <v>8268</v>
      </c>
      <c r="AO296" s="82" t="s">
        <v>8476</v>
      </c>
      <c r="AP296" s="82"/>
      <c r="AQ296" s="83">
        <v>45463</v>
      </c>
      <c r="AR296" s="83"/>
      <c r="AS296" s="82">
        <v>0</v>
      </c>
      <c r="AT296" s="82"/>
      <c r="AU296" s="83">
        <v>45777</v>
      </c>
      <c r="AV296" s="82" t="s">
        <v>4979</v>
      </c>
      <c r="AW296" s="82">
        <v>1</v>
      </c>
      <c r="AX296" s="83"/>
      <c r="AY296" s="82" t="s">
        <v>4963</v>
      </c>
      <c r="AZ296" s="82">
        <v>1</v>
      </c>
      <c r="BA296" s="82"/>
      <c r="BB296" s="82"/>
      <c r="BC296" s="87"/>
      <c r="BD296" s="87"/>
      <c r="BE296" s="87"/>
      <c r="BF296" s="87"/>
      <c r="BG296" s="82" t="s">
        <v>4888</v>
      </c>
      <c r="BH296" s="82" t="s">
        <v>8420</v>
      </c>
      <c r="BI296" s="82"/>
      <c r="BJ296" s="82"/>
      <c r="BK296" s="82"/>
      <c r="BL296" s="86">
        <v>46226400</v>
      </c>
      <c r="BM296" s="82">
        <v>2.1351</v>
      </c>
      <c r="BN296" s="82" t="s">
        <v>8462</v>
      </c>
      <c r="BO296" s="82"/>
      <c r="BP296" s="88"/>
      <c r="BQ296" s="88"/>
      <c r="BR296" s="88"/>
      <c r="BS296" s="82"/>
      <c r="BT296" s="85"/>
    </row>
    <row r="297" spans="1:72" hidden="1">
      <c r="A297" s="82" t="s">
        <v>4990</v>
      </c>
      <c r="B297" s="82" t="s">
        <v>4991</v>
      </c>
      <c r="C297" s="82" t="s">
        <v>3037</v>
      </c>
      <c r="D297" s="82" t="s">
        <v>5332</v>
      </c>
      <c r="E297" s="82" t="s">
        <v>8503</v>
      </c>
      <c r="F297" s="82" t="s">
        <v>4978</v>
      </c>
      <c r="G297" s="83"/>
      <c r="H297" s="84">
        <v>1400</v>
      </c>
      <c r="I297" s="85"/>
      <c r="J297" s="82">
        <v>5172.5</v>
      </c>
      <c r="K297" s="86">
        <v>0</v>
      </c>
      <c r="L297" s="82"/>
      <c r="M297" s="82"/>
      <c r="N297" s="82"/>
      <c r="O297" s="82"/>
      <c r="P297" s="82" t="s">
        <v>5009</v>
      </c>
      <c r="Q297" s="86"/>
      <c r="R297" s="82">
        <v>0</v>
      </c>
      <c r="S297" s="86">
        <v>1400</v>
      </c>
      <c r="T297" s="83">
        <v>45777</v>
      </c>
      <c r="U297" s="82">
        <v>100</v>
      </c>
      <c r="V297" s="82">
        <v>6823</v>
      </c>
      <c r="W297" s="82" t="s">
        <v>4961</v>
      </c>
      <c r="X297" s="82">
        <v>6694.8822</v>
      </c>
      <c r="Y297" s="86">
        <v>9372835.0099999998</v>
      </c>
      <c r="Z297" s="86"/>
      <c r="AA297" s="82">
        <v>5391.5</v>
      </c>
      <c r="AB297" s="86">
        <v>-4.0599999999999996</v>
      </c>
      <c r="AC297" s="86">
        <v>7241500</v>
      </c>
      <c r="AD297" s="86">
        <v>7241500</v>
      </c>
      <c r="AE297" s="86">
        <v>0</v>
      </c>
      <c r="AF297" s="86">
        <v>-2131335.0099999998</v>
      </c>
      <c r="AG297" s="86">
        <v>-1824735.01</v>
      </c>
      <c r="AH297" s="86">
        <v>-306600</v>
      </c>
      <c r="AI297" s="86"/>
      <c r="AJ297" s="86">
        <v>2165072769.0500002</v>
      </c>
      <c r="AK297" s="82">
        <v>0.33450000000000002</v>
      </c>
      <c r="AL297" s="82" t="s">
        <v>8504</v>
      </c>
      <c r="AM297" s="82" t="s">
        <v>4979</v>
      </c>
      <c r="AN297" s="82">
        <v>8336</v>
      </c>
      <c r="AO297" s="82" t="s">
        <v>5010</v>
      </c>
      <c r="AP297" s="82"/>
      <c r="AQ297" s="83">
        <v>44700</v>
      </c>
      <c r="AR297" s="83"/>
      <c r="AS297" s="82">
        <v>0</v>
      </c>
      <c r="AT297" s="82"/>
      <c r="AU297" s="83">
        <v>45777</v>
      </c>
      <c r="AV297" s="82" t="s">
        <v>4979</v>
      </c>
      <c r="AW297" s="82">
        <v>1</v>
      </c>
      <c r="AX297" s="83"/>
      <c r="AY297" s="82" t="s">
        <v>4963</v>
      </c>
      <c r="AZ297" s="82">
        <v>1</v>
      </c>
      <c r="BA297" s="82"/>
      <c r="BB297" s="82"/>
      <c r="BC297" s="87"/>
      <c r="BD297" s="87"/>
      <c r="BE297" s="87"/>
      <c r="BF297" s="87"/>
      <c r="BG297" s="82" t="s">
        <v>4888</v>
      </c>
      <c r="BH297" s="82" t="s">
        <v>8420</v>
      </c>
      <c r="BI297" s="82"/>
      <c r="BJ297" s="82"/>
      <c r="BK297" s="82"/>
      <c r="BL297" s="86">
        <v>7241500</v>
      </c>
      <c r="BM297" s="82">
        <v>0.33450000000000002</v>
      </c>
      <c r="BN297" s="82" t="s">
        <v>5011</v>
      </c>
      <c r="BO297" s="82"/>
      <c r="BP297" s="88"/>
      <c r="BQ297" s="88"/>
      <c r="BR297" s="88"/>
      <c r="BS297" s="82"/>
      <c r="BT297" s="85"/>
    </row>
    <row r="298" spans="1:72" hidden="1">
      <c r="A298" s="82" t="s">
        <v>4990</v>
      </c>
      <c r="B298" s="82" t="s">
        <v>4991</v>
      </c>
      <c r="C298" s="82" t="s">
        <v>3088</v>
      </c>
      <c r="D298" s="82" t="s">
        <v>3365</v>
      </c>
      <c r="E298" s="82" t="s">
        <v>8661</v>
      </c>
      <c r="F298" s="82" t="s">
        <v>4978</v>
      </c>
      <c r="G298" s="83"/>
      <c r="H298" s="84">
        <v>350</v>
      </c>
      <c r="I298" s="85"/>
      <c r="J298" s="82">
        <v>11641</v>
      </c>
      <c r="K298" s="86">
        <v>0</v>
      </c>
      <c r="L298" s="82"/>
      <c r="M298" s="82"/>
      <c r="N298" s="82"/>
      <c r="O298" s="82"/>
      <c r="P298" s="82" t="s">
        <v>5019</v>
      </c>
      <c r="Q298" s="86"/>
      <c r="R298" s="82">
        <v>0</v>
      </c>
      <c r="S298" s="86">
        <v>3500</v>
      </c>
      <c r="T298" s="83">
        <v>45777</v>
      </c>
      <c r="U298" s="82">
        <v>100</v>
      </c>
      <c r="V298" s="82">
        <v>6829</v>
      </c>
      <c r="W298" s="82" t="s">
        <v>4961</v>
      </c>
      <c r="X298" s="82">
        <v>10341.9164</v>
      </c>
      <c r="Y298" s="86">
        <v>3619670.74</v>
      </c>
      <c r="Z298" s="86"/>
      <c r="AA298" s="82">
        <v>11869</v>
      </c>
      <c r="AB298" s="86">
        <v>-1.92</v>
      </c>
      <c r="AC298" s="86">
        <v>4074350</v>
      </c>
      <c r="AD298" s="86">
        <v>4074350</v>
      </c>
      <c r="AE298" s="86">
        <v>0</v>
      </c>
      <c r="AF298" s="86">
        <v>454679.26</v>
      </c>
      <c r="AG298" s="86">
        <v>534479.26</v>
      </c>
      <c r="AH298" s="86">
        <v>-79800</v>
      </c>
      <c r="AI298" s="86"/>
      <c r="AJ298" s="86">
        <v>2165072769.0500002</v>
      </c>
      <c r="AK298" s="82">
        <v>0.18820000000000001</v>
      </c>
      <c r="AL298" s="82" t="s">
        <v>8662</v>
      </c>
      <c r="AM298" s="82" t="s">
        <v>4979</v>
      </c>
      <c r="AN298" s="82">
        <v>8368</v>
      </c>
      <c r="AO298" s="82" t="s">
        <v>5019</v>
      </c>
      <c r="AP298" s="82"/>
      <c r="AQ298" s="83">
        <v>44040</v>
      </c>
      <c r="AR298" s="83"/>
      <c r="AS298" s="82">
        <v>0</v>
      </c>
      <c r="AT298" s="82"/>
      <c r="AU298" s="83">
        <v>45777</v>
      </c>
      <c r="AV298" s="82" t="s">
        <v>4979</v>
      </c>
      <c r="AW298" s="82">
        <v>10</v>
      </c>
      <c r="AX298" s="83"/>
      <c r="AY298" s="82" t="s">
        <v>4963</v>
      </c>
      <c r="AZ298" s="82">
        <v>1</v>
      </c>
      <c r="BA298" s="82"/>
      <c r="BB298" s="82"/>
      <c r="BC298" s="87"/>
      <c r="BD298" s="87"/>
      <c r="BE298" s="87"/>
      <c r="BF298" s="87"/>
      <c r="BG298" s="82" t="s">
        <v>4888</v>
      </c>
      <c r="BH298" s="82" t="s">
        <v>8420</v>
      </c>
      <c r="BI298" s="82"/>
      <c r="BJ298" s="82"/>
      <c r="BK298" s="82"/>
      <c r="BL298" s="86">
        <v>4074350</v>
      </c>
      <c r="BM298" s="82">
        <v>0.18820000000000001</v>
      </c>
      <c r="BN298" s="82" t="s">
        <v>5020</v>
      </c>
      <c r="BO298" s="82"/>
      <c r="BP298" s="88"/>
      <c r="BQ298" s="88"/>
      <c r="BR298" s="88"/>
      <c r="BS298" s="82"/>
      <c r="BT298" s="85"/>
    </row>
    <row r="299" spans="1:72" hidden="1">
      <c r="A299" s="82" t="s">
        <v>4990</v>
      </c>
      <c r="B299" s="82" t="s">
        <v>4991</v>
      </c>
      <c r="C299" s="82" t="s">
        <v>1858</v>
      </c>
      <c r="D299" s="82" t="s">
        <v>5399</v>
      </c>
      <c r="E299" s="82" t="s">
        <v>8995</v>
      </c>
      <c r="F299" s="82" t="s">
        <v>4978</v>
      </c>
      <c r="G299" s="83"/>
      <c r="H299" s="84">
        <v>17500</v>
      </c>
      <c r="I299" s="85"/>
      <c r="J299" s="82">
        <v>1563.9</v>
      </c>
      <c r="K299" s="86">
        <v>0</v>
      </c>
      <c r="L299" s="82"/>
      <c r="M299" s="82"/>
      <c r="N299" s="82"/>
      <c r="O299" s="82"/>
      <c r="P299" s="82" t="s">
        <v>8927</v>
      </c>
      <c r="Q299" s="86"/>
      <c r="R299" s="82">
        <v>0</v>
      </c>
      <c r="S299" s="86">
        <v>35000</v>
      </c>
      <c r="T299" s="83">
        <v>45777</v>
      </c>
      <c r="U299" s="82">
        <v>100</v>
      </c>
      <c r="V299" s="82">
        <v>6834</v>
      </c>
      <c r="W299" s="82" t="s">
        <v>4961</v>
      </c>
      <c r="X299" s="82">
        <v>1511.9751000000001</v>
      </c>
      <c r="Y299" s="86">
        <v>26459565.09</v>
      </c>
      <c r="Z299" s="86"/>
      <c r="AA299" s="82">
        <v>1545.9</v>
      </c>
      <c r="AB299" s="86">
        <v>1.1599999999999999</v>
      </c>
      <c r="AC299" s="86">
        <v>27368250</v>
      </c>
      <c r="AD299" s="86">
        <v>27368250</v>
      </c>
      <c r="AE299" s="86">
        <v>0</v>
      </c>
      <c r="AF299" s="86">
        <v>908684.91</v>
      </c>
      <c r="AG299" s="86">
        <v>593684.91</v>
      </c>
      <c r="AH299" s="86">
        <v>315000</v>
      </c>
      <c r="AI299" s="86"/>
      <c r="AJ299" s="86">
        <v>2165072769.0500002</v>
      </c>
      <c r="AK299" s="82">
        <v>1.2641</v>
      </c>
      <c r="AL299" s="82" t="s">
        <v>8996</v>
      </c>
      <c r="AM299" s="82" t="s">
        <v>4979</v>
      </c>
      <c r="AN299" s="82">
        <v>7407</v>
      </c>
      <c r="AO299" s="82" t="s">
        <v>8614</v>
      </c>
      <c r="AP299" s="82"/>
      <c r="AQ299" s="83">
        <v>45749</v>
      </c>
      <c r="AR299" s="83"/>
      <c r="AS299" s="82">
        <v>0</v>
      </c>
      <c r="AT299" s="82"/>
      <c r="AU299" s="83">
        <v>45777</v>
      </c>
      <c r="AV299" s="82" t="s">
        <v>4979</v>
      </c>
      <c r="AW299" s="82">
        <v>2</v>
      </c>
      <c r="AX299" s="83"/>
      <c r="AY299" s="82" t="s">
        <v>4963</v>
      </c>
      <c r="AZ299" s="82">
        <v>1</v>
      </c>
      <c r="BA299" s="82"/>
      <c r="BB299" s="82"/>
      <c r="BC299" s="87"/>
      <c r="BD299" s="87"/>
      <c r="BE299" s="87"/>
      <c r="BF299" s="87"/>
      <c r="BG299" s="82" t="s">
        <v>4888</v>
      </c>
      <c r="BH299" s="82" t="s">
        <v>8420</v>
      </c>
      <c r="BI299" s="82"/>
      <c r="BJ299" s="82"/>
      <c r="BK299" s="82"/>
      <c r="BL299" s="86">
        <v>27368250</v>
      </c>
      <c r="BM299" s="82">
        <v>1.2641</v>
      </c>
      <c r="BN299" s="82" t="s">
        <v>4980</v>
      </c>
      <c r="BO299" s="82"/>
      <c r="BP299" s="88"/>
      <c r="BQ299" s="88"/>
      <c r="BR299" s="88"/>
      <c r="BS299" s="82"/>
      <c r="BT299" s="85"/>
    </row>
    <row r="300" spans="1:72" hidden="1">
      <c r="A300" s="82" t="s">
        <v>4990</v>
      </c>
      <c r="B300" s="82" t="s">
        <v>4991</v>
      </c>
      <c r="C300" s="82" t="s">
        <v>21841</v>
      </c>
      <c r="D300" s="82" t="s">
        <v>21842</v>
      </c>
      <c r="E300" s="82" t="s">
        <v>4965</v>
      </c>
      <c r="F300" s="82" t="s">
        <v>4966</v>
      </c>
      <c r="G300" s="83">
        <v>45779</v>
      </c>
      <c r="H300" s="84">
        <v>2119147.5970000001</v>
      </c>
      <c r="I300" s="85"/>
      <c r="J300" s="82">
        <v>99.98357</v>
      </c>
      <c r="K300" s="86">
        <v>0</v>
      </c>
      <c r="L300" s="82"/>
      <c r="M300" s="82"/>
      <c r="N300" s="82"/>
      <c r="O300" s="82"/>
      <c r="P300" s="82" t="s">
        <v>4967</v>
      </c>
      <c r="Q300" s="86">
        <v>211914759.69999999</v>
      </c>
      <c r="R300" s="82">
        <v>0.01</v>
      </c>
      <c r="S300" s="86">
        <v>211914759.69999999</v>
      </c>
      <c r="T300" s="83">
        <v>45777</v>
      </c>
      <c r="U300" s="82">
        <v>247</v>
      </c>
      <c r="V300" s="82">
        <v>178347</v>
      </c>
      <c r="W300" s="82" t="s">
        <v>4961</v>
      </c>
      <c r="X300" s="82">
        <v>99.967100000000002</v>
      </c>
      <c r="Y300" s="86">
        <v>211845137.30000001</v>
      </c>
      <c r="Z300" s="86">
        <v>211879948.46000001</v>
      </c>
      <c r="AA300" s="82"/>
      <c r="AB300" s="86"/>
      <c r="AC300" s="86">
        <v>211879948.46000001</v>
      </c>
      <c r="AD300" s="86">
        <v>211879948.46000001</v>
      </c>
      <c r="AE300" s="86">
        <v>34811.160000000003</v>
      </c>
      <c r="AF300" s="86">
        <v>0</v>
      </c>
      <c r="AG300" s="86"/>
      <c r="AH300" s="86">
        <v>0</v>
      </c>
      <c r="AI300" s="86"/>
      <c r="AJ300" s="86">
        <v>2165072769.0500002</v>
      </c>
      <c r="AK300" s="82">
        <v>9.7863000000000007</v>
      </c>
      <c r="AL300" s="82" t="s">
        <v>21843</v>
      </c>
      <c r="AM300" s="82" t="s">
        <v>4968</v>
      </c>
      <c r="AN300" s="82">
        <v>73640</v>
      </c>
      <c r="AO300" s="82" t="s">
        <v>4967</v>
      </c>
      <c r="AP300" s="82"/>
      <c r="AQ300" s="83"/>
      <c r="AR300" s="83"/>
      <c r="AS300" s="82">
        <v>2</v>
      </c>
      <c r="AT300" s="82"/>
      <c r="AU300" s="83">
        <v>45777</v>
      </c>
      <c r="AV300" s="82" t="s">
        <v>4968</v>
      </c>
      <c r="AW300" s="82">
        <v>100</v>
      </c>
      <c r="AX300" s="83"/>
      <c r="AY300" s="82" t="s">
        <v>4969</v>
      </c>
      <c r="AZ300" s="82">
        <v>1</v>
      </c>
      <c r="BA300" s="82"/>
      <c r="BB300" s="82"/>
      <c r="BC300" s="87"/>
      <c r="BD300" s="87"/>
      <c r="BE300" s="87"/>
      <c r="BF300" s="87"/>
      <c r="BG300" s="82" t="s">
        <v>4888</v>
      </c>
      <c r="BH300" s="82" t="s">
        <v>8420</v>
      </c>
      <c r="BI300" s="82"/>
      <c r="BJ300" s="82"/>
      <c r="BK300" s="82"/>
      <c r="BL300" s="86">
        <v>211879948.46000001</v>
      </c>
      <c r="BM300" s="82">
        <v>9.7863000000000007</v>
      </c>
      <c r="BN300" s="82" t="s">
        <v>4967</v>
      </c>
      <c r="BO300" s="82"/>
      <c r="BP300" s="88"/>
      <c r="BQ300" s="88"/>
      <c r="BR300" s="88"/>
      <c r="BS300" s="82"/>
      <c r="BT300" s="85"/>
    </row>
    <row r="301" spans="1:72" hidden="1">
      <c r="A301" s="82" t="s">
        <v>4990</v>
      </c>
      <c r="B301" s="82" t="s">
        <v>4991</v>
      </c>
      <c r="C301" s="82"/>
      <c r="D301" s="82"/>
      <c r="E301" s="82"/>
      <c r="F301" s="82" t="s">
        <v>4970</v>
      </c>
      <c r="G301" s="83"/>
      <c r="H301" s="84"/>
      <c r="I301" s="85"/>
      <c r="J301" s="82"/>
      <c r="K301" s="86"/>
      <c r="L301" s="82"/>
      <c r="M301" s="82"/>
      <c r="N301" s="82"/>
      <c r="O301" s="82"/>
      <c r="P301" s="82" t="s">
        <v>4971</v>
      </c>
      <c r="Q301" s="86"/>
      <c r="R301" s="82">
        <v>0</v>
      </c>
      <c r="S301" s="86"/>
      <c r="T301" s="83">
        <v>45777</v>
      </c>
      <c r="U301" s="82"/>
      <c r="V301" s="82"/>
      <c r="W301" s="82"/>
      <c r="X301" s="82"/>
      <c r="Y301" s="86"/>
      <c r="Z301" s="86"/>
      <c r="AA301" s="82"/>
      <c r="AB301" s="86"/>
      <c r="AC301" s="86">
        <v>-234692078.56</v>
      </c>
      <c r="AD301" s="86">
        <v>-234692078.56</v>
      </c>
      <c r="AE301" s="86"/>
      <c r="AF301" s="86"/>
      <c r="AG301" s="86"/>
      <c r="AH301" s="86">
        <v>0</v>
      </c>
      <c r="AI301" s="86"/>
      <c r="AJ301" s="86"/>
      <c r="AK301" s="82">
        <v>-10.8399</v>
      </c>
      <c r="AL301" s="82"/>
      <c r="AM301" s="82"/>
      <c r="AN301" s="82"/>
      <c r="AO301" s="82" t="s">
        <v>4971</v>
      </c>
      <c r="AP301" s="82"/>
      <c r="AQ301" s="83"/>
      <c r="AR301" s="83"/>
      <c r="AS301" s="82"/>
      <c r="AT301" s="82"/>
      <c r="AU301" s="83"/>
      <c r="AV301" s="82"/>
      <c r="AW301" s="82"/>
      <c r="AX301" s="83"/>
      <c r="AY301" s="82" t="s">
        <v>4963</v>
      </c>
      <c r="AZ301" s="82">
        <v>1</v>
      </c>
      <c r="BA301" s="82"/>
      <c r="BB301" s="82"/>
      <c r="BC301" s="87"/>
      <c r="BD301" s="87"/>
      <c r="BE301" s="87"/>
      <c r="BF301" s="87"/>
      <c r="BG301" s="82" t="s">
        <v>4888</v>
      </c>
      <c r="BH301" s="82" t="s">
        <v>8420</v>
      </c>
      <c r="BI301" s="82"/>
      <c r="BJ301" s="82"/>
      <c r="BK301" s="82"/>
      <c r="BL301" s="86">
        <v>-242302544.31999999</v>
      </c>
      <c r="BM301" s="82">
        <v>-11.1914</v>
      </c>
      <c r="BN301" s="82" t="s">
        <v>4971</v>
      </c>
      <c r="BO301" s="82"/>
      <c r="BP301" s="88"/>
      <c r="BQ301" s="88"/>
      <c r="BR301" s="88"/>
      <c r="BS301" s="82"/>
      <c r="BT301" s="85"/>
    </row>
    <row r="302" spans="1:72" hidden="1">
      <c r="A302" s="82" t="s">
        <v>4990</v>
      </c>
      <c r="B302" s="82" t="s">
        <v>4991</v>
      </c>
      <c r="C302" s="82"/>
      <c r="D302" s="82" t="s">
        <v>21949</v>
      </c>
      <c r="E302" s="82" t="s">
        <v>20896</v>
      </c>
      <c r="F302" s="82" t="s">
        <v>8508</v>
      </c>
      <c r="G302" s="83">
        <v>45806</v>
      </c>
      <c r="H302" s="84">
        <v>-15000</v>
      </c>
      <c r="I302" s="85"/>
      <c r="J302" s="82">
        <v>423.25</v>
      </c>
      <c r="K302" s="86"/>
      <c r="L302" s="82"/>
      <c r="M302" s="82"/>
      <c r="N302" s="82"/>
      <c r="O302" s="82"/>
      <c r="P302" s="82" t="s">
        <v>4992</v>
      </c>
      <c r="Q302" s="86"/>
      <c r="R302" s="82">
        <v>0</v>
      </c>
      <c r="S302" s="86">
        <v>-15000</v>
      </c>
      <c r="T302" s="83">
        <v>45777</v>
      </c>
      <c r="U302" s="82">
        <v>302</v>
      </c>
      <c r="V302" s="82">
        <v>40267</v>
      </c>
      <c r="W302" s="82" t="s">
        <v>4961</v>
      </c>
      <c r="X302" s="82">
        <v>447.25330000000002</v>
      </c>
      <c r="Y302" s="86">
        <v>-6708799.5</v>
      </c>
      <c r="Z302" s="86"/>
      <c r="AA302" s="82">
        <v>431.95</v>
      </c>
      <c r="AB302" s="86">
        <v>-2.0099999999999998</v>
      </c>
      <c r="AC302" s="86">
        <v>-6348750</v>
      </c>
      <c r="AD302" s="86">
        <v>360049.5</v>
      </c>
      <c r="AE302" s="86"/>
      <c r="AF302" s="86">
        <v>360049.5</v>
      </c>
      <c r="AG302" s="86"/>
      <c r="AH302" s="86">
        <v>360049.5</v>
      </c>
      <c r="AI302" s="86"/>
      <c r="AJ302" s="86">
        <v>2165072769.0500002</v>
      </c>
      <c r="AK302" s="82">
        <v>-0.29320000000000002</v>
      </c>
      <c r="AL302" s="82" t="s">
        <v>21950</v>
      </c>
      <c r="AM302" s="82"/>
      <c r="AN302" s="82">
        <v>5957</v>
      </c>
      <c r="AO302" s="82" t="s">
        <v>4993</v>
      </c>
      <c r="AP302" s="82"/>
      <c r="AQ302" s="83"/>
      <c r="AR302" s="83"/>
      <c r="AS302" s="82"/>
      <c r="AT302" s="82"/>
      <c r="AU302" s="83">
        <v>45777</v>
      </c>
      <c r="AV302" s="82" t="s">
        <v>21951</v>
      </c>
      <c r="AW302" s="82">
        <v>1</v>
      </c>
      <c r="AX302" s="83"/>
      <c r="AY302" s="82" t="s">
        <v>4963</v>
      </c>
      <c r="AZ302" s="82">
        <v>1</v>
      </c>
      <c r="BA302" s="82"/>
      <c r="BB302" s="82"/>
      <c r="BC302" s="87"/>
      <c r="BD302" s="87"/>
      <c r="BE302" s="87"/>
      <c r="BF302" s="87"/>
      <c r="BG302" s="82" t="s">
        <v>4888</v>
      </c>
      <c r="BH302" s="82" t="s">
        <v>8420</v>
      </c>
      <c r="BI302" s="82"/>
      <c r="BJ302" s="82"/>
      <c r="BK302" s="82"/>
      <c r="BL302" s="86">
        <v>-6348750</v>
      </c>
      <c r="BM302" s="82">
        <v>-0.29320000000000002</v>
      </c>
      <c r="BN302" s="82" t="s">
        <v>4994</v>
      </c>
      <c r="BO302" s="82"/>
      <c r="BP302" s="88"/>
      <c r="BQ302" s="88"/>
      <c r="BR302" s="88"/>
      <c r="BS302" s="82"/>
      <c r="BT302" s="85"/>
    </row>
    <row r="303" spans="1:72" hidden="1">
      <c r="A303" s="82" t="s">
        <v>4990</v>
      </c>
      <c r="B303" s="82" t="s">
        <v>4991</v>
      </c>
      <c r="C303" s="82"/>
      <c r="D303" s="82" t="s">
        <v>21952</v>
      </c>
      <c r="E303" s="82" t="s">
        <v>8959</v>
      </c>
      <c r="F303" s="82" t="s">
        <v>8508</v>
      </c>
      <c r="G303" s="83">
        <v>45806</v>
      </c>
      <c r="H303" s="84">
        <v>-2625</v>
      </c>
      <c r="I303" s="85"/>
      <c r="J303" s="82">
        <v>5491</v>
      </c>
      <c r="K303" s="86"/>
      <c r="L303" s="82"/>
      <c r="M303" s="82"/>
      <c r="N303" s="82"/>
      <c r="O303" s="82"/>
      <c r="P303" s="82" t="s">
        <v>5039</v>
      </c>
      <c r="Q303" s="86"/>
      <c r="R303" s="82">
        <v>0</v>
      </c>
      <c r="S303" s="86">
        <v>-2625</v>
      </c>
      <c r="T303" s="83">
        <v>45777</v>
      </c>
      <c r="U303" s="82">
        <v>302</v>
      </c>
      <c r="V303" s="82">
        <v>40268</v>
      </c>
      <c r="W303" s="82" t="s">
        <v>4961</v>
      </c>
      <c r="X303" s="82">
        <v>5646.7619000000004</v>
      </c>
      <c r="Y303" s="86">
        <v>-14822749.99</v>
      </c>
      <c r="Z303" s="86"/>
      <c r="AA303" s="82">
        <v>5574</v>
      </c>
      <c r="AB303" s="86">
        <v>-1.49</v>
      </c>
      <c r="AC303" s="86">
        <v>-14413875</v>
      </c>
      <c r="AD303" s="86">
        <v>408874.99</v>
      </c>
      <c r="AE303" s="86"/>
      <c r="AF303" s="86">
        <v>408874.99</v>
      </c>
      <c r="AG303" s="86"/>
      <c r="AH303" s="86">
        <v>408874.99</v>
      </c>
      <c r="AI303" s="86"/>
      <c r="AJ303" s="86">
        <v>2165072769.0500002</v>
      </c>
      <c r="AK303" s="82">
        <v>-0.66569999999999996</v>
      </c>
      <c r="AL303" s="82" t="s">
        <v>21953</v>
      </c>
      <c r="AM303" s="82"/>
      <c r="AN303" s="82">
        <v>5960</v>
      </c>
      <c r="AO303" s="82" t="s">
        <v>5041</v>
      </c>
      <c r="AP303" s="82"/>
      <c r="AQ303" s="83"/>
      <c r="AR303" s="83"/>
      <c r="AS303" s="82"/>
      <c r="AT303" s="82"/>
      <c r="AU303" s="83">
        <v>45777</v>
      </c>
      <c r="AV303" s="82" t="s">
        <v>21951</v>
      </c>
      <c r="AW303" s="82">
        <v>1</v>
      </c>
      <c r="AX303" s="83"/>
      <c r="AY303" s="82" t="s">
        <v>4963</v>
      </c>
      <c r="AZ303" s="82">
        <v>1</v>
      </c>
      <c r="BA303" s="82"/>
      <c r="BB303" s="82"/>
      <c r="BC303" s="87"/>
      <c r="BD303" s="87"/>
      <c r="BE303" s="87"/>
      <c r="BF303" s="87"/>
      <c r="BG303" s="82" t="s">
        <v>4888</v>
      </c>
      <c r="BH303" s="82" t="s">
        <v>8420</v>
      </c>
      <c r="BI303" s="82"/>
      <c r="BJ303" s="82"/>
      <c r="BK303" s="82"/>
      <c r="BL303" s="86">
        <v>-14413875</v>
      </c>
      <c r="BM303" s="82">
        <v>-0.66569999999999996</v>
      </c>
      <c r="BN303" s="82" t="s">
        <v>5002</v>
      </c>
      <c r="BO303" s="82"/>
      <c r="BP303" s="88"/>
      <c r="BQ303" s="88"/>
      <c r="BR303" s="88"/>
      <c r="BS303" s="82"/>
      <c r="BT303" s="85"/>
    </row>
    <row r="304" spans="1:72" hidden="1">
      <c r="A304" s="82" t="s">
        <v>4990</v>
      </c>
      <c r="B304" s="82" t="s">
        <v>4991</v>
      </c>
      <c r="C304" s="82"/>
      <c r="D304" s="82" t="s">
        <v>21954</v>
      </c>
      <c r="E304" s="82" t="s">
        <v>8704</v>
      </c>
      <c r="F304" s="82" t="s">
        <v>8508</v>
      </c>
      <c r="G304" s="83">
        <v>45806</v>
      </c>
      <c r="H304" s="84">
        <v>-3000</v>
      </c>
      <c r="I304" s="85"/>
      <c r="J304" s="82">
        <v>1891.5</v>
      </c>
      <c r="K304" s="86"/>
      <c r="L304" s="82"/>
      <c r="M304" s="82"/>
      <c r="N304" s="82"/>
      <c r="O304" s="82"/>
      <c r="P304" s="82" t="s">
        <v>5019</v>
      </c>
      <c r="Q304" s="86"/>
      <c r="R304" s="82">
        <v>0</v>
      </c>
      <c r="S304" s="86">
        <v>-3000</v>
      </c>
      <c r="T304" s="83">
        <v>45777</v>
      </c>
      <c r="U304" s="82">
        <v>302</v>
      </c>
      <c r="V304" s="82">
        <v>40272</v>
      </c>
      <c r="W304" s="82" t="s">
        <v>4961</v>
      </c>
      <c r="X304" s="82">
        <v>2069.5300000000002</v>
      </c>
      <c r="Y304" s="86">
        <v>-6208590</v>
      </c>
      <c r="Z304" s="86"/>
      <c r="AA304" s="82">
        <v>1900.9</v>
      </c>
      <c r="AB304" s="86">
        <v>-0.49</v>
      </c>
      <c r="AC304" s="86">
        <v>-5674500</v>
      </c>
      <c r="AD304" s="86">
        <v>534090</v>
      </c>
      <c r="AE304" s="86"/>
      <c r="AF304" s="86">
        <v>534090</v>
      </c>
      <c r="AG304" s="86"/>
      <c r="AH304" s="86">
        <v>534090</v>
      </c>
      <c r="AI304" s="86"/>
      <c r="AJ304" s="86">
        <v>2165072769.0500002</v>
      </c>
      <c r="AK304" s="82">
        <v>-0.2621</v>
      </c>
      <c r="AL304" s="82" t="s">
        <v>21955</v>
      </c>
      <c r="AM304" s="82"/>
      <c r="AN304" s="82">
        <v>6126</v>
      </c>
      <c r="AO304" s="82" t="s">
        <v>5019</v>
      </c>
      <c r="AP304" s="82"/>
      <c r="AQ304" s="83"/>
      <c r="AR304" s="83"/>
      <c r="AS304" s="82"/>
      <c r="AT304" s="82"/>
      <c r="AU304" s="83">
        <v>45777</v>
      </c>
      <c r="AV304" s="82" t="s">
        <v>21951</v>
      </c>
      <c r="AW304" s="82">
        <v>1</v>
      </c>
      <c r="AX304" s="83"/>
      <c r="AY304" s="82" t="s">
        <v>4963</v>
      </c>
      <c r="AZ304" s="82">
        <v>1</v>
      </c>
      <c r="BA304" s="82"/>
      <c r="BB304" s="82"/>
      <c r="BC304" s="87"/>
      <c r="BD304" s="87"/>
      <c r="BE304" s="87"/>
      <c r="BF304" s="87"/>
      <c r="BG304" s="82" t="s">
        <v>4888</v>
      </c>
      <c r="BH304" s="82" t="s">
        <v>8420</v>
      </c>
      <c r="BI304" s="82"/>
      <c r="BJ304" s="82"/>
      <c r="BK304" s="82"/>
      <c r="BL304" s="86">
        <v>-5674500</v>
      </c>
      <c r="BM304" s="82">
        <v>-0.2621</v>
      </c>
      <c r="BN304" s="82" t="s">
        <v>5020</v>
      </c>
      <c r="BO304" s="82"/>
      <c r="BP304" s="88"/>
      <c r="BQ304" s="88"/>
      <c r="BR304" s="88"/>
      <c r="BS304" s="82"/>
      <c r="BT304" s="85"/>
    </row>
    <row r="305" spans="1:72" hidden="1">
      <c r="A305" s="82" t="s">
        <v>4990</v>
      </c>
      <c r="B305" s="82" t="s">
        <v>4991</v>
      </c>
      <c r="C305" s="82"/>
      <c r="D305" s="82" t="s">
        <v>21956</v>
      </c>
      <c r="E305" s="82" t="s">
        <v>8421</v>
      </c>
      <c r="F305" s="82" t="s">
        <v>8508</v>
      </c>
      <c r="G305" s="83">
        <v>45806</v>
      </c>
      <c r="H305" s="84">
        <v>-56700</v>
      </c>
      <c r="I305" s="85"/>
      <c r="J305" s="82">
        <v>197.27</v>
      </c>
      <c r="K305" s="86"/>
      <c r="L305" s="82"/>
      <c r="M305" s="82"/>
      <c r="N305" s="82"/>
      <c r="O305" s="82"/>
      <c r="P305" s="82" t="s">
        <v>8376</v>
      </c>
      <c r="Q305" s="86"/>
      <c r="R305" s="82">
        <v>0</v>
      </c>
      <c r="S305" s="86">
        <v>-56700</v>
      </c>
      <c r="T305" s="83">
        <v>45777</v>
      </c>
      <c r="U305" s="82">
        <v>302</v>
      </c>
      <c r="V305" s="82">
        <v>40270</v>
      </c>
      <c r="W305" s="82" t="s">
        <v>4961</v>
      </c>
      <c r="X305" s="82">
        <v>204.0523</v>
      </c>
      <c r="Y305" s="86">
        <v>-11569767.57</v>
      </c>
      <c r="Z305" s="86"/>
      <c r="AA305" s="82">
        <v>200.39</v>
      </c>
      <c r="AB305" s="86">
        <v>-1.56</v>
      </c>
      <c r="AC305" s="86">
        <v>-11185209</v>
      </c>
      <c r="AD305" s="86">
        <v>384558.57</v>
      </c>
      <c r="AE305" s="86"/>
      <c r="AF305" s="86">
        <v>384558.57</v>
      </c>
      <c r="AG305" s="86"/>
      <c r="AH305" s="86">
        <v>384558.57</v>
      </c>
      <c r="AI305" s="86"/>
      <c r="AJ305" s="86">
        <v>2165072769.0500002</v>
      </c>
      <c r="AK305" s="82">
        <v>-0.51659999999999995</v>
      </c>
      <c r="AL305" s="82" t="s">
        <v>21957</v>
      </c>
      <c r="AM305" s="82"/>
      <c r="AN305" s="82">
        <v>781906</v>
      </c>
      <c r="AO305" s="82" t="s">
        <v>8280</v>
      </c>
      <c r="AP305" s="82"/>
      <c r="AQ305" s="83"/>
      <c r="AR305" s="83"/>
      <c r="AS305" s="82"/>
      <c r="AT305" s="82"/>
      <c r="AU305" s="83">
        <v>45777</v>
      </c>
      <c r="AV305" s="82" t="s">
        <v>21951</v>
      </c>
      <c r="AW305" s="82">
        <v>1</v>
      </c>
      <c r="AX305" s="83"/>
      <c r="AY305" s="82" t="s">
        <v>4963</v>
      </c>
      <c r="AZ305" s="82">
        <v>1</v>
      </c>
      <c r="BA305" s="82"/>
      <c r="BB305" s="82"/>
      <c r="BC305" s="87"/>
      <c r="BD305" s="87"/>
      <c r="BE305" s="87"/>
      <c r="BF305" s="87"/>
      <c r="BG305" s="82" t="s">
        <v>4888</v>
      </c>
      <c r="BH305" s="82" t="s">
        <v>8420</v>
      </c>
      <c r="BI305" s="82"/>
      <c r="BJ305" s="82"/>
      <c r="BK305" s="82"/>
      <c r="BL305" s="86">
        <v>-11185209</v>
      </c>
      <c r="BM305" s="82">
        <v>-0.51659999999999995</v>
      </c>
      <c r="BN305" s="82" t="s">
        <v>4964</v>
      </c>
      <c r="BO305" s="82"/>
      <c r="BP305" s="88"/>
      <c r="BQ305" s="88"/>
      <c r="BR305" s="88"/>
      <c r="BS305" s="82"/>
      <c r="BT305" s="85"/>
    </row>
    <row r="306" spans="1:72" hidden="1">
      <c r="A306" s="82" t="s">
        <v>4990</v>
      </c>
      <c r="B306" s="82" t="s">
        <v>4991</v>
      </c>
      <c r="C306" s="82"/>
      <c r="D306" s="82" t="s">
        <v>21958</v>
      </c>
      <c r="E306" s="82" t="s">
        <v>8645</v>
      </c>
      <c r="F306" s="82" t="s">
        <v>8508</v>
      </c>
      <c r="G306" s="83">
        <v>45806</v>
      </c>
      <c r="H306" s="84">
        <v>-46800</v>
      </c>
      <c r="I306" s="85"/>
      <c r="J306" s="82">
        <v>264.39999999999998</v>
      </c>
      <c r="K306" s="86"/>
      <c r="L306" s="82"/>
      <c r="M306" s="82"/>
      <c r="N306" s="82"/>
      <c r="O306" s="82"/>
      <c r="P306" s="82" t="s">
        <v>5009</v>
      </c>
      <c r="Q306" s="86"/>
      <c r="R306" s="82">
        <v>0</v>
      </c>
      <c r="S306" s="86">
        <v>-46800</v>
      </c>
      <c r="T306" s="83">
        <v>45777</v>
      </c>
      <c r="U306" s="82">
        <v>302</v>
      </c>
      <c r="V306" s="82">
        <v>40271</v>
      </c>
      <c r="W306" s="82" t="s">
        <v>4961</v>
      </c>
      <c r="X306" s="82">
        <v>273.39999999999998</v>
      </c>
      <c r="Y306" s="86">
        <v>-12795120</v>
      </c>
      <c r="Z306" s="86"/>
      <c r="AA306" s="82">
        <v>269.64999999999998</v>
      </c>
      <c r="AB306" s="86">
        <v>-1.95</v>
      </c>
      <c r="AC306" s="86">
        <v>-12373920</v>
      </c>
      <c r="AD306" s="86">
        <v>421200</v>
      </c>
      <c r="AE306" s="86"/>
      <c r="AF306" s="86">
        <v>421200</v>
      </c>
      <c r="AG306" s="86"/>
      <c r="AH306" s="86">
        <v>421200</v>
      </c>
      <c r="AI306" s="86"/>
      <c r="AJ306" s="86">
        <v>2165072769.0500002</v>
      </c>
      <c r="AK306" s="82">
        <v>-0.57150000000000001</v>
      </c>
      <c r="AL306" s="82" t="s">
        <v>21959</v>
      </c>
      <c r="AM306" s="82"/>
      <c r="AN306" s="82">
        <v>774764</v>
      </c>
      <c r="AO306" s="82" t="s">
        <v>5010</v>
      </c>
      <c r="AP306" s="82"/>
      <c r="AQ306" s="83"/>
      <c r="AR306" s="83"/>
      <c r="AS306" s="82"/>
      <c r="AT306" s="82"/>
      <c r="AU306" s="83">
        <v>45777</v>
      </c>
      <c r="AV306" s="82" t="s">
        <v>21951</v>
      </c>
      <c r="AW306" s="82">
        <v>1</v>
      </c>
      <c r="AX306" s="83"/>
      <c r="AY306" s="82" t="s">
        <v>4963</v>
      </c>
      <c r="AZ306" s="82">
        <v>1</v>
      </c>
      <c r="BA306" s="82"/>
      <c r="BB306" s="82"/>
      <c r="BC306" s="87"/>
      <c r="BD306" s="87"/>
      <c r="BE306" s="87"/>
      <c r="BF306" s="87"/>
      <c r="BG306" s="82" t="s">
        <v>4888</v>
      </c>
      <c r="BH306" s="82" t="s">
        <v>8420</v>
      </c>
      <c r="BI306" s="82"/>
      <c r="BJ306" s="82"/>
      <c r="BK306" s="82"/>
      <c r="BL306" s="86">
        <v>-12373920</v>
      </c>
      <c r="BM306" s="82">
        <v>-0.57150000000000001</v>
      </c>
      <c r="BN306" s="82" t="s">
        <v>5011</v>
      </c>
      <c r="BO306" s="82"/>
      <c r="BP306" s="88"/>
      <c r="BQ306" s="88"/>
      <c r="BR306" s="88"/>
      <c r="BS306" s="82"/>
      <c r="BT306" s="85"/>
    </row>
    <row r="307" spans="1:72" hidden="1">
      <c r="A307" s="82" t="s">
        <v>4990</v>
      </c>
      <c r="B307" s="82" t="s">
        <v>4991</v>
      </c>
      <c r="C307" s="82"/>
      <c r="D307" s="82" t="s">
        <v>21960</v>
      </c>
      <c r="E307" s="82" t="s">
        <v>8856</v>
      </c>
      <c r="F307" s="82" t="s">
        <v>8508</v>
      </c>
      <c r="G307" s="83">
        <v>45806</v>
      </c>
      <c r="H307" s="84">
        <v>-170800</v>
      </c>
      <c r="I307" s="85"/>
      <c r="J307" s="82">
        <v>166.41</v>
      </c>
      <c r="K307" s="86"/>
      <c r="L307" s="82"/>
      <c r="M307" s="82"/>
      <c r="N307" s="82"/>
      <c r="O307" s="82"/>
      <c r="P307" s="82" t="s">
        <v>4960</v>
      </c>
      <c r="Q307" s="86"/>
      <c r="R307" s="82">
        <v>0</v>
      </c>
      <c r="S307" s="86">
        <v>-170800</v>
      </c>
      <c r="T307" s="83">
        <v>45777</v>
      </c>
      <c r="U307" s="82">
        <v>302</v>
      </c>
      <c r="V307" s="82">
        <v>40298</v>
      </c>
      <c r="W307" s="82" t="s">
        <v>4961</v>
      </c>
      <c r="X307" s="82">
        <v>171.06540000000001</v>
      </c>
      <c r="Y307" s="86">
        <v>-29217964.41</v>
      </c>
      <c r="Z307" s="86"/>
      <c r="AA307" s="82">
        <v>168.62</v>
      </c>
      <c r="AB307" s="86">
        <v>-1.31</v>
      </c>
      <c r="AC307" s="86">
        <v>-28422828</v>
      </c>
      <c r="AD307" s="86">
        <v>795136.41</v>
      </c>
      <c r="AE307" s="86"/>
      <c r="AF307" s="86">
        <v>795136.41</v>
      </c>
      <c r="AG307" s="86"/>
      <c r="AH307" s="86">
        <v>795136.41</v>
      </c>
      <c r="AI307" s="86"/>
      <c r="AJ307" s="86">
        <v>2165072769.0500002</v>
      </c>
      <c r="AK307" s="82">
        <v>-1.3128</v>
      </c>
      <c r="AL307" s="82" t="s">
        <v>21961</v>
      </c>
      <c r="AM307" s="82"/>
      <c r="AN307" s="82">
        <v>774810</v>
      </c>
      <c r="AO307" s="82" t="s">
        <v>4962</v>
      </c>
      <c r="AP307" s="82"/>
      <c r="AQ307" s="83"/>
      <c r="AR307" s="83"/>
      <c r="AS307" s="82"/>
      <c r="AT307" s="82"/>
      <c r="AU307" s="83">
        <v>45777</v>
      </c>
      <c r="AV307" s="82" t="s">
        <v>21951</v>
      </c>
      <c r="AW307" s="82">
        <v>1</v>
      </c>
      <c r="AX307" s="83"/>
      <c r="AY307" s="82" t="s">
        <v>4963</v>
      </c>
      <c r="AZ307" s="82">
        <v>1</v>
      </c>
      <c r="BA307" s="82"/>
      <c r="BB307" s="82"/>
      <c r="BC307" s="87"/>
      <c r="BD307" s="87"/>
      <c r="BE307" s="87"/>
      <c r="BF307" s="87"/>
      <c r="BG307" s="82" t="s">
        <v>4888</v>
      </c>
      <c r="BH307" s="82" t="s">
        <v>8420</v>
      </c>
      <c r="BI307" s="82"/>
      <c r="BJ307" s="82"/>
      <c r="BK307" s="82"/>
      <c r="BL307" s="86">
        <v>-28422828</v>
      </c>
      <c r="BM307" s="82">
        <v>-1.3128</v>
      </c>
      <c r="BN307" s="82" t="s">
        <v>4964</v>
      </c>
      <c r="BO307" s="82"/>
      <c r="BP307" s="88"/>
      <c r="BQ307" s="88"/>
      <c r="BR307" s="88"/>
      <c r="BS307" s="82"/>
      <c r="BT307" s="85"/>
    </row>
    <row r="308" spans="1:72" hidden="1">
      <c r="A308" s="82" t="s">
        <v>4990</v>
      </c>
      <c r="B308" s="82" t="s">
        <v>4991</v>
      </c>
      <c r="C308" s="82"/>
      <c r="D308" s="82" t="s">
        <v>21962</v>
      </c>
      <c r="E308" s="82" t="s">
        <v>4972</v>
      </c>
      <c r="F308" s="82" t="s">
        <v>8508</v>
      </c>
      <c r="G308" s="83">
        <v>45806</v>
      </c>
      <c r="H308" s="84">
        <v>-198900</v>
      </c>
      <c r="I308" s="85"/>
      <c r="J308" s="82">
        <v>250.48</v>
      </c>
      <c r="K308" s="86"/>
      <c r="L308" s="82"/>
      <c r="M308" s="82"/>
      <c r="N308" s="82"/>
      <c r="O308" s="82"/>
      <c r="P308" s="82" t="s">
        <v>4973</v>
      </c>
      <c r="Q308" s="86"/>
      <c r="R308" s="82">
        <v>0</v>
      </c>
      <c r="S308" s="86">
        <v>-198900</v>
      </c>
      <c r="T308" s="83">
        <v>45777</v>
      </c>
      <c r="U308" s="82">
        <v>302</v>
      </c>
      <c r="V308" s="82">
        <v>40299</v>
      </c>
      <c r="W308" s="82" t="s">
        <v>4961</v>
      </c>
      <c r="X308" s="82">
        <v>250.9228</v>
      </c>
      <c r="Y308" s="86">
        <v>-49908548.5</v>
      </c>
      <c r="Z308" s="86"/>
      <c r="AA308" s="82">
        <v>253.81</v>
      </c>
      <c r="AB308" s="86">
        <v>-1.31</v>
      </c>
      <c r="AC308" s="86">
        <v>-49820472</v>
      </c>
      <c r="AD308" s="86">
        <v>88076.5</v>
      </c>
      <c r="AE308" s="86"/>
      <c r="AF308" s="86">
        <v>88076.5</v>
      </c>
      <c r="AG308" s="86"/>
      <c r="AH308" s="86">
        <v>88076.5</v>
      </c>
      <c r="AI308" s="86"/>
      <c r="AJ308" s="86">
        <v>2165072769.0500002</v>
      </c>
      <c r="AK308" s="82">
        <v>-2.3010999999999999</v>
      </c>
      <c r="AL308" s="82" t="s">
        <v>21963</v>
      </c>
      <c r="AM308" s="82"/>
      <c r="AN308" s="82">
        <v>6194</v>
      </c>
      <c r="AO308" s="82" t="s">
        <v>4962</v>
      </c>
      <c r="AP308" s="82"/>
      <c r="AQ308" s="83"/>
      <c r="AR308" s="83"/>
      <c r="AS308" s="82"/>
      <c r="AT308" s="82"/>
      <c r="AU308" s="83">
        <v>45777</v>
      </c>
      <c r="AV308" s="82" t="s">
        <v>21951</v>
      </c>
      <c r="AW308" s="82">
        <v>1</v>
      </c>
      <c r="AX308" s="83"/>
      <c r="AY308" s="82" t="s">
        <v>4963</v>
      </c>
      <c r="AZ308" s="82">
        <v>1</v>
      </c>
      <c r="BA308" s="82"/>
      <c r="BB308" s="82"/>
      <c r="BC308" s="87"/>
      <c r="BD308" s="87"/>
      <c r="BE308" s="87"/>
      <c r="BF308" s="87"/>
      <c r="BG308" s="82" t="s">
        <v>4888</v>
      </c>
      <c r="BH308" s="82" t="s">
        <v>8420</v>
      </c>
      <c r="BI308" s="82"/>
      <c r="BJ308" s="82"/>
      <c r="BK308" s="82"/>
      <c r="BL308" s="86">
        <v>-49820472</v>
      </c>
      <c r="BM308" s="82">
        <v>-2.3010999999999999</v>
      </c>
      <c r="BN308" s="82" t="s">
        <v>4964</v>
      </c>
      <c r="BO308" s="82"/>
      <c r="BP308" s="88"/>
      <c r="BQ308" s="88"/>
      <c r="BR308" s="88"/>
      <c r="BS308" s="82"/>
      <c r="BT308" s="85"/>
    </row>
    <row r="309" spans="1:72" hidden="1">
      <c r="A309" s="82" t="s">
        <v>4990</v>
      </c>
      <c r="B309" s="82" t="s">
        <v>4991</v>
      </c>
      <c r="C309" s="82"/>
      <c r="D309" s="82" t="s">
        <v>21605</v>
      </c>
      <c r="E309" s="82" t="s">
        <v>8435</v>
      </c>
      <c r="F309" s="82" t="s">
        <v>8508</v>
      </c>
      <c r="G309" s="83">
        <v>45806</v>
      </c>
      <c r="H309" s="84">
        <v>-99750</v>
      </c>
      <c r="I309" s="85"/>
      <c r="J309" s="82">
        <v>315.35000000000002</v>
      </c>
      <c r="K309" s="86"/>
      <c r="L309" s="82"/>
      <c r="M309" s="82"/>
      <c r="N309" s="82"/>
      <c r="O309" s="82"/>
      <c r="P309" s="82" t="s">
        <v>8436</v>
      </c>
      <c r="Q309" s="86"/>
      <c r="R309" s="82">
        <v>0</v>
      </c>
      <c r="S309" s="86">
        <v>-99750</v>
      </c>
      <c r="T309" s="83">
        <v>45777</v>
      </c>
      <c r="U309" s="82">
        <v>302</v>
      </c>
      <c r="V309" s="82">
        <v>40245</v>
      </c>
      <c r="W309" s="82" t="s">
        <v>4961</v>
      </c>
      <c r="X309" s="82">
        <v>303.65320000000003</v>
      </c>
      <c r="Y309" s="86">
        <v>-30289404.890000001</v>
      </c>
      <c r="Z309" s="86"/>
      <c r="AA309" s="82">
        <v>317.95</v>
      </c>
      <c r="AB309" s="86">
        <v>-0.82</v>
      </c>
      <c r="AC309" s="86">
        <v>-31456162.5</v>
      </c>
      <c r="AD309" s="86">
        <v>-1166757.6100000001</v>
      </c>
      <c r="AE309" s="86"/>
      <c r="AF309" s="86">
        <v>-1166757.6100000001</v>
      </c>
      <c r="AG309" s="86"/>
      <c r="AH309" s="86">
        <v>-1166757.6100000001</v>
      </c>
      <c r="AI309" s="86"/>
      <c r="AJ309" s="86">
        <v>2165072769.0500002</v>
      </c>
      <c r="AK309" s="82">
        <v>-1.4529000000000001</v>
      </c>
      <c r="AL309" s="82" t="s">
        <v>21606</v>
      </c>
      <c r="AM309" s="82"/>
      <c r="AN309" s="82">
        <v>6241</v>
      </c>
      <c r="AO309" s="82" t="s">
        <v>8436</v>
      </c>
      <c r="AP309" s="82"/>
      <c r="AQ309" s="83"/>
      <c r="AR309" s="83"/>
      <c r="AS309" s="82"/>
      <c r="AT309" s="82"/>
      <c r="AU309" s="83">
        <v>45777</v>
      </c>
      <c r="AV309" s="82" t="s">
        <v>21951</v>
      </c>
      <c r="AW309" s="82">
        <v>1</v>
      </c>
      <c r="AX309" s="83"/>
      <c r="AY309" s="82" t="s">
        <v>4963</v>
      </c>
      <c r="AZ309" s="82">
        <v>1</v>
      </c>
      <c r="BA309" s="82"/>
      <c r="BB309" s="82"/>
      <c r="BC309" s="87"/>
      <c r="BD309" s="87"/>
      <c r="BE309" s="87"/>
      <c r="BF309" s="87"/>
      <c r="BG309" s="82" t="s">
        <v>4888</v>
      </c>
      <c r="BH309" s="82" t="s">
        <v>8420</v>
      </c>
      <c r="BI309" s="82"/>
      <c r="BJ309" s="82"/>
      <c r="BK309" s="82"/>
      <c r="BL309" s="86">
        <v>-31456162.5</v>
      </c>
      <c r="BM309" s="82">
        <v>-1.4529000000000001</v>
      </c>
      <c r="BN309" s="82" t="s">
        <v>5002</v>
      </c>
      <c r="BO309" s="82"/>
      <c r="BP309" s="88"/>
      <c r="BQ309" s="88"/>
      <c r="BR309" s="88"/>
      <c r="BS309" s="82"/>
      <c r="BT309" s="85"/>
    </row>
    <row r="310" spans="1:72" hidden="1">
      <c r="A310" s="82" t="s">
        <v>4990</v>
      </c>
      <c r="B310" s="82" t="s">
        <v>4991</v>
      </c>
      <c r="C310" s="82"/>
      <c r="D310" s="82" t="s">
        <v>21964</v>
      </c>
      <c r="E310" s="82" t="s">
        <v>8859</v>
      </c>
      <c r="F310" s="82" t="s">
        <v>8508</v>
      </c>
      <c r="G310" s="83">
        <v>45806</v>
      </c>
      <c r="H310" s="84">
        <v>-39375</v>
      </c>
      <c r="I310" s="85"/>
      <c r="J310" s="82">
        <v>227.81</v>
      </c>
      <c r="K310" s="86"/>
      <c r="L310" s="82"/>
      <c r="M310" s="82"/>
      <c r="N310" s="82"/>
      <c r="O310" s="82"/>
      <c r="P310" s="82" t="s">
        <v>5039</v>
      </c>
      <c r="Q310" s="86"/>
      <c r="R310" s="82">
        <v>0</v>
      </c>
      <c r="S310" s="86">
        <v>-39375</v>
      </c>
      <c r="T310" s="83">
        <v>45777</v>
      </c>
      <c r="U310" s="82">
        <v>302</v>
      </c>
      <c r="V310" s="82">
        <v>40307</v>
      </c>
      <c r="W310" s="82" t="s">
        <v>4961</v>
      </c>
      <c r="X310" s="82">
        <v>229.2713</v>
      </c>
      <c r="Y310" s="86">
        <v>-9027557.4399999995</v>
      </c>
      <c r="Z310" s="86"/>
      <c r="AA310" s="82">
        <v>232.2</v>
      </c>
      <c r="AB310" s="86">
        <v>-1.89</v>
      </c>
      <c r="AC310" s="86">
        <v>-8970018.75</v>
      </c>
      <c r="AD310" s="86">
        <v>57538.69</v>
      </c>
      <c r="AE310" s="86"/>
      <c r="AF310" s="86">
        <v>57538.69</v>
      </c>
      <c r="AG310" s="86"/>
      <c r="AH310" s="86">
        <v>57538.69</v>
      </c>
      <c r="AI310" s="86"/>
      <c r="AJ310" s="86">
        <v>2165072769.0500002</v>
      </c>
      <c r="AK310" s="82">
        <v>-0.4143</v>
      </c>
      <c r="AL310" s="82" t="s">
        <v>21965</v>
      </c>
      <c r="AM310" s="82"/>
      <c r="AN310" s="82">
        <v>6244</v>
      </c>
      <c r="AO310" s="82" t="s">
        <v>5041</v>
      </c>
      <c r="AP310" s="82"/>
      <c r="AQ310" s="83"/>
      <c r="AR310" s="83"/>
      <c r="AS310" s="82"/>
      <c r="AT310" s="82"/>
      <c r="AU310" s="83">
        <v>45777</v>
      </c>
      <c r="AV310" s="82" t="s">
        <v>21951</v>
      </c>
      <c r="AW310" s="82">
        <v>1</v>
      </c>
      <c r="AX310" s="83"/>
      <c r="AY310" s="82" t="s">
        <v>4963</v>
      </c>
      <c r="AZ310" s="82">
        <v>1</v>
      </c>
      <c r="BA310" s="82"/>
      <c r="BB310" s="82"/>
      <c r="BC310" s="87"/>
      <c r="BD310" s="87"/>
      <c r="BE310" s="87"/>
      <c r="BF310" s="87"/>
      <c r="BG310" s="82" t="s">
        <v>4888</v>
      </c>
      <c r="BH310" s="82" t="s">
        <v>8420</v>
      </c>
      <c r="BI310" s="82"/>
      <c r="BJ310" s="82"/>
      <c r="BK310" s="82"/>
      <c r="BL310" s="86">
        <v>-8970018.75</v>
      </c>
      <c r="BM310" s="82">
        <v>-0.4143</v>
      </c>
      <c r="BN310" s="82" t="s">
        <v>5002</v>
      </c>
      <c r="BO310" s="82"/>
      <c r="BP310" s="88"/>
      <c r="BQ310" s="88"/>
      <c r="BR310" s="88"/>
      <c r="BS310" s="82"/>
      <c r="BT310" s="85"/>
    </row>
    <row r="311" spans="1:72" hidden="1">
      <c r="A311" s="82" t="s">
        <v>4990</v>
      </c>
      <c r="B311" s="82" t="s">
        <v>4991</v>
      </c>
      <c r="C311" s="82"/>
      <c r="D311" s="82" t="s">
        <v>21966</v>
      </c>
      <c r="E311" s="82" t="s">
        <v>8812</v>
      </c>
      <c r="F311" s="82" t="s">
        <v>8508</v>
      </c>
      <c r="G311" s="83">
        <v>45806</v>
      </c>
      <c r="H311" s="84">
        <v>-25</v>
      </c>
      <c r="I311" s="85"/>
      <c r="J311" s="82">
        <v>29550</v>
      </c>
      <c r="K311" s="86"/>
      <c r="L311" s="82"/>
      <c r="M311" s="82"/>
      <c r="N311" s="82"/>
      <c r="O311" s="82"/>
      <c r="P311" s="82" t="s">
        <v>5003</v>
      </c>
      <c r="Q311" s="86"/>
      <c r="R311" s="82">
        <v>0</v>
      </c>
      <c r="S311" s="86">
        <v>-25</v>
      </c>
      <c r="T311" s="83">
        <v>45777</v>
      </c>
      <c r="U311" s="82">
        <v>302</v>
      </c>
      <c r="V311" s="82">
        <v>40309</v>
      </c>
      <c r="W311" s="82" t="s">
        <v>4961</v>
      </c>
      <c r="X311" s="82">
        <v>28565</v>
      </c>
      <c r="Y311" s="86">
        <v>-714125</v>
      </c>
      <c r="Z311" s="86"/>
      <c r="AA311" s="82">
        <v>29270</v>
      </c>
      <c r="AB311" s="86">
        <v>0.96</v>
      </c>
      <c r="AC311" s="86">
        <v>-738750</v>
      </c>
      <c r="AD311" s="86">
        <v>-24625</v>
      </c>
      <c r="AE311" s="86"/>
      <c r="AF311" s="86">
        <v>-24625</v>
      </c>
      <c r="AG311" s="86"/>
      <c r="AH311" s="86">
        <v>-24625</v>
      </c>
      <c r="AI311" s="86"/>
      <c r="AJ311" s="86">
        <v>2165072769.0500002</v>
      </c>
      <c r="AK311" s="82">
        <v>-3.4099999999999998E-2</v>
      </c>
      <c r="AL311" s="82" t="s">
        <v>21967</v>
      </c>
      <c r="AM311" s="82"/>
      <c r="AN311" s="82">
        <v>73458</v>
      </c>
      <c r="AO311" s="82" t="s">
        <v>5004</v>
      </c>
      <c r="AP311" s="82"/>
      <c r="AQ311" s="83"/>
      <c r="AR311" s="83"/>
      <c r="AS311" s="82"/>
      <c r="AT311" s="82"/>
      <c r="AU311" s="83">
        <v>45777</v>
      </c>
      <c r="AV311" s="82" t="s">
        <v>21951</v>
      </c>
      <c r="AW311" s="82">
        <v>1</v>
      </c>
      <c r="AX311" s="83"/>
      <c r="AY311" s="82" t="s">
        <v>4963</v>
      </c>
      <c r="AZ311" s="82">
        <v>1</v>
      </c>
      <c r="BA311" s="82"/>
      <c r="BB311" s="82"/>
      <c r="BC311" s="87"/>
      <c r="BD311" s="87"/>
      <c r="BE311" s="87"/>
      <c r="BF311" s="87"/>
      <c r="BG311" s="82" t="s">
        <v>4888</v>
      </c>
      <c r="BH311" s="82" t="s">
        <v>8420</v>
      </c>
      <c r="BI311" s="82"/>
      <c r="BJ311" s="82"/>
      <c r="BK311" s="82"/>
      <c r="BL311" s="86">
        <v>-738750</v>
      </c>
      <c r="BM311" s="82">
        <v>-3.4099999999999998E-2</v>
      </c>
      <c r="BN311" s="82" t="s">
        <v>4984</v>
      </c>
      <c r="BO311" s="82"/>
      <c r="BP311" s="88"/>
      <c r="BQ311" s="88"/>
      <c r="BR311" s="88"/>
      <c r="BS311" s="82"/>
      <c r="BT311" s="85"/>
    </row>
    <row r="312" spans="1:72" hidden="1">
      <c r="A312" s="82" t="s">
        <v>4990</v>
      </c>
      <c r="B312" s="82" t="s">
        <v>4991</v>
      </c>
      <c r="C312" s="82"/>
      <c r="D312" s="82" t="s">
        <v>21968</v>
      </c>
      <c r="E312" s="82" t="s">
        <v>8443</v>
      </c>
      <c r="F312" s="82" t="s">
        <v>8508</v>
      </c>
      <c r="G312" s="83">
        <v>45806</v>
      </c>
      <c r="H312" s="84">
        <v>-1073250</v>
      </c>
      <c r="I312" s="85"/>
      <c r="J312" s="82">
        <v>97.64</v>
      </c>
      <c r="K312" s="86"/>
      <c r="L312" s="82"/>
      <c r="M312" s="82"/>
      <c r="N312" s="82"/>
      <c r="O312" s="82"/>
      <c r="P312" s="82" t="s">
        <v>4973</v>
      </c>
      <c r="Q312" s="86"/>
      <c r="R312" s="82">
        <v>0</v>
      </c>
      <c r="S312" s="86">
        <v>-1073250</v>
      </c>
      <c r="T312" s="83">
        <v>45777</v>
      </c>
      <c r="U312" s="82">
        <v>302</v>
      </c>
      <c r="V312" s="82">
        <v>40313</v>
      </c>
      <c r="W312" s="82" t="s">
        <v>4961</v>
      </c>
      <c r="X312" s="82">
        <v>98.660300000000007</v>
      </c>
      <c r="Y312" s="86">
        <v>-105887148.76000001</v>
      </c>
      <c r="Z312" s="86"/>
      <c r="AA312" s="82">
        <v>99.65</v>
      </c>
      <c r="AB312" s="86">
        <v>-2.02</v>
      </c>
      <c r="AC312" s="86">
        <v>-104792130</v>
      </c>
      <c r="AD312" s="86">
        <v>1095018.76</v>
      </c>
      <c r="AE312" s="86"/>
      <c r="AF312" s="86">
        <v>1095018.76</v>
      </c>
      <c r="AG312" s="86"/>
      <c r="AH312" s="86">
        <v>1095018.76</v>
      </c>
      <c r="AI312" s="86"/>
      <c r="AJ312" s="86">
        <v>2165072769.0500002</v>
      </c>
      <c r="AK312" s="82">
        <v>-4.8400999999999996</v>
      </c>
      <c r="AL312" s="82" t="s">
        <v>21969</v>
      </c>
      <c r="AM312" s="82"/>
      <c r="AN312" s="82">
        <v>6343</v>
      </c>
      <c r="AO312" s="82" t="s">
        <v>4962</v>
      </c>
      <c r="AP312" s="82"/>
      <c r="AQ312" s="83"/>
      <c r="AR312" s="83"/>
      <c r="AS312" s="82"/>
      <c r="AT312" s="82"/>
      <c r="AU312" s="83">
        <v>45777</v>
      </c>
      <c r="AV312" s="82" t="s">
        <v>21951</v>
      </c>
      <c r="AW312" s="82">
        <v>1</v>
      </c>
      <c r="AX312" s="83"/>
      <c r="AY312" s="82" t="s">
        <v>4963</v>
      </c>
      <c r="AZ312" s="82">
        <v>1</v>
      </c>
      <c r="BA312" s="82"/>
      <c r="BB312" s="82"/>
      <c r="BC312" s="87"/>
      <c r="BD312" s="87"/>
      <c r="BE312" s="87"/>
      <c r="BF312" s="87"/>
      <c r="BG312" s="82" t="s">
        <v>4888</v>
      </c>
      <c r="BH312" s="82" t="s">
        <v>8420</v>
      </c>
      <c r="BI312" s="82"/>
      <c r="BJ312" s="82"/>
      <c r="BK312" s="82"/>
      <c r="BL312" s="86">
        <v>-104792130</v>
      </c>
      <c r="BM312" s="82">
        <v>-4.8400999999999996</v>
      </c>
      <c r="BN312" s="82" t="s">
        <v>4964</v>
      </c>
      <c r="BO312" s="82"/>
      <c r="BP312" s="88"/>
      <c r="BQ312" s="88"/>
      <c r="BR312" s="88"/>
      <c r="BS312" s="82"/>
      <c r="BT312" s="85"/>
    </row>
    <row r="313" spans="1:72" hidden="1">
      <c r="A313" s="82" t="s">
        <v>4990</v>
      </c>
      <c r="B313" s="82" t="s">
        <v>4991</v>
      </c>
      <c r="C313" s="82"/>
      <c r="D313" s="82" t="s">
        <v>21970</v>
      </c>
      <c r="E313" s="82" t="s">
        <v>8520</v>
      </c>
      <c r="F313" s="82" t="s">
        <v>8508</v>
      </c>
      <c r="G313" s="83">
        <v>45834</v>
      </c>
      <c r="H313" s="84">
        <v>-975</v>
      </c>
      <c r="I313" s="85"/>
      <c r="J313" s="82">
        <v>1566.3</v>
      </c>
      <c r="K313" s="86"/>
      <c r="L313" s="82"/>
      <c r="M313" s="82"/>
      <c r="N313" s="82"/>
      <c r="O313" s="82"/>
      <c r="P313" s="82" t="s">
        <v>4999</v>
      </c>
      <c r="Q313" s="86"/>
      <c r="R313" s="82">
        <v>0</v>
      </c>
      <c r="S313" s="86">
        <v>-975</v>
      </c>
      <c r="T313" s="83">
        <v>45777</v>
      </c>
      <c r="U313" s="82">
        <v>302</v>
      </c>
      <c r="V313" s="82">
        <v>40764</v>
      </c>
      <c r="W313" s="82" t="s">
        <v>4961</v>
      </c>
      <c r="X313" s="82">
        <v>1563.4332999999999</v>
      </c>
      <c r="Y313" s="86">
        <v>-1524347.47</v>
      </c>
      <c r="Z313" s="86"/>
      <c r="AA313" s="82"/>
      <c r="AB313" s="86"/>
      <c r="AC313" s="86">
        <v>-1527142.5</v>
      </c>
      <c r="AD313" s="86">
        <v>-2795.03</v>
      </c>
      <c r="AE313" s="86"/>
      <c r="AF313" s="86">
        <v>-2795.03</v>
      </c>
      <c r="AG313" s="86"/>
      <c r="AH313" s="86">
        <v>-2795.03</v>
      </c>
      <c r="AI313" s="86"/>
      <c r="AJ313" s="86">
        <v>2165072769.0500002</v>
      </c>
      <c r="AK313" s="82">
        <v>-7.0499999999999993E-2</v>
      </c>
      <c r="AL313" s="82" t="s">
        <v>21971</v>
      </c>
      <c r="AM313" s="82"/>
      <c r="AN313" s="82">
        <v>6403</v>
      </c>
      <c r="AO313" s="82" t="s">
        <v>5000</v>
      </c>
      <c r="AP313" s="82"/>
      <c r="AQ313" s="83"/>
      <c r="AR313" s="83"/>
      <c r="AS313" s="82"/>
      <c r="AT313" s="82"/>
      <c r="AU313" s="83">
        <v>45777</v>
      </c>
      <c r="AV313" s="82" t="s">
        <v>21951</v>
      </c>
      <c r="AW313" s="82">
        <v>1</v>
      </c>
      <c r="AX313" s="83"/>
      <c r="AY313" s="82" t="s">
        <v>4963</v>
      </c>
      <c r="AZ313" s="82">
        <v>1</v>
      </c>
      <c r="BA313" s="82"/>
      <c r="BB313" s="82"/>
      <c r="BC313" s="87"/>
      <c r="BD313" s="87"/>
      <c r="BE313" s="87"/>
      <c r="BF313" s="87"/>
      <c r="BG313" s="82" t="s">
        <v>4888</v>
      </c>
      <c r="BH313" s="82" t="s">
        <v>8420</v>
      </c>
      <c r="BI313" s="82"/>
      <c r="BJ313" s="82"/>
      <c r="BK313" s="82"/>
      <c r="BL313" s="86">
        <v>-1527142.5</v>
      </c>
      <c r="BM313" s="82">
        <v>-7.0499999999999993E-2</v>
      </c>
      <c r="BN313" s="82" t="s">
        <v>4997</v>
      </c>
      <c r="BO313" s="82"/>
      <c r="BP313" s="88"/>
      <c r="BQ313" s="88"/>
      <c r="BR313" s="88"/>
      <c r="BS313" s="82"/>
      <c r="BT313" s="85"/>
    </row>
    <row r="314" spans="1:72" hidden="1">
      <c r="A314" s="82" t="s">
        <v>4990</v>
      </c>
      <c r="B314" s="82" t="s">
        <v>4991</v>
      </c>
      <c r="C314" s="82"/>
      <c r="D314" s="82" t="s">
        <v>21972</v>
      </c>
      <c r="E314" s="82" t="s">
        <v>20898</v>
      </c>
      <c r="F314" s="82" t="s">
        <v>8508</v>
      </c>
      <c r="G314" s="83">
        <v>45806</v>
      </c>
      <c r="H314" s="84">
        <v>-7200</v>
      </c>
      <c r="I314" s="85"/>
      <c r="J314" s="82">
        <v>338.45</v>
      </c>
      <c r="K314" s="86"/>
      <c r="L314" s="82"/>
      <c r="M314" s="82"/>
      <c r="N314" s="82"/>
      <c r="O314" s="82"/>
      <c r="P314" s="82" t="s">
        <v>5018</v>
      </c>
      <c r="Q314" s="86"/>
      <c r="R314" s="82">
        <v>0</v>
      </c>
      <c r="S314" s="86">
        <v>-7200</v>
      </c>
      <c r="T314" s="83">
        <v>45777</v>
      </c>
      <c r="U314" s="82">
        <v>302</v>
      </c>
      <c r="V314" s="82">
        <v>40330</v>
      </c>
      <c r="W314" s="82" t="s">
        <v>4961</v>
      </c>
      <c r="X314" s="82">
        <v>352.5</v>
      </c>
      <c r="Y314" s="86">
        <v>-2538000</v>
      </c>
      <c r="Z314" s="86"/>
      <c r="AA314" s="82">
        <v>338.8</v>
      </c>
      <c r="AB314" s="86">
        <v>-0.1</v>
      </c>
      <c r="AC314" s="86">
        <v>-2436840</v>
      </c>
      <c r="AD314" s="86">
        <v>101160</v>
      </c>
      <c r="AE314" s="86"/>
      <c r="AF314" s="86">
        <v>101160</v>
      </c>
      <c r="AG314" s="86"/>
      <c r="AH314" s="86">
        <v>101160</v>
      </c>
      <c r="AI314" s="86"/>
      <c r="AJ314" s="86">
        <v>2165072769.0500002</v>
      </c>
      <c r="AK314" s="82">
        <v>-0.11260000000000001</v>
      </c>
      <c r="AL314" s="82" t="s">
        <v>21973</v>
      </c>
      <c r="AM314" s="82"/>
      <c r="AN314" s="82">
        <v>774929</v>
      </c>
      <c r="AO314" s="82" t="s">
        <v>4998</v>
      </c>
      <c r="AP314" s="82"/>
      <c r="AQ314" s="83"/>
      <c r="AR314" s="83"/>
      <c r="AS314" s="82"/>
      <c r="AT314" s="82"/>
      <c r="AU314" s="83">
        <v>45777</v>
      </c>
      <c r="AV314" s="82" t="s">
        <v>21951</v>
      </c>
      <c r="AW314" s="82">
        <v>1</v>
      </c>
      <c r="AX314" s="83"/>
      <c r="AY314" s="82" t="s">
        <v>4963</v>
      </c>
      <c r="AZ314" s="82">
        <v>1</v>
      </c>
      <c r="BA314" s="82"/>
      <c r="BB314" s="82"/>
      <c r="BC314" s="87"/>
      <c r="BD314" s="87"/>
      <c r="BE314" s="87"/>
      <c r="BF314" s="87"/>
      <c r="BG314" s="82" t="s">
        <v>4888</v>
      </c>
      <c r="BH314" s="82" t="s">
        <v>8420</v>
      </c>
      <c r="BI314" s="82"/>
      <c r="BJ314" s="82"/>
      <c r="BK314" s="82"/>
      <c r="BL314" s="86">
        <v>-2436840</v>
      </c>
      <c r="BM314" s="82">
        <v>-0.11260000000000001</v>
      </c>
      <c r="BN314" s="82" t="s">
        <v>4998</v>
      </c>
      <c r="BO314" s="82"/>
      <c r="BP314" s="88"/>
      <c r="BQ314" s="88"/>
      <c r="BR314" s="88"/>
      <c r="BS314" s="82"/>
      <c r="BT314" s="85"/>
    </row>
    <row r="315" spans="1:72" hidden="1">
      <c r="A315" s="82" t="s">
        <v>4990</v>
      </c>
      <c r="B315" s="82" t="s">
        <v>4991</v>
      </c>
      <c r="C315" s="82"/>
      <c r="D315" s="82" t="s">
        <v>21974</v>
      </c>
      <c r="E315" s="82" t="s">
        <v>8761</v>
      </c>
      <c r="F315" s="82" t="s">
        <v>8508</v>
      </c>
      <c r="G315" s="83">
        <v>45806</v>
      </c>
      <c r="H315" s="84">
        <v>-18750</v>
      </c>
      <c r="I315" s="85"/>
      <c r="J315" s="82">
        <v>488.5</v>
      </c>
      <c r="K315" s="86"/>
      <c r="L315" s="82"/>
      <c r="M315" s="82"/>
      <c r="N315" s="82"/>
      <c r="O315" s="82"/>
      <c r="P315" s="82" t="s">
        <v>5005</v>
      </c>
      <c r="Q315" s="86"/>
      <c r="R315" s="82">
        <v>0</v>
      </c>
      <c r="S315" s="86">
        <v>-18750</v>
      </c>
      <c r="T315" s="83">
        <v>45777</v>
      </c>
      <c r="U315" s="82">
        <v>302</v>
      </c>
      <c r="V315" s="82">
        <v>40333</v>
      </c>
      <c r="W315" s="82" t="s">
        <v>4961</v>
      </c>
      <c r="X315" s="82">
        <v>490</v>
      </c>
      <c r="Y315" s="86">
        <v>-9187500</v>
      </c>
      <c r="Z315" s="86"/>
      <c r="AA315" s="82">
        <v>486.5</v>
      </c>
      <c r="AB315" s="86">
        <v>0.41</v>
      </c>
      <c r="AC315" s="86">
        <v>-9159375</v>
      </c>
      <c r="AD315" s="86">
        <v>28125</v>
      </c>
      <c r="AE315" s="86"/>
      <c r="AF315" s="86">
        <v>28125</v>
      </c>
      <c r="AG315" s="86"/>
      <c r="AH315" s="86">
        <v>28125</v>
      </c>
      <c r="AI315" s="86"/>
      <c r="AJ315" s="86">
        <v>2165072769.0500002</v>
      </c>
      <c r="AK315" s="82">
        <v>-0.42309999999999998</v>
      </c>
      <c r="AL315" s="82" t="s">
        <v>21975</v>
      </c>
      <c r="AM315" s="82"/>
      <c r="AN315" s="82">
        <v>6483</v>
      </c>
      <c r="AO315" s="82" t="s">
        <v>5006</v>
      </c>
      <c r="AP315" s="82"/>
      <c r="AQ315" s="83"/>
      <c r="AR315" s="83"/>
      <c r="AS315" s="82"/>
      <c r="AT315" s="82"/>
      <c r="AU315" s="83">
        <v>45777</v>
      </c>
      <c r="AV315" s="82" t="s">
        <v>21951</v>
      </c>
      <c r="AW315" s="82">
        <v>1</v>
      </c>
      <c r="AX315" s="83"/>
      <c r="AY315" s="82" t="s">
        <v>4963</v>
      </c>
      <c r="AZ315" s="82">
        <v>1</v>
      </c>
      <c r="BA315" s="82"/>
      <c r="BB315" s="82"/>
      <c r="BC315" s="87"/>
      <c r="BD315" s="87"/>
      <c r="BE315" s="87"/>
      <c r="BF315" s="87"/>
      <c r="BG315" s="82" t="s">
        <v>4888</v>
      </c>
      <c r="BH315" s="82" t="s">
        <v>8420</v>
      </c>
      <c r="BI315" s="82"/>
      <c r="BJ315" s="82"/>
      <c r="BK315" s="82"/>
      <c r="BL315" s="86">
        <v>-9159375</v>
      </c>
      <c r="BM315" s="82">
        <v>-0.42309999999999998</v>
      </c>
      <c r="BN315" s="82" t="s">
        <v>4980</v>
      </c>
      <c r="BO315" s="82"/>
      <c r="BP315" s="88"/>
      <c r="BQ315" s="88"/>
      <c r="BR315" s="88"/>
      <c r="BS315" s="82"/>
      <c r="BT315" s="85"/>
    </row>
    <row r="316" spans="1:72" hidden="1">
      <c r="A316" s="82" t="s">
        <v>4990</v>
      </c>
      <c r="B316" s="82" t="s">
        <v>4991</v>
      </c>
      <c r="C316" s="82"/>
      <c r="D316" s="82" t="s">
        <v>21976</v>
      </c>
      <c r="E316" s="82" t="s">
        <v>8978</v>
      </c>
      <c r="F316" s="82" t="s">
        <v>8508</v>
      </c>
      <c r="G316" s="83">
        <v>45806</v>
      </c>
      <c r="H316" s="84">
        <v>-77550</v>
      </c>
      <c r="I316" s="85"/>
      <c r="J316" s="82">
        <v>676.75</v>
      </c>
      <c r="K316" s="86"/>
      <c r="L316" s="82"/>
      <c r="M316" s="82"/>
      <c r="N316" s="82"/>
      <c r="O316" s="82"/>
      <c r="P316" s="82" t="s">
        <v>5007</v>
      </c>
      <c r="Q316" s="86"/>
      <c r="R316" s="82">
        <v>0</v>
      </c>
      <c r="S316" s="86">
        <v>-77550</v>
      </c>
      <c r="T316" s="83">
        <v>45777</v>
      </c>
      <c r="U316" s="82">
        <v>302</v>
      </c>
      <c r="V316" s="82">
        <v>40343</v>
      </c>
      <c r="W316" s="82" t="s">
        <v>4961</v>
      </c>
      <c r="X316" s="82">
        <v>691.7835</v>
      </c>
      <c r="Y316" s="86">
        <v>-53647810.43</v>
      </c>
      <c r="Z316" s="86"/>
      <c r="AA316" s="82">
        <v>661.65</v>
      </c>
      <c r="AB316" s="86">
        <v>2.2799999999999998</v>
      </c>
      <c r="AC316" s="86">
        <v>-52481962.5</v>
      </c>
      <c r="AD316" s="86">
        <v>1165847.93</v>
      </c>
      <c r="AE316" s="86"/>
      <c r="AF316" s="86">
        <v>1165847.93</v>
      </c>
      <c r="AG316" s="86"/>
      <c r="AH316" s="86">
        <v>1165847.93</v>
      </c>
      <c r="AI316" s="86"/>
      <c r="AJ316" s="86">
        <v>2165072769.0500002</v>
      </c>
      <c r="AK316" s="82">
        <v>-2.4239999999999999</v>
      </c>
      <c r="AL316" s="82" t="s">
        <v>21977</v>
      </c>
      <c r="AM316" s="82"/>
      <c r="AN316" s="82">
        <v>6555</v>
      </c>
      <c r="AO316" s="82" t="s">
        <v>5008</v>
      </c>
      <c r="AP316" s="82"/>
      <c r="AQ316" s="83"/>
      <c r="AR316" s="83"/>
      <c r="AS316" s="82"/>
      <c r="AT316" s="82"/>
      <c r="AU316" s="83">
        <v>45777</v>
      </c>
      <c r="AV316" s="82" t="s">
        <v>21951</v>
      </c>
      <c r="AW316" s="82">
        <v>1</v>
      </c>
      <c r="AX316" s="83"/>
      <c r="AY316" s="82" t="s">
        <v>4963</v>
      </c>
      <c r="AZ316" s="82">
        <v>1</v>
      </c>
      <c r="BA316" s="82"/>
      <c r="BB316" s="82"/>
      <c r="BC316" s="87"/>
      <c r="BD316" s="87"/>
      <c r="BE316" s="87"/>
      <c r="BF316" s="87"/>
      <c r="BG316" s="82" t="s">
        <v>4888</v>
      </c>
      <c r="BH316" s="82" t="s">
        <v>8420</v>
      </c>
      <c r="BI316" s="82"/>
      <c r="BJ316" s="82"/>
      <c r="BK316" s="82"/>
      <c r="BL316" s="86">
        <v>-52481962.5</v>
      </c>
      <c r="BM316" s="82">
        <v>-2.4239999999999999</v>
      </c>
      <c r="BN316" s="82" t="s">
        <v>5008</v>
      </c>
      <c r="BO316" s="82"/>
      <c r="BP316" s="88"/>
      <c r="BQ316" s="88"/>
      <c r="BR316" s="88"/>
      <c r="BS316" s="82"/>
      <c r="BT316" s="85"/>
    </row>
    <row r="317" spans="1:72" hidden="1">
      <c r="A317" s="82" t="s">
        <v>4990</v>
      </c>
      <c r="B317" s="82" t="s">
        <v>4991</v>
      </c>
      <c r="C317" s="82"/>
      <c r="D317" s="82" t="s">
        <v>21978</v>
      </c>
      <c r="E317" s="82" t="s">
        <v>8450</v>
      </c>
      <c r="F317" s="82" t="s">
        <v>8508</v>
      </c>
      <c r="G317" s="83">
        <v>45806</v>
      </c>
      <c r="H317" s="84">
        <v>-32400</v>
      </c>
      <c r="I317" s="85"/>
      <c r="J317" s="82">
        <v>351.85</v>
      </c>
      <c r="K317" s="86"/>
      <c r="L317" s="82"/>
      <c r="M317" s="82"/>
      <c r="N317" s="82"/>
      <c r="O317" s="82"/>
      <c r="P317" s="82" t="s">
        <v>5003</v>
      </c>
      <c r="Q317" s="86"/>
      <c r="R317" s="82">
        <v>0</v>
      </c>
      <c r="S317" s="86">
        <v>-32400</v>
      </c>
      <c r="T317" s="83">
        <v>45777</v>
      </c>
      <c r="U317" s="82">
        <v>302</v>
      </c>
      <c r="V317" s="82">
        <v>40349</v>
      </c>
      <c r="W317" s="82" t="s">
        <v>4961</v>
      </c>
      <c r="X317" s="82">
        <v>379.5</v>
      </c>
      <c r="Y317" s="86">
        <v>-12295800</v>
      </c>
      <c r="Z317" s="86"/>
      <c r="AA317" s="82">
        <v>372.1</v>
      </c>
      <c r="AB317" s="86">
        <v>-5.44</v>
      </c>
      <c r="AC317" s="86">
        <v>-11399940</v>
      </c>
      <c r="AD317" s="86">
        <v>895860</v>
      </c>
      <c r="AE317" s="86"/>
      <c r="AF317" s="86">
        <v>895860</v>
      </c>
      <c r="AG317" s="86"/>
      <c r="AH317" s="86">
        <v>895860</v>
      </c>
      <c r="AI317" s="86"/>
      <c r="AJ317" s="86">
        <v>2165072769.0500002</v>
      </c>
      <c r="AK317" s="82">
        <v>-0.52649999999999997</v>
      </c>
      <c r="AL317" s="82" t="s">
        <v>21979</v>
      </c>
      <c r="AM317" s="82"/>
      <c r="AN317" s="82">
        <v>73280</v>
      </c>
      <c r="AO317" s="82" t="s">
        <v>5004</v>
      </c>
      <c r="AP317" s="82"/>
      <c r="AQ317" s="83"/>
      <c r="AR317" s="83"/>
      <c r="AS317" s="82"/>
      <c r="AT317" s="82"/>
      <c r="AU317" s="83">
        <v>45777</v>
      </c>
      <c r="AV317" s="82" t="s">
        <v>21951</v>
      </c>
      <c r="AW317" s="82">
        <v>1</v>
      </c>
      <c r="AX317" s="83"/>
      <c r="AY317" s="82" t="s">
        <v>4963</v>
      </c>
      <c r="AZ317" s="82">
        <v>1</v>
      </c>
      <c r="BA317" s="82"/>
      <c r="BB317" s="82"/>
      <c r="BC317" s="87"/>
      <c r="BD317" s="87"/>
      <c r="BE317" s="87"/>
      <c r="BF317" s="87"/>
      <c r="BG317" s="82" t="s">
        <v>4888</v>
      </c>
      <c r="BH317" s="82" t="s">
        <v>8420</v>
      </c>
      <c r="BI317" s="82"/>
      <c r="BJ317" s="82"/>
      <c r="BK317" s="82"/>
      <c r="BL317" s="86">
        <v>-11399940</v>
      </c>
      <c r="BM317" s="82">
        <v>-0.52649999999999997</v>
      </c>
      <c r="BN317" s="82" t="s">
        <v>4984</v>
      </c>
      <c r="BO317" s="82"/>
      <c r="BP317" s="88"/>
      <c r="BQ317" s="88"/>
      <c r="BR317" s="88"/>
      <c r="BS317" s="82"/>
      <c r="BT317" s="85"/>
    </row>
    <row r="318" spans="1:72" hidden="1">
      <c r="A318" s="82" t="s">
        <v>4990</v>
      </c>
      <c r="B318" s="82" t="s">
        <v>4991</v>
      </c>
      <c r="C318" s="82"/>
      <c r="D318" s="82" t="s">
        <v>21980</v>
      </c>
      <c r="E318" s="82" t="s">
        <v>20514</v>
      </c>
      <c r="F318" s="82" t="s">
        <v>8508</v>
      </c>
      <c r="G318" s="83">
        <v>45806</v>
      </c>
      <c r="H318" s="84">
        <v>-984375</v>
      </c>
      <c r="I318" s="85"/>
      <c r="J318" s="82">
        <v>87.61</v>
      </c>
      <c r="K318" s="86"/>
      <c r="L318" s="82"/>
      <c r="M318" s="82"/>
      <c r="N318" s="82"/>
      <c r="O318" s="82"/>
      <c r="P318" s="82" t="s">
        <v>9209</v>
      </c>
      <c r="Q318" s="86"/>
      <c r="R318" s="82">
        <v>0</v>
      </c>
      <c r="S318" s="86">
        <v>-984375</v>
      </c>
      <c r="T318" s="83">
        <v>45777</v>
      </c>
      <c r="U318" s="82">
        <v>302</v>
      </c>
      <c r="V318" s="82">
        <v>40354</v>
      </c>
      <c r="W318" s="82" t="s">
        <v>4961</v>
      </c>
      <c r="X318" s="82">
        <v>88.644800000000004</v>
      </c>
      <c r="Y318" s="86">
        <v>-87259748.959999993</v>
      </c>
      <c r="Z318" s="86"/>
      <c r="AA318" s="82">
        <v>89.65</v>
      </c>
      <c r="AB318" s="86">
        <v>-2.2799999999999998</v>
      </c>
      <c r="AC318" s="86">
        <v>-86241093.75</v>
      </c>
      <c r="AD318" s="86">
        <v>1018655.21</v>
      </c>
      <c r="AE318" s="86"/>
      <c r="AF318" s="86">
        <v>1018655.21</v>
      </c>
      <c r="AG318" s="86"/>
      <c r="AH318" s="86">
        <v>1018655.21</v>
      </c>
      <c r="AI318" s="86"/>
      <c r="AJ318" s="86">
        <v>2165072769.0500002</v>
      </c>
      <c r="AK318" s="82">
        <v>-3.9832999999999998</v>
      </c>
      <c r="AL318" s="82" t="s">
        <v>21981</v>
      </c>
      <c r="AM318" s="82"/>
      <c r="AN318" s="82">
        <v>6774</v>
      </c>
      <c r="AO318" s="82" t="s">
        <v>8399</v>
      </c>
      <c r="AP318" s="82"/>
      <c r="AQ318" s="83"/>
      <c r="AR318" s="83"/>
      <c r="AS318" s="82"/>
      <c r="AT318" s="82"/>
      <c r="AU318" s="83">
        <v>45777</v>
      </c>
      <c r="AV318" s="82" t="s">
        <v>21951</v>
      </c>
      <c r="AW318" s="82">
        <v>1</v>
      </c>
      <c r="AX318" s="83"/>
      <c r="AY318" s="82" t="s">
        <v>4963</v>
      </c>
      <c r="AZ318" s="82">
        <v>1</v>
      </c>
      <c r="BA318" s="82"/>
      <c r="BB318" s="82"/>
      <c r="BC318" s="87"/>
      <c r="BD318" s="87"/>
      <c r="BE318" s="87"/>
      <c r="BF318" s="87"/>
      <c r="BG318" s="82" t="s">
        <v>4888</v>
      </c>
      <c r="BH318" s="82" t="s">
        <v>8420</v>
      </c>
      <c r="BI318" s="82"/>
      <c r="BJ318" s="82"/>
      <c r="BK318" s="82"/>
      <c r="BL318" s="86">
        <v>-86241093.75</v>
      </c>
      <c r="BM318" s="82">
        <v>-3.9832999999999998</v>
      </c>
      <c r="BN318" s="82" t="s">
        <v>8400</v>
      </c>
      <c r="BO318" s="82"/>
      <c r="BP318" s="88"/>
      <c r="BQ318" s="88"/>
      <c r="BR318" s="88"/>
      <c r="BS318" s="82"/>
      <c r="BT318" s="85"/>
    </row>
    <row r="319" spans="1:72" hidden="1">
      <c r="A319" s="82" t="s">
        <v>4990</v>
      </c>
      <c r="B319" s="82" t="s">
        <v>4991</v>
      </c>
      <c r="C319" s="82"/>
      <c r="D319" s="82" t="s">
        <v>21982</v>
      </c>
      <c r="E319" s="82" t="s">
        <v>8453</v>
      </c>
      <c r="F319" s="82" t="s">
        <v>8508</v>
      </c>
      <c r="G319" s="83">
        <v>45806</v>
      </c>
      <c r="H319" s="84">
        <v>-2250</v>
      </c>
      <c r="I319" s="85"/>
      <c r="J319" s="82">
        <v>2165</v>
      </c>
      <c r="K319" s="86"/>
      <c r="L319" s="82"/>
      <c r="M319" s="82"/>
      <c r="N319" s="82"/>
      <c r="O319" s="82"/>
      <c r="P319" s="82" t="s">
        <v>5007</v>
      </c>
      <c r="Q319" s="86"/>
      <c r="R319" s="82">
        <v>0</v>
      </c>
      <c r="S319" s="86">
        <v>-2250</v>
      </c>
      <c r="T319" s="83">
        <v>45777</v>
      </c>
      <c r="U319" s="82">
        <v>302</v>
      </c>
      <c r="V319" s="82">
        <v>40359</v>
      </c>
      <c r="W319" s="82" t="s">
        <v>4961</v>
      </c>
      <c r="X319" s="82">
        <v>2080.6</v>
      </c>
      <c r="Y319" s="86">
        <v>-4681350</v>
      </c>
      <c r="Z319" s="86"/>
      <c r="AA319" s="82">
        <v>2111</v>
      </c>
      <c r="AB319" s="86">
        <v>2.56</v>
      </c>
      <c r="AC319" s="86">
        <v>-4871250</v>
      </c>
      <c r="AD319" s="86">
        <v>-189900</v>
      </c>
      <c r="AE319" s="86"/>
      <c r="AF319" s="86">
        <v>-189900</v>
      </c>
      <c r="AG319" s="86"/>
      <c r="AH319" s="86">
        <v>-189900</v>
      </c>
      <c r="AI319" s="86"/>
      <c r="AJ319" s="86">
        <v>2165072769.0500002</v>
      </c>
      <c r="AK319" s="82">
        <v>-0.22500000000000001</v>
      </c>
      <c r="AL319" s="82" t="s">
        <v>21983</v>
      </c>
      <c r="AM319" s="82"/>
      <c r="AN319" s="82">
        <v>6784</v>
      </c>
      <c r="AO319" s="82" t="s">
        <v>5008</v>
      </c>
      <c r="AP319" s="82"/>
      <c r="AQ319" s="83"/>
      <c r="AR319" s="83"/>
      <c r="AS319" s="82"/>
      <c r="AT319" s="82"/>
      <c r="AU319" s="83">
        <v>45777</v>
      </c>
      <c r="AV319" s="82" t="s">
        <v>21951</v>
      </c>
      <c r="AW319" s="82">
        <v>1</v>
      </c>
      <c r="AX319" s="83"/>
      <c r="AY319" s="82" t="s">
        <v>4963</v>
      </c>
      <c r="AZ319" s="82">
        <v>1</v>
      </c>
      <c r="BA319" s="82"/>
      <c r="BB319" s="82"/>
      <c r="BC319" s="87"/>
      <c r="BD319" s="87"/>
      <c r="BE319" s="87"/>
      <c r="BF319" s="87"/>
      <c r="BG319" s="82" t="s">
        <v>4888</v>
      </c>
      <c r="BH319" s="82" t="s">
        <v>8420</v>
      </c>
      <c r="BI319" s="82"/>
      <c r="BJ319" s="82"/>
      <c r="BK319" s="82"/>
      <c r="BL319" s="86">
        <v>-4871250</v>
      </c>
      <c r="BM319" s="82">
        <v>-0.22500000000000001</v>
      </c>
      <c r="BN319" s="82" t="s">
        <v>5008</v>
      </c>
      <c r="BO319" s="82"/>
      <c r="BP319" s="88"/>
      <c r="BQ319" s="88"/>
      <c r="BR319" s="88"/>
      <c r="BS319" s="82"/>
      <c r="BT319" s="85"/>
    </row>
    <row r="320" spans="1:72" hidden="1">
      <c r="A320" s="82" t="s">
        <v>4990</v>
      </c>
      <c r="B320" s="82" t="s">
        <v>4991</v>
      </c>
      <c r="C320" s="82"/>
      <c r="D320" s="82" t="s">
        <v>21984</v>
      </c>
      <c r="E320" s="82" t="s">
        <v>8525</v>
      </c>
      <c r="F320" s="82" t="s">
        <v>8508</v>
      </c>
      <c r="G320" s="83">
        <v>45806</v>
      </c>
      <c r="H320" s="84">
        <v>-2250</v>
      </c>
      <c r="I320" s="85"/>
      <c r="J320" s="82">
        <v>2749.7</v>
      </c>
      <c r="K320" s="86"/>
      <c r="L320" s="82"/>
      <c r="M320" s="82"/>
      <c r="N320" s="82"/>
      <c r="O320" s="82"/>
      <c r="P320" s="82" t="s">
        <v>5019</v>
      </c>
      <c r="Q320" s="86"/>
      <c r="R320" s="82">
        <v>0</v>
      </c>
      <c r="S320" s="86">
        <v>-2250</v>
      </c>
      <c r="T320" s="83">
        <v>45777</v>
      </c>
      <c r="U320" s="82">
        <v>302</v>
      </c>
      <c r="V320" s="82">
        <v>40361</v>
      </c>
      <c r="W320" s="82" t="s">
        <v>4961</v>
      </c>
      <c r="X320" s="82">
        <v>2782.4666999999999</v>
      </c>
      <c r="Y320" s="86">
        <v>-6260550.0800000001</v>
      </c>
      <c r="Z320" s="86"/>
      <c r="AA320" s="82">
        <v>2753.5</v>
      </c>
      <c r="AB320" s="86">
        <v>-0.14000000000000001</v>
      </c>
      <c r="AC320" s="86">
        <v>-6186825</v>
      </c>
      <c r="AD320" s="86">
        <v>73725.08</v>
      </c>
      <c r="AE320" s="86"/>
      <c r="AF320" s="86">
        <v>73725.08</v>
      </c>
      <c r="AG320" s="86"/>
      <c r="AH320" s="86">
        <v>73725.08</v>
      </c>
      <c r="AI320" s="86"/>
      <c r="AJ320" s="86">
        <v>2165072769.0500002</v>
      </c>
      <c r="AK320" s="82">
        <v>-0.2858</v>
      </c>
      <c r="AL320" s="82" t="s">
        <v>21985</v>
      </c>
      <c r="AM320" s="82"/>
      <c r="AN320" s="82">
        <v>6808</v>
      </c>
      <c r="AO320" s="82" t="s">
        <v>5019</v>
      </c>
      <c r="AP320" s="82"/>
      <c r="AQ320" s="83"/>
      <c r="AR320" s="83"/>
      <c r="AS320" s="82"/>
      <c r="AT320" s="82"/>
      <c r="AU320" s="83">
        <v>45777</v>
      </c>
      <c r="AV320" s="82" t="s">
        <v>21951</v>
      </c>
      <c r="AW320" s="82">
        <v>1</v>
      </c>
      <c r="AX320" s="83"/>
      <c r="AY320" s="82" t="s">
        <v>4963</v>
      </c>
      <c r="AZ320" s="82">
        <v>1</v>
      </c>
      <c r="BA320" s="82"/>
      <c r="BB320" s="82"/>
      <c r="BC320" s="87"/>
      <c r="BD320" s="87"/>
      <c r="BE320" s="87"/>
      <c r="BF320" s="87"/>
      <c r="BG320" s="82" t="s">
        <v>4888</v>
      </c>
      <c r="BH320" s="82" t="s">
        <v>8420</v>
      </c>
      <c r="BI320" s="82"/>
      <c r="BJ320" s="82"/>
      <c r="BK320" s="82"/>
      <c r="BL320" s="86">
        <v>-6186825</v>
      </c>
      <c r="BM320" s="82">
        <v>-0.2858</v>
      </c>
      <c r="BN320" s="82" t="s">
        <v>5020</v>
      </c>
      <c r="BO320" s="82"/>
      <c r="BP320" s="88"/>
      <c r="BQ320" s="88"/>
      <c r="BR320" s="88"/>
      <c r="BS320" s="82"/>
      <c r="BT320" s="85"/>
    </row>
    <row r="321" spans="1:72" hidden="1">
      <c r="A321" s="82" t="s">
        <v>4990</v>
      </c>
      <c r="B321" s="82" t="s">
        <v>4991</v>
      </c>
      <c r="C321" s="82"/>
      <c r="D321" s="82" t="s">
        <v>21986</v>
      </c>
      <c r="E321" s="82" t="s">
        <v>8870</v>
      </c>
      <c r="F321" s="82" t="s">
        <v>8508</v>
      </c>
      <c r="G321" s="83">
        <v>45806</v>
      </c>
      <c r="H321" s="84">
        <v>-10050</v>
      </c>
      <c r="I321" s="85"/>
      <c r="J321" s="82">
        <v>4395.8999999999996</v>
      </c>
      <c r="K321" s="86"/>
      <c r="L321" s="82"/>
      <c r="M321" s="82"/>
      <c r="N321" s="82"/>
      <c r="O321" s="82"/>
      <c r="P321" s="82" t="s">
        <v>8765</v>
      </c>
      <c r="Q321" s="86"/>
      <c r="R321" s="82">
        <v>0</v>
      </c>
      <c r="S321" s="86">
        <v>-10050</v>
      </c>
      <c r="T321" s="83">
        <v>45777</v>
      </c>
      <c r="U321" s="82">
        <v>302</v>
      </c>
      <c r="V321" s="82">
        <v>40370</v>
      </c>
      <c r="W321" s="82" t="s">
        <v>4961</v>
      </c>
      <c r="X321" s="82">
        <v>4326.1477000000004</v>
      </c>
      <c r="Y321" s="86">
        <v>-43477784.759999998</v>
      </c>
      <c r="Z321" s="86"/>
      <c r="AA321" s="82">
        <v>4436.6000000000004</v>
      </c>
      <c r="AB321" s="86">
        <v>-0.92</v>
      </c>
      <c r="AC321" s="86">
        <v>-44178795</v>
      </c>
      <c r="AD321" s="86">
        <v>-701010.24</v>
      </c>
      <c r="AE321" s="86"/>
      <c r="AF321" s="86">
        <v>-701010.24</v>
      </c>
      <c r="AG321" s="86"/>
      <c r="AH321" s="86">
        <v>-701010.24</v>
      </c>
      <c r="AI321" s="86"/>
      <c r="AJ321" s="86">
        <v>2165072769.0500002</v>
      </c>
      <c r="AK321" s="82">
        <v>-2.0405000000000002</v>
      </c>
      <c r="AL321" s="82" t="s">
        <v>21987</v>
      </c>
      <c r="AM321" s="82"/>
      <c r="AN321" s="82">
        <v>785073</v>
      </c>
      <c r="AO321" s="82" t="s">
        <v>4989</v>
      </c>
      <c r="AP321" s="82"/>
      <c r="AQ321" s="83"/>
      <c r="AR321" s="83"/>
      <c r="AS321" s="82"/>
      <c r="AT321" s="82"/>
      <c r="AU321" s="83">
        <v>45777</v>
      </c>
      <c r="AV321" s="82" t="s">
        <v>21951</v>
      </c>
      <c r="AW321" s="82">
        <v>1</v>
      </c>
      <c r="AX321" s="83"/>
      <c r="AY321" s="82" t="s">
        <v>4963</v>
      </c>
      <c r="AZ321" s="82">
        <v>1</v>
      </c>
      <c r="BA321" s="82"/>
      <c r="BB321" s="82"/>
      <c r="BC321" s="87"/>
      <c r="BD321" s="87"/>
      <c r="BE321" s="87"/>
      <c r="BF321" s="87"/>
      <c r="BG321" s="82" t="s">
        <v>4888</v>
      </c>
      <c r="BH321" s="82" t="s">
        <v>8420</v>
      </c>
      <c r="BI321" s="82"/>
      <c r="BJ321" s="82"/>
      <c r="BK321" s="82"/>
      <c r="BL321" s="86">
        <v>-44178795</v>
      </c>
      <c r="BM321" s="82">
        <v>-2.0405000000000002</v>
      </c>
      <c r="BN321" s="82" t="s">
        <v>4964</v>
      </c>
      <c r="BO321" s="82"/>
      <c r="BP321" s="88"/>
      <c r="BQ321" s="88"/>
      <c r="BR321" s="88"/>
      <c r="BS321" s="82"/>
      <c r="BT321" s="85"/>
    </row>
    <row r="322" spans="1:72" hidden="1">
      <c r="A322" s="82" t="s">
        <v>4990</v>
      </c>
      <c r="B322" s="82" t="s">
        <v>4991</v>
      </c>
      <c r="C322" s="82"/>
      <c r="D322" s="82" t="s">
        <v>21988</v>
      </c>
      <c r="E322" s="82" t="s">
        <v>8212</v>
      </c>
      <c r="F322" s="82" t="s">
        <v>8508</v>
      </c>
      <c r="G322" s="83">
        <v>45834</v>
      </c>
      <c r="H322" s="84">
        <v>-7150</v>
      </c>
      <c r="I322" s="85"/>
      <c r="J322" s="82">
        <v>1943.8</v>
      </c>
      <c r="K322" s="86"/>
      <c r="L322" s="82"/>
      <c r="M322" s="82"/>
      <c r="N322" s="82"/>
      <c r="O322" s="82"/>
      <c r="P322" s="82" t="s">
        <v>4960</v>
      </c>
      <c r="Q322" s="86"/>
      <c r="R322" s="82">
        <v>0</v>
      </c>
      <c r="S322" s="86">
        <v>-7150</v>
      </c>
      <c r="T322" s="83">
        <v>45777</v>
      </c>
      <c r="U322" s="82">
        <v>302</v>
      </c>
      <c r="V322" s="82">
        <v>40811</v>
      </c>
      <c r="W322" s="82" t="s">
        <v>4961</v>
      </c>
      <c r="X322" s="82">
        <v>1943.6846</v>
      </c>
      <c r="Y322" s="86">
        <v>-13897344.890000001</v>
      </c>
      <c r="Z322" s="86"/>
      <c r="AA322" s="82"/>
      <c r="AB322" s="86"/>
      <c r="AC322" s="86">
        <v>-13898170</v>
      </c>
      <c r="AD322" s="86">
        <v>-825.11</v>
      </c>
      <c r="AE322" s="86"/>
      <c r="AF322" s="86">
        <v>-825.11</v>
      </c>
      <c r="AG322" s="86"/>
      <c r="AH322" s="86">
        <v>-825.11</v>
      </c>
      <c r="AI322" s="86"/>
      <c r="AJ322" s="86">
        <v>2165072769.0500002</v>
      </c>
      <c r="AK322" s="82">
        <v>-0.64190000000000003</v>
      </c>
      <c r="AL322" s="82" t="s">
        <v>21989</v>
      </c>
      <c r="AM322" s="82"/>
      <c r="AN322" s="82">
        <v>6884</v>
      </c>
      <c r="AO322" s="82" t="s">
        <v>4962</v>
      </c>
      <c r="AP322" s="82"/>
      <c r="AQ322" s="83"/>
      <c r="AR322" s="83"/>
      <c r="AS322" s="82"/>
      <c r="AT322" s="82"/>
      <c r="AU322" s="83">
        <v>45777</v>
      </c>
      <c r="AV322" s="82" t="s">
        <v>21951</v>
      </c>
      <c r="AW322" s="82">
        <v>1</v>
      </c>
      <c r="AX322" s="83"/>
      <c r="AY322" s="82" t="s">
        <v>4963</v>
      </c>
      <c r="AZ322" s="82">
        <v>1</v>
      </c>
      <c r="BA322" s="82"/>
      <c r="BB322" s="82"/>
      <c r="BC322" s="87"/>
      <c r="BD322" s="87"/>
      <c r="BE322" s="87"/>
      <c r="BF322" s="87"/>
      <c r="BG322" s="82" t="s">
        <v>4888</v>
      </c>
      <c r="BH322" s="82" t="s">
        <v>8420</v>
      </c>
      <c r="BI322" s="82"/>
      <c r="BJ322" s="82"/>
      <c r="BK322" s="82"/>
      <c r="BL322" s="86">
        <v>-13898170</v>
      </c>
      <c r="BM322" s="82">
        <v>-0.64190000000000003</v>
      </c>
      <c r="BN322" s="82" t="s">
        <v>4964</v>
      </c>
      <c r="BO322" s="82"/>
      <c r="BP322" s="88"/>
      <c r="BQ322" s="88"/>
      <c r="BR322" s="88"/>
      <c r="BS322" s="82"/>
      <c r="BT322" s="85"/>
    </row>
    <row r="323" spans="1:72" hidden="1">
      <c r="A323" s="82" t="s">
        <v>4990</v>
      </c>
      <c r="B323" s="82" t="s">
        <v>4991</v>
      </c>
      <c r="C323" s="82"/>
      <c r="D323" s="82" t="s">
        <v>21990</v>
      </c>
      <c r="E323" s="82" t="s">
        <v>8212</v>
      </c>
      <c r="F323" s="82" t="s">
        <v>8508</v>
      </c>
      <c r="G323" s="83">
        <v>45806</v>
      </c>
      <c r="H323" s="84">
        <v>-550</v>
      </c>
      <c r="I323" s="85"/>
      <c r="J323" s="82">
        <v>1934</v>
      </c>
      <c r="K323" s="86"/>
      <c r="L323" s="82"/>
      <c r="M323" s="82"/>
      <c r="N323" s="82"/>
      <c r="O323" s="82"/>
      <c r="P323" s="82" t="s">
        <v>4960</v>
      </c>
      <c r="Q323" s="86"/>
      <c r="R323" s="82">
        <v>0</v>
      </c>
      <c r="S323" s="86">
        <v>-550</v>
      </c>
      <c r="T323" s="83">
        <v>45777</v>
      </c>
      <c r="U323" s="82">
        <v>302</v>
      </c>
      <c r="V323" s="82">
        <v>40371</v>
      </c>
      <c r="W323" s="82" t="s">
        <v>4961</v>
      </c>
      <c r="X323" s="82">
        <v>1938.2</v>
      </c>
      <c r="Y323" s="86">
        <v>-1066010</v>
      </c>
      <c r="Z323" s="86"/>
      <c r="AA323" s="82">
        <v>1916.9</v>
      </c>
      <c r="AB323" s="86">
        <v>0.89</v>
      </c>
      <c r="AC323" s="86">
        <v>-1063700</v>
      </c>
      <c r="AD323" s="86">
        <v>2310</v>
      </c>
      <c r="AE323" s="86"/>
      <c r="AF323" s="86">
        <v>2310</v>
      </c>
      <c r="AG323" s="86"/>
      <c r="AH323" s="86">
        <v>2310</v>
      </c>
      <c r="AI323" s="86"/>
      <c r="AJ323" s="86">
        <v>2165072769.0500002</v>
      </c>
      <c r="AK323" s="82">
        <v>-4.9099999999999998E-2</v>
      </c>
      <c r="AL323" s="82" t="s">
        <v>21991</v>
      </c>
      <c r="AM323" s="82"/>
      <c r="AN323" s="82">
        <v>6884</v>
      </c>
      <c r="AO323" s="82" t="s">
        <v>4962</v>
      </c>
      <c r="AP323" s="82"/>
      <c r="AQ323" s="83"/>
      <c r="AR323" s="83"/>
      <c r="AS323" s="82"/>
      <c r="AT323" s="82"/>
      <c r="AU323" s="83">
        <v>45777</v>
      </c>
      <c r="AV323" s="82" t="s">
        <v>21951</v>
      </c>
      <c r="AW323" s="82">
        <v>1</v>
      </c>
      <c r="AX323" s="83"/>
      <c r="AY323" s="82" t="s">
        <v>4963</v>
      </c>
      <c r="AZ323" s="82">
        <v>1</v>
      </c>
      <c r="BA323" s="82"/>
      <c r="BB323" s="82"/>
      <c r="BC323" s="87"/>
      <c r="BD323" s="87"/>
      <c r="BE323" s="87"/>
      <c r="BF323" s="87"/>
      <c r="BG323" s="82" t="s">
        <v>4888</v>
      </c>
      <c r="BH323" s="82" t="s">
        <v>8420</v>
      </c>
      <c r="BI323" s="82"/>
      <c r="BJ323" s="82"/>
      <c r="BK323" s="82"/>
      <c r="BL323" s="86">
        <v>-1063700</v>
      </c>
      <c r="BM323" s="82">
        <v>-4.9099999999999998E-2</v>
      </c>
      <c r="BN323" s="82" t="s">
        <v>4964</v>
      </c>
      <c r="BO323" s="82"/>
      <c r="BP323" s="88"/>
      <c r="BQ323" s="88"/>
      <c r="BR323" s="88"/>
      <c r="BS323" s="82"/>
      <c r="BT323" s="85"/>
    </row>
    <row r="324" spans="1:72" hidden="1">
      <c r="A324" s="82" t="s">
        <v>4990</v>
      </c>
      <c r="B324" s="82" t="s">
        <v>4991</v>
      </c>
      <c r="C324" s="82"/>
      <c r="D324" s="82" t="s">
        <v>21992</v>
      </c>
      <c r="E324" s="82" t="s">
        <v>9211</v>
      </c>
      <c r="F324" s="82" t="s">
        <v>8508</v>
      </c>
      <c r="G324" s="83">
        <v>45806</v>
      </c>
      <c r="H324" s="84">
        <v>-148400</v>
      </c>
      <c r="I324" s="85"/>
      <c r="J324" s="82">
        <v>213.92</v>
      </c>
      <c r="K324" s="86"/>
      <c r="L324" s="82"/>
      <c r="M324" s="82"/>
      <c r="N324" s="82"/>
      <c r="O324" s="82"/>
      <c r="P324" s="82" t="s">
        <v>10012</v>
      </c>
      <c r="Q324" s="86"/>
      <c r="R324" s="82">
        <v>0</v>
      </c>
      <c r="S324" s="86">
        <v>-148400</v>
      </c>
      <c r="T324" s="83">
        <v>45777</v>
      </c>
      <c r="U324" s="82">
        <v>302</v>
      </c>
      <c r="V324" s="82">
        <v>40376</v>
      </c>
      <c r="W324" s="82" t="s">
        <v>4961</v>
      </c>
      <c r="X324" s="82">
        <v>227.3586</v>
      </c>
      <c r="Y324" s="86">
        <v>-33740016.240000002</v>
      </c>
      <c r="Z324" s="86"/>
      <c r="AA324" s="82">
        <v>219.16</v>
      </c>
      <c r="AB324" s="86">
        <v>-2.39</v>
      </c>
      <c r="AC324" s="86">
        <v>-31745728</v>
      </c>
      <c r="AD324" s="86">
        <v>1994288.24</v>
      </c>
      <c r="AE324" s="86"/>
      <c r="AF324" s="86">
        <v>1994288.24</v>
      </c>
      <c r="AG324" s="86"/>
      <c r="AH324" s="86">
        <v>1994288.24</v>
      </c>
      <c r="AI324" s="86"/>
      <c r="AJ324" s="86">
        <v>2165072769.0500002</v>
      </c>
      <c r="AK324" s="82">
        <v>-1.4662999999999999</v>
      </c>
      <c r="AL324" s="82" t="s">
        <v>21993</v>
      </c>
      <c r="AM324" s="82"/>
      <c r="AN324" s="82">
        <v>6915</v>
      </c>
      <c r="AO324" s="82" t="s">
        <v>8461</v>
      </c>
      <c r="AP324" s="82"/>
      <c r="AQ324" s="83"/>
      <c r="AR324" s="83"/>
      <c r="AS324" s="82"/>
      <c r="AT324" s="82"/>
      <c r="AU324" s="83">
        <v>45777</v>
      </c>
      <c r="AV324" s="82" t="s">
        <v>21951</v>
      </c>
      <c r="AW324" s="82">
        <v>1</v>
      </c>
      <c r="AX324" s="83"/>
      <c r="AY324" s="82" t="s">
        <v>4963</v>
      </c>
      <c r="AZ324" s="82">
        <v>1</v>
      </c>
      <c r="BA324" s="82"/>
      <c r="BB324" s="82"/>
      <c r="BC324" s="87"/>
      <c r="BD324" s="87"/>
      <c r="BE324" s="87"/>
      <c r="BF324" s="87"/>
      <c r="BG324" s="82" t="s">
        <v>4888</v>
      </c>
      <c r="BH324" s="82" t="s">
        <v>8420</v>
      </c>
      <c r="BI324" s="82"/>
      <c r="BJ324" s="82"/>
      <c r="BK324" s="82"/>
      <c r="BL324" s="86">
        <v>-31745728</v>
      </c>
      <c r="BM324" s="82">
        <v>-1.4662999999999999</v>
      </c>
      <c r="BN324" s="82" t="s">
        <v>8462</v>
      </c>
      <c r="BO324" s="82"/>
      <c r="BP324" s="88"/>
      <c r="BQ324" s="88"/>
      <c r="BR324" s="88"/>
      <c r="BS324" s="82"/>
      <c r="BT324" s="85"/>
    </row>
    <row r="325" spans="1:72" hidden="1">
      <c r="A325" s="82" t="s">
        <v>4990</v>
      </c>
      <c r="B325" s="82" t="s">
        <v>4991</v>
      </c>
      <c r="C325" s="82"/>
      <c r="D325" s="82" t="s">
        <v>21994</v>
      </c>
      <c r="E325" s="82" t="s">
        <v>8275</v>
      </c>
      <c r="F325" s="82" t="s">
        <v>8508</v>
      </c>
      <c r="G325" s="83">
        <v>45806</v>
      </c>
      <c r="H325" s="84">
        <v>-125300</v>
      </c>
      <c r="I325" s="85"/>
      <c r="J325" s="82">
        <v>1433.4</v>
      </c>
      <c r="K325" s="86"/>
      <c r="L325" s="82"/>
      <c r="M325" s="82"/>
      <c r="N325" s="82"/>
      <c r="O325" s="82"/>
      <c r="P325" s="82" t="s">
        <v>4960</v>
      </c>
      <c r="Q325" s="86"/>
      <c r="R325" s="82">
        <v>0</v>
      </c>
      <c r="S325" s="86">
        <v>-125300</v>
      </c>
      <c r="T325" s="83">
        <v>45777</v>
      </c>
      <c r="U325" s="82">
        <v>302</v>
      </c>
      <c r="V325" s="82">
        <v>40382</v>
      </c>
      <c r="W325" s="82" t="s">
        <v>4961</v>
      </c>
      <c r="X325" s="82">
        <v>1420.1597999999999</v>
      </c>
      <c r="Y325" s="86">
        <v>-177946023.78</v>
      </c>
      <c r="Z325" s="86"/>
      <c r="AA325" s="82">
        <v>1433.4</v>
      </c>
      <c r="AB325" s="86">
        <v>0</v>
      </c>
      <c r="AC325" s="86">
        <v>-179605020</v>
      </c>
      <c r="AD325" s="86">
        <v>-1658996.22</v>
      </c>
      <c r="AE325" s="86"/>
      <c r="AF325" s="86">
        <v>-1658996.22</v>
      </c>
      <c r="AG325" s="86"/>
      <c r="AH325" s="86">
        <v>-1658996.22</v>
      </c>
      <c r="AI325" s="86"/>
      <c r="AJ325" s="86">
        <v>2165072769.0500002</v>
      </c>
      <c r="AK325" s="82">
        <v>-8.2956000000000003</v>
      </c>
      <c r="AL325" s="82" t="s">
        <v>21995</v>
      </c>
      <c r="AM325" s="82"/>
      <c r="AN325" s="82">
        <v>6960</v>
      </c>
      <c r="AO325" s="82" t="s">
        <v>4962</v>
      </c>
      <c r="AP325" s="82"/>
      <c r="AQ325" s="83"/>
      <c r="AR325" s="83"/>
      <c r="AS325" s="82"/>
      <c r="AT325" s="82"/>
      <c r="AU325" s="83">
        <v>45777</v>
      </c>
      <c r="AV325" s="82" t="s">
        <v>21951</v>
      </c>
      <c r="AW325" s="82">
        <v>1</v>
      </c>
      <c r="AX325" s="83"/>
      <c r="AY325" s="82" t="s">
        <v>4963</v>
      </c>
      <c r="AZ325" s="82">
        <v>1</v>
      </c>
      <c r="BA325" s="82"/>
      <c r="BB325" s="82"/>
      <c r="BC325" s="87"/>
      <c r="BD325" s="87"/>
      <c r="BE325" s="87"/>
      <c r="BF325" s="87"/>
      <c r="BG325" s="82" t="s">
        <v>4888</v>
      </c>
      <c r="BH325" s="82" t="s">
        <v>8420</v>
      </c>
      <c r="BI325" s="82"/>
      <c r="BJ325" s="82"/>
      <c r="BK325" s="82"/>
      <c r="BL325" s="86">
        <v>-179605020</v>
      </c>
      <c r="BM325" s="82">
        <v>-8.2956000000000003</v>
      </c>
      <c r="BN325" s="82" t="s">
        <v>4964</v>
      </c>
      <c r="BO325" s="82"/>
      <c r="BP325" s="88"/>
      <c r="BQ325" s="88"/>
      <c r="BR325" s="88"/>
      <c r="BS325" s="82"/>
      <c r="BT325" s="85"/>
    </row>
    <row r="326" spans="1:72" hidden="1">
      <c r="A326" s="82" t="s">
        <v>4990</v>
      </c>
      <c r="B326" s="82" t="s">
        <v>4991</v>
      </c>
      <c r="C326" s="82"/>
      <c r="D326" s="82" t="s">
        <v>21996</v>
      </c>
      <c r="E326" s="82" t="s">
        <v>8539</v>
      </c>
      <c r="F326" s="82" t="s">
        <v>8508</v>
      </c>
      <c r="G326" s="83">
        <v>45806</v>
      </c>
      <c r="H326" s="84">
        <v>-10500</v>
      </c>
      <c r="I326" s="85"/>
      <c r="J326" s="82">
        <v>616.65</v>
      </c>
      <c r="K326" s="86"/>
      <c r="L326" s="82"/>
      <c r="M326" s="82"/>
      <c r="N326" s="82"/>
      <c r="O326" s="82"/>
      <c r="P326" s="82" t="s">
        <v>8532</v>
      </c>
      <c r="Q326" s="86"/>
      <c r="R326" s="82">
        <v>0</v>
      </c>
      <c r="S326" s="86">
        <v>-10500</v>
      </c>
      <c r="T326" s="83">
        <v>45777</v>
      </c>
      <c r="U326" s="82">
        <v>302</v>
      </c>
      <c r="V326" s="82">
        <v>40384</v>
      </c>
      <c r="W326" s="82" t="s">
        <v>4961</v>
      </c>
      <c r="X326" s="82">
        <v>609.29999999999995</v>
      </c>
      <c r="Y326" s="86">
        <v>-6397650</v>
      </c>
      <c r="Z326" s="86"/>
      <c r="AA326" s="82">
        <v>608.5</v>
      </c>
      <c r="AB326" s="86">
        <v>1.34</v>
      </c>
      <c r="AC326" s="86">
        <v>-6474825</v>
      </c>
      <c r="AD326" s="86">
        <v>-77175</v>
      </c>
      <c r="AE326" s="86"/>
      <c r="AF326" s="86">
        <v>-77175</v>
      </c>
      <c r="AG326" s="86"/>
      <c r="AH326" s="86">
        <v>-77175</v>
      </c>
      <c r="AI326" s="86"/>
      <c r="AJ326" s="86">
        <v>2165072769.0500002</v>
      </c>
      <c r="AK326" s="82">
        <v>-0.29909999999999998</v>
      </c>
      <c r="AL326" s="82" t="s">
        <v>21997</v>
      </c>
      <c r="AM326" s="82"/>
      <c r="AN326" s="82">
        <v>6963</v>
      </c>
      <c r="AO326" s="82" t="s">
        <v>8534</v>
      </c>
      <c r="AP326" s="82"/>
      <c r="AQ326" s="83"/>
      <c r="AR326" s="83"/>
      <c r="AS326" s="82"/>
      <c r="AT326" s="82"/>
      <c r="AU326" s="83">
        <v>45777</v>
      </c>
      <c r="AV326" s="82" t="s">
        <v>21951</v>
      </c>
      <c r="AW326" s="82">
        <v>1</v>
      </c>
      <c r="AX326" s="83"/>
      <c r="AY326" s="82" t="s">
        <v>4963</v>
      </c>
      <c r="AZ326" s="82">
        <v>1</v>
      </c>
      <c r="BA326" s="82"/>
      <c r="BB326" s="82"/>
      <c r="BC326" s="87"/>
      <c r="BD326" s="87"/>
      <c r="BE326" s="87"/>
      <c r="BF326" s="87"/>
      <c r="BG326" s="82" t="s">
        <v>4888</v>
      </c>
      <c r="BH326" s="82" t="s">
        <v>8420</v>
      </c>
      <c r="BI326" s="82"/>
      <c r="BJ326" s="82"/>
      <c r="BK326" s="82"/>
      <c r="BL326" s="86">
        <v>-6474825</v>
      </c>
      <c r="BM326" s="82">
        <v>-0.29909999999999998</v>
      </c>
      <c r="BN326" s="82" t="s">
        <v>4964</v>
      </c>
      <c r="BO326" s="82"/>
      <c r="BP326" s="88"/>
      <c r="BQ326" s="88"/>
      <c r="BR326" s="88"/>
      <c r="BS326" s="82"/>
      <c r="BT326" s="85"/>
    </row>
    <row r="327" spans="1:72" hidden="1">
      <c r="A327" s="82" t="s">
        <v>4990</v>
      </c>
      <c r="B327" s="82" t="s">
        <v>4991</v>
      </c>
      <c r="C327" s="82"/>
      <c r="D327" s="82" t="s">
        <v>21998</v>
      </c>
      <c r="E327" s="82" t="s">
        <v>8595</v>
      </c>
      <c r="F327" s="82" t="s">
        <v>8508</v>
      </c>
      <c r="G327" s="83">
        <v>45806</v>
      </c>
      <c r="H327" s="84">
        <v>-12250</v>
      </c>
      <c r="I327" s="85"/>
      <c r="J327" s="82">
        <v>753.65</v>
      </c>
      <c r="K327" s="86"/>
      <c r="L327" s="82"/>
      <c r="M327" s="82"/>
      <c r="N327" s="82"/>
      <c r="O327" s="82"/>
      <c r="P327" s="82" t="s">
        <v>8596</v>
      </c>
      <c r="Q327" s="86"/>
      <c r="R327" s="82">
        <v>0</v>
      </c>
      <c r="S327" s="86">
        <v>-12250</v>
      </c>
      <c r="T327" s="83">
        <v>45777</v>
      </c>
      <c r="U327" s="82">
        <v>302</v>
      </c>
      <c r="V327" s="82">
        <v>40404</v>
      </c>
      <c r="W327" s="82" t="s">
        <v>4961</v>
      </c>
      <c r="X327" s="82">
        <v>788.12860000000001</v>
      </c>
      <c r="Y327" s="86">
        <v>-9654575.3499999996</v>
      </c>
      <c r="Z327" s="86"/>
      <c r="AA327" s="82">
        <v>766</v>
      </c>
      <c r="AB327" s="86">
        <v>-1.61</v>
      </c>
      <c r="AC327" s="86">
        <v>-9232212.5</v>
      </c>
      <c r="AD327" s="86">
        <v>422362.85</v>
      </c>
      <c r="AE327" s="86"/>
      <c r="AF327" s="86">
        <v>422362.85</v>
      </c>
      <c r="AG327" s="86"/>
      <c r="AH327" s="86">
        <v>422362.85</v>
      </c>
      <c r="AI327" s="86"/>
      <c r="AJ327" s="86">
        <v>2165072769.0500002</v>
      </c>
      <c r="AK327" s="82">
        <v>-0.4264</v>
      </c>
      <c r="AL327" s="82" t="s">
        <v>21999</v>
      </c>
      <c r="AM327" s="82"/>
      <c r="AN327" s="82">
        <v>788427</v>
      </c>
      <c r="AO327" s="82" t="s">
        <v>5049</v>
      </c>
      <c r="AP327" s="82"/>
      <c r="AQ327" s="83"/>
      <c r="AR327" s="83"/>
      <c r="AS327" s="82"/>
      <c r="AT327" s="82"/>
      <c r="AU327" s="83">
        <v>45777</v>
      </c>
      <c r="AV327" s="82" t="s">
        <v>21951</v>
      </c>
      <c r="AW327" s="82">
        <v>1</v>
      </c>
      <c r="AX327" s="83"/>
      <c r="AY327" s="82" t="s">
        <v>4963</v>
      </c>
      <c r="AZ327" s="82">
        <v>1</v>
      </c>
      <c r="BA327" s="82"/>
      <c r="BB327" s="82"/>
      <c r="BC327" s="87"/>
      <c r="BD327" s="87"/>
      <c r="BE327" s="87"/>
      <c r="BF327" s="87"/>
      <c r="BG327" s="82" t="s">
        <v>4888</v>
      </c>
      <c r="BH327" s="82" t="s">
        <v>8420</v>
      </c>
      <c r="BI327" s="82"/>
      <c r="BJ327" s="82"/>
      <c r="BK327" s="82"/>
      <c r="BL327" s="86">
        <v>-9232212.5</v>
      </c>
      <c r="BM327" s="82">
        <v>-0.4264</v>
      </c>
      <c r="BN327" s="82" t="s">
        <v>5011</v>
      </c>
      <c r="BO327" s="82"/>
      <c r="BP327" s="88"/>
      <c r="BQ327" s="88"/>
      <c r="BR327" s="88"/>
      <c r="BS327" s="82"/>
      <c r="BT327" s="85"/>
    </row>
    <row r="328" spans="1:72" hidden="1">
      <c r="A328" s="82" t="s">
        <v>4990</v>
      </c>
      <c r="B328" s="82" t="s">
        <v>4991</v>
      </c>
      <c r="C328" s="82"/>
      <c r="D328" s="82" t="s">
        <v>22000</v>
      </c>
      <c r="E328" s="82" t="s">
        <v>8730</v>
      </c>
      <c r="F328" s="82" t="s">
        <v>8508</v>
      </c>
      <c r="G328" s="83">
        <v>45806</v>
      </c>
      <c r="H328" s="84">
        <v>-2475</v>
      </c>
      <c r="I328" s="85"/>
      <c r="J328" s="82">
        <v>7102.5</v>
      </c>
      <c r="K328" s="86"/>
      <c r="L328" s="82"/>
      <c r="M328" s="82"/>
      <c r="N328" s="82"/>
      <c r="O328" s="82"/>
      <c r="P328" s="82" t="s">
        <v>8731</v>
      </c>
      <c r="Q328" s="86"/>
      <c r="R328" s="82">
        <v>0</v>
      </c>
      <c r="S328" s="86">
        <v>-2475</v>
      </c>
      <c r="T328" s="83">
        <v>45777</v>
      </c>
      <c r="U328" s="82">
        <v>302</v>
      </c>
      <c r="V328" s="82">
        <v>40444</v>
      </c>
      <c r="W328" s="82" t="s">
        <v>4961</v>
      </c>
      <c r="X328" s="82">
        <v>7072.3029999999999</v>
      </c>
      <c r="Y328" s="86">
        <v>-17503949.899999999</v>
      </c>
      <c r="Z328" s="86"/>
      <c r="AA328" s="82">
        <v>7096</v>
      </c>
      <c r="AB328" s="86">
        <v>0.09</v>
      </c>
      <c r="AC328" s="86">
        <v>-17578687.5</v>
      </c>
      <c r="AD328" s="86">
        <v>-74737.600000000006</v>
      </c>
      <c r="AE328" s="86"/>
      <c r="AF328" s="86">
        <v>-74737.600000000006</v>
      </c>
      <c r="AG328" s="86"/>
      <c r="AH328" s="86">
        <v>-74737.600000000006</v>
      </c>
      <c r="AI328" s="86"/>
      <c r="AJ328" s="86">
        <v>2165072769.0500002</v>
      </c>
      <c r="AK328" s="82">
        <v>-0.81189999999999996</v>
      </c>
      <c r="AL328" s="82" t="s">
        <v>22001</v>
      </c>
      <c r="AM328" s="82"/>
      <c r="AN328" s="82">
        <v>7077</v>
      </c>
      <c r="AO328" s="82" t="s">
        <v>5010</v>
      </c>
      <c r="AP328" s="82"/>
      <c r="AQ328" s="83"/>
      <c r="AR328" s="83"/>
      <c r="AS328" s="82"/>
      <c r="AT328" s="82"/>
      <c r="AU328" s="83">
        <v>45777</v>
      </c>
      <c r="AV328" s="82" t="s">
        <v>21951</v>
      </c>
      <c r="AW328" s="82">
        <v>1</v>
      </c>
      <c r="AX328" s="83"/>
      <c r="AY328" s="82" t="s">
        <v>4963</v>
      </c>
      <c r="AZ328" s="82">
        <v>1</v>
      </c>
      <c r="BA328" s="82"/>
      <c r="BB328" s="82"/>
      <c r="BC328" s="87"/>
      <c r="BD328" s="87"/>
      <c r="BE328" s="87"/>
      <c r="BF328" s="87"/>
      <c r="BG328" s="82" t="s">
        <v>4888</v>
      </c>
      <c r="BH328" s="82" t="s">
        <v>8420</v>
      </c>
      <c r="BI328" s="82"/>
      <c r="BJ328" s="82"/>
      <c r="BK328" s="82"/>
      <c r="BL328" s="86">
        <v>-17578687.5</v>
      </c>
      <c r="BM328" s="82">
        <v>-0.81189999999999996</v>
      </c>
      <c r="BN328" s="82" t="s">
        <v>5011</v>
      </c>
      <c r="BO328" s="82"/>
      <c r="BP328" s="88"/>
      <c r="BQ328" s="88"/>
      <c r="BR328" s="88"/>
      <c r="BS328" s="82"/>
      <c r="BT328" s="85"/>
    </row>
    <row r="329" spans="1:72" hidden="1">
      <c r="A329" s="82" t="s">
        <v>4990</v>
      </c>
      <c r="B329" s="82" t="s">
        <v>4991</v>
      </c>
      <c r="C329" s="82"/>
      <c r="D329" s="82" t="s">
        <v>22002</v>
      </c>
      <c r="E329" s="82" t="s">
        <v>8332</v>
      </c>
      <c r="F329" s="82" t="s">
        <v>8508</v>
      </c>
      <c r="G329" s="83">
        <v>45806</v>
      </c>
      <c r="H329" s="84">
        <v>-103200</v>
      </c>
      <c r="I329" s="85"/>
      <c r="J329" s="82">
        <v>1504.6</v>
      </c>
      <c r="K329" s="86"/>
      <c r="L329" s="82"/>
      <c r="M329" s="82"/>
      <c r="N329" s="82"/>
      <c r="O329" s="82"/>
      <c r="P329" s="82" t="s">
        <v>4981</v>
      </c>
      <c r="Q329" s="86"/>
      <c r="R329" s="82">
        <v>0</v>
      </c>
      <c r="S329" s="86">
        <v>-103200</v>
      </c>
      <c r="T329" s="83">
        <v>45777</v>
      </c>
      <c r="U329" s="82">
        <v>302</v>
      </c>
      <c r="V329" s="82">
        <v>40400</v>
      </c>
      <c r="W329" s="82" t="s">
        <v>4961</v>
      </c>
      <c r="X329" s="82">
        <v>1455.9384</v>
      </c>
      <c r="Y329" s="86">
        <v>-150252842.31999999</v>
      </c>
      <c r="Z329" s="86"/>
      <c r="AA329" s="82">
        <v>1501.7</v>
      </c>
      <c r="AB329" s="86">
        <v>0.19</v>
      </c>
      <c r="AC329" s="86">
        <v>-155274720</v>
      </c>
      <c r="AD329" s="86">
        <v>-5021877.68</v>
      </c>
      <c r="AE329" s="86"/>
      <c r="AF329" s="86">
        <v>-5021877.68</v>
      </c>
      <c r="AG329" s="86"/>
      <c r="AH329" s="86">
        <v>-5021877.68</v>
      </c>
      <c r="AI329" s="86"/>
      <c r="AJ329" s="86">
        <v>2165072769.0500002</v>
      </c>
      <c r="AK329" s="82">
        <v>-7.1718000000000002</v>
      </c>
      <c r="AL329" s="82" t="s">
        <v>22003</v>
      </c>
      <c r="AM329" s="82"/>
      <c r="AN329" s="82">
        <v>7079</v>
      </c>
      <c r="AO329" s="82" t="s">
        <v>4982</v>
      </c>
      <c r="AP329" s="82"/>
      <c r="AQ329" s="83"/>
      <c r="AR329" s="83"/>
      <c r="AS329" s="82"/>
      <c r="AT329" s="82"/>
      <c r="AU329" s="83">
        <v>45777</v>
      </c>
      <c r="AV329" s="82" t="s">
        <v>21951</v>
      </c>
      <c r="AW329" s="82">
        <v>1</v>
      </c>
      <c r="AX329" s="83"/>
      <c r="AY329" s="82" t="s">
        <v>4963</v>
      </c>
      <c r="AZ329" s="82">
        <v>1</v>
      </c>
      <c r="BA329" s="82"/>
      <c r="BB329" s="82"/>
      <c r="BC329" s="87"/>
      <c r="BD329" s="87"/>
      <c r="BE329" s="87"/>
      <c r="BF329" s="87"/>
      <c r="BG329" s="82" t="s">
        <v>4888</v>
      </c>
      <c r="BH329" s="82" t="s">
        <v>8420</v>
      </c>
      <c r="BI329" s="82"/>
      <c r="BJ329" s="82"/>
      <c r="BK329" s="82"/>
      <c r="BL329" s="86">
        <v>-155274720</v>
      </c>
      <c r="BM329" s="82">
        <v>-7.1718000000000002</v>
      </c>
      <c r="BN329" s="82" t="s">
        <v>4983</v>
      </c>
      <c r="BO329" s="82"/>
      <c r="BP329" s="88"/>
      <c r="BQ329" s="88"/>
      <c r="BR329" s="88"/>
      <c r="BS329" s="82"/>
      <c r="BT329" s="85"/>
    </row>
    <row r="330" spans="1:72" hidden="1">
      <c r="A330" s="82" t="s">
        <v>4990</v>
      </c>
      <c r="B330" s="82" t="s">
        <v>4991</v>
      </c>
      <c r="C330" s="82"/>
      <c r="D330" s="82" t="s">
        <v>22004</v>
      </c>
      <c r="E330" s="82" t="s">
        <v>8471</v>
      </c>
      <c r="F330" s="82" t="s">
        <v>8508</v>
      </c>
      <c r="G330" s="83">
        <v>45834</v>
      </c>
      <c r="H330" s="84">
        <v>-6400</v>
      </c>
      <c r="I330" s="85"/>
      <c r="J330" s="82">
        <v>425.85</v>
      </c>
      <c r="K330" s="86"/>
      <c r="L330" s="82"/>
      <c r="M330" s="82"/>
      <c r="N330" s="82"/>
      <c r="O330" s="82"/>
      <c r="P330" s="82" t="s">
        <v>8329</v>
      </c>
      <c r="Q330" s="86"/>
      <c r="R330" s="82">
        <v>0</v>
      </c>
      <c r="S330" s="86">
        <v>-6400</v>
      </c>
      <c r="T330" s="83">
        <v>45777</v>
      </c>
      <c r="U330" s="82">
        <v>302</v>
      </c>
      <c r="V330" s="82">
        <v>40844</v>
      </c>
      <c r="W330" s="82" t="s">
        <v>4961</v>
      </c>
      <c r="X330" s="82">
        <v>431.13749999999999</v>
      </c>
      <c r="Y330" s="86">
        <v>-2759280</v>
      </c>
      <c r="Z330" s="86"/>
      <c r="AA330" s="82">
        <v>425.55</v>
      </c>
      <c r="AB330" s="86">
        <v>7.0000000000000007E-2</v>
      </c>
      <c r="AC330" s="86">
        <v>-2725440</v>
      </c>
      <c r="AD330" s="86">
        <v>33840</v>
      </c>
      <c r="AE330" s="86"/>
      <c r="AF330" s="86">
        <v>33840</v>
      </c>
      <c r="AG330" s="86"/>
      <c r="AH330" s="86">
        <v>33840</v>
      </c>
      <c r="AI330" s="86"/>
      <c r="AJ330" s="86">
        <v>2165072769.0500002</v>
      </c>
      <c r="AK330" s="82">
        <v>-0.12590000000000001</v>
      </c>
      <c r="AL330" s="82" t="s">
        <v>22005</v>
      </c>
      <c r="AM330" s="82"/>
      <c r="AN330" s="82">
        <v>7110</v>
      </c>
      <c r="AO330" s="82" t="s">
        <v>8329</v>
      </c>
      <c r="AP330" s="82"/>
      <c r="AQ330" s="83"/>
      <c r="AR330" s="83"/>
      <c r="AS330" s="82"/>
      <c r="AT330" s="82"/>
      <c r="AU330" s="83">
        <v>45777</v>
      </c>
      <c r="AV330" s="82" t="s">
        <v>21951</v>
      </c>
      <c r="AW330" s="82">
        <v>1</v>
      </c>
      <c r="AX330" s="83"/>
      <c r="AY330" s="82" t="s">
        <v>4963</v>
      </c>
      <c r="AZ330" s="82">
        <v>1</v>
      </c>
      <c r="BA330" s="82"/>
      <c r="BB330" s="82"/>
      <c r="BC330" s="87"/>
      <c r="BD330" s="87"/>
      <c r="BE330" s="87"/>
      <c r="BF330" s="87"/>
      <c r="BG330" s="82" t="s">
        <v>4888</v>
      </c>
      <c r="BH330" s="82" t="s">
        <v>8420</v>
      </c>
      <c r="BI330" s="82"/>
      <c r="BJ330" s="82"/>
      <c r="BK330" s="82"/>
      <c r="BL330" s="86">
        <v>-2725440</v>
      </c>
      <c r="BM330" s="82">
        <v>-0.12590000000000001</v>
      </c>
      <c r="BN330" s="82" t="s">
        <v>4980</v>
      </c>
      <c r="BO330" s="82"/>
      <c r="BP330" s="88"/>
      <c r="BQ330" s="88"/>
      <c r="BR330" s="88"/>
      <c r="BS330" s="82"/>
      <c r="BT330" s="85"/>
    </row>
    <row r="331" spans="1:72" hidden="1">
      <c r="A331" s="82" t="s">
        <v>4990</v>
      </c>
      <c r="B331" s="82" t="s">
        <v>4991</v>
      </c>
      <c r="C331" s="82"/>
      <c r="D331" s="82" t="s">
        <v>22006</v>
      </c>
      <c r="E331" s="82" t="s">
        <v>9242</v>
      </c>
      <c r="F331" s="82" t="s">
        <v>8508</v>
      </c>
      <c r="G331" s="83">
        <v>45806</v>
      </c>
      <c r="H331" s="84">
        <v>-33000</v>
      </c>
      <c r="I331" s="85"/>
      <c r="J331" s="82">
        <v>260.93</v>
      </c>
      <c r="K331" s="86"/>
      <c r="L331" s="82"/>
      <c r="M331" s="82"/>
      <c r="N331" s="82"/>
      <c r="O331" s="82"/>
      <c r="P331" s="82" t="s">
        <v>8376</v>
      </c>
      <c r="Q331" s="86"/>
      <c r="R331" s="82">
        <v>0</v>
      </c>
      <c r="S331" s="86">
        <v>-33000</v>
      </c>
      <c r="T331" s="83">
        <v>45777</v>
      </c>
      <c r="U331" s="82">
        <v>302</v>
      </c>
      <c r="V331" s="82">
        <v>40551</v>
      </c>
      <c r="W331" s="82" t="s">
        <v>4961</v>
      </c>
      <c r="X331" s="82">
        <v>259.20850000000002</v>
      </c>
      <c r="Y331" s="86">
        <v>-8553880.5</v>
      </c>
      <c r="Z331" s="86"/>
      <c r="AA331" s="82">
        <v>258.58999999999997</v>
      </c>
      <c r="AB331" s="86">
        <v>0.9</v>
      </c>
      <c r="AC331" s="86">
        <v>-8610690</v>
      </c>
      <c r="AD331" s="86">
        <v>-56809.5</v>
      </c>
      <c r="AE331" s="86"/>
      <c r="AF331" s="86">
        <v>-56809.5</v>
      </c>
      <c r="AG331" s="86"/>
      <c r="AH331" s="86">
        <v>-56809.5</v>
      </c>
      <c r="AI331" s="86"/>
      <c r="AJ331" s="86">
        <v>2165072769.0500002</v>
      </c>
      <c r="AK331" s="82">
        <v>-0.3977</v>
      </c>
      <c r="AL331" s="82" t="s">
        <v>22007</v>
      </c>
      <c r="AM331" s="82"/>
      <c r="AN331" s="82">
        <v>797258</v>
      </c>
      <c r="AO331" s="82" t="s">
        <v>8280</v>
      </c>
      <c r="AP331" s="82"/>
      <c r="AQ331" s="83"/>
      <c r="AR331" s="83"/>
      <c r="AS331" s="82"/>
      <c r="AT331" s="82"/>
      <c r="AU331" s="83">
        <v>45777</v>
      </c>
      <c r="AV331" s="82" t="s">
        <v>21951</v>
      </c>
      <c r="AW331" s="82">
        <v>1</v>
      </c>
      <c r="AX331" s="83"/>
      <c r="AY331" s="82" t="s">
        <v>4963</v>
      </c>
      <c r="AZ331" s="82">
        <v>1</v>
      </c>
      <c r="BA331" s="82"/>
      <c r="BB331" s="82"/>
      <c r="BC331" s="87"/>
      <c r="BD331" s="87"/>
      <c r="BE331" s="87"/>
      <c r="BF331" s="87"/>
      <c r="BG331" s="82" t="s">
        <v>4888</v>
      </c>
      <c r="BH331" s="82" t="s">
        <v>8420</v>
      </c>
      <c r="BI331" s="82"/>
      <c r="BJ331" s="82"/>
      <c r="BK331" s="82"/>
      <c r="BL331" s="86">
        <v>-8610690</v>
      </c>
      <c r="BM331" s="82">
        <v>-0.3977</v>
      </c>
      <c r="BN331" s="82" t="s">
        <v>4964</v>
      </c>
      <c r="BO331" s="82"/>
      <c r="BP331" s="88"/>
      <c r="BQ331" s="88"/>
      <c r="BR331" s="88"/>
      <c r="BS331" s="82"/>
      <c r="BT331" s="85"/>
    </row>
    <row r="332" spans="1:72" hidden="1">
      <c r="A332" s="82" t="s">
        <v>4990</v>
      </c>
      <c r="B332" s="82" t="s">
        <v>4991</v>
      </c>
      <c r="C332" s="82"/>
      <c r="D332" s="82" t="s">
        <v>22008</v>
      </c>
      <c r="E332" s="82" t="s">
        <v>8878</v>
      </c>
      <c r="F332" s="82" t="s">
        <v>8508</v>
      </c>
      <c r="G332" s="83">
        <v>45806</v>
      </c>
      <c r="H332" s="84">
        <v>-3000</v>
      </c>
      <c r="I332" s="85"/>
      <c r="J332" s="82">
        <v>481.35</v>
      </c>
      <c r="K332" s="86"/>
      <c r="L332" s="82"/>
      <c r="M332" s="82"/>
      <c r="N332" s="82"/>
      <c r="O332" s="82"/>
      <c r="P332" s="82" t="s">
        <v>8308</v>
      </c>
      <c r="Q332" s="86"/>
      <c r="R332" s="82">
        <v>0</v>
      </c>
      <c r="S332" s="86">
        <v>-3000</v>
      </c>
      <c r="T332" s="83">
        <v>45777</v>
      </c>
      <c r="U332" s="82">
        <v>302</v>
      </c>
      <c r="V332" s="82">
        <v>40541</v>
      </c>
      <c r="W332" s="82" t="s">
        <v>4961</v>
      </c>
      <c r="X332" s="82">
        <v>518.54999999999995</v>
      </c>
      <c r="Y332" s="86">
        <v>-1555650</v>
      </c>
      <c r="Z332" s="86"/>
      <c r="AA332" s="82">
        <v>467.3</v>
      </c>
      <c r="AB332" s="86">
        <v>3.01</v>
      </c>
      <c r="AC332" s="86">
        <v>-1444050</v>
      </c>
      <c r="AD332" s="86">
        <v>111600</v>
      </c>
      <c r="AE332" s="86"/>
      <c r="AF332" s="86">
        <v>111600</v>
      </c>
      <c r="AG332" s="86"/>
      <c r="AH332" s="86">
        <v>111600</v>
      </c>
      <c r="AI332" s="86"/>
      <c r="AJ332" s="86">
        <v>2165072769.0500002</v>
      </c>
      <c r="AK332" s="82">
        <v>-6.6699999999999995E-2</v>
      </c>
      <c r="AL332" s="82" t="s">
        <v>22009</v>
      </c>
      <c r="AM332" s="82"/>
      <c r="AN332" s="82">
        <v>75287</v>
      </c>
      <c r="AO332" s="82" t="s">
        <v>8309</v>
      </c>
      <c r="AP332" s="82"/>
      <c r="AQ332" s="83"/>
      <c r="AR332" s="83"/>
      <c r="AS332" s="82"/>
      <c r="AT332" s="82"/>
      <c r="AU332" s="83">
        <v>45777</v>
      </c>
      <c r="AV332" s="82" t="s">
        <v>21951</v>
      </c>
      <c r="AW332" s="82">
        <v>1</v>
      </c>
      <c r="AX332" s="83"/>
      <c r="AY332" s="82" t="s">
        <v>4963</v>
      </c>
      <c r="AZ332" s="82">
        <v>1</v>
      </c>
      <c r="BA332" s="82"/>
      <c r="BB332" s="82"/>
      <c r="BC332" s="87"/>
      <c r="BD332" s="87"/>
      <c r="BE332" s="87"/>
      <c r="BF332" s="87"/>
      <c r="BG332" s="82" t="s">
        <v>4888</v>
      </c>
      <c r="BH332" s="82" t="s">
        <v>8420</v>
      </c>
      <c r="BI332" s="82"/>
      <c r="BJ332" s="82"/>
      <c r="BK332" s="82"/>
      <c r="BL332" s="86">
        <v>-1444050</v>
      </c>
      <c r="BM332" s="82">
        <v>-6.6699999999999995E-2</v>
      </c>
      <c r="BN332" s="82" t="s">
        <v>8309</v>
      </c>
      <c r="BO332" s="82"/>
      <c r="BP332" s="88"/>
      <c r="BQ332" s="88"/>
      <c r="BR332" s="88"/>
      <c r="BS332" s="82"/>
      <c r="BT332" s="85"/>
    </row>
    <row r="333" spans="1:72" hidden="1">
      <c r="A333" s="82" t="s">
        <v>4990</v>
      </c>
      <c r="B333" s="82" t="s">
        <v>4991</v>
      </c>
      <c r="C333" s="82"/>
      <c r="D333" s="82" t="s">
        <v>22010</v>
      </c>
      <c r="E333" s="82" t="s">
        <v>8477</v>
      </c>
      <c r="F333" s="82" t="s">
        <v>8508</v>
      </c>
      <c r="G333" s="83">
        <v>45806</v>
      </c>
      <c r="H333" s="84">
        <v>-2025</v>
      </c>
      <c r="I333" s="85"/>
      <c r="J333" s="82">
        <v>1035.2</v>
      </c>
      <c r="K333" s="86"/>
      <c r="L333" s="82"/>
      <c r="M333" s="82"/>
      <c r="N333" s="82"/>
      <c r="O333" s="82"/>
      <c r="P333" s="82" t="s">
        <v>8474</v>
      </c>
      <c r="Q333" s="86"/>
      <c r="R333" s="82">
        <v>0</v>
      </c>
      <c r="S333" s="86">
        <v>-2025</v>
      </c>
      <c r="T333" s="83">
        <v>45777</v>
      </c>
      <c r="U333" s="82">
        <v>302</v>
      </c>
      <c r="V333" s="82">
        <v>40411</v>
      </c>
      <c r="W333" s="82" t="s">
        <v>4961</v>
      </c>
      <c r="X333" s="82">
        <v>1006.5</v>
      </c>
      <c r="Y333" s="86">
        <v>-2038162.5</v>
      </c>
      <c r="Z333" s="86"/>
      <c r="AA333" s="82">
        <v>1041</v>
      </c>
      <c r="AB333" s="86">
        <v>-0.56000000000000005</v>
      </c>
      <c r="AC333" s="86">
        <v>-2096280</v>
      </c>
      <c r="AD333" s="86">
        <v>-58117.5</v>
      </c>
      <c r="AE333" s="86"/>
      <c r="AF333" s="86">
        <v>-58117.5</v>
      </c>
      <c r="AG333" s="86"/>
      <c r="AH333" s="86">
        <v>-58117.5</v>
      </c>
      <c r="AI333" s="86"/>
      <c r="AJ333" s="86">
        <v>2165072769.0500002</v>
      </c>
      <c r="AK333" s="82">
        <v>-9.6799999999999997E-2</v>
      </c>
      <c r="AL333" s="82" t="s">
        <v>22011</v>
      </c>
      <c r="AM333" s="82"/>
      <c r="AN333" s="82">
        <v>7179</v>
      </c>
      <c r="AO333" s="82" t="s">
        <v>8476</v>
      </c>
      <c r="AP333" s="82"/>
      <c r="AQ333" s="83"/>
      <c r="AR333" s="83"/>
      <c r="AS333" s="82"/>
      <c r="AT333" s="82"/>
      <c r="AU333" s="83">
        <v>45777</v>
      </c>
      <c r="AV333" s="82" t="s">
        <v>21951</v>
      </c>
      <c r="AW333" s="82">
        <v>1</v>
      </c>
      <c r="AX333" s="83"/>
      <c r="AY333" s="82" t="s">
        <v>4963</v>
      </c>
      <c r="AZ333" s="82">
        <v>1</v>
      </c>
      <c r="BA333" s="82"/>
      <c r="BB333" s="82"/>
      <c r="BC333" s="87"/>
      <c r="BD333" s="87"/>
      <c r="BE333" s="87"/>
      <c r="BF333" s="87"/>
      <c r="BG333" s="82" t="s">
        <v>4888</v>
      </c>
      <c r="BH333" s="82" t="s">
        <v>8420</v>
      </c>
      <c r="BI333" s="82"/>
      <c r="BJ333" s="82"/>
      <c r="BK333" s="82"/>
      <c r="BL333" s="86">
        <v>-2096280</v>
      </c>
      <c r="BM333" s="82">
        <v>-9.6799999999999997E-2</v>
      </c>
      <c r="BN333" s="82" t="s">
        <v>8462</v>
      </c>
      <c r="BO333" s="82"/>
      <c r="BP333" s="88"/>
      <c r="BQ333" s="88"/>
      <c r="BR333" s="88"/>
      <c r="BS333" s="82"/>
      <c r="BT333" s="85"/>
    </row>
    <row r="334" spans="1:72" hidden="1">
      <c r="A334" s="82" t="s">
        <v>4990</v>
      </c>
      <c r="B334" s="82" t="s">
        <v>4991</v>
      </c>
      <c r="C334" s="82"/>
      <c r="D334" s="82" t="s">
        <v>22012</v>
      </c>
      <c r="E334" s="82" t="s">
        <v>8336</v>
      </c>
      <c r="F334" s="82" t="s">
        <v>8508</v>
      </c>
      <c r="G334" s="83">
        <v>45806</v>
      </c>
      <c r="H334" s="84">
        <v>-10850</v>
      </c>
      <c r="I334" s="85"/>
      <c r="J334" s="82">
        <v>2939.8</v>
      </c>
      <c r="K334" s="86"/>
      <c r="L334" s="82"/>
      <c r="M334" s="82"/>
      <c r="N334" s="82"/>
      <c r="O334" s="82"/>
      <c r="P334" s="82" t="s">
        <v>8337</v>
      </c>
      <c r="Q334" s="86"/>
      <c r="R334" s="82">
        <v>0</v>
      </c>
      <c r="S334" s="86">
        <v>-10850</v>
      </c>
      <c r="T334" s="83">
        <v>45777</v>
      </c>
      <c r="U334" s="82">
        <v>302</v>
      </c>
      <c r="V334" s="82">
        <v>40426</v>
      </c>
      <c r="W334" s="82" t="s">
        <v>4961</v>
      </c>
      <c r="X334" s="82">
        <v>2781.8806</v>
      </c>
      <c r="Y334" s="86">
        <v>-30183404.550000001</v>
      </c>
      <c r="Z334" s="86"/>
      <c r="AA334" s="82">
        <v>2925.7</v>
      </c>
      <c r="AB334" s="86">
        <v>0.48</v>
      </c>
      <c r="AC334" s="86">
        <v>-31896830</v>
      </c>
      <c r="AD334" s="86">
        <v>-1713425.45</v>
      </c>
      <c r="AE334" s="86"/>
      <c r="AF334" s="86">
        <v>-1713425.45</v>
      </c>
      <c r="AG334" s="86"/>
      <c r="AH334" s="86">
        <v>-1713425.45</v>
      </c>
      <c r="AI334" s="86"/>
      <c r="AJ334" s="86">
        <v>2165072769.0500002</v>
      </c>
      <c r="AK334" s="82">
        <v>-1.4732000000000001</v>
      </c>
      <c r="AL334" s="82" t="s">
        <v>22013</v>
      </c>
      <c r="AM334" s="82"/>
      <c r="AN334" s="82">
        <v>7362</v>
      </c>
      <c r="AO334" s="82" t="s">
        <v>8339</v>
      </c>
      <c r="AP334" s="82"/>
      <c r="AQ334" s="83"/>
      <c r="AR334" s="83"/>
      <c r="AS334" s="82"/>
      <c r="AT334" s="82"/>
      <c r="AU334" s="83">
        <v>45777</v>
      </c>
      <c r="AV334" s="82" t="s">
        <v>21951</v>
      </c>
      <c r="AW334" s="82">
        <v>1</v>
      </c>
      <c r="AX334" s="83"/>
      <c r="AY334" s="82" t="s">
        <v>4963</v>
      </c>
      <c r="AZ334" s="82">
        <v>1</v>
      </c>
      <c r="BA334" s="82"/>
      <c r="BB334" s="82"/>
      <c r="BC334" s="87"/>
      <c r="BD334" s="87"/>
      <c r="BE334" s="87"/>
      <c r="BF334" s="87"/>
      <c r="BG334" s="82" t="s">
        <v>4888</v>
      </c>
      <c r="BH334" s="82" t="s">
        <v>8420</v>
      </c>
      <c r="BI334" s="82"/>
      <c r="BJ334" s="82"/>
      <c r="BK334" s="82"/>
      <c r="BL334" s="86">
        <v>-31896830</v>
      </c>
      <c r="BM334" s="82">
        <v>-1.4732000000000001</v>
      </c>
      <c r="BN334" s="82" t="s">
        <v>4984</v>
      </c>
      <c r="BO334" s="82"/>
      <c r="BP334" s="88"/>
      <c r="BQ334" s="88"/>
      <c r="BR334" s="88"/>
      <c r="BS334" s="82"/>
      <c r="BT334" s="85"/>
    </row>
    <row r="335" spans="1:72" hidden="1">
      <c r="A335" s="82" t="s">
        <v>4990</v>
      </c>
      <c r="B335" s="82" t="s">
        <v>4991</v>
      </c>
      <c r="C335" s="82"/>
      <c r="D335" s="82" t="s">
        <v>22014</v>
      </c>
      <c r="E335" s="82" t="s">
        <v>20515</v>
      </c>
      <c r="F335" s="82" t="s">
        <v>8508</v>
      </c>
      <c r="G335" s="83">
        <v>45806</v>
      </c>
      <c r="H335" s="84">
        <v>-4000</v>
      </c>
      <c r="I335" s="85"/>
      <c r="J335" s="82">
        <v>6157</v>
      </c>
      <c r="K335" s="86"/>
      <c r="L335" s="82"/>
      <c r="M335" s="82"/>
      <c r="N335" s="82"/>
      <c r="O335" s="82"/>
      <c r="P335" s="82" t="s">
        <v>5124</v>
      </c>
      <c r="Q335" s="86"/>
      <c r="R335" s="82">
        <v>0</v>
      </c>
      <c r="S335" s="86">
        <v>-4000</v>
      </c>
      <c r="T335" s="83">
        <v>45777</v>
      </c>
      <c r="U335" s="82">
        <v>302</v>
      </c>
      <c r="V335" s="82">
        <v>40432</v>
      </c>
      <c r="W335" s="82" t="s">
        <v>4961</v>
      </c>
      <c r="X335" s="82">
        <v>5973.4875000000002</v>
      </c>
      <c r="Y335" s="86">
        <v>-23893950</v>
      </c>
      <c r="Z335" s="86"/>
      <c r="AA335" s="82">
        <v>6246.5</v>
      </c>
      <c r="AB335" s="86">
        <v>-1.43</v>
      </c>
      <c r="AC335" s="86">
        <v>-24628000</v>
      </c>
      <c r="AD335" s="86">
        <v>-734050</v>
      </c>
      <c r="AE335" s="86"/>
      <c r="AF335" s="86">
        <v>-734050</v>
      </c>
      <c r="AG335" s="86"/>
      <c r="AH335" s="86">
        <v>-734050</v>
      </c>
      <c r="AI335" s="86"/>
      <c r="AJ335" s="86">
        <v>2165072769.0500002</v>
      </c>
      <c r="AK335" s="82">
        <v>-1.1375</v>
      </c>
      <c r="AL335" s="82" t="s">
        <v>22015</v>
      </c>
      <c r="AM335" s="82"/>
      <c r="AN335" s="82">
        <v>74041</v>
      </c>
      <c r="AO335" s="82" t="s">
        <v>4989</v>
      </c>
      <c r="AP335" s="82"/>
      <c r="AQ335" s="83"/>
      <c r="AR335" s="83"/>
      <c r="AS335" s="82"/>
      <c r="AT335" s="82"/>
      <c r="AU335" s="83">
        <v>45777</v>
      </c>
      <c r="AV335" s="82" t="s">
        <v>21951</v>
      </c>
      <c r="AW335" s="82">
        <v>1</v>
      </c>
      <c r="AX335" s="83"/>
      <c r="AY335" s="82" t="s">
        <v>4963</v>
      </c>
      <c r="AZ335" s="82">
        <v>1</v>
      </c>
      <c r="BA335" s="82"/>
      <c r="BB335" s="82"/>
      <c r="BC335" s="87"/>
      <c r="BD335" s="87"/>
      <c r="BE335" s="87"/>
      <c r="BF335" s="87"/>
      <c r="BG335" s="82" t="s">
        <v>4888</v>
      </c>
      <c r="BH335" s="82" t="s">
        <v>8420</v>
      </c>
      <c r="BI335" s="82"/>
      <c r="BJ335" s="82"/>
      <c r="BK335" s="82"/>
      <c r="BL335" s="86">
        <v>-24628000</v>
      </c>
      <c r="BM335" s="82">
        <v>-1.1375</v>
      </c>
      <c r="BN335" s="82" t="s">
        <v>4964</v>
      </c>
      <c r="BO335" s="82"/>
      <c r="BP335" s="88"/>
      <c r="BQ335" s="88"/>
      <c r="BR335" s="88"/>
      <c r="BS335" s="82"/>
      <c r="BT335" s="85"/>
    </row>
    <row r="336" spans="1:72" hidden="1">
      <c r="A336" s="82" t="s">
        <v>4990</v>
      </c>
      <c r="B336" s="82" t="s">
        <v>4991</v>
      </c>
      <c r="C336" s="82"/>
      <c r="D336" s="82" t="s">
        <v>22016</v>
      </c>
      <c r="E336" s="82" t="s">
        <v>8895</v>
      </c>
      <c r="F336" s="82" t="s">
        <v>8508</v>
      </c>
      <c r="G336" s="83">
        <v>45806</v>
      </c>
      <c r="H336" s="84">
        <v>-27000</v>
      </c>
      <c r="I336" s="85"/>
      <c r="J336" s="82">
        <v>64.88</v>
      </c>
      <c r="K336" s="86"/>
      <c r="L336" s="82"/>
      <c r="M336" s="82"/>
      <c r="N336" s="82"/>
      <c r="O336" s="82"/>
      <c r="P336" s="82" t="s">
        <v>8896</v>
      </c>
      <c r="Q336" s="86"/>
      <c r="R336" s="82">
        <v>0</v>
      </c>
      <c r="S336" s="86">
        <v>-27000</v>
      </c>
      <c r="T336" s="83">
        <v>45777</v>
      </c>
      <c r="U336" s="82">
        <v>302</v>
      </c>
      <c r="V336" s="82">
        <v>40450</v>
      </c>
      <c r="W336" s="82" t="s">
        <v>4961</v>
      </c>
      <c r="X336" s="82">
        <v>68.900000000000006</v>
      </c>
      <c r="Y336" s="86">
        <v>-1860300</v>
      </c>
      <c r="Z336" s="86"/>
      <c r="AA336" s="82">
        <v>65.84</v>
      </c>
      <c r="AB336" s="86">
        <v>-1.46</v>
      </c>
      <c r="AC336" s="86">
        <v>-1751760</v>
      </c>
      <c r="AD336" s="86">
        <v>108540</v>
      </c>
      <c r="AE336" s="86"/>
      <c r="AF336" s="86">
        <v>108540</v>
      </c>
      <c r="AG336" s="86"/>
      <c r="AH336" s="86">
        <v>108540</v>
      </c>
      <c r="AI336" s="86"/>
      <c r="AJ336" s="86">
        <v>2165072769.0500002</v>
      </c>
      <c r="AK336" s="82">
        <v>-8.09E-2</v>
      </c>
      <c r="AL336" s="82" t="s">
        <v>22017</v>
      </c>
      <c r="AM336" s="82"/>
      <c r="AN336" s="82">
        <v>74706</v>
      </c>
      <c r="AO336" s="82" t="s">
        <v>8898</v>
      </c>
      <c r="AP336" s="82"/>
      <c r="AQ336" s="83"/>
      <c r="AR336" s="83"/>
      <c r="AS336" s="82"/>
      <c r="AT336" s="82"/>
      <c r="AU336" s="83">
        <v>45777</v>
      </c>
      <c r="AV336" s="82" t="s">
        <v>21951</v>
      </c>
      <c r="AW336" s="82">
        <v>1</v>
      </c>
      <c r="AX336" s="83"/>
      <c r="AY336" s="82" t="s">
        <v>4963</v>
      </c>
      <c r="AZ336" s="82">
        <v>1</v>
      </c>
      <c r="BA336" s="82"/>
      <c r="BB336" s="82"/>
      <c r="BC336" s="87"/>
      <c r="BD336" s="87"/>
      <c r="BE336" s="87"/>
      <c r="BF336" s="87"/>
      <c r="BG336" s="82" t="s">
        <v>4888</v>
      </c>
      <c r="BH336" s="82" t="s">
        <v>8420</v>
      </c>
      <c r="BI336" s="82"/>
      <c r="BJ336" s="82"/>
      <c r="BK336" s="82"/>
      <c r="BL336" s="86">
        <v>-1751760</v>
      </c>
      <c r="BM336" s="82">
        <v>-8.09E-2</v>
      </c>
      <c r="BN336" s="82" t="s">
        <v>8462</v>
      </c>
      <c r="BO336" s="82"/>
      <c r="BP336" s="88"/>
      <c r="BQ336" s="88"/>
      <c r="BR336" s="88"/>
      <c r="BS336" s="82"/>
      <c r="BT336" s="85"/>
    </row>
    <row r="337" spans="1:72" hidden="1">
      <c r="A337" s="82" t="s">
        <v>4990</v>
      </c>
      <c r="B337" s="82" t="s">
        <v>4991</v>
      </c>
      <c r="C337" s="82"/>
      <c r="D337" s="82" t="s">
        <v>22018</v>
      </c>
      <c r="E337" s="82" t="s">
        <v>8307</v>
      </c>
      <c r="F337" s="82" t="s">
        <v>8508</v>
      </c>
      <c r="G337" s="83">
        <v>45834</v>
      </c>
      <c r="H337" s="84">
        <v>-27000</v>
      </c>
      <c r="I337" s="85"/>
      <c r="J337" s="82">
        <v>358.3</v>
      </c>
      <c r="K337" s="86"/>
      <c r="L337" s="82"/>
      <c r="M337" s="82"/>
      <c r="N337" s="82"/>
      <c r="O337" s="82"/>
      <c r="P337" s="82" t="s">
        <v>8308</v>
      </c>
      <c r="Q337" s="86"/>
      <c r="R337" s="82">
        <v>0</v>
      </c>
      <c r="S337" s="86">
        <v>-27000</v>
      </c>
      <c r="T337" s="83">
        <v>45777</v>
      </c>
      <c r="U337" s="82">
        <v>302</v>
      </c>
      <c r="V337" s="82">
        <v>40889</v>
      </c>
      <c r="W337" s="82" t="s">
        <v>4961</v>
      </c>
      <c r="X337" s="82">
        <v>358.53059999999999</v>
      </c>
      <c r="Y337" s="86">
        <v>-9680326.1999999993</v>
      </c>
      <c r="Z337" s="86"/>
      <c r="AA337" s="82"/>
      <c r="AB337" s="86"/>
      <c r="AC337" s="86">
        <v>-9674100</v>
      </c>
      <c r="AD337" s="86">
        <v>6226.2</v>
      </c>
      <c r="AE337" s="86"/>
      <c r="AF337" s="86">
        <v>6226.2</v>
      </c>
      <c r="AG337" s="86"/>
      <c r="AH337" s="86">
        <v>6226.2</v>
      </c>
      <c r="AI337" s="86"/>
      <c r="AJ337" s="86">
        <v>2165072769.0500002</v>
      </c>
      <c r="AK337" s="82">
        <v>-0.44679999999999997</v>
      </c>
      <c r="AL337" s="82" t="s">
        <v>22019</v>
      </c>
      <c r="AM337" s="82"/>
      <c r="AN337" s="82">
        <v>7567</v>
      </c>
      <c r="AO337" s="82" t="s">
        <v>8309</v>
      </c>
      <c r="AP337" s="82"/>
      <c r="AQ337" s="83"/>
      <c r="AR337" s="83"/>
      <c r="AS337" s="82"/>
      <c r="AT337" s="82"/>
      <c r="AU337" s="83">
        <v>45777</v>
      </c>
      <c r="AV337" s="82" t="s">
        <v>21951</v>
      </c>
      <c r="AW337" s="82">
        <v>1</v>
      </c>
      <c r="AX337" s="83"/>
      <c r="AY337" s="82" t="s">
        <v>4963</v>
      </c>
      <c r="AZ337" s="82">
        <v>1</v>
      </c>
      <c r="BA337" s="82"/>
      <c r="BB337" s="82"/>
      <c r="BC337" s="87"/>
      <c r="BD337" s="87"/>
      <c r="BE337" s="87"/>
      <c r="BF337" s="87"/>
      <c r="BG337" s="82" t="s">
        <v>4888</v>
      </c>
      <c r="BH337" s="82" t="s">
        <v>8420</v>
      </c>
      <c r="BI337" s="82"/>
      <c r="BJ337" s="82"/>
      <c r="BK337" s="82"/>
      <c r="BL337" s="86">
        <v>-9674100</v>
      </c>
      <c r="BM337" s="82">
        <v>-0.44679999999999997</v>
      </c>
      <c r="BN337" s="82" t="s">
        <v>8309</v>
      </c>
      <c r="BO337" s="82"/>
      <c r="BP337" s="88"/>
      <c r="BQ337" s="88"/>
      <c r="BR337" s="88"/>
      <c r="BS337" s="82"/>
      <c r="BT337" s="85"/>
    </row>
    <row r="338" spans="1:72" hidden="1">
      <c r="A338" s="82" t="s">
        <v>4990</v>
      </c>
      <c r="B338" s="82" t="s">
        <v>4991</v>
      </c>
      <c r="C338" s="82"/>
      <c r="D338" s="82" t="s">
        <v>21607</v>
      </c>
      <c r="E338" s="82" t="s">
        <v>8910</v>
      </c>
      <c r="F338" s="82" t="s">
        <v>8508</v>
      </c>
      <c r="G338" s="83">
        <v>45806</v>
      </c>
      <c r="H338" s="84">
        <v>-67500</v>
      </c>
      <c r="I338" s="85"/>
      <c r="J338" s="82">
        <v>314.35000000000002</v>
      </c>
      <c r="K338" s="86"/>
      <c r="L338" s="82"/>
      <c r="M338" s="82"/>
      <c r="N338" s="82"/>
      <c r="O338" s="82"/>
      <c r="P338" s="82" t="s">
        <v>5089</v>
      </c>
      <c r="Q338" s="86"/>
      <c r="R338" s="82">
        <v>0</v>
      </c>
      <c r="S338" s="86">
        <v>-67500</v>
      </c>
      <c r="T338" s="83">
        <v>45777</v>
      </c>
      <c r="U338" s="82">
        <v>302</v>
      </c>
      <c r="V338" s="82">
        <v>40246</v>
      </c>
      <c r="W338" s="82" t="s">
        <v>4961</v>
      </c>
      <c r="X338" s="82">
        <v>310.81</v>
      </c>
      <c r="Y338" s="86">
        <v>-20979674.550000001</v>
      </c>
      <c r="Z338" s="86"/>
      <c r="AA338" s="82">
        <v>311.14999999999998</v>
      </c>
      <c r="AB338" s="86">
        <v>1.03</v>
      </c>
      <c r="AC338" s="86">
        <v>-21218625</v>
      </c>
      <c r="AD338" s="86">
        <v>-238950.45</v>
      </c>
      <c r="AE338" s="86"/>
      <c r="AF338" s="86">
        <v>-238950.45</v>
      </c>
      <c r="AG338" s="86"/>
      <c r="AH338" s="86">
        <v>-238950.45</v>
      </c>
      <c r="AI338" s="86"/>
      <c r="AJ338" s="86">
        <v>2165072769.0500002</v>
      </c>
      <c r="AK338" s="82">
        <v>-0.98</v>
      </c>
      <c r="AL338" s="82" t="s">
        <v>21608</v>
      </c>
      <c r="AM338" s="82"/>
      <c r="AN338" s="82">
        <v>7673</v>
      </c>
      <c r="AO338" s="82" t="s">
        <v>4974</v>
      </c>
      <c r="AP338" s="82"/>
      <c r="AQ338" s="83"/>
      <c r="AR338" s="83"/>
      <c r="AS338" s="82"/>
      <c r="AT338" s="82"/>
      <c r="AU338" s="83">
        <v>45777</v>
      </c>
      <c r="AV338" s="82" t="s">
        <v>21951</v>
      </c>
      <c r="AW338" s="82">
        <v>1</v>
      </c>
      <c r="AX338" s="83"/>
      <c r="AY338" s="82" t="s">
        <v>4963</v>
      </c>
      <c r="AZ338" s="82">
        <v>1</v>
      </c>
      <c r="BA338" s="82"/>
      <c r="BB338" s="82"/>
      <c r="BC338" s="87"/>
      <c r="BD338" s="87"/>
      <c r="BE338" s="87"/>
      <c r="BF338" s="87"/>
      <c r="BG338" s="82" t="s">
        <v>4888</v>
      </c>
      <c r="BH338" s="82" t="s">
        <v>8420</v>
      </c>
      <c r="BI338" s="82"/>
      <c r="BJ338" s="82"/>
      <c r="BK338" s="82"/>
      <c r="BL338" s="86">
        <v>-21218625</v>
      </c>
      <c r="BM338" s="82">
        <v>-0.98</v>
      </c>
      <c r="BN338" s="82" t="s">
        <v>4975</v>
      </c>
      <c r="BO338" s="82"/>
      <c r="BP338" s="88"/>
      <c r="BQ338" s="88"/>
      <c r="BR338" s="88"/>
      <c r="BS338" s="82"/>
      <c r="BT338" s="85"/>
    </row>
    <row r="339" spans="1:72" hidden="1">
      <c r="A339" s="82" t="s">
        <v>4990</v>
      </c>
      <c r="B339" s="82" t="s">
        <v>4991</v>
      </c>
      <c r="C339" s="82"/>
      <c r="D339" s="82" t="s">
        <v>22020</v>
      </c>
      <c r="E339" s="82" t="s">
        <v>8310</v>
      </c>
      <c r="F339" s="82" t="s">
        <v>8508</v>
      </c>
      <c r="G339" s="83">
        <v>45806</v>
      </c>
      <c r="H339" s="84">
        <v>-6500</v>
      </c>
      <c r="I339" s="85"/>
      <c r="J339" s="82">
        <v>408.85</v>
      </c>
      <c r="K339" s="86"/>
      <c r="L339" s="82"/>
      <c r="M339" s="82"/>
      <c r="N339" s="82"/>
      <c r="O339" s="82"/>
      <c r="P339" s="82" t="s">
        <v>8287</v>
      </c>
      <c r="Q339" s="86"/>
      <c r="R339" s="82">
        <v>0</v>
      </c>
      <c r="S339" s="86">
        <v>-6500</v>
      </c>
      <c r="T339" s="83">
        <v>45777</v>
      </c>
      <c r="U339" s="82">
        <v>302</v>
      </c>
      <c r="V339" s="82">
        <v>40461</v>
      </c>
      <c r="W339" s="82" t="s">
        <v>4961</v>
      </c>
      <c r="X339" s="82">
        <v>438.73</v>
      </c>
      <c r="Y339" s="86">
        <v>-2851745</v>
      </c>
      <c r="Z339" s="86"/>
      <c r="AA339" s="82">
        <v>415.8</v>
      </c>
      <c r="AB339" s="86">
        <v>-1.67</v>
      </c>
      <c r="AC339" s="86">
        <v>-2657525</v>
      </c>
      <c r="AD339" s="86">
        <v>194220</v>
      </c>
      <c r="AE339" s="86"/>
      <c r="AF339" s="86">
        <v>194220</v>
      </c>
      <c r="AG339" s="86"/>
      <c r="AH339" s="86">
        <v>194220</v>
      </c>
      <c r="AI339" s="86"/>
      <c r="AJ339" s="86">
        <v>2165072769.0500002</v>
      </c>
      <c r="AK339" s="82">
        <v>-0.1227</v>
      </c>
      <c r="AL339" s="82" t="s">
        <v>22021</v>
      </c>
      <c r="AM339" s="82"/>
      <c r="AN339" s="82">
        <v>7708</v>
      </c>
      <c r="AO339" s="82" t="s">
        <v>8280</v>
      </c>
      <c r="AP339" s="82"/>
      <c r="AQ339" s="83"/>
      <c r="AR339" s="83"/>
      <c r="AS339" s="82"/>
      <c r="AT339" s="82"/>
      <c r="AU339" s="83">
        <v>45777</v>
      </c>
      <c r="AV339" s="82" t="s">
        <v>21951</v>
      </c>
      <c r="AW339" s="82">
        <v>1</v>
      </c>
      <c r="AX339" s="83"/>
      <c r="AY339" s="82" t="s">
        <v>4963</v>
      </c>
      <c r="AZ339" s="82">
        <v>1</v>
      </c>
      <c r="BA339" s="82"/>
      <c r="BB339" s="82"/>
      <c r="BC339" s="87"/>
      <c r="BD339" s="87"/>
      <c r="BE339" s="87"/>
      <c r="BF339" s="87"/>
      <c r="BG339" s="82" t="s">
        <v>4888</v>
      </c>
      <c r="BH339" s="82" t="s">
        <v>8420</v>
      </c>
      <c r="BI339" s="82"/>
      <c r="BJ339" s="82"/>
      <c r="BK339" s="82"/>
      <c r="BL339" s="86">
        <v>-2657525</v>
      </c>
      <c r="BM339" s="82">
        <v>-0.1227</v>
      </c>
      <c r="BN339" s="82" t="s">
        <v>4964</v>
      </c>
      <c r="BO339" s="82"/>
      <c r="BP339" s="88"/>
      <c r="BQ339" s="88"/>
      <c r="BR339" s="88"/>
      <c r="BS339" s="82"/>
      <c r="BT339" s="85"/>
    </row>
    <row r="340" spans="1:72" hidden="1">
      <c r="A340" s="82" t="s">
        <v>4990</v>
      </c>
      <c r="B340" s="82" t="s">
        <v>4991</v>
      </c>
      <c r="C340" s="82"/>
      <c r="D340" s="82" t="s">
        <v>22022</v>
      </c>
      <c r="E340" s="82" t="s">
        <v>8375</v>
      </c>
      <c r="F340" s="82" t="s">
        <v>8508</v>
      </c>
      <c r="G340" s="83">
        <v>45806</v>
      </c>
      <c r="H340" s="84">
        <v>-216000</v>
      </c>
      <c r="I340" s="85"/>
      <c r="J340" s="82">
        <v>100.46</v>
      </c>
      <c r="K340" s="86"/>
      <c r="L340" s="82"/>
      <c r="M340" s="82"/>
      <c r="N340" s="82"/>
      <c r="O340" s="82"/>
      <c r="P340" s="82" t="s">
        <v>4973</v>
      </c>
      <c r="Q340" s="86"/>
      <c r="R340" s="82">
        <v>0</v>
      </c>
      <c r="S340" s="86">
        <v>-216000</v>
      </c>
      <c r="T340" s="83">
        <v>45777</v>
      </c>
      <c r="U340" s="82">
        <v>302</v>
      </c>
      <c r="V340" s="82">
        <v>40465</v>
      </c>
      <c r="W340" s="82" t="s">
        <v>4961</v>
      </c>
      <c r="X340" s="82">
        <v>103.62479999999999</v>
      </c>
      <c r="Y340" s="86">
        <v>-22382956.800000001</v>
      </c>
      <c r="Z340" s="86"/>
      <c r="AA340" s="82">
        <v>102.93</v>
      </c>
      <c r="AB340" s="86">
        <v>-2.4</v>
      </c>
      <c r="AC340" s="86">
        <v>-21699360</v>
      </c>
      <c r="AD340" s="86">
        <v>683596.80000000005</v>
      </c>
      <c r="AE340" s="86"/>
      <c r="AF340" s="86">
        <v>683596.80000000005</v>
      </c>
      <c r="AG340" s="86"/>
      <c r="AH340" s="86">
        <v>683596.80000000005</v>
      </c>
      <c r="AI340" s="86"/>
      <c r="AJ340" s="86">
        <v>2165072769.0500002</v>
      </c>
      <c r="AK340" s="82">
        <v>-1.0022</v>
      </c>
      <c r="AL340" s="82" t="s">
        <v>22023</v>
      </c>
      <c r="AM340" s="82"/>
      <c r="AN340" s="82">
        <v>7756</v>
      </c>
      <c r="AO340" s="82" t="s">
        <v>4962</v>
      </c>
      <c r="AP340" s="82"/>
      <c r="AQ340" s="83"/>
      <c r="AR340" s="83"/>
      <c r="AS340" s="82"/>
      <c r="AT340" s="82"/>
      <c r="AU340" s="83">
        <v>45777</v>
      </c>
      <c r="AV340" s="82" t="s">
        <v>21951</v>
      </c>
      <c r="AW340" s="82">
        <v>1</v>
      </c>
      <c r="AX340" s="83"/>
      <c r="AY340" s="82" t="s">
        <v>4963</v>
      </c>
      <c r="AZ340" s="82">
        <v>1</v>
      </c>
      <c r="BA340" s="82"/>
      <c r="BB340" s="82"/>
      <c r="BC340" s="87"/>
      <c r="BD340" s="87"/>
      <c r="BE340" s="87"/>
      <c r="BF340" s="87"/>
      <c r="BG340" s="82" t="s">
        <v>4888</v>
      </c>
      <c r="BH340" s="82" t="s">
        <v>8420</v>
      </c>
      <c r="BI340" s="82"/>
      <c r="BJ340" s="82"/>
      <c r="BK340" s="82"/>
      <c r="BL340" s="86">
        <v>-21699360</v>
      </c>
      <c r="BM340" s="82">
        <v>-1.0022</v>
      </c>
      <c r="BN340" s="82" t="s">
        <v>4964</v>
      </c>
      <c r="BO340" s="82"/>
      <c r="BP340" s="88"/>
      <c r="BQ340" s="88"/>
      <c r="BR340" s="88"/>
      <c r="BS340" s="82"/>
      <c r="BT340" s="85"/>
    </row>
    <row r="341" spans="1:72" hidden="1">
      <c r="A341" s="82" t="s">
        <v>4990</v>
      </c>
      <c r="B341" s="82" t="s">
        <v>4991</v>
      </c>
      <c r="C341" s="82"/>
      <c r="D341" s="82" t="s">
        <v>22024</v>
      </c>
      <c r="E341" s="82" t="s">
        <v>8342</v>
      </c>
      <c r="F341" s="82" t="s">
        <v>8508</v>
      </c>
      <c r="G341" s="83">
        <v>45806</v>
      </c>
      <c r="H341" s="84">
        <v>-55000</v>
      </c>
      <c r="I341" s="85"/>
      <c r="J341" s="82">
        <v>1409.3</v>
      </c>
      <c r="K341" s="86"/>
      <c r="L341" s="82"/>
      <c r="M341" s="82"/>
      <c r="N341" s="82"/>
      <c r="O341" s="82"/>
      <c r="P341" s="82" t="s">
        <v>8294</v>
      </c>
      <c r="Q341" s="86"/>
      <c r="R341" s="82">
        <v>0</v>
      </c>
      <c r="S341" s="86">
        <v>-55000</v>
      </c>
      <c r="T341" s="83">
        <v>45777</v>
      </c>
      <c r="U341" s="82">
        <v>302</v>
      </c>
      <c r="V341" s="82">
        <v>40235</v>
      </c>
      <c r="W341" s="82" t="s">
        <v>4961</v>
      </c>
      <c r="X341" s="82">
        <v>1303.5463999999999</v>
      </c>
      <c r="Y341" s="86">
        <v>-71695053.060000002</v>
      </c>
      <c r="Z341" s="86"/>
      <c r="AA341" s="82">
        <v>1403.5</v>
      </c>
      <c r="AB341" s="86">
        <v>0.41</v>
      </c>
      <c r="AC341" s="86">
        <v>-77511500</v>
      </c>
      <c r="AD341" s="86">
        <v>-5816446.9400000004</v>
      </c>
      <c r="AE341" s="86"/>
      <c r="AF341" s="86">
        <v>-5816446.9400000004</v>
      </c>
      <c r="AG341" s="86"/>
      <c r="AH341" s="86">
        <v>-5816446.9400000004</v>
      </c>
      <c r="AI341" s="86"/>
      <c r="AJ341" s="86">
        <v>2165072769.0500002</v>
      </c>
      <c r="AK341" s="82">
        <v>-3.5800999999999998</v>
      </c>
      <c r="AL341" s="82" t="s">
        <v>22025</v>
      </c>
      <c r="AM341" s="82"/>
      <c r="AN341" s="82">
        <v>7842</v>
      </c>
      <c r="AO341" s="82" t="s">
        <v>8295</v>
      </c>
      <c r="AP341" s="82"/>
      <c r="AQ341" s="83"/>
      <c r="AR341" s="83"/>
      <c r="AS341" s="82"/>
      <c r="AT341" s="82"/>
      <c r="AU341" s="83">
        <v>45777</v>
      </c>
      <c r="AV341" s="82" t="s">
        <v>21951</v>
      </c>
      <c r="AW341" s="82">
        <v>1</v>
      </c>
      <c r="AX341" s="83"/>
      <c r="AY341" s="82" t="s">
        <v>4963</v>
      </c>
      <c r="AZ341" s="82">
        <v>1</v>
      </c>
      <c r="BA341" s="82"/>
      <c r="BB341" s="82"/>
      <c r="BC341" s="87"/>
      <c r="BD341" s="87"/>
      <c r="BE341" s="87"/>
      <c r="BF341" s="87"/>
      <c r="BG341" s="82" t="s">
        <v>4888</v>
      </c>
      <c r="BH341" s="82" t="s">
        <v>8420</v>
      </c>
      <c r="BI341" s="82"/>
      <c r="BJ341" s="82"/>
      <c r="BK341" s="82"/>
      <c r="BL341" s="86">
        <v>-77511500</v>
      </c>
      <c r="BM341" s="82">
        <v>-3.5800999999999998</v>
      </c>
      <c r="BN341" s="82" t="s">
        <v>4975</v>
      </c>
      <c r="BO341" s="82"/>
      <c r="BP341" s="88"/>
      <c r="BQ341" s="88"/>
      <c r="BR341" s="88"/>
      <c r="BS341" s="82"/>
      <c r="BT341" s="85"/>
    </row>
    <row r="342" spans="1:72" hidden="1">
      <c r="A342" s="82" t="s">
        <v>4990</v>
      </c>
      <c r="B342" s="82" t="s">
        <v>4991</v>
      </c>
      <c r="C342" s="82"/>
      <c r="D342" s="82" t="s">
        <v>22026</v>
      </c>
      <c r="E342" s="82" t="s">
        <v>8487</v>
      </c>
      <c r="F342" s="82" t="s">
        <v>8508</v>
      </c>
      <c r="G342" s="83">
        <v>45806</v>
      </c>
      <c r="H342" s="84">
        <v>-227200</v>
      </c>
      <c r="I342" s="85"/>
      <c r="J342" s="82">
        <v>133.56</v>
      </c>
      <c r="K342" s="86"/>
      <c r="L342" s="82"/>
      <c r="M342" s="82"/>
      <c r="N342" s="82"/>
      <c r="O342" s="82"/>
      <c r="P342" s="82" t="s">
        <v>5003</v>
      </c>
      <c r="Q342" s="86"/>
      <c r="R342" s="82">
        <v>0</v>
      </c>
      <c r="S342" s="86">
        <v>-227200</v>
      </c>
      <c r="T342" s="83">
        <v>45777</v>
      </c>
      <c r="U342" s="82">
        <v>302</v>
      </c>
      <c r="V342" s="82">
        <v>40437</v>
      </c>
      <c r="W342" s="82" t="s">
        <v>4961</v>
      </c>
      <c r="X342" s="82">
        <v>131.4725</v>
      </c>
      <c r="Y342" s="86">
        <v>-29870552</v>
      </c>
      <c r="Z342" s="86"/>
      <c r="AA342" s="82">
        <v>136.71</v>
      </c>
      <c r="AB342" s="86">
        <v>-2.2999999999999998</v>
      </c>
      <c r="AC342" s="86">
        <v>-30344832</v>
      </c>
      <c r="AD342" s="86">
        <v>-474280</v>
      </c>
      <c r="AE342" s="86"/>
      <c r="AF342" s="86">
        <v>-474280</v>
      </c>
      <c r="AG342" s="86"/>
      <c r="AH342" s="86">
        <v>-474280</v>
      </c>
      <c r="AI342" s="86"/>
      <c r="AJ342" s="86">
        <v>2165072769.0500002</v>
      </c>
      <c r="AK342" s="82">
        <v>-1.4016</v>
      </c>
      <c r="AL342" s="82" t="s">
        <v>22027</v>
      </c>
      <c r="AM342" s="82"/>
      <c r="AN342" s="82">
        <v>73290</v>
      </c>
      <c r="AO342" s="82" t="s">
        <v>5004</v>
      </c>
      <c r="AP342" s="82"/>
      <c r="AQ342" s="83"/>
      <c r="AR342" s="83"/>
      <c r="AS342" s="82"/>
      <c r="AT342" s="82"/>
      <c r="AU342" s="83">
        <v>45777</v>
      </c>
      <c r="AV342" s="82" t="s">
        <v>21951</v>
      </c>
      <c r="AW342" s="82">
        <v>1</v>
      </c>
      <c r="AX342" s="83"/>
      <c r="AY342" s="82" t="s">
        <v>4963</v>
      </c>
      <c r="AZ342" s="82">
        <v>1</v>
      </c>
      <c r="BA342" s="82"/>
      <c r="BB342" s="82"/>
      <c r="BC342" s="87"/>
      <c r="BD342" s="87"/>
      <c r="BE342" s="87"/>
      <c r="BF342" s="87"/>
      <c r="BG342" s="82" t="s">
        <v>4888</v>
      </c>
      <c r="BH342" s="82" t="s">
        <v>8420</v>
      </c>
      <c r="BI342" s="82"/>
      <c r="BJ342" s="82"/>
      <c r="BK342" s="82"/>
      <c r="BL342" s="86">
        <v>-30344832</v>
      </c>
      <c r="BM342" s="82">
        <v>-1.4016</v>
      </c>
      <c r="BN342" s="82" t="s">
        <v>4984</v>
      </c>
      <c r="BO342" s="82"/>
      <c r="BP342" s="88"/>
      <c r="BQ342" s="88"/>
      <c r="BR342" s="88"/>
      <c r="BS342" s="82"/>
      <c r="BT342" s="85"/>
    </row>
    <row r="343" spans="1:72" hidden="1">
      <c r="A343" s="82" t="s">
        <v>4990</v>
      </c>
      <c r="B343" s="82" t="s">
        <v>4991</v>
      </c>
      <c r="C343" s="82"/>
      <c r="D343" s="82" t="s">
        <v>22028</v>
      </c>
      <c r="E343" s="82" t="s">
        <v>8384</v>
      </c>
      <c r="F343" s="82" t="s">
        <v>8508</v>
      </c>
      <c r="G343" s="83">
        <v>45806</v>
      </c>
      <c r="H343" s="84">
        <v>-750</v>
      </c>
      <c r="I343" s="85"/>
      <c r="J343" s="82">
        <v>614.29999999999995</v>
      </c>
      <c r="K343" s="86"/>
      <c r="L343" s="82"/>
      <c r="M343" s="82"/>
      <c r="N343" s="82"/>
      <c r="O343" s="82"/>
      <c r="P343" s="82" t="s">
        <v>8279</v>
      </c>
      <c r="Q343" s="86"/>
      <c r="R343" s="82">
        <v>0</v>
      </c>
      <c r="S343" s="86">
        <v>-750</v>
      </c>
      <c r="T343" s="83">
        <v>45777</v>
      </c>
      <c r="U343" s="82">
        <v>302</v>
      </c>
      <c r="V343" s="82">
        <v>40489</v>
      </c>
      <c r="W343" s="82" t="s">
        <v>4961</v>
      </c>
      <c r="X343" s="82">
        <v>687.15</v>
      </c>
      <c r="Y343" s="86">
        <v>-515362.5</v>
      </c>
      <c r="Z343" s="86"/>
      <c r="AA343" s="82">
        <v>617</v>
      </c>
      <c r="AB343" s="86">
        <v>-0.44</v>
      </c>
      <c r="AC343" s="86">
        <v>-460725</v>
      </c>
      <c r="AD343" s="86">
        <v>54637.5</v>
      </c>
      <c r="AE343" s="86"/>
      <c r="AF343" s="86">
        <v>54637.5</v>
      </c>
      <c r="AG343" s="86"/>
      <c r="AH343" s="86">
        <v>54637.5</v>
      </c>
      <c r="AI343" s="86"/>
      <c r="AJ343" s="86">
        <v>2165072769.0500002</v>
      </c>
      <c r="AK343" s="82">
        <v>-2.1299999999999999E-2</v>
      </c>
      <c r="AL343" s="82" t="s">
        <v>22029</v>
      </c>
      <c r="AM343" s="82"/>
      <c r="AN343" s="82">
        <v>8001</v>
      </c>
      <c r="AO343" s="82" t="s">
        <v>8280</v>
      </c>
      <c r="AP343" s="82"/>
      <c r="AQ343" s="83"/>
      <c r="AR343" s="83"/>
      <c r="AS343" s="82"/>
      <c r="AT343" s="82"/>
      <c r="AU343" s="83">
        <v>45777</v>
      </c>
      <c r="AV343" s="82" t="s">
        <v>21951</v>
      </c>
      <c r="AW343" s="82">
        <v>1</v>
      </c>
      <c r="AX343" s="83"/>
      <c r="AY343" s="82" t="s">
        <v>4963</v>
      </c>
      <c r="AZ343" s="82">
        <v>1</v>
      </c>
      <c r="BA343" s="82"/>
      <c r="BB343" s="82"/>
      <c r="BC343" s="87"/>
      <c r="BD343" s="87"/>
      <c r="BE343" s="87"/>
      <c r="BF343" s="87"/>
      <c r="BG343" s="82" t="s">
        <v>4888</v>
      </c>
      <c r="BH343" s="82" t="s">
        <v>8420</v>
      </c>
      <c r="BI343" s="82"/>
      <c r="BJ343" s="82"/>
      <c r="BK343" s="82"/>
      <c r="BL343" s="86">
        <v>-460725</v>
      </c>
      <c r="BM343" s="82">
        <v>-2.1299999999999999E-2</v>
      </c>
      <c r="BN343" s="82" t="s">
        <v>4964</v>
      </c>
      <c r="BO343" s="82"/>
      <c r="BP343" s="88"/>
      <c r="BQ343" s="88"/>
      <c r="BR343" s="88"/>
      <c r="BS343" s="82"/>
      <c r="BT343" s="85"/>
    </row>
    <row r="344" spans="1:72" hidden="1">
      <c r="A344" s="82" t="s">
        <v>4990</v>
      </c>
      <c r="B344" s="82" t="s">
        <v>4991</v>
      </c>
      <c r="C344" s="82"/>
      <c r="D344" s="82" t="s">
        <v>22030</v>
      </c>
      <c r="E344" s="82" t="s">
        <v>8321</v>
      </c>
      <c r="F344" s="82" t="s">
        <v>8508</v>
      </c>
      <c r="G344" s="83">
        <v>45806</v>
      </c>
      <c r="H344" s="84">
        <v>-69750</v>
      </c>
      <c r="I344" s="85"/>
      <c r="J344" s="82">
        <v>784.75</v>
      </c>
      <c r="K344" s="86"/>
      <c r="L344" s="82"/>
      <c r="M344" s="82"/>
      <c r="N344" s="82"/>
      <c r="O344" s="82"/>
      <c r="P344" s="82" t="s">
        <v>4973</v>
      </c>
      <c r="Q344" s="86"/>
      <c r="R344" s="82">
        <v>0</v>
      </c>
      <c r="S344" s="86">
        <v>-69750</v>
      </c>
      <c r="T344" s="83">
        <v>45777</v>
      </c>
      <c r="U344" s="82">
        <v>302</v>
      </c>
      <c r="V344" s="82">
        <v>40483</v>
      </c>
      <c r="W344" s="82" t="s">
        <v>4961</v>
      </c>
      <c r="X344" s="82">
        <v>825.38059999999996</v>
      </c>
      <c r="Y344" s="86">
        <v>-57570296.850000001</v>
      </c>
      <c r="Z344" s="86"/>
      <c r="AA344" s="82">
        <v>808.3</v>
      </c>
      <c r="AB344" s="86">
        <v>-2.91</v>
      </c>
      <c r="AC344" s="86">
        <v>-54736312.5</v>
      </c>
      <c r="AD344" s="86">
        <v>2833984.35</v>
      </c>
      <c r="AE344" s="86"/>
      <c r="AF344" s="86">
        <v>2833984.35</v>
      </c>
      <c r="AG344" s="86"/>
      <c r="AH344" s="86">
        <v>2833984.35</v>
      </c>
      <c r="AI344" s="86"/>
      <c r="AJ344" s="86">
        <v>2165072769.0500002</v>
      </c>
      <c r="AK344" s="82">
        <v>-2.5282</v>
      </c>
      <c r="AL344" s="82" t="s">
        <v>22031</v>
      </c>
      <c r="AM344" s="82"/>
      <c r="AN344" s="82">
        <v>8119</v>
      </c>
      <c r="AO344" s="82" t="s">
        <v>4962</v>
      </c>
      <c r="AP344" s="82"/>
      <c r="AQ344" s="83"/>
      <c r="AR344" s="83"/>
      <c r="AS344" s="82"/>
      <c r="AT344" s="82"/>
      <c r="AU344" s="83">
        <v>45777</v>
      </c>
      <c r="AV344" s="82" t="s">
        <v>21951</v>
      </c>
      <c r="AW344" s="82">
        <v>1</v>
      </c>
      <c r="AX344" s="83"/>
      <c r="AY344" s="82" t="s">
        <v>4963</v>
      </c>
      <c r="AZ344" s="82">
        <v>1</v>
      </c>
      <c r="BA344" s="82"/>
      <c r="BB344" s="82"/>
      <c r="BC344" s="87"/>
      <c r="BD344" s="87"/>
      <c r="BE344" s="87"/>
      <c r="BF344" s="87"/>
      <c r="BG344" s="82" t="s">
        <v>4888</v>
      </c>
      <c r="BH344" s="82" t="s">
        <v>8420</v>
      </c>
      <c r="BI344" s="82"/>
      <c r="BJ344" s="82"/>
      <c r="BK344" s="82"/>
      <c r="BL344" s="86">
        <v>-54736312.5</v>
      </c>
      <c r="BM344" s="82">
        <v>-2.5282</v>
      </c>
      <c r="BN344" s="82" t="s">
        <v>4964</v>
      </c>
      <c r="BO344" s="82"/>
      <c r="BP344" s="88"/>
      <c r="BQ344" s="88"/>
      <c r="BR344" s="88"/>
      <c r="BS344" s="82"/>
      <c r="BT344" s="85"/>
    </row>
    <row r="345" spans="1:72" hidden="1">
      <c r="A345" s="82" t="s">
        <v>4990</v>
      </c>
      <c r="B345" s="82" t="s">
        <v>4991</v>
      </c>
      <c r="C345" s="82"/>
      <c r="D345" s="82" t="s">
        <v>21609</v>
      </c>
      <c r="E345" s="82" t="s">
        <v>8921</v>
      </c>
      <c r="F345" s="82" t="s">
        <v>8508</v>
      </c>
      <c r="G345" s="83">
        <v>45806</v>
      </c>
      <c r="H345" s="84">
        <v>-220000</v>
      </c>
      <c r="I345" s="85"/>
      <c r="J345" s="82">
        <v>114.06</v>
      </c>
      <c r="K345" s="86"/>
      <c r="L345" s="82"/>
      <c r="M345" s="82"/>
      <c r="N345" s="82"/>
      <c r="O345" s="82"/>
      <c r="P345" s="82" t="s">
        <v>8474</v>
      </c>
      <c r="Q345" s="86"/>
      <c r="R345" s="82">
        <v>0</v>
      </c>
      <c r="S345" s="86">
        <v>-220000</v>
      </c>
      <c r="T345" s="83">
        <v>45777</v>
      </c>
      <c r="U345" s="82">
        <v>302</v>
      </c>
      <c r="V345" s="82">
        <v>40247</v>
      </c>
      <c r="W345" s="82" t="s">
        <v>4961</v>
      </c>
      <c r="X345" s="82">
        <v>118.95</v>
      </c>
      <c r="Y345" s="86">
        <v>-26169006.399999999</v>
      </c>
      <c r="Z345" s="86"/>
      <c r="AA345" s="82">
        <v>115.57</v>
      </c>
      <c r="AB345" s="86">
        <v>-1.31</v>
      </c>
      <c r="AC345" s="86">
        <v>-25093200</v>
      </c>
      <c r="AD345" s="86">
        <v>1075806.3999999999</v>
      </c>
      <c r="AE345" s="86"/>
      <c r="AF345" s="86">
        <v>1075806.3999999999</v>
      </c>
      <c r="AG345" s="86"/>
      <c r="AH345" s="86">
        <v>1075806.3999999999</v>
      </c>
      <c r="AI345" s="86"/>
      <c r="AJ345" s="86">
        <v>2165072769.0500002</v>
      </c>
      <c r="AK345" s="82">
        <v>-1.159</v>
      </c>
      <c r="AL345" s="82" t="s">
        <v>21610</v>
      </c>
      <c r="AM345" s="82"/>
      <c r="AN345" s="82">
        <v>8158</v>
      </c>
      <c r="AO345" s="82" t="s">
        <v>8476</v>
      </c>
      <c r="AP345" s="82"/>
      <c r="AQ345" s="83"/>
      <c r="AR345" s="83"/>
      <c r="AS345" s="82"/>
      <c r="AT345" s="82"/>
      <c r="AU345" s="83">
        <v>45777</v>
      </c>
      <c r="AV345" s="82" t="s">
        <v>21951</v>
      </c>
      <c r="AW345" s="82">
        <v>1</v>
      </c>
      <c r="AX345" s="83"/>
      <c r="AY345" s="82" t="s">
        <v>4963</v>
      </c>
      <c r="AZ345" s="82">
        <v>1</v>
      </c>
      <c r="BA345" s="82"/>
      <c r="BB345" s="82"/>
      <c r="BC345" s="87"/>
      <c r="BD345" s="87"/>
      <c r="BE345" s="87"/>
      <c r="BF345" s="87"/>
      <c r="BG345" s="82" t="s">
        <v>4888</v>
      </c>
      <c r="BH345" s="82" t="s">
        <v>8420</v>
      </c>
      <c r="BI345" s="82"/>
      <c r="BJ345" s="82"/>
      <c r="BK345" s="82"/>
      <c r="BL345" s="86">
        <v>-25093200</v>
      </c>
      <c r="BM345" s="82">
        <v>-1.159</v>
      </c>
      <c r="BN345" s="82" t="s">
        <v>8462</v>
      </c>
      <c r="BO345" s="82"/>
      <c r="BP345" s="88"/>
      <c r="BQ345" s="88"/>
      <c r="BR345" s="88"/>
      <c r="BS345" s="82"/>
      <c r="BT345" s="85"/>
    </row>
    <row r="346" spans="1:72" hidden="1">
      <c r="A346" s="82" t="s">
        <v>4990</v>
      </c>
      <c r="B346" s="82" t="s">
        <v>4991</v>
      </c>
      <c r="C346" s="82"/>
      <c r="D346" s="82" t="s">
        <v>22032</v>
      </c>
      <c r="E346" s="82" t="s">
        <v>8657</v>
      </c>
      <c r="F346" s="82" t="s">
        <v>8508</v>
      </c>
      <c r="G346" s="83">
        <v>45806</v>
      </c>
      <c r="H346" s="84">
        <v>-52250</v>
      </c>
      <c r="I346" s="85"/>
      <c r="J346" s="82">
        <v>646.1</v>
      </c>
      <c r="K346" s="86"/>
      <c r="L346" s="82"/>
      <c r="M346" s="82"/>
      <c r="N346" s="82"/>
      <c r="O346" s="82"/>
      <c r="P346" s="82" t="s">
        <v>8337</v>
      </c>
      <c r="Q346" s="86"/>
      <c r="R346" s="82">
        <v>0</v>
      </c>
      <c r="S346" s="86">
        <v>-52250</v>
      </c>
      <c r="T346" s="83">
        <v>45777</v>
      </c>
      <c r="U346" s="82">
        <v>302</v>
      </c>
      <c r="V346" s="82">
        <v>40500</v>
      </c>
      <c r="W346" s="82" t="s">
        <v>4961</v>
      </c>
      <c r="X346" s="82">
        <v>668.57629999999995</v>
      </c>
      <c r="Y346" s="86">
        <v>-34933111.68</v>
      </c>
      <c r="Z346" s="86"/>
      <c r="AA346" s="82">
        <v>669.2</v>
      </c>
      <c r="AB346" s="86">
        <v>-3.45</v>
      </c>
      <c r="AC346" s="86">
        <v>-33758725</v>
      </c>
      <c r="AD346" s="86">
        <v>1174386.68</v>
      </c>
      <c r="AE346" s="86"/>
      <c r="AF346" s="86">
        <v>1174386.68</v>
      </c>
      <c r="AG346" s="86"/>
      <c r="AH346" s="86">
        <v>1174386.68</v>
      </c>
      <c r="AI346" s="86"/>
      <c r="AJ346" s="86">
        <v>2165072769.0500002</v>
      </c>
      <c r="AK346" s="82">
        <v>-1.5591999999999999</v>
      </c>
      <c r="AL346" s="82" t="s">
        <v>22033</v>
      </c>
      <c r="AM346" s="82"/>
      <c r="AN346" s="82">
        <v>8263</v>
      </c>
      <c r="AO346" s="82" t="s">
        <v>8339</v>
      </c>
      <c r="AP346" s="82"/>
      <c r="AQ346" s="83"/>
      <c r="AR346" s="83"/>
      <c r="AS346" s="82"/>
      <c r="AT346" s="82"/>
      <c r="AU346" s="83">
        <v>45777</v>
      </c>
      <c r="AV346" s="82" t="s">
        <v>21951</v>
      </c>
      <c r="AW346" s="82">
        <v>1</v>
      </c>
      <c r="AX346" s="83"/>
      <c r="AY346" s="82" t="s">
        <v>4963</v>
      </c>
      <c r="AZ346" s="82">
        <v>1</v>
      </c>
      <c r="BA346" s="82"/>
      <c r="BB346" s="82"/>
      <c r="BC346" s="87"/>
      <c r="BD346" s="87"/>
      <c r="BE346" s="87"/>
      <c r="BF346" s="87"/>
      <c r="BG346" s="82" t="s">
        <v>4888</v>
      </c>
      <c r="BH346" s="82" t="s">
        <v>8420</v>
      </c>
      <c r="BI346" s="82"/>
      <c r="BJ346" s="82"/>
      <c r="BK346" s="82"/>
      <c r="BL346" s="86">
        <v>-33758725</v>
      </c>
      <c r="BM346" s="82">
        <v>-1.5591999999999999</v>
      </c>
      <c r="BN346" s="82" t="s">
        <v>4984</v>
      </c>
      <c r="BO346" s="82"/>
      <c r="BP346" s="88"/>
      <c r="BQ346" s="88"/>
      <c r="BR346" s="88"/>
      <c r="BS346" s="82"/>
      <c r="BT346" s="85"/>
    </row>
    <row r="347" spans="1:72" hidden="1">
      <c r="A347" s="82" t="s">
        <v>4990</v>
      </c>
      <c r="B347" s="82" t="s">
        <v>4991</v>
      </c>
      <c r="C347" s="82"/>
      <c r="D347" s="82" t="s">
        <v>22034</v>
      </c>
      <c r="E347" s="82" t="s">
        <v>8492</v>
      </c>
      <c r="F347" s="82" t="s">
        <v>8508</v>
      </c>
      <c r="G347" s="83">
        <v>45806</v>
      </c>
      <c r="H347" s="84">
        <v>-279450</v>
      </c>
      <c r="I347" s="85"/>
      <c r="J347" s="82">
        <v>385.9</v>
      </c>
      <c r="K347" s="86"/>
      <c r="L347" s="82"/>
      <c r="M347" s="82"/>
      <c r="N347" s="82"/>
      <c r="O347" s="82"/>
      <c r="P347" s="82" t="s">
        <v>8493</v>
      </c>
      <c r="Q347" s="86"/>
      <c r="R347" s="82">
        <v>0</v>
      </c>
      <c r="S347" s="86">
        <v>-279450</v>
      </c>
      <c r="T347" s="83">
        <v>45777</v>
      </c>
      <c r="U347" s="82">
        <v>302</v>
      </c>
      <c r="V347" s="82">
        <v>40502</v>
      </c>
      <c r="W347" s="82" t="s">
        <v>4961</v>
      </c>
      <c r="X347" s="82">
        <v>387.79399999999998</v>
      </c>
      <c r="Y347" s="86">
        <v>-108369020.06999999</v>
      </c>
      <c r="Z347" s="86"/>
      <c r="AA347" s="82">
        <v>394.8</v>
      </c>
      <c r="AB347" s="86">
        <v>-2.25</v>
      </c>
      <c r="AC347" s="86">
        <v>-107839755</v>
      </c>
      <c r="AD347" s="86">
        <v>529265.06999999995</v>
      </c>
      <c r="AE347" s="86"/>
      <c r="AF347" s="86">
        <v>529265.06999999995</v>
      </c>
      <c r="AG347" s="86"/>
      <c r="AH347" s="86">
        <v>529265.06999999995</v>
      </c>
      <c r="AI347" s="86"/>
      <c r="AJ347" s="86">
        <v>2165072769.0500002</v>
      </c>
      <c r="AK347" s="82">
        <v>-4.9809000000000001</v>
      </c>
      <c r="AL347" s="82" t="s">
        <v>22035</v>
      </c>
      <c r="AM347" s="82"/>
      <c r="AN347" s="82">
        <v>8265</v>
      </c>
      <c r="AO347" s="82" t="s">
        <v>8309</v>
      </c>
      <c r="AP347" s="82"/>
      <c r="AQ347" s="83"/>
      <c r="AR347" s="83"/>
      <c r="AS347" s="82"/>
      <c r="AT347" s="82"/>
      <c r="AU347" s="83">
        <v>45777</v>
      </c>
      <c r="AV347" s="82" t="s">
        <v>21951</v>
      </c>
      <c r="AW347" s="82">
        <v>1</v>
      </c>
      <c r="AX347" s="83"/>
      <c r="AY347" s="82" t="s">
        <v>4963</v>
      </c>
      <c r="AZ347" s="82">
        <v>1</v>
      </c>
      <c r="BA347" s="82"/>
      <c r="BB347" s="82"/>
      <c r="BC347" s="87"/>
      <c r="BD347" s="87"/>
      <c r="BE347" s="87"/>
      <c r="BF347" s="87"/>
      <c r="BG347" s="82" t="s">
        <v>4888</v>
      </c>
      <c r="BH347" s="82" t="s">
        <v>8420</v>
      </c>
      <c r="BI347" s="82"/>
      <c r="BJ347" s="82"/>
      <c r="BK347" s="82"/>
      <c r="BL347" s="86">
        <v>-107839755</v>
      </c>
      <c r="BM347" s="82">
        <v>-4.9809000000000001</v>
      </c>
      <c r="BN347" s="82" t="s">
        <v>8309</v>
      </c>
      <c r="BO347" s="82"/>
      <c r="BP347" s="88"/>
      <c r="BQ347" s="88"/>
      <c r="BR347" s="88"/>
      <c r="BS347" s="82"/>
      <c r="BT347" s="85"/>
    </row>
    <row r="348" spans="1:72" hidden="1">
      <c r="A348" s="82" t="s">
        <v>4990</v>
      </c>
      <c r="B348" s="82" t="s">
        <v>4991</v>
      </c>
      <c r="C348" s="82"/>
      <c r="D348" s="82" t="s">
        <v>22036</v>
      </c>
      <c r="E348" s="82" t="s">
        <v>8773</v>
      </c>
      <c r="F348" s="82" t="s">
        <v>8508</v>
      </c>
      <c r="G348" s="83">
        <v>45806</v>
      </c>
      <c r="H348" s="84">
        <v>-330000</v>
      </c>
      <c r="I348" s="85"/>
      <c r="J348" s="82">
        <v>140.46</v>
      </c>
      <c r="K348" s="86"/>
      <c r="L348" s="82"/>
      <c r="M348" s="82"/>
      <c r="N348" s="82"/>
      <c r="O348" s="82"/>
      <c r="P348" s="82" t="s">
        <v>8474</v>
      </c>
      <c r="Q348" s="86"/>
      <c r="R348" s="82">
        <v>0</v>
      </c>
      <c r="S348" s="86">
        <v>-330000</v>
      </c>
      <c r="T348" s="83">
        <v>45777</v>
      </c>
      <c r="U348" s="82">
        <v>302</v>
      </c>
      <c r="V348" s="82">
        <v>40503</v>
      </c>
      <c r="W348" s="82" t="s">
        <v>4961</v>
      </c>
      <c r="X348" s="82">
        <v>139.48929999999999</v>
      </c>
      <c r="Y348" s="86">
        <v>-46031469</v>
      </c>
      <c r="Z348" s="86"/>
      <c r="AA348" s="82">
        <v>142</v>
      </c>
      <c r="AB348" s="86">
        <v>-1.08</v>
      </c>
      <c r="AC348" s="86">
        <v>-46351800</v>
      </c>
      <c r="AD348" s="86">
        <v>-320331</v>
      </c>
      <c r="AE348" s="86"/>
      <c r="AF348" s="86">
        <v>-320331</v>
      </c>
      <c r="AG348" s="86"/>
      <c r="AH348" s="86">
        <v>-320331</v>
      </c>
      <c r="AI348" s="86"/>
      <c r="AJ348" s="86">
        <v>2165072769.0500002</v>
      </c>
      <c r="AK348" s="82">
        <v>-2.1408999999999998</v>
      </c>
      <c r="AL348" s="82" t="s">
        <v>22037</v>
      </c>
      <c r="AM348" s="82"/>
      <c r="AN348" s="82">
        <v>8268</v>
      </c>
      <c r="AO348" s="82" t="s">
        <v>8476</v>
      </c>
      <c r="AP348" s="82"/>
      <c r="AQ348" s="83"/>
      <c r="AR348" s="83"/>
      <c r="AS348" s="82"/>
      <c r="AT348" s="82"/>
      <c r="AU348" s="83">
        <v>45777</v>
      </c>
      <c r="AV348" s="82" t="s">
        <v>21951</v>
      </c>
      <c r="AW348" s="82">
        <v>1</v>
      </c>
      <c r="AX348" s="83"/>
      <c r="AY348" s="82" t="s">
        <v>4963</v>
      </c>
      <c r="AZ348" s="82">
        <v>1</v>
      </c>
      <c r="BA348" s="82"/>
      <c r="BB348" s="82"/>
      <c r="BC348" s="87"/>
      <c r="BD348" s="87"/>
      <c r="BE348" s="87"/>
      <c r="BF348" s="87"/>
      <c r="BG348" s="82" t="s">
        <v>4888</v>
      </c>
      <c r="BH348" s="82" t="s">
        <v>8420</v>
      </c>
      <c r="BI348" s="82"/>
      <c r="BJ348" s="82"/>
      <c r="BK348" s="82"/>
      <c r="BL348" s="86">
        <v>-46351800</v>
      </c>
      <c r="BM348" s="82">
        <v>-2.1408999999999998</v>
      </c>
      <c r="BN348" s="82" t="s">
        <v>8462</v>
      </c>
      <c r="BO348" s="82"/>
      <c r="BP348" s="88"/>
      <c r="BQ348" s="88"/>
      <c r="BR348" s="88"/>
      <c r="BS348" s="82"/>
      <c r="BT348" s="85"/>
    </row>
    <row r="349" spans="1:72" hidden="1">
      <c r="A349" s="82" t="s">
        <v>4990</v>
      </c>
      <c r="B349" s="82" t="s">
        <v>4991</v>
      </c>
      <c r="C349" s="82"/>
      <c r="D349" s="82" t="s">
        <v>22038</v>
      </c>
      <c r="E349" s="82" t="s">
        <v>8503</v>
      </c>
      <c r="F349" s="82" t="s">
        <v>8508</v>
      </c>
      <c r="G349" s="83">
        <v>45806</v>
      </c>
      <c r="H349" s="84">
        <v>-1400</v>
      </c>
      <c r="I349" s="85"/>
      <c r="J349" s="82">
        <v>5175.5</v>
      </c>
      <c r="K349" s="86"/>
      <c r="L349" s="82"/>
      <c r="M349" s="82"/>
      <c r="N349" s="82"/>
      <c r="O349" s="82"/>
      <c r="P349" s="82" t="s">
        <v>5009</v>
      </c>
      <c r="Q349" s="86"/>
      <c r="R349" s="82">
        <v>0</v>
      </c>
      <c r="S349" s="86">
        <v>-1400</v>
      </c>
      <c r="T349" s="83">
        <v>45777</v>
      </c>
      <c r="U349" s="82">
        <v>302</v>
      </c>
      <c r="V349" s="82">
        <v>40508</v>
      </c>
      <c r="W349" s="82" t="s">
        <v>4961</v>
      </c>
      <c r="X349" s="82">
        <v>5289.0713999999998</v>
      </c>
      <c r="Y349" s="86">
        <v>-7404699.96</v>
      </c>
      <c r="Z349" s="86"/>
      <c r="AA349" s="82">
        <v>5425.5</v>
      </c>
      <c r="AB349" s="86">
        <v>-4.6100000000000003</v>
      </c>
      <c r="AC349" s="86">
        <v>-7245700</v>
      </c>
      <c r="AD349" s="86">
        <v>158999.96</v>
      </c>
      <c r="AE349" s="86"/>
      <c r="AF349" s="86">
        <v>158999.96</v>
      </c>
      <c r="AG349" s="86"/>
      <c r="AH349" s="86">
        <v>158999.96</v>
      </c>
      <c r="AI349" s="86"/>
      <c r="AJ349" s="86">
        <v>2165072769.0500002</v>
      </c>
      <c r="AK349" s="82">
        <v>-0.3347</v>
      </c>
      <c r="AL349" s="82" t="s">
        <v>22039</v>
      </c>
      <c r="AM349" s="82"/>
      <c r="AN349" s="82">
        <v>8336</v>
      </c>
      <c r="AO349" s="82" t="s">
        <v>5010</v>
      </c>
      <c r="AP349" s="82"/>
      <c r="AQ349" s="83"/>
      <c r="AR349" s="83"/>
      <c r="AS349" s="82"/>
      <c r="AT349" s="82"/>
      <c r="AU349" s="83">
        <v>45777</v>
      </c>
      <c r="AV349" s="82" t="s">
        <v>21951</v>
      </c>
      <c r="AW349" s="82">
        <v>1</v>
      </c>
      <c r="AX349" s="83"/>
      <c r="AY349" s="82" t="s">
        <v>4963</v>
      </c>
      <c r="AZ349" s="82">
        <v>1</v>
      </c>
      <c r="BA349" s="82"/>
      <c r="BB349" s="82"/>
      <c r="BC349" s="87"/>
      <c r="BD349" s="87"/>
      <c r="BE349" s="87"/>
      <c r="BF349" s="87"/>
      <c r="BG349" s="82" t="s">
        <v>4888</v>
      </c>
      <c r="BH349" s="82" t="s">
        <v>8420</v>
      </c>
      <c r="BI349" s="82"/>
      <c r="BJ349" s="82"/>
      <c r="BK349" s="82"/>
      <c r="BL349" s="86">
        <v>-7245700</v>
      </c>
      <c r="BM349" s="82">
        <v>-0.3347</v>
      </c>
      <c r="BN349" s="82" t="s">
        <v>5011</v>
      </c>
      <c r="BO349" s="82"/>
      <c r="BP349" s="88"/>
      <c r="BQ349" s="88"/>
      <c r="BR349" s="88"/>
      <c r="BS349" s="82"/>
      <c r="BT349" s="85"/>
    </row>
    <row r="350" spans="1:72" hidden="1">
      <c r="A350" s="82" t="s">
        <v>4990</v>
      </c>
      <c r="B350" s="82" t="s">
        <v>4991</v>
      </c>
      <c r="C350" s="82"/>
      <c r="D350" s="82" t="s">
        <v>22040</v>
      </c>
      <c r="E350" s="82" t="s">
        <v>8661</v>
      </c>
      <c r="F350" s="82" t="s">
        <v>8508</v>
      </c>
      <c r="G350" s="83">
        <v>45806</v>
      </c>
      <c r="H350" s="84">
        <v>-350</v>
      </c>
      <c r="I350" s="85"/>
      <c r="J350" s="82">
        <v>11698</v>
      </c>
      <c r="K350" s="86"/>
      <c r="L350" s="82"/>
      <c r="M350" s="82"/>
      <c r="N350" s="82"/>
      <c r="O350" s="82"/>
      <c r="P350" s="82" t="s">
        <v>5019</v>
      </c>
      <c r="Q350" s="86"/>
      <c r="R350" s="82">
        <v>0</v>
      </c>
      <c r="S350" s="86">
        <v>-350</v>
      </c>
      <c r="T350" s="83">
        <v>45777</v>
      </c>
      <c r="U350" s="82">
        <v>302</v>
      </c>
      <c r="V350" s="82">
        <v>40513</v>
      </c>
      <c r="W350" s="82" t="s">
        <v>4961</v>
      </c>
      <c r="X350" s="82">
        <v>12045</v>
      </c>
      <c r="Y350" s="86">
        <v>-4215750</v>
      </c>
      <c r="Z350" s="86"/>
      <c r="AA350" s="82">
        <v>11932</v>
      </c>
      <c r="AB350" s="86">
        <v>-1.96</v>
      </c>
      <c r="AC350" s="86">
        <v>-4094300</v>
      </c>
      <c r="AD350" s="86">
        <v>121450</v>
      </c>
      <c r="AE350" s="86"/>
      <c r="AF350" s="86">
        <v>121450</v>
      </c>
      <c r="AG350" s="86"/>
      <c r="AH350" s="86">
        <v>121450</v>
      </c>
      <c r="AI350" s="86"/>
      <c r="AJ350" s="86">
        <v>2165072769.0500002</v>
      </c>
      <c r="AK350" s="82">
        <v>-0.18909999999999999</v>
      </c>
      <c r="AL350" s="82" t="s">
        <v>22041</v>
      </c>
      <c r="AM350" s="82"/>
      <c r="AN350" s="82">
        <v>8368</v>
      </c>
      <c r="AO350" s="82" t="s">
        <v>5019</v>
      </c>
      <c r="AP350" s="82"/>
      <c r="AQ350" s="83"/>
      <c r="AR350" s="83"/>
      <c r="AS350" s="82"/>
      <c r="AT350" s="82"/>
      <c r="AU350" s="83">
        <v>45777</v>
      </c>
      <c r="AV350" s="82" t="s">
        <v>21951</v>
      </c>
      <c r="AW350" s="82">
        <v>1</v>
      </c>
      <c r="AX350" s="83"/>
      <c r="AY350" s="82" t="s">
        <v>4963</v>
      </c>
      <c r="AZ350" s="82">
        <v>1</v>
      </c>
      <c r="BA350" s="82"/>
      <c r="BB350" s="82"/>
      <c r="BC350" s="87"/>
      <c r="BD350" s="87"/>
      <c r="BE350" s="87"/>
      <c r="BF350" s="87"/>
      <c r="BG350" s="82" t="s">
        <v>4888</v>
      </c>
      <c r="BH350" s="82" t="s">
        <v>8420</v>
      </c>
      <c r="BI350" s="82"/>
      <c r="BJ350" s="82"/>
      <c r="BK350" s="82"/>
      <c r="BL350" s="86">
        <v>-4094300</v>
      </c>
      <c r="BM350" s="82">
        <v>-0.18909999999999999</v>
      </c>
      <c r="BN350" s="82" t="s">
        <v>5020</v>
      </c>
      <c r="BO350" s="82"/>
      <c r="BP350" s="88"/>
      <c r="BQ350" s="88"/>
      <c r="BR350" s="88"/>
      <c r="BS350" s="82"/>
      <c r="BT350" s="85"/>
    </row>
    <row r="351" spans="1:72" hidden="1">
      <c r="A351" s="82" t="s">
        <v>4990</v>
      </c>
      <c r="B351" s="82" t="s">
        <v>4991</v>
      </c>
      <c r="C351" s="82"/>
      <c r="D351" s="82" t="s">
        <v>22042</v>
      </c>
      <c r="E351" s="82" t="s">
        <v>8995</v>
      </c>
      <c r="F351" s="82" t="s">
        <v>8508</v>
      </c>
      <c r="G351" s="83">
        <v>45806</v>
      </c>
      <c r="H351" s="84">
        <v>-17500</v>
      </c>
      <c r="I351" s="85"/>
      <c r="J351" s="82">
        <v>1567.2</v>
      </c>
      <c r="K351" s="86"/>
      <c r="L351" s="82"/>
      <c r="M351" s="82"/>
      <c r="N351" s="82"/>
      <c r="O351" s="82"/>
      <c r="P351" s="82" t="s">
        <v>8927</v>
      </c>
      <c r="Q351" s="86"/>
      <c r="R351" s="82">
        <v>0</v>
      </c>
      <c r="S351" s="86">
        <v>-17500</v>
      </c>
      <c r="T351" s="83">
        <v>45777</v>
      </c>
      <c r="U351" s="82">
        <v>302</v>
      </c>
      <c r="V351" s="82">
        <v>40431</v>
      </c>
      <c r="W351" s="82" t="s">
        <v>4961</v>
      </c>
      <c r="X351" s="82">
        <v>1524.826</v>
      </c>
      <c r="Y351" s="86">
        <v>-26684455.210000001</v>
      </c>
      <c r="Z351" s="86"/>
      <c r="AA351" s="82">
        <v>1550.7</v>
      </c>
      <c r="AB351" s="86">
        <v>1.06</v>
      </c>
      <c r="AC351" s="86">
        <v>-27426000</v>
      </c>
      <c r="AD351" s="86">
        <v>-741544.79</v>
      </c>
      <c r="AE351" s="86"/>
      <c r="AF351" s="86">
        <v>-741544.79</v>
      </c>
      <c r="AG351" s="86"/>
      <c r="AH351" s="86">
        <v>-741544.79</v>
      </c>
      <c r="AI351" s="86"/>
      <c r="AJ351" s="86">
        <v>2165072769.0500002</v>
      </c>
      <c r="AK351" s="82">
        <v>-1.2666999999999999</v>
      </c>
      <c r="AL351" s="82" t="s">
        <v>22043</v>
      </c>
      <c r="AM351" s="82"/>
      <c r="AN351" s="82">
        <v>7407</v>
      </c>
      <c r="AO351" s="82" t="s">
        <v>8614</v>
      </c>
      <c r="AP351" s="82"/>
      <c r="AQ351" s="83"/>
      <c r="AR351" s="83"/>
      <c r="AS351" s="82"/>
      <c r="AT351" s="82"/>
      <c r="AU351" s="83">
        <v>45777</v>
      </c>
      <c r="AV351" s="82" t="s">
        <v>21951</v>
      </c>
      <c r="AW351" s="82">
        <v>1</v>
      </c>
      <c r="AX351" s="83"/>
      <c r="AY351" s="82" t="s">
        <v>4963</v>
      </c>
      <c r="AZ351" s="82">
        <v>1</v>
      </c>
      <c r="BA351" s="82"/>
      <c r="BB351" s="82"/>
      <c r="BC351" s="87"/>
      <c r="BD351" s="87"/>
      <c r="BE351" s="87"/>
      <c r="BF351" s="87"/>
      <c r="BG351" s="82" t="s">
        <v>4888</v>
      </c>
      <c r="BH351" s="82" t="s">
        <v>8420</v>
      </c>
      <c r="BI351" s="82"/>
      <c r="BJ351" s="82"/>
      <c r="BK351" s="82"/>
      <c r="BL351" s="86">
        <v>-27426000</v>
      </c>
      <c r="BM351" s="82">
        <v>-1.2666999999999999</v>
      </c>
      <c r="BN351" s="82" t="s">
        <v>4980</v>
      </c>
      <c r="BO351" s="82"/>
      <c r="BP351" s="88"/>
      <c r="BQ351" s="88"/>
      <c r="BR351" s="88"/>
      <c r="BS351" s="82"/>
      <c r="BT351" s="85"/>
    </row>
    <row r="352" spans="1:72" hidden="1">
      <c r="A352" s="82" t="s">
        <v>5012</v>
      </c>
      <c r="B352" s="82" t="s">
        <v>5013</v>
      </c>
      <c r="C352" s="82" t="s">
        <v>12352</v>
      </c>
      <c r="D352" s="82" t="s">
        <v>12353</v>
      </c>
      <c r="E352" s="82" t="s">
        <v>12354</v>
      </c>
      <c r="F352" s="82" t="s">
        <v>8213</v>
      </c>
      <c r="G352" s="83">
        <v>49241</v>
      </c>
      <c r="H352" s="84">
        <v>5000000</v>
      </c>
      <c r="I352" s="85">
        <v>7.2599999999999998E-2</v>
      </c>
      <c r="J352" s="82">
        <v>101.07210000000001</v>
      </c>
      <c r="K352" s="86">
        <v>19236575.34</v>
      </c>
      <c r="L352" s="82" t="s">
        <v>8214</v>
      </c>
      <c r="M352" s="82" t="s">
        <v>633</v>
      </c>
      <c r="N352" s="82" t="s">
        <v>8214</v>
      </c>
      <c r="O352" s="82" t="s">
        <v>633</v>
      </c>
      <c r="P352" s="82" t="s">
        <v>20842</v>
      </c>
      <c r="Q352" s="86">
        <v>500000000</v>
      </c>
      <c r="R352" s="82">
        <v>9.49</v>
      </c>
      <c r="S352" s="86">
        <v>500000000</v>
      </c>
      <c r="T352" s="83">
        <v>45777</v>
      </c>
      <c r="U352" s="82">
        <v>202</v>
      </c>
      <c r="V352" s="82">
        <v>176167</v>
      </c>
      <c r="W352" s="82" t="s">
        <v>4961</v>
      </c>
      <c r="X352" s="82">
        <v>100</v>
      </c>
      <c r="Y352" s="86">
        <v>500000000</v>
      </c>
      <c r="Z352" s="86"/>
      <c r="AA352" s="82">
        <v>101.0723</v>
      </c>
      <c r="AB352" s="86">
        <v>0</v>
      </c>
      <c r="AC352" s="86">
        <v>505360500</v>
      </c>
      <c r="AD352" s="86">
        <v>505360500</v>
      </c>
      <c r="AE352" s="86">
        <v>0</v>
      </c>
      <c r="AF352" s="86">
        <v>5360500</v>
      </c>
      <c r="AG352" s="86">
        <v>5361500</v>
      </c>
      <c r="AH352" s="86">
        <v>-1000</v>
      </c>
      <c r="AI352" s="86"/>
      <c r="AJ352" s="86">
        <v>7605981949.7200003</v>
      </c>
      <c r="AK352" s="82">
        <v>6.6443000000000003</v>
      </c>
      <c r="AL352" s="82" t="s">
        <v>12355</v>
      </c>
      <c r="AM352" s="82" t="s">
        <v>8216</v>
      </c>
      <c r="AN352" s="82">
        <v>772543</v>
      </c>
      <c r="AO352" s="82" t="s">
        <v>8309</v>
      </c>
      <c r="AP352" s="82">
        <v>7.43</v>
      </c>
      <c r="AQ352" s="83">
        <v>45589</v>
      </c>
      <c r="AR352" s="83">
        <v>45954</v>
      </c>
      <c r="AS352" s="82">
        <v>3464</v>
      </c>
      <c r="AT352" s="82" t="s">
        <v>8217</v>
      </c>
      <c r="AU352" s="83">
        <v>45777</v>
      </c>
      <c r="AV352" s="82" t="s">
        <v>8218</v>
      </c>
      <c r="AW352" s="82">
        <v>100</v>
      </c>
      <c r="AX352" s="83"/>
      <c r="AY352" s="82" t="s">
        <v>4963</v>
      </c>
      <c r="AZ352" s="82">
        <v>1</v>
      </c>
      <c r="BA352" s="82" t="s">
        <v>8219</v>
      </c>
      <c r="BB352" s="82" t="s">
        <v>8219</v>
      </c>
      <c r="BC352" s="87">
        <v>7.2900000000000006E-2</v>
      </c>
      <c r="BD352" s="87">
        <v>7.2300000000000003E-2</v>
      </c>
      <c r="BE352" s="87">
        <v>100.86969999999999</v>
      </c>
      <c r="BF352" s="87">
        <v>101.2745</v>
      </c>
      <c r="BG352" s="82" t="s">
        <v>4888</v>
      </c>
      <c r="BH352" s="82" t="s">
        <v>8509</v>
      </c>
      <c r="BI352" s="82">
        <v>6.4252700000000003</v>
      </c>
      <c r="BJ352" s="82">
        <v>6.4343599999999999</v>
      </c>
      <c r="BK352" s="82">
        <v>6.4298200000000003</v>
      </c>
      <c r="BL352" s="86">
        <v>524597075.33999997</v>
      </c>
      <c r="BM352" s="82">
        <v>6.8971999999999998</v>
      </c>
      <c r="BN352" s="82" t="s">
        <v>8309</v>
      </c>
      <c r="BO352" s="82">
        <v>6.8966200000000004</v>
      </c>
      <c r="BP352" s="88"/>
      <c r="BQ352" s="88">
        <v>100000000000</v>
      </c>
      <c r="BR352" s="88">
        <v>6.25</v>
      </c>
      <c r="BS352" s="82" t="s">
        <v>8223</v>
      </c>
      <c r="BT352" s="85"/>
    </row>
    <row r="353" spans="1:72" hidden="1">
      <c r="A353" s="82" t="s">
        <v>5012</v>
      </c>
      <c r="B353" s="82" t="s">
        <v>5013</v>
      </c>
      <c r="C353" s="82" t="s">
        <v>78</v>
      </c>
      <c r="D353" s="82" t="s">
        <v>5107</v>
      </c>
      <c r="E353" s="82" t="s">
        <v>5108</v>
      </c>
      <c r="F353" s="82" t="s">
        <v>4978</v>
      </c>
      <c r="G353" s="83"/>
      <c r="H353" s="84">
        <v>25492</v>
      </c>
      <c r="I353" s="85"/>
      <c r="J353" s="82">
        <v>876.9</v>
      </c>
      <c r="K353" s="86">
        <v>0</v>
      </c>
      <c r="L353" s="82"/>
      <c r="M353" s="82"/>
      <c r="N353" s="82"/>
      <c r="O353" s="82"/>
      <c r="P353" s="82" t="s">
        <v>5109</v>
      </c>
      <c r="Q353" s="86"/>
      <c r="R353" s="82">
        <v>0</v>
      </c>
      <c r="S353" s="86">
        <v>254920</v>
      </c>
      <c r="T353" s="83">
        <v>45777</v>
      </c>
      <c r="U353" s="82">
        <v>100</v>
      </c>
      <c r="V353" s="82">
        <v>6439</v>
      </c>
      <c r="W353" s="82" t="s">
        <v>4961</v>
      </c>
      <c r="X353" s="82">
        <v>1390.1524999999999</v>
      </c>
      <c r="Y353" s="86">
        <v>35437768.520000003</v>
      </c>
      <c r="Z353" s="86"/>
      <c r="AA353" s="82">
        <v>889.15</v>
      </c>
      <c r="AB353" s="86">
        <v>-1.38</v>
      </c>
      <c r="AC353" s="86">
        <v>22353934.800000001</v>
      </c>
      <c r="AD353" s="86">
        <v>22353934.800000001</v>
      </c>
      <c r="AE353" s="86">
        <v>0</v>
      </c>
      <c r="AF353" s="86">
        <v>-13083833.720000001</v>
      </c>
      <c r="AG353" s="86">
        <v>-12771556.720000001</v>
      </c>
      <c r="AH353" s="86">
        <v>-312277</v>
      </c>
      <c r="AI353" s="86"/>
      <c r="AJ353" s="86">
        <v>7605981949.7200003</v>
      </c>
      <c r="AK353" s="82">
        <v>0.29389999999999999</v>
      </c>
      <c r="AL353" s="82" t="s">
        <v>5110</v>
      </c>
      <c r="AM353" s="82" t="s">
        <v>4979</v>
      </c>
      <c r="AN353" s="82">
        <v>5984</v>
      </c>
      <c r="AO353" s="82" t="s">
        <v>5015</v>
      </c>
      <c r="AP353" s="82"/>
      <c r="AQ353" s="83"/>
      <c r="AR353" s="83"/>
      <c r="AS353" s="82">
        <v>0</v>
      </c>
      <c r="AT353" s="82"/>
      <c r="AU353" s="83">
        <v>45777</v>
      </c>
      <c r="AV353" s="82" t="s">
        <v>4979</v>
      </c>
      <c r="AW353" s="82">
        <v>10</v>
      </c>
      <c r="AX353" s="83"/>
      <c r="AY353" s="82" t="s">
        <v>4963</v>
      </c>
      <c r="AZ353" s="82">
        <v>1</v>
      </c>
      <c r="BA353" s="82"/>
      <c r="BB353" s="82"/>
      <c r="BC353" s="87"/>
      <c r="BD353" s="87"/>
      <c r="BE353" s="87"/>
      <c r="BF353" s="87"/>
      <c r="BG353" s="82" t="s">
        <v>4888</v>
      </c>
      <c r="BH353" s="82" t="s">
        <v>8509</v>
      </c>
      <c r="BI353" s="82"/>
      <c r="BJ353" s="82"/>
      <c r="BK353" s="82"/>
      <c r="BL353" s="86">
        <v>22353934.800000001</v>
      </c>
      <c r="BM353" s="82">
        <v>0.29389999999999999</v>
      </c>
      <c r="BN353" s="82" t="s">
        <v>5002</v>
      </c>
      <c r="BO353" s="82"/>
      <c r="BP353" s="88"/>
      <c r="BQ353" s="88"/>
      <c r="BR353" s="88"/>
      <c r="BS353" s="82"/>
      <c r="BT353" s="85"/>
    </row>
    <row r="354" spans="1:72" hidden="1">
      <c r="A354" s="82" t="s">
        <v>5012</v>
      </c>
      <c r="B354" s="82" t="s">
        <v>5013</v>
      </c>
      <c r="C354" s="82" t="s">
        <v>12336</v>
      </c>
      <c r="D354" s="82" t="s">
        <v>12335</v>
      </c>
      <c r="E354" s="82" t="s">
        <v>12397</v>
      </c>
      <c r="F354" s="82" t="s">
        <v>4978</v>
      </c>
      <c r="G354" s="83"/>
      <c r="H354" s="84">
        <v>192217</v>
      </c>
      <c r="I354" s="85"/>
      <c r="J354" s="82">
        <v>418.65</v>
      </c>
      <c r="K354" s="86">
        <v>0</v>
      </c>
      <c r="L354" s="82"/>
      <c r="M354" s="82"/>
      <c r="N354" s="82"/>
      <c r="O354" s="82"/>
      <c r="P354" s="82" t="s">
        <v>4987</v>
      </c>
      <c r="Q354" s="86"/>
      <c r="R354" s="82">
        <v>0</v>
      </c>
      <c r="S354" s="86">
        <v>1922170</v>
      </c>
      <c r="T354" s="83">
        <v>45777</v>
      </c>
      <c r="U354" s="82">
        <v>100</v>
      </c>
      <c r="V354" s="82">
        <v>175990</v>
      </c>
      <c r="W354" s="82" t="s">
        <v>4961</v>
      </c>
      <c r="X354" s="82">
        <v>451.35250000000002</v>
      </c>
      <c r="Y354" s="86">
        <v>86757626.689999998</v>
      </c>
      <c r="Z354" s="86"/>
      <c r="AA354" s="82">
        <v>425.65</v>
      </c>
      <c r="AB354" s="86">
        <v>-1.64</v>
      </c>
      <c r="AC354" s="86">
        <v>80471647.049999997</v>
      </c>
      <c r="AD354" s="86">
        <v>80471647.049999997</v>
      </c>
      <c r="AE354" s="86">
        <v>0</v>
      </c>
      <c r="AF354" s="86">
        <v>-6285979.6399999997</v>
      </c>
      <c r="AG354" s="86">
        <v>-4940460.6399999997</v>
      </c>
      <c r="AH354" s="86">
        <v>-1345519</v>
      </c>
      <c r="AI354" s="86"/>
      <c r="AJ354" s="86">
        <v>7605981949.7200003</v>
      </c>
      <c r="AK354" s="82">
        <v>1.0580000000000001</v>
      </c>
      <c r="AL354" s="82" t="s">
        <v>12398</v>
      </c>
      <c r="AM354" s="82" t="s">
        <v>4979</v>
      </c>
      <c r="AN354" s="82">
        <v>781799</v>
      </c>
      <c r="AO354" s="82" t="s">
        <v>4988</v>
      </c>
      <c r="AP354" s="82"/>
      <c r="AQ354" s="83"/>
      <c r="AR354" s="83"/>
      <c r="AS354" s="82">
        <v>0</v>
      </c>
      <c r="AT354" s="82"/>
      <c r="AU354" s="83">
        <v>45777</v>
      </c>
      <c r="AV354" s="82" t="s">
        <v>4979</v>
      </c>
      <c r="AW354" s="82">
        <v>10</v>
      </c>
      <c r="AX354" s="83"/>
      <c r="AY354" s="82" t="s">
        <v>4963</v>
      </c>
      <c r="AZ354" s="82">
        <v>1</v>
      </c>
      <c r="BA354" s="82"/>
      <c r="BB354" s="82"/>
      <c r="BC354" s="87"/>
      <c r="BD354" s="87"/>
      <c r="BE354" s="87"/>
      <c r="BF354" s="87"/>
      <c r="BG354" s="82" t="s">
        <v>4888</v>
      </c>
      <c r="BH354" s="82" t="s">
        <v>8509</v>
      </c>
      <c r="BI354" s="82"/>
      <c r="BJ354" s="82"/>
      <c r="BK354" s="82"/>
      <c r="BL354" s="86">
        <v>80471647.049999997</v>
      </c>
      <c r="BM354" s="82">
        <v>1.0580000000000001</v>
      </c>
      <c r="BN354" s="82" t="s">
        <v>4988</v>
      </c>
      <c r="BO354" s="82"/>
      <c r="BP354" s="88"/>
      <c r="BQ354" s="88"/>
      <c r="BR354" s="88"/>
      <c r="BS354" s="82"/>
      <c r="BT354" s="85"/>
    </row>
    <row r="355" spans="1:72" hidden="1">
      <c r="A355" s="82" t="s">
        <v>5012</v>
      </c>
      <c r="B355" s="82" t="s">
        <v>5013</v>
      </c>
      <c r="C355" s="82" t="s">
        <v>139</v>
      </c>
      <c r="D355" s="82" t="s">
        <v>5446</v>
      </c>
      <c r="E355" s="82" t="s">
        <v>8510</v>
      </c>
      <c r="F355" s="82" t="s">
        <v>4978</v>
      </c>
      <c r="G355" s="83"/>
      <c r="H355" s="84">
        <v>9260</v>
      </c>
      <c r="I355" s="85"/>
      <c r="J355" s="82">
        <v>5116</v>
      </c>
      <c r="K355" s="86">
        <v>0</v>
      </c>
      <c r="L355" s="82"/>
      <c r="M355" s="82"/>
      <c r="N355" s="82"/>
      <c r="O355" s="82"/>
      <c r="P355" s="82" t="s">
        <v>4999</v>
      </c>
      <c r="Q355" s="86"/>
      <c r="R355" s="82">
        <v>0</v>
      </c>
      <c r="S355" s="86">
        <v>18520</v>
      </c>
      <c r="T355" s="83">
        <v>45777</v>
      </c>
      <c r="U355" s="82">
        <v>100</v>
      </c>
      <c r="V355" s="82">
        <v>55268</v>
      </c>
      <c r="W355" s="82" t="s">
        <v>4961</v>
      </c>
      <c r="X355" s="82">
        <v>5003.5509000000002</v>
      </c>
      <c r="Y355" s="86">
        <v>46332881.18</v>
      </c>
      <c r="Z355" s="86"/>
      <c r="AA355" s="82">
        <v>5030.8</v>
      </c>
      <c r="AB355" s="86">
        <v>1.69</v>
      </c>
      <c r="AC355" s="86">
        <v>47374160</v>
      </c>
      <c r="AD355" s="86">
        <v>47374160</v>
      </c>
      <c r="AE355" s="86">
        <v>0</v>
      </c>
      <c r="AF355" s="86">
        <v>1041278.82</v>
      </c>
      <c r="AG355" s="86">
        <v>252326.82</v>
      </c>
      <c r="AH355" s="86">
        <v>788952</v>
      </c>
      <c r="AI355" s="86"/>
      <c r="AJ355" s="86">
        <v>7605981949.7200003</v>
      </c>
      <c r="AK355" s="82">
        <v>0.62290000000000001</v>
      </c>
      <c r="AL355" s="82" t="s">
        <v>8511</v>
      </c>
      <c r="AM355" s="82" t="s">
        <v>4979</v>
      </c>
      <c r="AN355" s="82">
        <v>774615</v>
      </c>
      <c r="AO355" s="82" t="s">
        <v>5000</v>
      </c>
      <c r="AP355" s="82"/>
      <c r="AQ355" s="83">
        <v>45701</v>
      </c>
      <c r="AR355" s="83"/>
      <c r="AS355" s="82">
        <v>0</v>
      </c>
      <c r="AT355" s="82"/>
      <c r="AU355" s="83">
        <v>45777</v>
      </c>
      <c r="AV355" s="82" t="s">
        <v>4979</v>
      </c>
      <c r="AW355" s="82">
        <v>2</v>
      </c>
      <c r="AX355" s="83"/>
      <c r="AY355" s="82" t="s">
        <v>4963</v>
      </c>
      <c r="AZ355" s="82">
        <v>1</v>
      </c>
      <c r="BA355" s="82"/>
      <c r="BB355" s="82"/>
      <c r="BC355" s="87"/>
      <c r="BD355" s="87"/>
      <c r="BE355" s="87"/>
      <c r="BF355" s="87"/>
      <c r="BG355" s="82" t="s">
        <v>4888</v>
      </c>
      <c r="BH355" s="82" t="s">
        <v>8509</v>
      </c>
      <c r="BI355" s="82"/>
      <c r="BJ355" s="82"/>
      <c r="BK355" s="82"/>
      <c r="BL355" s="86">
        <v>47374160</v>
      </c>
      <c r="BM355" s="82">
        <v>0.62290000000000001</v>
      </c>
      <c r="BN355" s="82" t="s">
        <v>4997</v>
      </c>
      <c r="BO355" s="82"/>
      <c r="BP355" s="88"/>
      <c r="BQ355" s="88"/>
      <c r="BR355" s="88"/>
      <c r="BS355" s="82"/>
      <c r="BT355" s="85"/>
    </row>
    <row r="356" spans="1:72" hidden="1">
      <c r="A356" s="82" t="s">
        <v>5012</v>
      </c>
      <c r="B356" s="82" t="s">
        <v>5013</v>
      </c>
      <c r="C356" s="82" t="s">
        <v>9464</v>
      </c>
      <c r="D356" s="82" t="s">
        <v>9465</v>
      </c>
      <c r="E356" s="82" t="s">
        <v>9466</v>
      </c>
      <c r="F356" s="82" t="s">
        <v>4978</v>
      </c>
      <c r="G356" s="83"/>
      <c r="H356" s="84">
        <v>94792</v>
      </c>
      <c r="I356" s="85"/>
      <c r="J356" s="82">
        <v>307.25</v>
      </c>
      <c r="K356" s="86">
        <v>0</v>
      </c>
      <c r="L356" s="82"/>
      <c r="M356" s="82"/>
      <c r="N356" s="82"/>
      <c r="O356" s="82"/>
      <c r="P356" s="82" t="s">
        <v>8927</v>
      </c>
      <c r="Q356" s="86"/>
      <c r="R356" s="82">
        <v>0</v>
      </c>
      <c r="S356" s="86">
        <v>189584</v>
      </c>
      <c r="T356" s="83">
        <v>45777</v>
      </c>
      <c r="U356" s="82">
        <v>100</v>
      </c>
      <c r="V356" s="82">
        <v>171313</v>
      </c>
      <c r="W356" s="82" t="s">
        <v>4961</v>
      </c>
      <c r="X356" s="82">
        <v>318.14909999999998</v>
      </c>
      <c r="Y356" s="86">
        <v>30157985.670000002</v>
      </c>
      <c r="Z356" s="86"/>
      <c r="AA356" s="82">
        <v>315.05</v>
      </c>
      <c r="AB356" s="86">
        <v>-2.48</v>
      </c>
      <c r="AC356" s="86">
        <v>29124842</v>
      </c>
      <c r="AD356" s="86">
        <v>29124842</v>
      </c>
      <c r="AE356" s="86">
        <v>0</v>
      </c>
      <c r="AF356" s="86">
        <v>-1033143.67</v>
      </c>
      <c r="AG356" s="86">
        <v>-293766.07</v>
      </c>
      <c r="AH356" s="86">
        <v>-739377.6</v>
      </c>
      <c r="AI356" s="86"/>
      <c r="AJ356" s="86">
        <v>7605981949.7200003</v>
      </c>
      <c r="AK356" s="82">
        <v>0.38290000000000002</v>
      </c>
      <c r="AL356" s="82" t="s">
        <v>9467</v>
      </c>
      <c r="AM356" s="82" t="s">
        <v>4979</v>
      </c>
      <c r="AN356" s="82">
        <v>798965</v>
      </c>
      <c r="AO356" s="82" t="s">
        <v>8614</v>
      </c>
      <c r="AP356" s="82"/>
      <c r="AQ356" s="83"/>
      <c r="AR356" s="83"/>
      <c r="AS356" s="82">
        <v>0</v>
      </c>
      <c r="AT356" s="82"/>
      <c r="AU356" s="83">
        <v>45777</v>
      </c>
      <c r="AV356" s="82" t="s">
        <v>4979</v>
      </c>
      <c r="AW356" s="82">
        <v>2</v>
      </c>
      <c r="AX356" s="83"/>
      <c r="AY356" s="82" t="s">
        <v>4963</v>
      </c>
      <c r="AZ356" s="82">
        <v>1</v>
      </c>
      <c r="BA356" s="82"/>
      <c r="BB356" s="82"/>
      <c r="BC356" s="87"/>
      <c r="BD356" s="87"/>
      <c r="BE356" s="87"/>
      <c r="BF356" s="87"/>
      <c r="BG356" s="82" t="s">
        <v>4888</v>
      </c>
      <c r="BH356" s="82" t="s">
        <v>8509</v>
      </c>
      <c r="BI356" s="82"/>
      <c r="BJ356" s="82"/>
      <c r="BK356" s="82"/>
      <c r="BL356" s="86">
        <v>29124842</v>
      </c>
      <c r="BM356" s="82">
        <v>0.38290000000000002</v>
      </c>
      <c r="BN356" s="82" t="s">
        <v>4980</v>
      </c>
      <c r="BO356" s="82"/>
      <c r="BP356" s="88"/>
      <c r="BQ356" s="88"/>
      <c r="BR356" s="88"/>
      <c r="BS356" s="82"/>
      <c r="BT356" s="85"/>
    </row>
    <row r="357" spans="1:72" hidden="1">
      <c r="A357" s="82" t="s">
        <v>5012</v>
      </c>
      <c r="B357" s="82" t="s">
        <v>5013</v>
      </c>
      <c r="C357" s="82" t="s">
        <v>187</v>
      </c>
      <c r="D357" s="82" t="s">
        <v>5512</v>
      </c>
      <c r="E357" s="82" t="s">
        <v>8512</v>
      </c>
      <c r="F357" s="82" t="s">
        <v>4978</v>
      </c>
      <c r="G357" s="83"/>
      <c r="H357" s="84">
        <v>24149</v>
      </c>
      <c r="I357" s="85"/>
      <c r="J357" s="82">
        <v>1619.8</v>
      </c>
      <c r="K357" s="86">
        <v>0</v>
      </c>
      <c r="L357" s="82"/>
      <c r="M357" s="82"/>
      <c r="N357" s="82"/>
      <c r="O357" s="82"/>
      <c r="P357" s="82" t="s">
        <v>5014</v>
      </c>
      <c r="Q357" s="86"/>
      <c r="R357" s="82">
        <v>0</v>
      </c>
      <c r="S357" s="86">
        <v>48298</v>
      </c>
      <c r="T357" s="83">
        <v>45777</v>
      </c>
      <c r="U357" s="82">
        <v>100</v>
      </c>
      <c r="V357" s="82">
        <v>68827</v>
      </c>
      <c r="W357" s="82" t="s">
        <v>4961</v>
      </c>
      <c r="X357" s="82">
        <v>1566.375</v>
      </c>
      <c r="Y357" s="86">
        <v>37826390.649999999</v>
      </c>
      <c r="Z357" s="86"/>
      <c r="AA357" s="82">
        <v>1600.2</v>
      </c>
      <c r="AB357" s="86">
        <v>1.22</v>
      </c>
      <c r="AC357" s="86">
        <v>39116550.200000003</v>
      </c>
      <c r="AD357" s="86">
        <v>39116550.200000003</v>
      </c>
      <c r="AE357" s="86">
        <v>0</v>
      </c>
      <c r="AF357" s="86">
        <v>1290159.55</v>
      </c>
      <c r="AG357" s="86">
        <v>816839.15</v>
      </c>
      <c r="AH357" s="86">
        <v>473320.4</v>
      </c>
      <c r="AI357" s="86"/>
      <c r="AJ357" s="86">
        <v>7605981949.7200003</v>
      </c>
      <c r="AK357" s="82">
        <v>0.51429999999999998</v>
      </c>
      <c r="AL357" s="82" t="s">
        <v>8513</v>
      </c>
      <c r="AM357" s="82" t="s">
        <v>4979</v>
      </c>
      <c r="AN357" s="82">
        <v>777722</v>
      </c>
      <c r="AO357" s="82" t="s">
        <v>5015</v>
      </c>
      <c r="AP357" s="82"/>
      <c r="AQ357" s="83">
        <v>45553</v>
      </c>
      <c r="AR357" s="83"/>
      <c r="AS357" s="82">
        <v>0</v>
      </c>
      <c r="AT357" s="82"/>
      <c r="AU357" s="83">
        <v>45777</v>
      </c>
      <c r="AV357" s="82" t="s">
        <v>4979</v>
      </c>
      <c r="AW357" s="82">
        <v>2</v>
      </c>
      <c r="AX357" s="83"/>
      <c r="AY357" s="82" t="s">
        <v>4963</v>
      </c>
      <c r="AZ357" s="82">
        <v>1</v>
      </c>
      <c r="BA357" s="82"/>
      <c r="BB357" s="82"/>
      <c r="BC357" s="87"/>
      <c r="BD357" s="87"/>
      <c r="BE357" s="87"/>
      <c r="BF357" s="87"/>
      <c r="BG357" s="82" t="s">
        <v>4888</v>
      </c>
      <c r="BH357" s="82" t="s">
        <v>8509</v>
      </c>
      <c r="BI357" s="82"/>
      <c r="BJ357" s="82"/>
      <c r="BK357" s="82"/>
      <c r="BL357" s="86">
        <v>39116550.200000003</v>
      </c>
      <c r="BM357" s="82">
        <v>0.51429999999999998</v>
      </c>
      <c r="BN357" s="82" t="s">
        <v>5002</v>
      </c>
      <c r="BO357" s="82"/>
      <c r="BP357" s="88"/>
      <c r="BQ357" s="88"/>
      <c r="BR357" s="88"/>
      <c r="BS357" s="82"/>
      <c r="BT357" s="85"/>
    </row>
    <row r="358" spans="1:72" hidden="1">
      <c r="A358" s="82" t="s">
        <v>5012</v>
      </c>
      <c r="B358" s="82" t="s">
        <v>5013</v>
      </c>
      <c r="C358" s="82" t="s">
        <v>303</v>
      </c>
      <c r="D358" s="82" t="s">
        <v>5114</v>
      </c>
      <c r="E358" s="82" t="s">
        <v>3344</v>
      </c>
      <c r="F358" s="82" t="s">
        <v>4978</v>
      </c>
      <c r="G358" s="83"/>
      <c r="H358" s="84">
        <v>16402</v>
      </c>
      <c r="I358" s="85"/>
      <c r="J358" s="82">
        <v>861.1</v>
      </c>
      <c r="K358" s="86">
        <v>0</v>
      </c>
      <c r="L358" s="82"/>
      <c r="M358" s="82"/>
      <c r="N358" s="82"/>
      <c r="O358" s="82"/>
      <c r="P358" s="82" t="s">
        <v>5082</v>
      </c>
      <c r="Q358" s="86"/>
      <c r="R358" s="82">
        <v>0</v>
      </c>
      <c r="S358" s="86">
        <v>32804</v>
      </c>
      <c r="T358" s="83">
        <v>45777</v>
      </c>
      <c r="U358" s="82">
        <v>100</v>
      </c>
      <c r="V358" s="82">
        <v>156556</v>
      </c>
      <c r="W358" s="82" t="s">
        <v>4961</v>
      </c>
      <c r="X358" s="82">
        <v>691.55610000000001</v>
      </c>
      <c r="Y358" s="86">
        <v>11342903.9</v>
      </c>
      <c r="Z358" s="86"/>
      <c r="AA358" s="82">
        <v>860.8</v>
      </c>
      <c r="AB358" s="86">
        <v>0.03</v>
      </c>
      <c r="AC358" s="86">
        <v>14123762.199999999</v>
      </c>
      <c r="AD358" s="86">
        <v>14123762.199999999</v>
      </c>
      <c r="AE358" s="86">
        <v>0</v>
      </c>
      <c r="AF358" s="86">
        <v>2780858.3</v>
      </c>
      <c r="AG358" s="86">
        <v>2775937.7</v>
      </c>
      <c r="AH358" s="86">
        <v>4920.6000000000004</v>
      </c>
      <c r="AI358" s="86"/>
      <c r="AJ358" s="86">
        <v>7605981949.7200003</v>
      </c>
      <c r="AK358" s="82">
        <v>0.1857</v>
      </c>
      <c r="AL358" s="82" t="s">
        <v>5115</v>
      </c>
      <c r="AM358" s="82" t="s">
        <v>4979</v>
      </c>
      <c r="AN358" s="82">
        <v>796697</v>
      </c>
      <c r="AO358" s="82" t="s">
        <v>5041</v>
      </c>
      <c r="AP358" s="82"/>
      <c r="AQ358" s="83"/>
      <c r="AR358" s="83"/>
      <c r="AS358" s="82">
        <v>0</v>
      </c>
      <c r="AT358" s="82"/>
      <c r="AU358" s="83">
        <v>45777</v>
      </c>
      <c r="AV358" s="82" t="s">
        <v>4979</v>
      </c>
      <c r="AW358" s="82">
        <v>2</v>
      </c>
      <c r="AX358" s="83"/>
      <c r="AY358" s="82" t="s">
        <v>4963</v>
      </c>
      <c r="AZ358" s="82">
        <v>1</v>
      </c>
      <c r="BA358" s="82"/>
      <c r="BB358" s="82"/>
      <c r="BC358" s="87"/>
      <c r="BD358" s="87"/>
      <c r="BE358" s="87"/>
      <c r="BF358" s="87"/>
      <c r="BG358" s="82" t="s">
        <v>4888</v>
      </c>
      <c r="BH358" s="82" t="s">
        <v>8509</v>
      </c>
      <c r="BI358" s="82"/>
      <c r="BJ358" s="82"/>
      <c r="BK358" s="82"/>
      <c r="BL358" s="86">
        <v>14123762.199999999</v>
      </c>
      <c r="BM358" s="82">
        <v>0.1857</v>
      </c>
      <c r="BN358" s="82" t="s">
        <v>5002</v>
      </c>
      <c r="BO358" s="82"/>
      <c r="BP358" s="88"/>
      <c r="BQ358" s="88"/>
      <c r="BR358" s="88"/>
      <c r="BS358" s="82"/>
      <c r="BT358" s="85"/>
    </row>
    <row r="359" spans="1:72" hidden="1">
      <c r="A359" s="82" t="s">
        <v>5012</v>
      </c>
      <c r="B359" s="82" t="s">
        <v>5013</v>
      </c>
      <c r="C359" s="82" t="s">
        <v>317</v>
      </c>
      <c r="D359" s="82" t="s">
        <v>5280</v>
      </c>
      <c r="E359" s="82" t="s">
        <v>8371</v>
      </c>
      <c r="F359" s="82" t="s">
        <v>4978</v>
      </c>
      <c r="G359" s="83"/>
      <c r="H359" s="84">
        <v>142552</v>
      </c>
      <c r="I359" s="85"/>
      <c r="J359" s="82">
        <v>1185</v>
      </c>
      <c r="K359" s="86">
        <v>0</v>
      </c>
      <c r="L359" s="82"/>
      <c r="M359" s="82"/>
      <c r="N359" s="82"/>
      <c r="O359" s="82"/>
      <c r="P359" s="82" t="s">
        <v>4960</v>
      </c>
      <c r="Q359" s="86"/>
      <c r="R359" s="82">
        <v>0</v>
      </c>
      <c r="S359" s="86">
        <v>285104</v>
      </c>
      <c r="T359" s="83">
        <v>45777</v>
      </c>
      <c r="U359" s="82">
        <v>100</v>
      </c>
      <c r="V359" s="82">
        <v>6471</v>
      </c>
      <c r="W359" s="82" t="s">
        <v>4961</v>
      </c>
      <c r="X359" s="82">
        <v>906.90589999999997</v>
      </c>
      <c r="Y359" s="86">
        <v>129281252.98999999</v>
      </c>
      <c r="Z359" s="86"/>
      <c r="AA359" s="82">
        <v>1187.3</v>
      </c>
      <c r="AB359" s="86">
        <v>-0.19</v>
      </c>
      <c r="AC359" s="86">
        <v>168924120</v>
      </c>
      <c r="AD359" s="86">
        <v>168924120</v>
      </c>
      <c r="AE359" s="86">
        <v>0</v>
      </c>
      <c r="AF359" s="86">
        <v>39642867.009999998</v>
      </c>
      <c r="AG359" s="86">
        <v>39970736.609999999</v>
      </c>
      <c r="AH359" s="86">
        <v>-327869.59999999998</v>
      </c>
      <c r="AI359" s="86"/>
      <c r="AJ359" s="86">
        <v>7605981949.7200003</v>
      </c>
      <c r="AK359" s="82">
        <v>2.2208999999999999</v>
      </c>
      <c r="AL359" s="82" t="s">
        <v>8514</v>
      </c>
      <c r="AM359" s="82" t="s">
        <v>4979</v>
      </c>
      <c r="AN359" s="82">
        <v>6155</v>
      </c>
      <c r="AO359" s="82" t="s">
        <v>4962</v>
      </c>
      <c r="AP359" s="82"/>
      <c r="AQ359" s="83">
        <v>45484</v>
      </c>
      <c r="AR359" s="83"/>
      <c r="AS359" s="82">
        <v>0</v>
      </c>
      <c r="AT359" s="82"/>
      <c r="AU359" s="83">
        <v>45777</v>
      </c>
      <c r="AV359" s="82" t="s">
        <v>4979</v>
      </c>
      <c r="AW359" s="82">
        <v>2</v>
      </c>
      <c r="AX359" s="83"/>
      <c r="AY359" s="82" t="s">
        <v>4963</v>
      </c>
      <c r="AZ359" s="82">
        <v>1</v>
      </c>
      <c r="BA359" s="82"/>
      <c r="BB359" s="82"/>
      <c r="BC359" s="87"/>
      <c r="BD359" s="87"/>
      <c r="BE359" s="87"/>
      <c r="BF359" s="87"/>
      <c r="BG359" s="82" t="s">
        <v>4888</v>
      </c>
      <c r="BH359" s="82" t="s">
        <v>8509</v>
      </c>
      <c r="BI359" s="82"/>
      <c r="BJ359" s="82"/>
      <c r="BK359" s="82"/>
      <c r="BL359" s="86">
        <v>168924120</v>
      </c>
      <c r="BM359" s="82">
        <v>2.2208999999999999</v>
      </c>
      <c r="BN359" s="82" t="s">
        <v>4964</v>
      </c>
      <c r="BO359" s="82"/>
      <c r="BP359" s="88"/>
      <c r="BQ359" s="88"/>
      <c r="BR359" s="88"/>
      <c r="BS359" s="82"/>
      <c r="BT359" s="85"/>
    </row>
    <row r="360" spans="1:72" hidden="1">
      <c r="A360" s="82" t="s">
        <v>5012</v>
      </c>
      <c r="B360" s="82" t="s">
        <v>5013</v>
      </c>
      <c r="C360" s="82" t="s">
        <v>332</v>
      </c>
      <c r="D360" s="82" t="s">
        <v>5305</v>
      </c>
      <c r="E360" s="82" t="s">
        <v>8664</v>
      </c>
      <c r="F360" s="82" t="s">
        <v>4978</v>
      </c>
      <c r="G360" s="83"/>
      <c r="H360" s="84">
        <v>5224</v>
      </c>
      <c r="I360" s="85"/>
      <c r="J360" s="82">
        <v>8030</v>
      </c>
      <c r="K360" s="86">
        <v>0</v>
      </c>
      <c r="L360" s="82"/>
      <c r="M360" s="82"/>
      <c r="N360" s="82"/>
      <c r="O360" s="82"/>
      <c r="P360" s="82" t="s">
        <v>8536</v>
      </c>
      <c r="Q360" s="86"/>
      <c r="R360" s="82">
        <v>0</v>
      </c>
      <c r="S360" s="86">
        <v>52240</v>
      </c>
      <c r="T360" s="83">
        <v>45777</v>
      </c>
      <c r="U360" s="82">
        <v>100</v>
      </c>
      <c r="V360" s="82">
        <v>6479</v>
      </c>
      <c r="W360" s="82" t="s">
        <v>4961</v>
      </c>
      <c r="X360" s="82">
        <v>8700.0098999999991</v>
      </c>
      <c r="Y360" s="86">
        <v>45448851.700000003</v>
      </c>
      <c r="Z360" s="86"/>
      <c r="AA360" s="82">
        <v>8078.5</v>
      </c>
      <c r="AB360" s="86">
        <v>-0.6</v>
      </c>
      <c r="AC360" s="86">
        <v>41948720</v>
      </c>
      <c r="AD360" s="86">
        <v>41948720</v>
      </c>
      <c r="AE360" s="86">
        <v>0</v>
      </c>
      <c r="AF360" s="86">
        <v>-3500131.7</v>
      </c>
      <c r="AG360" s="86">
        <v>-3246767.7</v>
      </c>
      <c r="AH360" s="86">
        <v>-253364</v>
      </c>
      <c r="AI360" s="86"/>
      <c r="AJ360" s="86">
        <v>7605981949.7200003</v>
      </c>
      <c r="AK360" s="82">
        <v>0.55149999999999999</v>
      </c>
      <c r="AL360" s="82" t="s">
        <v>8665</v>
      </c>
      <c r="AM360" s="82" t="s">
        <v>4979</v>
      </c>
      <c r="AN360" s="82">
        <v>6165</v>
      </c>
      <c r="AO360" s="82" t="s">
        <v>8339</v>
      </c>
      <c r="AP360" s="82"/>
      <c r="AQ360" s="83"/>
      <c r="AR360" s="83"/>
      <c r="AS360" s="82">
        <v>0</v>
      </c>
      <c r="AT360" s="82"/>
      <c r="AU360" s="83">
        <v>45777</v>
      </c>
      <c r="AV360" s="82" t="s">
        <v>4979</v>
      </c>
      <c r="AW360" s="82">
        <v>10</v>
      </c>
      <c r="AX360" s="83"/>
      <c r="AY360" s="82" t="s">
        <v>4963</v>
      </c>
      <c r="AZ360" s="82">
        <v>1</v>
      </c>
      <c r="BA360" s="82"/>
      <c r="BB360" s="82"/>
      <c r="BC360" s="87"/>
      <c r="BD360" s="87"/>
      <c r="BE360" s="87"/>
      <c r="BF360" s="87"/>
      <c r="BG360" s="82" t="s">
        <v>4888</v>
      </c>
      <c r="BH360" s="82" t="s">
        <v>8509</v>
      </c>
      <c r="BI360" s="82"/>
      <c r="BJ360" s="82"/>
      <c r="BK360" s="82"/>
      <c r="BL360" s="86">
        <v>41948720</v>
      </c>
      <c r="BM360" s="82">
        <v>0.55149999999999999</v>
      </c>
      <c r="BN360" s="82" t="s">
        <v>4984</v>
      </c>
      <c r="BO360" s="82"/>
      <c r="BP360" s="88"/>
      <c r="BQ360" s="88"/>
      <c r="BR360" s="88"/>
      <c r="BS360" s="82"/>
      <c r="BT360" s="85"/>
    </row>
    <row r="361" spans="1:72" hidden="1">
      <c r="A361" s="82" t="s">
        <v>5012</v>
      </c>
      <c r="B361" s="82" t="s">
        <v>5013</v>
      </c>
      <c r="C361" s="82" t="s">
        <v>346</v>
      </c>
      <c r="D361" s="82" t="s">
        <v>5269</v>
      </c>
      <c r="E361" s="82" t="s">
        <v>8278</v>
      </c>
      <c r="F361" s="82" t="s">
        <v>4978</v>
      </c>
      <c r="G361" s="83"/>
      <c r="H361" s="84">
        <v>18</v>
      </c>
      <c r="I361" s="85"/>
      <c r="J361" s="82">
        <v>8634.5</v>
      </c>
      <c r="K361" s="86">
        <v>0</v>
      </c>
      <c r="L361" s="82"/>
      <c r="M361" s="82"/>
      <c r="N361" s="82"/>
      <c r="O361" s="82"/>
      <c r="P361" s="82" t="s">
        <v>8279</v>
      </c>
      <c r="Q361" s="86"/>
      <c r="R361" s="82">
        <v>0</v>
      </c>
      <c r="S361" s="86">
        <v>36</v>
      </c>
      <c r="T361" s="83">
        <v>45777</v>
      </c>
      <c r="U361" s="82">
        <v>100</v>
      </c>
      <c r="V361" s="82">
        <v>6478</v>
      </c>
      <c r="W361" s="82" t="s">
        <v>4961</v>
      </c>
      <c r="X361" s="82">
        <v>6566.9310999999998</v>
      </c>
      <c r="Y361" s="86">
        <v>118204.76</v>
      </c>
      <c r="Z361" s="86"/>
      <c r="AA361" s="82">
        <v>9093</v>
      </c>
      <c r="AB361" s="86">
        <v>-5.04</v>
      </c>
      <c r="AC361" s="86">
        <v>155421</v>
      </c>
      <c r="AD361" s="86">
        <v>155421</v>
      </c>
      <c r="AE361" s="86">
        <v>0</v>
      </c>
      <c r="AF361" s="86">
        <v>37216.239999999998</v>
      </c>
      <c r="AG361" s="86">
        <v>45469.24</v>
      </c>
      <c r="AH361" s="86">
        <v>-8253</v>
      </c>
      <c r="AI361" s="86"/>
      <c r="AJ361" s="86">
        <v>7605981949.7200003</v>
      </c>
      <c r="AK361" s="82">
        <v>2E-3</v>
      </c>
      <c r="AL361" s="82" t="s">
        <v>8431</v>
      </c>
      <c r="AM361" s="82" t="s">
        <v>4979</v>
      </c>
      <c r="AN361" s="82">
        <v>6164</v>
      </c>
      <c r="AO361" s="82" t="s">
        <v>8280</v>
      </c>
      <c r="AP361" s="82"/>
      <c r="AQ361" s="83">
        <v>45463</v>
      </c>
      <c r="AR361" s="83"/>
      <c r="AS361" s="82">
        <v>0</v>
      </c>
      <c r="AT361" s="82"/>
      <c r="AU361" s="83">
        <v>45777</v>
      </c>
      <c r="AV361" s="82" t="s">
        <v>4979</v>
      </c>
      <c r="AW361" s="82">
        <v>2</v>
      </c>
      <c r="AX361" s="83"/>
      <c r="AY361" s="82" t="s">
        <v>4963</v>
      </c>
      <c r="AZ361" s="82">
        <v>1</v>
      </c>
      <c r="BA361" s="82"/>
      <c r="BB361" s="82"/>
      <c r="BC361" s="87"/>
      <c r="BD361" s="87"/>
      <c r="BE361" s="87"/>
      <c r="BF361" s="87"/>
      <c r="BG361" s="82" t="s">
        <v>4888</v>
      </c>
      <c r="BH361" s="82" t="s">
        <v>8509</v>
      </c>
      <c r="BI361" s="82"/>
      <c r="BJ361" s="82"/>
      <c r="BK361" s="82"/>
      <c r="BL361" s="86">
        <v>155421</v>
      </c>
      <c r="BM361" s="82">
        <v>2E-3</v>
      </c>
      <c r="BN361" s="82" t="s">
        <v>4964</v>
      </c>
      <c r="BO361" s="82"/>
      <c r="BP361" s="88"/>
      <c r="BQ361" s="88"/>
      <c r="BR361" s="88"/>
      <c r="BS361" s="82"/>
      <c r="BT361" s="85"/>
    </row>
    <row r="362" spans="1:72" hidden="1">
      <c r="A362" s="82" t="s">
        <v>5012</v>
      </c>
      <c r="B362" s="82" t="s">
        <v>5013</v>
      </c>
      <c r="C362" s="82" t="s">
        <v>359</v>
      </c>
      <c r="D362" s="82" t="s">
        <v>22044</v>
      </c>
      <c r="E362" s="82" t="s">
        <v>9695</v>
      </c>
      <c r="F362" s="82" t="s">
        <v>4978</v>
      </c>
      <c r="G362" s="83"/>
      <c r="H362" s="84">
        <v>33706</v>
      </c>
      <c r="I362" s="85"/>
      <c r="J362" s="82">
        <v>550.9</v>
      </c>
      <c r="K362" s="86">
        <v>0</v>
      </c>
      <c r="L362" s="82"/>
      <c r="M362" s="82"/>
      <c r="N362" s="82"/>
      <c r="O362" s="82"/>
      <c r="P362" s="82" t="s">
        <v>9627</v>
      </c>
      <c r="Q362" s="86"/>
      <c r="R362" s="82">
        <v>0</v>
      </c>
      <c r="S362" s="86">
        <v>33706</v>
      </c>
      <c r="T362" s="83">
        <v>45777</v>
      </c>
      <c r="U362" s="82">
        <v>100</v>
      </c>
      <c r="V362" s="82">
        <v>6485</v>
      </c>
      <c r="W362" s="82" t="s">
        <v>4961</v>
      </c>
      <c r="X362" s="82">
        <v>549.83280000000002</v>
      </c>
      <c r="Y362" s="86">
        <v>18532665.390000001</v>
      </c>
      <c r="Z362" s="86"/>
      <c r="AA362" s="82">
        <v>565.79999999999995</v>
      </c>
      <c r="AB362" s="86">
        <v>-2.63</v>
      </c>
      <c r="AC362" s="86">
        <v>18568635.399999999</v>
      </c>
      <c r="AD362" s="86">
        <v>18568635.399999999</v>
      </c>
      <c r="AE362" s="86">
        <v>0</v>
      </c>
      <c r="AF362" s="86">
        <v>35970.01</v>
      </c>
      <c r="AG362" s="86">
        <v>538189.41</v>
      </c>
      <c r="AH362" s="86">
        <v>-502219.4</v>
      </c>
      <c r="AI362" s="86"/>
      <c r="AJ362" s="86">
        <v>7605981949.7200003</v>
      </c>
      <c r="AK362" s="82">
        <v>0.24410000000000001</v>
      </c>
      <c r="AL362" s="82" t="s">
        <v>22045</v>
      </c>
      <c r="AM362" s="82" t="s">
        <v>4979</v>
      </c>
      <c r="AN362" s="82">
        <v>6184</v>
      </c>
      <c r="AO362" s="82" t="s">
        <v>8760</v>
      </c>
      <c r="AP362" s="82"/>
      <c r="AQ362" s="83"/>
      <c r="AR362" s="83"/>
      <c r="AS362" s="82">
        <v>0</v>
      </c>
      <c r="AT362" s="82"/>
      <c r="AU362" s="83">
        <v>45777</v>
      </c>
      <c r="AV362" s="82" t="s">
        <v>4979</v>
      </c>
      <c r="AW362" s="82">
        <v>1</v>
      </c>
      <c r="AX362" s="83"/>
      <c r="AY362" s="82" t="s">
        <v>4963</v>
      </c>
      <c r="AZ362" s="82">
        <v>1</v>
      </c>
      <c r="BA362" s="82"/>
      <c r="BB362" s="82"/>
      <c r="BC362" s="87"/>
      <c r="BD362" s="87"/>
      <c r="BE362" s="87"/>
      <c r="BF362" s="87"/>
      <c r="BG362" s="82" t="s">
        <v>4888</v>
      </c>
      <c r="BH362" s="82" t="s">
        <v>8509</v>
      </c>
      <c r="BI362" s="82"/>
      <c r="BJ362" s="82"/>
      <c r="BK362" s="82"/>
      <c r="BL362" s="86">
        <v>18568635.399999999</v>
      </c>
      <c r="BM362" s="82">
        <v>0.24410000000000001</v>
      </c>
      <c r="BN362" s="82" t="s">
        <v>4980</v>
      </c>
      <c r="BO362" s="82"/>
      <c r="BP362" s="88"/>
      <c r="BQ362" s="88"/>
      <c r="BR362" s="88"/>
      <c r="BS362" s="82"/>
      <c r="BT362" s="85"/>
    </row>
    <row r="363" spans="1:72" hidden="1">
      <c r="A363" s="82" t="s">
        <v>5012</v>
      </c>
      <c r="B363" s="82" t="s">
        <v>5013</v>
      </c>
      <c r="C363" s="82" t="s">
        <v>385</v>
      </c>
      <c r="D363" s="82" t="s">
        <v>22046</v>
      </c>
      <c r="E363" s="82" t="s">
        <v>22047</v>
      </c>
      <c r="F363" s="82" t="s">
        <v>4978</v>
      </c>
      <c r="G363" s="83"/>
      <c r="H363" s="84">
        <v>8951</v>
      </c>
      <c r="I363" s="85"/>
      <c r="J363" s="82">
        <v>4690.3999999999996</v>
      </c>
      <c r="K363" s="86">
        <v>0</v>
      </c>
      <c r="L363" s="82"/>
      <c r="M363" s="82"/>
      <c r="N363" s="82"/>
      <c r="O363" s="82"/>
      <c r="P363" s="82" t="s">
        <v>8557</v>
      </c>
      <c r="Q363" s="86"/>
      <c r="R363" s="82">
        <v>0</v>
      </c>
      <c r="S363" s="86">
        <v>89510</v>
      </c>
      <c r="T363" s="83">
        <v>45777</v>
      </c>
      <c r="U363" s="82">
        <v>100</v>
      </c>
      <c r="V363" s="82">
        <v>24440</v>
      </c>
      <c r="W363" s="82" t="s">
        <v>4961</v>
      </c>
      <c r="X363" s="82">
        <v>4749.7483000000002</v>
      </c>
      <c r="Y363" s="86">
        <v>42514996.869999997</v>
      </c>
      <c r="Z363" s="86"/>
      <c r="AA363" s="82">
        <v>4767.2</v>
      </c>
      <c r="AB363" s="86">
        <v>-1.61</v>
      </c>
      <c r="AC363" s="86">
        <v>41983770.399999999</v>
      </c>
      <c r="AD363" s="86">
        <v>41983770.399999999</v>
      </c>
      <c r="AE363" s="86">
        <v>0</v>
      </c>
      <c r="AF363" s="86">
        <v>-531226.47</v>
      </c>
      <c r="AG363" s="86">
        <v>156210.32999999999</v>
      </c>
      <c r="AH363" s="86">
        <v>-687436.80000000005</v>
      </c>
      <c r="AI363" s="86"/>
      <c r="AJ363" s="86">
        <v>7605981949.7200003</v>
      </c>
      <c r="AK363" s="82">
        <v>0.55200000000000005</v>
      </c>
      <c r="AL363" s="82" t="s">
        <v>22048</v>
      </c>
      <c r="AM363" s="82" t="s">
        <v>4979</v>
      </c>
      <c r="AN363" s="82">
        <v>6216</v>
      </c>
      <c r="AO363" s="82" t="s">
        <v>5023</v>
      </c>
      <c r="AP363" s="82"/>
      <c r="AQ363" s="83"/>
      <c r="AR363" s="83"/>
      <c r="AS363" s="82">
        <v>0</v>
      </c>
      <c r="AT363" s="82"/>
      <c r="AU363" s="83">
        <v>45777</v>
      </c>
      <c r="AV363" s="82" t="s">
        <v>4979</v>
      </c>
      <c r="AW363" s="82">
        <v>10</v>
      </c>
      <c r="AX363" s="83"/>
      <c r="AY363" s="82" t="s">
        <v>4963</v>
      </c>
      <c r="AZ363" s="82">
        <v>1</v>
      </c>
      <c r="BA363" s="82"/>
      <c r="BB363" s="82"/>
      <c r="BC363" s="87"/>
      <c r="BD363" s="87"/>
      <c r="BE363" s="87"/>
      <c r="BF363" s="87"/>
      <c r="BG363" s="82" t="s">
        <v>4888</v>
      </c>
      <c r="BH363" s="82" t="s">
        <v>8509</v>
      </c>
      <c r="BI363" s="82"/>
      <c r="BJ363" s="82"/>
      <c r="BK363" s="82"/>
      <c r="BL363" s="86">
        <v>41983770.399999999</v>
      </c>
      <c r="BM363" s="82">
        <v>0.55200000000000005</v>
      </c>
      <c r="BN363" s="82" t="s">
        <v>4994</v>
      </c>
      <c r="BO363" s="82"/>
      <c r="BP363" s="88"/>
      <c r="BQ363" s="88"/>
      <c r="BR363" s="88"/>
      <c r="BS363" s="82"/>
      <c r="BT363" s="85"/>
    </row>
    <row r="364" spans="1:72" hidden="1">
      <c r="A364" s="82" t="s">
        <v>5012</v>
      </c>
      <c r="B364" s="82" t="s">
        <v>5013</v>
      </c>
      <c r="C364" s="82" t="s">
        <v>9194</v>
      </c>
      <c r="D364" s="82" t="s">
        <v>5081</v>
      </c>
      <c r="E364" s="82" t="s">
        <v>3345</v>
      </c>
      <c r="F364" s="82" t="s">
        <v>4978</v>
      </c>
      <c r="G364" s="83"/>
      <c r="H364" s="84">
        <v>15378</v>
      </c>
      <c r="I364" s="85"/>
      <c r="J364" s="82">
        <v>2921.8</v>
      </c>
      <c r="K364" s="86">
        <v>0</v>
      </c>
      <c r="L364" s="82"/>
      <c r="M364" s="82"/>
      <c r="N364" s="82"/>
      <c r="O364" s="82"/>
      <c r="P364" s="82" t="s">
        <v>5082</v>
      </c>
      <c r="Q364" s="86"/>
      <c r="R364" s="82">
        <v>0</v>
      </c>
      <c r="S364" s="86">
        <v>76890</v>
      </c>
      <c r="T364" s="83">
        <v>45777</v>
      </c>
      <c r="U364" s="82">
        <v>100</v>
      </c>
      <c r="V364" s="82">
        <v>169262</v>
      </c>
      <c r="W364" s="82" t="s">
        <v>4961</v>
      </c>
      <c r="X364" s="82">
        <v>3537.1271999999999</v>
      </c>
      <c r="Y364" s="86">
        <v>54393942.579999998</v>
      </c>
      <c r="Z364" s="86"/>
      <c r="AA364" s="82">
        <v>2995.6</v>
      </c>
      <c r="AB364" s="86">
        <v>-2.46</v>
      </c>
      <c r="AC364" s="86">
        <v>44931440.399999999</v>
      </c>
      <c r="AD364" s="86">
        <v>44931440.399999999</v>
      </c>
      <c r="AE364" s="86">
        <v>0</v>
      </c>
      <c r="AF364" s="86">
        <v>-9462502.1799999997</v>
      </c>
      <c r="AG364" s="86">
        <v>-8327605.7800000003</v>
      </c>
      <c r="AH364" s="86">
        <v>-1134896.3999999999</v>
      </c>
      <c r="AI364" s="86"/>
      <c r="AJ364" s="86">
        <v>7605981949.7200003</v>
      </c>
      <c r="AK364" s="82">
        <v>0.5907</v>
      </c>
      <c r="AL364" s="82" t="s">
        <v>5083</v>
      </c>
      <c r="AM364" s="82" t="s">
        <v>4979</v>
      </c>
      <c r="AN364" s="82">
        <v>6238</v>
      </c>
      <c r="AO364" s="82" t="s">
        <v>5041</v>
      </c>
      <c r="AP364" s="82"/>
      <c r="AQ364" s="83"/>
      <c r="AR364" s="83"/>
      <c r="AS364" s="82">
        <v>0</v>
      </c>
      <c r="AT364" s="82"/>
      <c r="AU364" s="83">
        <v>45777</v>
      </c>
      <c r="AV364" s="82" t="s">
        <v>4979</v>
      </c>
      <c r="AW364" s="82">
        <v>5</v>
      </c>
      <c r="AX364" s="83"/>
      <c r="AY364" s="82" t="s">
        <v>4963</v>
      </c>
      <c r="AZ364" s="82">
        <v>1</v>
      </c>
      <c r="BA364" s="82"/>
      <c r="BB364" s="82"/>
      <c r="BC364" s="87"/>
      <c r="BD364" s="87"/>
      <c r="BE364" s="87"/>
      <c r="BF364" s="87"/>
      <c r="BG364" s="82" t="s">
        <v>4888</v>
      </c>
      <c r="BH364" s="82" t="s">
        <v>8509</v>
      </c>
      <c r="BI364" s="82"/>
      <c r="BJ364" s="82"/>
      <c r="BK364" s="82"/>
      <c r="BL364" s="86">
        <v>44931440.399999999</v>
      </c>
      <c r="BM364" s="82">
        <v>0.5907</v>
      </c>
      <c r="BN364" s="82" t="s">
        <v>5002</v>
      </c>
      <c r="BO364" s="82"/>
      <c r="BP364" s="88"/>
      <c r="BQ364" s="88"/>
      <c r="BR364" s="88"/>
      <c r="BS364" s="82"/>
      <c r="BT364" s="85"/>
    </row>
    <row r="365" spans="1:72" hidden="1">
      <c r="A365" s="82" t="s">
        <v>5012</v>
      </c>
      <c r="B365" s="82" t="s">
        <v>5013</v>
      </c>
      <c r="C365" s="82" t="s">
        <v>406</v>
      </c>
      <c r="D365" s="82" t="s">
        <v>5325</v>
      </c>
      <c r="E365" s="82" t="s">
        <v>8435</v>
      </c>
      <c r="F365" s="82" t="s">
        <v>4978</v>
      </c>
      <c r="G365" s="83"/>
      <c r="H365" s="84">
        <v>128819</v>
      </c>
      <c r="I365" s="85"/>
      <c r="J365" s="82">
        <v>314.10000000000002</v>
      </c>
      <c r="K365" s="86">
        <v>0</v>
      </c>
      <c r="L365" s="82"/>
      <c r="M365" s="82"/>
      <c r="N365" s="82"/>
      <c r="O365" s="82"/>
      <c r="P365" s="82" t="s">
        <v>8436</v>
      </c>
      <c r="Q365" s="86"/>
      <c r="R365" s="82">
        <v>0</v>
      </c>
      <c r="S365" s="86">
        <v>128819</v>
      </c>
      <c r="T365" s="83">
        <v>45777</v>
      </c>
      <c r="U365" s="82">
        <v>100</v>
      </c>
      <c r="V365" s="82">
        <v>6490</v>
      </c>
      <c r="W365" s="82" t="s">
        <v>4961</v>
      </c>
      <c r="X365" s="82">
        <v>228.93709999999999</v>
      </c>
      <c r="Y365" s="86">
        <v>29491443.129999999</v>
      </c>
      <c r="Z365" s="86"/>
      <c r="AA365" s="82">
        <v>317.10000000000002</v>
      </c>
      <c r="AB365" s="86">
        <v>-0.95</v>
      </c>
      <c r="AC365" s="86">
        <v>40462047.899999999</v>
      </c>
      <c r="AD365" s="86">
        <v>40462047.899999999</v>
      </c>
      <c r="AE365" s="86">
        <v>0</v>
      </c>
      <c r="AF365" s="86">
        <v>10970604.77</v>
      </c>
      <c r="AG365" s="86">
        <v>11357061.77</v>
      </c>
      <c r="AH365" s="86">
        <v>-386457</v>
      </c>
      <c r="AI365" s="86"/>
      <c r="AJ365" s="86">
        <v>7605981949.7200003</v>
      </c>
      <c r="AK365" s="82">
        <v>0.53200000000000003</v>
      </c>
      <c r="AL365" s="82" t="s">
        <v>8437</v>
      </c>
      <c r="AM365" s="82" t="s">
        <v>4979</v>
      </c>
      <c r="AN365" s="82">
        <v>6241</v>
      </c>
      <c r="AO365" s="82" t="s">
        <v>8436</v>
      </c>
      <c r="AP365" s="82"/>
      <c r="AQ365" s="83">
        <v>45726</v>
      </c>
      <c r="AR365" s="83"/>
      <c r="AS365" s="82">
        <v>0</v>
      </c>
      <c r="AT365" s="82"/>
      <c r="AU365" s="83">
        <v>45777</v>
      </c>
      <c r="AV365" s="82" t="s">
        <v>4979</v>
      </c>
      <c r="AW365" s="82">
        <v>1</v>
      </c>
      <c r="AX365" s="83"/>
      <c r="AY365" s="82" t="s">
        <v>4963</v>
      </c>
      <c r="AZ365" s="82">
        <v>1</v>
      </c>
      <c r="BA365" s="82"/>
      <c r="BB365" s="82"/>
      <c r="BC365" s="87"/>
      <c r="BD365" s="87"/>
      <c r="BE365" s="87"/>
      <c r="BF365" s="87"/>
      <c r="BG365" s="82" t="s">
        <v>4888</v>
      </c>
      <c r="BH365" s="82" t="s">
        <v>8509</v>
      </c>
      <c r="BI365" s="82"/>
      <c r="BJ365" s="82"/>
      <c r="BK365" s="82"/>
      <c r="BL365" s="86">
        <v>40462047.899999999</v>
      </c>
      <c r="BM365" s="82">
        <v>0.53200000000000003</v>
      </c>
      <c r="BN365" s="82" t="s">
        <v>5002</v>
      </c>
      <c r="BO365" s="82"/>
      <c r="BP365" s="88"/>
      <c r="BQ365" s="88"/>
      <c r="BR365" s="88"/>
      <c r="BS365" s="82"/>
      <c r="BT365" s="85"/>
    </row>
    <row r="366" spans="1:72" hidden="1">
      <c r="A366" s="82" t="s">
        <v>5012</v>
      </c>
      <c r="B366" s="82" t="s">
        <v>5013</v>
      </c>
      <c r="C366" s="82" t="s">
        <v>426</v>
      </c>
      <c r="D366" s="82" t="s">
        <v>3388</v>
      </c>
      <c r="E366" s="82" t="s">
        <v>8582</v>
      </c>
      <c r="F366" s="82" t="s">
        <v>4978</v>
      </c>
      <c r="G366" s="83"/>
      <c r="H366" s="84">
        <v>54507</v>
      </c>
      <c r="I366" s="85"/>
      <c r="J366" s="82">
        <v>1104.2</v>
      </c>
      <c r="K366" s="86">
        <v>0</v>
      </c>
      <c r="L366" s="82"/>
      <c r="M366" s="82"/>
      <c r="N366" s="82"/>
      <c r="O366" s="82"/>
      <c r="P366" s="82" t="s">
        <v>5003</v>
      </c>
      <c r="Q366" s="86"/>
      <c r="R366" s="82">
        <v>0</v>
      </c>
      <c r="S366" s="86">
        <v>109014</v>
      </c>
      <c r="T366" s="83">
        <v>45777</v>
      </c>
      <c r="U366" s="82">
        <v>100</v>
      </c>
      <c r="V366" s="82">
        <v>6491</v>
      </c>
      <c r="W366" s="82" t="s">
        <v>4961</v>
      </c>
      <c r="X366" s="82">
        <v>1375.7047</v>
      </c>
      <c r="Y366" s="86">
        <v>74985536.290000007</v>
      </c>
      <c r="Z366" s="86"/>
      <c r="AA366" s="82">
        <v>1134</v>
      </c>
      <c r="AB366" s="86">
        <v>-2.63</v>
      </c>
      <c r="AC366" s="86">
        <v>60186629.399999999</v>
      </c>
      <c r="AD366" s="86">
        <v>60186629.399999999</v>
      </c>
      <c r="AE366" s="86">
        <v>0</v>
      </c>
      <c r="AF366" s="86">
        <v>-14798906.890000001</v>
      </c>
      <c r="AG366" s="86">
        <v>-13174598.289999999</v>
      </c>
      <c r="AH366" s="86">
        <v>-1624308.6</v>
      </c>
      <c r="AI366" s="86"/>
      <c r="AJ366" s="86">
        <v>7605981949.7200003</v>
      </c>
      <c r="AK366" s="82">
        <v>0.7913</v>
      </c>
      <c r="AL366" s="82" t="s">
        <v>8584</v>
      </c>
      <c r="AM366" s="82" t="s">
        <v>4979</v>
      </c>
      <c r="AN366" s="82">
        <v>6242</v>
      </c>
      <c r="AO366" s="82" t="s">
        <v>5004</v>
      </c>
      <c r="AP366" s="82"/>
      <c r="AQ366" s="83">
        <v>45705</v>
      </c>
      <c r="AR366" s="83"/>
      <c r="AS366" s="82">
        <v>0</v>
      </c>
      <c r="AT366" s="82"/>
      <c r="AU366" s="83">
        <v>45777</v>
      </c>
      <c r="AV366" s="82" t="s">
        <v>4979</v>
      </c>
      <c r="AW366" s="82">
        <v>2</v>
      </c>
      <c r="AX366" s="83"/>
      <c r="AY366" s="82" t="s">
        <v>4963</v>
      </c>
      <c r="AZ366" s="82">
        <v>1</v>
      </c>
      <c r="BA366" s="82"/>
      <c r="BB366" s="82"/>
      <c r="BC366" s="87"/>
      <c r="BD366" s="87"/>
      <c r="BE366" s="87"/>
      <c r="BF366" s="87"/>
      <c r="BG366" s="82" t="s">
        <v>4888</v>
      </c>
      <c r="BH366" s="82" t="s">
        <v>8509</v>
      </c>
      <c r="BI366" s="82"/>
      <c r="BJ366" s="82"/>
      <c r="BK366" s="82"/>
      <c r="BL366" s="86">
        <v>60186629.399999999</v>
      </c>
      <c r="BM366" s="82">
        <v>0.7913</v>
      </c>
      <c r="BN366" s="82" t="s">
        <v>4984</v>
      </c>
      <c r="BO366" s="82"/>
      <c r="BP366" s="88"/>
      <c r="BQ366" s="88"/>
      <c r="BR366" s="88"/>
      <c r="BS366" s="82"/>
      <c r="BT366" s="85"/>
    </row>
    <row r="367" spans="1:72" hidden="1">
      <c r="A367" s="82" t="s">
        <v>5012</v>
      </c>
      <c r="B367" s="82" t="s">
        <v>5013</v>
      </c>
      <c r="C367" s="82" t="s">
        <v>435</v>
      </c>
      <c r="D367" s="82" t="s">
        <v>8858</v>
      </c>
      <c r="E367" s="82" t="s">
        <v>8859</v>
      </c>
      <c r="F367" s="82" t="s">
        <v>4978</v>
      </c>
      <c r="G367" s="83"/>
      <c r="H367" s="84">
        <v>387281</v>
      </c>
      <c r="I367" s="85"/>
      <c r="J367" s="82">
        <v>226.84</v>
      </c>
      <c r="K367" s="86">
        <v>0</v>
      </c>
      <c r="L367" s="82"/>
      <c r="M367" s="82"/>
      <c r="N367" s="82"/>
      <c r="O367" s="82"/>
      <c r="P367" s="82" t="s">
        <v>5039</v>
      </c>
      <c r="Q367" s="86"/>
      <c r="R367" s="82">
        <v>0</v>
      </c>
      <c r="S367" s="86">
        <v>774562</v>
      </c>
      <c r="T367" s="83">
        <v>45777</v>
      </c>
      <c r="U367" s="82">
        <v>100</v>
      </c>
      <c r="V367" s="82">
        <v>6492</v>
      </c>
      <c r="W367" s="82" t="s">
        <v>4961</v>
      </c>
      <c r="X367" s="82">
        <v>226.1001</v>
      </c>
      <c r="Y367" s="86">
        <v>87564268.719999999</v>
      </c>
      <c r="Z367" s="86"/>
      <c r="AA367" s="82">
        <v>231.33</v>
      </c>
      <c r="AB367" s="86">
        <v>-1.94</v>
      </c>
      <c r="AC367" s="86">
        <v>87850822.040000007</v>
      </c>
      <c r="AD367" s="86">
        <v>87850822.040000007</v>
      </c>
      <c r="AE367" s="86">
        <v>0</v>
      </c>
      <c r="AF367" s="86">
        <v>286553.32</v>
      </c>
      <c r="AG367" s="86">
        <v>2025445.01</v>
      </c>
      <c r="AH367" s="86">
        <v>-1738891.69</v>
      </c>
      <c r="AI367" s="86"/>
      <c r="AJ367" s="86">
        <v>7605981949.7200003</v>
      </c>
      <c r="AK367" s="82">
        <v>1.155</v>
      </c>
      <c r="AL367" s="82" t="s">
        <v>8860</v>
      </c>
      <c r="AM367" s="82" t="s">
        <v>4979</v>
      </c>
      <c r="AN367" s="82">
        <v>6244</v>
      </c>
      <c r="AO367" s="82" t="s">
        <v>5041</v>
      </c>
      <c r="AP367" s="82"/>
      <c r="AQ367" s="83"/>
      <c r="AR367" s="83"/>
      <c r="AS367" s="82">
        <v>0</v>
      </c>
      <c r="AT367" s="82"/>
      <c r="AU367" s="83">
        <v>45777</v>
      </c>
      <c r="AV367" s="82" t="s">
        <v>4979</v>
      </c>
      <c r="AW367" s="82">
        <v>2</v>
      </c>
      <c r="AX367" s="83"/>
      <c r="AY367" s="82" t="s">
        <v>4963</v>
      </c>
      <c r="AZ367" s="82">
        <v>1</v>
      </c>
      <c r="BA367" s="82"/>
      <c r="BB367" s="82"/>
      <c r="BC367" s="87"/>
      <c r="BD367" s="87"/>
      <c r="BE367" s="87"/>
      <c r="BF367" s="87"/>
      <c r="BG367" s="82" t="s">
        <v>4888</v>
      </c>
      <c r="BH367" s="82" t="s">
        <v>8509</v>
      </c>
      <c r="BI367" s="82"/>
      <c r="BJ367" s="82"/>
      <c r="BK367" s="82"/>
      <c r="BL367" s="86">
        <v>87850822.040000007</v>
      </c>
      <c r="BM367" s="82">
        <v>1.155</v>
      </c>
      <c r="BN367" s="82" t="s">
        <v>5002</v>
      </c>
      <c r="BO367" s="82"/>
      <c r="BP367" s="88"/>
      <c r="BQ367" s="88"/>
      <c r="BR367" s="88"/>
      <c r="BS367" s="82"/>
      <c r="BT367" s="85"/>
    </row>
    <row r="368" spans="1:72" hidden="1">
      <c r="A368" s="82" t="s">
        <v>5012</v>
      </c>
      <c r="B368" s="82" t="s">
        <v>5013</v>
      </c>
      <c r="C368" s="82" t="s">
        <v>433</v>
      </c>
      <c r="D368" s="82" t="s">
        <v>5260</v>
      </c>
      <c r="E368" s="82" t="s">
        <v>8438</v>
      </c>
      <c r="F368" s="82" t="s">
        <v>4978</v>
      </c>
      <c r="G368" s="83"/>
      <c r="H368" s="84">
        <v>45786</v>
      </c>
      <c r="I368" s="85"/>
      <c r="J368" s="82">
        <v>1864.5</v>
      </c>
      <c r="K368" s="86">
        <v>0</v>
      </c>
      <c r="L368" s="82"/>
      <c r="M368" s="82"/>
      <c r="N368" s="82"/>
      <c r="O368" s="82"/>
      <c r="P368" s="82" t="s">
        <v>8439</v>
      </c>
      <c r="Q368" s="86"/>
      <c r="R368" s="82">
        <v>0</v>
      </c>
      <c r="S368" s="86">
        <v>228930</v>
      </c>
      <c r="T368" s="83">
        <v>45777</v>
      </c>
      <c r="U368" s="82">
        <v>100</v>
      </c>
      <c r="V368" s="82">
        <v>6494</v>
      </c>
      <c r="W368" s="82" t="s">
        <v>4961</v>
      </c>
      <c r="X368" s="82">
        <v>1621.4937</v>
      </c>
      <c r="Y368" s="86">
        <v>74241711.840000004</v>
      </c>
      <c r="Z368" s="86"/>
      <c r="AA368" s="82">
        <v>1823.8</v>
      </c>
      <c r="AB368" s="86">
        <v>2.23</v>
      </c>
      <c r="AC368" s="86">
        <v>85367997</v>
      </c>
      <c r="AD368" s="86">
        <v>85367997</v>
      </c>
      <c r="AE368" s="86">
        <v>0</v>
      </c>
      <c r="AF368" s="86">
        <v>11126285.16</v>
      </c>
      <c r="AG368" s="86">
        <v>9262794.9600000009</v>
      </c>
      <c r="AH368" s="86">
        <v>1863490.2</v>
      </c>
      <c r="AI368" s="86"/>
      <c r="AJ368" s="86">
        <v>7605981949.7200003</v>
      </c>
      <c r="AK368" s="82">
        <v>1.1224000000000001</v>
      </c>
      <c r="AL368" s="82" t="s">
        <v>8440</v>
      </c>
      <c r="AM368" s="82" t="s">
        <v>4979</v>
      </c>
      <c r="AN368" s="82">
        <v>6253</v>
      </c>
      <c r="AO368" s="82" t="s">
        <v>8441</v>
      </c>
      <c r="AP368" s="82"/>
      <c r="AQ368" s="83">
        <v>44771</v>
      </c>
      <c r="AR368" s="83"/>
      <c r="AS368" s="82">
        <v>0</v>
      </c>
      <c r="AT368" s="82"/>
      <c r="AU368" s="83">
        <v>45777</v>
      </c>
      <c r="AV368" s="82" t="s">
        <v>4979</v>
      </c>
      <c r="AW368" s="82">
        <v>5</v>
      </c>
      <c r="AX368" s="83"/>
      <c r="AY368" s="82" t="s">
        <v>4963</v>
      </c>
      <c r="AZ368" s="82">
        <v>1</v>
      </c>
      <c r="BA368" s="82"/>
      <c r="BB368" s="82"/>
      <c r="BC368" s="87"/>
      <c r="BD368" s="87"/>
      <c r="BE368" s="87"/>
      <c r="BF368" s="87"/>
      <c r="BG368" s="82" t="s">
        <v>4888</v>
      </c>
      <c r="BH368" s="82" t="s">
        <v>8509</v>
      </c>
      <c r="BI368" s="82"/>
      <c r="BJ368" s="82"/>
      <c r="BK368" s="82"/>
      <c r="BL368" s="86">
        <v>85367997</v>
      </c>
      <c r="BM368" s="82">
        <v>1.1224000000000001</v>
      </c>
      <c r="BN368" s="82" t="s">
        <v>8442</v>
      </c>
      <c r="BO368" s="82"/>
      <c r="BP368" s="88"/>
      <c r="BQ368" s="88"/>
      <c r="BR368" s="88"/>
      <c r="BS368" s="82"/>
      <c r="BT368" s="85"/>
    </row>
    <row r="369" spans="1:72" hidden="1">
      <c r="A369" s="82" t="s">
        <v>5012</v>
      </c>
      <c r="B369" s="82" t="s">
        <v>5013</v>
      </c>
      <c r="C369" s="82" t="s">
        <v>449</v>
      </c>
      <c r="D369" s="82" t="s">
        <v>22049</v>
      </c>
      <c r="E369" s="82" t="s">
        <v>5119</v>
      </c>
      <c r="F369" s="82" t="s">
        <v>4978</v>
      </c>
      <c r="G369" s="83"/>
      <c r="H369" s="84">
        <v>6854</v>
      </c>
      <c r="I369" s="85"/>
      <c r="J369" s="82">
        <v>1060</v>
      </c>
      <c r="K369" s="86">
        <v>0</v>
      </c>
      <c r="L369" s="82"/>
      <c r="M369" s="82"/>
      <c r="N369" s="82"/>
      <c r="O369" s="82"/>
      <c r="P369" s="82" t="s">
        <v>5019</v>
      </c>
      <c r="Q369" s="86"/>
      <c r="R369" s="82">
        <v>0</v>
      </c>
      <c r="S369" s="86">
        <v>68540</v>
      </c>
      <c r="T369" s="83">
        <v>45777</v>
      </c>
      <c r="U369" s="82">
        <v>100</v>
      </c>
      <c r="V369" s="82">
        <v>6497</v>
      </c>
      <c r="W369" s="82" t="s">
        <v>4961</v>
      </c>
      <c r="X369" s="82">
        <v>1110.6569</v>
      </c>
      <c r="Y369" s="86">
        <v>7612442.7000000002</v>
      </c>
      <c r="Z369" s="86"/>
      <c r="AA369" s="82">
        <v>1097.7</v>
      </c>
      <c r="AB369" s="86">
        <v>-3.43</v>
      </c>
      <c r="AC369" s="86">
        <v>7265240</v>
      </c>
      <c r="AD369" s="86">
        <v>7265240</v>
      </c>
      <c r="AE369" s="86">
        <v>0</v>
      </c>
      <c r="AF369" s="86">
        <v>-347202.7</v>
      </c>
      <c r="AG369" s="86">
        <v>-88806.9</v>
      </c>
      <c r="AH369" s="86">
        <v>-258395.8</v>
      </c>
      <c r="AI369" s="86"/>
      <c r="AJ369" s="86">
        <v>7605981949.7200003</v>
      </c>
      <c r="AK369" s="82">
        <v>9.5500000000000002E-2</v>
      </c>
      <c r="AL369" s="82" t="s">
        <v>22050</v>
      </c>
      <c r="AM369" s="82" t="s">
        <v>4979</v>
      </c>
      <c r="AN369" s="82">
        <v>6279</v>
      </c>
      <c r="AO369" s="82" t="s">
        <v>5019</v>
      </c>
      <c r="AP369" s="82"/>
      <c r="AQ369" s="83"/>
      <c r="AR369" s="83"/>
      <c r="AS369" s="82">
        <v>0</v>
      </c>
      <c r="AT369" s="82"/>
      <c r="AU369" s="83">
        <v>45777</v>
      </c>
      <c r="AV369" s="82" t="s">
        <v>4979</v>
      </c>
      <c r="AW369" s="82">
        <v>10</v>
      </c>
      <c r="AX369" s="83"/>
      <c r="AY369" s="82" t="s">
        <v>4963</v>
      </c>
      <c r="AZ369" s="82">
        <v>1</v>
      </c>
      <c r="BA369" s="82"/>
      <c r="BB369" s="82"/>
      <c r="BC369" s="87"/>
      <c r="BD369" s="87"/>
      <c r="BE369" s="87"/>
      <c r="BF369" s="87"/>
      <c r="BG369" s="82" t="s">
        <v>4888</v>
      </c>
      <c r="BH369" s="82" t="s">
        <v>8509</v>
      </c>
      <c r="BI369" s="82"/>
      <c r="BJ369" s="82"/>
      <c r="BK369" s="82"/>
      <c r="BL369" s="86">
        <v>7265240</v>
      </c>
      <c r="BM369" s="82">
        <v>9.5500000000000002E-2</v>
      </c>
      <c r="BN369" s="82" t="s">
        <v>5020</v>
      </c>
      <c r="BO369" s="82"/>
      <c r="BP369" s="88"/>
      <c r="BQ369" s="88"/>
      <c r="BR369" s="88"/>
      <c r="BS369" s="82"/>
      <c r="BT369" s="85"/>
    </row>
    <row r="370" spans="1:72" hidden="1">
      <c r="A370" s="82" t="s">
        <v>5012</v>
      </c>
      <c r="B370" s="82" t="s">
        <v>5013</v>
      </c>
      <c r="C370" s="82" t="s">
        <v>574</v>
      </c>
      <c r="D370" s="82" t="s">
        <v>8718</v>
      </c>
      <c r="E370" s="82" t="s">
        <v>8719</v>
      </c>
      <c r="F370" s="82" t="s">
        <v>4978</v>
      </c>
      <c r="G370" s="83"/>
      <c r="H370" s="84">
        <v>26840</v>
      </c>
      <c r="I370" s="85"/>
      <c r="J370" s="82">
        <v>1492.2</v>
      </c>
      <c r="K370" s="86">
        <v>0</v>
      </c>
      <c r="L370" s="82"/>
      <c r="M370" s="82"/>
      <c r="N370" s="82"/>
      <c r="O370" s="82"/>
      <c r="P370" s="82" t="s">
        <v>8279</v>
      </c>
      <c r="Q370" s="86"/>
      <c r="R370" s="82">
        <v>0</v>
      </c>
      <c r="S370" s="86">
        <v>53680</v>
      </c>
      <c r="T370" s="83">
        <v>45777</v>
      </c>
      <c r="U370" s="82">
        <v>100</v>
      </c>
      <c r="V370" s="82">
        <v>6514</v>
      </c>
      <c r="W370" s="82" t="s">
        <v>4961</v>
      </c>
      <c r="X370" s="82">
        <v>1480.9970000000001</v>
      </c>
      <c r="Y370" s="86">
        <v>39749960.780000001</v>
      </c>
      <c r="Z370" s="86"/>
      <c r="AA370" s="82">
        <v>1484.5</v>
      </c>
      <c r="AB370" s="86">
        <v>0.52</v>
      </c>
      <c r="AC370" s="86">
        <v>40050648</v>
      </c>
      <c r="AD370" s="86">
        <v>40050648</v>
      </c>
      <c r="AE370" s="86">
        <v>0</v>
      </c>
      <c r="AF370" s="86">
        <v>300687.21999999997</v>
      </c>
      <c r="AG370" s="86">
        <v>94019.22</v>
      </c>
      <c r="AH370" s="86">
        <v>206668</v>
      </c>
      <c r="AI370" s="86"/>
      <c r="AJ370" s="86">
        <v>7605981949.7200003</v>
      </c>
      <c r="AK370" s="82">
        <v>0.52659999999999996</v>
      </c>
      <c r="AL370" s="82" t="s">
        <v>8720</v>
      </c>
      <c r="AM370" s="82" t="s">
        <v>4979</v>
      </c>
      <c r="AN370" s="82">
        <v>6395</v>
      </c>
      <c r="AO370" s="82" t="s">
        <v>8280</v>
      </c>
      <c r="AP370" s="82"/>
      <c r="AQ370" s="83"/>
      <c r="AR370" s="83"/>
      <c r="AS370" s="82">
        <v>0</v>
      </c>
      <c r="AT370" s="82"/>
      <c r="AU370" s="83">
        <v>45777</v>
      </c>
      <c r="AV370" s="82" t="s">
        <v>4979</v>
      </c>
      <c r="AW370" s="82">
        <v>2</v>
      </c>
      <c r="AX370" s="83"/>
      <c r="AY370" s="82" t="s">
        <v>4963</v>
      </c>
      <c r="AZ370" s="82">
        <v>1</v>
      </c>
      <c r="BA370" s="82"/>
      <c r="BB370" s="82"/>
      <c r="BC370" s="87"/>
      <c r="BD370" s="87"/>
      <c r="BE370" s="87"/>
      <c r="BF370" s="87"/>
      <c r="BG370" s="82" t="s">
        <v>4888</v>
      </c>
      <c r="BH370" s="82" t="s">
        <v>8509</v>
      </c>
      <c r="BI370" s="82"/>
      <c r="BJ370" s="82"/>
      <c r="BK370" s="82"/>
      <c r="BL370" s="86">
        <v>40050648</v>
      </c>
      <c r="BM370" s="82">
        <v>0.52659999999999996</v>
      </c>
      <c r="BN370" s="82" t="s">
        <v>4964</v>
      </c>
      <c r="BO370" s="82"/>
      <c r="BP370" s="88"/>
      <c r="BQ370" s="88"/>
      <c r="BR370" s="88"/>
      <c r="BS370" s="82"/>
      <c r="BT370" s="85"/>
    </row>
    <row r="371" spans="1:72" hidden="1">
      <c r="A371" s="82" t="s">
        <v>5012</v>
      </c>
      <c r="B371" s="82" t="s">
        <v>5013</v>
      </c>
      <c r="C371" s="82" t="s">
        <v>586</v>
      </c>
      <c r="D371" s="82" t="s">
        <v>5353</v>
      </c>
      <c r="E371" s="82" t="s">
        <v>8520</v>
      </c>
      <c r="F371" s="82" t="s">
        <v>4978</v>
      </c>
      <c r="G371" s="83"/>
      <c r="H371" s="84">
        <v>19448</v>
      </c>
      <c r="I371" s="85"/>
      <c r="J371" s="82">
        <v>1550.1</v>
      </c>
      <c r="K371" s="86">
        <v>0</v>
      </c>
      <c r="L371" s="82"/>
      <c r="M371" s="82"/>
      <c r="N371" s="82"/>
      <c r="O371" s="82"/>
      <c r="P371" s="82" t="s">
        <v>4999</v>
      </c>
      <c r="Q371" s="86"/>
      <c r="R371" s="82">
        <v>0</v>
      </c>
      <c r="S371" s="86">
        <v>38896</v>
      </c>
      <c r="T371" s="83">
        <v>45777</v>
      </c>
      <c r="U371" s="82">
        <v>100</v>
      </c>
      <c r="V371" s="82">
        <v>6515</v>
      </c>
      <c r="W371" s="82" t="s">
        <v>4961</v>
      </c>
      <c r="X371" s="82">
        <v>1532.3039000000001</v>
      </c>
      <c r="Y371" s="86">
        <v>29800246.969999999</v>
      </c>
      <c r="Z371" s="86"/>
      <c r="AA371" s="82">
        <v>1541.5</v>
      </c>
      <c r="AB371" s="86">
        <v>0.56000000000000005</v>
      </c>
      <c r="AC371" s="86">
        <v>30146344.800000001</v>
      </c>
      <c r="AD371" s="86">
        <v>30146344.800000001</v>
      </c>
      <c r="AE371" s="86">
        <v>0</v>
      </c>
      <c r="AF371" s="86">
        <v>346097.83</v>
      </c>
      <c r="AG371" s="86">
        <v>178845.03</v>
      </c>
      <c r="AH371" s="86">
        <v>167252.79999999999</v>
      </c>
      <c r="AI371" s="86"/>
      <c r="AJ371" s="86">
        <v>7605981949.7200003</v>
      </c>
      <c r="AK371" s="82">
        <v>0.39639999999999997</v>
      </c>
      <c r="AL371" s="82" t="s">
        <v>8521</v>
      </c>
      <c r="AM371" s="82" t="s">
        <v>4979</v>
      </c>
      <c r="AN371" s="82">
        <v>6403</v>
      </c>
      <c r="AO371" s="82" t="s">
        <v>5000</v>
      </c>
      <c r="AP371" s="82"/>
      <c r="AQ371" s="83">
        <v>45127</v>
      </c>
      <c r="AR371" s="83"/>
      <c r="AS371" s="82">
        <v>0</v>
      </c>
      <c r="AT371" s="82"/>
      <c r="AU371" s="83">
        <v>45777</v>
      </c>
      <c r="AV371" s="82" t="s">
        <v>4979</v>
      </c>
      <c r="AW371" s="82">
        <v>2</v>
      </c>
      <c r="AX371" s="83"/>
      <c r="AY371" s="82" t="s">
        <v>4963</v>
      </c>
      <c r="AZ371" s="82">
        <v>1</v>
      </c>
      <c r="BA371" s="82"/>
      <c r="BB371" s="82"/>
      <c r="BC371" s="87"/>
      <c r="BD371" s="87"/>
      <c r="BE371" s="87"/>
      <c r="BF371" s="87"/>
      <c r="BG371" s="82" t="s">
        <v>4888</v>
      </c>
      <c r="BH371" s="82" t="s">
        <v>8509</v>
      </c>
      <c r="BI371" s="82"/>
      <c r="BJ371" s="82"/>
      <c r="BK371" s="82"/>
      <c r="BL371" s="86">
        <v>30146344.800000001</v>
      </c>
      <c r="BM371" s="82">
        <v>0.39639999999999997</v>
      </c>
      <c r="BN371" s="82" t="s">
        <v>4997</v>
      </c>
      <c r="BO371" s="82"/>
      <c r="BP371" s="88"/>
      <c r="BQ371" s="88"/>
      <c r="BR371" s="88"/>
      <c r="BS371" s="82"/>
      <c r="BT371" s="85"/>
    </row>
    <row r="372" spans="1:72" hidden="1">
      <c r="A372" s="82" t="s">
        <v>5012</v>
      </c>
      <c r="B372" s="82" t="s">
        <v>5013</v>
      </c>
      <c r="C372" s="82" t="s">
        <v>595</v>
      </c>
      <c r="D372" s="82" t="s">
        <v>5293</v>
      </c>
      <c r="E372" s="82" t="s">
        <v>8585</v>
      </c>
      <c r="F372" s="82" t="s">
        <v>4978</v>
      </c>
      <c r="G372" s="83"/>
      <c r="H372" s="84">
        <v>108238</v>
      </c>
      <c r="I372" s="85"/>
      <c r="J372" s="82">
        <v>385.3</v>
      </c>
      <c r="K372" s="86">
        <v>0</v>
      </c>
      <c r="L372" s="82"/>
      <c r="M372" s="82"/>
      <c r="N372" s="82"/>
      <c r="O372" s="82"/>
      <c r="P372" s="82" t="s">
        <v>8586</v>
      </c>
      <c r="Q372" s="86"/>
      <c r="R372" s="82">
        <v>0</v>
      </c>
      <c r="S372" s="86">
        <v>1082380</v>
      </c>
      <c r="T372" s="83">
        <v>45777</v>
      </c>
      <c r="U372" s="82">
        <v>100</v>
      </c>
      <c r="V372" s="82">
        <v>13324</v>
      </c>
      <c r="W372" s="82" t="s">
        <v>4961</v>
      </c>
      <c r="X372" s="82">
        <v>398.62270000000001</v>
      </c>
      <c r="Y372" s="86">
        <v>43146122.75</v>
      </c>
      <c r="Z372" s="86"/>
      <c r="AA372" s="82">
        <v>389.1</v>
      </c>
      <c r="AB372" s="86">
        <v>-0.98</v>
      </c>
      <c r="AC372" s="86">
        <v>41704101.399999999</v>
      </c>
      <c r="AD372" s="86">
        <v>41704101.399999999</v>
      </c>
      <c r="AE372" s="86">
        <v>0</v>
      </c>
      <c r="AF372" s="86">
        <v>-1442021.35</v>
      </c>
      <c r="AG372" s="86">
        <v>-1030716.95</v>
      </c>
      <c r="AH372" s="86">
        <v>-411304.4</v>
      </c>
      <c r="AI372" s="86"/>
      <c r="AJ372" s="86">
        <v>7605981949.7200003</v>
      </c>
      <c r="AK372" s="82">
        <v>0.54830000000000001</v>
      </c>
      <c r="AL372" s="82" t="s">
        <v>8587</v>
      </c>
      <c r="AM372" s="82" t="s">
        <v>4979</v>
      </c>
      <c r="AN372" s="82">
        <v>6425</v>
      </c>
      <c r="AO372" s="82" t="s">
        <v>8588</v>
      </c>
      <c r="AP372" s="82"/>
      <c r="AQ372" s="83">
        <v>45687</v>
      </c>
      <c r="AR372" s="83"/>
      <c r="AS372" s="82">
        <v>0</v>
      </c>
      <c r="AT372" s="82"/>
      <c r="AU372" s="83">
        <v>45777</v>
      </c>
      <c r="AV372" s="82" t="s">
        <v>4979</v>
      </c>
      <c r="AW372" s="82">
        <v>10</v>
      </c>
      <c r="AX372" s="83"/>
      <c r="AY372" s="82" t="s">
        <v>4963</v>
      </c>
      <c r="AZ372" s="82">
        <v>1</v>
      </c>
      <c r="BA372" s="82"/>
      <c r="BB372" s="82"/>
      <c r="BC372" s="87"/>
      <c r="BD372" s="87"/>
      <c r="BE372" s="87"/>
      <c r="BF372" s="87"/>
      <c r="BG372" s="82" t="s">
        <v>4888</v>
      </c>
      <c r="BH372" s="82" t="s">
        <v>8509</v>
      </c>
      <c r="BI372" s="82"/>
      <c r="BJ372" s="82"/>
      <c r="BK372" s="82"/>
      <c r="BL372" s="86">
        <v>41704101.399999999</v>
      </c>
      <c r="BM372" s="82">
        <v>0.54830000000000001</v>
      </c>
      <c r="BN372" s="82" t="s">
        <v>4975</v>
      </c>
      <c r="BO372" s="82"/>
      <c r="BP372" s="88"/>
      <c r="BQ372" s="88"/>
      <c r="BR372" s="88"/>
      <c r="BS372" s="82"/>
      <c r="BT372" s="85"/>
    </row>
    <row r="373" spans="1:72" hidden="1">
      <c r="A373" s="82" t="s">
        <v>5012</v>
      </c>
      <c r="B373" s="82" t="s">
        <v>5013</v>
      </c>
      <c r="C373" s="82" t="s">
        <v>20517</v>
      </c>
      <c r="D373" s="82" t="s">
        <v>20518</v>
      </c>
      <c r="E373" s="82" t="s">
        <v>20519</v>
      </c>
      <c r="F373" s="82" t="s">
        <v>4978</v>
      </c>
      <c r="G373" s="83"/>
      <c r="H373" s="84">
        <v>41377</v>
      </c>
      <c r="I373" s="85"/>
      <c r="J373" s="82">
        <v>504.35</v>
      </c>
      <c r="K373" s="86">
        <v>0</v>
      </c>
      <c r="L373" s="82"/>
      <c r="M373" s="82"/>
      <c r="N373" s="82"/>
      <c r="O373" s="82"/>
      <c r="P373" s="82" t="s">
        <v>20520</v>
      </c>
      <c r="Q373" s="86"/>
      <c r="R373" s="82">
        <v>0</v>
      </c>
      <c r="S373" s="86">
        <v>206885</v>
      </c>
      <c r="T373" s="83">
        <v>45777</v>
      </c>
      <c r="U373" s="82">
        <v>100</v>
      </c>
      <c r="V373" s="82">
        <v>178040</v>
      </c>
      <c r="W373" s="82" t="s">
        <v>4961</v>
      </c>
      <c r="X373" s="82">
        <v>699.71799999999996</v>
      </c>
      <c r="Y373" s="86">
        <v>28952233.23</v>
      </c>
      <c r="Z373" s="86"/>
      <c r="AA373" s="82">
        <v>518.65</v>
      </c>
      <c r="AB373" s="86">
        <v>-2.76</v>
      </c>
      <c r="AC373" s="86">
        <v>20868489.949999999</v>
      </c>
      <c r="AD373" s="86">
        <v>20868489.949999999</v>
      </c>
      <c r="AE373" s="86">
        <v>0</v>
      </c>
      <c r="AF373" s="86">
        <v>-8083743.2800000003</v>
      </c>
      <c r="AG373" s="86">
        <v>-7492052.1799999997</v>
      </c>
      <c r="AH373" s="86">
        <v>-591691.1</v>
      </c>
      <c r="AI373" s="86"/>
      <c r="AJ373" s="86">
        <v>7605981949.7200003</v>
      </c>
      <c r="AK373" s="82">
        <v>0.27439999999999998</v>
      </c>
      <c r="AL373" s="82" t="s">
        <v>20521</v>
      </c>
      <c r="AM373" s="82" t="s">
        <v>4979</v>
      </c>
      <c r="AN373" s="82">
        <v>800274</v>
      </c>
      <c r="AO373" s="82" t="s">
        <v>8796</v>
      </c>
      <c r="AP373" s="82"/>
      <c r="AQ373" s="83"/>
      <c r="AR373" s="83"/>
      <c r="AS373" s="82">
        <v>0</v>
      </c>
      <c r="AT373" s="82"/>
      <c r="AU373" s="83">
        <v>45777</v>
      </c>
      <c r="AV373" s="82" t="s">
        <v>4979</v>
      </c>
      <c r="AW373" s="82">
        <v>5</v>
      </c>
      <c r="AX373" s="83"/>
      <c r="AY373" s="82" t="s">
        <v>4963</v>
      </c>
      <c r="AZ373" s="82">
        <v>1</v>
      </c>
      <c r="BA373" s="82"/>
      <c r="BB373" s="82"/>
      <c r="BC373" s="87"/>
      <c r="BD373" s="87"/>
      <c r="BE373" s="87"/>
      <c r="BF373" s="87"/>
      <c r="BG373" s="82" t="s">
        <v>4888</v>
      </c>
      <c r="BH373" s="82" t="s">
        <v>8509</v>
      </c>
      <c r="BI373" s="82"/>
      <c r="BJ373" s="82"/>
      <c r="BK373" s="82"/>
      <c r="BL373" s="86">
        <v>20868489.949999999</v>
      </c>
      <c r="BM373" s="82">
        <v>0.27439999999999998</v>
      </c>
      <c r="BN373" s="82" t="s">
        <v>8797</v>
      </c>
      <c r="BO373" s="82"/>
      <c r="BP373" s="88"/>
      <c r="BQ373" s="88"/>
      <c r="BR373" s="88"/>
      <c r="BS373" s="82"/>
      <c r="BT373" s="85"/>
    </row>
    <row r="374" spans="1:72" hidden="1">
      <c r="A374" s="82" t="s">
        <v>5012</v>
      </c>
      <c r="B374" s="82" t="s">
        <v>5013</v>
      </c>
      <c r="C374" s="82" t="s">
        <v>630</v>
      </c>
      <c r="D374" s="82" t="s">
        <v>8626</v>
      </c>
      <c r="E374" s="82" t="s">
        <v>8627</v>
      </c>
      <c r="F374" s="82" t="s">
        <v>4978</v>
      </c>
      <c r="G374" s="83"/>
      <c r="H374" s="84">
        <v>16417</v>
      </c>
      <c r="I374" s="85"/>
      <c r="J374" s="82">
        <v>1088.55</v>
      </c>
      <c r="K374" s="86">
        <v>0</v>
      </c>
      <c r="L374" s="82"/>
      <c r="M374" s="82"/>
      <c r="N374" s="82"/>
      <c r="O374" s="82"/>
      <c r="P374" s="82" t="s">
        <v>8628</v>
      </c>
      <c r="Q374" s="86"/>
      <c r="R374" s="82">
        <v>0</v>
      </c>
      <c r="S374" s="86">
        <v>164170</v>
      </c>
      <c r="T374" s="83">
        <v>45777</v>
      </c>
      <c r="U374" s="82">
        <v>100</v>
      </c>
      <c r="V374" s="82">
        <v>96125</v>
      </c>
      <c r="W374" s="82" t="s">
        <v>4961</v>
      </c>
      <c r="X374" s="82">
        <v>1498.8724</v>
      </c>
      <c r="Y374" s="86">
        <v>24606988.190000001</v>
      </c>
      <c r="Z374" s="86"/>
      <c r="AA374" s="82">
        <v>1147.05</v>
      </c>
      <c r="AB374" s="86">
        <v>-5.0999999999999996</v>
      </c>
      <c r="AC374" s="86">
        <v>17870725.350000001</v>
      </c>
      <c r="AD374" s="86">
        <v>17870725.350000001</v>
      </c>
      <c r="AE374" s="86">
        <v>0</v>
      </c>
      <c r="AF374" s="86">
        <v>-6736262.8399999999</v>
      </c>
      <c r="AG374" s="86">
        <v>-5775868.3399999999</v>
      </c>
      <c r="AH374" s="86">
        <v>-960394.5</v>
      </c>
      <c r="AI374" s="86"/>
      <c r="AJ374" s="86">
        <v>7605981949.7200003</v>
      </c>
      <c r="AK374" s="82">
        <v>0.23499999999999999</v>
      </c>
      <c r="AL374" s="82" t="s">
        <v>8629</v>
      </c>
      <c r="AM374" s="82" t="s">
        <v>4979</v>
      </c>
      <c r="AN374" s="82">
        <v>785160</v>
      </c>
      <c r="AO374" s="82" t="s">
        <v>8280</v>
      </c>
      <c r="AP374" s="82"/>
      <c r="AQ374" s="83">
        <v>45498</v>
      </c>
      <c r="AR374" s="83"/>
      <c r="AS374" s="82">
        <v>0</v>
      </c>
      <c r="AT374" s="82"/>
      <c r="AU374" s="83">
        <v>45777</v>
      </c>
      <c r="AV374" s="82" t="s">
        <v>4979</v>
      </c>
      <c r="AW374" s="82">
        <v>10</v>
      </c>
      <c r="AX374" s="83"/>
      <c r="AY374" s="82" t="s">
        <v>4963</v>
      </c>
      <c r="AZ374" s="82">
        <v>1</v>
      </c>
      <c r="BA374" s="82"/>
      <c r="BB374" s="82"/>
      <c r="BC374" s="87"/>
      <c r="BD374" s="87"/>
      <c r="BE374" s="87"/>
      <c r="BF374" s="87"/>
      <c r="BG374" s="82" t="s">
        <v>4888</v>
      </c>
      <c r="BH374" s="82" t="s">
        <v>8509</v>
      </c>
      <c r="BI374" s="82"/>
      <c r="BJ374" s="82"/>
      <c r="BK374" s="82"/>
      <c r="BL374" s="86">
        <v>17870725.350000001</v>
      </c>
      <c r="BM374" s="82">
        <v>0.23499999999999999</v>
      </c>
      <c r="BN374" s="82" t="s">
        <v>4964</v>
      </c>
      <c r="BO374" s="82"/>
      <c r="BP374" s="88"/>
      <c r="BQ374" s="88"/>
      <c r="BR374" s="88"/>
      <c r="BS374" s="82"/>
      <c r="BT374" s="85"/>
    </row>
    <row r="375" spans="1:72" hidden="1">
      <c r="A375" s="82" t="s">
        <v>5012</v>
      </c>
      <c r="B375" s="82" t="s">
        <v>5013</v>
      </c>
      <c r="C375" s="82" t="s">
        <v>645</v>
      </c>
      <c r="D375" s="82" t="s">
        <v>5412</v>
      </c>
      <c r="E375" s="82" t="s">
        <v>8820</v>
      </c>
      <c r="F375" s="82" t="s">
        <v>4978</v>
      </c>
      <c r="G375" s="83"/>
      <c r="H375" s="84">
        <v>21267</v>
      </c>
      <c r="I375" s="85"/>
      <c r="J375" s="82">
        <v>2895.4</v>
      </c>
      <c r="K375" s="86">
        <v>0</v>
      </c>
      <c r="L375" s="82"/>
      <c r="M375" s="82"/>
      <c r="N375" s="82"/>
      <c r="O375" s="82"/>
      <c r="P375" s="82" t="s">
        <v>5131</v>
      </c>
      <c r="Q375" s="86"/>
      <c r="R375" s="82">
        <v>0</v>
      </c>
      <c r="S375" s="86">
        <v>42534</v>
      </c>
      <c r="T375" s="83">
        <v>45777</v>
      </c>
      <c r="U375" s="82">
        <v>100</v>
      </c>
      <c r="V375" s="82">
        <v>6523</v>
      </c>
      <c r="W375" s="82" t="s">
        <v>4961</v>
      </c>
      <c r="X375" s="82">
        <v>3449.7698999999998</v>
      </c>
      <c r="Y375" s="86">
        <v>73366257</v>
      </c>
      <c r="Z375" s="86"/>
      <c r="AA375" s="82">
        <v>2899.9</v>
      </c>
      <c r="AB375" s="86">
        <v>-0.16</v>
      </c>
      <c r="AC375" s="86">
        <v>61576471.799999997</v>
      </c>
      <c r="AD375" s="86">
        <v>61576471.799999997</v>
      </c>
      <c r="AE375" s="86">
        <v>0</v>
      </c>
      <c r="AF375" s="86">
        <v>-11789785.199999999</v>
      </c>
      <c r="AG375" s="86">
        <v>-11694083.699999999</v>
      </c>
      <c r="AH375" s="86">
        <v>-95701.5</v>
      </c>
      <c r="AI375" s="86"/>
      <c r="AJ375" s="86">
        <v>7605981949.7200003</v>
      </c>
      <c r="AK375" s="82">
        <v>0.80959999999999999</v>
      </c>
      <c r="AL375" s="82" t="s">
        <v>8821</v>
      </c>
      <c r="AM375" s="82" t="s">
        <v>4979</v>
      </c>
      <c r="AN375" s="82">
        <v>6471</v>
      </c>
      <c r="AO375" s="82" t="s">
        <v>5015</v>
      </c>
      <c r="AP375" s="82"/>
      <c r="AQ375" s="83">
        <v>45701</v>
      </c>
      <c r="AR375" s="83"/>
      <c r="AS375" s="82">
        <v>0</v>
      </c>
      <c r="AT375" s="82"/>
      <c r="AU375" s="83">
        <v>45777</v>
      </c>
      <c r="AV375" s="82" t="s">
        <v>4979</v>
      </c>
      <c r="AW375" s="82">
        <v>2</v>
      </c>
      <c r="AX375" s="83"/>
      <c r="AY375" s="82" t="s">
        <v>4963</v>
      </c>
      <c r="AZ375" s="82">
        <v>1</v>
      </c>
      <c r="BA375" s="82"/>
      <c r="BB375" s="82"/>
      <c r="BC375" s="87"/>
      <c r="BD375" s="87"/>
      <c r="BE375" s="87"/>
      <c r="BF375" s="87"/>
      <c r="BG375" s="82" t="s">
        <v>4888</v>
      </c>
      <c r="BH375" s="82" t="s">
        <v>8509</v>
      </c>
      <c r="BI375" s="82"/>
      <c r="BJ375" s="82"/>
      <c r="BK375" s="82"/>
      <c r="BL375" s="86">
        <v>61576471.799999997</v>
      </c>
      <c r="BM375" s="82">
        <v>0.80959999999999999</v>
      </c>
      <c r="BN375" s="82" t="s">
        <v>5002</v>
      </c>
      <c r="BO375" s="82"/>
      <c r="BP375" s="88"/>
      <c r="BQ375" s="88"/>
      <c r="BR375" s="88"/>
      <c r="BS375" s="82"/>
      <c r="BT375" s="85"/>
    </row>
    <row r="376" spans="1:72" hidden="1">
      <c r="A376" s="82" t="s">
        <v>5012</v>
      </c>
      <c r="B376" s="82" t="s">
        <v>5013</v>
      </c>
      <c r="C376" s="82" t="s">
        <v>20900</v>
      </c>
      <c r="D376" s="82" t="s">
        <v>20901</v>
      </c>
      <c r="E376" s="82" t="s">
        <v>20902</v>
      </c>
      <c r="F376" s="82" t="s">
        <v>4978</v>
      </c>
      <c r="G376" s="83"/>
      <c r="H376" s="84">
        <v>62178</v>
      </c>
      <c r="I376" s="85"/>
      <c r="J376" s="82">
        <v>364.9</v>
      </c>
      <c r="K376" s="86">
        <v>0</v>
      </c>
      <c r="L376" s="82"/>
      <c r="M376" s="82"/>
      <c r="N376" s="82"/>
      <c r="O376" s="82"/>
      <c r="P376" s="82" t="s">
        <v>4995</v>
      </c>
      <c r="Q376" s="86"/>
      <c r="R376" s="82">
        <v>0</v>
      </c>
      <c r="S376" s="86">
        <v>62178</v>
      </c>
      <c r="T376" s="83">
        <v>45777</v>
      </c>
      <c r="U376" s="82">
        <v>100</v>
      </c>
      <c r="V376" s="82">
        <v>179968</v>
      </c>
      <c r="W376" s="82" t="s">
        <v>4961</v>
      </c>
      <c r="X376" s="82">
        <v>402</v>
      </c>
      <c r="Y376" s="86">
        <v>24995556</v>
      </c>
      <c r="Z376" s="86"/>
      <c r="AA376" s="82">
        <v>374.55</v>
      </c>
      <c r="AB376" s="86">
        <v>-2.58</v>
      </c>
      <c r="AC376" s="86">
        <v>22688752.199999999</v>
      </c>
      <c r="AD376" s="86">
        <v>22688752.199999999</v>
      </c>
      <c r="AE376" s="86">
        <v>0</v>
      </c>
      <c r="AF376" s="86">
        <v>-2306803.7999999998</v>
      </c>
      <c r="AG376" s="86">
        <v>-1706786.1</v>
      </c>
      <c r="AH376" s="86">
        <v>-600017.69999999995</v>
      </c>
      <c r="AI376" s="86"/>
      <c r="AJ376" s="86">
        <v>7605981949.7200003</v>
      </c>
      <c r="AK376" s="82">
        <v>0.29830000000000001</v>
      </c>
      <c r="AL376" s="82" t="s">
        <v>20903</v>
      </c>
      <c r="AM376" s="82" t="s">
        <v>4979</v>
      </c>
      <c r="AN376" s="82">
        <v>800508</v>
      </c>
      <c r="AO376" s="82" t="s">
        <v>4996</v>
      </c>
      <c r="AP376" s="82"/>
      <c r="AQ376" s="83"/>
      <c r="AR376" s="83"/>
      <c r="AS376" s="82">
        <v>0</v>
      </c>
      <c r="AT376" s="82"/>
      <c r="AU376" s="83">
        <v>45777</v>
      </c>
      <c r="AV376" s="82" t="s">
        <v>4979</v>
      </c>
      <c r="AW376" s="82">
        <v>1</v>
      </c>
      <c r="AX376" s="83"/>
      <c r="AY376" s="82" t="s">
        <v>4963</v>
      </c>
      <c r="AZ376" s="82">
        <v>1</v>
      </c>
      <c r="BA376" s="82"/>
      <c r="BB376" s="82"/>
      <c r="BC376" s="87"/>
      <c r="BD376" s="87"/>
      <c r="BE376" s="87"/>
      <c r="BF376" s="87"/>
      <c r="BG376" s="82" t="s">
        <v>4888</v>
      </c>
      <c r="BH376" s="82" t="s">
        <v>8509</v>
      </c>
      <c r="BI376" s="82"/>
      <c r="BJ376" s="82"/>
      <c r="BK376" s="82"/>
      <c r="BL376" s="86">
        <v>22688752.199999999</v>
      </c>
      <c r="BM376" s="82">
        <v>0.29830000000000001</v>
      </c>
      <c r="BN376" s="82" t="s">
        <v>4997</v>
      </c>
      <c r="BO376" s="82"/>
      <c r="BP376" s="88"/>
      <c r="BQ376" s="88"/>
      <c r="BR376" s="88"/>
      <c r="BS376" s="82"/>
      <c r="BT376" s="85"/>
    </row>
    <row r="377" spans="1:72" hidden="1">
      <c r="A377" s="82" t="s">
        <v>5012</v>
      </c>
      <c r="B377" s="82" t="s">
        <v>5013</v>
      </c>
      <c r="C377" s="82" t="s">
        <v>844</v>
      </c>
      <c r="D377" s="82" t="s">
        <v>5610</v>
      </c>
      <c r="E377" s="82" t="s">
        <v>8721</v>
      </c>
      <c r="F377" s="82" t="s">
        <v>4978</v>
      </c>
      <c r="G377" s="83"/>
      <c r="H377" s="84">
        <v>28049</v>
      </c>
      <c r="I377" s="85"/>
      <c r="J377" s="82">
        <v>1875</v>
      </c>
      <c r="K377" s="86">
        <v>0</v>
      </c>
      <c r="L377" s="82"/>
      <c r="M377" s="82"/>
      <c r="N377" s="82"/>
      <c r="O377" s="82"/>
      <c r="P377" s="82" t="s">
        <v>5003</v>
      </c>
      <c r="Q377" s="86"/>
      <c r="R377" s="82">
        <v>0</v>
      </c>
      <c r="S377" s="86">
        <v>280490</v>
      </c>
      <c r="T377" s="83">
        <v>45777</v>
      </c>
      <c r="U377" s="82">
        <v>100</v>
      </c>
      <c r="V377" s="82">
        <v>68916</v>
      </c>
      <c r="W377" s="82" t="s">
        <v>4961</v>
      </c>
      <c r="X377" s="82">
        <v>2014.6446000000001</v>
      </c>
      <c r="Y377" s="86">
        <v>56508766.32</v>
      </c>
      <c r="Z377" s="86"/>
      <c r="AA377" s="82">
        <v>1894.1</v>
      </c>
      <c r="AB377" s="86">
        <v>-1.01</v>
      </c>
      <c r="AC377" s="86">
        <v>52591875</v>
      </c>
      <c r="AD377" s="86">
        <v>52591875</v>
      </c>
      <c r="AE377" s="86">
        <v>0</v>
      </c>
      <c r="AF377" s="86">
        <v>-3916891.32</v>
      </c>
      <c r="AG377" s="86">
        <v>-3381155.42</v>
      </c>
      <c r="AH377" s="86">
        <v>-535735.9</v>
      </c>
      <c r="AI377" s="86"/>
      <c r="AJ377" s="86">
        <v>7605981949.7200003</v>
      </c>
      <c r="AK377" s="82">
        <v>0.6915</v>
      </c>
      <c r="AL377" s="82" t="s">
        <v>8722</v>
      </c>
      <c r="AM377" s="82" t="s">
        <v>4979</v>
      </c>
      <c r="AN377" s="82">
        <v>778389</v>
      </c>
      <c r="AO377" s="82" t="s">
        <v>5004</v>
      </c>
      <c r="AP377" s="82"/>
      <c r="AQ377" s="83"/>
      <c r="AR377" s="83"/>
      <c r="AS377" s="82">
        <v>0</v>
      </c>
      <c r="AT377" s="82"/>
      <c r="AU377" s="83">
        <v>45777</v>
      </c>
      <c r="AV377" s="82" t="s">
        <v>4979</v>
      </c>
      <c r="AW377" s="82">
        <v>10</v>
      </c>
      <c r="AX377" s="83"/>
      <c r="AY377" s="82" t="s">
        <v>4963</v>
      </c>
      <c r="AZ377" s="82">
        <v>1</v>
      </c>
      <c r="BA377" s="82"/>
      <c r="BB377" s="82"/>
      <c r="BC377" s="87"/>
      <c r="BD377" s="87"/>
      <c r="BE377" s="87"/>
      <c r="BF377" s="87"/>
      <c r="BG377" s="82" t="s">
        <v>4888</v>
      </c>
      <c r="BH377" s="82" t="s">
        <v>8509</v>
      </c>
      <c r="BI377" s="82"/>
      <c r="BJ377" s="82"/>
      <c r="BK377" s="82"/>
      <c r="BL377" s="86">
        <v>52591875</v>
      </c>
      <c r="BM377" s="82">
        <v>0.6915</v>
      </c>
      <c r="BN377" s="82" t="s">
        <v>4984</v>
      </c>
      <c r="BO377" s="82"/>
      <c r="BP377" s="88"/>
      <c r="BQ377" s="88"/>
      <c r="BR377" s="88"/>
      <c r="BS377" s="82"/>
      <c r="BT377" s="85"/>
    </row>
    <row r="378" spans="1:72" hidden="1">
      <c r="A378" s="82" t="s">
        <v>5012</v>
      </c>
      <c r="B378" s="82" t="s">
        <v>5013</v>
      </c>
      <c r="C378" s="82" t="s">
        <v>3426</v>
      </c>
      <c r="D378" s="82" t="s">
        <v>3425</v>
      </c>
      <c r="E378" s="82" t="s">
        <v>9636</v>
      </c>
      <c r="F378" s="82" t="s">
        <v>4978</v>
      </c>
      <c r="G378" s="83"/>
      <c r="H378" s="84">
        <v>31827</v>
      </c>
      <c r="I378" s="85"/>
      <c r="J378" s="82">
        <v>492.75</v>
      </c>
      <c r="K378" s="86">
        <v>0</v>
      </c>
      <c r="L378" s="82"/>
      <c r="M378" s="82"/>
      <c r="N378" s="82"/>
      <c r="O378" s="82"/>
      <c r="P378" s="82" t="s">
        <v>5018</v>
      </c>
      <c r="Q378" s="86"/>
      <c r="R378" s="82">
        <v>0</v>
      </c>
      <c r="S378" s="86">
        <v>318270</v>
      </c>
      <c r="T378" s="83">
        <v>45777</v>
      </c>
      <c r="U378" s="82">
        <v>100</v>
      </c>
      <c r="V378" s="82">
        <v>146554</v>
      </c>
      <c r="W378" s="82" t="s">
        <v>4961</v>
      </c>
      <c r="X378" s="82">
        <v>500</v>
      </c>
      <c r="Y378" s="86">
        <v>15913500</v>
      </c>
      <c r="Z378" s="86"/>
      <c r="AA378" s="82">
        <v>499.3</v>
      </c>
      <c r="AB378" s="86">
        <v>-1.31</v>
      </c>
      <c r="AC378" s="86">
        <v>15682754.25</v>
      </c>
      <c r="AD378" s="86">
        <v>15682754.25</v>
      </c>
      <c r="AE378" s="86">
        <v>0</v>
      </c>
      <c r="AF378" s="86">
        <v>-230745.75</v>
      </c>
      <c r="AG378" s="86">
        <v>-22278.9</v>
      </c>
      <c r="AH378" s="86">
        <v>-208466.85</v>
      </c>
      <c r="AI378" s="86"/>
      <c r="AJ378" s="86">
        <v>7605981949.7200003</v>
      </c>
      <c r="AK378" s="82">
        <v>0.20619999999999999</v>
      </c>
      <c r="AL378" s="82" t="s">
        <v>9637</v>
      </c>
      <c r="AM378" s="82" t="s">
        <v>4979</v>
      </c>
      <c r="AN378" s="82">
        <v>795071</v>
      </c>
      <c r="AO378" s="82" t="s">
        <v>4998</v>
      </c>
      <c r="AP378" s="82"/>
      <c r="AQ378" s="83"/>
      <c r="AR378" s="83"/>
      <c r="AS378" s="82">
        <v>0</v>
      </c>
      <c r="AT378" s="82"/>
      <c r="AU378" s="83">
        <v>45777</v>
      </c>
      <c r="AV378" s="82" t="s">
        <v>4979</v>
      </c>
      <c r="AW378" s="82">
        <v>10</v>
      </c>
      <c r="AX378" s="83"/>
      <c r="AY378" s="82" t="s">
        <v>4963</v>
      </c>
      <c r="AZ378" s="82">
        <v>1</v>
      </c>
      <c r="BA378" s="82"/>
      <c r="BB378" s="82"/>
      <c r="BC378" s="87"/>
      <c r="BD378" s="87"/>
      <c r="BE378" s="87"/>
      <c r="BF378" s="87"/>
      <c r="BG378" s="82" t="s">
        <v>4888</v>
      </c>
      <c r="BH378" s="82" t="s">
        <v>8509</v>
      </c>
      <c r="BI378" s="82"/>
      <c r="BJ378" s="82"/>
      <c r="BK378" s="82"/>
      <c r="BL378" s="86">
        <v>15682754.25</v>
      </c>
      <c r="BM378" s="82">
        <v>0.20619999999999999</v>
      </c>
      <c r="BN378" s="82" t="s">
        <v>4998</v>
      </c>
      <c r="BO378" s="82"/>
      <c r="BP378" s="88"/>
      <c r="BQ378" s="88"/>
      <c r="BR378" s="88"/>
      <c r="BS378" s="82"/>
      <c r="BT378" s="85"/>
    </row>
    <row r="379" spans="1:72" hidden="1">
      <c r="A379" s="82" t="s">
        <v>5012</v>
      </c>
      <c r="B379" s="82" t="s">
        <v>5013</v>
      </c>
      <c r="C379" s="82" t="s">
        <v>935</v>
      </c>
      <c r="D379" s="82" t="s">
        <v>8822</v>
      </c>
      <c r="E379" s="82" t="s">
        <v>8823</v>
      </c>
      <c r="F379" s="82" t="s">
        <v>4978</v>
      </c>
      <c r="G379" s="83"/>
      <c r="H379" s="84">
        <v>694</v>
      </c>
      <c r="I379" s="85"/>
      <c r="J379" s="82">
        <v>3664.7</v>
      </c>
      <c r="K379" s="86">
        <v>0</v>
      </c>
      <c r="L379" s="82"/>
      <c r="M379" s="82"/>
      <c r="N379" s="82"/>
      <c r="O379" s="82"/>
      <c r="P379" s="82" t="s">
        <v>4992</v>
      </c>
      <c r="Q379" s="86"/>
      <c r="R379" s="82">
        <v>0</v>
      </c>
      <c r="S379" s="86">
        <v>6940</v>
      </c>
      <c r="T379" s="83">
        <v>45777</v>
      </c>
      <c r="U379" s="82">
        <v>100</v>
      </c>
      <c r="V379" s="82">
        <v>6564</v>
      </c>
      <c r="W379" s="82" t="s">
        <v>4961</v>
      </c>
      <c r="X379" s="82">
        <v>4291.6541999999999</v>
      </c>
      <c r="Y379" s="86">
        <v>2978408</v>
      </c>
      <c r="Z379" s="86"/>
      <c r="AA379" s="82">
        <v>3718.5</v>
      </c>
      <c r="AB379" s="86">
        <v>-1.45</v>
      </c>
      <c r="AC379" s="86">
        <v>2543301.7999999998</v>
      </c>
      <c r="AD379" s="86">
        <v>2543301.7999999998</v>
      </c>
      <c r="AE379" s="86">
        <v>0</v>
      </c>
      <c r="AF379" s="86">
        <v>-435106.2</v>
      </c>
      <c r="AG379" s="86">
        <v>-397769</v>
      </c>
      <c r="AH379" s="86">
        <v>-37337.199999999997</v>
      </c>
      <c r="AI379" s="86"/>
      <c r="AJ379" s="86">
        <v>7605981949.7200003</v>
      </c>
      <c r="AK379" s="82">
        <v>3.3399999999999999E-2</v>
      </c>
      <c r="AL379" s="82" t="s">
        <v>8824</v>
      </c>
      <c r="AM379" s="82" t="s">
        <v>4979</v>
      </c>
      <c r="AN379" s="82">
        <v>6693</v>
      </c>
      <c r="AO379" s="82" t="s">
        <v>4993</v>
      </c>
      <c r="AP379" s="82"/>
      <c r="AQ379" s="83"/>
      <c r="AR379" s="83"/>
      <c r="AS379" s="82">
        <v>0</v>
      </c>
      <c r="AT379" s="82"/>
      <c r="AU379" s="83">
        <v>45777</v>
      </c>
      <c r="AV379" s="82" t="s">
        <v>4979</v>
      </c>
      <c r="AW379" s="82">
        <v>10</v>
      </c>
      <c r="AX379" s="83"/>
      <c r="AY379" s="82" t="s">
        <v>4963</v>
      </c>
      <c r="AZ379" s="82">
        <v>1</v>
      </c>
      <c r="BA379" s="82"/>
      <c r="BB379" s="82"/>
      <c r="BC379" s="87"/>
      <c r="BD379" s="87"/>
      <c r="BE379" s="87"/>
      <c r="BF379" s="87"/>
      <c r="BG379" s="82" t="s">
        <v>4888</v>
      </c>
      <c r="BH379" s="82" t="s">
        <v>8509</v>
      </c>
      <c r="BI379" s="82"/>
      <c r="BJ379" s="82"/>
      <c r="BK379" s="82"/>
      <c r="BL379" s="86">
        <v>2543301.7999999998</v>
      </c>
      <c r="BM379" s="82">
        <v>3.3399999999999999E-2</v>
      </c>
      <c r="BN379" s="82" t="s">
        <v>4994</v>
      </c>
      <c r="BO379" s="82"/>
      <c r="BP379" s="88"/>
      <c r="BQ379" s="88"/>
      <c r="BR379" s="88"/>
      <c r="BS379" s="82"/>
      <c r="BT379" s="85"/>
    </row>
    <row r="380" spans="1:72" hidden="1">
      <c r="A380" s="82" t="s">
        <v>5012</v>
      </c>
      <c r="B380" s="82" t="s">
        <v>5013</v>
      </c>
      <c r="C380" s="82" t="s">
        <v>1097</v>
      </c>
      <c r="D380" s="82" t="s">
        <v>3466</v>
      </c>
      <c r="E380" s="82" t="s">
        <v>3352</v>
      </c>
      <c r="F380" s="82" t="s">
        <v>4978</v>
      </c>
      <c r="G380" s="83"/>
      <c r="H380" s="84">
        <v>33178</v>
      </c>
      <c r="I380" s="85"/>
      <c r="J380" s="82">
        <v>3187</v>
      </c>
      <c r="K380" s="86">
        <v>0</v>
      </c>
      <c r="L380" s="82"/>
      <c r="M380" s="82"/>
      <c r="N380" s="82"/>
      <c r="O380" s="82"/>
      <c r="P380" s="82" t="s">
        <v>5101</v>
      </c>
      <c r="Q380" s="86"/>
      <c r="R380" s="82">
        <v>0</v>
      </c>
      <c r="S380" s="86">
        <v>331780</v>
      </c>
      <c r="T380" s="83">
        <v>45777</v>
      </c>
      <c r="U380" s="82">
        <v>100</v>
      </c>
      <c r="V380" s="82">
        <v>139277</v>
      </c>
      <c r="W380" s="82" t="s">
        <v>4961</v>
      </c>
      <c r="X380" s="82">
        <v>1753.7603999999999</v>
      </c>
      <c r="Y380" s="86">
        <v>58186263.369999997</v>
      </c>
      <c r="Z380" s="86"/>
      <c r="AA380" s="82">
        <v>3282.4</v>
      </c>
      <c r="AB380" s="86">
        <v>-2.91</v>
      </c>
      <c r="AC380" s="86">
        <v>105738286</v>
      </c>
      <c r="AD380" s="86">
        <v>105738286</v>
      </c>
      <c r="AE380" s="86">
        <v>0</v>
      </c>
      <c r="AF380" s="86">
        <v>47552022.630000003</v>
      </c>
      <c r="AG380" s="86">
        <v>50717203.829999998</v>
      </c>
      <c r="AH380" s="86">
        <v>-3165181.2</v>
      </c>
      <c r="AI380" s="86"/>
      <c r="AJ380" s="86">
        <v>7605981949.7200003</v>
      </c>
      <c r="AK380" s="82">
        <v>1.3902000000000001</v>
      </c>
      <c r="AL380" s="82" t="s">
        <v>5132</v>
      </c>
      <c r="AM380" s="82" t="s">
        <v>4979</v>
      </c>
      <c r="AN380" s="82">
        <v>6724</v>
      </c>
      <c r="AO380" s="82" t="s">
        <v>5015</v>
      </c>
      <c r="AP380" s="82"/>
      <c r="AQ380" s="83">
        <v>45551</v>
      </c>
      <c r="AR380" s="83"/>
      <c r="AS380" s="82">
        <v>0</v>
      </c>
      <c r="AT380" s="82"/>
      <c r="AU380" s="83">
        <v>45777</v>
      </c>
      <c r="AV380" s="82" t="s">
        <v>4979</v>
      </c>
      <c r="AW380" s="82">
        <v>10</v>
      </c>
      <c r="AX380" s="83"/>
      <c r="AY380" s="82" t="s">
        <v>4963</v>
      </c>
      <c r="AZ380" s="82">
        <v>1</v>
      </c>
      <c r="BA380" s="82"/>
      <c r="BB380" s="82"/>
      <c r="BC380" s="87"/>
      <c r="BD380" s="87"/>
      <c r="BE380" s="87"/>
      <c r="BF380" s="87"/>
      <c r="BG380" s="82" t="s">
        <v>4888</v>
      </c>
      <c r="BH380" s="82" t="s">
        <v>8509</v>
      </c>
      <c r="BI380" s="82"/>
      <c r="BJ380" s="82"/>
      <c r="BK380" s="82"/>
      <c r="BL380" s="86">
        <v>105738286</v>
      </c>
      <c r="BM380" s="82">
        <v>1.3902000000000001</v>
      </c>
      <c r="BN380" s="82" t="s">
        <v>5002</v>
      </c>
      <c r="BO380" s="82"/>
      <c r="BP380" s="88"/>
      <c r="BQ380" s="88"/>
      <c r="BR380" s="88"/>
      <c r="BS380" s="82"/>
      <c r="BT380" s="85"/>
    </row>
    <row r="381" spans="1:72" hidden="1">
      <c r="A381" s="82" t="s">
        <v>5012</v>
      </c>
      <c r="B381" s="82" t="s">
        <v>5013</v>
      </c>
      <c r="C381" s="82" t="s">
        <v>1073</v>
      </c>
      <c r="D381" s="82" t="s">
        <v>5327</v>
      </c>
      <c r="E381" s="82" t="s">
        <v>8525</v>
      </c>
      <c r="F381" s="82" t="s">
        <v>4978</v>
      </c>
      <c r="G381" s="83"/>
      <c r="H381" s="84">
        <v>17380</v>
      </c>
      <c r="I381" s="85"/>
      <c r="J381" s="82">
        <v>2737.5</v>
      </c>
      <c r="K381" s="86">
        <v>0</v>
      </c>
      <c r="L381" s="82"/>
      <c r="M381" s="82"/>
      <c r="N381" s="82"/>
      <c r="O381" s="82"/>
      <c r="P381" s="82" t="s">
        <v>5019</v>
      </c>
      <c r="Q381" s="86"/>
      <c r="R381" s="82">
        <v>0</v>
      </c>
      <c r="S381" s="86">
        <v>34760</v>
      </c>
      <c r="T381" s="83">
        <v>45777</v>
      </c>
      <c r="U381" s="82">
        <v>100</v>
      </c>
      <c r="V381" s="82">
        <v>6581</v>
      </c>
      <c r="W381" s="82" t="s">
        <v>4961</v>
      </c>
      <c r="X381" s="82">
        <v>2357.5056</v>
      </c>
      <c r="Y381" s="86">
        <v>40973446.560000002</v>
      </c>
      <c r="Z381" s="86"/>
      <c r="AA381" s="82">
        <v>2745.7</v>
      </c>
      <c r="AB381" s="86">
        <v>-0.3</v>
      </c>
      <c r="AC381" s="86">
        <v>47577750</v>
      </c>
      <c r="AD381" s="86">
        <v>47577750</v>
      </c>
      <c r="AE381" s="86">
        <v>0</v>
      </c>
      <c r="AF381" s="86">
        <v>6604303.4400000004</v>
      </c>
      <c r="AG381" s="86">
        <v>6746819.4400000004</v>
      </c>
      <c r="AH381" s="86">
        <v>-142516</v>
      </c>
      <c r="AI381" s="86"/>
      <c r="AJ381" s="86">
        <v>7605981949.7200003</v>
      </c>
      <c r="AK381" s="82">
        <v>0.62549999999999994</v>
      </c>
      <c r="AL381" s="82" t="s">
        <v>8527</v>
      </c>
      <c r="AM381" s="82" t="s">
        <v>4979</v>
      </c>
      <c r="AN381" s="82">
        <v>6808</v>
      </c>
      <c r="AO381" s="82" t="s">
        <v>5019</v>
      </c>
      <c r="AP381" s="82"/>
      <c r="AQ381" s="83">
        <v>45509</v>
      </c>
      <c r="AR381" s="83"/>
      <c r="AS381" s="82">
        <v>0</v>
      </c>
      <c r="AT381" s="82"/>
      <c r="AU381" s="83">
        <v>45777</v>
      </c>
      <c r="AV381" s="82" t="s">
        <v>4979</v>
      </c>
      <c r="AW381" s="82">
        <v>2</v>
      </c>
      <c r="AX381" s="83"/>
      <c r="AY381" s="82" t="s">
        <v>4963</v>
      </c>
      <c r="AZ381" s="82">
        <v>1</v>
      </c>
      <c r="BA381" s="82"/>
      <c r="BB381" s="82"/>
      <c r="BC381" s="87"/>
      <c r="BD381" s="87"/>
      <c r="BE381" s="87"/>
      <c r="BF381" s="87"/>
      <c r="BG381" s="82" t="s">
        <v>4888</v>
      </c>
      <c r="BH381" s="82" t="s">
        <v>8509</v>
      </c>
      <c r="BI381" s="82"/>
      <c r="BJ381" s="82"/>
      <c r="BK381" s="82"/>
      <c r="BL381" s="86">
        <v>47577750</v>
      </c>
      <c r="BM381" s="82">
        <v>0.62549999999999994</v>
      </c>
      <c r="BN381" s="82" t="s">
        <v>5020</v>
      </c>
      <c r="BO381" s="82"/>
      <c r="BP381" s="88"/>
      <c r="BQ381" s="88"/>
      <c r="BR381" s="88"/>
      <c r="BS381" s="82"/>
      <c r="BT381" s="85"/>
    </row>
    <row r="382" spans="1:72" hidden="1">
      <c r="A382" s="82" t="s">
        <v>5012</v>
      </c>
      <c r="B382" s="82" t="s">
        <v>5013</v>
      </c>
      <c r="C382" s="82" t="s">
        <v>1162</v>
      </c>
      <c r="D382" s="82" t="s">
        <v>8326</v>
      </c>
      <c r="E382" s="82" t="s">
        <v>8212</v>
      </c>
      <c r="F382" s="82" t="s">
        <v>4978</v>
      </c>
      <c r="G382" s="83"/>
      <c r="H382" s="84">
        <v>297312</v>
      </c>
      <c r="I382" s="85"/>
      <c r="J382" s="82">
        <v>1925</v>
      </c>
      <c r="K382" s="86">
        <v>0</v>
      </c>
      <c r="L382" s="82"/>
      <c r="M382" s="82"/>
      <c r="N382" s="82"/>
      <c r="O382" s="82"/>
      <c r="P382" s="82" t="s">
        <v>4960</v>
      </c>
      <c r="Q382" s="86"/>
      <c r="R382" s="82">
        <v>0</v>
      </c>
      <c r="S382" s="86">
        <v>297312</v>
      </c>
      <c r="T382" s="83">
        <v>45777</v>
      </c>
      <c r="U382" s="82">
        <v>100</v>
      </c>
      <c r="V382" s="82">
        <v>6593</v>
      </c>
      <c r="W382" s="82" t="s">
        <v>4961</v>
      </c>
      <c r="X382" s="82">
        <v>1532.9360999999999</v>
      </c>
      <c r="Y382" s="86">
        <v>455760308.05000001</v>
      </c>
      <c r="Z382" s="86"/>
      <c r="AA382" s="82">
        <v>1908.8</v>
      </c>
      <c r="AB382" s="86">
        <v>0.85</v>
      </c>
      <c r="AC382" s="86">
        <v>572325600</v>
      </c>
      <c r="AD382" s="86">
        <v>572325600</v>
      </c>
      <c r="AE382" s="86">
        <v>0</v>
      </c>
      <c r="AF382" s="86">
        <v>116565291.95</v>
      </c>
      <c r="AG382" s="86">
        <v>111748837.55</v>
      </c>
      <c r="AH382" s="86">
        <v>4816454.4000000004</v>
      </c>
      <c r="AI382" s="86"/>
      <c r="AJ382" s="86">
        <v>7605981949.7200003</v>
      </c>
      <c r="AK382" s="82">
        <v>7.5247000000000002</v>
      </c>
      <c r="AL382" s="82" t="s">
        <v>8327</v>
      </c>
      <c r="AM382" s="82" t="s">
        <v>4979</v>
      </c>
      <c r="AN382" s="82">
        <v>6884</v>
      </c>
      <c r="AO382" s="82" t="s">
        <v>4962</v>
      </c>
      <c r="AP382" s="82"/>
      <c r="AQ382" s="83">
        <v>45421</v>
      </c>
      <c r="AR382" s="83"/>
      <c r="AS382" s="82">
        <v>0</v>
      </c>
      <c r="AT382" s="82"/>
      <c r="AU382" s="83">
        <v>45777</v>
      </c>
      <c r="AV382" s="82" t="s">
        <v>4979</v>
      </c>
      <c r="AW382" s="82">
        <v>1</v>
      </c>
      <c r="AX382" s="83"/>
      <c r="AY382" s="82" t="s">
        <v>4963</v>
      </c>
      <c r="AZ382" s="82">
        <v>1</v>
      </c>
      <c r="BA382" s="82"/>
      <c r="BB382" s="82"/>
      <c r="BC382" s="87"/>
      <c r="BD382" s="87"/>
      <c r="BE382" s="87"/>
      <c r="BF382" s="87"/>
      <c r="BG382" s="82" t="s">
        <v>4888</v>
      </c>
      <c r="BH382" s="82" t="s">
        <v>8509</v>
      </c>
      <c r="BI382" s="82"/>
      <c r="BJ382" s="82"/>
      <c r="BK382" s="82"/>
      <c r="BL382" s="86">
        <v>572325600</v>
      </c>
      <c r="BM382" s="82">
        <v>7.5247000000000002</v>
      </c>
      <c r="BN382" s="82" t="s">
        <v>4964</v>
      </c>
      <c r="BO382" s="82"/>
      <c r="BP382" s="88"/>
      <c r="BQ382" s="88"/>
      <c r="BR382" s="88"/>
      <c r="BS382" s="82"/>
      <c r="BT382" s="85"/>
    </row>
    <row r="383" spans="1:72" hidden="1">
      <c r="A383" s="82" t="s">
        <v>5012</v>
      </c>
      <c r="B383" s="82" t="s">
        <v>5013</v>
      </c>
      <c r="C383" s="82" t="s">
        <v>1195</v>
      </c>
      <c r="D383" s="82" t="s">
        <v>5365</v>
      </c>
      <c r="E383" s="82" t="s">
        <v>8458</v>
      </c>
      <c r="F383" s="82" t="s">
        <v>4978</v>
      </c>
      <c r="G383" s="83"/>
      <c r="H383" s="84">
        <v>84062</v>
      </c>
      <c r="I383" s="85"/>
      <c r="J383" s="82">
        <v>624.65</v>
      </c>
      <c r="K383" s="86">
        <v>0</v>
      </c>
      <c r="L383" s="82"/>
      <c r="M383" s="82"/>
      <c r="N383" s="82"/>
      <c r="O383" s="82"/>
      <c r="P383" s="82" t="s">
        <v>8459</v>
      </c>
      <c r="Q383" s="86"/>
      <c r="R383" s="82">
        <v>0</v>
      </c>
      <c r="S383" s="86">
        <v>84062</v>
      </c>
      <c r="T383" s="83">
        <v>45777</v>
      </c>
      <c r="U383" s="82">
        <v>100</v>
      </c>
      <c r="V383" s="82">
        <v>6602</v>
      </c>
      <c r="W383" s="82" t="s">
        <v>4961</v>
      </c>
      <c r="X383" s="82">
        <v>566.73099999999999</v>
      </c>
      <c r="Y383" s="86">
        <v>47640541.909999996</v>
      </c>
      <c r="Z383" s="86"/>
      <c r="AA383" s="82">
        <v>622.54999999999995</v>
      </c>
      <c r="AB383" s="86">
        <v>0.34</v>
      </c>
      <c r="AC383" s="86">
        <v>52509328.299999997</v>
      </c>
      <c r="AD383" s="86">
        <v>52509328.299999997</v>
      </c>
      <c r="AE383" s="86">
        <v>0</v>
      </c>
      <c r="AF383" s="86">
        <v>4868786.3899999997</v>
      </c>
      <c r="AG383" s="86">
        <v>4692256.1900000004</v>
      </c>
      <c r="AH383" s="86">
        <v>176530.2</v>
      </c>
      <c r="AI383" s="86"/>
      <c r="AJ383" s="86">
        <v>7605981949.7200003</v>
      </c>
      <c r="AK383" s="82">
        <v>0.69040000000000001</v>
      </c>
      <c r="AL383" s="82" t="s">
        <v>8460</v>
      </c>
      <c r="AM383" s="82" t="s">
        <v>4979</v>
      </c>
      <c r="AN383" s="82">
        <v>6911</v>
      </c>
      <c r="AO383" s="82" t="s">
        <v>8461</v>
      </c>
      <c r="AP383" s="82"/>
      <c r="AQ383" s="83">
        <v>45512</v>
      </c>
      <c r="AR383" s="83"/>
      <c r="AS383" s="82">
        <v>0</v>
      </c>
      <c r="AT383" s="82"/>
      <c r="AU383" s="83">
        <v>45777</v>
      </c>
      <c r="AV383" s="82" t="s">
        <v>4979</v>
      </c>
      <c r="AW383" s="82">
        <v>1</v>
      </c>
      <c r="AX383" s="83"/>
      <c r="AY383" s="82" t="s">
        <v>4963</v>
      </c>
      <c r="AZ383" s="82">
        <v>1</v>
      </c>
      <c r="BA383" s="82"/>
      <c r="BB383" s="82"/>
      <c r="BC383" s="87"/>
      <c r="BD383" s="87"/>
      <c r="BE383" s="87"/>
      <c r="BF383" s="87"/>
      <c r="BG383" s="82" t="s">
        <v>4888</v>
      </c>
      <c r="BH383" s="82" t="s">
        <v>8509</v>
      </c>
      <c r="BI383" s="82"/>
      <c r="BJ383" s="82"/>
      <c r="BK383" s="82"/>
      <c r="BL383" s="86">
        <v>52509328.299999997</v>
      </c>
      <c r="BM383" s="82">
        <v>0.69040000000000001</v>
      </c>
      <c r="BN383" s="82" t="s">
        <v>8462</v>
      </c>
      <c r="BO383" s="82"/>
      <c r="BP383" s="88"/>
      <c r="BQ383" s="88"/>
      <c r="BR383" s="88"/>
      <c r="BS383" s="82"/>
      <c r="BT383" s="85"/>
    </row>
    <row r="384" spans="1:72" hidden="1">
      <c r="A384" s="82" t="s">
        <v>5012</v>
      </c>
      <c r="B384" s="82" t="s">
        <v>5013</v>
      </c>
      <c r="C384" s="82" t="s">
        <v>1268</v>
      </c>
      <c r="D384" s="82" t="s">
        <v>5255</v>
      </c>
      <c r="E384" s="82" t="s">
        <v>8275</v>
      </c>
      <c r="F384" s="82" t="s">
        <v>4978</v>
      </c>
      <c r="G384" s="83"/>
      <c r="H384" s="84">
        <v>168023</v>
      </c>
      <c r="I384" s="85"/>
      <c r="J384" s="82">
        <v>1427</v>
      </c>
      <c r="K384" s="86">
        <v>0</v>
      </c>
      <c r="L384" s="82"/>
      <c r="M384" s="82"/>
      <c r="N384" s="82"/>
      <c r="O384" s="82"/>
      <c r="P384" s="82" t="s">
        <v>4960</v>
      </c>
      <c r="Q384" s="86"/>
      <c r="R384" s="82">
        <v>0</v>
      </c>
      <c r="S384" s="86">
        <v>336046</v>
      </c>
      <c r="T384" s="83">
        <v>45777</v>
      </c>
      <c r="U384" s="82">
        <v>100</v>
      </c>
      <c r="V384" s="82">
        <v>6616</v>
      </c>
      <c r="W384" s="82" t="s">
        <v>4961</v>
      </c>
      <c r="X384" s="82">
        <v>763.75279999999998</v>
      </c>
      <c r="Y384" s="86">
        <v>128328031.09</v>
      </c>
      <c r="Z384" s="86"/>
      <c r="AA384" s="82">
        <v>1429.8</v>
      </c>
      <c r="AB384" s="86">
        <v>-0.2</v>
      </c>
      <c r="AC384" s="86">
        <v>239768821</v>
      </c>
      <c r="AD384" s="86">
        <v>239768821</v>
      </c>
      <c r="AE384" s="86">
        <v>0</v>
      </c>
      <c r="AF384" s="86">
        <v>111440789.91</v>
      </c>
      <c r="AG384" s="86">
        <v>111911254.31</v>
      </c>
      <c r="AH384" s="86">
        <v>-470464.4</v>
      </c>
      <c r="AI384" s="86"/>
      <c r="AJ384" s="86">
        <v>7605981949.7200003</v>
      </c>
      <c r="AK384" s="82">
        <v>3.1524000000000001</v>
      </c>
      <c r="AL384" s="82" t="s">
        <v>8331</v>
      </c>
      <c r="AM384" s="82" t="s">
        <v>4979</v>
      </c>
      <c r="AN384" s="82">
        <v>6960</v>
      </c>
      <c r="AO384" s="82" t="s">
        <v>4962</v>
      </c>
      <c r="AP384" s="82"/>
      <c r="AQ384" s="83">
        <v>45513</v>
      </c>
      <c r="AR384" s="83"/>
      <c r="AS384" s="82">
        <v>0</v>
      </c>
      <c r="AT384" s="82"/>
      <c r="AU384" s="83">
        <v>45777</v>
      </c>
      <c r="AV384" s="82" t="s">
        <v>4979</v>
      </c>
      <c r="AW384" s="82">
        <v>2</v>
      </c>
      <c r="AX384" s="83"/>
      <c r="AY384" s="82" t="s">
        <v>4963</v>
      </c>
      <c r="AZ384" s="82">
        <v>1</v>
      </c>
      <c r="BA384" s="82"/>
      <c r="BB384" s="82"/>
      <c r="BC384" s="87"/>
      <c r="BD384" s="87"/>
      <c r="BE384" s="87"/>
      <c r="BF384" s="87"/>
      <c r="BG384" s="82" t="s">
        <v>4888</v>
      </c>
      <c r="BH384" s="82" t="s">
        <v>8509</v>
      </c>
      <c r="BI384" s="82"/>
      <c r="BJ384" s="82"/>
      <c r="BK384" s="82"/>
      <c r="BL384" s="86">
        <v>239768821</v>
      </c>
      <c r="BM384" s="82">
        <v>3.1524000000000001</v>
      </c>
      <c r="BN384" s="82" t="s">
        <v>4964</v>
      </c>
      <c r="BO384" s="82"/>
      <c r="BP384" s="88"/>
      <c r="BQ384" s="88"/>
      <c r="BR384" s="88"/>
      <c r="BS384" s="82"/>
      <c r="BT384" s="85"/>
    </row>
    <row r="385" spans="1:72" hidden="1">
      <c r="A385" s="82" t="s">
        <v>5012</v>
      </c>
      <c r="B385" s="82" t="s">
        <v>5013</v>
      </c>
      <c r="C385" s="82" t="s">
        <v>1269</v>
      </c>
      <c r="D385" s="82" t="s">
        <v>8982</v>
      </c>
      <c r="E385" s="82" t="s">
        <v>8983</v>
      </c>
      <c r="F385" s="82" t="s">
        <v>4978</v>
      </c>
      <c r="G385" s="83"/>
      <c r="H385" s="84">
        <v>21413</v>
      </c>
      <c r="I385" s="85"/>
      <c r="J385" s="82">
        <v>1876.5</v>
      </c>
      <c r="K385" s="86">
        <v>0</v>
      </c>
      <c r="L385" s="82"/>
      <c r="M385" s="82"/>
      <c r="N385" s="82"/>
      <c r="O385" s="82"/>
      <c r="P385" s="82" t="s">
        <v>8941</v>
      </c>
      <c r="Q385" s="86"/>
      <c r="R385" s="82">
        <v>0</v>
      </c>
      <c r="S385" s="86">
        <v>214130</v>
      </c>
      <c r="T385" s="83">
        <v>45777</v>
      </c>
      <c r="U385" s="82">
        <v>100</v>
      </c>
      <c r="V385" s="82">
        <v>82871</v>
      </c>
      <c r="W385" s="82" t="s">
        <v>4961</v>
      </c>
      <c r="X385" s="82">
        <v>1885.5912000000001</v>
      </c>
      <c r="Y385" s="86">
        <v>40376165.409999996</v>
      </c>
      <c r="Z385" s="86"/>
      <c r="AA385" s="82">
        <v>1856.1</v>
      </c>
      <c r="AB385" s="86">
        <v>1.1000000000000001</v>
      </c>
      <c r="AC385" s="86">
        <v>40181494.5</v>
      </c>
      <c r="AD385" s="86">
        <v>40181494.5</v>
      </c>
      <c r="AE385" s="86">
        <v>0</v>
      </c>
      <c r="AF385" s="86">
        <v>-194670.91</v>
      </c>
      <c r="AG385" s="86">
        <v>-631496.11</v>
      </c>
      <c r="AH385" s="86">
        <v>436825.2</v>
      </c>
      <c r="AI385" s="86"/>
      <c r="AJ385" s="86">
        <v>7605981949.7200003</v>
      </c>
      <c r="AK385" s="82">
        <v>0.52829999999999999</v>
      </c>
      <c r="AL385" s="82" t="s">
        <v>8984</v>
      </c>
      <c r="AM385" s="82" t="s">
        <v>4979</v>
      </c>
      <c r="AN385" s="82">
        <v>782564</v>
      </c>
      <c r="AO385" s="82" t="s">
        <v>8534</v>
      </c>
      <c r="AP385" s="82"/>
      <c r="AQ385" s="83">
        <v>45086</v>
      </c>
      <c r="AR385" s="83"/>
      <c r="AS385" s="82">
        <v>0</v>
      </c>
      <c r="AT385" s="82"/>
      <c r="AU385" s="83">
        <v>45777</v>
      </c>
      <c r="AV385" s="82" t="s">
        <v>4979</v>
      </c>
      <c r="AW385" s="82">
        <v>10</v>
      </c>
      <c r="AX385" s="83"/>
      <c r="AY385" s="82" t="s">
        <v>4963</v>
      </c>
      <c r="AZ385" s="82">
        <v>1</v>
      </c>
      <c r="BA385" s="82"/>
      <c r="BB385" s="82"/>
      <c r="BC385" s="87"/>
      <c r="BD385" s="87"/>
      <c r="BE385" s="87"/>
      <c r="BF385" s="87"/>
      <c r="BG385" s="82" t="s">
        <v>4888</v>
      </c>
      <c r="BH385" s="82" t="s">
        <v>8509</v>
      </c>
      <c r="BI385" s="82"/>
      <c r="BJ385" s="82"/>
      <c r="BK385" s="82"/>
      <c r="BL385" s="86">
        <v>40181494.5</v>
      </c>
      <c r="BM385" s="82">
        <v>0.52829999999999999</v>
      </c>
      <c r="BN385" s="82" t="s">
        <v>4964</v>
      </c>
      <c r="BO385" s="82"/>
      <c r="BP385" s="88"/>
      <c r="BQ385" s="88"/>
      <c r="BR385" s="88"/>
      <c r="BS385" s="82"/>
      <c r="BT385" s="85"/>
    </row>
    <row r="386" spans="1:72" hidden="1">
      <c r="A386" s="82" t="s">
        <v>5012</v>
      </c>
      <c r="B386" s="82" t="s">
        <v>5013</v>
      </c>
      <c r="C386" s="82" t="s">
        <v>1365</v>
      </c>
      <c r="D386" s="82" t="s">
        <v>5361</v>
      </c>
      <c r="E386" s="82" t="s">
        <v>8373</v>
      </c>
      <c r="F386" s="82" t="s">
        <v>4978</v>
      </c>
      <c r="G386" s="83"/>
      <c r="H386" s="84">
        <v>0</v>
      </c>
      <c r="I386" s="85"/>
      <c r="J386" s="82">
        <v>0</v>
      </c>
      <c r="K386" s="86">
        <v>0</v>
      </c>
      <c r="L386" s="82"/>
      <c r="M386" s="82"/>
      <c r="N386" s="82"/>
      <c r="O386" s="82"/>
      <c r="P386" s="82"/>
      <c r="Q386" s="86"/>
      <c r="R386" s="82"/>
      <c r="S386" s="86"/>
      <c r="T386" s="83">
        <v>45777</v>
      </c>
      <c r="U386" s="82">
        <v>100</v>
      </c>
      <c r="V386" s="82">
        <v>6635</v>
      </c>
      <c r="W386" s="82" t="s">
        <v>4961</v>
      </c>
      <c r="X386" s="82"/>
      <c r="Y386" s="86"/>
      <c r="Z386" s="86"/>
      <c r="AA386" s="82"/>
      <c r="AB386" s="86"/>
      <c r="AC386" s="86"/>
      <c r="AD386" s="86"/>
      <c r="AE386" s="86"/>
      <c r="AF386" s="86">
        <v>0</v>
      </c>
      <c r="AG386" s="86">
        <v>-9945655.6899999995</v>
      </c>
      <c r="AH386" s="86">
        <v>9945655.6899999995</v>
      </c>
      <c r="AI386" s="86">
        <v>-10322789.949999999</v>
      </c>
      <c r="AJ386" s="86"/>
      <c r="AK386" s="82"/>
      <c r="AL386" s="82"/>
      <c r="AM386" s="82"/>
      <c r="AN386" s="82"/>
      <c r="AO386" s="82"/>
      <c r="AP386" s="82"/>
      <c r="AQ386" s="83"/>
      <c r="AR386" s="83"/>
      <c r="AS386" s="82"/>
      <c r="AT386" s="82"/>
      <c r="AU386" s="83"/>
      <c r="AV386" s="82"/>
      <c r="AW386" s="82"/>
      <c r="AX386" s="83"/>
      <c r="AY386" s="82"/>
      <c r="AZ386" s="82"/>
      <c r="BA386" s="82"/>
      <c r="BB386" s="82"/>
      <c r="BC386" s="87"/>
      <c r="BD386" s="87"/>
      <c r="BE386" s="87"/>
      <c r="BF386" s="87"/>
      <c r="BG386" s="82" t="s">
        <v>4888</v>
      </c>
      <c r="BH386" s="82" t="s">
        <v>8509</v>
      </c>
      <c r="BI386" s="82"/>
      <c r="BJ386" s="82"/>
      <c r="BK386" s="82"/>
      <c r="BL386" s="86"/>
      <c r="BM386" s="82"/>
      <c r="BN386" s="82"/>
      <c r="BO386" s="82"/>
      <c r="BP386" s="88"/>
      <c r="BQ386" s="88"/>
      <c r="BR386" s="88"/>
      <c r="BS386" s="82"/>
      <c r="BT386" s="85"/>
    </row>
    <row r="387" spans="1:72" hidden="1">
      <c r="A387" s="82" t="s">
        <v>5012</v>
      </c>
      <c r="B387" s="82" t="s">
        <v>5013</v>
      </c>
      <c r="C387" s="82" t="s">
        <v>1375</v>
      </c>
      <c r="D387" s="82" t="s">
        <v>3361</v>
      </c>
      <c r="E387" s="82" t="s">
        <v>8332</v>
      </c>
      <c r="F387" s="82" t="s">
        <v>4978</v>
      </c>
      <c r="G387" s="83"/>
      <c r="H387" s="84">
        <v>109070</v>
      </c>
      <c r="I387" s="85"/>
      <c r="J387" s="82">
        <v>1500.1</v>
      </c>
      <c r="K387" s="86">
        <v>0</v>
      </c>
      <c r="L387" s="82"/>
      <c r="M387" s="82"/>
      <c r="N387" s="82"/>
      <c r="O387" s="82"/>
      <c r="P387" s="82" t="s">
        <v>4981</v>
      </c>
      <c r="Q387" s="86"/>
      <c r="R387" s="82">
        <v>0</v>
      </c>
      <c r="S387" s="86">
        <v>545350</v>
      </c>
      <c r="T387" s="83">
        <v>45777</v>
      </c>
      <c r="U387" s="82">
        <v>100</v>
      </c>
      <c r="V387" s="82">
        <v>6637</v>
      </c>
      <c r="W387" s="82" t="s">
        <v>4961</v>
      </c>
      <c r="X387" s="82">
        <v>1674.9386999999999</v>
      </c>
      <c r="Y387" s="86">
        <v>182685568.93000001</v>
      </c>
      <c r="Z387" s="86"/>
      <c r="AA387" s="82">
        <v>1497.5</v>
      </c>
      <c r="AB387" s="86">
        <v>0.17</v>
      </c>
      <c r="AC387" s="86">
        <v>163615907</v>
      </c>
      <c r="AD387" s="86">
        <v>163615907</v>
      </c>
      <c r="AE387" s="86">
        <v>0</v>
      </c>
      <c r="AF387" s="86">
        <v>-19069661.93</v>
      </c>
      <c r="AG387" s="86">
        <v>-19353243.93</v>
      </c>
      <c r="AH387" s="86">
        <v>283582</v>
      </c>
      <c r="AI387" s="86"/>
      <c r="AJ387" s="86">
        <v>7605981949.7200003</v>
      </c>
      <c r="AK387" s="82">
        <v>2.1511</v>
      </c>
      <c r="AL387" s="82" t="s">
        <v>8333</v>
      </c>
      <c r="AM387" s="82" t="s">
        <v>4979</v>
      </c>
      <c r="AN387" s="82">
        <v>7079</v>
      </c>
      <c r="AO387" s="82" t="s">
        <v>4982</v>
      </c>
      <c r="AP387" s="82"/>
      <c r="AQ387" s="83">
        <v>45593</v>
      </c>
      <c r="AR387" s="83"/>
      <c r="AS387" s="82">
        <v>0</v>
      </c>
      <c r="AT387" s="82"/>
      <c r="AU387" s="83">
        <v>45777</v>
      </c>
      <c r="AV387" s="82" t="s">
        <v>4979</v>
      </c>
      <c r="AW387" s="82">
        <v>5</v>
      </c>
      <c r="AX387" s="83"/>
      <c r="AY387" s="82" t="s">
        <v>4963</v>
      </c>
      <c r="AZ387" s="82">
        <v>1</v>
      </c>
      <c r="BA387" s="82"/>
      <c r="BB387" s="82"/>
      <c r="BC387" s="87"/>
      <c r="BD387" s="87"/>
      <c r="BE387" s="87"/>
      <c r="BF387" s="87"/>
      <c r="BG387" s="82" t="s">
        <v>4888</v>
      </c>
      <c r="BH387" s="82" t="s">
        <v>8509</v>
      </c>
      <c r="BI387" s="82"/>
      <c r="BJ387" s="82"/>
      <c r="BK387" s="82"/>
      <c r="BL387" s="86">
        <v>163615907</v>
      </c>
      <c r="BM387" s="82">
        <v>2.1511</v>
      </c>
      <c r="BN387" s="82" t="s">
        <v>4983</v>
      </c>
      <c r="BO387" s="82"/>
      <c r="BP387" s="88"/>
      <c r="BQ387" s="88"/>
      <c r="BR387" s="88"/>
      <c r="BS387" s="82"/>
      <c r="BT387" s="85"/>
    </row>
    <row r="388" spans="1:72" hidden="1">
      <c r="A388" s="82" t="s">
        <v>5012</v>
      </c>
      <c r="B388" s="82" t="s">
        <v>5013</v>
      </c>
      <c r="C388" s="82" t="s">
        <v>20522</v>
      </c>
      <c r="D388" s="82" t="s">
        <v>20523</v>
      </c>
      <c r="E388" s="82" t="s">
        <v>20524</v>
      </c>
      <c r="F388" s="82" t="s">
        <v>4978</v>
      </c>
      <c r="G388" s="83"/>
      <c r="H388" s="84">
        <v>66605</v>
      </c>
      <c r="I388" s="85"/>
      <c r="J388" s="82">
        <v>347.15</v>
      </c>
      <c r="K388" s="86">
        <v>0</v>
      </c>
      <c r="L388" s="82"/>
      <c r="M388" s="82"/>
      <c r="N388" s="82"/>
      <c r="O388" s="82"/>
      <c r="P388" s="82" t="s">
        <v>9602</v>
      </c>
      <c r="Q388" s="86"/>
      <c r="R388" s="82">
        <v>0</v>
      </c>
      <c r="S388" s="86">
        <v>133210</v>
      </c>
      <c r="T388" s="83">
        <v>45777</v>
      </c>
      <c r="U388" s="82">
        <v>100</v>
      </c>
      <c r="V388" s="82">
        <v>177742</v>
      </c>
      <c r="W388" s="82" t="s">
        <v>4961</v>
      </c>
      <c r="X388" s="82">
        <v>417</v>
      </c>
      <c r="Y388" s="86">
        <v>27774285</v>
      </c>
      <c r="Z388" s="86"/>
      <c r="AA388" s="82">
        <v>346.85</v>
      </c>
      <c r="AB388" s="86">
        <v>0.09</v>
      </c>
      <c r="AC388" s="86">
        <v>23121925.75</v>
      </c>
      <c r="AD388" s="86">
        <v>23121925.75</v>
      </c>
      <c r="AE388" s="86">
        <v>0</v>
      </c>
      <c r="AF388" s="86">
        <v>-4652359.25</v>
      </c>
      <c r="AG388" s="86">
        <v>-4672340.75</v>
      </c>
      <c r="AH388" s="86">
        <v>19981.5</v>
      </c>
      <c r="AI388" s="86"/>
      <c r="AJ388" s="86">
        <v>7605981949.7200003</v>
      </c>
      <c r="AK388" s="82">
        <v>0.30399999999999999</v>
      </c>
      <c r="AL388" s="82" t="s">
        <v>20525</v>
      </c>
      <c r="AM388" s="82" t="s">
        <v>4979</v>
      </c>
      <c r="AN388" s="82">
        <v>800236</v>
      </c>
      <c r="AO388" s="82" t="s">
        <v>9604</v>
      </c>
      <c r="AP388" s="82"/>
      <c r="AQ388" s="83">
        <v>45715</v>
      </c>
      <c r="AR388" s="83"/>
      <c r="AS388" s="82">
        <v>0</v>
      </c>
      <c r="AT388" s="82"/>
      <c r="AU388" s="83">
        <v>45777</v>
      </c>
      <c r="AV388" s="82" t="s">
        <v>4979</v>
      </c>
      <c r="AW388" s="82">
        <v>2</v>
      </c>
      <c r="AX388" s="83"/>
      <c r="AY388" s="82" t="s">
        <v>4963</v>
      </c>
      <c r="AZ388" s="82">
        <v>1</v>
      </c>
      <c r="BA388" s="82"/>
      <c r="BB388" s="82"/>
      <c r="BC388" s="87"/>
      <c r="BD388" s="87"/>
      <c r="BE388" s="87"/>
      <c r="BF388" s="87"/>
      <c r="BG388" s="82" t="s">
        <v>4888</v>
      </c>
      <c r="BH388" s="82" t="s">
        <v>8509</v>
      </c>
      <c r="BI388" s="82"/>
      <c r="BJ388" s="82"/>
      <c r="BK388" s="82"/>
      <c r="BL388" s="86">
        <v>23121925.75</v>
      </c>
      <c r="BM388" s="82">
        <v>0.30399999999999999</v>
      </c>
      <c r="BN388" s="82" t="s">
        <v>8400</v>
      </c>
      <c r="BO388" s="82"/>
      <c r="BP388" s="88"/>
      <c r="BQ388" s="88"/>
      <c r="BR388" s="88"/>
      <c r="BS388" s="82"/>
      <c r="BT388" s="85"/>
    </row>
    <row r="389" spans="1:72" hidden="1">
      <c r="A389" s="82" t="s">
        <v>5012</v>
      </c>
      <c r="B389" s="82" t="s">
        <v>5013</v>
      </c>
      <c r="C389" s="82" t="s">
        <v>1405</v>
      </c>
      <c r="D389" s="82" t="s">
        <v>5587</v>
      </c>
      <c r="E389" s="82" t="s">
        <v>8690</v>
      </c>
      <c r="F389" s="82" t="s">
        <v>4978</v>
      </c>
      <c r="G389" s="83"/>
      <c r="H389" s="84">
        <v>49767</v>
      </c>
      <c r="I389" s="85"/>
      <c r="J389" s="82">
        <v>1401.2</v>
      </c>
      <c r="K389" s="86">
        <v>0</v>
      </c>
      <c r="L389" s="82"/>
      <c r="M389" s="82"/>
      <c r="N389" s="82"/>
      <c r="O389" s="82"/>
      <c r="P389" s="82" t="s">
        <v>4999</v>
      </c>
      <c r="Q389" s="86"/>
      <c r="R389" s="82">
        <v>0</v>
      </c>
      <c r="S389" s="86">
        <v>49767</v>
      </c>
      <c r="T389" s="83">
        <v>45777</v>
      </c>
      <c r="U389" s="82">
        <v>100</v>
      </c>
      <c r="V389" s="82">
        <v>6642</v>
      </c>
      <c r="W389" s="82" t="s">
        <v>4961</v>
      </c>
      <c r="X389" s="82">
        <v>1569.6376</v>
      </c>
      <c r="Y389" s="86">
        <v>78116152.510000005</v>
      </c>
      <c r="Z389" s="86"/>
      <c r="AA389" s="82">
        <v>1392.4</v>
      </c>
      <c r="AB389" s="86">
        <v>0.63</v>
      </c>
      <c r="AC389" s="86">
        <v>69733520.400000006</v>
      </c>
      <c r="AD389" s="86">
        <v>69733520.400000006</v>
      </c>
      <c r="AE389" s="86">
        <v>0</v>
      </c>
      <c r="AF389" s="86">
        <v>-8382632.1100000003</v>
      </c>
      <c r="AG389" s="86">
        <v>-8820581.7100000009</v>
      </c>
      <c r="AH389" s="86">
        <v>437949.6</v>
      </c>
      <c r="AI389" s="86"/>
      <c r="AJ389" s="86">
        <v>7605981949.7200003</v>
      </c>
      <c r="AK389" s="82">
        <v>0.91679999999999995</v>
      </c>
      <c r="AL389" s="82" t="s">
        <v>8691</v>
      </c>
      <c r="AM389" s="82" t="s">
        <v>4979</v>
      </c>
      <c r="AN389" s="82">
        <v>7101</v>
      </c>
      <c r="AO389" s="82" t="s">
        <v>5000</v>
      </c>
      <c r="AP389" s="82"/>
      <c r="AQ389" s="83">
        <v>45622</v>
      </c>
      <c r="AR389" s="83"/>
      <c r="AS389" s="82">
        <v>0</v>
      </c>
      <c r="AT389" s="82"/>
      <c r="AU389" s="83">
        <v>45777</v>
      </c>
      <c r="AV389" s="82" t="s">
        <v>4979</v>
      </c>
      <c r="AW389" s="82">
        <v>1</v>
      </c>
      <c r="AX389" s="83"/>
      <c r="AY389" s="82" t="s">
        <v>4963</v>
      </c>
      <c r="AZ389" s="82">
        <v>1</v>
      </c>
      <c r="BA389" s="82"/>
      <c r="BB389" s="82"/>
      <c r="BC389" s="87"/>
      <c r="BD389" s="87"/>
      <c r="BE389" s="87"/>
      <c r="BF389" s="87"/>
      <c r="BG389" s="82" t="s">
        <v>4888</v>
      </c>
      <c r="BH389" s="82" t="s">
        <v>8509</v>
      </c>
      <c r="BI389" s="82"/>
      <c r="BJ389" s="82"/>
      <c r="BK389" s="82"/>
      <c r="BL389" s="86">
        <v>69733520.400000006</v>
      </c>
      <c r="BM389" s="82">
        <v>0.91679999999999995</v>
      </c>
      <c r="BN389" s="82" t="s">
        <v>4997</v>
      </c>
      <c r="BO389" s="82"/>
      <c r="BP389" s="88"/>
      <c r="BQ389" s="88"/>
      <c r="BR389" s="88"/>
      <c r="BS389" s="82"/>
      <c r="BT389" s="85"/>
    </row>
    <row r="390" spans="1:72" hidden="1">
      <c r="A390" s="82" t="s">
        <v>5012</v>
      </c>
      <c r="B390" s="82" t="s">
        <v>5013</v>
      </c>
      <c r="C390" s="82" t="s">
        <v>1426</v>
      </c>
      <c r="D390" s="82" t="s">
        <v>3445</v>
      </c>
      <c r="E390" s="82" t="s">
        <v>9582</v>
      </c>
      <c r="F390" s="82" t="s">
        <v>4978</v>
      </c>
      <c r="G390" s="83"/>
      <c r="H390" s="84">
        <v>35326</v>
      </c>
      <c r="I390" s="85"/>
      <c r="J390" s="82">
        <v>1130</v>
      </c>
      <c r="K390" s="86">
        <v>0</v>
      </c>
      <c r="L390" s="82"/>
      <c r="M390" s="82"/>
      <c r="N390" s="82"/>
      <c r="O390" s="82"/>
      <c r="P390" s="82" t="s">
        <v>4987</v>
      </c>
      <c r="Q390" s="86"/>
      <c r="R390" s="82">
        <v>0</v>
      </c>
      <c r="S390" s="86">
        <v>35326</v>
      </c>
      <c r="T390" s="83">
        <v>45777</v>
      </c>
      <c r="U390" s="82">
        <v>100</v>
      </c>
      <c r="V390" s="82">
        <v>171885</v>
      </c>
      <c r="W390" s="82" t="s">
        <v>4961</v>
      </c>
      <c r="X390" s="82">
        <v>1242.9721</v>
      </c>
      <c r="Y390" s="86">
        <v>43909234.140000001</v>
      </c>
      <c r="Z390" s="86"/>
      <c r="AA390" s="82">
        <v>1165.3</v>
      </c>
      <c r="AB390" s="86">
        <v>-3.03</v>
      </c>
      <c r="AC390" s="86">
        <v>39918380</v>
      </c>
      <c r="AD390" s="86">
        <v>39918380</v>
      </c>
      <c r="AE390" s="86">
        <v>0</v>
      </c>
      <c r="AF390" s="86">
        <v>-3990854.14</v>
      </c>
      <c r="AG390" s="86">
        <v>-2743846.34</v>
      </c>
      <c r="AH390" s="86">
        <v>-1247007.8</v>
      </c>
      <c r="AI390" s="86"/>
      <c r="AJ390" s="86">
        <v>7605981949.7200003</v>
      </c>
      <c r="AK390" s="82">
        <v>0.52480000000000004</v>
      </c>
      <c r="AL390" s="82" t="s">
        <v>9583</v>
      </c>
      <c r="AM390" s="82" t="s">
        <v>4979</v>
      </c>
      <c r="AN390" s="82">
        <v>799027</v>
      </c>
      <c r="AO390" s="82" t="s">
        <v>4988</v>
      </c>
      <c r="AP390" s="82"/>
      <c r="AQ390" s="83">
        <v>45524</v>
      </c>
      <c r="AR390" s="83"/>
      <c r="AS390" s="82">
        <v>0</v>
      </c>
      <c r="AT390" s="82"/>
      <c r="AU390" s="83">
        <v>45777</v>
      </c>
      <c r="AV390" s="82" t="s">
        <v>4979</v>
      </c>
      <c r="AW390" s="82">
        <v>1</v>
      </c>
      <c r="AX390" s="83"/>
      <c r="AY390" s="82" t="s">
        <v>4963</v>
      </c>
      <c r="AZ390" s="82">
        <v>1</v>
      </c>
      <c r="BA390" s="82"/>
      <c r="BB390" s="82"/>
      <c r="BC390" s="87"/>
      <c r="BD390" s="87"/>
      <c r="BE390" s="87"/>
      <c r="BF390" s="87"/>
      <c r="BG390" s="82" t="s">
        <v>4888</v>
      </c>
      <c r="BH390" s="82" t="s">
        <v>8509</v>
      </c>
      <c r="BI390" s="82"/>
      <c r="BJ390" s="82"/>
      <c r="BK390" s="82"/>
      <c r="BL390" s="86">
        <v>39918380</v>
      </c>
      <c r="BM390" s="82">
        <v>0.52480000000000004</v>
      </c>
      <c r="BN390" s="82" t="s">
        <v>4988</v>
      </c>
      <c r="BO390" s="82"/>
      <c r="BP390" s="88"/>
      <c r="BQ390" s="88"/>
      <c r="BR390" s="88"/>
      <c r="BS390" s="82"/>
      <c r="BT390" s="85"/>
    </row>
    <row r="391" spans="1:72" hidden="1">
      <c r="A391" s="82" t="s">
        <v>5012</v>
      </c>
      <c r="B391" s="82" t="s">
        <v>5013</v>
      </c>
      <c r="C391" s="82" t="s">
        <v>20723</v>
      </c>
      <c r="D391" s="82" t="s">
        <v>20904</v>
      </c>
      <c r="E391" s="82" t="s">
        <v>20905</v>
      </c>
      <c r="F391" s="82" t="s">
        <v>4978</v>
      </c>
      <c r="G391" s="83"/>
      <c r="H391" s="84">
        <v>8640</v>
      </c>
      <c r="I391" s="85"/>
      <c r="J391" s="82">
        <v>194.43</v>
      </c>
      <c r="K391" s="86">
        <v>0</v>
      </c>
      <c r="L391" s="82"/>
      <c r="M391" s="82"/>
      <c r="N391" s="82"/>
      <c r="O391" s="82"/>
      <c r="P391" s="82" t="s">
        <v>5088</v>
      </c>
      <c r="Q391" s="86"/>
      <c r="R391" s="82">
        <v>0</v>
      </c>
      <c r="S391" s="86">
        <v>8640</v>
      </c>
      <c r="T391" s="83">
        <v>45777</v>
      </c>
      <c r="U391" s="82">
        <v>100</v>
      </c>
      <c r="V391" s="82">
        <v>178942</v>
      </c>
      <c r="W391" s="82" t="s">
        <v>4961</v>
      </c>
      <c r="X391" s="82">
        <v>240.36869999999999</v>
      </c>
      <c r="Y391" s="86">
        <v>2076785.78</v>
      </c>
      <c r="Z391" s="86"/>
      <c r="AA391" s="82">
        <v>198.5</v>
      </c>
      <c r="AB391" s="86">
        <v>-2.0499999999999998</v>
      </c>
      <c r="AC391" s="86">
        <v>1679875.2</v>
      </c>
      <c r="AD391" s="86">
        <v>1679875.2</v>
      </c>
      <c r="AE391" s="86">
        <v>0</v>
      </c>
      <c r="AF391" s="86">
        <v>-396910.58</v>
      </c>
      <c r="AG391" s="86">
        <v>-361745.78</v>
      </c>
      <c r="AH391" s="86">
        <v>-35164.800000000003</v>
      </c>
      <c r="AI391" s="86"/>
      <c r="AJ391" s="86">
        <v>7605981949.7200003</v>
      </c>
      <c r="AK391" s="82">
        <v>2.2100000000000002E-2</v>
      </c>
      <c r="AL391" s="82" t="s">
        <v>20906</v>
      </c>
      <c r="AM391" s="82" t="s">
        <v>4979</v>
      </c>
      <c r="AN391" s="82">
        <v>7109</v>
      </c>
      <c r="AO391" s="82" t="s">
        <v>5049</v>
      </c>
      <c r="AP391" s="82"/>
      <c r="AQ391" s="83">
        <v>45446</v>
      </c>
      <c r="AR391" s="83"/>
      <c r="AS391" s="82">
        <v>0</v>
      </c>
      <c r="AT391" s="82"/>
      <c r="AU391" s="83">
        <v>45777</v>
      </c>
      <c r="AV391" s="82" t="s">
        <v>4979</v>
      </c>
      <c r="AW391" s="82">
        <v>1</v>
      </c>
      <c r="AX391" s="83"/>
      <c r="AY391" s="82" t="s">
        <v>4963</v>
      </c>
      <c r="AZ391" s="82">
        <v>1</v>
      </c>
      <c r="BA391" s="82"/>
      <c r="BB391" s="82"/>
      <c r="BC391" s="87"/>
      <c r="BD391" s="87"/>
      <c r="BE391" s="87"/>
      <c r="BF391" s="87"/>
      <c r="BG391" s="82" t="s">
        <v>4888</v>
      </c>
      <c r="BH391" s="82" t="s">
        <v>8509</v>
      </c>
      <c r="BI391" s="82"/>
      <c r="BJ391" s="82"/>
      <c r="BK391" s="82"/>
      <c r="BL391" s="86">
        <v>1679875.2</v>
      </c>
      <c r="BM391" s="82">
        <v>2.2100000000000002E-2</v>
      </c>
      <c r="BN391" s="82" t="s">
        <v>5011</v>
      </c>
      <c r="BO391" s="82"/>
      <c r="BP391" s="88"/>
      <c r="BQ391" s="88"/>
      <c r="BR391" s="88"/>
      <c r="BS391" s="82"/>
      <c r="BT391" s="85"/>
    </row>
    <row r="392" spans="1:72" hidden="1">
      <c r="A392" s="82" t="s">
        <v>5012</v>
      </c>
      <c r="B392" s="82" t="s">
        <v>5013</v>
      </c>
      <c r="C392" s="82" t="s">
        <v>1431</v>
      </c>
      <c r="D392" s="82" t="s">
        <v>3362</v>
      </c>
      <c r="E392" s="82" t="s">
        <v>8471</v>
      </c>
      <c r="F392" s="82" t="s">
        <v>4978</v>
      </c>
      <c r="G392" s="83"/>
      <c r="H392" s="84">
        <v>137213</v>
      </c>
      <c r="I392" s="85"/>
      <c r="J392" s="82">
        <v>425.8</v>
      </c>
      <c r="K392" s="86">
        <v>0</v>
      </c>
      <c r="L392" s="82"/>
      <c r="M392" s="82"/>
      <c r="N392" s="82"/>
      <c r="O392" s="82"/>
      <c r="P392" s="82" t="s">
        <v>8329</v>
      </c>
      <c r="Q392" s="86"/>
      <c r="R392" s="82">
        <v>0</v>
      </c>
      <c r="S392" s="86">
        <v>137213</v>
      </c>
      <c r="T392" s="83">
        <v>45777</v>
      </c>
      <c r="U392" s="82">
        <v>100</v>
      </c>
      <c r="V392" s="82">
        <v>6614</v>
      </c>
      <c r="W392" s="82" t="s">
        <v>4961</v>
      </c>
      <c r="X392" s="82">
        <v>415.161</v>
      </c>
      <c r="Y392" s="86">
        <v>56965491.600000001</v>
      </c>
      <c r="Z392" s="86"/>
      <c r="AA392" s="82">
        <v>426</v>
      </c>
      <c r="AB392" s="86">
        <v>-0.05</v>
      </c>
      <c r="AC392" s="86">
        <v>58425295.399999999</v>
      </c>
      <c r="AD392" s="86">
        <v>58425295.399999999</v>
      </c>
      <c r="AE392" s="86">
        <v>0</v>
      </c>
      <c r="AF392" s="86">
        <v>1459803.8</v>
      </c>
      <c r="AG392" s="86">
        <v>1487246.4</v>
      </c>
      <c r="AH392" s="86">
        <v>-27442.6</v>
      </c>
      <c r="AI392" s="86"/>
      <c r="AJ392" s="86">
        <v>7605981949.7200003</v>
      </c>
      <c r="AK392" s="82">
        <v>0.7681</v>
      </c>
      <c r="AL392" s="82" t="s">
        <v>8472</v>
      </c>
      <c r="AM392" s="82" t="s">
        <v>4979</v>
      </c>
      <c r="AN392" s="82">
        <v>7110</v>
      </c>
      <c r="AO392" s="82" t="s">
        <v>8329</v>
      </c>
      <c r="AP392" s="82"/>
      <c r="AQ392" s="83">
        <v>45699</v>
      </c>
      <c r="AR392" s="83"/>
      <c r="AS392" s="82">
        <v>0</v>
      </c>
      <c r="AT392" s="82"/>
      <c r="AU392" s="83">
        <v>45777</v>
      </c>
      <c r="AV392" s="82" t="s">
        <v>4979</v>
      </c>
      <c r="AW392" s="82">
        <v>1</v>
      </c>
      <c r="AX392" s="83"/>
      <c r="AY392" s="82" t="s">
        <v>4963</v>
      </c>
      <c r="AZ392" s="82">
        <v>1</v>
      </c>
      <c r="BA392" s="82"/>
      <c r="BB392" s="82"/>
      <c r="BC392" s="87"/>
      <c r="BD392" s="87"/>
      <c r="BE392" s="87"/>
      <c r="BF392" s="87"/>
      <c r="BG392" s="82" t="s">
        <v>4888</v>
      </c>
      <c r="BH392" s="82" t="s">
        <v>8509</v>
      </c>
      <c r="BI392" s="82"/>
      <c r="BJ392" s="82"/>
      <c r="BK392" s="82"/>
      <c r="BL392" s="86">
        <v>58425295.399999999</v>
      </c>
      <c r="BM392" s="82">
        <v>0.7681</v>
      </c>
      <c r="BN392" s="82" t="s">
        <v>4980</v>
      </c>
      <c r="BO392" s="82"/>
      <c r="BP392" s="88"/>
      <c r="BQ392" s="88"/>
      <c r="BR392" s="88"/>
      <c r="BS392" s="82"/>
      <c r="BT392" s="85"/>
    </row>
    <row r="393" spans="1:72" hidden="1">
      <c r="A393" s="82" t="s">
        <v>5012</v>
      </c>
      <c r="B393" s="82" t="s">
        <v>5013</v>
      </c>
      <c r="C393" s="82" t="s">
        <v>1466</v>
      </c>
      <c r="D393" s="82" t="s">
        <v>8692</v>
      </c>
      <c r="E393" s="82" t="s">
        <v>8693</v>
      </c>
      <c r="F393" s="82" t="s">
        <v>4978</v>
      </c>
      <c r="G393" s="83"/>
      <c r="H393" s="84">
        <v>34654</v>
      </c>
      <c r="I393" s="85"/>
      <c r="J393" s="82">
        <v>1612.4</v>
      </c>
      <c r="K393" s="86">
        <v>0</v>
      </c>
      <c r="L393" s="82"/>
      <c r="M393" s="82"/>
      <c r="N393" s="82"/>
      <c r="O393" s="82"/>
      <c r="P393" s="82" t="s">
        <v>4999</v>
      </c>
      <c r="Q393" s="86"/>
      <c r="R393" s="82">
        <v>0</v>
      </c>
      <c r="S393" s="86">
        <v>34654</v>
      </c>
      <c r="T393" s="83">
        <v>45777</v>
      </c>
      <c r="U393" s="82">
        <v>100</v>
      </c>
      <c r="V393" s="82">
        <v>161690</v>
      </c>
      <c r="W393" s="82" t="s">
        <v>4961</v>
      </c>
      <c r="X393" s="82">
        <v>1861.0299</v>
      </c>
      <c r="Y393" s="86">
        <v>64492129.140000001</v>
      </c>
      <c r="Z393" s="86"/>
      <c r="AA393" s="82">
        <v>1585.5</v>
      </c>
      <c r="AB393" s="86">
        <v>1.7</v>
      </c>
      <c r="AC393" s="86">
        <v>55876109.600000001</v>
      </c>
      <c r="AD393" s="86">
        <v>55876109.600000001</v>
      </c>
      <c r="AE393" s="86">
        <v>0</v>
      </c>
      <c r="AF393" s="86">
        <v>-8616019.5399999991</v>
      </c>
      <c r="AG393" s="86">
        <v>-9548212.1400000006</v>
      </c>
      <c r="AH393" s="86">
        <v>932192.6</v>
      </c>
      <c r="AI393" s="86"/>
      <c r="AJ393" s="86">
        <v>7605981949.7200003</v>
      </c>
      <c r="AK393" s="82">
        <v>0.73460000000000003</v>
      </c>
      <c r="AL393" s="82" t="s">
        <v>8694</v>
      </c>
      <c r="AM393" s="82" t="s">
        <v>4979</v>
      </c>
      <c r="AN393" s="82">
        <v>73476</v>
      </c>
      <c r="AO393" s="82" t="s">
        <v>5000</v>
      </c>
      <c r="AP393" s="82"/>
      <c r="AQ393" s="83">
        <v>45694</v>
      </c>
      <c r="AR393" s="83"/>
      <c r="AS393" s="82">
        <v>0</v>
      </c>
      <c r="AT393" s="82"/>
      <c r="AU393" s="83">
        <v>45777</v>
      </c>
      <c r="AV393" s="82" t="s">
        <v>4979</v>
      </c>
      <c r="AW393" s="82">
        <v>1</v>
      </c>
      <c r="AX393" s="83"/>
      <c r="AY393" s="82" t="s">
        <v>4963</v>
      </c>
      <c r="AZ393" s="82">
        <v>1</v>
      </c>
      <c r="BA393" s="82"/>
      <c r="BB393" s="82"/>
      <c r="BC393" s="87"/>
      <c r="BD393" s="87"/>
      <c r="BE393" s="87"/>
      <c r="BF393" s="87"/>
      <c r="BG393" s="82" t="s">
        <v>4888</v>
      </c>
      <c r="BH393" s="82" t="s">
        <v>8509</v>
      </c>
      <c r="BI393" s="82"/>
      <c r="BJ393" s="82"/>
      <c r="BK393" s="82"/>
      <c r="BL393" s="86">
        <v>55876109.600000001</v>
      </c>
      <c r="BM393" s="82">
        <v>0.73460000000000003</v>
      </c>
      <c r="BN393" s="82" t="s">
        <v>4997</v>
      </c>
      <c r="BO393" s="82"/>
      <c r="BP393" s="88"/>
      <c r="BQ393" s="88"/>
      <c r="BR393" s="88"/>
      <c r="BS393" s="82"/>
      <c r="BT393" s="85"/>
    </row>
    <row r="394" spans="1:72" hidden="1">
      <c r="A394" s="82" t="s">
        <v>5012</v>
      </c>
      <c r="B394" s="82" t="s">
        <v>5013</v>
      </c>
      <c r="C394" s="82" t="s">
        <v>1514</v>
      </c>
      <c r="D394" s="82" t="s">
        <v>22051</v>
      </c>
      <c r="E394" s="82" t="s">
        <v>22052</v>
      </c>
      <c r="F394" s="82" t="s">
        <v>4978</v>
      </c>
      <c r="G394" s="83"/>
      <c r="H394" s="84">
        <v>71569</v>
      </c>
      <c r="I394" s="85"/>
      <c r="J394" s="82">
        <v>583.1</v>
      </c>
      <c r="K394" s="86">
        <v>0</v>
      </c>
      <c r="L394" s="82"/>
      <c r="M394" s="82"/>
      <c r="N394" s="82"/>
      <c r="O394" s="82"/>
      <c r="P394" s="82" t="s">
        <v>8474</v>
      </c>
      <c r="Q394" s="86"/>
      <c r="R394" s="82">
        <v>0</v>
      </c>
      <c r="S394" s="86">
        <v>143138</v>
      </c>
      <c r="T394" s="83">
        <v>45777</v>
      </c>
      <c r="U394" s="82">
        <v>100</v>
      </c>
      <c r="V394" s="82">
        <v>6643</v>
      </c>
      <c r="W394" s="82" t="s">
        <v>4961</v>
      </c>
      <c r="X394" s="82">
        <v>578.50810000000001</v>
      </c>
      <c r="Y394" s="86">
        <v>41403246.210000001</v>
      </c>
      <c r="Z394" s="86"/>
      <c r="AA394" s="82">
        <v>566.54999999999995</v>
      </c>
      <c r="AB394" s="86">
        <v>2.92</v>
      </c>
      <c r="AC394" s="86">
        <v>41731883.899999999</v>
      </c>
      <c r="AD394" s="86">
        <v>41731883.899999999</v>
      </c>
      <c r="AE394" s="86">
        <v>0</v>
      </c>
      <c r="AF394" s="86">
        <v>328637.69</v>
      </c>
      <c r="AG394" s="86">
        <v>-855829.26</v>
      </c>
      <c r="AH394" s="86">
        <v>1184466.95</v>
      </c>
      <c r="AI394" s="86"/>
      <c r="AJ394" s="86">
        <v>7605981949.7200003</v>
      </c>
      <c r="AK394" s="82">
        <v>0.54869999999999997</v>
      </c>
      <c r="AL394" s="82" t="s">
        <v>22053</v>
      </c>
      <c r="AM394" s="82" t="s">
        <v>4979</v>
      </c>
      <c r="AN394" s="82">
        <v>7167</v>
      </c>
      <c r="AO394" s="82" t="s">
        <v>8476</v>
      </c>
      <c r="AP394" s="82"/>
      <c r="AQ394" s="83"/>
      <c r="AR394" s="83"/>
      <c r="AS394" s="82">
        <v>0</v>
      </c>
      <c r="AT394" s="82"/>
      <c r="AU394" s="83">
        <v>45777</v>
      </c>
      <c r="AV394" s="82" t="s">
        <v>4979</v>
      </c>
      <c r="AW394" s="82">
        <v>2</v>
      </c>
      <c r="AX394" s="83"/>
      <c r="AY394" s="82" t="s">
        <v>4963</v>
      </c>
      <c r="AZ394" s="82">
        <v>1</v>
      </c>
      <c r="BA394" s="82"/>
      <c r="BB394" s="82"/>
      <c r="BC394" s="87"/>
      <c r="BD394" s="87"/>
      <c r="BE394" s="87"/>
      <c r="BF394" s="87"/>
      <c r="BG394" s="82" t="s">
        <v>4888</v>
      </c>
      <c r="BH394" s="82" t="s">
        <v>8509</v>
      </c>
      <c r="BI394" s="82"/>
      <c r="BJ394" s="82"/>
      <c r="BK394" s="82"/>
      <c r="BL394" s="86">
        <v>41731883.899999999</v>
      </c>
      <c r="BM394" s="82">
        <v>0.54869999999999997</v>
      </c>
      <c r="BN394" s="82" t="s">
        <v>8462</v>
      </c>
      <c r="BO394" s="82"/>
      <c r="BP394" s="88"/>
      <c r="BQ394" s="88"/>
      <c r="BR394" s="88"/>
      <c r="BS394" s="82"/>
      <c r="BT394" s="85"/>
    </row>
    <row r="395" spans="1:72" hidden="1">
      <c r="A395" s="82" t="s">
        <v>5012</v>
      </c>
      <c r="B395" s="82" t="s">
        <v>5013</v>
      </c>
      <c r="C395" s="82" t="s">
        <v>1495</v>
      </c>
      <c r="D395" s="82" t="s">
        <v>22054</v>
      </c>
      <c r="E395" s="82" t="s">
        <v>22055</v>
      </c>
      <c r="F395" s="82" t="s">
        <v>4978</v>
      </c>
      <c r="G395" s="83"/>
      <c r="H395" s="84">
        <v>19595</v>
      </c>
      <c r="I395" s="85"/>
      <c r="J395" s="82">
        <v>776.95</v>
      </c>
      <c r="K395" s="86">
        <v>0</v>
      </c>
      <c r="L395" s="82"/>
      <c r="M395" s="82"/>
      <c r="N395" s="82"/>
      <c r="O395" s="82"/>
      <c r="P395" s="82" t="s">
        <v>5019</v>
      </c>
      <c r="Q395" s="86"/>
      <c r="R395" s="82">
        <v>0</v>
      </c>
      <c r="S395" s="86">
        <v>97975</v>
      </c>
      <c r="T395" s="83">
        <v>45777</v>
      </c>
      <c r="U395" s="82">
        <v>100</v>
      </c>
      <c r="V395" s="82">
        <v>16435</v>
      </c>
      <c r="W395" s="82" t="s">
        <v>4961</v>
      </c>
      <c r="X395" s="82">
        <v>816.49369999999999</v>
      </c>
      <c r="Y395" s="86">
        <v>15999193.369999999</v>
      </c>
      <c r="Z395" s="86"/>
      <c r="AA395" s="82">
        <v>800.5</v>
      </c>
      <c r="AB395" s="86">
        <v>-2.94</v>
      </c>
      <c r="AC395" s="86">
        <v>15224335.25</v>
      </c>
      <c r="AD395" s="86">
        <v>15224335.25</v>
      </c>
      <c r="AE395" s="86">
        <v>0</v>
      </c>
      <c r="AF395" s="86">
        <v>-774858.12</v>
      </c>
      <c r="AG395" s="86">
        <v>-313395.87</v>
      </c>
      <c r="AH395" s="86">
        <v>-461462.25</v>
      </c>
      <c r="AI395" s="86"/>
      <c r="AJ395" s="86">
        <v>7605981949.7200003</v>
      </c>
      <c r="AK395" s="82">
        <v>0.20019999999999999</v>
      </c>
      <c r="AL395" s="82" t="s">
        <v>22056</v>
      </c>
      <c r="AM395" s="82" t="s">
        <v>4979</v>
      </c>
      <c r="AN395" s="82">
        <v>7172</v>
      </c>
      <c r="AO395" s="82" t="s">
        <v>5019</v>
      </c>
      <c r="AP395" s="82"/>
      <c r="AQ395" s="83"/>
      <c r="AR395" s="83"/>
      <c r="AS395" s="82">
        <v>0</v>
      </c>
      <c r="AT395" s="82"/>
      <c r="AU395" s="83">
        <v>45777</v>
      </c>
      <c r="AV395" s="82" t="s">
        <v>4979</v>
      </c>
      <c r="AW395" s="82">
        <v>5</v>
      </c>
      <c r="AX395" s="83"/>
      <c r="AY395" s="82" t="s">
        <v>4963</v>
      </c>
      <c r="AZ395" s="82">
        <v>1</v>
      </c>
      <c r="BA395" s="82"/>
      <c r="BB395" s="82"/>
      <c r="BC395" s="87"/>
      <c r="BD395" s="87"/>
      <c r="BE395" s="87"/>
      <c r="BF395" s="87"/>
      <c r="BG395" s="82" t="s">
        <v>4888</v>
      </c>
      <c r="BH395" s="82" t="s">
        <v>8509</v>
      </c>
      <c r="BI395" s="82"/>
      <c r="BJ395" s="82"/>
      <c r="BK395" s="82"/>
      <c r="BL395" s="86">
        <v>15224335.25</v>
      </c>
      <c r="BM395" s="82">
        <v>0.20019999999999999</v>
      </c>
      <c r="BN395" s="82" t="s">
        <v>5020</v>
      </c>
      <c r="BO395" s="82"/>
      <c r="BP395" s="88"/>
      <c r="BQ395" s="88"/>
      <c r="BR395" s="88"/>
      <c r="BS395" s="82"/>
      <c r="BT395" s="85"/>
    </row>
    <row r="396" spans="1:72" hidden="1">
      <c r="A396" s="82" t="s">
        <v>5012</v>
      </c>
      <c r="B396" s="82" t="s">
        <v>5013</v>
      </c>
      <c r="C396" s="82" t="s">
        <v>1497</v>
      </c>
      <c r="D396" s="82" t="s">
        <v>22057</v>
      </c>
      <c r="E396" s="82" t="s">
        <v>9398</v>
      </c>
      <c r="F396" s="82" t="s">
        <v>4978</v>
      </c>
      <c r="G396" s="83"/>
      <c r="H396" s="84">
        <v>81497</v>
      </c>
      <c r="I396" s="85"/>
      <c r="J396" s="82">
        <v>314.7</v>
      </c>
      <c r="K396" s="86">
        <v>0</v>
      </c>
      <c r="L396" s="82"/>
      <c r="M396" s="82"/>
      <c r="N396" s="82"/>
      <c r="O396" s="82"/>
      <c r="P396" s="82" t="s">
        <v>22058</v>
      </c>
      <c r="Q396" s="86"/>
      <c r="R396" s="82">
        <v>0</v>
      </c>
      <c r="S396" s="86">
        <v>814970</v>
      </c>
      <c r="T396" s="83">
        <v>45777</v>
      </c>
      <c r="U396" s="82">
        <v>100</v>
      </c>
      <c r="V396" s="82">
        <v>98188</v>
      </c>
      <c r="W396" s="82" t="s">
        <v>4961</v>
      </c>
      <c r="X396" s="82">
        <v>328.01280000000003</v>
      </c>
      <c r="Y396" s="86">
        <v>26732056.949999999</v>
      </c>
      <c r="Z396" s="86"/>
      <c r="AA396" s="82">
        <v>323.45</v>
      </c>
      <c r="AB396" s="86">
        <v>-2.71</v>
      </c>
      <c r="AC396" s="86">
        <v>25647105.899999999</v>
      </c>
      <c r="AD396" s="86">
        <v>25647105.899999999</v>
      </c>
      <c r="AE396" s="86">
        <v>0</v>
      </c>
      <c r="AF396" s="86">
        <v>-1084951.05</v>
      </c>
      <c r="AG396" s="86">
        <v>-371852.3</v>
      </c>
      <c r="AH396" s="86">
        <v>-713098.75</v>
      </c>
      <c r="AI396" s="86"/>
      <c r="AJ396" s="86">
        <v>7605981949.7200003</v>
      </c>
      <c r="AK396" s="82">
        <v>0.3372</v>
      </c>
      <c r="AL396" s="82" t="s">
        <v>22059</v>
      </c>
      <c r="AM396" s="82" t="s">
        <v>4979</v>
      </c>
      <c r="AN396" s="82">
        <v>7173</v>
      </c>
      <c r="AO396" s="82" t="s">
        <v>22060</v>
      </c>
      <c r="AP396" s="82"/>
      <c r="AQ396" s="83"/>
      <c r="AR396" s="83"/>
      <c r="AS396" s="82">
        <v>0</v>
      </c>
      <c r="AT396" s="82"/>
      <c r="AU396" s="83">
        <v>45777</v>
      </c>
      <c r="AV396" s="82" t="s">
        <v>4979</v>
      </c>
      <c r="AW396" s="82">
        <v>10</v>
      </c>
      <c r="AX396" s="83"/>
      <c r="AY396" s="82" t="s">
        <v>4963</v>
      </c>
      <c r="AZ396" s="82">
        <v>1</v>
      </c>
      <c r="BA396" s="82"/>
      <c r="BB396" s="82"/>
      <c r="BC396" s="87"/>
      <c r="BD396" s="87"/>
      <c r="BE396" s="87"/>
      <c r="BF396" s="87"/>
      <c r="BG396" s="82" t="s">
        <v>4888</v>
      </c>
      <c r="BH396" s="82" t="s">
        <v>8509</v>
      </c>
      <c r="BI396" s="82"/>
      <c r="BJ396" s="82"/>
      <c r="BK396" s="82"/>
      <c r="BL396" s="86">
        <v>25647105.899999999</v>
      </c>
      <c r="BM396" s="82">
        <v>0.3372</v>
      </c>
      <c r="BN396" s="82" t="s">
        <v>22061</v>
      </c>
      <c r="BO396" s="82"/>
      <c r="BP396" s="88"/>
      <c r="BQ396" s="88"/>
      <c r="BR396" s="88"/>
      <c r="BS396" s="82"/>
      <c r="BT396" s="85"/>
    </row>
    <row r="397" spans="1:72" hidden="1">
      <c r="A397" s="82" t="s">
        <v>5012</v>
      </c>
      <c r="B397" s="82" t="s">
        <v>5013</v>
      </c>
      <c r="C397" s="82" t="s">
        <v>1618</v>
      </c>
      <c r="D397" s="82" t="s">
        <v>5138</v>
      </c>
      <c r="E397" s="82" t="s">
        <v>5139</v>
      </c>
      <c r="F397" s="82" t="s">
        <v>4978</v>
      </c>
      <c r="G397" s="83"/>
      <c r="H397" s="84">
        <v>21</v>
      </c>
      <c r="I397" s="85"/>
      <c r="J397" s="82">
        <v>746.5</v>
      </c>
      <c r="K397" s="86">
        <v>0</v>
      </c>
      <c r="L397" s="82"/>
      <c r="M397" s="82"/>
      <c r="N397" s="82"/>
      <c r="O397" s="82"/>
      <c r="P397" s="82" t="s">
        <v>5131</v>
      </c>
      <c r="Q397" s="86"/>
      <c r="R397" s="82">
        <v>0</v>
      </c>
      <c r="S397" s="86">
        <v>42</v>
      </c>
      <c r="T397" s="83">
        <v>45777</v>
      </c>
      <c r="U397" s="82">
        <v>100</v>
      </c>
      <c r="V397" s="82">
        <v>24677</v>
      </c>
      <c r="W397" s="82" t="s">
        <v>4961</v>
      </c>
      <c r="X397" s="82">
        <v>1095</v>
      </c>
      <c r="Y397" s="86">
        <v>22995</v>
      </c>
      <c r="Z397" s="86"/>
      <c r="AA397" s="82">
        <v>748.5</v>
      </c>
      <c r="AB397" s="86">
        <v>-0.27</v>
      </c>
      <c r="AC397" s="86">
        <v>15676.5</v>
      </c>
      <c r="AD397" s="86">
        <v>15676.5</v>
      </c>
      <c r="AE397" s="86">
        <v>0</v>
      </c>
      <c r="AF397" s="86">
        <v>-7318.5</v>
      </c>
      <c r="AG397" s="86">
        <v>-7276.5</v>
      </c>
      <c r="AH397" s="86">
        <v>-42</v>
      </c>
      <c r="AI397" s="86"/>
      <c r="AJ397" s="86">
        <v>7605981949.7200003</v>
      </c>
      <c r="AK397" s="82">
        <v>2.0000000000000001E-4</v>
      </c>
      <c r="AL397" s="82" t="s">
        <v>5140</v>
      </c>
      <c r="AM397" s="82" t="s">
        <v>4979</v>
      </c>
      <c r="AN397" s="82">
        <v>7250</v>
      </c>
      <c r="AO397" s="82" t="s">
        <v>5015</v>
      </c>
      <c r="AP397" s="82"/>
      <c r="AQ397" s="83">
        <v>45708</v>
      </c>
      <c r="AR397" s="83"/>
      <c r="AS397" s="82">
        <v>0</v>
      </c>
      <c r="AT397" s="82"/>
      <c r="AU397" s="83">
        <v>45777</v>
      </c>
      <c r="AV397" s="82" t="s">
        <v>4979</v>
      </c>
      <c r="AW397" s="82">
        <v>2</v>
      </c>
      <c r="AX397" s="83"/>
      <c r="AY397" s="82" t="s">
        <v>4963</v>
      </c>
      <c r="AZ397" s="82">
        <v>1</v>
      </c>
      <c r="BA397" s="82"/>
      <c r="BB397" s="82"/>
      <c r="BC397" s="87"/>
      <c r="BD397" s="87"/>
      <c r="BE397" s="87"/>
      <c r="BF397" s="87"/>
      <c r="BG397" s="82" t="s">
        <v>4888</v>
      </c>
      <c r="BH397" s="82" t="s">
        <v>8509</v>
      </c>
      <c r="BI397" s="82"/>
      <c r="BJ397" s="82"/>
      <c r="BK397" s="82"/>
      <c r="BL397" s="86">
        <v>15676.5</v>
      </c>
      <c r="BM397" s="82">
        <v>2.0000000000000001E-4</v>
      </c>
      <c r="BN397" s="82" t="s">
        <v>5002</v>
      </c>
      <c r="BO397" s="82"/>
      <c r="BP397" s="88"/>
      <c r="BQ397" s="88"/>
      <c r="BR397" s="88"/>
      <c r="BS397" s="82"/>
      <c r="BT397" s="85"/>
    </row>
    <row r="398" spans="1:72" hidden="1">
      <c r="A398" s="82" t="s">
        <v>5012</v>
      </c>
      <c r="B398" s="82" t="s">
        <v>5013</v>
      </c>
      <c r="C398" s="82" t="s">
        <v>1639</v>
      </c>
      <c r="D398" s="82" t="s">
        <v>8479</v>
      </c>
      <c r="E398" s="82" t="s">
        <v>8277</v>
      </c>
      <c r="F398" s="82" t="s">
        <v>4978</v>
      </c>
      <c r="G398" s="83"/>
      <c r="H398" s="84">
        <v>106813</v>
      </c>
      <c r="I398" s="85"/>
      <c r="J398" s="82">
        <v>2208.1</v>
      </c>
      <c r="K398" s="86">
        <v>0</v>
      </c>
      <c r="L398" s="82"/>
      <c r="M398" s="82"/>
      <c r="N398" s="82"/>
      <c r="O398" s="82"/>
      <c r="P398" s="82" t="s">
        <v>4960</v>
      </c>
      <c r="Q398" s="86"/>
      <c r="R398" s="82">
        <v>0</v>
      </c>
      <c r="S398" s="86">
        <v>534065</v>
      </c>
      <c r="T398" s="83">
        <v>45777</v>
      </c>
      <c r="U398" s="82">
        <v>100</v>
      </c>
      <c r="V398" s="82">
        <v>6665</v>
      </c>
      <c r="W398" s="82" t="s">
        <v>4961</v>
      </c>
      <c r="X398" s="82">
        <v>1873.7610999999999</v>
      </c>
      <c r="Y398" s="86">
        <v>200142049.34999999</v>
      </c>
      <c r="Z398" s="86"/>
      <c r="AA398" s="82">
        <v>2205</v>
      </c>
      <c r="AB398" s="86">
        <v>0.14000000000000001</v>
      </c>
      <c r="AC398" s="86">
        <v>235853785.30000001</v>
      </c>
      <c r="AD398" s="86">
        <v>235853785.30000001</v>
      </c>
      <c r="AE398" s="86">
        <v>0</v>
      </c>
      <c r="AF398" s="86">
        <v>35711735.950000003</v>
      </c>
      <c r="AG398" s="86">
        <v>35380615.649999999</v>
      </c>
      <c r="AH398" s="86">
        <v>331120.3</v>
      </c>
      <c r="AI398" s="86"/>
      <c r="AJ398" s="86">
        <v>7605981949.7200003</v>
      </c>
      <c r="AK398" s="82">
        <v>3.1009000000000002</v>
      </c>
      <c r="AL398" s="82" t="s">
        <v>8480</v>
      </c>
      <c r="AM398" s="82" t="s">
        <v>4979</v>
      </c>
      <c r="AN398" s="82">
        <v>7263</v>
      </c>
      <c r="AO398" s="82" t="s">
        <v>4962</v>
      </c>
      <c r="AP398" s="82"/>
      <c r="AQ398" s="83">
        <v>45491</v>
      </c>
      <c r="AR398" s="83"/>
      <c r="AS398" s="82">
        <v>0</v>
      </c>
      <c r="AT398" s="82"/>
      <c r="AU398" s="83">
        <v>45777</v>
      </c>
      <c r="AV398" s="82" t="s">
        <v>4979</v>
      </c>
      <c r="AW398" s="82">
        <v>5</v>
      </c>
      <c r="AX398" s="83"/>
      <c r="AY398" s="82" t="s">
        <v>4963</v>
      </c>
      <c r="AZ398" s="82">
        <v>1</v>
      </c>
      <c r="BA398" s="82"/>
      <c r="BB398" s="82"/>
      <c r="BC398" s="87"/>
      <c r="BD398" s="87"/>
      <c r="BE398" s="87"/>
      <c r="BF398" s="87"/>
      <c r="BG398" s="82" t="s">
        <v>4888</v>
      </c>
      <c r="BH398" s="82" t="s">
        <v>8509</v>
      </c>
      <c r="BI398" s="82"/>
      <c r="BJ398" s="82"/>
      <c r="BK398" s="82"/>
      <c r="BL398" s="86">
        <v>235853785.30000001</v>
      </c>
      <c r="BM398" s="82">
        <v>3.1009000000000002</v>
      </c>
      <c r="BN398" s="82" t="s">
        <v>4964</v>
      </c>
      <c r="BO398" s="82"/>
      <c r="BP398" s="88"/>
      <c r="BQ398" s="88"/>
      <c r="BR398" s="88"/>
      <c r="BS398" s="82"/>
      <c r="BT398" s="85"/>
    </row>
    <row r="399" spans="1:72" hidden="1">
      <c r="A399" s="82" t="s">
        <v>5012</v>
      </c>
      <c r="B399" s="82" t="s">
        <v>5013</v>
      </c>
      <c r="C399" s="82" t="s">
        <v>1652</v>
      </c>
      <c r="D399" s="82" t="s">
        <v>3398</v>
      </c>
      <c r="E399" s="82" t="s">
        <v>8880</v>
      </c>
      <c r="F399" s="82" t="s">
        <v>4978</v>
      </c>
      <c r="G399" s="83"/>
      <c r="H399" s="84">
        <v>10761</v>
      </c>
      <c r="I399" s="85"/>
      <c r="J399" s="82">
        <v>1253.5999999999999</v>
      </c>
      <c r="K399" s="86">
        <v>0</v>
      </c>
      <c r="L399" s="82"/>
      <c r="M399" s="82"/>
      <c r="N399" s="82"/>
      <c r="O399" s="82"/>
      <c r="P399" s="82" t="s">
        <v>4981</v>
      </c>
      <c r="Q399" s="86"/>
      <c r="R399" s="82">
        <v>0</v>
      </c>
      <c r="S399" s="86">
        <v>107610</v>
      </c>
      <c r="T399" s="83">
        <v>45777</v>
      </c>
      <c r="U399" s="82">
        <v>100</v>
      </c>
      <c r="V399" s="82">
        <v>102900</v>
      </c>
      <c r="W399" s="82" t="s">
        <v>4961</v>
      </c>
      <c r="X399" s="82">
        <v>1235.3958</v>
      </c>
      <c r="Y399" s="86">
        <v>13294094.199999999</v>
      </c>
      <c r="Z399" s="86"/>
      <c r="AA399" s="82">
        <v>1264.8</v>
      </c>
      <c r="AB399" s="86">
        <v>-0.89</v>
      </c>
      <c r="AC399" s="86">
        <v>13489989.6</v>
      </c>
      <c r="AD399" s="86">
        <v>13489989.6</v>
      </c>
      <c r="AE399" s="86">
        <v>0</v>
      </c>
      <c r="AF399" s="86">
        <v>195895.4</v>
      </c>
      <c r="AG399" s="86">
        <v>316418.59999999998</v>
      </c>
      <c r="AH399" s="86">
        <v>-120523.2</v>
      </c>
      <c r="AI399" s="86"/>
      <c r="AJ399" s="86">
        <v>7605981949.7200003</v>
      </c>
      <c r="AK399" s="82">
        <v>0.1774</v>
      </c>
      <c r="AL399" s="82" t="s">
        <v>8881</v>
      </c>
      <c r="AM399" s="82" t="s">
        <v>4979</v>
      </c>
      <c r="AN399" s="82">
        <v>786532</v>
      </c>
      <c r="AO399" s="82" t="s">
        <v>4982</v>
      </c>
      <c r="AP399" s="82"/>
      <c r="AQ399" s="83"/>
      <c r="AR399" s="83"/>
      <c r="AS399" s="82">
        <v>0</v>
      </c>
      <c r="AT399" s="82"/>
      <c r="AU399" s="83">
        <v>45777</v>
      </c>
      <c r="AV399" s="82" t="s">
        <v>4979</v>
      </c>
      <c r="AW399" s="82">
        <v>10</v>
      </c>
      <c r="AX399" s="83"/>
      <c r="AY399" s="82" t="s">
        <v>4963</v>
      </c>
      <c r="AZ399" s="82">
        <v>1</v>
      </c>
      <c r="BA399" s="82"/>
      <c r="BB399" s="82"/>
      <c r="BC399" s="87"/>
      <c r="BD399" s="87"/>
      <c r="BE399" s="87"/>
      <c r="BF399" s="87"/>
      <c r="BG399" s="82" t="s">
        <v>4888</v>
      </c>
      <c r="BH399" s="82" t="s">
        <v>8509</v>
      </c>
      <c r="BI399" s="82"/>
      <c r="BJ399" s="82"/>
      <c r="BK399" s="82"/>
      <c r="BL399" s="86">
        <v>13489989.6</v>
      </c>
      <c r="BM399" s="82">
        <v>0.1774</v>
      </c>
      <c r="BN399" s="82" t="s">
        <v>4983</v>
      </c>
      <c r="BO399" s="82"/>
      <c r="BP399" s="88"/>
      <c r="BQ399" s="88"/>
      <c r="BR399" s="88"/>
      <c r="BS399" s="82"/>
      <c r="BT399" s="85"/>
    </row>
    <row r="400" spans="1:72" hidden="1">
      <c r="A400" s="82" t="s">
        <v>5012</v>
      </c>
      <c r="B400" s="82" t="s">
        <v>5013</v>
      </c>
      <c r="C400" s="82" t="s">
        <v>1745</v>
      </c>
      <c r="D400" s="82" t="s">
        <v>21611</v>
      </c>
      <c r="E400" s="82" t="s">
        <v>21612</v>
      </c>
      <c r="F400" s="82" t="s">
        <v>4978</v>
      </c>
      <c r="G400" s="83"/>
      <c r="H400" s="84">
        <v>4307</v>
      </c>
      <c r="I400" s="85"/>
      <c r="J400" s="82">
        <v>4257.1000000000004</v>
      </c>
      <c r="K400" s="86">
        <v>0</v>
      </c>
      <c r="L400" s="82"/>
      <c r="M400" s="82"/>
      <c r="N400" s="82"/>
      <c r="O400" s="82"/>
      <c r="P400" s="82" t="s">
        <v>5027</v>
      </c>
      <c r="Q400" s="86"/>
      <c r="R400" s="82">
        <v>0</v>
      </c>
      <c r="S400" s="86">
        <v>8614</v>
      </c>
      <c r="T400" s="83">
        <v>45777</v>
      </c>
      <c r="U400" s="82">
        <v>100</v>
      </c>
      <c r="V400" s="82">
        <v>86112</v>
      </c>
      <c r="W400" s="82" t="s">
        <v>4961</v>
      </c>
      <c r="X400" s="82">
        <v>4721.4101000000001</v>
      </c>
      <c r="Y400" s="86">
        <v>20335113.300000001</v>
      </c>
      <c r="Z400" s="86"/>
      <c r="AA400" s="82">
        <v>4185.2</v>
      </c>
      <c r="AB400" s="86">
        <v>1.72</v>
      </c>
      <c r="AC400" s="86">
        <v>18335329.699999999</v>
      </c>
      <c r="AD400" s="86">
        <v>18335329.699999999</v>
      </c>
      <c r="AE400" s="86">
        <v>0</v>
      </c>
      <c r="AF400" s="86">
        <v>-1999783.6</v>
      </c>
      <c r="AG400" s="86">
        <v>-2309456.9</v>
      </c>
      <c r="AH400" s="86">
        <v>309673.3</v>
      </c>
      <c r="AI400" s="86"/>
      <c r="AJ400" s="86">
        <v>7605981949.7200003</v>
      </c>
      <c r="AK400" s="82">
        <v>0.24110000000000001</v>
      </c>
      <c r="AL400" s="82" t="s">
        <v>21613</v>
      </c>
      <c r="AM400" s="82" t="s">
        <v>4979</v>
      </c>
      <c r="AN400" s="82">
        <v>783268</v>
      </c>
      <c r="AO400" s="82" t="s">
        <v>5028</v>
      </c>
      <c r="AP400" s="82"/>
      <c r="AQ400" s="83"/>
      <c r="AR400" s="83"/>
      <c r="AS400" s="82">
        <v>0</v>
      </c>
      <c r="AT400" s="82"/>
      <c r="AU400" s="83">
        <v>45777</v>
      </c>
      <c r="AV400" s="82" t="s">
        <v>4979</v>
      </c>
      <c r="AW400" s="82">
        <v>2</v>
      </c>
      <c r="AX400" s="83"/>
      <c r="AY400" s="82" t="s">
        <v>4963</v>
      </c>
      <c r="AZ400" s="82">
        <v>1</v>
      </c>
      <c r="BA400" s="82"/>
      <c r="BB400" s="82"/>
      <c r="BC400" s="87"/>
      <c r="BD400" s="87"/>
      <c r="BE400" s="87"/>
      <c r="BF400" s="87"/>
      <c r="BG400" s="82" t="s">
        <v>4888</v>
      </c>
      <c r="BH400" s="82" t="s">
        <v>8509</v>
      </c>
      <c r="BI400" s="82"/>
      <c r="BJ400" s="82"/>
      <c r="BK400" s="82"/>
      <c r="BL400" s="86">
        <v>18335329.699999999</v>
      </c>
      <c r="BM400" s="82">
        <v>0.24110000000000001</v>
      </c>
      <c r="BN400" s="82" t="s">
        <v>4983</v>
      </c>
      <c r="BO400" s="82"/>
      <c r="BP400" s="88"/>
      <c r="BQ400" s="88"/>
      <c r="BR400" s="88"/>
      <c r="BS400" s="82"/>
      <c r="BT400" s="85"/>
    </row>
    <row r="401" spans="1:72" hidden="1">
      <c r="A401" s="82" t="s">
        <v>5012</v>
      </c>
      <c r="B401" s="82" t="s">
        <v>5013</v>
      </c>
      <c r="C401" s="82" t="s">
        <v>1738</v>
      </c>
      <c r="D401" s="82" t="s">
        <v>5266</v>
      </c>
      <c r="E401" s="82" t="s">
        <v>8378</v>
      </c>
      <c r="F401" s="82" t="s">
        <v>4978</v>
      </c>
      <c r="G401" s="83"/>
      <c r="H401" s="84">
        <v>42328</v>
      </c>
      <c r="I401" s="85"/>
      <c r="J401" s="82">
        <v>3341</v>
      </c>
      <c r="K401" s="86">
        <v>0</v>
      </c>
      <c r="L401" s="82"/>
      <c r="M401" s="82"/>
      <c r="N401" s="82"/>
      <c r="O401" s="82"/>
      <c r="P401" s="82" t="s">
        <v>4987</v>
      </c>
      <c r="Q401" s="86"/>
      <c r="R401" s="82">
        <v>0</v>
      </c>
      <c r="S401" s="86">
        <v>84656</v>
      </c>
      <c r="T401" s="83">
        <v>45777</v>
      </c>
      <c r="U401" s="82">
        <v>100</v>
      </c>
      <c r="V401" s="82">
        <v>6671</v>
      </c>
      <c r="W401" s="82" t="s">
        <v>4961</v>
      </c>
      <c r="X401" s="82">
        <v>3388.6120999999998</v>
      </c>
      <c r="Y401" s="86">
        <v>143433174.22</v>
      </c>
      <c r="Z401" s="86"/>
      <c r="AA401" s="82">
        <v>3322.3</v>
      </c>
      <c r="AB401" s="86">
        <v>0.56000000000000005</v>
      </c>
      <c r="AC401" s="86">
        <v>141417848</v>
      </c>
      <c r="AD401" s="86">
        <v>141417848</v>
      </c>
      <c r="AE401" s="86">
        <v>0</v>
      </c>
      <c r="AF401" s="86">
        <v>-2015326.22</v>
      </c>
      <c r="AG401" s="86">
        <v>-2806859.82</v>
      </c>
      <c r="AH401" s="86">
        <v>791533.6</v>
      </c>
      <c r="AI401" s="86"/>
      <c r="AJ401" s="86">
        <v>7605981949.7200003</v>
      </c>
      <c r="AK401" s="82">
        <v>1.8593</v>
      </c>
      <c r="AL401" s="82" t="s">
        <v>8481</v>
      </c>
      <c r="AM401" s="82" t="s">
        <v>4979</v>
      </c>
      <c r="AN401" s="82">
        <v>7306</v>
      </c>
      <c r="AO401" s="82" t="s">
        <v>4988</v>
      </c>
      <c r="AP401" s="82"/>
      <c r="AQ401" s="83">
        <v>45462</v>
      </c>
      <c r="AR401" s="83"/>
      <c r="AS401" s="82">
        <v>0</v>
      </c>
      <c r="AT401" s="82"/>
      <c r="AU401" s="83">
        <v>45777</v>
      </c>
      <c r="AV401" s="82" t="s">
        <v>4979</v>
      </c>
      <c r="AW401" s="82">
        <v>2</v>
      </c>
      <c r="AX401" s="83"/>
      <c r="AY401" s="82" t="s">
        <v>4963</v>
      </c>
      <c r="AZ401" s="82">
        <v>1</v>
      </c>
      <c r="BA401" s="82"/>
      <c r="BB401" s="82"/>
      <c r="BC401" s="87"/>
      <c r="BD401" s="87"/>
      <c r="BE401" s="87"/>
      <c r="BF401" s="87"/>
      <c r="BG401" s="82" t="s">
        <v>4888</v>
      </c>
      <c r="BH401" s="82" t="s">
        <v>8509</v>
      </c>
      <c r="BI401" s="82"/>
      <c r="BJ401" s="82"/>
      <c r="BK401" s="82"/>
      <c r="BL401" s="86">
        <v>141417848</v>
      </c>
      <c r="BM401" s="82">
        <v>1.8593</v>
      </c>
      <c r="BN401" s="82" t="s">
        <v>4988</v>
      </c>
      <c r="BO401" s="82"/>
      <c r="BP401" s="88"/>
      <c r="BQ401" s="88"/>
      <c r="BR401" s="88"/>
      <c r="BS401" s="82"/>
      <c r="BT401" s="85"/>
    </row>
    <row r="402" spans="1:72" hidden="1">
      <c r="A402" s="82" t="s">
        <v>5012</v>
      </c>
      <c r="B402" s="82" t="s">
        <v>5013</v>
      </c>
      <c r="C402" s="82" t="s">
        <v>1763</v>
      </c>
      <c r="D402" s="82" t="s">
        <v>8543</v>
      </c>
      <c r="E402" s="82" t="s">
        <v>8544</v>
      </c>
      <c r="F402" s="82" t="s">
        <v>4978</v>
      </c>
      <c r="G402" s="83"/>
      <c r="H402" s="84">
        <v>147355</v>
      </c>
      <c r="I402" s="85"/>
      <c r="J402" s="82">
        <v>262.05</v>
      </c>
      <c r="K402" s="86">
        <v>0</v>
      </c>
      <c r="L402" s="82"/>
      <c r="M402" s="82"/>
      <c r="N402" s="82"/>
      <c r="O402" s="82"/>
      <c r="P402" s="82" t="s">
        <v>8279</v>
      </c>
      <c r="Q402" s="86"/>
      <c r="R402" s="82">
        <v>0</v>
      </c>
      <c r="S402" s="86">
        <v>294710</v>
      </c>
      <c r="T402" s="83">
        <v>45777</v>
      </c>
      <c r="U402" s="82">
        <v>100</v>
      </c>
      <c r="V402" s="82">
        <v>22452</v>
      </c>
      <c r="W402" s="82" t="s">
        <v>4961</v>
      </c>
      <c r="X402" s="82">
        <v>284.49029999999999</v>
      </c>
      <c r="Y402" s="86">
        <v>41921068.130000003</v>
      </c>
      <c r="Z402" s="86"/>
      <c r="AA402" s="82">
        <v>261.3</v>
      </c>
      <c r="AB402" s="86">
        <v>0.28999999999999998</v>
      </c>
      <c r="AC402" s="86">
        <v>38614377.75</v>
      </c>
      <c r="AD402" s="86">
        <v>38614377.75</v>
      </c>
      <c r="AE402" s="86">
        <v>0</v>
      </c>
      <c r="AF402" s="86">
        <v>-3306690.38</v>
      </c>
      <c r="AG402" s="86">
        <v>-3417206.63</v>
      </c>
      <c r="AH402" s="86">
        <v>110516.25</v>
      </c>
      <c r="AI402" s="86"/>
      <c r="AJ402" s="86">
        <v>7605981949.7200003</v>
      </c>
      <c r="AK402" s="82">
        <v>0.50770000000000004</v>
      </c>
      <c r="AL402" s="82" t="s">
        <v>8545</v>
      </c>
      <c r="AM402" s="82" t="s">
        <v>4979</v>
      </c>
      <c r="AN402" s="82">
        <v>74506</v>
      </c>
      <c r="AO402" s="82" t="s">
        <v>8280</v>
      </c>
      <c r="AP402" s="82"/>
      <c r="AQ402" s="83">
        <v>45488</v>
      </c>
      <c r="AR402" s="83"/>
      <c r="AS402" s="82">
        <v>0</v>
      </c>
      <c r="AT402" s="82"/>
      <c r="AU402" s="83">
        <v>45777</v>
      </c>
      <c r="AV402" s="82" t="s">
        <v>4979</v>
      </c>
      <c r="AW402" s="82">
        <v>2</v>
      </c>
      <c r="AX402" s="83"/>
      <c r="AY402" s="82" t="s">
        <v>4963</v>
      </c>
      <c r="AZ402" s="82">
        <v>1</v>
      </c>
      <c r="BA402" s="82"/>
      <c r="BB402" s="82"/>
      <c r="BC402" s="87"/>
      <c r="BD402" s="87"/>
      <c r="BE402" s="87"/>
      <c r="BF402" s="87"/>
      <c r="BG402" s="82" t="s">
        <v>4888</v>
      </c>
      <c r="BH402" s="82" t="s">
        <v>8509</v>
      </c>
      <c r="BI402" s="82"/>
      <c r="BJ402" s="82"/>
      <c r="BK402" s="82"/>
      <c r="BL402" s="86">
        <v>38614377.75</v>
      </c>
      <c r="BM402" s="82">
        <v>0.50770000000000004</v>
      </c>
      <c r="BN402" s="82" t="s">
        <v>4964</v>
      </c>
      <c r="BO402" s="82"/>
      <c r="BP402" s="88"/>
      <c r="BQ402" s="88"/>
      <c r="BR402" s="88"/>
      <c r="BS402" s="82"/>
      <c r="BT402" s="85"/>
    </row>
    <row r="403" spans="1:72" hidden="1">
      <c r="A403" s="82" t="s">
        <v>5012</v>
      </c>
      <c r="B403" s="82" t="s">
        <v>5013</v>
      </c>
      <c r="C403" s="82" t="s">
        <v>1761</v>
      </c>
      <c r="D403" s="82" t="s">
        <v>5302</v>
      </c>
      <c r="E403" s="82" t="s">
        <v>8336</v>
      </c>
      <c r="F403" s="82" t="s">
        <v>4978</v>
      </c>
      <c r="G403" s="83"/>
      <c r="H403" s="84">
        <v>12400</v>
      </c>
      <c r="I403" s="85"/>
      <c r="J403" s="82">
        <v>2928.8</v>
      </c>
      <c r="K403" s="86">
        <v>0</v>
      </c>
      <c r="L403" s="82"/>
      <c r="M403" s="82"/>
      <c r="N403" s="82"/>
      <c r="O403" s="82"/>
      <c r="P403" s="82" t="s">
        <v>8337</v>
      </c>
      <c r="Q403" s="86"/>
      <c r="R403" s="82">
        <v>0</v>
      </c>
      <c r="S403" s="86">
        <v>62000</v>
      </c>
      <c r="T403" s="83">
        <v>45777</v>
      </c>
      <c r="U403" s="82">
        <v>100</v>
      </c>
      <c r="V403" s="82">
        <v>6678</v>
      </c>
      <c r="W403" s="82" t="s">
        <v>4961</v>
      </c>
      <c r="X403" s="82">
        <v>1232.8335999999999</v>
      </c>
      <c r="Y403" s="86">
        <v>15287136.27</v>
      </c>
      <c r="Z403" s="86"/>
      <c r="AA403" s="82">
        <v>2909.6</v>
      </c>
      <c r="AB403" s="86">
        <v>0.66</v>
      </c>
      <c r="AC403" s="86">
        <v>36317120</v>
      </c>
      <c r="AD403" s="86">
        <v>36317120</v>
      </c>
      <c r="AE403" s="86">
        <v>0</v>
      </c>
      <c r="AF403" s="86">
        <v>21029983.73</v>
      </c>
      <c r="AG403" s="86">
        <v>20791903.73</v>
      </c>
      <c r="AH403" s="86">
        <v>238080</v>
      </c>
      <c r="AI403" s="86"/>
      <c r="AJ403" s="86">
        <v>7605981949.7200003</v>
      </c>
      <c r="AK403" s="82">
        <v>0.47749999999999998</v>
      </c>
      <c r="AL403" s="82" t="s">
        <v>8338</v>
      </c>
      <c r="AM403" s="82" t="s">
        <v>4979</v>
      </c>
      <c r="AN403" s="82">
        <v>7362</v>
      </c>
      <c r="AO403" s="82" t="s">
        <v>8339</v>
      </c>
      <c r="AP403" s="82"/>
      <c r="AQ403" s="83">
        <v>45477</v>
      </c>
      <c r="AR403" s="83"/>
      <c r="AS403" s="82">
        <v>0</v>
      </c>
      <c r="AT403" s="82"/>
      <c r="AU403" s="83">
        <v>45777</v>
      </c>
      <c r="AV403" s="82" t="s">
        <v>4979</v>
      </c>
      <c r="AW403" s="82">
        <v>5</v>
      </c>
      <c r="AX403" s="83"/>
      <c r="AY403" s="82" t="s">
        <v>4963</v>
      </c>
      <c r="AZ403" s="82">
        <v>1</v>
      </c>
      <c r="BA403" s="82"/>
      <c r="BB403" s="82"/>
      <c r="BC403" s="87"/>
      <c r="BD403" s="87"/>
      <c r="BE403" s="87"/>
      <c r="BF403" s="87"/>
      <c r="BG403" s="82" t="s">
        <v>4888</v>
      </c>
      <c r="BH403" s="82" t="s">
        <v>8509</v>
      </c>
      <c r="BI403" s="82"/>
      <c r="BJ403" s="82"/>
      <c r="BK403" s="82"/>
      <c r="BL403" s="86">
        <v>36317120</v>
      </c>
      <c r="BM403" s="82">
        <v>0.47749999999999998</v>
      </c>
      <c r="BN403" s="82" t="s">
        <v>4984</v>
      </c>
      <c r="BO403" s="82"/>
      <c r="BP403" s="88"/>
      <c r="BQ403" s="88"/>
      <c r="BR403" s="88"/>
      <c r="BS403" s="82"/>
      <c r="BT403" s="85"/>
    </row>
    <row r="404" spans="1:72" hidden="1">
      <c r="A404" s="82" t="s">
        <v>5012</v>
      </c>
      <c r="B404" s="82" t="s">
        <v>5013</v>
      </c>
      <c r="C404" s="82" t="s">
        <v>9078</v>
      </c>
      <c r="D404" s="82" t="s">
        <v>12439</v>
      </c>
      <c r="E404" s="82" t="s">
        <v>12440</v>
      </c>
      <c r="F404" s="82" t="s">
        <v>4978</v>
      </c>
      <c r="G404" s="83"/>
      <c r="H404" s="84">
        <v>47444</v>
      </c>
      <c r="I404" s="85"/>
      <c r="J404" s="82">
        <v>1274.7</v>
      </c>
      <c r="K404" s="86">
        <v>0</v>
      </c>
      <c r="L404" s="82"/>
      <c r="M404" s="82"/>
      <c r="N404" s="82"/>
      <c r="O404" s="82"/>
      <c r="P404" s="82" t="s">
        <v>12441</v>
      </c>
      <c r="Q404" s="86"/>
      <c r="R404" s="82">
        <v>0</v>
      </c>
      <c r="S404" s="86">
        <v>94888</v>
      </c>
      <c r="T404" s="83">
        <v>45777</v>
      </c>
      <c r="U404" s="82">
        <v>100</v>
      </c>
      <c r="V404" s="82">
        <v>175946</v>
      </c>
      <c r="W404" s="82" t="s">
        <v>4961</v>
      </c>
      <c r="X404" s="82">
        <v>1092.1886999999999</v>
      </c>
      <c r="Y404" s="86">
        <v>51817798.789999999</v>
      </c>
      <c r="Z404" s="86"/>
      <c r="AA404" s="82">
        <v>1362.1</v>
      </c>
      <c r="AB404" s="86">
        <v>-6.42</v>
      </c>
      <c r="AC404" s="86">
        <v>60476866.799999997</v>
      </c>
      <c r="AD404" s="86">
        <v>60476866.799999997</v>
      </c>
      <c r="AE404" s="86">
        <v>0</v>
      </c>
      <c r="AF404" s="86">
        <v>8659068.0099999998</v>
      </c>
      <c r="AG404" s="86">
        <v>12805673.609999999</v>
      </c>
      <c r="AH404" s="86">
        <v>-4146605.6</v>
      </c>
      <c r="AI404" s="86"/>
      <c r="AJ404" s="86">
        <v>7605981949.7200003</v>
      </c>
      <c r="AK404" s="82">
        <v>0.79510000000000003</v>
      </c>
      <c r="AL404" s="82" t="s">
        <v>12442</v>
      </c>
      <c r="AM404" s="82" t="s">
        <v>4979</v>
      </c>
      <c r="AN404" s="82">
        <v>799804</v>
      </c>
      <c r="AO404" s="82" t="s">
        <v>4986</v>
      </c>
      <c r="AP404" s="82"/>
      <c r="AQ404" s="83"/>
      <c r="AR404" s="83"/>
      <c r="AS404" s="82">
        <v>0</v>
      </c>
      <c r="AT404" s="82"/>
      <c r="AU404" s="83">
        <v>45777</v>
      </c>
      <c r="AV404" s="82" t="s">
        <v>4979</v>
      </c>
      <c r="AW404" s="82">
        <v>2</v>
      </c>
      <c r="AX404" s="83"/>
      <c r="AY404" s="82" t="s">
        <v>4963</v>
      </c>
      <c r="AZ404" s="82">
        <v>1</v>
      </c>
      <c r="BA404" s="82"/>
      <c r="BB404" s="82"/>
      <c r="BC404" s="87"/>
      <c r="BD404" s="87"/>
      <c r="BE404" s="87"/>
      <c r="BF404" s="87"/>
      <c r="BG404" s="82" t="s">
        <v>4888</v>
      </c>
      <c r="BH404" s="82" t="s">
        <v>8509</v>
      </c>
      <c r="BI404" s="82"/>
      <c r="BJ404" s="82"/>
      <c r="BK404" s="82"/>
      <c r="BL404" s="86">
        <v>60476866.799999997</v>
      </c>
      <c r="BM404" s="82">
        <v>0.79510000000000003</v>
      </c>
      <c r="BN404" s="82" t="s">
        <v>4980</v>
      </c>
      <c r="BO404" s="82"/>
      <c r="BP404" s="88"/>
      <c r="BQ404" s="88"/>
      <c r="BR404" s="88"/>
      <c r="BS404" s="82"/>
      <c r="BT404" s="85"/>
    </row>
    <row r="405" spans="1:72" hidden="1">
      <c r="A405" s="82" t="s">
        <v>5012</v>
      </c>
      <c r="B405" s="82" t="s">
        <v>5013</v>
      </c>
      <c r="C405" s="82" t="s">
        <v>1835</v>
      </c>
      <c r="D405" s="82" t="s">
        <v>5274</v>
      </c>
      <c r="E405" s="82" t="s">
        <v>8549</v>
      </c>
      <c r="F405" s="82" t="s">
        <v>4978</v>
      </c>
      <c r="G405" s="83"/>
      <c r="H405" s="84">
        <v>4148</v>
      </c>
      <c r="I405" s="85"/>
      <c r="J405" s="82">
        <v>12257</v>
      </c>
      <c r="K405" s="86">
        <v>0</v>
      </c>
      <c r="L405" s="82"/>
      <c r="M405" s="82"/>
      <c r="N405" s="82"/>
      <c r="O405" s="82"/>
      <c r="P405" s="82" t="s">
        <v>8337</v>
      </c>
      <c r="Q405" s="86"/>
      <c r="R405" s="82">
        <v>0</v>
      </c>
      <c r="S405" s="86">
        <v>20740</v>
      </c>
      <c r="T405" s="83">
        <v>45777</v>
      </c>
      <c r="U405" s="82">
        <v>100</v>
      </c>
      <c r="V405" s="82">
        <v>6683</v>
      </c>
      <c r="W405" s="82" t="s">
        <v>4961</v>
      </c>
      <c r="X405" s="82">
        <v>8011.6593000000003</v>
      </c>
      <c r="Y405" s="86">
        <v>33232362.780000001</v>
      </c>
      <c r="Z405" s="86"/>
      <c r="AA405" s="82">
        <v>11841</v>
      </c>
      <c r="AB405" s="86">
        <v>3.51</v>
      </c>
      <c r="AC405" s="86">
        <v>50842036</v>
      </c>
      <c r="AD405" s="86">
        <v>50842036</v>
      </c>
      <c r="AE405" s="86">
        <v>0</v>
      </c>
      <c r="AF405" s="86">
        <v>17609673.219999999</v>
      </c>
      <c r="AG405" s="86">
        <v>15884105.220000001</v>
      </c>
      <c r="AH405" s="86">
        <v>1725568</v>
      </c>
      <c r="AI405" s="86"/>
      <c r="AJ405" s="86">
        <v>7605981949.7200003</v>
      </c>
      <c r="AK405" s="82">
        <v>0.66839999999999999</v>
      </c>
      <c r="AL405" s="82" t="s">
        <v>8550</v>
      </c>
      <c r="AM405" s="82" t="s">
        <v>4979</v>
      </c>
      <c r="AN405" s="82">
        <v>7395</v>
      </c>
      <c r="AO405" s="82" t="s">
        <v>8339</v>
      </c>
      <c r="AP405" s="82"/>
      <c r="AQ405" s="83">
        <v>45505</v>
      </c>
      <c r="AR405" s="83"/>
      <c r="AS405" s="82">
        <v>0</v>
      </c>
      <c r="AT405" s="82"/>
      <c r="AU405" s="83">
        <v>45777</v>
      </c>
      <c r="AV405" s="82" t="s">
        <v>4979</v>
      </c>
      <c r="AW405" s="82">
        <v>5</v>
      </c>
      <c r="AX405" s="83"/>
      <c r="AY405" s="82" t="s">
        <v>4963</v>
      </c>
      <c r="AZ405" s="82">
        <v>1</v>
      </c>
      <c r="BA405" s="82"/>
      <c r="BB405" s="82"/>
      <c r="BC405" s="87"/>
      <c r="BD405" s="87"/>
      <c r="BE405" s="87"/>
      <c r="BF405" s="87"/>
      <c r="BG405" s="82" t="s">
        <v>4888</v>
      </c>
      <c r="BH405" s="82" t="s">
        <v>8509</v>
      </c>
      <c r="BI405" s="82"/>
      <c r="BJ405" s="82"/>
      <c r="BK405" s="82"/>
      <c r="BL405" s="86">
        <v>50842036</v>
      </c>
      <c r="BM405" s="82">
        <v>0.66839999999999999</v>
      </c>
      <c r="BN405" s="82" t="s">
        <v>4984</v>
      </c>
      <c r="BO405" s="82"/>
      <c r="BP405" s="88"/>
      <c r="BQ405" s="88"/>
      <c r="BR405" s="88"/>
      <c r="BS405" s="82"/>
      <c r="BT405" s="85"/>
    </row>
    <row r="406" spans="1:72" hidden="1">
      <c r="A406" s="82" t="s">
        <v>5012</v>
      </c>
      <c r="B406" s="82" t="s">
        <v>5013</v>
      </c>
      <c r="C406" s="82" t="s">
        <v>1837</v>
      </c>
      <c r="D406" s="82" t="s">
        <v>6109</v>
      </c>
      <c r="E406" s="82" t="s">
        <v>8636</v>
      </c>
      <c r="F406" s="82" t="s">
        <v>4978</v>
      </c>
      <c r="G406" s="83"/>
      <c r="H406" s="84">
        <v>93723</v>
      </c>
      <c r="I406" s="85"/>
      <c r="J406" s="82">
        <v>267.69</v>
      </c>
      <c r="K406" s="86">
        <v>0</v>
      </c>
      <c r="L406" s="82"/>
      <c r="M406" s="82"/>
      <c r="N406" s="82"/>
      <c r="O406" s="82"/>
      <c r="P406" s="82" t="s">
        <v>8279</v>
      </c>
      <c r="Q406" s="86"/>
      <c r="R406" s="82">
        <v>0</v>
      </c>
      <c r="S406" s="86">
        <v>937230</v>
      </c>
      <c r="T406" s="83">
        <v>45777</v>
      </c>
      <c r="U406" s="82">
        <v>100</v>
      </c>
      <c r="V406" s="82">
        <v>83964</v>
      </c>
      <c r="W406" s="82" t="s">
        <v>4961</v>
      </c>
      <c r="X406" s="82">
        <v>246.99289999999999</v>
      </c>
      <c r="Y406" s="86">
        <v>23148918.850000001</v>
      </c>
      <c r="Z406" s="86"/>
      <c r="AA406" s="82">
        <v>274.64</v>
      </c>
      <c r="AB406" s="86">
        <v>-2.5299999999999998</v>
      </c>
      <c r="AC406" s="86">
        <v>25088709.870000001</v>
      </c>
      <c r="AD406" s="86">
        <v>25088709.870000001</v>
      </c>
      <c r="AE406" s="86">
        <v>0</v>
      </c>
      <c r="AF406" s="86">
        <v>1939791.02</v>
      </c>
      <c r="AG406" s="86">
        <v>2591165.87</v>
      </c>
      <c r="AH406" s="86">
        <v>-651374.85</v>
      </c>
      <c r="AI406" s="86"/>
      <c r="AJ406" s="86">
        <v>7605981949.7200003</v>
      </c>
      <c r="AK406" s="82">
        <v>0.32990000000000003</v>
      </c>
      <c r="AL406" s="82" t="s">
        <v>8637</v>
      </c>
      <c r="AM406" s="82" t="s">
        <v>4979</v>
      </c>
      <c r="AN406" s="82">
        <v>782772</v>
      </c>
      <c r="AO406" s="82" t="s">
        <v>8280</v>
      </c>
      <c r="AP406" s="82"/>
      <c r="AQ406" s="83"/>
      <c r="AR406" s="83"/>
      <c r="AS406" s="82">
        <v>0</v>
      </c>
      <c r="AT406" s="82"/>
      <c r="AU406" s="83">
        <v>45777</v>
      </c>
      <c r="AV406" s="82" t="s">
        <v>4979</v>
      </c>
      <c r="AW406" s="82">
        <v>10</v>
      </c>
      <c r="AX406" s="83"/>
      <c r="AY406" s="82" t="s">
        <v>4963</v>
      </c>
      <c r="AZ406" s="82">
        <v>1</v>
      </c>
      <c r="BA406" s="82"/>
      <c r="BB406" s="82"/>
      <c r="BC406" s="87"/>
      <c r="BD406" s="87"/>
      <c r="BE406" s="87"/>
      <c r="BF406" s="87"/>
      <c r="BG406" s="82" t="s">
        <v>4888</v>
      </c>
      <c r="BH406" s="82" t="s">
        <v>8509</v>
      </c>
      <c r="BI406" s="82"/>
      <c r="BJ406" s="82"/>
      <c r="BK406" s="82"/>
      <c r="BL406" s="86">
        <v>25088709.870000001</v>
      </c>
      <c r="BM406" s="82">
        <v>0.32990000000000003</v>
      </c>
      <c r="BN406" s="82" t="s">
        <v>4964</v>
      </c>
      <c r="BO406" s="82"/>
      <c r="BP406" s="88"/>
      <c r="BQ406" s="88"/>
      <c r="BR406" s="88"/>
      <c r="BS406" s="82"/>
      <c r="BT406" s="85"/>
    </row>
    <row r="407" spans="1:72" hidden="1">
      <c r="A407" s="82" t="s">
        <v>5012</v>
      </c>
      <c r="B407" s="82" t="s">
        <v>5013</v>
      </c>
      <c r="C407" s="82" t="s">
        <v>1922</v>
      </c>
      <c r="D407" s="82" t="s">
        <v>6117</v>
      </c>
      <c r="E407" s="82" t="s">
        <v>12399</v>
      </c>
      <c r="F407" s="82" t="s">
        <v>4978</v>
      </c>
      <c r="G407" s="83"/>
      <c r="H407" s="84">
        <v>137478</v>
      </c>
      <c r="I407" s="85"/>
      <c r="J407" s="82">
        <v>315.8</v>
      </c>
      <c r="K407" s="86">
        <v>0</v>
      </c>
      <c r="L407" s="82"/>
      <c r="M407" s="82"/>
      <c r="N407" s="82"/>
      <c r="O407" s="82"/>
      <c r="P407" s="82" t="s">
        <v>8896</v>
      </c>
      <c r="Q407" s="86"/>
      <c r="R407" s="82">
        <v>0</v>
      </c>
      <c r="S407" s="86">
        <v>1374780</v>
      </c>
      <c r="T407" s="83">
        <v>45777</v>
      </c>
      <c r="U407" s="82">
        <v>100</v>
      </c>
      <c r="V407" s="82">
        <v>24678</v>
      </c>
      <c r="W407" s="82" t="s">
        <v>4961</v>
      </c>
      <c r="X407" s="82">
        <v>375.90769999999998</v>
      </c>
      <c r="Y407" s="86">
        <v>51679044.740000002</v>
      </c>
      <c r="Z407" s="86"/>
      <c r="AA407" s="82">
        <v>324.10000000000002</v>
      </c>
      <c r="AB407" s="86">
        <v>-2.56</v>
      </c>
      <c r="AC407" s="86">
        <v>43415552.399999999</v>
      </c>
      <c r="AD407" s="86">
        <v>43415552.399999999</v>
      </c>
      <c r="AE407" s="86">
        <v>0</v>
      </c>
      <c r="AF407" s="86">
        <v>-8263492.3399999999</v>
      </c>
      <c r="AG407" s="86">
        <v>-7122424.9400000004</v>
      </c>
      <c r="AH407" s="86">
        <v>-1141067.3999999999</v>
      </c>
      <c r="AI407" s="86"/>
      <c r="AJ407" s="86">
        <v>7605981949.7200003</v>
      </c>
      <c r="AK407" s="82">
        <v>0.57079999999999997</v>
      </c>
      <c r="AL407" s="82" t="s">
        <v>12400</v>
      </c>
      <c r="AM407" s="82" t="s">
        <v>4979</v>
      </c>
      <c r="AN407" s="82">
        <v>75302</v>
      </c>
      <c r="AO407" s="82" t="s">
        <v>8898</v>
      </c>
      <c r="AP407" s="82"/>
      <c r="AQ407" s="83">
        <v>45701</v>
      </c>
      <c r="AR407" s="83"/>
      <c r="AS407" s="82">
        <v>0</v>
      </c>
      <c r="AT407" s="82"/>
      <c r="AU407" s="83">
        <v>45777</v>
      </c>
      <c r="AV407" s="82" t="s">
        <v>4979</v>
      </c>
      <c r="AW407" s="82">
        <v>10</v>
      </c>
      <c r="AX407" s="83"/>
      <c r="AY407" s="82" t="s">
        <v>4963</v>
      </c>
      <c r="AZ407" s="82">
        <v>1</v>
      </c>
      <c r="BA407" s="82"/>
      <c r="BB407" s="82"/>
      <c r="BC407" s="87"/>
      <c r="BD407" s="87"/>
      <c r="BE407" s="87"/>
      <c r="BF407" s="87"/>
      <c r="BG407" s="82" t="s">
        <v>4888</v>
      </c>
      <c r="BH407" s="82" t="s">
        <v>8509</v>
      </c>
      <c r="BI407" s="82"/>
      <c r="BJ407" s="82"/>
      <c r="BK407" s="82"/>
      <c r="BL407" s="86">
        <v>43415552.399999999</v>
      </c>
      <c r="BM407" s="82">
        <v>0.57079999999999997</v>
      </c>
      <c r="BN407" s="82" t="s">
        <v>8462</v>
      </c>
      <c r="BO407" s="82"/>
      <c r="BP407" s="88"/>
      <c r="BQ407" s="88"/>
      <c r="BR407" s="88"/>
      <c r="BS407" s="82"/>
      <c r="BT407" s="85"/>
    </row>
    <row r="408" spans="1:72" hidden="1">
      <c r="A408" s="82" t="s">
        <v>5012</v>
      </c>
      <c r="B408" s="82" t="s">
        <v>5013</v>
      </c>
      <c r="C408" s="82" t="s">
        <v>1947</v>
      </c>
      <c r="D408" s="82" t="s">
        <v>5484</v>
      </c>
      <c r="E408" s="82" t="s">
        <v>8891</v>
      </c>
      <c r="F408" s="82" t="s">
        <v>4978</v>
      </c>
      <c r="G408" s="83"/>
      <c r="H408" s="84">
        <v>28793</v>
      </c>
      <c r="I408" s="85"/>
      <c r="J408" s="82">
        <v>2469</v>
      </c>
      <c r="K408" s="86">
        <v>0</v>
      </c>
      <c r="L408" s="82"/>
      <c r="M408" s="82"/>
      <c r="N408" s="82"/>
      <c r="O408" s="82"/>
      <c r="P408" s="82" t="s">
        <v>4981</v>
      </c>
      <c r="Q408" s="86"/>
      <c r="R408" s="82">
        <v>0</v>
      </c>
      <c r="S408" s="86">
        <v>287930</v>
      </c>
      <c r="T408" s="83">
        <v>45777</v>
      </c>
      <c r="U408" s="82">
        <v>100</v>
      </c>
      <c r="V408" s="82">
        <v>6696</v>
      </c>
      <c r="W408" s="82" t="s">
        <v>4961</v>
      </c>
      <c r="X408" s="82">
        <v>2793.8227999999999</v>
      </c>
      <c r="Y408" s="86">
        <v>80442540.650000006</v>
      </c>
      <c r="Z408" s="86"/>
      <c r="AA408" s="82">
        <v>2511.9</v>
      </c>
      <c r="AB408" s="86">
        <v>-1.71</v>
      </c>
      <c r="AC408" s="86">
        <v>71089917</v>
      </c>
      <c r="AD408" s="86">
        <v>71089917</v>
      </c>
      <c r="AE408" s="86">
        <v>0</v>
      </c>
      <c r="AF408" s="86">
        <v>-9352623.6500000004</v>
      </c>
      <c r="AG408" s="86">
        <v>-8117403.9500000002</v>
      </c>
      <c r="AH408" s="86">
        <v>-1235219.7</v>
      </c>
      <c r="AI408" s="86"/>
      <c r="AJ408" s="86">
        <v>7605981949.7200003</v>
      </c>
      <c r="AK408" s="82">
        <v>0.93469999999999998</v>
      </c>
      <c r="AL408" s="82" t="s">
        <v>8892</v>
      </c>
      <c r="AM408" s="82" t="s">
        <v>4979</v>
      </c>
      <c r="AN408" s="82">
        <v>7466</v>
      </c>
      <c r="AO408" s="82" t="s">
        <v>4982</v>
      </c>
      <c r="AP408" s="82"/>
      <c r="AQ408" s="83"/>
      <c r="AR408" s="83"/>
      <c r="AS408" s="82">
        <v>0</v>
      </c>
      <c r="AT408" s="82"/>
      <c r="AU408" s="83">
        <v>45777</v>
      </c>
      <c r="AV408" s="82" t="s">
        <v>4979</v>
      </c>
      <c r="AW408" s="82">
        <v>10</v>
      </c>
      <c r="AX408" s="83"/>
      <c r="AY408" s="82" t="s">
        <v>4963</v>
      </c>
      <c r="AZ408" s="82">
        <v>1</v>
      </c>
      <c r="BA408" s="82"/>
      <c r="BB408" s="82"/>
      <c r="BC408" s="87"/>
      <c r="BD408" s="87"/>
      <c r="BE408" s="87"/>
      <c r="BF408" s="87"/>
      <c r="BG408" s="82" t="s">
        <v>4888</v>
      </c>
      <c r="BH408" s="82" t="s">
        <v>8509</v>
      </c>
      <c r="BI408" s="82"/>
      <c r="BJ408" s="82"/>
      <c r="BK408" s="82"/>
      <c r="BL408" s="86">
        <v>71089917</v>
      </c>
      <c r="BM408" s="82">
        <v>0.93469999999999998</v>
      </c>
      <c r="BN408" s="82" t="s">
        <v>4983</v>
      </c>
      <c r="BO408" s="82"/>
      <c r="BP408" s="88"/>
      <c r="BQ408" s="88"/>
      <c r="BR408" s="88"/>
      <c r="BS408" s="82"/>
      <c r="BT408" s="85"/>
    </row>
    <row r="409" spans="1:72" hidden="1">
      <c r="A409" s="82" t="s">
        <v>5012</v>
      </c>
      <c r="B409" s="82" t="s">
        <v>5013</v>
      </c>
      <c r="C409" s="82" t="s">
        <v>1981</v>
      </c>
      <c r="D409" s="82" t="s">
        <v>5475</v>
      </c>
      <c r="E409" s="82" t="s">
        <v>8551</v>
      </c>
      <c r="F409" s="82" t="s">
        <v>4978</v>
      </c>
      <c r="G409" s="83"/>
      <c r="H409" s="84">
        <v>23003</v>
      </c>
      <c r="I409" s="85"/>
      <c r="J409" s="82">
        <v>2169.9</v>
      </c>
      <c r="K409" s="86">
        <v>0</v>
      </c>
      <c r="L409" s="82"/>
      <c r="M409" s="82"/>
      <c r="N409" s="82"/>
      <c r="O409" s="82"/>
      <c r="P409" s="82" t="s">
        <v>8279</v>
      </c>
      <c r="Q409" s="86"/>
      <c r="R409" s="82">
        <v>0</v>
      </c>
      <c r="S409" s="86">
        <v>230030</v>
      </c>
      <c r="T409" s="83">
        <v>45777</v>
      </c>
      <c r="U409" s="82">
        <v>100</v>
      </c>
      <c r="V409" s="82">
        <v>15335</v>
      </c>
      <c r="W409" s="82" t="s">
        <v>4961</v>
      </c>
      <c r="X409" s="82">
        <v>2156.5823</v>
      </c>
      <c r="Y409" s="86">
        <v>49607863.060000002</v>
      </c>
      <c r="Z409" s="86"/>
      <c r="AA409" s="82">
        <v>2152.3000000000002</v>
      </c>
      <c r="AB409" s="86">
        <v>0.82</v>
      </c>
      <c r="AC409" s="86">
        <v>49914209.700000003</v>
      </c>
      <c r="AD409" s="86">
        <v>49914209.700000003</v>
      </c>
      <c r="AE409" s="86">
        <v>0</v>
      </c>
      <c r="AF409" s="86">
        <v>306346.64</v>
      </c>
      <c r="AG409" s="86">
        <v>-98506.16</v>
      </c>
      <c r="AH409" s="86">
        <v>404852.8</v>
      </c>
      <c r="AI409" s="86"/>
      <c r="AJ409" s="86">
        <v>7605981949.7200003</v>
      </c>
      <c r="AK409" s="82">
        <v>0.65620000000000001</v>
      </c>
      <c r="AL409" s="82" t="s">
        <v>8552</v>
      </c>
      <c r="AM409" s="82" t="s">
        <v>4979</v>
      </c>
      <c r="AN409" s="82">
        <v>73301</v>
      </c>
      <c r="AO409" s="82" t="s">
        <v>8280</v>
      </c>
      <c r="AP409" s="82"/>
      <c r="AQ409" s="83">
        <v>45771</v>
      </c>
      <c r="AR409" s="83"/>
      <c r="AS409" s="82">
        <v>0</v>
      </c>
      <c r="AT409" s="82"/>
      <c r="AU409" s="83">
        <v>45777</v>
      </c>
      <c r="AV409" s="82" t="s">
        <v>4979</v>
      </c>
      <c r="AW409" s="82">
        <v>10</v>
      </c>
      <c r="AX409" s="83"/>
      <c r="AY409" s="82" t="s">
        <v>4963</v>
      </c>
      <c r="AZ409" s="82">
        <v>1</v>
      </c>
      <c r="BA409" s="82"/>
      <c r="BB409" s="82"/>
      <c r="BC409" s="87"/>
      <c r="BD409" s="87"/>
      <c r="BE409" s="87"/>
      <c r="BF409" s="87"/>
      <c r="BG409" s="82" t="s">
        <v>4888</v>
      </c>
      <c r="BH409" s="82" t="s">
        <v>8509</v>
      </c>
      <c r="BI409" s="82"/>
      <c r="BJ409" s="82"/>
      <c r="BK409" s="82"/>
      <c r="BL409" s="86">
        <v>49914209.700000003</v>
      </c>
      <c r="BM409" s="82">
        <v>0.65620000000000001</v>
      </c>
      <c r="BN409" s="82" t="s">
        <v>4964</v>
      </c>
      <c r="BO409" s="82"/>
      <c r="BP409" s="88"/>
      <c r="BQ409" s="88"/>
      <c r="BR409" s="88"/>
      <c r="BS409" s="82"/>
      <c r="BT409" s="85"/>
    </row>
    <row r="410" spans="1:72" hidden="1">
      <c r="A410" s="82" t="s">
        <v>5012</v>
      </c>
      <c r="B410" s="82" t="s">
        <v>5013</v>
      </c>
      <c r="C410" s="82" t="s">
        <v>2048</v>
      </c>
      <c r="D410" s="82" t="s">
        <v>10017</v>
      </c>
      <c r="E410" s="82" t="s">
        <v>10018</v>
      </c>
      <c r="F410" s="82" t="s">
        <v>4978</v>
      </c>
      <c r="G410" s="83"/>
      <c r="H410" s="84">
        <v>67</v>
      </c>
      <c r="I410" s="85"/>
      <c r="J410" s="82">
        <v>11992</v>
      </c>
      <c r="K410" s="86">
        <v>0</v>
      </c>
      <c r="L410" s="82"/>
      <c r="M410" s="82"/>
      <c r="N410" s="82"/>
      <c r="O410" s="82"/>
      <c r="P410" s="82" t="s">
        <v>4999</v>
      </c>
      <c r="Q410" s="86"/>
      <c r="R410" s="82">
        <v>0</v>
      </c>
      <c r="S410" s="86">
        <v>670</v>
      </c>
      <c r="T410" s="83">
        <v>45777</v>
      </c>
      <c r="U410" s="82">
        <v>100</v>
      </c>
      <c r="V410" s="82">
        <v>160414</v>
      </c>
      <c r="W410" s="82" t="s">
        <v>4961</v>
      </c>
      <c r="X410" s="82">
        <v>12400</v>
      </c>
      <c r="Y410" s="86">
        <v>830800</v>
      </c>
      <c r="Z410" s="86"/>
      <c r="AA410" s="82">
        <v>12278</v>
      </c>
      <c r="AB410" s="86">
        <v>-2.33</v>
      </c>
      <c r="AC410" s="86">
        <v>803464</v>
      </c>
      <c r="AD410" s="86">
        <v>803464</v>
      </c>
      <c r="AE410" s="86">
        <v>0</v>
      </c>
      <c r="AF410" s="86">
        <v>-27336</v>
      </c>
      <c r="AG410" s="86">
        <v>-8174</v>
      </c>
      <c r="AH410" s="86">
        <v>-19162</v>
      </c>
      <c r="AI410" s="86"/>
      <c r="AJ410" s="86">
        <v>7605981949.7200003</v>
      </c>
      <c r="AK410" s="82">
        <v>1.06E-2</v>
      </c>
      <c r="AL410" s="82" t="s">
        <v>10019</v>
      </c>
      <c r="AM410" s="82" t="s">
        <v>4979</v>
      </c>
      <c r="AN410" s="82">
        <v>7535</v>
      </c>
      <c r="AO410" s="82" t="s">
        <v>5000</v>
      </c>
      <c r="AP410" s="82"/>
      <c r="AQ410" s="83"/>
      <c r="AR410" s="83"/>
      <c r="AS410" s="82">
        <v>0</v>
      </c>
      <c r="AT410" s="82"/>
      <c r="AU410" s="83">
        <v>45777</v>
      </c>
      <c r="AV410" s="82" t="s">
        <v>4979</v>
      </c>
      <c r="AW410" s="82">
        <v>10</v>
      </c>
      <c r="AX410" s="83"/>
      <c r="AY410" s="82" t="s">
        <v>4963</v>
      </c>
      <c r="AZ410" s="82">
        <v>1</v>
      </c>
      <c r="BA410" s="82"/>
      <c r="BB410" s="82"/>
      <c r="BC410" s="87"/>
      <c r="BD410" s="87"/>
      <c r="BE410" s="87"/>
      <c r="BF410" s="87"/>
      <c r="BG410" s="82" t="s">
        <v>4888</v>
      </c>
      <c r="BH410" s="82" t="s">
        <v>8509</v>
      </c>
      <c r="BI410" s="82"/>
      <c r="BJ410" s="82"/>
      <c r="BK410" s="82"/>
      <c r="BL410" s="86">
        <v>803464</v>
      </c>
      <c r="BM410" s="82">
        <v>1.06E-2</v>
      </c>
      <c r="BN410" s="82" t="s">
        <v>4997</v>
      </c>
      <c r="BO410" s="82"/>
      <c r="BP410" s="88"/>
      <c r="BQ410" s="88"/>
      <c r="BR410" s="88"/>
      <c r="BS410" s="82"/>
      <c r="BT410" s="85"/>
    </row>
    <row r="411" spans="1:72" hidden="1">
      <c r="A411" s="82" t="s">
        <v>5012</v>
      </c>
      <c r="B411" s="82" t="s">
        <v>5013</v>
      </c>
      <c r="C411" s="82" t="s">
        <v>2096</v>
      </c>
      <c r="D411" s="82" t="s">
        <v>3391</v>
      </c>
      <c r="E411" s="82" t="s">
        <v>8895</v>
      </c>
      <c r="F411" s="82" t="s">
        <v>4978</v>
      </c>
      <c r="G411" s="83"/>
      <c r="H411" s="84">
        <v>422207</v>
      </c>
      <c r="I411" s="85"/>
      <c r="J411" s="82">
        <v>64.790000000000006</v>
      </c>
      <c r="K411" s="86">
        <v>0</v>
      </c>
      <c r="L411" s="82"/>
      <c r="M411" s="82"/>
      <c r="N411" s="82"/>
      <c r="O411" s="82"/>
      <c r="P411" s="82" t="s">
        <v>8896</v>
      </c>
      <c r="Q411" s="86"/>
      <c r="R411" s="82">
        <v>0</v>
      </c>
      <c r="S411" s="86">
        <v>422207</v>
      </c>
      <c r="T411" s="83">
        <v>45777</v>
      </c>
      <c r="U411" s="82">
        <v>100</v>
      </c>
      <c r="V411" s="82">
        <v>23655</v>
      </c>
      <c r="W411" s="82" t="s">
        <v>4961</v>
      </c>
      <c r="X411" s="82">
        <v>72.199399999999997</v>
      </c>
      <c r="Y411" s="86">
        <v>30483074.129999999</v>
      </c>
      <c r="Z411" s="86"/>
      <c r="AA411" s="82">
        <v>65.569999999999993</v>
      </c>
      <c r="AB411" s="86">
        <v>-1.19</v>
      </c>
      <c r="AC411" s="86">
        <v>27354791.530000001</v>
      </c>
      <c r="AD411" s="86">
        <v>27354791.530000001</v>
      </c>
      <c r="AE411" s="86">
        <v>0</v>
      </c>
      <c r="AF411" s="86">
        <v>-3128282.6</v>
      </c>
      <c r="AG411" s="86">
        <v>-2798961.14</v>
      </c>
      <c r="AH411" s="86">
        <v>-329321.46000000002</v>
      </c>
      <c r="AI411" s="86"/>
      <c r="AJ411" s="86">
        <v>7605981949.7200003</v>
      </c>
      <c r="AK411" s="82">
        <v>0.35959999999999998</v>
      </c>
      <c r="AL411" s="82" t="s">
        <v>8897</v>
      </c>
      <c r="AM411" s="82" t="s">
        <v>4979</v>
      </c>
      <c r="AN411" s="82">
        <v>74706</v>
      </c>
      <c r="AO411" s="82" t="s">
        <v>8898</v>
      </c>
      <c r="AP411" s="82"/>
      <c r="AQ411" s="83">
        <v>45736</v>
      </c>
      <c r="AR411" s="83"/>
      <c r="AS411" s="82">
        <v>0</v>
      </c>
      <c r="AT411" s="82"/>
      <c r="AU411" s="83">
        <v>45777</v>
      </c>
      <c r="AV411" s="82" t="s">
        <v>4979</v>
      </c>
      <c r="AW411" s="82">
        <v>1</v>
      </c>
      <c r="AX411" s="83"/>
      <c r="AY411" s="82" t="s">
        <v>4963</v>
      </c>
      <c r="AZ411" s="82">
        <v>1</v>
      </c>
      <c r="BA411" s="82"/>
      <c r="BB411" s="82"/>
      <c r="BC411" s="87"/>
      <c r="BD411" s="87"/>
      <c r="BE411" s="87"/>
      <c r="BF411" s="87"/>
      <c r="BG411" s="82" t="s">
        <v>4888</v>
      </c>
      <c r="BH411" s="82" t="s">
        <v>8509</v>
      </c>
      <c r="BI411" s="82"/>
      <c r="BJ411" s="82"/>
      <c r="BK411" s="82"/>
      <c r="BL411" s="86">
        <v>27354791.530000001</v>
      </c>
      <c r="BM411" s="82">
        <v>0.35959999999999998</v>
      </c>
      <c r="BN411" s="82" t="s">
        <v>8462</v>
      </c>
      <c r="BO411" s="82"/>
      <c r="BP411" s="88"/>
      <c r="BQ411" s="88"/>
      <c r="BR411" s="88"/>
      <c r="BS411" s="82"/>
      <c r="BT411" s="85"/>
    </row>
    <row r="412" spans="1:72" hidden="1">
      <c r="A412" s="82" t="s">
        <v>5012</v>
      </c>
      <c r="B412" s="82" t="s">
        <v>5013</v>
      </c>
      <c r="C412" s="82" t="s">
        <v>2110</v>
      </c>
      <c r="D412" s="82" t="s">
        <v>5282</v>
      </c>
      <c r="E412" s="82" t="s">
        <v>8307</v>
      </c>
      <c r="F412" s="82" t="s">
        <v>4978</v>
      </c>
      <c r="G412" s="83"/>
      <c r="H412" s="84">
        <v>219427</v>
      </c>
      <c r="I412" s="85"/>
      <c r="J412" s="82">
        <v>354.55</v>
      </c>
      <c r="K412" s="86">
        <v>0</v>
      </c>
      <c r="L412" s="82"/>
      <c r="M412" s="82"/>
      <c r="N412" s="82"/>
      <c r="O412" s="82"/>
      <c r="P412" s="82" t="s">
        <v>8308</v>
      </c>
      <c r="Q412" s="86"/>
      <c r="R412" s="82">
        <v>0</v>
      </c>
      <c r="S412" s="86">
        <v>2194270</v>
      </c>
      <c r="T412" s="83">
        <v>45777</v>
      </c>
      <c r="U412" s="82">
        <v>100</v>
      </c>
      <c r="V412" s="82">
        <v>6702</v>
      </c>
      <c r="W412" s="82" t="s">
        <v>4961</v>
      </c>
      <c r="X412" s="82">
        <v>277.3073</v>
      </c>
      <c r="Y412" s="86">
        <v>60848710.030000001</v>
      </c>
      <c r="Z412" s="86"/>
      <c r="AA412" s="82">
        <v>356.95</v>
      </c>
      <c r="AB412" s="86">
        <v>-0.67</v>
      </c>
      <c r="AC412" s="86">
        <v>77797842.849999994</v>
      </c>
      <c r="AD412" s="86">
        <v>77797842.849999994</v>
      </c>
      <c r="AE412" s="86">
        <v>0</v>
      </c>
      <c r="AF412" s="86">
        <v>16949132.82</v>
      </c>
      <c r="AG412" s="86">
        <v>17475757.620000001</v>
      </c>
      <c r="AH412" s="86">
        <v>-526624.80000000005</v>
      </c>
      <c r="AI412" s="86"/>
      <c r="AJ412" s="86">
        <v>7605981949.7200003</v>
      </c>
      <c r="AK412" s="82">
        <v>1.0228999999999999</v>
      </c>
      <c r="AL412" s="82" t="s">
        <v>8553</v>
      </c>
      <c r="AM412" s="82" t="s">
        <v>4979</v>
      </c>
      <c r="AN412" s="82">
        <v>7567</v>
      </c>
      <c r="AO412" s="82" t="s">
        <v>8309</v>
      </c>
      <c r="AP412" s="82"/>
      <c r="AQ412" s="83">
        <v>45687</v>
      </c>
      <c r="AR412" s="83"/>
      <c r="AS412" s="82">
        <v>0</v>
      </c>
      <c r="AT412" s="82"/>
      <c r="AU412" s="83">
        <v>45777</v>
      </c>
      <c r="AV412" s="82" t="s">
        <v>4979</v>
      </c>
      <c r="AW412" s="82">
        <v>10</v>
      </c>
      <c r="AX412" s="83"/>
      <c r="AY412" s="82" t="s">
        <v>4963</v>
      </c>
      <c r="AZ412" s="82">
        <v>1</v>
      </c>
      <c r="BA412" s="82"/>
      <c r="BB412" s="82"/>
      <c r="BC412" s="87"/>
      <c r="BD412" s="87"/>
      <c r="BE412" s="87"/>
      <c r="BF412" s="87"/>
      <c r="BG412" s="82" t="s">
        <v>4888</v>
      </c>
      <c r="BH412" s="82" t="s">
        <v>8509</v>
      </c>
      <c r="BI412" s="82"/>
      <c r="BJ412" s="82"/>
      <c r="BK412" s="82"/>
      <c r="BL412" s="86">
        <v>77797842.849999994</v>
      </c>
      <c r="BM412" s="82">
        <v>1.0228999999999999</v>
      </c>
      <c r="BN412" s="82" t="s">
        <v>8309</v>
      </c>
      <c r="BO412" s="82"/>
      <c r="BP412" s="88"/>
      <c r="BQ412" s="88"/>
      <c r="BR412" s="88"/>
      <c r="BS412" s="82"/>
      <c r="BT412" s="85"/>
    </row>
    <row r="413" spans="1:72" hidden="1">
      <c r="A413" s="82" t="s">
        <v>5012</v>
      </c>
      <c r="B413" s="82" t="s">
        <v>5013</v>
      </c>
      <c r="C413" s="82" t="s">
        <v>2133</v>
      </c>
      <c r="D413" s="82" t="s">
        <v>5455</v>
      </c>
      <c r="E413" s="82" t="s">
        <v>8899</v>
      </c>
      <c r="F413" s="82" t="s">
        <v>4978</v>
      </c>
      <c r="G413" s="83"/>
      <c r="H413" s="84">
        <v>76895</v>
      </c>
      <c r="I413" s="85"/>
      <c r="J413" s="82">
        <v>410.75</v>
      </c>
      <c r="K413" s="86">
        <v>0</v>
      </c>
      <c r="L413" s="82"/>
      <c r="M413" s="82"/>
      <c r="N413" s="82"/>
      <c r="O413" s="82"/>
      <c r="P413" s="82" t="s">
        <v>8769</v>
      </c>
      <c r="Q413" s="86"/>
      <c r="R413" s="82">
        <v>0</v>
      </c>
      <c r="S413" s="86">
        <v>768950</v>
      </c>
      <c r="T413" s="83">
        <v>45777</v>
      </c>
      <c r="U413" s="82">
        <v>100</v>
      </c>
      <c r="V413" s="82">
        <v>9796</v>
      </c>
      <c r="W413" s="82" t="s">
        <v>4961</v>
      </c>
      <c r="X413" s="82">
        <v>436.43360000000001</v>
      </c>
      <c r="Y413" s="86">
        <v>33559559.090000004</v>
      </c>
      <c r="Z413" s="86"/>
      <c r="AA413" s="82">
        <v>404.45</v>
      </c>
      <c r="AB413" s="86">
        <v>1.56</v>
      </c>
      <c r="AC413" s="86">
        <v>31584621.25</v>
      </c>
      <c r="AD413" s="86">
        <v>31584621.25</v>
      </c>
      <c r="AE413" s="86">
        <v>0</v>
      </c>
      <c r="AF413" s="86">
        <v>-1974937.84</v>
      </c>
      <c r="AG413" s="86">
        <v>-2459376.34</v>
      </c>
      <c r="AH413" s="86">
        <v>484438.5</v>
      </c>
      <c r="AI413" s="86"/>
      <c r="AJ413" s="86">
        <v>7605981949.7200003</v>
      </c>
      <c r="AK413" s="82">
        <v>0.4153</v>
      </c>
      <c r="AL413" s="82" t="s">
        <v>8900</v>
      </c>
      <c r="AM413" s="82" t="s">
        <v>4979</v>
      </c>
      <c r="AN413" s="82">
        <v>71831</v>
      </c>
      <c r="AO413" s="82" t="s">
        <v>8771</v>
      </c>
      <c r="AP413" s="82"/>
      <c r="AQ413" s="83">
        <v>45702</v>
      </c>
      <c r="AR413" s="83"/>
      <c r="AS413" s="82">
        <v>0</v>
      </c>
      <c r="AT413" s="82"/>
      <c r="AU413" s="83">
        <v>45777</v>
      </c>
      <c r="AV413" s="82" t="s">
        <v>4979</v>
      </c>
      <c r="AW413" s="82">
        <v>10</v>
      </c>
      <c r="AX413" s="83"/>
      <c r="AY413" s="82" t="s">
        <v>4963</v>
      </c>
      <c r="AZ413" s="82">
        <v>1</v>
      </c>
      <c r="BA413" s="82"/>
      <c r="BB413" s="82"/>
      <c r="BC413" s="87"/>
      <c r="BD413" s="87"/>
      <c r="BE413" s="87"/>
      <c r="BF413" s="87"/>
      <c r="BG413" s="82" t="s">
        <v>4888</v>
      </c>
      <c r="BH413" s="82" t="s">
        <v>8509</v>
      </c>
      <c r="BI413" s="82"/>
      <c r="BJ413" s="82"/>
      <c r="BK413" s="82"/>
      <c r="BL413" s="86">
        <v>31584621.25</v>
      </c>
      <c r="BM413" s="82">
        <v>0.4153</v>
      </c>
      <c r="BN413" s="82" t="s">
        <v>4975</v>
      </c>
      <c r="BO413" s="82"/>
      <c r="BP413" s="88"/>
      <c r="BQ413" s="88"/>
      <c r="BR413" s="88"/>
      <c r="BS413" s="82"/>
      <c r="BT413" s="85"/>
    </row>
    <row r="414" spans="1:72" hidden="1">
      <c r="A414" s="82" t="s">
        <v>5012</v>
      </c>
      <c r="B414" s="82" t="s">
        <v>5013</v>
      </c>
      <c r="C414" s="82" t="s">
        <v>2131</v>
      </c>
      <c r="D414" s="82" t="s">
        <v>8783</v>
      </c>
      <c r="E414" s="82" t="s">
        <v>8784</v>
      </c>
      <c r="F414" s="82" t="s">
        <v>4978</v>
      </c>
      <c r="G414" s="83"/>
      <c r="H414" s="84">
        <v>9079</v>
      </c>
      <c r="I414" s="85"/>
      <c r="J414" s="82">
        <v>8721.5</v>
      </c>
      <c r="K414" s="86">
        <v>0</v>
      </c>
      <c r="L414" s="82"/>
      <c r="M414" s="82"/>
      <c r="N414" s="82"/>
      <c r="O414" s="82"/>
      <c r="P414" s="82" t="s">
        <v>8785</v>
      </c>
      <c r="Q414" s="86"/>
      <c r="R414" s="82">
        <v>0</v>
      </c>
      <c r="S414" s="86">
        <v>45395</v>
      </c>
      <c r="T414" s="83">
        <v>45777</v>
      </c>
      <c r="U414" s="82">
        <v>100</v>
      </c>
      <c r="V414" s="82">
        <v>6715</v>
      </c>
      <c r="W414" s="82" t="s">
        <v>4961</v>
      </c>
      <c r="X414" s="82">
        <v>7681.7907999999998</v>
      </c>
      <c r="Y414" s="86">
        <v>69742979.120000005</v>
      </c>
      <c r="Z414" s="86"/>
      <c r="AA414" s="82">
        <v>8837.5</v>
      </c>
      <c r="AB414" s="86">
        <v>-1.31</v>
      </c>
      <c r="AC414" s="86">
        <v>79182498.5</v>
      </c>
      <c r="AD414" s="86">
        <v>79182498.5</v>
      </c>
      <c r="AE414" s="86">
        <v>0</v>
      </c>
      <c r="AF414" s="86">
        <v>9439519.3800000008</v>
      </c>
      <c r="AG414" s="86">
        <v>10492683.380000001</v>
      </c>
      <c r="AH414" s="86">
        <v>-1053164</v>
      </c>
      <c r="AI414" s="86"/>
      <c r="AJ414" s="86">
        <v>7605981949.7200003</v>
      </c>
      <c r="AK414" s="82">
        <v>1.0410999999999999</v>
      </c>
      <c r="AL414" s="82" t="s">
        <v>8786</v>
      </c>
      <c r="AM414" s="82" t="s">
        <v>4979</v>
      </c>
      <c r="AN414" s="82">
        <v>7596</v>
      </c>
      <c r="AO414" s="82" t="s">
        <v>4982</v>
      </c>
      <c r="AP414" s="82"/>
      <c r="AQ414" s="83"/>
      <c r="AR414" s="83"/>
      <c r="AS414" s="82">
        <v>0</v>
      </c>
      <c r="AT414" s="82"/>
      <c r="AU414" s="83">
        <v>45777</v>
      </c>
      <c r="AV414" s="82" t="s">
        <v>4979</v>
      </c>
      <c r="AW414" s="82">
        <v>5</v>
      </c>
      <c r="AX414" s="83"/>
      <c r="AY414" s="82" t="s">
        <v>4963</v>
      </c>
      <c r="AZ414" s="82">
        <v>1</v>
      </c>
      <c r="BA414" s="82"/>
      <c r="BB414" s="82"/>
      <c r="BC414" s="87"/>
      <c r="BD414" s="87"/>
      <c r="BE414" s="87"/>
      <c r="BF414" s="87"/>
      <c r="BG414" s="82" t="s">
        <v>4888</v>
      </c>
      <c r="BH414" s="82" t="s">
        <v>8509</v>
      </c>
      <c r="BI414" s="82"/>
      <c r="BJ414" s="82"/>
      <c r="BK414" s="82"/>
      <c r="BL414" s="86">
        <v>79182498.5</v>
      </c>
      <c r="BM414" s="82">
        <v>1.0410999999999999</v>
      </c>
      <c r="BN414" s="82" t="s">
        <v>4983</v>
      </c>
      <c r="BO414" s="82"/>
      <c r="BP414" s="88"/>
      <c r="BQ414" s="88"/>
      <c r="BR414" s="88"/>
      <c r="BS414" s="82"/>
      <c r="BT414" s="85"/>
    </row>
    <row r="415" spans="1:72" hidden="1">
      <c r="A415" s="82" t="s">
        <v>5012</v>
      </c>
      <c r="B415" s="82" t="s">
        <v>5013</v>
      </c>
      <c r="C415" s="82" t="s">
        <v>2232</v>
      </c>
      <c r="D415" s="82" t="s">
        <v>3369</v>
      </c>
      <c r="E415" s="82" t="s">
        <v>8310</v>
      </c>
      <c r="F415" s="82" t="s">
        <v>4978</v>
      </c>
      <c r="G415" s="83"/>
      <c r="H415" s="84">
        <v>171350</v>
      </c>
      <c r="I415" s="85"/>
      <c r="J415" s="82">
        <v>407.4</v>
      </c>
      <c r="K415" s="86">
        <v>0</v>
      </c>
      <c r="L415" s="82"/>
      <c r="M415" s="82"/>
      <c r="N415" s="82"/>
      <c r="O415" s="82"/>
      <c r="P415" s="82" t="s">
        <v>8287</v>
      </c>
      <c r="Q415" s="86"/>
      <c r="R415" s="82">
        <v>0</v>
      </c>
      <c r="S415" s="86">
        <v>1713500</v>
      </c>
      <c r="T415" s="83">
        <v>45777</v>
      </c>
      <c r="U415" s="82">
        <v>100</v>
      </c>
      <c r="V415" s="82">
        <v>6732</v>
      </c>
      <c r="W415" s="82" t="s">
        <v>4961</v>
      </c>
      <c r="X415" s="82">
        <v>416.90699999999998</v>
      </c>
      <c r="Y415" s="86">
        <v>71437016.700000003</v>
      </c>
      <c r="Z415" s="86"/>
      <c r="AA415" s="82">
        <v>413.5</v>
      </c>
      <c r="AB415" s="86">
        <v>-1.48</v>
      </c>
      <c r="AC415" s="86">
        <v>69807990</v>
      </c>
      <c r="AD415" s="86">
        <v>69807990</v>
      </c>
      <c r="AE415" s="86">
        <v>0</v>
      </c>
      <c r="AF415" s="86">
        <v>-1629026.7</v>
      </c>
      <c r="AG415" s="86">
        <v>-583791.69999999995</v>
      </c>
      <c r="AH415" s="86">
        <v>-1045235</v>
      </c>
      <c r="AI415" s="86"/>
      <c r="AJ415" s="86">
        <v>7605981949.7200003</v>
      </c>
      <c r="AK415" s="82">
        <v>0.91779999999999995</v>
      </c>
      <c r="AL415" s="82" t="s">
        <v>8559</v>
      </c>
      <c r="AM415" s="82" t="s">
        <v>4979</v>
      </c>
      <c r="AN415" s="82">
        <v>7708</v>
      </c>
      <c r="AO415" s="82" t="s">
        <v>8280</v>
      </c>
      <c r="AP415" s="82"/>
      <c r="AQ415" s="83">
        <v>45734</v>
      </c>
      <c r="AR415" s="83"/>
      <c r="AS415" s="82">
        <v>0</v>
      </c>
      <c r="AT415" s="82"/>
      <c r="AU415" s="83">
        <v>45777</v>
      </c>
      <c r="AV415" s="82" t="s">
        <v>4979</v>
      </c>
      <c r="AW415" s="82">
        <v>10</v>
      </c>
      <c r="AX415" s="83"/>
      <c r="AY415" s="82" t="s">
        <v>4963</v>
      </c>
      <c r="AZ415" s="82">
        <v>1</v>
      </c>
      <c r="BA415" s="82"/>
      <c r="BB415" s="82"/>
      <c r="BC415" s="87"/>
      <c r="BD415" s="87"/>
      <c r="BE415" s="87"/>
      <c r="BF415" s="87"/>
      <c r="BG415" s="82" t="s">
        <v>4888</v>
      </c>
      <c r="BH415" s="82" t="s">
        <v>8509</v>
      </c>
      <c r="BI415" s="82"/>
      <c r="BJ415" s="82"/>
      <c r="BK415" s="82"/>
      <c r="BL415" s="86">
        <v>69807990</v>
      </c>
      <c r="BM415" s="82">
        <v>0.91779999999999995</v>
      </c>
      <c r="BN415" s="82" t="s">
        <v>4964</v>
      </c>
      <c r="BO415" s="82"/>
      <c r="BP415" s="88"/>
      <c r="BQ415" s="88"/>
      <c r="BR415" s="88"/>
      <c r="BS415" s="82"/>
      <c r="BT415" s="85"/>
    </row>
    <row r="416" spans="1:72" hidden="1">
      <c r="A416" s="82" t="s">
        <v>5012</v>
      </c>
      <c r="B416" s="82" t="s">
        <v>5013</v>
      </c>
      <c r="C416" s="82" t="s">
        <v>20754</v>
      </c>
      <c r="D416" s="82" t="s">
        <v>20907</v>
      </c>
      <c r="E416" s="82" t="s">
        <v>20908</v>
      </c>
      <c r="F416" s="82" t="s">
        <v>4978</v>
      </c>
      <c r="G416" s="83"/>
      <c r="H416" s="84">
        <v>77683</v>
      </c>
      <c r="I416" s="85"/>
      <c r="J416" s="82">
        <v>477.05</v>
      </c>
      <c r="K416" s="86">
        <v>0</v>
      </c>
      <c r="L416" s="82"/>
      <c r="M416" s="82"/>
      <c r="N416" s="82"/>
      <c r="O416" s="82"/>
      <c r="P416" s="82" t="s">
        <v>5052</v>
      </c>
      <c r="Q416" s="86"/>
      <c r="R416" s="82">
        <v>0</v>
      </c>
      <c r="S416" s="86">
        <v>776830</v>
      </c>
      <c r="T416" s="83">
        <v>45777</v>
      </c>
      <c r="U416" s="82">
        <v>100</v>
      </c>
      <c r="V416" s="82">
        <v>179045</v>
      </c>
      <c r="W416" s="82" t="s">
        <v>4961</v>
      </c>
      <c r="X416" s="82">
        <v>290</v>
      </c>
      <c r="Y416" s="86">
        <v>22528070</v>
      </c>
      <c r="Z416" s="86"/>
      <c r="AA416" s="82">
        <v>488.45</v>
      </c>
      <c r="AB416" s="86">
        <v>-2.33</v>
      </c>
      <c r="AC416" s="86">
        <v>37058675.149999999</v>
      </c>
      <c r="AD416" s="86">
        <v>37058675.149999999</v>
      </c>
      <c r="AE416" s="86">
        <v>0</v>
      </c>
      <c r="AF416" s="86">
        <v>14530605.15</v>
      </c>
      <c r="AG416" s="86">
        <v>15416191.35</v>
      </c>
      <c r="AH416" s="86">
        <v>-885586.2</v>
      </c>
      <c r="AI416" s="86"/>
      <c r="AJ416" s="86">
        <v>7605981949.7200003</v>
      </c>
      <c r="AK416" s="82">
        <v>0.48720000000000002</v>
      </c>
      <c r="AL416" s="82" t="s">
        <v>20909</v>
      </c>
      <c r="AM416" s="82" t="s">
        <v>4979</v>
      </c>
      <c r="AN416" s="82">
        <v>800341</v>
      </c>
      <c r="AO416" s="82" t="s">
        <v>5015</v>
      </c>
      <c r="AP416" s="82"/>
      <c r="AQ416" s="83"/>
      <c r="AR416" s="83"/>
      <c r="AS416" s="82">
        <v>0</v>
      </c>
      <c r="AT416" s="82"/>
      <c r="AU416" s="83">
        <v>45777</v>
      </c>
      <c r="AV416" s="82" t="s">
        <v>4979</v>
      </c>
      <c r="AW416" s="82">
        <v>10</v>
      </c>
      <c r="AX416" s="83"/>
      <c r="AY416" s="82" t="s">
        <v>4963</v>
      </c>
      <c r="AZ416" s="82">
        <v>1</v>
      </c>
      <c r="BA416" s="82"/>
      <c r="BB416" s="82"/>
      <c r="BC416" s="87"/>
      <c r="BD416" s="87"/>
      <c r="BE416" s="87"/>
      <c r="BF416" s="87"/>
      <c r="BG416" s="82" t="s">
        <v>4888</v>
      </c>
      <c r="BH416" s="82" t="s">
        <v>8509</v>
      </c>
      <c r="BI416" s="82"/>
      <c r="BJ416" s="82"/>
      <c r="BK416" s="82"/>
      <c r="BL416" s="86">
        <v>37058675.149999999</v>
      </c>
      <c r="BM416" s="82">
        <v>0.48720000000000002</v>
      </c>
      <c r="BN416" s="82" t="s">
        <v>5002</v>
      </c>
      <c r="BO416" s="82"/>
      <c r="BP416" s="88"/>
      <c r="BQ416" s="88"/>
      <c r="BR416" s="88"/>
      <c r="BS416" s="82"/>
      <c r="BT416" s="85"/>
    </row>
    <row r="417" spans="1:72" hidden="1">
      <c r="A417" s="82" t="s">
        <v>5012</v>
      </c>
      <c r="B417" s="82" t="s">
        <v>5013</v>
      </c>
      <c r="C417" s="82" t="s">
        <v>21111</v>
      </c>
      <c r="D417" s="82" t="s">
        <v>21267</v>
      </c>
      <c r="E417" s="82" t="s">
        <v>21268</v>
      </c>
      <c r="F417" s="82" t="s">
        <v>4978</v>
      </c>
      <c r="G417" s="83"/>
      <c r="H417" s="84">
        <v>94536</v>
      </c>
      <c r="I417" s="85"/>
      <c r="J417" s="82">
        <v>340.2</v>
      </c>
      <c r="K417" s="86">
        <v>0</v>
      </c>
      <c r="L417" s="82"/>
      <c r="M417" s="82"/>
      <c r="N417" s="82"/>
      <c r="O417" s="82"/>
      <c r="P417" s="82" t="s">
        <v>5039</v>
      </c>
      <c r="Q417" s="86"/>
      <c r="R417" s="82">
        <v>0</v>
      </c>
      <c r="S417" s="86">
        <v>945360</v>
      </c>
      <c r="T417" s="83">
        <v>45777</v>
      </c>
      <c r="U417" s="82">
        <v>100</v>
      </c>
      <c r="V417" s="82">
        <v>180480</v>
      </c>
      <c r="W417" s="82" t="s">
        <v>4961</v>
      </c>
      <c r="X417" s="82">
        <v>425</v>
      </c>
      <c r="Y417" s="86">
        <v>40177800</v>
      </c>
      <c r="Z417" s="86"/>
      <c r="AA417" s="82">
        <v>353.55</v>
      </c>
      <c r="AB417" s="86">
        <v>-3.78</v>
      </c>
      <c r="AC417" s="86">
        <v>32161147.199999999</v>
      </c>
      <c r="AD417" s="86">
        <v>32161147.199999999</v>
      </c>
      <c r="AE417" s="86">
        <v>0</v>
      </c>
      <c r="AF417" s="86">
        <v>-8016652.7999999998</v>
      </c>
      <c r="AG417" s="86">
        <v>-6754597.2000000002</v>
      </c>
      <c r="AH417" s="86">
        <v>-1262055.6000000001</v>
      </c>
      <c r="AI417" s="86"/>
      <c r="AJ417" s="86">
        <v>7605981949.7200003</v>
      </c>
      <c r="AK417" s="82">
        <v>0.42280000000000001</v>
      </c>
      <c r="AL417" s="82" t="s">
        <v>21269</v>
      </c>
      <c r="AM417" s="82" t="s">
        <v>4979</v>
      </c>
      <c r="AN417" s="82">
        <v>800581</v>
      </c>
      <c r="AO417" s="82" t="s">
        <v>5041</v>
      </c>
      <c r="AP417" s="82"/>
      <c r="AQ417" s="83"/>
      <c r="AR417" s="83"/>
      <c r="AS417" s="82">
        <v>0</v>
      </c>
      <c r="AT417" s="82"/>
      <c r="AU417" s="83">
        <v>45777</v>
      </c>
      <c r="AV417" s="82" t="s">
        <v>4979</v>
      </c>
      <c r="AW417" s="82">
        <v>10</v>
      </c>
      <c r="AX417" s="83"/>
      <c r="AY417" s="82" t="s">
        <v>4963</v>
      </c>
      <c r="AZ417" s="82">
        <v>1</v>
      </c>
      <c r="BA417" s="82"/>
      <c r="BB417" s="82"/>
      <c r="BC417" s="87"/>
      <c r="BD417" s="87"/>
      <c r="BE417" s="87"/>
      <c r="BF417" s="87"/>
      <c r="BG417" s="82" t="s">
        <v>4888</v>
      </c>
      <c r="BH417" s="82" t="s">
        <v>8509</v>
      </c>
      <c r="BI417" s="82"/>
      <c r="BJ417" s="82"/>
      <c r="BK417" s="82"/>
      <c r="BL417" s="86">
        <v>32161147.199999999</v>
      </c>
      <c r="BM417" s="82">
        <v>0.42280000000000001</v>
      </c>
      <c r="BN417" s="82" t="s">
        <v>5002</v>
      </c>
      <c r="BO417" s="82"/>
      <c r="BP417" s="88"/>
      <c r="BQ417" s="88"/>
      <c r="BR417" s="88"/>
      <c r="BS417" s="82"/>
      <c r="BT417" s="85"/>
    </row>
    <row r="418" spans="1:72" hidden="1">
      <c r="A418" s="82" t="s">
        <v>5012</v>
      </c>
      <c r="B418" s="82" t="s">
        <v>5013</v>
      </c>
      <c r="C418" s="82" t="s">
        <v>9101</v>
      </c>
      <c r="D418" s="82" t="s">
        <v>9102</v>
      </c>
      <c r="E418" s="82" t="s">
        <v>9103</v>
      </c>
      <c r="F418" s="82" t="s">
        <v>4978</v>
      </c>
      <c r="G418" s="83"/>
      <c r="H418" s="84">
        <v>305994</v>
      </c>
      <c r="I418" s="85"/>
      <c r="J418" s="82">
        <v>205.1</v>
      </c>
      <c r="K418" s="86">
        <v>0</v>
      </c>
      <c r="L418" s="82"/>
      <c r="M418" s="82"/>
      <c r="N418" s="82"/>
      <c r="O418" s="82"/>
      <c r="P418" s="82" t="s">
        <v>9104</v>
      </c>
      <c r="Q418" s="86"/>
      <c r="R418" s="82">
        <v>0</v>
      </c>
      <c r="S418" s="86">
        <v>1529970</v>
      </c>
      <c r="T418" s="83">
        <v>45777</v>
      </c>
      <c r="U418" s="82">
        <v>100</v>
      </c>
      <c r="V418" s="82">
        <v>167402</v>
      </c>
      <c r="W418" s="82" t="s">
        <v>4961</v>
      </c>
      <c r="X418" s="82">
        <v>288</v>
      </c>
      <c r="Y418" s="86">
        <v>88126272</v>
      </c>
      <c r="Z418" s="86"/>
      <c r="AA418" s="82">
        <v>213.8</v>
      </c>
      <c r="AB418" s="86">
        <v>-4.07</v>
      </c>
      <c r="AC418" s="86">
        <v>62759369.399999999</v>
      </c>
      <c r="AD418" s="86">
        <v>62759369.399999999</v>
      </c>
      <c r="AE418" s="86">
        <v>0</v>
      </c>
      <c r="AF418" s="86">
        <v>-25366902.600000001</v>
      </c>
      <c r="AG418" s="86">
        <v>-22704754.800000001</v>
      </c>
      <c r="AH418" s="86">
        <v>-2662147.7999999998</v>
      </c>
      <c r="AI418" s="86"/>
      <c r="AJ418" s="86">
        <v>7605981949.7200003</v>
      </c>
      <c r="AK418" s="82">
        <v>0.82509999999999994</v>
      </c>
      <c r="AL418" s="82" t="s">
        <v>9105</v>
      </c>
      <c r="AM418" s="82" t="s">
        <v>4979</v>
      </c>
      <c r="AN418" s="82">
        <v>798230</v>
      </c>
      <c r="AO418" s="82" t="s">
        <v>9106</v>
      </c>
      <c r="AP418" s="82"/>
      <c r="AQ418" s="83">
        <v>45512</v>
      </c>
      <c r="AR418" s="83"/>
      <c r="AS418" s="82">
        <v>0</v>
      </c>
      <c r="AT418" s="82"/>
      <c r="AU418" s="83">
        <v>45777</v>
      </c>
      <c r="AV418" s="82" t="s">
        <v>4979</v>
      </c>
      <c r="AW418" s="82">
        <v>5</v>
      </c>
      <c r="AX418" s="83"/>
      <c r="AY418" s="82" t="s">
        <v>4963</v>
      </c>
      <c r="AZ418" s="82">
        <v>1</v>
      </c>
      <c r="BA418" s="82"/>
      <c r="BB418" s="82"/>
      <c r="BC418" s="87"/>
      <c r="BD418" s="87"/>
      <c r="BE418" s="87"/>
      <c r="BF418" s="87"/>
      <c r="BG418" s="82" t="s">
        <v>4888</v>
      </c>
      <c r="BH418" s="82" t="s">
        <v>8509</v>
      </c>
      <c r="BI418" s="82"/>
      <c r="BJ418" s="82"/>
      <c r="BK418" s="82"/>
      <c r="BL418" s="86">
        <v>62759369.399999999</v>
      </c>
      <c r="BM418" s="82">
        <v>0.82509999999999994</v>
      </c>
      <c r="BN418" s="82" t="s">
        <v>8790</v>
      </c>
      <c r="BO418" s="82"/>
      <c r="BP418" s="88"/>
      <c r="BQ418" s="88"/>
      <c r="BR418" s="88"/>
      <c r="BS418" s="82"/>
      <c r="BT418" s="85"/>
    </row>
    <row r="419" spans="1:72" hidden="1">
      <c r="A419" s="82" t="s">
        <v>5012</v>
      </c>
      <c r="B419" s="82" t="s">
        <v>5013</v>
      </c>
      <c r="C419" s="82" t="s">
        <v>2402</v>
      </c>
      <c r="D419" s="82" t="s">
        <v>22062</v>
      </c>
      <c r="E419" s="82" t="s">
        <v>22063</v>
      </c>
      <c r="F419" s="82" t="s">
        <v>4978</v>
      </c>
      <c r="G419" s="83"/>
      <c r="H419" s="84">
        <v>92</v>
      </c>
      <c r="I419" s="85"/>
      <c r="J419" s="82">
        <v>2684.4</v>
      </c>
      <c r="K419" s="86">
        <v>0</v>
      </c>
      <c r="L419" s="82"/>
      <c r="M419" s="82"/>
      <c r="N419" s="82"/>
      <c r="O419" s="82"/>
      <c r="P419" s="82" t="s">
        <v>5014</v>
      </c>
      <c r="Q419" s="86"/>
      <c r="R419" s="82">
        <v>0</v>
      </c>
      <c r="S419" s="86">
        <v>184</v>
      </c>
      <c r="T419" s="83">
        <v>45777</v>
      </c>
      <c r="U419" s="82">
        <v>100</v>
      </c>
      <c r="V419" s="82">
        <v>24539</v>
      </c>
      <c r="W419" s="82" t="s">
        <v>4961</v>
      </c>
      <c r="X419" s="82">
        <v>2607.4841999999999</v>
      </c>
      <c r="Y419" s="86">
        <v>239888.55</v>
      </c>
      <c r="Z419" s="86"/>
      <c r="AA419" s="82">
        <v>2704.8</v>
      </c>
      <c r="AB419" s="86">
        <v>-0.75</v>
      </c>
      <c r="AC419" s="86">
        <v>246964.8</v>
      </c>
      <c r="AD419" s="86">
        <v>246964.8</v>
      </c>
      <c r="AE419" s="86">
        <v>0</v>
      </c>
      <c r="AF419" s="86">
        <v>7076.25</v>
      </c>
      <c r="AG419" s="86">
        <v>8953.0499999999993</v>
      </c>
      <c r="AH419" s="86">
        <v>-1876.8</v>
      </c>
      <c r="AI419" s="86"/>
      <c r="AJ419" s="86">
        <v>7605981949.7200003</v>
      </c>
      <c r="AK419" s="82">
        <v>3.2000000000000002E-3</v>
      </c>
      <c r="AL419" s="82" t="s">
        <v>22064</v>
      </c>
      <c r="AM419" s="82" t="s">
        <v>4979</v>
      </c>
      <c r="AN419" s="82">
        <v>7817</v>
      </c>
      <c r="AO419" s="82" t="s">
        <v>5015</v>
      </c>
      <c r="AP419" s="82"/>
      <c r="AQ419" s="83"/>
      <c r="AR419" s="83"/>
      <c r="AS419" s="82">
        <v>0</v>
      </c>
      <c r="AT419" s="82"/>
      <c r="AU419" s="83">
        <v>45777</v>
      </c>
      <c r="AV419" s="82" t="s">
        <v>4979</v>
      </c>
      <c r="AW419" s="82">
        <v>2</v>
      </c>
      <c r="AX419" s="83"/>
      <c r="AY419" s="82" t="s">
        <v>4963</v>
      </c>
      <c r="AZ419" s="82">
        <v>1</v>
      </c>
      <c r="BA419" s="82"/>
      <c r="BB419" s="82"/>
      <c r="BC419" s="87"/>
      <c r="BD419" s="87"/>
      <c r="BE419" s="87"/>
      <c r="BF419" s="87"/>
      <c r="BG419" s="82" t="s">
        <v>4888</v>
      </c>
      <c r="BH419" s="82" t="s">
        <v>8509</v>
      </c>
      <c r="BI419" s="82"/>
      <c r="BJ419" s="82"/>
      <c r="BK419" s="82"/>
      <c r="BL419" s="86">
        <v>246964.8</v>
      </c>
      <c r="BM419" s="82">
        <v>3.2000000000000002E-3</v>
      </c>
      <c r="BN419" s="82" t="s">
        <v>5002</v>
      </c>
      <c r="BO419" s="82"/>
      <c r="BP419" s="88"/>
      <c r="BQ419" s="88"/>
      <c r="BR419" s="88"/>
      <c r="BS419" s="82"/>
      <c r="BT419" s="85"/>
    </row>
    <row r="420" spans="1:72" hidden="1">
      <c r="A420" s="82" t="s">
        <v>5012</v>
      </c>
      <c r="B420" s="82" t="s">
        <v>5013</v>
      </c>
      <c r="C420" s="82" t="s">
        <v>2415</v>
      </c>
      <c r="D420" s="82" t="s">
        <v>5357</v>
      </c>
      <c r="E420" s="82" t="s">
        <v>8316</v>
      </c>
      <c r="F420" s="82" t="s">
        <v>4978</v>
      </c>
      <c r="G420" s="83"/>
      <c r="H420" s="84">
        <v>80640</v>
      </c>
      <c r="I420" s="85"/>
      <c r="J420" s="82">
        <v>420.1</v>
      </c>
      <c r="K420" s="86">
        <v>0</v>
      </c>
      <c r="L420" s="82"/>
      <c r="M420" s="82"/>
      <c r="N420" s="82"/>
      <c r="O420" s="82"/>
      <c r="P420" s="82" t="s">
        <v>8287</v>
      </c>
      <c r="Q420" s="86"/>
      <c r="R420" s="82">
        <v>0</v>
      </c>
      <c r="S420" s="86">
        <v>806400</v>
      </c>
      <c r="T420" s="83">
        <v>45777</v>
      </c>
      <c r="U420" s="82">
        <v>100</v>
      </c>
      <c r="V420" s="82">
        <v>6758</v>
      </c>
      <c r="W420" s="82" t="s">
        <v>4961</v>
      </c>
      <c r="X420" s="82">
        <v>468.45080000000002</v>
      </c>
      <c r="Y420" s="86">
        <v>37775870.859999999</v>
      </c>
      <c r="Z420" s="86"/>
      <c r="AA420" s="82">
        <v>430.4</v>
      </c>
      <c r="AB420" s="86">
        <v>-2.39</v>
      </c>
      <c r="AC420" s="86">
        <v>33876864</v>
      </c>
      <c r="AD420" s="86">
        <v>33876864</v>
      </c>
      <c r="AE420" s="86">
        <v>0</v>
      </c>
      <c r="AF420" s="86">
        <v>-3899006.86</v>
      </c>
      <c r="AG420" s="86">
        <v>-3068414.86</v>
      </c>
      <c r="AH420" s="86">
        <v>-830592</v>
      </c>
      <c r="AI420" s="86"/>
      <c r="AJ420" s="86">
        <v>7605981949.7200003</v>
      </c>
      <c r="AK420" s="82">
        <v>0.44540000000000002</v>
      </c>
      <c r="AL420" s="82" t="s">
        <v>8738</v>
      </c>
      <c r="AM420" s="82" t="s">
        <v>4979</v>
      </c>
      <c r="AN420" s="82">
        <v>7881</v>
      </c>
      <c r="AO420" s="82" t="s">
        <v>8280</v>
      </c>
      <c r="AP420" s="82"/>
      <c r="AQ420" s="83">
        <v>45741</v>
      </c>
      <c r="AR420" s="83"/>
      <c r="AS420" s="82">
        <v>0</v>
      </c>
      <c r="AT420" s="82"/>
      <c r="AU420" s="83">
        <v>45777</v>
      </c>
      <c r="AV420" s="82" t="s">
        <v>4979</v>
      </c>
      <c r="AW420" s="82">
        <v>10</v>
      </c>
      <c r="AX420" s="83"/>
      <c r="AY420" s="82" t="s">
        <v>4963</v>
      </c>
      <c r="AZ420" s="82">
        <v>1</v>
      </c>
      <c r="BA420" s="82"/>
      <c r="BB420" s="82"/>
      <c r="BC420" s="87"/>
      <c r="BD420" s="87"/>
      <c r="BE420" s="87"/>
      <c r="BF420" s="87"/>
      <c r="BG420" s="82" t="s">
        <v>4888</v>
      </c>
      <c r="BH420" s="82" t="s">
        <v>8509</v>
      </c>
      <c r="BI420" s="82"/>
      <c r="BJ420" s="82"/>
      <c r="BK420" s="82"/>
      <c r="BL420" s="86">
        <v>33876864</v>
      </c>
      <c r="BM420" s="82">
        <v>0.44540000000000002</v>
      </c>
      <c r="BN420" s="82" t="s">
        <v>4964</v>
      </c>
      <c r="BO420" s="82"/>
      <c r="BP420" s="88"/>
      <c r="BQ420" s="88"/>
      <c r="BR420" s="88"/>
      <c r="BS420" s="82"/>
      <c r="BT420" s="85"/>
    </row>
    <row r="421" spans="1:72" hidden="1">
      <c r="A421" s="82" t="s">
        <v>5012</v>
      </c>
      <c r="B421" s="82" t="s">
        <v>5013</v>
      </c>
      <c r="C421" s="82" t="s">
        <v>2425</v>
      </c>
      <c r="D421" s="82" t="s">
        <v>3359</v>
      </c>
      <c r="E421" s="82" t="s">
        <v>8342</v>
      </c>
      <c r="F421" s="82" t="s">
        <v>4978</v>
      </c>
      <c r="G421" s="83"/>
      <c r="H421" s="84">
        <v>257882</v>
      </c>
      <c r="I421" s="85"/>
      <c r="J421" s="82">
        <v>1405</v>
      </c>
      <c r="K421" s="86">
        <v>0</v>
      </c>
      <c r="L421" s="82"/>
      <c r="M421" s="82"/>
      <c r="N421" s="82"/>
      <c r="O421" s="82"/>
      <c r="P421" s="82" t="s">
        <v>8294</v>
      </c>
      <c r="Q421" s="86"/>
      <c r="R421" s="82">
        <v>0</v>
      </c>
      <c r="S421" s="86">
        <v>2578820</v>
      </c>
      <c r="T421" s="83">
        <v>45777</v>
      </c>
      <c r="U421" s="82">
        <v>100</v>
      </c>
      <c r="V421" s="82">
        <v>6749</v>
      </c>
      <c r="W421" s="82" t="s">
        <v>4961</v>
      </c>
      <c r="X421" s="82">
        <v>1153.4331</v>
      </c>
      <c r="Y421" s="86">
        <v>297449639.63</v>
      </c>
      <c r="Z421" s="86"/>
      <c r="AA421" s="82">
        <v>1399.7</v>
      </c>
      <c r="AB421" s="86">
        <v>0.38</v>
      </c>
      <c r="AC421" s="86">
        <v>362324210</v>
      </c>
      <c r="AD421" s="86">
        <v>362324210</v>
      </c>
      <c r="AE421" s="86">
        <v>0</v>
      </c>
      <c r="AF421" s="86">
        <v>64874570.369999997</v>
      </c>
      <c r="AG421" s="86">
        <v>63507795.770000003</v>
      </c>
      <c r="AH421" s="86">
        <v>1366774.6</v>
      </c>
      <c r="AI421" s="86"/>
      <c r="AJ421" s="86">
        <v>7605981949.7200003</v>
      </c>
      <c r="AK421" s="82">
        <v>4.7637</v>
      </c>
      <c r="AL421" s="82" t="s">
        <v>8343</v>
      </c>
      <c r="AM421" s="82" t="s">
        <v>4979</v>
      </c>
      <c r="AN421" s="82">
        <v>7842</v>
      </c>
      <c r="AO421" s="82" t="s">
        <v>8295</v>
      </c>
      <c r="AP421" s="82"/>
      <c r="AQ421" s="83">
        <v>45520</v>
      </c>
      <c r="AR421" s="83"/>
      <c r="AS421" s="82">
        <v>0</v>
      </c>
      <c r="AT421" s="82"/>
      <c r="AU421" s="83">
        <v>45777</v>
      </c>
      <c r="AV421" s="82" t="s">
        <v>4979</v>
      </c>
      <c r="AW421" s="82">
        <v>10</v>
      </c>
      <c r="AX421" s="83"/>
      <c r="AY421" s="82" t="s">
        <v>4963</v>
      </c>
      <c r="AZ421" s="82">
        <v>1</v>
      </c>
      <c r="BA421" s="82"/>
      <c r="BB421" s="82"/>
      <c r="BC421" s="87"/>
      <c r="BD421" s="87"/>
      <c r="BE421" s="87"/>
      <c r="BF421" s="87"/>
      <c r="BG421" s="82" t="s">
        <v>4888</v>
      </c>
      <c r="BH421" s="82" t="s">
        <v>8509</v>
      </c>
      <c r="BI421" s="82"/>
      <c r="BJ421" s="82"/>
      <c r="BK421" s="82"/>
      <c r="BL421" s="86">
        <v>362324210</v>
      </c>
      <c r="BM421" s="82">
        <v>4.7637</v>
      </c>
      <c r="BN421" s="82" t="s">
        <v>4975</v>
      </c>
      <c r="BO421" s="82"/>
      <c r="BP421" s="88"/>
      <c r="BQ421" s="88"/>
      <c r="BR421" s="88"/>
      <c r="BS421" s="82"/>
      <c r="BT421" s="85"/>
    </row>
    <row r="422" spans="1:72" hidden="1">
      <c r="A422" s="82" t="s">
        <v>5012</v>
      </c>
      <c r="B422" s="82" t="s">
        <v>5013</v>
      </c>
      <c r="C422" s="82" t="s">
        <v>2662</v>
      </c>
      <c r="D422" s="82" t="s">
        <v>12401</v>
      </c>
      <c r="E422" s="82" t="s">
        <v>12402</v>
      </c>
      <c r="F422" s="82" t="s">
        <v>4978</v>
      </c>
      <c r="G422" s="83"/>
      <c r="H422" s="84">
        <v>101208</v>
      </c>
      <c r="I422" s="85"/>
      <c r="J422" s="82">
        <v>198.69</v>
      </c>
      <c r="K422" s="86">
        <v>0</v>
      </c>
      <c r="L422" s="82"/>
      <c r="M422" s="82"/>
      <c r="N422" s="82"/>
      <c r="O422" s="82"/>
      <c r="P422" s="82" t="s">
        <v>4992</v>
      </c>
      <c r="Q422" s="86"/>
      <c r="R422" s="82">
        <v>0</v>
      </c>
      <c r="S422" s="86">
        <v>1012080</v>
      </c>
      <c r="T422" s="83">
        <v>45777</v>
      </c>
      <c r="U422" s="82">
        <v>100</v>
      </c>
      <c r="V422" s="82">
        <v>132205</v>
      </c>
      <c r="W422" s="82" t="s">
        <v>4961</v>
      </c>
      <c r="X422" s="82">
        <v>286.80149999999998</v>
      </c>
      <c r="Y422" s="86">
        <v>29026610.510000002</v>
      </c>
      <c r="Z422" s="86"/>
      <c r="AA422" s="82">
        <v>208.74</v>
      </c>
      <c r="AB422" s="86">
        <v>-4.8099999999999996</v>
      </c>
      <c r="AC422" s="86">
        <v>20109017.52</v>
      </c>
      <c r="AD422" s="86">
        <v>20109017.52</v>
      </c>
      <c r="AE422" s="86">
        <v>0</v>
      </c>
      <c r="AF422" s="86">
        <v>-8917592.9900000002</v>
      </c>
      <c r="AG422" s="86">
        <v>-7900452.5899999999</v>
      </c>
      <c r="AH422" s="86">
        <v>-1017140.4</v>
      </c>
      <c r="AI422" s="86"/>
      <c r="AJ422" s="86">
        <v>7605981949.7200003</v>
      </c>
      <c r="AK422" s="82">
        <v>0.26440000000000002</v>
      </c>
      <c r="AL422" s="82" t="s">
        <v>12403</v>
      </c>
      <c r="AM422" s="82" t="s">
        <v>4979</v>
      </c>
      <c r="AN422" s="82">
        <v>793064</v>
      </c>
      <c r="AO422" s="82" t="s">
        <v>4993</v>
      </c>
      <c r="AP422" s="82"/>
      <c r="AQ422" s="83"/>
      <c r="AR422" s="83"/>
      <c r="AS422" s="82">
        <v>0</v>
      </c>
      <c r="AT422" s="82"/>
      <c r="AU422" s="83">
        <v>45777</v>
      </c>
      <c r="AV422" s="82" t="s">
        <v>4979</v>
      </c>
      <c r="AW422" s="82">
        <v>10</v>
      </c>
      <c r="AX422" s="83"/>
      <c r="AY422" s="82" t="s">
        <v>4963</v>
      </c>
      <c r="AZ422" s="82">
        <v>1</v>
      </c>
      <c r="BA422" s="82"/>
      <c r="BB422" s="82"/>
      <c r="BC422" s="87"/>
      <c r="BD422" s="87"/>
      <c r="BE422" s="87"/>
      <c r="BF422" s="87"/>
      <c r="BG422" s="82" t="s">
        <v>4888</v>
      </c>
      <c r="BH422" s="82" t="s">
        <v>8509</v>
      </c>
      <c r="BI422" s="82"/>
      <c r="BJ422" s="82"/>
      <c r="BK422" s="82"/>
      <c r="BL422" s="86">
        <v>20109017.52</v>
      </c>
      <c r="BM422" s="82">
        <v>0.26440000000000002</v>
      </c>
      <c r="BN422" s="82" t="s">
        <v>4994</v>
      </c>
      <c r="BO422" s="82"/>
      <c r="BP422" s="88"/>
      <c r="BQ422" s="88"/>
      <c r="BR422" s="88"/>
      <c r="BS422" s="82"/>
      <c r="BT422" s="85"/>
    </row>
    <row r="423" spans="1:72" hidden="1">
      <c r="A423" s="82" t="s">
        <v>5012</v>
      </c>
      <c r="B423" s="82" t="s">
        <v>5013</v>
      </c>
      <c r="C423" s="82" t="s">
        <v>2585</v>
      </c>
      <c r="D423" s="82" t="s">
        <v>8990</v>
      </c>
      <c r="E423" s="82" t="s">
        <v>8991</v>
      </c>
      <c r="F423" s="82" t="s">
        <v>4978</v>
      </c>
      <c r="G423" s="83"/>
      <c r="H423" s="84">
        <v>31606</v>
      </c>
      <c r="I423" s="85"/>
      <c r="J423" s="82">
        <v>873.55</v>
      </c>
      <c r="K423" s="86">
        <v>0</v>
      </c>
      <c r="L423" s="82"/>
      <c r="M423" s="82"/>
      <c r="N423" s="82"/>
      <c r="O423" s="82"/>
      <c r="P423" s="82" t="s">
        <v>8279</v>
      </c>
      <c r="Q423" s="86"/>
      <c r="R423" s="82">
        <v>0</v>
      </c>
      <c r="S423" s="86">
        <v>316060</v>
      </c>
      <c r="T423" s="83">
        <v>45777</v>
      </c>
      <c r="U423" s="82">
        <v>100</v>
      </c>
      <c r="V423" s="82">
        <v>117688</v>
      </c>
      <c r="W423" s="82" t="s">
        <v>4961</v>
      </c>
      <c r="X423" s="82">
        <v>774.58680000000004</v>
      </c>
      <c r="Y423" s="86">
        <v>24481591.5</v>
      </c>
      <c r="Z423" s="86"/>
      <c r="AA423" s="82">
        <v>878.4</v>
      </c>
      <c r="AB423" s="86">
        <v>-0.55000000000000004</v>
      </c>
      <c r="AC423" s="86">
        <v>27609421.300000001</v>
      </c>
      <c r="AD423" s="86">
        <v>27609421.300000001</v>
      </c>
      <c r="AE423" s="86">
        <v>0</v>
      </c>
      <c r="AF423" s="86">
        <v>3127829.8</v>
      </c>
      <c r="AG423" s="86">
        <v>3281118.9</v>
      </c>
      <c r="AH423" s="86">
        <v>-153289.1</v>
      </c>
      <c r="AI423" s="86"/>
      <c r="AJ423" s="86">
        <v>7605981949.7200003</v>
      </c>
      <c r="AK423" s="82">
        <v>0.36299999999999999</v>
      </c>
      <c r="AL423" s="82" t="s">
        <v>8992</v>
      </c>
      <c r="AM423" s="82" t="s">
        <v>4979</v>
      </c>
      <c r="AN423" s="82">
        <v>772544</v>
      </c>
      <c r="AO423" s="82" t="s">
        <v>8280</v>
      </c>
      <c r="AP423" s="82"/>
      <c r="AQ423" s="83">
        <v>45712</v>
      </c>
      <c r="AR423" s="83"/>
      <c r="AS423" s="82">
        <v>0</v>
      </c>
      <c r="AT423" s="82"/>
      <c r="AU423" s="83">
        <v>45777</v>
      </c>
      <c r="AV423" s="82" t="s">
        <v>4979</v>
      </c>
      <c r="AW423" s="82">
        <v>10</v>
      </c>
      <c r="AX423" s="83"/>
      <c r="AY423" s="82" t="s">
        <v>4963</v>
      </c>
      <c r="AZ423" s="82">
        <v>1</v>
      </c>
      <c r="BA423" s="82"/>
      <c r="BB423" s="82"/>
      <c r="BC423" s="87"/>
      <c r="BD423" s="87"/>
      <c r="BE423" s="87"/>
      <c r="BF423" s="87"/>
      <c r="BG423" s="82" t="s">
        <v>4888</v>
      </c>
      <c r="BH423" s="82" t="s">
        <v>8509</v>
      </c>
      <c r="BI423" s="82"/>
      <c r="BJ423" s="82"/>
      <c r="BK423" s="82"/>
      <c r="BL423" s="86">
        <v>27609421.300000001</v>
      </c>
      <c r="BM423" s="82">
        <v>0.36299999999999999</v>
      </c>
      <c r="BN423" s="82" t="s">
        <v>4964</v>
      </c>
      <c r="BO423" s="82"/>
      <c r="BP423" s="88"/>
      <c r="BQ423" s="88"/>
      <c r="BR423" s="88"/>
      <c r="BS423" s="82"/>
      <c r="BT423" s="85"/>
    </row>
    <row r="424" spans="1:72" hidden="1">
      <c r="A424" s="82" t="s">
        <v>5012</v>
      </c>
      <c r="B424" s="82" t="s">
        <v>5013</v>
      </c>
      <c r="C424" s="82" t="s">
        <v>2637</v>
      </c>
      <c r="D424" s="82" t="s">
        <v>6452</v>
      </c>
      <c r="E424" s="82" t="s">
        <v>9107</v>
      </c>
      <c r="F424" s="82" t="s">
        <v>4978</v>
      </c>
      <c r="G424" s="83"/>
      <c r="H424" s="84">
        <v>136773</v>
      </c>
      <c r="I424" s="85"/>
      <c r="J424" s="82">
        <v>840.75</v>
      </c>
      <c r="K424" s="86">
        <v>0</v>
      </c>
      <c r="L424" s="82"/>
      <c r="M424" s="82"/>
      <c r="N424" s="82"/>
      <c r="O424" s="82"/>
      <c r="P424" s="82" t="s">
        <v>5131</v>
      </c>
      <c r="Q424" s="86"/>
      <c r="R424" s="82">
        <v>0</v>
      </c>
      <c r="S424" s="86">
        <v>1367730</v>
      </c>
      <c r="T424" s="83">
        <v>45777</v>
      </c>
      <c r="U424" s="82">
        <v>100</v>
      </c>
      <c r="V424" s="82">
        <v>168162</v>
      </c>
      <c r="W424" s="82" t="s">
        <v>4961</v>
      </c>
      <c r="X424" s="82">
        <v>201.41669999999999</v>
      </c>
      <c r="Y424" s="86">
        <v>27548361.75</v>
      </c>
      <c r="Z424" s="86"/>
      <c r="AA424" s="82">
        <v>876.05</v>
      </c>
      <c r="AB424" s="86">
        <v>-4.03</v>
      </c>
      <c r="AC424" s="86">
        <v>114991899.75</v>
      </c>
      <c r="AD424" s="86">
        <v>114991899.75</v>
      </c>
      <c r="AE424" s="86">
        <v>0</v>
      </c>
      <c r="AF424" s="86">
        <v>87443538</v>
      </c>
      <c r="AG424" s="86">
        <v>92271624.900000006</v>
      </c>
      <c r="AH424" s="86">
        <v>-4828086.9000000004</v>
      </c>
      <c r="AI424" s="86"/>
      <c r="AJ424" s="86">
        <v>7605981949.7200003</v>
      </c>
      <c r="AK424" s="82">
        <v>1.5119</v>
      </c>
      <c r="AL424" s="82" t="s">
        <v>9108</v>
      </c>
      <c r="AM424" s="82" t="s">
        <v>4979</v>
      </c>
      <c r="AN424" s="82">
        <v>798339</v>
      </c>
      <c r="AO424" s="82" t="s">
        <v>5015</v>
      </c>
      <c r="AP424" s="82"/>
      <c r="AQ424" s="83">
        <v>45555</v>
      </c>
      <c r="AR424" s="83"/>
      <c r="AS424" s="82">
        <v>0</v>
      </c>
      <c r="AT424" s="82"/>
      <c r="AU424" s="83">
        <v>45777</v>
      </c>
      <c r="AV424" s="82" t="s">
        <v>4979</v>
      </c>
      <c r="AW424" s="82">
        <v>10</v>
      </c>
      <c r="AX424" s="83"/>
      <c r="AY424" s="82" t="s">
        <v>4963</v>
      </c>
      <c r="AZ424" s="82">
        <v>1</v>
      </c>
      <c r="BA424" s="82"/>
      <c r="BB424" s="82"/>
      <c r="BC424" s="87"/>
      <c r="BD424" s="87"/>
      <c r="BE424" s="87"/>
      <c r="BF424" s="87"/>
      <c r="BG424" s="82" t="s">
        <v>4888</v>
      </c>
      <c r="BH424" s="82" t="s">
        <v>8509</v>
      </c>
      <c r="BI424" s="82"/>
      <c r="BJ424" s="82"/>
      <c r="BK424" s="82"/>
      <c r="BL424" s="86">
        <v>114991899.75</v>
      </c>
      <c r="BM424" s="82">
        <v>1.5119</v>
      </c>
      <c r="BN424" s="82" t="s">
        <v>5002</v>
      </c>
      <c r="BO424" s="82"/>
      <c r="BP424" s="88"/>
      <c r="BQ424" s="88"/>
      <c r="BR424" s="88"/>
      <c r="BS424" s="82"/>
      <c r="BT424" s="85"/>
    </row>
    <row r="425" spans="1:72" hidden="1">
      <c r="A425" s="82" t="s">
        <v>5012</v>
      </c>
      <c r="B425" s="82" t="s">
        <v>5013</v>
      </c>
      <c r="C425" s="82" t="s">
        <v>2648</v>
      </c>
      <c r="D425" s="82" t="s">
        <v>6311</v>
      </c>
      <c r="E425" s="82" t="s">
        <v>21616</v>
      </c>
      <c r="F425" s="82" t="s">
        <v>4978</v>
      </c>
      <c r="G425" s="83"/>
      <c r="H425" s="84">
        <v>53303</v>
      </c>
      <c r="I425" s="85"/>
      <c r="J425" s="82">
        <v>550.4</v>
      </c>
      <c r="K425" s="86">
        <v>0</v>
      </c>
      <c r="L425" s="82"/>
      <c r="M425" s="82"/>
      <c r="N425" s="82"/>
      <c r="O425" s="82"/>
      <c r="P425" s="82" t="s">
        <v>8557</v>
      </c>
      <c r="Q425" s="86"/>
      <c r="R425" s="82">
        <v>0</v>
      </c>
      <c r="S425" s="86">
        <v>533030</v>
      </c>
      <c r="T425" s="83">
        <v>45777</v>
      </c>
      <c r="U425" s="82">
        <v>100</v>
      </c>
      <c r="V425" s="82">
        <v>60746</v>
      </c>
      <c r="W425" s="82" t="s">
        <v>4961</v>
      </c>
      <c r="X425" s="82">
        <v>519.53049999999996</v>
      </c>
      <c r="Y425" s="86">
        <v>27692534.239999998</v>
      </c>
      <c r="Z425" s="86"/>
      <c r="AA425" s="82">
        <v>551.85</v>
      </c>
      <c r="AB425" s="86">
        <v>-0.26</v>
      </c>
      <c r="AC425" s="86">
        <v>29337971.199999999</v>
      </c>
      <c r="AD425" s="86">
        <v>29337971.199999999</v>
      </c>
      <c r="AE425" s="86">
        <v>0</v>
      </c>
      <c r="AF425" s="86">
        <v>1645436.96</v>
      </c>
      <c r="AG425" s="86">
        <v>1722726.31</v>
      </c>
      <c r="AH425" s="86">
        <v>-77289.350000000006</v>
      </c>
      <c r="AI425" s="86"/>
      <c r="AJ425" s="86">
        <v>7605981949.7200003</v>
      </c>
      <c r="AK425" s="82">
        <v>0.38569999999999999</v>
      </c>
      <c r="AL425" s="82" t="s">
        <v>21617</v>
      </c>
      <c r="AM425" s="82" t="s">
        <v>4979</v>
      </c>
      <c r="AN425" s="82">
        <v>776307</v>
      </c>
      <c r="AO425" s="82" t="s">
        <v>5023</v>
      </c>
      <c r="AP425" s="82"/>
      <c r="AQ425" s="83"/>
      <c r="AR425" s="83"/>
      <c r="AS425" s="82">
        <v>0</v>
      </c>
      <c r="AT425" s="82"/>
      <c r="AU425" s="83">
        <v>45777</v>
      </c>
      <c r="AV425" s="82" t="s">
        <v>4979</v>
      </c>
      <c r="AW425" s="82">
        <v>10</v>
      </c>
      <c r="AX425" s="83"/>
      <c r="AY425" s="82" t="s">
        <v>4963</v>
      </c>
      <c r="AZ425" s="82">
        <v>1</v>
      </c>
      <c r="BA425" s="82"/>
      <c r="BB425" s="82"/>
      <c r="BC425" s="87"/>
      <c r="BD425" s="87"/>
      <c r="BE425" s="87"/>
      <c r="BF425" s="87"/>
      <c r="BG425" s="82" t="s">
        <v>4888</v>
      </c>
      <c r="BH425" s="82" t="s">
        <v>8509</v>
      </c>
      <c r="BI425" s="82"/>
      <c r="BJ425" s="82"/>
      <c r="BK425" s="82"/>
      <c r="BL425" s="86">
        <v>29337971.199999999</v>
      </c>
      <c r="BM425" s="82">
        <v>0.38569999999999999</v>
      </c>
      <c r="BN425" s="82" t="s">
        <v>4994</v>
      </c>
      <c r="BO425" s="82"/>
      <c r="BP425" s="88"/>
      <c r="BQ425" s="88"/>
      <c r="BR425" s="88"/>
      <c r="BS425" s="82"/>
      <c r="BT425" s="85"/>
    </row>
    <row r="426" spans="1:72" hidden="1">
      <c r="A426" s="82" t="s">
        <v>5012</v>
      </c>
      <c r="B426" s="82" t="s">
        <v>5013</v>
      </c>
      <c r="C426" s="82" t="s">
        <v>20720</v>
      </c>
      <c r="D426" s="82" t="s">
        <v>3375</v>
      </c>
      <c r="E426" s="82" t="s">
        <v>8384</v>
      </c>
      <c r="F426" s="82" t="s">
        <v>4978</v>
      </c>
      <c r="G426" s="83"/>
      <c r="H426" s="84">
        <v>11495</v>
      </c>
      <c r="I426" s="85"/>
      <c r="J426" s="82">
        <v>611.70000000000005</v>
      </c>
      <c r="K426" s="86">
        <v>0</v>
      </c>
      <c r="L426" s="82"/>
      <c r="M426" s="82"/>
      <c r="N426" s="82"/>
      <c r="O426" s="82"/>
      <c r="P426" s="82" t="s">
        <v>8279</v>
      </c>
      <c r="Q426" s="86"/>
      <c r="R426" s="82">
        <v>0</v>
      </c>
      <c r="S426" s="86">
        <v>22990</v>
      </c>
      <c r="T426" s="83">
        <v>45777</v>
      </c>
      <c r="U426" s="82">
        <v>100</v>
      </c>
      <c r="V426" s="82">
        <v>179185</v>
      </c>
      <c r="W426" s="82" t="s">
        <v>4961</v>
      </c>
      <c r="X426" s="82">
        <v>605.84829999999999</v>
      </c>
      <c r="Y426" s="86">
        <v>6964226.21</v>
      </c>
      <c r="Z426" s="86"/>
      <c r="AA426" s="82">
        <v>614.70000000000005</v>
      </c>
      <c r="AB426" s="86">
        <v>-0.49</v>
      </c>
      <c r="AC426" s="86">
        <v>7031491.5</v>
      </c>
      <c r="AD426" s="86">
        <v>7031491.5</v>
      </c>
      <c r="AE426" s="86">
        <v>0</v>
      </c>
      <c r="AF426" s="86">
        <v>67265.289999999994</v>
      </c>
      <c r="AG426" s="86">
        <v>101750.29</v>
      </c>
      <c r="AH426" s="86">
        <v>-34485</v>
      </c>
      <c r="AI426" s="86"/>
      <c r="AJ426" s="86">
        <v>7605981949.7200003</v>
      </c>
      <c r="AK426" s="82">
        <v>9.2399999999999996E-2</v>
      </c>
      <c r="AL426" s="82" t="s">
        <v>8938</v>
      </c>
      <c r="AM426" s="82" t="s">
        <v>4979</v>
      </c>
      <c r="AN426" s="82">
        <v>8001</v>
      </c>
      <c r="AO426" s="82" t="s">
        <v>8280</v>
      </c>
      <c r="AP426" s="82"/>
      <c r="AQ426" s="83">
        <v>45687</v>
      </c>
      <c r="AR426" s="83"/>
      <c r="AS426" s="82">
        <v>0</v>
      </c>
      <c r="AT426" s="82"/>
      <c r="AU426" s="83">
        <v>45777</v>
      </c>
      <c r="AV426" s="82" t="s">
        <v>4979</v>
      </c>
      <c r="AW426" s="82">
        <v>2</v>
      </c>
      <c r="AX426" s="83"/>
      <c r="AY426" s="82" t="s">
        <v>4963</v>
      </c>
      <c r="AZ426" s="82">
        <v>1</v>
      </c>
      <c r="BA426" s="82"/>
      <c r="BB426" s="82"/>
      <c r="BC426" s="87"/>
      <c r="BD426" s="87"/>
      <c r="BE426" s="87"/>
      <c r="BF426" s="87"/>
      <c r="BG426" s="82" t="s">
        <v>4888</v>
      </c>
      <c r="BH426" s="82" t="s">
        <v>8509</v>
      </c>
      <c r="BI426" s="82"/>
      <c r="BJ426" s="82"/>
      <c r="BK426" s="82"/>
      <c r="BL426" s="86">
        <v>7031491.5</v>
      </c>
      <c r="BM426" s="82">
        <v>9.2399999999999996E-2</v>
      </c>
      <c r="BN426" s="82" t="s">
        <v>4964</v>
      </c>
      <c r="BO426" s="82"/>
      <c r="BP426" s="88"/>
      <c r="BQ426" s="88"/>
      <c r="BR426" s="88"/>
      <c r="BS426" s="82"/>
      <c r="BT426" s="85"/>
    </row>
    <row r="427" spans="1:72" hidden="1">
      <c r="A427" s="82" t="s">
        <v>5012</v>
      </c>
      <c r="B427" s="82" t="s">
        <v>5013</v>
      </c>
      <c r="C427" s="82" t="s">
        <v>2760</v>
      </c>
      <c r="D427" s="82" t="s">
        <v>5029</v>
      </c>
      <c r="E427" s="82" t="s">
        <v>5030</v>
      </c>
      <c r="F427" s="82" t="s">
        <v>4978</v>
      </c>
      <c r="G427" s="83"/>
      <c r="H427" s="84">
        <v>73592</v>
      </c>
      <c r="I427" s="85"/>
      <c r="J427" s="82">
        <v>421.55</v>
      </c>
      <c r="K427" s="86">
        <v>0</v>
      </c>
      <c r="L427" s="82"/>
      <c r="M427" s="82"/>
      <c r="N427" s="82"/>
      <c r="O427" s="82"/>
      <c r="P427" s="82" t="s">
        <v>4981</v>
      </c>
      <c r="Q427" s="86"/>
      <c r="R427" s="82">
        <v>0</v>
      </c>
      <c r="S427" s="86">
        <v>73592</v>
      </c>
      <c r="T427" s="83">
        <v>45777</v>
      </c>
      <c r="U427" s="82">
        <v>100</v>
      </c>
      <c r="V427" s="82">
        <v>6781</v>
      </c>
      <c r="W427" s="82" t="s">
        <v>4961</v>
      </c>
      <c r="X427" s="82">
        <v>673.36739999999998</v>
      </c>
      <c r="Y427" s="86">
        <v>49554456.939999998</v>
      </c>
      <c r="Z427" s="86"/>
      <c r="AA427" s="82">
        <v>376</v>
      </c>
      <c r="AB427" s="86">
        <v>12.11</v>
      </c>
      <c r="AC427" s="86">
        <v>31022707.600000001</v>
      </c>
      <c r="AD427" s="86">
        <v>31022707.600000001</v>
      </c>
      <c r="AE427" s="86">
        <v>0</v>
      </c>
      <c r="AF427" s="86">
        <v>-18531749.34</v>
      </c>
      <c r="AG427" s="86">
        <v>-21883864.940000001</v>
      </c>
      <c r="AH427" s="86">
        <v>3352115.6</v>
      </c>
      <c r="AI427" s="86"/>
      <c r="AJ427" s="86">
        <v>7605981949.7200003</v>
      </c>
      <c r="AK427" s="82">
        <v>0.40789999999999998</v>
      </c>
      <c r="AL427" s="82" t="s">
        <v>5031</v>
      </c>
      <c r="AM427" s="82" t="s">
        <v>4979</v>
      </c>
      <c r="AN427" s="82">
        <v>8063</v>
      </c>
      <c r="AO427" s="82" t="s">
        <v>4982</v>
      </c>
      <c r="AP427" s="82"/>
      <c r="AQ427" s="83">
        <v>45498</v>
      </c>
      <c r="AR427" s="83"/>
      <c r="AS427" s="82">
        <v>0</v>
      </c>
      <c r="AT427" s="82"/>
      <c r="AU427" s="83">
        <v>45777</v>
      </c>
      <c r="AV427" s="82" t="s">
        <v>4979</v>
      </c>
      <c r="AW427" s="82">
        <v>1</v>
      </c>
      <c r="AX427" s="83"/>
      <c r="AY427" s="82" t="s">
        <v>4963</v>
      </c>
      <c r="AZ427" s="82">
        <v>1</v>
      </c>
      <c r="BA427" s="82"/>
      <c r="BB427" s="82"/>
      <c r="BC427" s="87"/>
      <c r="BD427" s="87"/>
      <c r="BE427" s="87"/>
      <c r="BF427" s="87"/>
      <c r="BG427" s="82" t="s">
        <v>4888</v>
      </c>
      <c r="BH427" s="82" t="s">
        <v>8509</v>
      </c>
      <c r="BI427" s="82"/>
      <c r="BJ427" s="82"/>
      <c r="BK427" s="82"/>
      <c r="BL427" s="86">
        <v>31022707.600000001</v>
      </c>
      <c r="BM427" s="82">
        <v>0.40789999999999998</v>
      </c>
      <c r="BN427" s="82" t="s">
        <v>4983</v>
      </c>
      <c r="BO427" s="82"/>
      <c r="BP427" s="88"/>
      <c r="BQ427" s="88"/>
      <c r="BR427" s="88"/>
      <c r="BS427" s="82"/>
      <c r="BT427" s="85"/>
    </row>
    <row r="428" spans="1:72" hidden="1">
      <c r="A428" s="82" t="s">
        <v>5012</v>
      </c>
      <c r="B428" s="82" t="s">
        <v>5013</v>
      </c>
      <c r="C428" s="82" t="s">
        <v>2788</v>
      </c>
      <c r="D428" s="82" t="s">
        <v>5418</v>
      </c>
      <c r="E428" s="82" t="s">
        <v>8562</v>
      </c>
      <c r="F428" s="82" t="s">
        <v>4978</v>
      </c>
      <c r="G428" s="83"/>
      <c r="H428" s="84">
        <v>24097</v>
      </c>
      <c r="I428" s="85"/>
      <c r="J428" s="82">
        <v>3008.9</v>
      </c>
      <c r="K428" s="86">
        <v>0</v>
      </c>
      <c r="L428" s="82"/>
      <c r="M428" s="82"/>
      <c r="N428" s="82"/>
      <c r="O428" s="82"/>
      <c r="P428" s="82" t="s">
        <v>5148</v>
      </c>
      <c r="Q428" s="86"/>
      <c r="R428" s="82">
        <v>0</v>
      </c>
      <c r="S428" s="86">
        <v>240970</v>
      </c>
      <c r="T428" s="83">
        <v>45777</v>
      </c>
      <c r="U428" s="82">
        <v>100</v>
      </c>
      <c r="V428" s="82">
        <v>6763</v>
      </c>
      <c r="W428" s="82" t="s">
        <v>4961</v>
      </c>
      <c r="X428" s="82">
        <v>2330.5093000000002</v>
      </c>
      <c r="Y428" s="86">
        <v>56158283.590000004</v>
      </c>
      <c r="Z428" s="86"/>
      <c r="AA428" s="82">
        <v>3020.5</v>
      </c>
      <c r="AB428" s="86">
        <v>-0.38</v>
      </c>
      <c r="AC428" s="86">
        <v>72505463.299999997</v>
      </c>
      <c r="AD428" s="86">
        <v>72505463.299999997</v>
      </c>
      <c r="AE428" s="86">
        <v>0</v>
      </c>
      <c r="AF428" s="86">
        <v>16347179.710000001</v>
      </c>
      <c r="AG428" s="86">
        <v>16626704.91</v>
      </c>
      <c r="AH428" s="86">
        <v>-279525.2</v>
      </c>
      <c r="AI428" s="86"/>
      <c r="AJ428" s="86">
        <v>7605981949.7200003</v>
      </c>
      <c r="AK428" s="82">
        <v>0.95330000000000004</v>
      </c>
      <c r="AL428" s="82" t="s">
        <v>8563</v>
      </c>
      <c r="AM428" s="82" t="s">
        <v>4979</v>
      </c>
      <c r="AN428" s="82">
        <v>8092</v>
      </c>
      <c r="AO428" s="82" t="s">
        <v>4993</v>
      </c>
      <c r="AP428" s="82"/>
      <c r="AQ428" s="83">
        <v>45691</v>
      </c>
      <c r="AR428" s="83"/>
      <c r="AS428" s="82">
        <v>0</v>
      </c>
      <c r="AT428" s="82"/>
      <c r="AU428" s="83">
        <v>45777</v>
      </c>
      <c r="AV428" s="82" t="s">
        <v>4979</v>
      </c>
      <c r="AW428" s="82">
        <v>10</v>
      </c>
      <c r="AX428" s="83"/>
      <c r="AY428" s="82" t="s">
        <v>4963</v>
      </c>
      <c r="AZ428" s="82">
        <v>1</v>
      </c>
      <c r="BA428" s="82"/>
      <c r="BB428" s="82"/>
      <c r="BC428" s="87"/>
      <c r="BD428" s="87"/>
      <c r="BE428" s="87"/>
      <c r="BF428" s="87"/>
      <c r="BG428" s="82" t="s">
        <v>4888</v>
      </c>
      <c r="BH428" s="82" t="s">
        <v>8509</v>
      </c>
      <c r="BI428" s="82"/>
      <c r="BJ428" s="82"/>
      <c r="BK428" s="82"/>
      <c r="BL428" s="86">
        <v>72505463.299999997</v>
      </c>
      <c r="BM428" s="82">
        <v>0.95330000000000004</v>
      </c>
      <c r="BN428" s="82" t="s">
        <v>4994</v>
      </c>
      <c r="BO428" s="82"/>
      <c r="BP428" s="88"/>
      <c r="BQ428" s="88"/>
      <c r="BR428" s="88"/>
      <c r="BS428" s="82"/>
      <c r="BT428" s="85"/>
    </row>
    <row r="429" spans="1:72" hidden="1">
      <c r="A429" s="82" t="s">
        <v>5012</v>
      </c>
      <c r="B429" s="82" t="s">
        <v>5013</v>
      </c>
      <c r="C429" s="82" t="s">
        <v>2797</v>
      </c>
      <c r="D429" s="82" t="s">
        <v>22065</v>
      </c>
      <c r="E429" s="82" t="s">
        <v>22066</v>
      </c>
      <c r="F429" s="82" t="s">
        <v>4978</v>
      </c>
      <c r="G429" s="83"/>
      <c r="H429" s="84">
        <v>37743</v>
      </c>
      <c r="I429" s="85"/>
      <c r="J429" s="82">
        <v>218.35</v>
      </c>
      <c r="K429" s="86">
        <v>0</v>
      </c>
      <c r="L429" s="82"/>
      <c r="M429" s="82"/>
      <c r="N429" s="82"/>
      <c r="O429" s="82"/>
      <c r="P429" s="82" t="s">
        <v>5019</v>
      </c>
      <c r="Q429" s="86"/>
      <c r="R429" s="82">
        <v>0</v>
      </c>
      <c r="S429" s="86">
        <v>37743</v>
      </c>
      <c r="T429" s="83">
        <v>45777</v>
      </c>
      <c r="U429" s="82">
        <v>100</v>
      </c>
      <c r="V429" s="82">
        <v>182979</v>
      </c>
      <c r="W429" s="82" t="s">
        <v>4961</v>
      </c>
      <c r="X429" s="82">
        <v>229.9512</v>
      </c>
      <c r="Y429" s="86">
        <v>8679048.1400000006</v>
      </c>
      <c r="Z429" s="86"/>
      <c r="AA429" s="82">
        <v>219.68</v>
      </c>
      <c r="AB429" s="86">
        <v>-0.61</v>
      </c>
      <c r="AC429" s="86">
        <v>8241184.0499999998</v>
      </c>
      <c r="AD429" s="86">
        <v>8241184.0499999998</v>
      </c>
      <c r="AE429" s="86">
        <v>0</v>
      </c>
      <c r="AF429" s="86">
        <v>-437864.09</v>
      </c>
      <c r="AG429" s="86">
        <v>-387665.9</v>
      </c>
      <c r="AH429" s="86">
        <v>-50198.19</v>
      </c>
      <c r="AI429" s="86"/>
      <c r="AJ429" s="86">
        <v>7605981949.7200003</v>
      </c>
      <c r="AK429" s="82">
        <v>0.1084</v>
      </c>
      <c r="AL429" s="82" t="s">
        <v>22067</v>
      </c>
      <c r="AM429" s="82" t="s">
        <v>4979</v>
      </c>
      <c r="AN429" s="82">
        <v>819249</v>
      </c>
      <c r="AO429" s="82" t="s">
        <v>5019</v>
      </c>
      <c r="AP429" s="82"/>
      <c r="AQ429" s="83"/>
      <c r="AR429" s="83"/>
      <c r="AS429" s="82">
        <v>0</v>
      </c>
      <c r="AT429" s="82"/>
      <c r="AU429" s="83">
        <v>45777</v>
      </c>
      <c r="AV429" s="82" t="s">
        <v>4979</v>
      </c>
      <c r="AW429" s="82">
        <v>1</v>
      </c>
      <c r="AX429" s="83"/>
      <c r="AY429" s="82" t="s">
        <v>4963</v>
      </c>
      <c r="AZ429" s="82">
        <v>1</v>
      </c>
      <c r="BA429" s="82"/>
      <c r="BB429" s="82"/>
      <c r="BC429" s="87"/>
      <c r="BD429" s="87"/>
      <c r="BE429" s="87"/>
      <c r="BF429" s="87"/>
      <c r="BG429" s="82" t="s">
        <v>4888</v>
      </c>
      <c r="BH429" s="82" t="s">
        <v>8509</v>
      </c>
      <c r="BI429" s="82"/>
      <c r="BJ429" s="82"/>
      <c r="BK429" s="82"/>
      <c r="BL429" s="86">
        <v>8241184.0499999998</v>
      </c>
      <c r="BM429" s="82">
        <v>0.1084</v>
      </c>
      <c r="BN429" s="82" t="s">
        <v>5020</v>
      </c>
      <c r="BO429" s="82"/>
      <c r="BP429" s="88"/>
      <c r="BQ429" s="88"/>
      <c r="BR429" s="88"/>
      <c r="BS429" s="82"/>
      <c r="BT429" s="85"/>
    </row>
    <row r="430" spans="1:72" hidden="1">
      <c r="A430" s="82" t="s">
        <v>5012</v>
      </c>
      <c r="B430" s="82" t="s">
        <v>5013</v>
      </c>
      <c r="C430" s="82" t="s">
        <v>2588</v>
      </c>
      <c r="D430" s="82" t="s">
        <v>5258</v>
      </c>
      <c r="E430" s="82" t="s">
        <v>8321</v>
      </c>
      <c r="F430" s="82" t="s">
        <v>4978</v>
      </c>
      <c r="G430" s="83"/>
      <c r="H430" s="84">
        <v>296356</v>
      </c>
      <c r="I430" s="85"/>
      <c r="J430" s="82">
        <v>788.65</v>
      </c>
      <c r="K430" s="86">
        <v>0</v>
      </c>
      <c r="L430" s="82"/>
      <c r="M430" s="82"/>
      <c r="N430" s="82"/>
      <c r="O430" s="82"/>
      <c r="P430" s="82" t="s">
        <v>4973</v>
      </c>
      <c r="Q430" s="86"/>
      <c r="R430" s="82">
        <v>0</v>
      </c>
      <c r="S430" s="86">
        <v>296356</v>
      </c>
      <c r="T430" s="83">
        <v>45777</v>
      </c>
      <c r="U430" s="82">
        <v>100</v>
      </c>
      <c r="V430" s="82">
        <v>6783</v>
      </c>
      <c r="W430" s="82" t="s">
        <v>4961</v>
      </c>
      <c r="X430" s="82">
        <v>538.61839999999995</v>
      </c>
      <c r="Y430" s="86">
        <v>159622808.53999999</v>
      </c>
      <c r="Z430" s="86"/>
      <c r="AA430" s="82">
        <v>812.55</v>
      </c>
      <c r="AB430" s="86">
        <v>-2.94</v>
      </c>
      <c r="AC430" s="86">
        <v>233721159.40000001</v>
      </c>
      <c r="AD430" s="86">
        <v>233721159.40000001</v>
      </c>
      <c r="AE430" s="86">
        <v>0</v>
      </c>
      <c r="AF430" s="86">
        <v>74098350.859999999</v>
      </c>
      <c r="AG430" s="86">
        <v>81181259.260000005</v>
      </c>
      <c r="AH430" s="86">
        <v>-7082908.4000000004</v>
      </c>
      <c r="AI430" s="86"/>
      <c r="AJ430" s="86">
        <v>7605981949.7200003</v>
      </c>
      <c r="AK430" s="82">
        <v>3.0729000000000002</v>
      </c>
      <c r="AL430" s="82" t="s">
        <v>8564</v>
      </c>
      <c r="AM430" s="82" t="s">
        <v>4979</v>
      </c>
      <c r="AN430" s="82">
        <v>8119</v>
      </c>
      <c r="AO430" s="82" t="s">
        <v>4962</v>
      </c>
      <c r="AP430" s="82"/>
      <c r="AQ430" s="83">
        <v>45433</v>
      </c>
      <c r="AR430" s="83"/>
      <c r="AS430" s="82">
        <v>0</v>
      </c>
      <c r="AT430" s="82"/>
      <c r="AU430" s="83">
        <v>45777</v>
      </c>
      <c r="AV430" s="82" t="s">
        <v>4979</v>
      </c>
      <c r="AW430" s="82">
        <v>1</v>
      </c>
      <c r="AX430" s="83"/>
      <c r="AY430" s="82" t="s">
        <v>4963</v>
      </c>
      <c r="AZ430" s="82">
        <v>1</v>
      </c>
      <c r="BA430" s="82"/>
      <c r="BB430" s="82"/>
      <c r="BC430" s="87"/>
      <c r="BD430" s="87"/>
      <c r="BE430" s="87"/>
      <c r="BF430" s="87"/>
      <c r="BG430" s="82" t="s">
        <v>4888</v>
      </c>
      <c r="BH430" s="82" t="s">
        <v>8509</v>
      </c>
      <c r="BI430" s="82"/>
      <c r="BJ430" s="82"/>
      <c r="BK430" s="82"/>
      <c r="BL430" s="86">
        <v>233721159.40000001</v>
      </c>
      <c r="BM430" s="82">
        <v>3.0729000000000002</v>
      </c>
      <c r="BN430" s="82" t="s">
        <v>4964</v>
      </c>
      <c r="BO430" s="82"/>
      <c r="BP430" s="88"/>
      <c r="BQ430" s="88"/>
      <c r="BR430" s="88"/>
      <c r="BS430" s="82"/>
      <c r="BT430" s="85"/>
    </row>
    <row r="431" spans="1:72" hidden="1">
      <c r="A431" s="82" t="s">
        <v>5012</v>
      </c>
      <c r="B431" s="82" t="s">
        <v>5013</v>
      </c>
      <c r="C431" s="82" t="s">
        <v>2849</v>
      </c>
      <c r="D431" s="82" t="s">
        <v>8565</v>
      </c>
      <c r="E431" s="82" t="s">
        <v>8566</v>
      </c>
      <c r="F431" s="82" t="s">
        <v>4978</v>
      </c>
      <c r="G431" s="83"/>
      <c r="H431" s="84">
        <v>36884</v>
      </c>
      <c r="I431" s="85"/>
      <c r="J431" s="82">
        <v>1832.3</v>
      </c>
      <c r="K431" s="86">
        <v>0</v>
      </c>
      <c r="L431" s="82"/>
      <c r="M431" s="82"/>
      <c r="N431" s="82"/>
      <c r="O431" s="82"/>
      <c r="P431" s="82" t="s">
        <v>4999</v>
      </c>
      <c r="Q431" s="86"/>
      <c r="R431" s="82">
        <v>0</v>
      </c>
      <c r="S431" s="86">
        <v>36884</v>
      </c>
      <c r="T431" s="83">
        <v>45777</v>
      </c>
      <c r="U431" s="82">
        <v>100</v>
      </c>
      <c r="V431" s="82">
        <v>6789</v>
      </c>
      <c r="W431" s="82" t="s">
        <v>4961</v>
      </c>
      <c r="X431" s="82">
        <v>1758.3873000000001</v>
      </c>
      <c r="Y431" s="86">
        <v>64856358.899999999</v>
      </c>
      <c r="Z431" s="86"/>
      <c r="AA431" s="82">
        <v>1805.5</v>
      </c>
      <c r="AB431" s="86">
        <v>1.48</v>
      </c>
      <c r="AC431" s="86">
        <v>67582553.200000003</v>
      </c>
      <c r="AD431" s="86">
        <v>67582553.200000003</v>
      </c>
      <c r="AE431" s="86">
        <v>0</v>
      </c>
      <c r="AF431" s="86">
        <v>2726194.3</v>
      </c>
      <c r="AG431" s="86">
        <v>1737703.1</v>
      </c>
      <c r="AH431" s="86">
        <v>988491.2</v>
      </c>
      <c r="AI431" s="86"/>
      <c r="AJ431" s="86">
        <v>7605981949.7200003</v>
      </c>
      <c r="AK431" s="82">
        <v>0.88849999999999996</v>
      </c>
      <c r="AL431" s="82" t="s">
        <v>8567</v>
      </c>
      <c r="AM431" s="82" t="s">
        <v>4979</v>
      </c>
      <c r="AN431" s="82">
        <v>8183</v>
      </c>
      <c r="AO431" s="82" t="s">
        <v>5000</v>
      </c>
      <c r="AP431" s="82"/>
      <c r="AQ431" s="83">
        <v>45693</v>
      </c>
      <c r="AR431" s="83"/>
      <c r="AS431" s="82">
        <v>0</v>
      </c>
      <c r="AT431" s="82"/>
      <c r="AU431" s="83">
        <v>45777</v>
      </c>
      <c r="AV431" s="82" t="s">
        <v>4979</v>
      </c>
      <c r="AW431" s="82">
        <v>1</v>
      </c>
      <c r="AX431" s="83"/>
      <c r="AY431" s="82" t="s">
        <v>4963</v>
      </c>
      <c r="AZ431" s="82">
        <v>1</v>
      </c>
      <c r="BA431" s="82"/>
      <c r="BB431" s="82"/>
      <c r="BC431" s="87"/>
      <c r="BD431" s="87"/>
      <c r="BE431" s="87"/>
      <c r="BF431" s="87"/>
      <c r="BG431" s="82" t="s">
        <v>4888</v>
      </c>
      <c r="BH431" s="82" t="s">
        <v>8509</v>
      </c>
      <c r="BI431" s="82"/>
      <c r="BJ431" s="82"/>
      <c r="BK431" s="82"/>
      <c r="BL431" s="86">
        <v>67582553.200000003</v>
      </c>
      <c r="BM431" s="82">
        <v>0.88849999999999996</v>
      </c>
      <c r="BN431" s="82" t="s">
        <v>4997</v>
      </c>
      <c r="BO431" s="82"/>
      <c r="BP431" s="88"/>
      <c r="BQ431" s="88"/>
      <c r="BR431" s="88"/>
      <c r="BS431" s="82"/>
      <c r="BT431" s="85"/>
    </row>
    <row r="432" spans="1:72" hidden="1">
      <c r="A432" s="82" t="s">
        <v>5012</v>
      </c>
      <c r="B432" s="82" t="s">
        <v>5013</v>
      </c>
      <c r="C432" s="82" t="s">
        <v>2870</v>
      </c>
      <c r="D432" s="82" t="s">
        <v>6034</v>
      </c>
      <c r="E432" s="82" t="s">
        <v>9377</v>
      </c>
      <c r="F432" s="82" t="s">
        <v>4978</v>
      </c>
      <c r="G432" s="83"/>
      <c r="H432" s="84">
        <v>94380</v>
      </c>
      <c r="I432" s="85"/>
      <c r="J432" s="82">
        <v>256.29000000000002</v>
      </c>
      <c r="K432" s="86">
        <v>0</v>
      </c>
      <c r="L432" s="82"/>
      <c r="M432" s="82"/>
      <c r="N432" s="82"/>
      <c r="O432" s="82"/>
      <c r="P432" s="82" t="s">
        <v>5014</v>
      </c>
      <c r="Q432" s="86"/>
      <c r="R432" s="82">
        <v>0</v>
      </c>
      <c r="S432" s="86">
        <v>471900</v>
      </c>
      <c r="T432" s="83">
        <v>45777</v>
      </c>
      <c r="U432" s="82">
        <v>100</v>
      </c>
      <c r="V432" s="82">
        <v>162233</v>
      </c>
      <c r="W432" s="82" t="s">
        <v>4961</v>
      </c>
      <c r="X432" s="82">
        <v>362.10399999999998</v>
      </c>
      <c r="Y432" s="86">
        <v>34175371.460000001</v>
      </c>
      <c r="Z432" s="86"/>
      <c r="AA432" s="82">
        <v>264.99</v>
      </c>
      <c r="AB432" s="86">
        <v>-3.28</v>
      </c>
      <c r="AC432" s="86">
        <v>24188650.199999999</v>
      </c>
      <c r="AD432" s="86">
        <v>24188650.199999999</v>
      </c>
      <c r="AE432" s="86">
        <v>0</v>
      </c>
      <c r="AF432" s="86">
        <v>-9986721.2599999998</v>
      </c>
      <c r="AG432" s="86">
        <v>-9165615.2599999998</v>
      </c>
      <c r="AH432" s="86">
        <v>-821106</v>
      </c>
      <c r="AI432" s="86"/>
      <c r="AJ432" s="86">
        <v>7605981949.7200003</v>
      </c>
      <c r="AK432" s="82">
        <v>0.318</v>
      </c>
      <c r="AL432" s="82" t="s">
        <v>9378</v>
      </c>
      <c r="AM432" s="82" t="s">
        <v>4979</v>
      </c>
      <c r="AN432" s="82">
        <v>8216</v>
      </c>
      <c r="AO432" s="82" t="s">
        <v>5015</v>
      </c>
      <c r="AP432" s="82"/>
      <c r="AQ432" s="83">
        <v>45624</v>
      </c>
      <c r="AR432" s="83"/>
      <c r="AS432" s="82">
        <v>0</v>
      </c>
      <c r="AT432" s="82"/>
      <c r="AU432" s="83">
        <v>45777</v>
      </c>
      <c r="AV432" s="82" t="s">
        <v>4979</v>
      </c>
      <c r="AW432" s="82">
        <v>5</v>
      </c>
      <c r="AX432" s="83"/>
      <c r="AY432" s="82" t="s">
        <v>4963</v>
      </c>
      <c r="AZ432" s="82">
        <v>1</v>
      </c>
      <c r="BA432" s="82"/>
      <c r="BB432" s="82"/>
      <c r="BC432" s="87"/>
      <c r="BD432" s="87"/>
      <c r="BE432" s="87"/>
      <c r="BF432" s="87"/>
      <c r="BG432" s="82" t="s">
        <v>4888</v>
      </c>
      <c r="BH432" s="82" t="s">
        <v>8509</v>
      </c>
      <c r="BI432" s="82"/>
      <c r="BJ432" s="82"/>
      <c r="BK432" s="82"/>
      <c r="BL432" s="86">
        <v>24188650.199999999</v>
      </c>
      <c r="BM432" s="82">
        <v>0.318</v>
      </c>
      <c r="BN432" s="82" t="s">
        <v>5002</v>
      </c>
      <c r="BO432" s="82"/>
      <c r="BP432" s="88"/>
      <c r="BQ432" s="88"/>
      <c r="BR432" s="88"/>
      <c r="BS432" s="82"/>
      <c r="BT432" s="85"/>
    </row>
    <row r="433" spans="1:72" hidden="1">
      <c r="A433" s="82" t="s">
        <v>5012</v>
      </c>
      <c r="B433" s="82" t="s">
        <v>5013</v>
      </c>
      <c r="C433" s="82" t="s">
        <v>2899</v>
      </c>
      <c r="D433" s="82" t="s">
        <v>5601</v>
      </c>
      <c r="E433" s="82" t="s">
        <v>8568</v>
      </c>
      <c r="F433" s="82" t="s">
        <v>4978</v>
      </c>
      <c r="G433" s="83"/>
      <c r="H433" s="84">
        <v>23100</v>
      </c>
      <c r="I433" s="85"/>
      <c r="J433" s="82">
        <v>634.04999999999995</v>
      </c>
      <c r="K433" s="86">
        <v>0</v>
      </c>
      <c r="L433" s="82"/>
      <c r="M433" s="82"/>
      <c r="N433" s="82"/>
      <c r="O433" s="82"/>
      <c r="P433" s="82" t="s">
        <v>8569</v>
      </c>
      <c r="Q433" s="86"/>
      <c r="R433" s="82">
        <v>0</v>
      </c>
      <c r="S433" s="86">
        <v>231000</v>
      </c>
      <c r="T433" s="83">
        <v>45777</v>
      </c>
      <c r="U433" s="82">
        <v>100</v>
      </c>
      <c r="V433" s="82">
        <v>60748</v>
      </c>
      <c r="W433" s="82" t="s">
        <v>4961</v>
      </c>
      <c r="X433" s="82">
        <v>857.65</v>
      </c>
      <c r="Y433" s="86">
        <v>19811715</v>
      </c>
      <c r="Z433" s="86"/>
      <c r="AA433" s="82">
        <v>628.9</v>
      </c>
      <c r="AB433" s="86">
        <v>0.82</v>
      </c>
      <c r="AC433" s="86">
        <v>14646555</v>
      </c>
      <c r="AD433" s="86">
        <v>14646555</v>
      </c>
      <c r="AE433" s="86">
        <v>0</v>
      </c>
      <c r="AF433" s="86">
        <v>-5165160</v>
      </c>
      <c r="AG433" s="86">
        <v>-5284125</v>
      </c>
      <c r="AH433" s="86">
        <v>118965</v>
      </c>
      <c r="AI433" s="86"/>
      <c r="AJ433" s="86">
        <v>7605981949.7200003</v>
      </c>
      <c r="AK433" s="82">
        <v>0.19259999999999999</v>
      </c>
      <c r="AL433" s="82" t="s">
        <v>8570</v>
      </c>
      <c r="AM433" s="82" t="s">
        <v>4979</v>
      </c>
      <c r="AN433" s="82">
        <v>776309</v>
      </c>
      <c r="AO433" s="82" t="s">
        <v>4996</v>
      </c>
      <c r="AP433" s="82"/>
      <c r="AQ433" s="83">
        <v>45470</v>
      </c>
      <c r="AR433" s="83"/>
      <c r="AS433" s="82">
        <v>0</v>
      </c>
      <c r="AT433" s="82"/>
      <c r="AU433" s="83">
        <v>45777</v>
      </c>
      <c r="AV433" s="82" t="s">
        <v>4979</v>
      </c>
      <c r="AW433" s="82">
        <v>10</v>
      </c>
      <c r="AX433" s="83"/>
      <c r="AY433" s="82" t="s">
        <v>4963</v>
      </c>
      <c r="AZ433" s="82">
        <v>1</v>
      </c>
      <c r="BA433" s="82"/>
      <c r="BB433" s="82"/>
      <c r="BC433" s="87"/>
      <c r="BD433" s="87"/>
      <c r="BE433" s="87"/>
      <c r="BF433" s="87"/>
      <c r="BG433" s="82" t="s">
        <v>4888</v>
      </c>
      <c r="BH433" s="82" t="s">
        <v>8509</v>
      </c>
      <c r="BI433" s="82"/>
      <c r="BJ433" s="82"/>
      <c r="BK433" s="82"/>
      <c r="BL433" s="86">
        <v>14646555</v>
      </c>
      <c r="BM433" s="82">
        <v>0.19259999999999999</v>
      </c>
      <c r="BN433" s="82" t="s">
        <v>4997</v>
      </c>
      <c r="BO433" s="82"/>
      <c r="BP433" s="88"/>
      <c r="BQ433" s="88"/>
      <c r="BR433" s="88"/>
      <c r="BS433" s="82"/>
      <c r="BT433" s="85"/>
    </row>
    <row r="434" spans="1:72" hidden="1">
      <c r="A434" s="82" t="s">
        <v>5012</v>
      </c>
      <c r="B434" s="82" t="s">
        <v>5013</v>
      </c>
      <c r="C434" s="82" t="s">
        <v>2919</v>
      </c>
      <c r="D434" s="82" t="s">
        <v>3406</v>
      </c>
      <c r="E434" s="82" t="s">
        <v>8923</v>
      </c>
      <c r="F434" s="82" t="s">
        <v>4978</v>
      </c>
      <c r="G434" s="83"/>
      <c r="H434" s="84">
        <v>36660</v>
      </c>
      <c r="I434" s="85"/>
      <c r="J434" s="82">
        <v>837.3</v>
      </c>
      <c r="K434" s="86">
        <v>0</v>
      </c>
      <c r="L434" s="82"/>
      <c r="M434" s="82"/>
      <c r="N434" s="82"/>
      <c r="O434" s="82"/>
      <c r="P434" s="82" t="s">
        <v>5148</v>
      </c>
      <c r="Q434" s="86"/>
      <c r="R434" s="82">
        <v>0</v>
      </c>
      <c r="S434" s="86">
        <v>366600</v>
      </c>
      <c r="T434" s="83">
        <v>45777</v>
      </c>
      <c r="U434" s="82">
        <v>100</v>
      </c>
      <c r="V434" s="82">
        <v>6804</v>
      </c>
      <c r="W434" s="82" t="s">
        <v>4961</v>
      </c>
      <c r="X434" s="82">
        <v>1074.4947999999999</v>
      </c>
      <c r="Y434" s="86">
        <v>39390978.289999999</v>
      </c>
      <c r="Z434" s="86"/>
      <c r="AA434" s="82">
        <v>857.2</v>
      </c>
      <c r="AB434" s="86">
        <v>-2.3199999999999998</v>
      </c>
      <c r="AC434" s="86">
        <v>30695418</v>
      </c>
      <c r="AD434" s="86">
        <v>30695418</v>
      </c>
      <c r="AE434" s="86">
        <v>0</v>
      </c>
      <c r="AF434" s="86">
        <v>-8695560.2899999991</v>
      </c>
      <c r="AG434" s="86">
        <v>-7966026.29</v>
      </c>
      <c r="AH434" s="86">
        <v>-729534</v>
      </c>
      <c r="AI434" s="86"/>
      <c r="AJ434" s="86">
        <v>7605981949.7200003</v>
      </c>
      <c r="AK434" s="82">
        <v>0.40360000000000001</v>
      </c>
      <c r="AL434" s="82" t="s">
        <v>8924</v>
      </c>
      <c r="AM434" s="82" t="s">
        <v>4979</v>
      </c>
      <c r="AN434" s="82">
        <v>8250</v>
      </c>
      <c r="AO434" s="82" t="s">
        <v>4993</v>
      </c>
      <c r="AP434" s="82"/>
      <c r="AQ434" s="83"/>
      <c r="AR434" s="83"/>
      <c r="AS434" s="82">
        <v>0</v>
      </c>
      <c r="AT434" s="82"/>
      <c r="AU434" s="83">
        <v>45777</v>
      </c>
      <c r="AV434" s="82" t="s">
        <v>4979</v>
      </c>
      <c r="AW434" s="82">
        <v>10</v>
      </c>
      <c r="AX434" s="83"/>
      <c r="AY434" s="82" t="s">
        <v>4963</v>
      </c>
      <c r="AZ434" s="82">
        <v>1</v>
      </c>
      <c r="BA434" s="82"/>
      <c r="BB434" s="82"/>
      <c r="BC434" s="87"/>
      <c r="BD434" s="87"/>
      <c r="BE434" s="87"/>
      <c r="BF434" s="87"/>
      <c r="BG434" s="82" t="s">
        <v>4888</v>
      </c>
      <c r="BH434" s="82" t="s">
        <v>8509</v>
      </c>
      <c r="BI434" s="82"/>
      <c r="BJ434" s="82"/>
      <c r="BK434" s="82"/>
      <c r="BL434" s="86">
        <v>30695418</v>
      </c>
      <c r="BM434" s="82">
        <v>0.40360000000000001</v>
      </c>
      <c r="BN434" s="82" t="s">
        <v>4994</v>
      </c>
      <c r="BO434" s="82"/>
      <c r="BP434" s="88"/>
      <c r="BQ434" s="88"/>
      <c r="BR434" s="88"/>
      <c r="BS434" s="82"/>
      <c r="BT434" s="85"/>
    </row>
    <row r="435" spans="1:72" hidden="1">
      <c r="A435" s="82" t="s">
        <v>5012</v>
      </c>
      <c r="B435" s="82" t="s">
        <v>5013</v>
      </c>
      <c r="C435" s="82" t="s">
        <v>2921</v>
      </c>
      <c r="D435" s="82" t="s">
        <v>5465</v>
      </c>
      <c r="E435" s="82" t="s">
        <v>8803</v>
      </c>
      <c r="F435" s="82" t="s">
        <v>4978</v>
      </c>
      <c r="G435" s="83"/>
      <c r="H435" s="84">
        <v>34534</v>
      </c>
      <c r="I435" s="85"/>
      <c r="J435" s="82">
        <v>1591.4</v>
      </c>
      <c r="K435" s="86">
        <v>0</v>
      </c>
      <c r="L435" s="82"/>
      <c r="M435" s="82"/>
      <c r="N435" s="82"/>
      <c r="O435" s="82"/>
      <c r="P435" s="82" t="s">
        <v>8439</v>
      </c>
      <c r="Q435" s="86"/>
      <c r="R435" s="82">
        <v>0</v>
      </c>
      <c r="S435" s="86">
        <v>345340</v>
      </c>
      <c r="T435" s="83">
        <v>45777</v>
      </c>
      <c r="U435" s="82">
        <v>100</v>
      </c>
      <c r="V435" s="82">
        <v>6806</v>
      </c>
      <c r="W435" s="82" t="s">
        <v>4961</v>
      </c>
      <c r="X435" s="82">
        <v>1761.5935999999999</v>
      </c>
      <c r="Y435" s="86">
        <v>60834874.990000002</v>
      </c>
      <c r="Z435" s="86"/>
      <c r="AA435" s="82">
        <v>1579.5</v>
      </c>
      <c r="AB435" s="86">
        <v>0.75</v>
      </c>
      <c r="AC435" s="86">
        <v>54957407.600000001</v>
      </c>
      <c r="AD435" s="86">
        <v>54957407.600000001</v>
      </c>
      <c r="AE435" s="86">
        <v>0</v>
      </c>
      <c r="AF435" s="86">
        <v>-5877467.3899999997</v>
      </c>
      <c r="AG435" s="86">
        <v>-6288421.9900000002</v>
      </c>
      <c r="AH435" s="86">
        <v>410954.6</v>
      </c>
      <c r="AI435" s="86"/>
      <c r="AJ435" s="86">
        <v>7605981949.7200003</v>
      </c>
      <c r="AK435" s="82">
        <v>0.72260000000000002</v>
      </c>
      <c r="AL435" s="82" t="s">
        <v>8804</v>
      </c>
      <c r="AM435" s="82" t="s">
        <v>4979</v>
      </c>
      <c r="AN435" s="82">
        <v>8253</v>
      </c>
      <c r="AO435" s="82" t="s">
        <v>8441</v>
      </c>
      <c r="AP435" s="82"/>
      <c r="AQ435" s="83"/>
      <c r="AR435" s="83"/>
      <c r="AS435" s="82">
        <v>0</v>
      </c>
      <c r="AT435" s="82"/>
      <c r="AU435" s="83">
        <v>45777</v>
      </c>
      <c r="AV435" s="82" t="s">
        <v>4979</v>
      </c>
      <c r="AW435" s="82">
        <v>10</v>
      </c>
      <c r="AX435" s="83"/>
      <c r="AY435" s="82" t="s">
        <v>4963</v>
      </c>
      <c r="AZ435" s="82">
        <v>1</v>
      </c>
      <c r="BA435" s="82"/>
      <c r="BB435" s="82"/>
      <c r="BC435" s="87"/>
      <c r="BD435" s="87"/>
      <c r="BE435" s="87"/>
      <c r="BF435" s="87"/>
      <c r="BG435" s="82" t="s">
        <v>4888</v>
      </c>
      <c r="BH435" s="82" t="s">
        <v>8509</v>
      </c>
      <c r="BI435" s="82"/>
      <c r="BJ435" s="82"/>
      <c r="BK435" s="82"/>
      <c r="BL435" s="86">
        <v>54957407.600000001</v>
      </c>
      <c r="BM435" s="82">
        <v>0.72260000000000002</v>
      </c>
      <c r="BN435" s="82" t="s">
        <v>8442</v>
      </c>
      <c r="BO435" s="82"/>
      <c r="BP435" s="88"/>
      <c r="BQ435" s="88"/>
      <c r="BR435" s="88"/>
      <c r="BS435" s="82"/>
      <c r="BT435" s="85"/>
    </row>
    <row r="436" spans="1:72" hidden="1">
      <c r="A436" s="82" t="s">
        <v>5012</v>
      </c>
      <c r="B436" s="82" t="s">
        <v>5013</v>
      </c>
      <c r="C436" s="82" t="s">
        <v>2948</v>
      </c>
      <c r="D436" s="82" t="s">
        <v>8489</v>
      </c>
      <c r="E436" s="82" t="s">
        <v>8490</v>
      </c>
      <c r="F436" s="82" t="s">
        <v>4978</v>
      </c>
      <c r="G436" s="83"/>
      <c r="H436" s="84">
        <v>84707</v>
      </c>
      <c r="I436" s="85"/>
      <c r="J436" s="82">
        <v>3453.7</v>
      </c>
      <c r="K436" s="86">
        <v>0</v>
      </c>
      <c r="L436" s="82"/>
      <c r="M436" s="82"/>
      <c r="N436" s="82"/>
      <c r="O436" s="82"/>
      <c r="P436" s="82" t="s">
        <v>4981</v>
      </c>
      <c r="Q436" s="86"/>
      <c r="R436" s="82">
        <v>0</v>
      </c>
      <c r="S436" s="86">
        <v>84707</v>
      </c>
      <c r="T436" s="83">
        <v>45777</v>
      </c>
      <c r="U436" s="82">
        <v>100</v>
      </c>
      <c r="V436" s="82">
        <v>6807</v>
      </c>
      <c r="W436" s="82" t="s">
        <v>4961</v>
      </c>
      <c r="X436" s="82">
        <v>3532.9928</v>
      </c>
      <c r="Y436" s="86">
        <v>299269219.38</v>
      </c>
      <c r="Z436" s="86"/>
      <c r="AA436" s="82">
        <v>3472.5</v>
      </c>
      <c r="AB436" s="86">
        <v>-0.54</v>
      </c>
      <c r="AC436" s="86">
        <v>292552565.89999998</v>
      </c>
      <c r="AD436" s="86">
        <v>292552565.89999998</v>
      </c>
      <c r="AE436" s="86">
        <v>0</v>
      </c>
      <c r="AF436" s="86">
        <v>-6716653.4800000004</v>
      </c>
      <c r="AG436" s="86">
        <v>-5124161.88</v>
      </c>
      <c r="AH436" s="86">
        <v>-1592491.6</v>
      </c>
      <c r="AI436" s="86"/>
      <c r="AJ436" s="86">
        <v>7605981949.7200003</v>
      </c>
      <c r="AK436" s="82">
        <v>3.8462999999999998</v>
      </c>
      <c r="AL436" s="82" t="s">
        <v>8491</v>
      </c>
      <c r="AM436" s="82" t="s">
        <v>4979</v>
      </c>
      <c r="AN436" s="82">
        <v>8254</v>
      </c>
      <c r="AO436" s="82" t="s">
        <v>4982</v>
      </c>
      <c r="AP436" s="82"/>
      <c r="AQ436" s="83">
        <v>45673</v>
      </c>
      <c r="AR436" s="83"/>
      <c r="AS436" s="82">
        <v>0</v>
      </c>
      <c r="AT436" s="82"/>
      <c r="AU436" s="83">
        <v>45777</v>
      </c>
      <c r="AV436" s="82" t="s">
        <v>4979</v>
      </c>
      <c r="AW436" s="82">
        <v>1</v>
      </c>
      <c r="AX436" s="83"/>
      <c r="AY436" s="82" t="s">
        <v>4963</v>
      </c>
      <c r="AZ436" s="82">
        <v>1</v>
      </c>
      <c r="BA436" s="82"/>
      <c r="BB436" s="82"/>
      <c r="BC436" s="87"/>
      <c r="BD436" s="87"/>
      <c r="BE436" s="87"/>
      <c r="BF436" s="87"/>
      <c r="BG436" s="82" t="s">
        <v>4888</v>
      </c>
      <c r="BH436" s="82" t="s">
        <v>8509</v>
      </c>
      <c r="BI436" s="82"/>
      <c r="BJ436" s="82"/>
      <c r="BK436" s="82"/>
      <c r="BL436" s="86">
        <v>292552565.89999998</v>
      </c>
      <c r="BM436" s="82">
        <v>3.8462999999999998</v>
      </c>
      <c r="BN436" s="82" t="s">
        <v>4983</v>
      </c>
      <c r="BO436" s="82"/>
      <c r="BP436" s="88"/>
      <c r="BQ436" s="88"/>
      <c r="BR436" s="88"/>
      <c r="BS436" s="82"/>
      <c r="BT436" s="85"/>
    </row>
    <row r="437" spans="1:72" hidden="1">
      <c r="A437" s="82" t="s">
        <v>5012</v>
      </c>
      <c r="B437" s="82" t="s">
        <v>5013</v>
      </c>
      <c r="C437" s="82" t="s">
        <v>2923</v>
      </c>
      <c r="D437" s="82" t="s">
        <v>5363</v>
      </c>
      <c r="E437" s="82" t="s">
        <v>8817</v>
      </c>
      <c r="F437" s="82" t="s">
        <v>4978</v>
      </c>
      <c r="G437" s="83"/>
      <c r="H437" s="84">
        <v>80555</v>
      </c>
      <c r="I437" s="85"/>
      <c r="J437" s="82">
        <v>1165.8</v>
      </c>
      <c r="K437" s="86">
        <v>0</v>
      </c>
      <c r="L437" s="82"/>
      <c r="M437" s="82"/>
      <c r="N437" s="82"/>
      <c r="O437" s="82"/>
      <c r="P437" s="82" t="s">
        <v>8758</v>
      </c>
      <c r="Q437" s="86"/>
      <c r="R437" s="82">
        <v>0</v>
      </c>
      <c r="S437" s="86">
        <v>80555</v>
      </c>
      <c r="T437" s="83">
        <v>45777</v>
      </c>
      <c r="U437" s="82">
        <v>100</v>
      </c>
      <c r="V437" s="82">
        <v>6815</v>
      </c>
      <c r="W437" s="82" t="s">
        <v>4961</v>
      </c>
      <c r="X437" s="82">
        <v>1180.8855000000001</v>
      </c>
      <c r="Y437" s="86">
        <v>95126232.099999994</v>
      </c>
      <c r="Z437" s="86"/>
      <c r="AA437" s="82">
        <v>1168.9000000000001</v>
      </c>
      <c r="AB437" s="86">
        <v>-0.27</v>
      </c>
      <c r="AC437" s="86">
        <v>93911019</v>
      </c>
      <c r="AD437" s="86">
        <v>93911019</v>
      </c>
      <c r="AE437" s="86">
        <v>0</v>
      </c>
      <c r="AF437" s="86">
        <v>-1215213.1000000001</v>
      </c>
      <c r="AG437" s="86">
        <v>-965492.6</v>
      </c>
      <c r="AH437" s="86">
        <v>-249720.5</v>
      </c>
      <c r="AI437" s="86"/>
      <c r="AJ437" s="86">
        <v>7605981949.7200003</v>
      </c>
      <c r="AK437" s="82">
        <v>1.2346999999999999</v>
      </c>
      <c r="AL437" s="82" t="s">
        <v>8818</v>
      </c>
      <c r="AM437" s="82" t="s">
        <v>4979</v>
      </c>
      <c r="AN437" s="82">
        <v>8269</v>
      </c>
      <c r="AO437" s="82" t="s">
        <v>8760</v>
      </c>
      <c r="AP437" s="82"/>
      <c r="AQ437" s="83"/>
      <c r="AR437" s="83"/>
      <c r="AS437" s="82">
        <v>0</v>
      </c>
      <c r="AT437" s="82"/>
      <c r="AU437" s="83">
        <v>45777</v>
      </c>
      <c r="AV437" s="82" t="s">
        <v>4979</v>
      </c>
      <c r="AW437" s="82">
        <v>1</v>
      </c>
      <c r="AX437" s="83"/>
      <c r="AY437" s="82" t="s">
        <v>4963</v>
      </c>
      <c r="AZ437" s="82">
        <v>1</v>
      </c>
      <c r="BA437" s="82"/>
      <c r="BB437" s="82"/>
      <c r="BC437" s="87"/>
      <c r="BD437" s="87"/>
      <c r="BE437" s="87"/>
      <c r="BF437" s="87"/>
      <c r="BG437" s="82" t="s">
        <v>4888</v>
      </c>
      <c r="BH437" s="82" t="s">
        <v>8509</v>
      </c>
      <c r="BI437" s="82"/>
      <c r="BJ437" s="82"/>
      <c r="BK437" s="82"/>
      <c r="BL437" s="86">
        <v>93911019</v>
      </c>
      <c r="BM437" s="82">
        <v>1.2346999999999999</v>
      </c>
      <c r="BN437" s="82" t="s">
        <v>4980</v>
      </c>
      <c r="BO437" s="82"/>
      <c r="BP437" s="88"/>
      <c r="BQ437" s="88"/>
      <c r="BR437" s="88"/>
      <c r="BS437" s="82"/>
      <c r="BT437" s="85"/>
    </row>
    <row r="438" spans="1:72" hidden="1">
      <c r="A438" s="82" t="s">
        <v>5012</v>
      </c>
      <c r="B438" s="82" t="s">
        <v>5013</v>
      </c>
      <c r="C438" s="82" t="s">
        <v>2931</v>
      </c>
      <c r="D438" s="82" t="s">
        <v>3370</v>
      </c>
      <c r="E438" s="82" t="s">
        <v>8492</v>
      </c>
      <c r="F438" s="82" t="s">
        <v>4978</v>
      </c>
      <c r="G438" s="83"/>
      <c r="H438" s="84">
        <v>224387</v>
      </c>
      <c r="I438" s="85"/>
      <c r="J438" s="82">
        <v>384.4</v>
      </c>
      <c r="K438" s="86">
        <v>0</v>
      </c>
      <c r="L438" s="82"/>
      <c r="M438" s="82"/>
      <c r="N438" s="82"/>
      <c r="O438" s="82"/>
      <c r="P438" s="82" t="s">
        <v>8493</v>
      </c>
      <c r="Q438" s="86"/>
      <c r="R438" s="82">
        <v>0</v>
      </c>
      <c r="S438" s="86">
        <v>224387</v>
      </c>
      <c r="T438" s="83">
        <v>45777</v>
      </c>
      <c r="U438" s="82">
        <v>100</v>
      </c>
      <c r="V438" s="82">
        <v>6812</v>
      </c>
      <c r="W438" s="82" t="s">
        <v>4961</v>
      </c>
      <c r="X438" s="82">
        <v>419.0025</v>
      </c>
      <c r="Y438" s="86">
        <v>94018717.530000001</v>
      </c>
      <c r="Z438" s="86"/>
      <c r="AA438" s="82">
        <v>393.35</v>
      </c>
      <c r="AB438" s="86">
        <v>-2.2799999999999998</v>
      </c>
      <c r="AC438" s="86">
        <v>86254362.799999997</v>
      </c>
      <c r="AD438" s="86">
        <v>86254362.799999997</v>
      </c>
      <c r="AE438" s="86">
        <v>0</v>
      </c>
      <c r="AF438" s="86">
        <v>-7764354.7300000004</v>
      </c>
      <c r="AG438" s="86">
        <v>-5756091.0800000001</v>
      </c>
      <c r="AH438" s="86">
        <v>-2008263.65</v>
      </c>
      <c r="AI438" s="86"/>
      <c r="AJ438" s="86">
        <v>7605981949.7200003</v>
      </c>
      <c r="AK438" s="82">
        <v>1.1339999999999999</v>
      </c>
      <c r="AL438" s="82" t="s">
        <v>8494</v>
      </c>
      <c r="AM438" s="82" t="s">
        <v>4979</v>
      </c>
      <c r="AN438" s="82">
        <v>8265</v>
      </c>
      <c r="AO438" s="82" t="s">
        <v>8309</v>
      </c>
      <c r="AP438" s="82"/>
      <c r="AQ438" s="83">
        <v>45476</v>
      </c>
      <c r="AR438" s="83"/>
      <c r="AS438" s="82">
        <v>0</v>
      </c>
      <c r="AT438" s="82"/>
      <c r="AU438" s="83">
        <v>45777</v>
      </c>
      <c r="AV438" s="82" t="s">
        <v>4979</v>
      </c>
      <c r="AW438" s="82">
        <v>1</v>
      </c>
      <c r="AX438" s="83"/>
      <c r="AY438" s="82" t="s">
        <v>4963</v>
      </c>
      <c r="AZ438" s="82">
        <v>1</v>
      </c>
      <c r="BA438" s="82"/>
      <c r="BB438" s="82"/>
      <c r="BC438" s="87"/>
      <c r="BD438" s="87"/>
      <c r="BE438" s="87"/>
      <c r="BF438" s="87"/>
      <c r="BG438" s="82" t="s">
        <v>4888</v>
      </c>
      <c r="BH438" s="82" t="s">
        <v>8509</v>
      </c>
      <c r="BI438" s="82"/>
      <c r="BJ438" s="82"/>
      <c r="BK438" s="82"/>
      <c r="BL438" s="86">
        <v>86254362.799999997</v>
      </c>
      <c r="BM438" s="82">
        <v>1.1339999999999999</v>
      </c>
      <c r="BN438" s="82" t="s">
        <v>8309</v>
      </c>
      <c r="BO438" s="82"/>
      <c r="BP438" s="88"/>
      <c r="BQ438" s="88"/>
      <c r="BR438" s="88"/>
      <c r="BS438" s="82"/>
      <c r="BT438" s="85"/>
    </row>
    <row r="439" spans="1:72" hidden="1">
      <c r="A439" s="82" t="s">
        <v>5012</v>
      </c>
      <c r="B439" s="82" t="s">
        <v>5013</v>
      </c>
      <c r="C439" s="82" t="s">
        <v>2954</v>
      </c>
      <c r="D439" s="82" t="s">
        <v>5342</v>
      </c>
      <c r="E439" s="82" t="s">
        <v>8495</v>
      </c>
      <c r="F439" s="82" t="s">
        <v>4978</v>
      </c>
      <c r="G439" s="83"/>
      <c r="H439" s="84">
        <v>14177</v>
      </c>
      <c r="I439" s="85"/>
      <c r="J439" s="82">
        <v>1503</v>
      </c>
      <c r="K439" s="86">
        <v>0</v>
      </c>
      <c r="L439" s="82"/>
      <c r="M439" s="82"/>
      <c r="N439" s="82"/>
      <c r="O439" s="82"/>
      <c r="P439" s="82" t="s">
        <v>4981</v>
      </c>
      <c r="Q439" s="86"/>
      <c r="R439" s="82">
        <v>0</v>
      </c>
      <c r="S439" s="86">
        <v>70885</v>
      </c>
      <c r="T439" s="83">
        <v>45777</v>
      </c>
      <c r="U439" s="82">
        <v>100</v>
      </c>
      <c r="V439" s="82">
        <v>6816</v>
      </c>
      <c r="W439" s="82" t="s">
        <v>4961</v>
      </c>
      <c r="X439" s="82">
        <v>1312.9809</v>
      </c>
      <c r="Y439" s="86">
        <v>18614129.52</v>
      </c>
      <c r="Z439" s="86"/>
      <c r="AA439" s="82">
        <v>1495.3</v>
      </c>
      <c r="AB439" s="86">
        <v>0.51</v>
      </c>
      <c r="AC439" s="86">
        <v>21308031</v>
      </c>
      <c r="AD439" s="86">
        <v>21308031</v>
      </c>
      <c r="AE439" s="86">
        <v>0</v>
      </c>
      <c r="AF439" s="86">
        <v>2693901.48</v>
      </c>
      <c r="AG439" s="86">
        <v>2584738.58</v>
      </c>
      <c r="AH439" s="86">
        <v>109162.9</v>
      </c>
      <c r="AI439" s="86"/>
      <c r="AJ439" s="86">
        <v>7605981949.7200003</v>
      </c>
      <c r="AK439" s="82">
        <v>0.28010000000000002</v>
      </c>
      <c r="AL439" s="82" t="s">
        <v>8496</v>
      </c>
      <c r="AM439" s="82" t="s">
        <v>4979</v>
      </c>
      <c r="AN439" s="82">
        <v>8275</v>
      </c>
      <c r="AO439" s="82" t="s">
        <v>4982</v>
      </c>
      <c r="AP439" s="82"/>
      <c r="AQ439" s="83">
        <v>45595</v>
      </c>
      <c r="AR439" s="83"/>
      <c r="AS439" s="82">
        <v>0</v>
      </c>
      <c r="AT439" s="82"/>
      <c r="AU439" s="83">
        <v>45777</v>
      </c>
      <c r="AV439" s="82" t="s">
        <v>4979</v>
      </c>
      <c r="AW439" s="82">
        <v>5</v>
      </c>
      <c r="AX439" s="83"/>
      <c r="AY439" s="82" t="s">
        <v>4963</v>
      </c>
      <c r="AZ439" s="82">
        <v>1</v>
      </c>
      <c r="BA439" s="82"/>
      <c r="BB439" s="82"/>
      <c r="BC439" s="87"/>
      <c r="BD439" s="87"/>
      <c r="BE439" s="87"/>
      <c r="BF439" s="87"/>
      <c r="BG439" s="82" t="s">
        <v>4888</v>
      </c>
      <c r="BH439" s="82" t="s">
        <v>8509</v>
      </c>
      <c r="BI439" s="82"/>
      <c r="BJ439" s="82"/>
      <c r="BK439" s="82"/>
      <c r="BL439" s="86">
        <v>21308031</v>
      </c>
      <c r="BM439" s="82">
        <v>0.28010000000000002</v>
      </c>
      <c r="BN439" s="82" t="s">
        <v>4983</v>
      </c>
      <c r="BO439" s="82"/>
      <c r="BP439" s="88"/>
      <c r="BQ439" s="88"/>
      <c r="BR439" s="88"/>
      <c r="BS439" s="82"/>
      <c r="BT439" s="85"/>
    </row>
    <row r="440" spans="1:72" hidden="1">
      <c r="A440" s="82" t="s">
        <v>5012</v>
      </c>
      <c r="B440" s="82" t="s">
        <v>5013</v>
      </c>
      <c r="C440" s="82" t="s">
        <v>2956</v>
      </c>
      <c r="D440" s="82" t="s">
        <v>9109</v>
      </c>
      <c r="E440" s="82" t="s">
        <v>9110</v>
      </c>
      <c r="F440" s="82" t="s">
        <v>4978</v>
      </c>
      <c r="G440" s="83"/>
      <c r="H440" s="84">
        <v>51711</v>
      </c>
      <c r="I440" s="85"/>
      <c r="J440" s="82">
        <v>1063.5</v>
      </c>
      <c r="K440" s="86">
        <v>0</v>
      </c>
      <c r="L440" s="82"/>
      <c r="M440" s="82"/>
      <c r="N440" s="82"/>
      <c r="O440" s="82"/>
      <c r="P440" s="82" t="s">
        <v>4987</v>
      </c>
      <c r="Q440" s="86"/>
      <c r="R440" s="82">
        <v>0</v>
      </c>
      <c r="S440" s="86">
        <v>103422</v>
      </c>
      <c r="T440" s="83">
        <v>45777</v>
      </c>
      <c r="U440" s="82">
        <v>100</v>
      </c>
      <c r="V440" s="82">
        <v>24683</v>
      </c>
      <c r="W440" s="82" t="s">
        <v>4961</v>
      </c>
      <c r="X440" s="82">
        <v>1276.7302999999999</v>
      </c>
      <c r="Y440" s="86">
        <v>66021000.640000001</v>
      </c>
      <c r="Z440" s="86"/>
      <c r="AA440" s="82">
        <v>1096.9000000000001</v>
      </c>
      <c r="AB440" s="86">
        <v>-3.04</v>
      </c>
      <c r="AC440" s="86">
        <v>54994648.5</v>
      </c>
      <c r="AD440" s="86">
        <v>54994648.5</v>
      </c>
      <c r="AE440" s="86">
        <v>0</v>
      </c>
      <c r="AF440" s="86">
        <v>-11026352.140000001</v>
      </c>
      <c r="AG440" s="86">
        <v>-9299204.7400000002</v>
      </c>
      <c r="AH440" s="86">
        <v>-1727147.4</v>
      </c>
      <c r="AI440" s="86"/>
      <c r="AJ440" s="86">
        <v>7605981949.7200003</v>
      </c>
      <c r="AK440" s="82">
        <v>0.72299999999999998</v>
      </c>
      <c r="AL440" s="82" t="s">
        <v>9111</v>
      </c>
      <c r="AM440" s="82" t="s">
        <v>4979</v>
      </c>
      <c r="AN440" s="82">
        <v>75306</v>
      </c>
      <c r="AO440" s="82" t="s">
        <v>4988</v>
      </c>
      <c r="AP440" s="82"/>
      <c r="AQ440" s="83"/>
      <c r="AR440" s="83"/>
      <c r="AS440" s="82">
        <v>0</v>
      </c>
      <c r="AT440" s="82"/>
      <c r="AU440" s="83">
        <v>45777</v>
      </c>
      <c r="AV440" s="82" t="s">
        <v>4979</v>
      </c>
      <c r="AW440" s="82">
        <v>2</v>
      </c>
      <c r="AX440" s="83"/>
      <c r="AY440" s="82" t="s">
        <v>4963</v>
      </c>
      <c r="AZ440" s="82">
        <v>1</v>
      </c>
      <c r="BA440" s="82"/>
      <c r="BB440" s="82"/>
      <c r="BC440" s="87"/>
      <c r="BD440" s="87"/>
      <c r="BE440" s="87"/>
      <c r="BF440" s="87"/>
      <c r="BG440" s="82" t="s">
        <v>4888</v>
      </c>
      <c r="BH440" s="82" t="s">
        <v>8509</v>
      </c>
      <c r="BI440" s="82"/>
      <c r="BJ440" s="82"/>
      <c r="BK440" s="82"/>
      <c r="BL440" s="86">
        <v>54994648.5</v>
      </c>
      <c r="BM440" s="82">
        <v>0.72299999999999998</v>
      </c>
      <c r="BN440" s="82" t="s">
        <v>4988</v>
      </c>
      <c r="BO440" s="82"/>
      <c r="BP440" s="88"/>
      <c r="BQ440" s="88"/>
      <c r="BR440" s="88"/>
      <c r="BS440" s="82"/>
      <c r="BT440" s="85"/>
    </row>
    <row r="441" spans="1:72" hidden="1">
      <c r="A441" s="82" t="s">
        <v>5012</v>
      </c>
      <c r="B441" s="82" t="s">
        <v>5013</v>
      </c>
      <c r="C441" s="82" t="s">
        <v>2970</v>
      </c>
      <c r="D441" s="82" t="s">
        <v>5032</v>
      </c>
      <c r="E441" s="82" t="s">
        <v>3357</v>
      </c>
      <c r="F441" s="82" t="s">
        <v>4978</v>
      </c>
      <c r="G441" s="83"/>
      <c r="H441" s="84">
        <v>253357</v>
      </c>
      <c r="I441" s="85"/>
      <c r="J441" s="82">
        <v>134.75</v>
      </c>
      <c r="K441" s="86">
        <v>0</v>
      </c>
      <c r="L441" s="82"/>
      <c r="M441" s="82"/>
      <c r="N441" s="82"/>
      <c r="O441" s="82"/>
      <c r="P441" s="82" t="s">
        <v>5015</v>
      </c>
      <c r="Q441" s="86"/>
      <c r="R441" s="82">
        <v>0</v>
      </c>
      <c r="S441" s="86">
        <v>253357</v>
      </c>
      <c r="T441" s="83">
        <v>45777</v>
      </c>
      <c r="U441" s="82">
        <v>100</v>
      </c>
      <c r="V441" s="82">
        <v>24681</v>
      </c>
      <c r="W441" s="82" t="s">
        <v>4961</v>
      </c>
      <c r="X441" s="82">
        <v>163.8509</v>
      </c>
      <c r="Y441" s="86">
        <v>41512783.75</v>
      </c>
      <c r="Z441" s="86"/>
      <c r="AA441" s="82">
        <v>139.56</v>
      </c>
      <c r="AB441" s="86">
        <v>-3.45</v>
      </c>
      <c r="AC441" s="86">
        <v>34139855.75</v>
      </c>
      <c r="AD441" s="86">
        <v>34139855.75</v>
      </c>
      <c r="AE441" s="86">
        <v>0</v>
      </c>
      <c r="AF441" s="86">
        <v>-7372928</v>
      </c>
      <c r="AG441" s="86">
        <v>-6154280.8300000001</v>
      </c>
      <c r="AH441" s="86">
        <v>-1218647.17</v>
      </c>
      <c r="AI441" s="86"/>
      <c r="AJ441" s="86">
        <v>7605981949.7200003</v>
      </c>
      <c r="AK441" s="82">
        <v>0.44890000000000002</v>
      </c>
      <c r="AL441" s="82" t="s">
        <v>5033</v>
      </c>
      <c r="AM441" s="82" t="s">
        <v>4979</v>
      </c>
      <c r="AN441" s="82">
        <v>75305</v>
      </c>
      <c r="AO441" s="82" t="s">
        <v>5034</v>
      </c>
      <c r="AP441" s="82"/>
      <c r="AQ441" s="83">
        <v>45553</v>
      </c>
      <c r="AR441" s="83"/>
      <c r="AS441" s="82">
        <v>0</v>
      </c>
      <c r="AT441" s="82"/>
      <c r="AU441" s="83">
        <v>45777</v>
      </c>
      <c r="AV441" s="82" t="s">
        <v>4979</v>
      </c>
      <c r="AW441" s="82">
        <v>1</v>
      </c>
      <c r="AX441" s="83"/>
      <c r="AY441" s="82" t="s">
        <v>4963</v>
      </c>
      <c r="AZ441" s="82">
        <v>1</v>
      </c>
      <c r="BA441" s="82"/>
      <c r="BB441" s="82"/>
      <c r="BC441" s="87"/>
      <c r="BD441" s="87"/>
      <c r="BE441" s="87"/>
      <c r="BF441" s="87"/>
      <c r="BG441" s="82" t="s">
        <v>4888</v>
      </c>
      <c r="BH441" s="82" t="s">
        <v>8509</v>
      </c>
      <c r="BI441" s="82"/>
      <c r="BJ441" s="82"/>
      <c r="BK441" s="82"/>
      <c r="BL441" s="86">
        <v>34139855.75</v>
      </c>
      <c r="BM441" s="82">
        <v>0.44890000000000002</v>
      </c>
      <c r="BN441" s="82" t="s">
        <v>5002</v>
      </c>
      <c r="BO441" s="82"/>
      <c r="BP441" s="88"/>
      <c r="BQ441" s="88"/>
      <c r="BR441" s="88"/>
      <c r="BS441" s="82"/>
      <c r="BT441" s="85"/>
    </row>
    <row r="442" spans="1:72" hidden="1">
      <c r="A442" s="82" t="s">
        <v>5012</v>
      </c>
      <c r="B442" s="82" t="s">
        <v>5013</v>
      </c>
      <c r="C442" s="82" t="s">
        <v>2764</v>
      </c>
      <c r="D442" s="82" t="s">
        <v>12406</v>
      </c>
      <c r="E442" s="82" t="s">
        <v>12407</v>
      </c>
      <c r="F442" s="82" t="s">
        <v>4978</v>
      </c>
      <c r="G442" s="83"/>
      <c r="H442" s="84">
        <v>1119663</v>
      </c>
      <c r="I442" s="85"/>
      <c r="J442" s="82">
        <v>25.47</v>
      </c>
      <c r="K442" s="86">
        <v>0</v>
      </c>
      <c r="L442" s="82"/>
      <c r="M442" s="82"/>
      <c r="N442" s="82"/>
      <c r="O442" s="82"/>
      <c r="P442" s="82" t="s">
        <v>4960</v>
      </c>
      <c r="Q442" s="86"/>
      <c r="R442" s="82">
        <v>0</v>
      </c>
      <c r="S442" s="86">
        <v>1119663</v>
      </c>
      <c r="T442" s="83">
        <v>45777</v>
      </c>
      <c r="U442" s="82">
        <v>100</v>
      </c>
      <c r="V442" s="82">
        <v>6782</v>
      </c>
      <c r="W442" s="82" t="s">
        <v>4961</v>
      </c>
      <c r="X442" s="82">
        <v>24.996700000000001</v>
      </c>
      <c r="Y442" s="86">
        <v>27987880.109999999</v>
      </c>
      <c r="Z442" s="86"/>
      <c r="AA442" s="82">
        <v>25.62</v>
      </c>
      <c r="AB442" s="86">
        <v>-0.59</v>
      </c>
      <c r="AC442" s="86">
        <v>28517816.609999999</v>
      </c>
      <c r="AD442" s="86">
        <v>28517816.609999999</v>
      </c>
      <c r="AE442" s="86">
        <v>0</v>
      </c>
      <c r="AF442" s="86">
        <v>529936.5</v>
      </c>
      <c r="AG442" s="86">
        <v>697885.95</v>
      </c>
      <c r="AH442" s="86">
        <v>-167949.45</v>
      </c>
      <c r="AI442" s="86"/>
      <c r="AJ442" s="86">
        <v>7605981949.7200003</v>
      </c>
      <c r="AK442" s="82">
        <v>0.37490000000000001</v>
      </c>
      <c r="AL442" s="82" t="s">
        <v>12408</v>
      </c>
      <c r="AM442" s="82" t="s">
        <v>4979</v>
      </c>
      <c r="AN442" s="82">
        <v>8069</v>
      </c>
      <c r="AO442" s="82" t="s">
        <v>4962</v>
      </c>
      <c r="AP442" s="82"/>
      <c r="AQ442" s="83"/>
      <c r="AR442" s="83"/>
      <c r="AS442" s="82">
        <v>0</v>
      </c>
      <c r="AT442" s="82"/>
      <c r="AU442" s="83">
        <v>45777</v>
      </c>
      <c r="AV442" s="82" t="s">
        <v>4979</v>
      </c>
      <c r="AW442" s="82">
        <v>1</v>
      </c>
      <c r="AX442" s="83"/>
      <c r="AY442" s="82" t="s">
        <v>4963</v>
      </c>
      <c r="AZ442" s="82">
        <v>1</v>
      </c>
      <c r="BA442" s="82"/>
      <c r="BB442" s="82"/>
      <c r="BC442" s="87"/>
      <c r="BD442" s="87"/>
      <c r="BE442" s="87"/>
      <c r="BF442" s="87"/>
      <c r="BG442" s="82" t="s">
        <v>4888</v>
      </c>
      <c r="BH442" s="82" t="s">
        <v>8509</v>
      </c>
      <c r="BI442" s="82"/>
      <c r="BJ442" s="82"/>
      <c r="BK442" s="82"/>
      <c r="BL442" s="86">
        <v>28517816.609999999</v>
      </c>
      <c r="BM442" s="82">
        <v>0.37490000000000001</v>
      </c>
      <c r="BN442" s="82" t="s">
        <v>4964</v>
      </c>
      <c r="BO442" s="82"/>
      <c r="BP442" s="88"/>
      <c r="BQ442" s="88"/>
      <c r="BR442" s="88"/>
      <c r="BS442" s="82"/>
      <c r="BT442" s="85"/>
    </row>
    <row r="443" spans="1:72" hidden="1">
      <c r="A443" s="82" t="s">
        <v>5012</v>
      </c>
      <c r="B443" s="82" t="s">
        <v>5013</v>
      </c>
      <c r="C443" s="82" t="s">
        <v>3020</v>
      </c>
      <c r="D443" s="82" t="s">
        <v>5392</v>
      </c>
      <c r="E443" s="82" t="s">
        <v>8571</v>
      </c>
      <c r="F443" s="82" t="s">
        <v>4978</v>
      </c>
      <c r="G443" s="83"/>
      <c r="H443" s="84">
        <v>18074</v>
      </c>
      <c r="I443" s="85"/>
      <c r="J443" s="82">
        <v>3322</v>
      </c>
      <c r="K443" s="86">
        <v>0</v>
      </c>
      <c r="L443" s="82"/>
      <c r="M443" s="82"/>
      <c r="N443" s="82"/>
      <c r="O443" s="82"/>
      <c r="P443" s="82" t="s">
        <v>4999</v>
      </c>
      <c r="Q443" s="86"/>
      <c r="R443" s="82">
        <v>0</v>
      </c>
      <c r="S443" s="86">
        <v>90370</v>
      </c>
      <c r="T443" s="83">
        <v>45777</v>
      </c>
      <c r="U443" s="82">
        <v>100</v>
      </c>
      <c r="V443" s="82">
        <v>6821</v>
      </c>
      <c r="W443" s="82" t="s">
        <v>4961</v>
      </c>
      <c r="X443" s="82">
        <v>3153.7141000000001</v>
      </c>
      <c r="Y443" s="86">
        <v>57000228.079999998</v>
      </c>
      <c r="Z443" s="86"/>
      <c r="AA443" s="82">
        <v>3322.7</v>
      </c>
      <c r="AB443" s="86">
        <v>-0.02</v>
      </c>
      <c r="AC443" s="86">
        <v>60041828</v>
      </c>
      <c r="AD443" s="86">
        <v>60041828</v>
      </c>
      <c r="AE443" s="86">
        <v>0</v>
      </c>
      <c r="AF443" s="86">
        <v>3041599.92</v>
      </c>
      <c r="AG443" s="86">
        <v>3054251.72</v>
      </c>
      <c r="AH443" s="86">
        <v>-12651.8</v>
      </c>
      <c r="AI443" s="86"/>
      <c r="AJ443" s="86">
        <v>7605981949.7200003</v>
      </c>
      <c r="AK443" s="82">
        <v>0.78939999999999999</v>
      </c>
      <c r="AL443" s="82" t="s">
        <v>8572</v>
      </c>
      <c r="AM443" s="82" t="s">
        <v>4979</v>
      </c>
      <c r="AN443" s="82">
        <v>8318</v>
      </c>
      <c r="AO443" s="82" t="s">
        <v>5000</v>
      </c>
      <c r="AP443" s="82"/>
      <c r="AQ443" s="83">
        <v>45687</v>
      </c>
      <c r="AR443" s="83"/>
      <c r="AS443" s="82">
        <v>0</v>
      </c>
      <c r="AT443" s="82"/>
      <c r="AU443" s="83">
        <v>45777</v>
      </c>
      <c r="AV443" s="82" t="s">
        <v>4979</v>
      </c>
      <c r="AW443" s="82">
        <v>5</v>
      </c>
      <c r="AX443" s="83"/>
      <c r="AY443" s="82" t="s">
        <v>4963</v>
      </c>
      <c r="AZ443" s="82">
        <v>1</v>
      </c>
      <c r="BA443" s="82"/>
      <c r="BB443" s="82"/>
      <c r="BC443" s="87"/>
      <c r="BD443" s="87"/>
      <c r="BE443" s="87"/>
      <c r="BF443" s="87"/>
      <c r="BG443" s="82" t="s">
        <v>4888</v>
      </c>
      <c r="BH443" s="82" t="s">
        <v>8509</v>
      </c>
      <c r="BI443" s="82"/>
      <c r="BJ443" s="82"/>
      <c r="BK443" s="82"/>
      <c r="BL443" s="86">
        <v>60041828</v>
      </c>
      <c r="BM443" s="82">
        <v>0.78939999999999999</v>
      </c>
      <c r="BN443" s="82" t="s">
        <v>4997</v>
      </c>
      <c r="BO443" s="82"/>
      <c r="BP443" s="88"/>
      <c r="BQ443" s="88"/>
      <c r="BR443" s="88"/>
      <c r="BS443" s="82"/>
      <c r="BT443" s="85"/>
    </row>
    <row r="444" spans="1:72" hidden="1">
      <c r="A444" s="82" t="s">
        <v>5012</v>
      </c>
      <c r="B444" s="82" t="s">
        <v>5013</v>
      </c>
      <c r="C444" s="82" t="s">
        <v>3053</v>
      </c>
      <c r="D444" s="82" t="s">
        <v>5873</v>
      </c>
      <c r="E444" s="82" t="s">
        <v>9688</v>
      </c>
      <c r="F444" s="82" t="s">
        <v>4978</v>
      </c>
      <c r="G444" s="83"/>
      <c r="H444" s="84">
        <v>36575</v>
      </c>
      <c r="I444" s="85"/>
      <c r="J444" s="82">
        <v>606.54999999999995</v>
      </c>
      <c r="K444" s="86">
        <v>0</v>
      </c>
      <c r="L444" s="82"/>
      <c r="M444" s="82"/>
      <c r="N444" s="82"/>
      <c r="O444" s="82"/>
      <c r="P444" s="82" t="s">
        <v>5018</v>
      </c>
      <c r="Q444" s="86"/>
      <c r="R444" s="82">
        <v>0</v>
      </c>
      <c r="S444" s="86">
        <v>36575</v>
      </c>
      <c r="T444" s="83">
        <v>45777</v>
      </c>
      <c r="U444" s="82">
        <v>100</v>
      </c>
      <c r="V444" s="82">
        <v>16275</v>
      </c>
      <c r="W444" s="82" t="s">
        <v>4961</v>
      </c>
      <c r="X444" s="82">
        <v>653.32190000000003</v>
      </c>
      <c r="Y444" s="86">
        <v>23895249.210000001</v>
      </c>
      <c r="Z444" s="86"/>
      <c r="AA444" s="82">
        <v>619.79999999999995</v>
      </c>
      <c r="AB444" s="86">
        <v>-2.14</v>
      </c>
      <c r="AC444" s="86">
        <v>22184566.25</v>
      </c>
      <c r="AD444" s="86">
        <v>22184566.25</v>
      </c>
      <c r="AE444" s="86">
        <v>0</v>
      </c>
      <c r="AF444" s="86">
        <v>-1710682.96</v>
      </c>
      <c r="AG444" s="86">
        <v>-1226064.21</v>
      </c>
      <c r="AH444" s="86">
        <v>-484618.75</v>
      </c>
      <c r="AI444" s="86"/>
      <c r="AJ444" s="86">
        <v>7605981949.7200003</v>
      </c>
      <c r="AK444" s="82">
        <v>0.29170000000000001</v>
      </c>
      <c r="AL444" s="82" t="s">
        <v>22068</v>
      </c>
      <c r="AM444" s="82" t="s">
        <v>4979</v>
      </c>
      <c r="AN444" s="82">
        <v>8346</v>
      </c>
      <c r="AO444" s="82" t="s">
        <v>4998</v>
      </c>
      <c r="AP444" s="82"/>
      <c r="AQ444" s="83"/>
      <c r="AR444" s="83"/>
      <c r="AS444" s="82">
        <v>0</v>
      </c>
      <c r="AT444" s="82"/>
      <c r="AU444" s="83">
        <v>45777</v>
      </c>
      <c r="AV444" s="82" t="s">
        <v>4979</v>
      </c>
      <c r="AW444" s="82">
        <v>1</v>
      </c>
      <c r="AX444" s="83"/>
      <c r="AY444" s="82" t="s">
        <v>4963</v>
      </c>
      <c r="AZ444" s="82">
        <v>1</v>
      </c>
      <c r="BA444" s="82"/>
      <c r="BB444" s="82"/>
      <c r="BC444" s="87"/>
      <c r="BD444" s="87"/>
      <c r="BE444" s="87"/>
      <c r="BF444" s="87"/>
      <c r="BG444" s="82" t="s">
        <v>4888</v>
      </c>
      <c r="BH444" s="82" t="s">
        <v>8509</v>
      </c>
      <c r="BI444" s="82"/>
      <c r="BJ444" s="82"/>
      <c r="BK444" s="82"/>
      <c r="BL444" s="86">
        <v>22184566.25</v>
      </c>
      <c r="BM444" s="82">
        <v>0.29170000000000001</v>
      </c>
      <c r="BN444" s="82" t="s">
        <v>4998</v>
      </c>
      <c r="BO444" s="82"/>
      <c r="BP444" s="88"/>
      <c r="BQ444" s="88"/>
      <c r="BR444" s="88"/>
      <c r="BS444" s="82"/>
      <c r="BT444" s="85"/>
    </row>
    <row r="445" spans="1:72" hidden="1">
      <c r="A445" s="82" t="s">
        <v>5012</v>
      </c>
      <c r="B445" s="82" t="s">
        <v>5013</v>
      </c>
      <c r="C445" s="82" t="s">
        <v>3062</v>
      </c>
      <c r="D445" s="82" t="s">
        <v>8608</v>
      </c>
      <c r="E445" s="82" t="s">
        <v>8609</v>
      </c>
      <c r="F445" s="82" t="s">
        <v>4978</v>
      </c>
      <c r="G445" s="83"/>
      <c r="H445" s="84">
        <v>213</v>
      </c>
      <c r="I445" s="85"/>
      <c r="J445" s="82">
        <v>2672</v>
      </c>
      <c r="K445" s="86">
        <v>0</v>
      </c>
      <c r="L445" s="82"/>
      <c r="M445" s="82"/>
      <c r="N445" s="82"/>
      <c r="O445" s="82"/>
      <c r="P445" s="82" t="s">
        <v>8536</v>
      </c>
      <c r="Q445" s="86"/>
      <c r="R445" s="82">
        <v>0</v>
      </c>
      <c r="S445" s="86">
        <v>213</v>
      </c>
      <c r="T445" s="83">
        <v>45777</v>
      </c>
      <c r="U445" s="82">
        <v>100</v>
      </c>
      <c r="V445" s="82">
        <v>6801</v>
      </c>
      <c r="W445" s="82" t="s">
        <v>4961</v>
      </c>
      <c r="X445" s="82">
        <v>1984.1959999999999</v>
      </c>
      <c r="Y445" s="86">
        <v>422633.75</v>
      </c>
      <c r="Z445" s="86"/>
      <c r="AA445" s="82">
        <v>2702.6</v>
      </c>
      <c r="AB445" s="86">
        <v>-1.1299999999999999</v>
      </c>
      <c r="AC445" s="86">
        <v>569136</v>
      </c>
      <c r="AD445" s="86">
        <v>569136</v>
      </c>
      <c r="AE445" s="86">
        <v>0</v>
      </c>
      <c r="AF445" s="86">
        <v>146502.25</v>
      </c>
      <c r="AG445" s="86">
        <v>153020.04999999999</v>
      </c>
      <c r="AH445" s="86">
        <v>-6517.8</v>
      </c>
      <c r="AI445" s="86"/>
      <c r="AJ445" s="86">
        <v>7605981949.7200003</v>
      </c>
      <c r="AK445" s="82">
        <v>7.4999999999999997E-3</v>
      </c>
      <c r="AL445" s="82" t="s">
        <v>8610</v>
      </c>
      <c r="AM445" s="82" t="s">
        <v>4979</v>
      </c>
      <c r="AN445" s="82">
        <v>8357</v>
      </c>
      <c r="AO445" s="82" t="s">
        <v>8339</v>
      </c>
      <c r="AP445" s="82"/>
      <c r="AQ445" s="83">
        <v>45741</v>
      </c>
      <c r="AR445" s="83"/>
      <c r="AS445" s="82">
        <v>0</v>
      </c>
      <c r="AT445" s="82"/>
      <c r="AU445" s="83">
        <v>45777</v>
      </c>
      <c r="AV445" s="82" t="s">
        <v>4979</v>
      </c>
      <c r="AW445" s="82">
        <v>1</v>
      </c>
      <c r="AX445" s="83"/>
      <c r="AY445" s="82" t="s">
        <v>4963</v>
      </c>
      <c r="AZ445" s="82">
        <v>1</v>
      </c>
      <c r="BA445" s="82"/>
      <c r="BB445" s="82"/>
      <c r="BC445" s="87"/>
      <c r="BD445" s="87"/>
      <c r="BE445" s="87"/>
      <c r="BF445" s="87"/>
      <c r="BG445" s="82" t="s">
        <v>4888</v>
      </c>
      <c r="BH445" s="82" t="s">
        <v>8509</v>
      </c>
      <c r="BI445" s="82"/>
      <c r="BJ445" s="82"/>
      <c r="BK445" s="82"/>
      <c r="BL445" s="86">
        <v>569136</v>
      </c>
      <c r="BM445" s="82">
        <v>7.4999999999999997E-3</v>
      </c>
      <c r="BN445" s="82" t="s">
        <v>4984</v>
      </c>
      <c r="BO445" s="82"/>
      <c r="BP445" s="88"/>
      <c r="BQ445" s="88"/>
      <c r="BR445" s="88"/>
      <c r="BS445" s="82"/>
      <c r="BT445" s="85"/>
    </row>
    <row r="446" spans="1:72" hidden="1">
      <c r="A446" s="82" t="s">
        <v>5012</v>
      </c>
      <c r="B446" s="82" t="s">
        <v>5013</v>
      </c>
      <c r="C446" s="82" t="s">
        <v>3088</v>
      </c>
      <c r="D446" s="82" t="s">
        <v>3365</v>
      </c>
      <c r="E446" s="82" t="s">
        <v>8661</v>
      </c>
      <c r="F446" s="82" t="s">
        <v>4978</v>
      </c>
      <c r="G446" s="83"/>
      <c r="H446" s="84">
        <v>2363</v>
      </c>
      <c r="I446" s="85"/>
      <c r="J446" s="82">
        <v>11641</v>
      </c>
      <c r="K446" s="86">
        <v>0</v>
      </c>
      <c r="L446" s="82"/>
      <c r="M446" s="82"/>
      <c r="N446" s="82"/>
      <c r="O446" s="82"/>
      <c r="P446" s="82" t="s">
        <v>5019</v>
      </c>
      <c r="Q446" s="86"/>
      <c r="R446" s="82">
        <v>0</v>
      </c>
      <c r="S446" s="86">
        <v>23630</v>
      </c>
      <c r="T446" s="83">
        <v>45777</v>
      </c>
      <c r="U446" s="82">
        <v>100</v>
      </c>
      <c r="V446" s="82">
        <v>6829</v>
      </c>
      <c r="W446" s="82" t="s">
        <v>4961</v>
      </c>
      <c r="X446" s="82">
        <v>11998.608099999999</v>
      </c>
      <c r="Y446" s="86">
        <v>28352710.940000001</v>
      </c>
      <c r="Z446" s="86"/>
      <c r="AA446" s="82">
        <v>11869</v>
      </c>
      <c r="AB446" s="86">
        <v>-1.92</v>
      </c>
      <c r="AC446" s="86">
        <v>27507683</v>
      </c>
      <c r="AD446" s="86">
        <v>27507683</v>
      </c>
      <c r="AE446" s="86">
        <v>0</v>
      </c>
      <c r="AF446" s="86">
        <v>-845027.94</v>
      </c>
      <c r="AG446" s="86">
        <v>-306263.94</v>
      </c>
      <c r="AH446" s="86">
        <v>-538764</v>
      </c>
      <c r="AI446" s="86"/>
      <c r="AJ446" s="86">
        <v>7605981949.7200003</v>
      </c>
      <c r="AK446" s="82">
        <v>0.36170000000000002</v>
      </c>
      <c r="AL446" s="82" t="s">
        <v>8662</v>
      </c>
      <c r="AM446" s="82" t="s">
        <v>4979</v>
      </c>
      <c r="AN446" s="82">
        <v>8368</v>
      </c>
      <c r="AO446" s="82" t="s">
        <v>5019</v>
      </c>
      <c r="AP446" s="82"/>
      <c r="AQ446" s="83">
        <v>45133</v>
      </c>
      <c r="AR446" s="83"/>
      <c r="AS446" s="82">
        <v>0</v>
      </c>
      <c r="AT446" s="82"/>
      <c r="AU446" s="83">
        <v>45777</v>
      </c>
      <c r="AV446" s="82" t="s">
        <v>4979</v>
      </c>
      <c r="AW446" s="82">
        <v>10</v>
      </c>
      <c r="AX446" s="83"/>
      <c r="AY446" s="82" t="s">
        <v>4963</v>
      </c>
      <c r="AZ446" s="82">
        <v>1</v>
      </c>
      <c r="BA446" s="82"/>
      <c r="BB446" s="82"/>
      <c r="BC446" s="87"/>
      <c r="BD446" s="87"/>
      <c r="BE446" s="87"/>
      <c r="BF446" s="87"/>
      <c r="BG446" s="82" t="s">
        <v>4888</v>
      </c>
      <c r="BH446" s="82" t="s">
        <v>8509</v>
      </c>
      <c r="BI446" s="82"/>
      <c r="BJ446" s="82"/>
      <c r="BK446" s="82"/>
      <c r="BL446" s="86">
        <v>27507683</v>
      </c>
      <c r="BM446" s="82">
        <v>0.36170000000000002</v>
      </c>
      <c r="BN446" s="82" t="s">
        <v>5020</v>
      </c>
      <c r="BO446" s="82"/>
      <c r="BP446" s="88"/>
      <c r="BQ446" s="88"/>
      <c r="BR446" s="88"/>
      <c r="BS446" s="82"/>
      <c r="BT446" s="85"/>
    </row>
    <row r="447" spans="1:72" hidden="1">
      <c r="A447" s="82" t="s">
        <v>5012</v>
      </c>
      <c r="B447" s="82" t="s">
        <v>5013</v>
      </c>
      <c r="C447" s="82" t="s">
        <v>3184</v>
      </c>
      <c r="D447" s="82" t="s">
        <v>5720</v>
      </c>
      <c r="E447" s="82" t="s">
        <v>8798</v>
      </c>
      <c r="F447" s="82" t="s">
        <v>4978</v>
      </c>
      <c r="G447" s="83"/>
      <c r="H447" s="84">
        <v>26576</v>
      </c>
      <c r="I447" s="85"/>
      <c r="J447" s="82">
        <v>1624.7</v>
      </c>
      <c r="K447" s="86">
        <v>0</v>
      </c>
      <c r="L447" s="82"/>
      <c r="M447" s="82"/>
      <c r="N447" s="82"/>
      <c r="O447" s="82"/>
      <c r="P447" s="82" t="s">
        <v>4992</v>
      </c>
      <c r="Q447" s="86"/>
      <c r="R447" s="82">
        <v>0</v>
      </c>
      <c r="S447" s="86">
        <v>26576</v>
      </c>
      <c r="T447" s="83">
        <v>45777</v>
      </c>
      <c r="U447" s="82">
        <v>100</v>
      </c>
      <c r="V447" s="82">
        <v>39244</v>
      </c>
      <c r="W447" s="82" t="s">
        <v>4961</v>
      </c>
      <c r="X447" s="82">
        <v>1670.9768999999999</v>
      </c>
      <c r="Y447" s="86">
        <v>44407882.439999998</v>
      </c>
      <c r="Z447" s="86"/>
      <c r="AA447" s="82">
        <v>1651.2</v>
      </c>
      <c r="AB447" s="86">
        <v>-1.6</v>
      </c>
      <c r="AC447" s="86">
        <v>43178027.200000003</v>
      </c>
      <c r="AD447" s="86">
        <v>43178027.200000003</v>
      </c>
      <c r="AE447" s="86">
        <v>0</v>
      </c>
      <c r="AF447" s="86">
        <v>-1229855.24</v>
      </c>
      <c r="AG447" s="86">
        <v>-525591.24</v>
      </c>
      <c r="AH447" s="86">
        <v>-704264</v>
      </c>
      <c r="AI447" s="86"/>
      <c r="AJ447" s="86">
        <v>7605981949.7200003</v>
      </c>
      <c r="AK447" s="82">
        <v>0.56769999999999998</v>
      </c>
      <c r="AL447" s="82" t="s">
        <v>8799</v>
      </c>
      <c r="AM447" s="82" t="s">
        <v>4979</v>
      </c>
      <c r="AN447" s="82">
        <v>769618</v>
      </c>
      <c r="AO447" s="82" t="s">
        <v>4993</v>
      </c>
      <c r="AP447" s="82"/>
      <c r="AQ447" s="83"/>
      <c r="AR447" s="83"/>
      <c r="AS447" s="82">
        <v>0</v>
      </c>
      <c r="AT447" s="82"/>
      <c r="AU447" s="83">
        <v>45777</v>
      </c>
      <c r="AV447" s="82" t="s">
        <v>4979</v>
      </c>
      <c r="AW447" s="82">
        <v>1</v>
      </c>
      <c r="AX447" s="83"/>
      <c r="AY447" s="82" t="s">
        <v>4963</v>
      </c>
      <c r="AZ447" s="82">
        <v>1</v>
      </c>
      <c r="BA447" s="82"/>
      <c r="BB447" s="82"/>
      <c r="BC447" s="87"/>
      <c r="BD447" s="87"/>
      <c r="BE447" s="87"/>
      <c r="BF447" s="87"/>
      <c r="BG447" s="82" t="s">
        <v>4888</v>
      </c>
      <c r="BH447" s="82" t="s">
        <v>8509</v>
      </c>
      <c r="BI447" s="82"/>
      <c r="BJ447" s="82"/>
      <c r="BK447" s="82"/>
      <c r="BL447" s="86">
        <v>43178027.200000003</v>
      </c>
      <c r="BM447" s="82">
        <v>0.56769999999999998</v>
      </c>
      <c r="BN447" s="82" t="s">
        <v>4994</v>
      </c>
      <c r="BO447" s="82"/>
      <c r="BP447" s="88"/>
      <c r="BQ447" s="88"/>
      <c r="BR447" s="88"/>
      <c r="BS447" s="82"/>
      <c r="BT447" s="85"/>
    </row>
    <row r="448" spans="1:72" hidden="1">
      <c r="A448" s="82" t="s">
        <v>5012</v>
      </c>
      <c r="B448" s="82" t="s">
        <v>5013</v>
      </c>
      <c r="C448" s="82" t="s">
        <v>9452</v>
      </c>
      <c r="D448" s="82" t="s">
        <v>9453</v>
      </c>
      <c r="E448" s="82" t="s">
        <v>8226</v>
      </c>
      <c r="F448" s="82" t="s">
        <v>8227</v>
      </c>
      <c r="G448" s="83">
        <v>50245</v>
      </c>
      <c r="H448" s="84">
        <v>5000000</v>
      </c>
      <c r="I448" s="85">
        <v>6.4519999999999994E-2</v>
      </c>
      <c r="J448" s="82">
        <v>106.0812</v>
      </c>
      <c r="K448" s="86">
        <v>9673055.5600000005</v>
      </c>
      <c r="L448" s="82" t="s">
        <v>8228</v>
      </c>
      <c r="M448" s="82" t="s">
        <v>8229</v>
      </c>
      <c r="N448" s="82" t="s">
        <v>8228</v>
      </c>
      <c r="O448" s="82" t="s">
        <v>8229</v>
      </c>
      <c r="P448" s="82" t="s">
        <v>8226</v>
      </c>
      <c r="Q448" s="86">
        <v>500000000</v>
      </c>
      <c r="R448" s="82">
        <v>12.07</v>
      </c>
      <c r="S448" s="86">
        <v>500000000</v>
      </c>
      <c r="T448" s="83">
        <v>45777</v>
      </c>
      <c r="U448" s="82">
        <v>203</v>
      </c>
      <c r="V448" s="82">
        <v>159996</v>
      </c>
      <c r="W448" s="82" t="s">
        <v>4961</v>
      </c>
      <c r="X448" s="82">
        <v>102.619</v>
      </c>
      <c r="Y448" s="86">
        <v>513095000</v>
      </c>
      <c r="Z448" s="86"/>
      <c r="AA448" s="82">
        <v>106.18680000000001</v>
      </c>
      <c r="AB448" s="86">
        <v>-0.1</v>
      </c>
      <c r="AC448" s="86">
        <v>530406000</v>
      </c>
      <c r="AD448" s="86">
        <v>530406000</v>
      </c>
      <c r="AE448" s="86">
        <v>0</v>
      </c>
      <c r="AF448" s="86">
        <v>17311000</v>
      </c>
      <c r="AG448" s="86">
        <v>17839000</v>
      </c>
      <c r="AH448" s="86">
        <v>-528000</v>
      </c>
      <c r="AI448" s="86"/>
      <c r="AJ448" s="86">
        <v>7605981949.7200003</v>
      </c>
      <c r="AK448" s="82">
        <v>6.9734999999999996</v>
      </c>
      <c r="AL448" s="82" t="s">
        <v>9454</v>
      </c>
      <c r="AM448" s="82" t="s">
        <v>8216</v>
      </c>
      <c r="AN448" s="82">
        <v>73639</v>
      </c>
      <c r="AO448" s="82" t="s">
        <v>8226</v>
      </c>
      <c r="AP448" s="82">
        <v>7.18</v>
      </c>
      <c r="AQ448" s="83">
        <v>45681</v>
      </c>
      <c r="AR448" s="83">
        <v>45862</v>
      </c>
      <c r="AS448" s="82">
        <v>4404</v>
      </c>
      <c r="AT448" s="82" t="s">
        <v>8231</v>
      </c>
      <c r="AU448" s="83">
        <v>45777</v>
      </c>
      <c r="AV448" s="82" t="s">
        <v>8218</v>
      </c>
      <c r="AW448" s="82">
        <v>100</v>
      </c>
      <c r="AX448" s="83"/>
      <c r="AY448" s="82" t="s">
        <v>4963</v>
      </c>
      <c r="AZ448" s="82">
        <v>1</v>
      </c>
      <c r="BA448" s="82" t="s">
        <v>8232</v>
      </c>
      <c r="BB448" s="82" t="s">
        <v>8232</v>
      </c>
      <c r="BC448" s="87">
        <v>6.4519999999999994E-2</v>
      </c>
      <c r="BD448" s="87">
        <v>6.4519999999999994E-2</v>
      </c>
      <c r="BE448" s="87">
        <v>106.0812</v>
      </c>
      <c r="BF448" s="87">
        <v>106.0812</v>
      </c>
      <c r="BG448" s="82" t="s">
        <v>4888</v>
      </c>
      <c r="BH448" s="82" t="s">
        <v>8509</v>
      </c>
      <c r="BI448" s="82">
        <v>8.0565099999999994</v>
      </c>
      <c r="BJ448" s="82">
        <v>8.0565099999999994</v>
      </c>
      <c r="BK448" s="82">
        <v>8.0565099999999994</v>
      </c>
      <c r="BL448" s="86">
        <v>540079055.55999994</v>
      </c>
      <c r="BM448" s="82">
        <v>7.1006999999999998</v>
      </c>
      <c r="BN448" s="82" t="s">
        <v>8226</v>
      </c>
      <c r="BO448" s="82">
        <v>8.3164099999999994</v>
      </c>
      <c r="BP448" s="88"/>
      <c r="BQ448" s="88"/>
      <c r="BR448" s="88"/>
      <c r="BS448" s="82"/>
      <c r="BT448" s="85">
        <v>6.5559999999999993E-2</v>
      </c>
    </row>
    <row r="449" spans="1:72" hidden="1">
      <c r="A449" s="82" t="s">
        <v>5012</v>
      </c>
      <c r="B449" s="82" t="s">
        <v>5013</v>
      </c>
      <c r="C449" s="82" t="s">
        <v>8233</v>
      </c>
      <c r="D449" s="82" t="s">
        <v>8234</v>
      </c>
      <c r="E449" s="82" t="s">
        <v>8226</v>
      </c>
      <c r="F449" s="82" t="s">
        <v>8227</v>
      </c>
      <c r="G449" s="83">
        <v>48448</v>
      </c>
      <c r="H449" s="84">
        <v>3500000</v>
      </c>
      <c r="I449" s="85">
        <v>6.2799999999999995E-2</v>
      </c>
      <c r="J449" s="82">
        <v>105.6598</v>
      </c>
      <c r="K449" s="86">
        <v>4870250</v>
      </c>
      <c r="L449" s="82" t="s">
        <v>8228</v>
      </c>
      <c r="M449" s="82" t="s">
        <v>8229</v>
      </c>
      <c r="N449" s="82" t="s">
        <v>8228</v>
      </c>
      <c r="O449" s="82" t="s">
        <v>8229</v>
      </c>
      <c r="P449" s="82" t="s">
        <v>8226</v>
      </c>
      <c r="Q449" s="86">
        <v>350000000</v>
      </c>
      <c r="R449" s="82">
        <v>7.21</v>
      </c>
      <c r="S449" s="86">
        <v>350000000</v>
      </c>
      <c r="T449" s="83">
        <v>45777</v>
      </c>
      <c r="U449" s="82">
        <v>203</v>
      </c>
      <c r="V449" s="82">
        <v>148011</v>
      </c>
      <c r="W449" s="82" t="s">
        <v>4961</v>
      </c>
      <c r="X449" s="82">
        <v>100.06480000000001</v>
      </c>
      <c r="Y449" s="86">
        <v>350226666.66000003</v>
      </c>
      <c r="Z449" s="86"/>
      <c r="AA449" s="82">
        <v>105.8009</v>
      </c>
      <c r="AB449" s="86">
        <v>-0.13</v>
      </c>
      <c r="AC449" s="86">
        <v>369809300</v>
      </c>
      <c r="AD449" s="86">
        <v>369809300</v>
      </c>
      <c r="AE449" s="86">
        <v>0</v>
      </c>
      <c r="AF449" s="86">
        <v>19582633.34</v>
      </c>
      <c r="AG449" s="86">
        <v>20076483.34</v>
      </c>
      <c r="AH449" s="86">
        <v>-493850</v>
      </c>
      <c r="AI449" s="86"/>
      <c r="AJ449" s="86">
        <v>7605981949.7200003</v>
      </c>
      <c r="AK449" s="82">
        <v>4.8620999999999999</v>
      </c>
      <c r="AL449" s="82" t="s">
        <v>8235</v>
      </c>
      <c r="AM449" s="82" t="s">
        <v>8216</v>
      </c>
      <c r="AN449" s="82">
        <v>73639</v>
      </c>
      <c r="AO449" s="82" t="s">
        <v>8226</v>
      </c>
      <c r="AP449" s="82">
        <v>7.26</v>
      </c>
      <c r="AQ449" s="83">
        <v>45710</v>
      </c>
      <c r="AR449" s="83">
        <v>45891</v>
      </c>
      <c r="AS449" s="82">
        <v>2632</v>
      </c>
      <c r="AT449" s="82" t="s">
        <v>8231</v>
      </c>
      <c r="AU449" s="83">
        <v>45777</v>
      </c>
      <c r="AV449" s="82" t="s">
        <v>8218</v>
      </c>
      <c r="AW449" s="82">
        <v>100</v>
      </c>
      <c r="AX449" s="83"/>
      <c r="AY449" s="82" t="s">
        <v>4963</v>
      </c>
      <c r="AZ449" s="82">
        <v>1</v>
      </c>
      <c r="BA449" s="82" t="s">
        <v>8232</v>
      </c>
      <c r="BB449" s="82" t="s">
        <v>8232</v>
      </c>
      <c r="BC449" s="87">
        <v>6.2799999999999995E-2</v>
      </c>
      <c r="BD449" s="87">
        <v>6.2799999999999995E-2</v>
      </c>
      <c r="BE449" s="87">
        <v>105.6597</v>
      </c>
      <c r="BF449" s="87">
        <v>105.65989999999999</v>
      </c>
      <c r="BG449" s="82" t="s">
        <v>4888</v>
      </c>
      <c r="BH449" s="82" t="s">
        <v>8509</v>
      </c>
      <c r="BI449" s="82">
        <v>5.5967099999999999</v>
      </c>
      <c r="BJ449" s="82">
        <v>5.5967099999999999</v>
      </c>
      <c r="BK449" s="82">
        <v>5.5967099999999999</v>
      </c>
      <c r="BL449" s="86">
        <v>374679550</v>
      </c>
      <c r="BM449" s="82">
        <v>4.9260999999999999</v>
      </c>
      <c r="BN449" s="82" t="s">
        <v>8226</v>
      </c>
      <c r="BO449" s="82">
        <v>5.7724500000000001</v>
      </c>
      <c r="BP449" s="88"/>
      <c r="BQ449" s="88"/>
      <c r="BR449" s="88"/>
      <c r="BS449" s="82"/>
      <c r="BT449" s="85">
        <v>6.3789999999999999E-2</v>
      </c>
    </row>
    <row r="450" spans="1:72" hidden="1">
      <c r="A450" s="82" t="s">
        <v>5012</v>
      </c>
      <c r="B450" s="82" t="s">
        <v>5013</v>
      </c>
      <c r="C450" s="82" t="s">
        <v>8575</v>
      </c>
      <c r="D450" s="82" t="s">
        <v>8576</v>
      </c>
      <c r="E450" s="82" t="s">
        <v>8226</v>
      </c>
      <c r="F450" s="82" t="s">
        <v>8227</v>
      </c>
      <c r="G450" s="83">
        <v>49818</v>
      </c>
      <c r="H450" s="84">
        <v>1000000</v>
      </c>
      <c r="I450" s="85">
        <v>6.4479999999999996E-2</v>
      </c>
      <c r="J450" s="82">
        <v>108.5373</v>
      </c>
      <c r="K450" s="86">
        <v>3309222.22</v>
      </c>
      <c r="L450" s="82" t="s">
        <v>8228</v>
      </c>
      <c r="M450" s="82" t="s">
        <v>8229</v>
      </c>
      <c r="N450" s="82" t="s">
        <v>8228</v>
      </c>
      <c r="O450" s="82" t="s">
        <v>8229</v>
      </c>
      <c r="P450" s="82" t="s">
        <v>8226</v>
      </c>
      <c r="Q450" s="86">
        <v>100000000</v>
      </c>
      <c r="R450" s="82">
        <v>10.91</v>
      </c>
      <c r="S450" s="86">
        <v>100000000</v>
      </c>
      <c r="T450" s="83">
        <v>45777</v>
      </c>
      <c r="U450" s="82">
        <v>203</v>
      </c>
      <c r="V450" s="82">
        <v>144856</v>
      </c>
      <c r="W450" s="82" t="s">
        <v>4961</v>
      </c>
      <c r="X450" s="82">
        <v>101.535</v>
      </c>
      <c r="Y450" s="86">
        <v>101535000</v>
      </c>
      <c r="Z450" s="86"/>
      <c r="AA450" s="82">
        <v>108.7351</v>
      </c>
      <c r="AB450" s="86">
        <v>-0.18</v>
      </c>
      <c r="AC450" s="86">
        <v>108537300</v>
      </c>
      <c r="AD450" s="86">
        <v>108537300</v>
      </c>
      <c r="AE450" s="86">
        <v>0</v>
      </c>
      <c r="AF450" s="86">
        <v>7002300</v>
      </c>
      <c r="AG450" s="86">
        <v>7200100</v>
      </c>
      <c r="AH450" s="86">
        <v>-197800</v>
      </c>
      <c r="AI450" s="86"/>
      <c r="AJ450" s="86">
        <v>7605981949.7200003</v>
      </c>
      <c r="AK450" s="82">
        <v>1.427</v>
      </c>
      <c r="AL450" s="82" t="s">
        <v>8577</v>
      </c>
      <c r="AM450" s="82" t="s">
        <v>8216</v>
      </c>
      <c r="AN450" s="82">
        <v>73639</v>
      </c>
      <c r="AO450" s="82" t="s">
        <v>8226</v>
      </c>
      <c r="AP450" s="82">
        <v>7.54</v>
      </c>
      <c r="AQ450" s="83">
        <v>45619</v>
      </c>
      <c r="AR450" s="83">
        <v>45800</v>
      </c>
      <c r="AS450" s="82">
        <v>3983</v>
      </c>
      <c r="AT450" s="82" t="s">
        <v>8231</v>
      </c>
      <c r="AU450" s="83">
        <v>45777</v>
      </c>
      <c r="AV450" s="82" t="s">
        <v>8218</v>
      </c>
      <c r="AW450" s="82">
        <v>100</v>
      </c>
      <c r="AX450" s="83"/>
      <c r="AY450" s="82" t="s">
        <v>4963</v>
      </c>
      <c r="AZ450" s="82">
        <v>1</v>
      </c>
      <c r="BA450" s="82" t="s">
        <v>8232</v>
      </c>
      <c r="BB450" s="82" t="s">
        <v>8232</v>
      </c>
      <c r="BC450" s="87">
        <v>6.4479999999999996E-2</v>
      </c>
      <c r="BD450" s="87">
        <v>6.4479999999999996E-2</v>
      </c>
      <c r="BE450" s="87">
        <v>108.5373</v>
      </c>
      <c r="BF450" s="87">
        <v>108.5373</v>
      </c>
      <c r="BG450" s="82" t="s">
        <v>4888</v>
      </c>
      <c r="BH450" s="82" t="s">
        <v>8509</v>
      </c>
      <c r="BI450" s="82">
        <v>7.3752199999999997</v>
      </c>
      <c r="BJ450" s="82">
        <v>7.3752199999999997</v>
      </c>
      <c r="BK450" s="82">
        <v>7.3752199999999997</v>
      </c>
      <c r="BL450" s="86">
        <v>111846522.22</v>
      </c>
      <c r="BM450" s="82">
        <v>1.4704999999999999</v>
      </c>
      <c r="BN450" s="82" t="s">
        <v>8226</v>
      </c>
      <c r="BO450" s="82">
        <v>7.6129899999999999</v>
      </c>
      <c r="BP450" s="88"/>
      <c r="BQ450" s="88"/>
      <c r="BR450" s="88"/>
      <c r="BS450" s="82"/>
      <c r="BT450" s="85">
        <v>6.5519999999999995E-2</v>
      </c>
    </row>
    <row r="451" spans="1:72" hidden="1">
      <c r="A451" s="82" t="s">
        <v>5012</v>
      </c>
      <c r="B451" s="82" t="s">
        <v>5013</v>
      </c>
      <c r="C451" s="82" t="s">
        <v>21841</v>
      </c>
      <c r="D451" s="82" t="s">
        <v>21842</v>
      </c>
      <c r="E451" s="82" t="s">
        <v>4965</v>
      </c>
      <c r="F451" s="82" t="s">
        <v>4966</v>
      </c>
      <c r="G451" s="83">
        <v>45779</v>
      </c>
      <c r="H451" s="84">
        <v>2499555.568</v>
      </c>
      <c r="I451" s="85"/>
      <c r="J451" s="82">
        <v>99.98357</v>
      </c>
      <c r="K451" s="86">
        <v>0</v>
      </c>
      <c r="L451" s="82"/>
      <c r="M451" s="82"/>
      <c r="N451" s="82"/>
      <c r="O451" s="82"/>
      <c r="P451" s="82" t="s">
        <v>4967</v>
      </c>
      <c r="Q451" s="86">
        <v>249955556.80000001</v>
      </c>
      <c r="R451" s="82">
        <v>0.01</v>
      </c>
      <c r="S451" s="86">
        <v>249955556.80000001</v>
      </c>
      <c r="T451" s="83">
        <v>45777</v>
      </c>
      <c r="U451" s="82">
        <v>247</v>
      </c>
      <c r="V451" s="82">
        <v>178347</v>
      </c>
      <c r="W451" s="82" t="s">
        <v>4961</v>
      </c>
      <c r="X451" s="82">
        <v>99.967100000000002</v>
      </c>
      <c r="Y451" s="86">
        <v>249873436.40000001</v>
      </c>
      <c r="Z451" s="86">
        <v>249914496.59999999</v>
      </c>
      <c r="AA451" s="82"/>
      <c r="AB451" s="86"/>
      <c r="AC451" s="86">
        <v>249914496.59999999</v>
      </c>
      <c r="AD451" s="86">
        <v>249914496.59999999</v>
      </c>
      <c r="AE451" s="86">
        <v>41060.199999999997</v>
      </c>
      <c r="AF451" s="86">
        <v>0</v>
      </c>
      <c r="AG451" s="86"/>
      <c r="AH451" s="86">
        <v>0</v>
      </c>
      <c r="AI451" s="86"/>
      <c r="AJ451" s="86">
        <v>7605981949.7200003</v>
      </c>
      <c r="AK451" s="82">
        <v>3.2858000000000001</v>
      </c>
      <c r="AL451" s="82" t="s">
        <v>21843</v>
      </c>
      <c r="AM451" s="82"/>
      <c r="AN451" s="82">
        <v>73640</v>
      </c>
      <c r="AO451" s="82" t="s">
        <v>4967</v>
      </c>
      <c r="AP451" s="82"/>
      <c r="AQ451" s="83"/>
      <c r="AR451" s="83"/>
      <c r="AS451" s="82">
        <v>2</v>
      </c>
      <c r="AT451" s="82"/>
      <c r="AU451" s="83"/>
      <c r="AV451" s="82" t="s">
        <v>4968</v>
      </c>
      <c r="AW451" s="82">
        <v>100</v>
      </c>
      <c r="AX451" s="83"/>
      <c r="AY451" s="82" t="s">
        <v>4969</v>
      </c>
      <c r="AZ451" s="82">
        <v>1</v>
      </c>
      <c r="BA451" s="82"/>
      <c r="BB451" s="82"/>
      <c r="BC451" s="87"/>
      <c r="BD451" s="87"/>
      <c r="BE451" s="87"/>
      <c r="BF451" s="87"/>
      <c r="BG451" s="82" t="s">
        <v>4888</v>
      </c>
      <c r="BH451" s="82" t="s">
        <v>8509</v>
      </c>
      <c r="BI451" s="82"/>
      <c r="BJ451" s="82"/>
      <c r="BK451" s="82"/>
      <c r="BL451" s="86">
        <v>249914496.59999999</v>
      </c>
      <c r="BM451" s="82">
        <v>3.2858000000000001</v>
      </c>
      <c r="BN451" s="82" t="s">
        <v>4967</v>
      </c>
      <c r="BO451" s="82"/>
      <c r="BP451" s="88"/>
      <c r="BQ451" s="88"/>
      <c r="BR451" s="88"/>
      <c r="BS451" s="82"/>
      <c r="BT451" s="85"/>
    </row>
    <row r="452" spans="1:72" hidden="1">
      <c r="A452" s="82" t="s">
        <v>5012</v>
      </c>
      <c r="B452" s="82" t="s">
        <v>5013</v>
      </c>
      <c r="C452" s="82"/>
      <c r="D452" s="82"/>
      <c r="E452" s="82"/>
      <c r="F452" s="82" t="s">
        <v>4970</v>
      </c>
      <c r="G452" s="83"/>
      <c r="H452" s="84"/>
      <c r="I452" s="85"/>
      <c r="J452" s="82"/>
      <c r="K452" s="86"/>
      <c r="L452" s="82"/>
      <c r="M452" s="82"/>
      <c r="N452" s="82"/>
      <c r="O452" s="82"/>
      <c r="P452" s="82" t="s">
        <v>4971</v>
      </c>
      <c r="Q452" s="86"/>
      <c r="R452" s="82">
        <v>0</v>
      </c>
      <c r="S452" s="86"/>
      <c r="T452" s="83">
        <v>45777</v>
      </c>
      <c r="U452" s="82"/>
      <c r="V452" s="82"/>
      <c r="W452" s="82"/>
      <c r="X452" s="82"/>
      <c r="Y452" s="86"/>
      <c r="Z452" s="86"/>
      <c r="AA452" s="82"/>
      <c r="AB452" s="86"/>
      <c r="AC452" s="86">
        <v>51315233.649999999</v>
      </c>
      <c r="AD452" s="86">
        <v>51315233.649999999</v>
      </c>
      <c r="AE452" s="86"/>
      <c r="AF452" s="86"/>
      <c r="AG452" s="86"/>
      <c r="AH452" s="86">
        <v>0</v>
      </c>
      <c r="AI452" s="86"/>
      <c r="AJ452" s="86"/>
      <c r="AK452" s="82">
        <v>0.6744</v>
      </c>
      <c r="AL452" s="82"/>
      <c r="AM452" s="82"/>
      <c r="AN452" s="82"/>
      <c r="AO452" s="82" t="s">
        <v>4971</v>
      </c>
      <c r="AP452" s="82"/>
      <c r="AQ452" s="83"/>
      <c r="AR452" s="83"/>
      <c r="AS452" s="82"/>
      <c r="AT452" s="82"/>
      <c r="AU452" s="83"/>
      <c r="AV452" s="82"/>
      <c r="AW452" s="82"/>
      <c r="AX452" s="83"/>
      <c r="AY452" s="82" t="s">
        <v>4963</v>
      </c>
      <c r="AZ452" s="82">
        <v>1</v>
      </c>
      <c r="BA452" s="82"/>
      <c r="BB452" s="82"/>
      <c r="BC452" s="87"/>
      <c r="BD452" s="87"/>
      <c r="BE452" s="87"/>
      <c r="BF452" s="87"/>
      <c r="BG452" s="82" t="s">
        <v>4888</v>
      </c>
      <c r="BH452" s="82" t="s">
        <v>8509</v>
      </c>
      <c r="BI452" s="82"/>
      <c r="BJ452" s="82"/>
      <c r="BK452" s="82"/>
      <c r="BL452" s="86">
        <v>14226130.529999999</v>
      </c>
      <c r="BM452" s="82">
        <v>0.18679999999999999</v>
      </c>
      <c r="BN452" s="82" t="s">
        <v>4971</v>
      </c>
      <c r="BO452" s="82"/>
      <c r="BP452" s="88"/>
      <c r="BQ452" s="88"/>
      <c r="BR452" s="88"/>
      <c r="BS452" s="82"/>
      <c r="BT452" s="85"/>
    </row>
    <row r="453" spans="1:72" hidden="1">
      <c r="A453" s="82" t="s">
        <v>5012</v>
      </c>
      <c r="B453" s="82" t="s">
        <v>5013</v>
      </c>
      <c r="C453" s="82"/>
      <c r="D453" s="82" t="s">
        <v>21605</v>
      </c>
      <c r="E453" s="82" t="s">
        <v>8435</v>
      </c>
      <c r="F453" s="82" t="s">
        <v>8508</v>
      </c>
      <c r="G453" s="83">
        <v>45806</v>
      </c>
      <c r="H453" s="84">
        <v>-114000</v>
      </c>
      <c r="I453" s="85"/>
      <c r="J453" s="82">
        <v>315.35000000000002</v>
      </c>
      <c r="K453" s="86"/>
      <c r="L453" s="82"/>
      <c r="M453" s="82"/>
      <c r="N453" s="82"/>
      <c r="O453" s="82"/>
      <c r="P453" s="82" t="s">
        <v>8436</v>
      </c>
      <c r="Q453" s="86"/>
      <c r="R453" s="82">
        <v>0</v>
      </c>
      <c r="S453" s="86">
        <v>-114000</v>
      </c>
      <c r="T453" s="83">
        <v>45777</v>
      </c>
      <c r="U453" s="82">
        <v>302</v>
      </c>
      <c r="V453" s="82">
        <v>40245</v>
      </c>
      <c r="W453" s="82" t="s">
        <v>4961</v>
      </c>
      <c r="X453" s="82">
        <v>305.69749999999999</v>
      </c>
      <c r="Y453" s="86">
        <v>-34849515</v>
      </c>
      <c r="Z453" s="86"/>
      <c r="AA453" s="82">
        <v>317.95</v>
      </c>
      <c r="AB453" s="86">
        <v>-0.82</v>
      </c>
      <c r="AC453" s="86">
        <v>-35949900</v>
      </c>
      <c r="AD453" s="86">
        <v>-1100385</v>
      </c>
      <c r="AE453" s="86"/>
      <c r="AF453" s="86">
        <v>-1100385</v>
      </c>
      <c r="AG453" s="86"/>
      <c r="AH453" s="86">
        <v>-1100385</v>
      </c>
      <c r="AI453" s="86"/>
      <c r="AJ453" s="86">
        <v>7605981949.7200003</v>
      </c>
      <c r="AK453" s="82">
        <v>-0.47270000000000001</v>
      </c>
      <c r="AL453" s="82" t="s">
        <v>21606</v>
      </c>
      <c r="AM453" s="82"/>
      <c r="AN453" s="82">
        <v>6241</v>
      </c>
      <c r="AO453" s="82" t="s">
        <v>8436</v>
      </c>
      <c r="AP453" s="82"/>
      <c r="AQ453" s="83"/>
      <c r="AR453" s="83"/>
      <c r="AS453" s="82"/>
      <c r="AT453" s="82"/>
      <c r="AU453" s="83">
        <v>45777</v>
      </c>
      <c r="AV453" s="82" t="s">
        <v>21951</v>
      </c>
      <c r="AW453" s="82">
        <v>1</v>
      </c>
      <c r="AX453" s="83"/>
      <c r="AY453" s="82" t="s">
        <v>4963</v>
      </c>
      <c r="AZ453" s="82">
        <v>1</v>
      </c>
      <c r="BA453" s="82"/>
      <c r="BB453" s="82"/>
      <c r="BC453" s="87"/>
      <c r="BD453" s="87"/>
      <c r="BE453" s="87"/>
      <c r="BF453" s="87"/>
      <c r="BG453" s="82" t="s">
        <v>4888</v>
      </c>
      <c r="BH453" s="82" t="s">
        <v>8509</v>
      </c>
      <c r="BI453" s="82"/>
      <c r="BJ453" s="82"/>
      <c r="BK453" s="82"/>
      <c r="BL453" s="86">
        <v>-35949900</v>
      </c>
      <c r="BM453" s="82">
        <v>-0.47270000000000001</v>
      </c>
      <c r="BN453" s="82" t="s">
        <v>5002</v>
      </c>
      <c r="BO453" s="82"/>
      <c r="BP453" s="88"/>
      <c r="BQ453" s="88"/>
      <c r="BR453" s="88"/>
      <c r="BS453" s="82"/>
      <c r="BT453" s="85"/>
    </row>
    <row r="454" spans="1:72" hidden="1">
      <c r="A454" s="82" t="s">
        <v>5012</v>
      </c>
      <c r="B454" s="82" t="s">
        <v>5013</v>
      </c>
      <c r="C454" s="82"/>
      <c r="D454" s="82" t="s">
        <v>21964</v>
      </c>
      <c r="E454" s="82" t="s">
        <v>8859</v>
      </c>
      <c r="F454" s="82" t="s">
        <v>8508</v>
      </c>
      <c r="G454" s="83">
        <v>45806</v>
      </c>
      <c r="H454" s="84">
        <v>-183750</v>
      </c>
      <c r="I454" s="85"/>
      <c r="J454" s="82">
        <v>227.81</v>
      </c>
      <c r="K454" s="86"/>
      <c r="L454" s="82"/>
      <c r="M454" s="82"/>
      <c r="N454" s="82"/>
      <c r="O454" s="82"/>
      <c r="P454" s="82" t="s">
        <v>5039</v>
      </c>
      <c r="Q454" s="86"/>
      <c r="R454" s="82">
        <v>0</v>
      </c>
      <c r="S454" s="86">
        <v>-183750</v>
      </c>
      <c r="T454" s="83">
        <v>45777</v>
      </c>
      <c r="U454" s="82">
        <v>302</v>
      </c>
      <c r="V454" s="82">
        <v>40307</v>
      </c>
      <c r="W454" s="82" t="s">
        <v>4961</v>
      </c>
      <c r="X454" s="82">
        <v>230.00530000000001</v>
      </c>
      <c r="Y454" s="86">
        <v>-42263473.880000003</v>
      </c>
      <c r="Z454" s="86"/>
      <c r="AA454" s="82">
        <v>232.2</v>
      </c>
      <c r="AB454" s="86">
        <v>-1.89</v>
      </c>
      <c r="AC454" s="86">
        <v>-41860087.5</v>
      </c>
      <c r="AD454" s="86">
        <v>403386.38</v>
      </c>
      <c r="AE454" s="86"/>
      <c r="AF454" s="86">
        <v>403386.38</v>
      </c>
      <c r="AG454" s="86"/>
      <c r="AH454" s="86">
        <v>403386.38</v>
      </c>
      <c r="AI454" s="86"/>
      <c r="AJ454" s="86">
        <v>7605981949.7200003</v>
      </c>
      <c r="AK454" s="82">
        <v>-0.5504</v>
      </c>
      <c r="AL454" s="82" t="s">
        <v>21965</v>
      </c>
      <c r="AM454" s="82"/>
      <c r="AN454" s="82">
        <v>6244</v>
      </c>
      <c r="AO454" s="82" t="s">
        <v>5041</v>
      </c>
      <c r="AP454" s="82"/>
      <c r="AQ454" s="83"/>
      <c r="AR454" s="83"/>
      <c r="AS454" s="82"/>
      <c r="AT454" s="82"/>
      <c r="AU454" s="83">
        <v>45777</v>
      </c>
      <c r="AV454" s="82" t="s">
        <v>21951</v>
      </c>
      <c r="AW454" s="82">
        <v>1</v>
      </c>
      <c r="AX454" s="83"/>
      <c r="AY454" s="82" t="s">
        <v>4963</v>
      </c>
      <c r="AZ454" s="82">
        <v>1</v>
      </c>
      <c r="BA454" s="82"/>
      <c r="BB454" s="82"/>
      <c r="BC454" s="87"/>
      <c r="BD454" s="87"/>
      <c r="BE454" s="87"/>
      <c r="BF454" s="87"/>
      <c r="BG454" s="82" t="s">
        <v>4888</v>
      </c>
      <c r="BH454" s="82" t="s">
        <v>8509</v>
      </c>
      <c r="BI454" s="82"/>
      <c r="BJ454" s="82"/>
      <c r="BK454" s="82"/>
      <c r="BL454" s="86">
        <v>-41860087.5</v>
      </c>
      <c r="BM454" s="82">
        <v>-0.5504</v>
      </c>
      <c r="BN454" s="82" t="s">
        <v>5002</v>
      </c>
      <c r="BO454" s="82"/>
      <c r="BP454" s="88"/>
      <c r="BQ454" s="88"/>
      <c r="BR454" s="88"/>
      <c r="BS454" s="82"/>
      <c r="BT454" s="85"/>
    </row>
    <row r="455" spans="1:72" hidden="1">
      <c r="A455" s="82" t="s">
        <v>5012</v>
      </c>
      <c r="B455" s="82" t="s">
        <v>5013</v>
      </c>
      <c r="C455" s="82"/>
      <c r="D455" s="82" t="s">
        <v>22069</v>
      </c>
      <c r="E455" s="82" t="s">
        <v>8438</v>
      </c>
      <c r="F455" s="82" t="s">
        <v>8508</v>
      </c>
      <c r="G455" s="83">
        <v>45806</v>
      </c>
      <c r="H455" s="84">
        <v>-11400</v>
      </c>
      <c r="I455" s="85"/>
      <c r="J455" s="82">
        <v>1868.8</v>
      </c>
      <c r="K455" s="86"/>
      <c r="L455" s="82"/>
      <c r="M455" s="82"/>
      <c r="N455" s="82"/>
      <c r="O455" s="82"/>
      <c r="P455" s="82" t="s">
        <v>8439</v>
      </c>
      <c r="Q455" s="86"/>
      <c r="R455" s="82">
        <v>0</v>
      </c>
      <c r="S455" s="86">
        <v>-11400</v>
      </c>
      <c r="T455" s="83">
        <v>45777</v>
      </c>
      <c r="U455" s="82">
        <v>302</v>
      </c>
      <c r="V455" s="82">
        <v>40306</v>
      </c>
      <c r="W455" s="82" t="s">
        <v>4961</v>
      </c>
      <c r="X455" s="82">
        <v>1851.9124999999999</v>
      </c>
      <c r="Y455" s="86">
        <v>-21111802.5</v>
      </c>
      <c r="Z455" s="86"/>
      <c r="AA455" s="82">
        <v>1829</v>
      </c>
      <c r="AB455" s="86">
        <v>2.1800000000000002</v>
      </c>
      <c r="AC455" s="86">
        <v>-21304320</v>
      </c>
      <c r="AD455" s="86">
        <v>-192517.5</v>
      </c>
      <c r="AE455" s="86"/>
      <c r="AF455" s="86">
        <v>-192517.5</v>
      </c>
      <c r="AG455" s="86"/>
      <c r="AH455" s="86">
        <v>-192517.5</v>
      </c>
      <c r="AI455" s="86"/>
      <c r="AJ455" s="86">
        <v>7605981949.7200003</v>
      </c>
      <c r="AK455" s="82">
        <v>-0.28010000000000002</v>
      </c>
      <c r="AL455" s="82" t="s">
        <v>22070</v>
      </c>
      <c r="AM455" s="82"/>
      <c r="AN455" s="82">
        <v>6253</v>
      </c>
      <c r="AO455" s="82" t="s">
        <v>8441</v>
      </c>
      <c r="AP455" s="82"/>
      <c r="AQ455" s="83"/>
      <c r="AR455" s="83"/>
      <c r="AS455" s="82"/>
      <c r="AT455" s="82"/>
      <c r="AU455" s="83">
        <v>45777</v>
      </c>
      <c r="AV455" s="82" t="s">
        <v>21951</v>
      </c>
      <c r="AW455" s="82">
        <v>1</v>
      </c>
      <c r="AX455" s="83"/>
      <c r="AY455" s="82" t="s">
        <v>4963</v>
      </c>
      <c r="AZ455" s="82">
        <v>1</v>
      </c>
      <c r="BA455" s="82"/>
      <c r="BB455" s="82"/>
      <c r="BC455" s="87"/>
      <c r="BD455" s="87"/>
      <c r="BE455" s="87"/>
      <c r="BF455" s="87"/>
      <c r="BG455" s="82" t="s">
        <v>4888</v>
      </c>
      <c r="BH455" s="82" t="s">
        <v>8509</v>
      </c>
      <c r="BI455" s="82"/>
      <c r="BJ455" s="82"/>
      <c r="BK455" s="82"/>
      <c r="BL455" s="86">
        <v>-21304320</v>
      </c>
      <c r="BM455" s="82">
        <v>-0.28010000000000002</v>
      </c>
      <c r="BN455" s="82" t="s">
        <v>8442</v>
      </c>
      <c r="BO455" s="82"/>
      <c r="BP455" s="88"/>
      <c r="BQ455" s="88"/>
      <c r="BR455" s="88"/>
      <c r="BS455" s="82"/>
      <c r="BT455" s="85"/>
    </row>
    <row r="456" spans="1:72" hidden="1">
      <c r="A456" s="82" t="s">
        <v>5012</v>
      </c>
      <c r="B456" s="82" t="s">
        <v>5013</v>
      </c>
      <c r="C456" s="82"/>
      <c r="D456" s="82" t="s">
        <v>22071</v>
      </c>
      <c r="E456" s="82" t="s">
        <v>8585</v>
      </c>
      <c r="F456" s="82" t="s">
        <v>8508</v>
      </c>
      <c r="G456" s="83">
        <v>45806</v>
      </c>
      <c r="H456" s="84">
        <v>-103950</v>
      </c>
      <c r="I456" s="85"/>
      <c r="J456" s="82">
        <v>387.1</v>
      </c>
      <c r="K456" s="86"/>
      <c r="L456" s="82"/>
      <c r="M456" s="82"/>
      <c r="N456" s="82"/>
      <c r="O456" s="82"/>
      <c r="P456" s="82" t="s">
        <v>8586</v>
      </c>
      <c r="Q456" s="86"/>
      <c r="R456" s="82">
        <v>0</v>
      </c>
      <c r="S456" s="86">
        <v>-103950</v>
      </c>
      <c r="T456" s="83">
        <v>45777</v>
      </c>
      <c r="U456" s="82">
        <v>302</v>
      </c>
      <c r="V456" s="82">
        <v>40325</v>
      </c>
      <c r="W456" s="82" t="s">
        <v>4961</v>
      </c>
      <c r="X456" s="82">
        <v>403.54390000000001</v>
      </c>
      <c r="Y456" s="86">
        <v>-41948388.409999996</v>
      </c>
      <c r="Z456" s="86"/>
      <c r="AA456" s="82">
        <v>390.15</v>
      </c>
      <c r="AB456" s="86">
        <v>-0.78</v>
      </c>
      <c r="AC456" s="86">
        <v>-40239045</v>
      </c>
      <c r="AD456" s="86">
        <v>1709343.41</v>
      </c>
      <c r="AE456" s="86"/>
      <c r="AF456" s="86">
        <v>1709343.41</v>
      </c>
      <c r="AG456" s="86"/>
      <c r="AH456" s="86">
        <v>1709343.41</v>
      </c>
      <c r="AI456" s="86"/>
      <c r="AJ456" s="86">
        <v>7605981949.7200003</v>
      </c>
      <c r="AK456" s="82">
        <v>-0.52900000000000003</v>
      </c>
      <c r="AL456" s="82" t="s">
        <v>22072</v>
      </c>
      <c r="AM456" s="82"/>
      <c r="AN456" s="82">
        <v>6425</v>
      </c>
      <c r="AO456" s="82" t="s">
        <v>8588</v>
      </c>
      <c r="AP456" s="82"/>
      <c r="AQ456" s="83"/>
      <c r="AR456" s="83"/>
      <c r="AS456" s="82"/>
      <c r="AT456" s="82"/>
      <c r="AU456" s="83">
        <v>45777</v>
      </c>
      <c r="AV456" s="82" t="s">
        <v>21951</v>
      </c>
      <c r="AW456" s="82">
        <v>1</v>
      </c>
      <c r="AX456" s="83"/>
      <c r="AY456" s="82" t="s">
        <v>4963</v>
      </c>
      <c r="AZ456" s="82">
        <v>1</v>
      </c>
      <c r="BA456" s="82"/>
      <c r="BB456" s="82"/>
      <c r="BC456" s="87"/>
      <c r="BD456" s="87"/>
      <c r="BE456" s="87"/>
      <c r="BF456" s="87"/>
      <c r="BG456" s="82" t="s">
        <v>4888</v>
      </c>
      <c r="BH456" s="82" t="s">
        <v>8509</v>
      </c>
      <c r="BI456" s="82"/>
      <c r="BJ456" s="82"/>
      <c r="BK456" s="82"/>
      <c r="BL456" s="86">
        <v>-40239045</v>
      </c>
      <c r="BM456" s="82">
        <v>-0.52900000000000003</v>
      </c>
      <c r="BN456" s="82" t="s">
        <v>4975</v>
      </c>
      <c r="BO456" s="82"/>
      <c r="BP456" s="88"/>
      <c r="BQ456" s="88"/>
      <c r="BR456" s="88"/>
      <c r="BS456" s="82"/>
      <c r="BT456" s="85"/>
    </row>
    <row r="457" spans="1:72" hidden="1">
      <c r="A457" s="82" t="s">
        <v>5012</v>
      </c>
      <c r="B457" s="82" t="s">
        <v>5013</v>
      </c>
      <c r="C457" s="82"/>
      <c r="D457" s="82" t="s">
        <v>21984</v>
      </c>
      <c r="E457" s="82" t="s">
        <v>8525</v>
      </c>
      <c r="F457" s="82" t="s">
        <v>8508</v>
      </c>
      <c r="G457" s="83">
        <v>45806</v>
      </c>
      <c r="H457" s="84">
        <v>-8000</v>
      </c>
      <c r="I457" s="85"/>
      <c r="J457" s="82">
        <v>2749.7</v>
      </c>
      <c r="K457" s="86"/>
      <c r="L457" s="82"/>
      <c r="M457" s="82"/>
      <c r="N457" s="82"/>
      <c r="O457" s="82"/>
      <c r="P457" s="82" t="s">
        <v>5019</v>
      </c>
      <c r="Q457" s="86"/>
      <c r="R457" s="82">
        <v>0</v>
      </c>
      <c r="S457" s="86">
        <v>-8000</v>
      </c>
      <c r="T457" s="83">
        <v>45777</v>
      </c>
      <c r="U457" s="82">
        <v>302</v>
      </c>
      <c r="V457" s="82">
        <v>40361</v>
      </c>
      <c r="W457" s="82" t="s">
        <v>4961</v>
      </c>
      <c r="X457" s="82">
        <v>2777.7375000000002</v>
      </c>
      <c r="Y457" s="86">
        <v>-22221900</v>
      </c>
      <c r="Z457" s="86"/>
      <c r="AA457" s="82">
        <v>2753.5</v>
      </c>
      <c r="AB457" s="86">
        <v>-0.14000000000000001</v>
      </c>
      <c r="AC457" s="86">
        <v>-21997600</v>
      </c>
      <c r="AD457" s="86">
        <v>224300</v>
      </c>
      <c r="AE457" s="86"/>
      <c r="AF457" s="86">
        <v>224300</v>
      </c>
      <c r="AG457" s="86"/>
      <c r="AH457" s="86">
        <v>224300</v>
      </c>
      <c r="AI457" s="86"/>
      <c r="AJ457" s="86">
        <v>7605981949.7200003</v>
      </c>
      <c r="AK457" s="82">
        <v>-0.28920000000000001</v>
      </c>
      <c r="AL457" s="82" t="s">
        <v>21985</v>
      </c>
      <c r="AM457" s="82"/>
      <c r="AN457" s="82">
        <v>6808</v>
      </c>
      <c r="AO457" s="82" t="s">
        <v>5019</v>
      </c>
      <c r="AP457" s="82"/>
      <c r="AQ457" s="83"/>
      <c r="AR457" s="83"/>
      <c r="AS457" s="82"/>
      <c r="AT457" s="82"/>
      <c r="AU457" s="83">
        <v>45777</v>
      </c>
      <c r="AV457" s="82" t="s">
        <v>21951</v>
      </c>
      <c r="AW457" s="82">
        <v>1</v>
      </c>
      <c r="AX457" s="83"/>
      <c r="AY457" s="82" t="s">
        <v>4963</v>
      </c>
      <c r="AZ457" s="82">
        <v>1</v>
      </c>
      <c r="BA457" s="82"/>
      <c r="BB457" s="82"/>
      <c r="BC457" s="87"/>
      <c r="BD457" s="87"/>
      <c r="BE457" s="87"/>
      <c r="BF457" s="87"/>
      <c r="BG457" s="82" t="s">
        <v>4888</v>
      </c>
      <c r="BH457" s="82" t="s">
        <v>8509</v>
      </c>
      <c r="BI457" s="82"/>
      <c r="BJ457" s="82"/>
      <c r="BK457" s="82"/>
      <c r="BL457" s="86">
        <v>-21997600</v>
      </c>
      <c r="BM457" s="82">
        <v>-0.28920000000000001</v>
      </c>
      <c r="BN457" s="82" t="s">
        <v>5020</v>
      </c>
      <c r="BO457" s="82"/>
      <c r="BP457" s="88"/>
      <c r="BQ457" s="88"/>
      <c r="BR457" s="88"/>
      <c r="BS457" s="82"/>
      <c r="BT457" s="85"/>
    </row>
    <row r="458" spans="1:72" hidden="1">
      <c r="A458" s="82" t="s">
        <v>5012</v>
      </c>
      <c r="B458" s="82" t="s">
        <v>5013</v>
      </c>
      <c r="C458" s="82"/>
      <c r="D458" s="82" t="s">
        <v>21990</v>
      </c>
      <c r="E458" s="82" t="s">
        <v>8212</v>
      </c>
      <c r="F458" s="82" t="s">
        <v>8508</v>
      </c>
      <c r="G458" s="83">
        <v>45806</v>
      </c>
      <c r="H458" s="84">
        <v>-22000</v>
      </c>
      <c r="I458" s="85"/>
      <c r="J458" s="82">
        <v>1934</v>
      </c>
      <c r="K458" s="86"/>
      <c r="L458" s="82"/>
      <c r="M458" s="82"/>
      <c r="N458" s="82"/>
      <c r="O458" s="82"/>
      <c r="P458" s="82" t="s">
        <v>4960</v>
      </c>
      <c r="Q458" s="86"/>
      <c r="R458" s="82">
        <v>0</v>
      </c>
      <c r="S458" s="86">
        <v>-22000</v>
      </c>
      <c r="T458" s="83">
        <v>45777</v>
      </c>
      <c r="U458" s="82">
        <v>302</v>
      </c>
      <c r="V458" s="82">
        <v>40371</v>
      </c>
      <c r="W458" s="82" t="s">
        <v>4961</v>
      </c>
      <c r="X458" s="82">
        <v>1973.4475</v>
      </c>
      <c r="Y458" s="86">
        <v>-43415845</v>
      </c>
      <c r="Z458" s="86"/>
      <c r="AA458" s="82">
        <v>1916.9</v>
      </c>
      <c r="AB458" s="86">
        <v>0.89</v>
      </c>
      <c r="AC458" s="86">
        <v>-42548000</v>
      </c>
      <c r="AD458" s="86">
        <v>867845</v>
      </c>
      <c r="AE458" s="86"/>
      <c r="AF458" s="86">
        <v>867845</v>
      </c>
      <c r="AG458" s="86"/>
      <c r="AH458" s="86">
        <v>867845</v>
      </c>
      <c r="AI458" s="86"/>
      <c r="AJ458" s="86">
        <v>7605981949.7200003</v>
      </c>
      <c r="AK458" s="82">
        <v>-0.55940000000000001</v>
      </c>
      <c r="AL458" s="82" t="s">
        <v>21991</v>
      </c>
      <c r="AM458" s="82"/>
      <c r="AN458" s="82">
        <v>6884</v>
      </c>
      <c r="AO458" s="82" t="s">
        <v>4962</v>
      </c>
      <c r="AP458" s="82"/>
      <c r="AQ458" s="83"/>
      <c r="AR458" s="83"/>
      <c r="AS458" s="82"/>
      <c r="AT458" s="82"/>
      <c r="AU458" s="83">
        <v>45777</v>
      </c>
      <c r="AV458" s="82" t="s">
        <v>21951</v>
      </c>
      <c r="AW458" s="82">
        <v>1</v>
      </c>
      <c r="AX458" s="83"/>
      <c r="AY458" s="82" t="s">
        <v>4963</v>
      </c>
      <c r="AZ458" s="82">
        <v>1</v>
      </c>
      <c r="BA458" s="82"/>
      <c r="BB458" s="82"/>
      <c r="BC458" s="87"/>
      <c r="BD458" s="87"/>
      <c r="BE458" s="87"/>
      <c r="BF458" s="87"/>
      <c r="BG458" s="82" t="s">
        <v>4888</v>
      </c>
      <c r="BH458" s="82" t="s">
        <v>8509</v>
      </c>
      <c r="BI458" s="82"/>
      <c r="BJ458" s="82"/>
      <c r="BK458" s="82"/>
      <c r="BL458" s="86">
        <v>-42548000</v>
      </c>
      <c r="BM458" s="82">
        <v>-0.55940000000000001</v>
      </c>
      <c r="BN458" s="82" t="s">
        <v>4964</v>
      </c>
      <c r="BO458" s="82"/>
      <c r="BP458" s="88"/>
      <c r="BQ458" s="88"/>
      <c r="BR458" s="88"/>
      <c r="BS458" s="82"/>
      <c r="BT458" s="85"/>
    </row>
    <row r="459" spans="1:72" hidden="1">
      <c r="A459" s="82" t="s">
        <v>5012</v>
      </c>
      <c r="B459" s="82" t="s">
        <v>5013</v>
      </c>
      <c r="C459" s="82"/>
      <c r="D459" s="82" t="s">
        <v>22073</v>
      </c>
      <c r="E459" s="82" t="s">
        <v>8983</v>
      </c>
      <c r="F459" s="82" t="s">
        <v>8508</v>
      </c>
      <c r="G459" s="83">
        <v>45806</v>
      </c>
      <c r="H459" s="84">
        <v>-21000</v>
      </c>
      <c r="I459" s="85"/>
      <c r="J459" s="82">
        <v>1884.4</v>
      </c>
      <c r="K459" s="86"/>
      <c r="L459" s="82"/>
      <c r="M459" s="82"/>
      <c r="N459" s="82"/>
      <c r="O459" s="82"/>
      <c r="P459" s="82" t="s">
        <v>8941</v>
      </c>
      <c r="Q459" s="86"/>
      <c r="R459" s="82">
        <v>0</v>
      </c>
      <c r="S459" s="86">
        <v>-21000</v>
      </c>
      <c r="T459" s="83">
        <v>45777</v>
      </c>
      <c r="U459" s="82">
        <v>302</v>
      </c>
      <c r="V459" s="82">
        <v>40383</v>
      </c>
      <c r="W459" s="82" t="s">
        <v>4961</v>
      </c>
      <c r="X459" s="82">
        <v>1849.8929000000001</v>
      </c>
      <c r="Y459" s="86">
        <v>-38847750.899999999</v>
      </c>
      <c r="Z459" s="86"/>
      <c r="AA459" s="82">
        <v>1864.9</v>
      </c>
      <c r="AB459" s="86">
        <v>1.05</v>
      </c>
      <c r="AC459" s="86">
        <v>-39572400</v>
      </c>
      <c r="AD459" s="86">
        <v>-724649.1</v>
      </c>
      <c r="AE459" s="86"/>
      <c r="AF459" s="86">
        <v>-724649.1</v>
      </c>
      <c r="AG459" s="86"/>
      <c r="AH459" s="86">
        <v>-724649.1</v>
      </c>
      <c r="AI459" s="86"/>
      <c r="AJ459" s="86">
        <v>7605981949.7200003</v>
      </c>
      <c r="AK459" s="82">
        <v>-0.52029999999999998</v>
      </c>
      <c r="AL459" s="82" t="s">
        <v>22074</v>
      </c>
      <c r="AM459" s="82"/>
      <c r="AN459" s="82">
        <v>782564</v>
      </c>
      <c r="AO459" s="82" t="s">
        <v>8534</v>
      </c>
      <c r="AP459" s="82"/>
      <c r="AQ459" s="83"/>
      <c r="AR459" s="83"/>
      <c r="AS459" s="82"/>
      <c r="AT459" s="82"/>
      <c r="AU459" s="83">
        <v>45777</v>
      </c>
      <c r="AV459" s="82" t="s">
        <v>21951</v>
      </c>
      <c r="AW459" s="82">
        <v>1</v>
      </c>
      <c r="AX459" s="83"/>
      <c r="AY459" s="82" t="s">
        <v>4963</v>
      </c>
      <c r="AZ459" s="82">
        <v>1</v>
      </c>
      <c r="BA459" s="82"/>
      <c r="BB459" s="82"/>
      <c r="BC459" s="87"/>
      <c r="BD459" s="87"/>
      <c r="BE459" s="87"/>
      <c r="BF459" s="87"/>
      <c r="BG459" s="82" t="s">
        <v>4888</v>
      </c>
      <c r="BH459" s="82" t="s">
        <v>8509</v>
      </c>
      <c r="BI459" s="82"/>
      <c r="BJ459" s="82"/>
      <c r="BK459" s="82"/>
      <c r="BL459" s="86">
        <v>-39572400</v>
      </c>
      <c r="BM459" s="82">
        <v>-0.52029999999999998</v>
      </c>
      <c r="BN459" s="82" t="s">
        <v>4964</v>
      </c>
      <c r="BO459" s="82"/>
      <c r="BP459" s="88"/>
      <c r="BQ459" s="88"/>
      <c r="BR459" s="88"/>
      <c r="BS459" s="82"/>
      <c r="BT459" s="85"/>
    </row>
    <row r="460" spans="1:72" hidden="1">
      <c r="A460" s="82" t="s">
        <v>5012</v>
      </c>
      <c r="B460" s="82" t="s">
        <v>5013</v>
      </c>
      <c r="C460" s="82"/>
      <c r="D460" s="82" t="s">
        <v>22075</v>
      </c>
      <c r="E460" s="82" t="s">
        <v>8378</v>
      </c>
      <c r="F460" s="82" t="s">
        <v>8508</v>
      </c>
      <c r="G460" s="83">
        <v>45806</v>
      </c>
      <c r="H460" s="84">
        <v>-5850</v>
      </c>
      <c r="I460" s="85"/>
      <c r="J460" s="82">
        <v>3349.7</v>
      </c>
      <c r="K460" s="86"/>
      <c r="L460" s="82"/>
      <c r="M460" s="82"/>
      <c r="N460" s="82"/>
      <c r="O460" s="82"/>
      <c r="P460" s="82" t="s">
        <v>4987</v>
      </c>
      <c r="Q460" s="86"/>
      <c r="R460" s="82">
        <v>0</v>
      </c>
      <c r="S460" s="86">
        <v>-5850</v>
      </c>
      <c r="T460" s="83">
        <v>45777</v>
      </c>
      <c r="U460" s="82">
        <v>302</v>
      </c>
      <c r="V460" s="82">
        <v>40422</v>
      </c>
      <c r="W460" s="82" t="s">
        <v>4961</v>
      </c>
      <c r="X460" s="82">
        <v>3291.1179000000002</v>
      </c>
      <c r="Y460" s="86">
        <v>-19253039.719999999</v>
      </c>
      <c r="Z460" s="86"/>
      <c r="AA460" s="82">
        <v>3338.8</v>
      </c>
      <c r="AB460" s="86">
        <v>0.33</v>
      </c>
      <c r="AC460" s="86">
        <v>-19595745</v>
      </c>
      <c r="AD460" s="86">
        <v>-342705.28</v>
      </c>
      <c r="AE460" s="86"/>
      <c r="AF460" s="86">
        <v>-342705.28</v>
      </c>
      <c r="AG460" s="86"/>
      <c r="AH460" s="86">
        <v>-342705.28</v>
      </c>
      <c r="AI460" s="86"/>
      <c r="AJ460" s="86">
        <v>7605981949.7200003</v>
      </c>
      <c r="AK460" s="82">
        <v>-0.2576</v>
      </c>
      <c r="AL460" s="82" t="s">
        <v>22076</v>
      </c>
      <c r="AM460" s="82"/>
      <c r="AN460" s="82">
        <v>7306</v>
      </c>
      <c r="AO460" s="82" t="s">
        <v>4988</v>
      </c>
      <c r="AP460" s="82"/>
      <c r="AQ460" s="83"/>
      <c r="AR460" s="83"/>
      <c r="AS460" s="82"/>
      <c r="AT460" s="82"/>
      <c r="AU460" s="83">
        <v>45777</v>
      </c>
      <c r="AV460" s="82" t="s">
        <v>21951</v>
      </c>
      <c r="AW460" s="82">
        <v>1</v>
      </c>
      <c r="AX460" s="83"/>
      <c r="AY460" s="82" t="s">
        <v>4963</v>
      </c>
      <c r="AZ460" s="82">
        <v>1</v>
      </c>
      <c r="BA460" s="82"/>
      <c r="BB460" s="82"/>
      <c r="BC460" s="87"/>
      <c r="BD460" s="87"/>
      <c r="BE460" s="87"/>
      <c r="BF460" s="87"/>
      <c r="BG460" s="82" t="s">
        <v>4888</v>
      </c>
      <c r="BH460" s="82" t="s">
        <v>8509</v>
      </c>
      <c r="BI460" s="82"/>
      <c r="BJ460" s="82"/>
      <c r="BK460" s="82"/>
      <c r="BL460" s="86">
        <v>-19595745</v>
      </c>
      <c r="BM460" s="82">
        <v>-0.2576</v>
      </c>
      <c r="BN460" s="82" t="s">
        <v>4988</v>
      </c>
      <c r="BO460" s="82"/>
      <c r="BP460" s="88"/>
      <c r="BQ460" s="88"/>
      <c r="BR460" s="88"/>
      <c r="BS460" s="82"/>
      <c r="BT460" s="85"/>
    </row>
    <row r="461" spans="1:72" hidden="1">
      <c r="A461" s="82" t="s">
        <v>5012</v>
      </c>
      <c r="B461" s="82" t="s">
        <v>5013</v>
      </c>
      <c r="C461" s="82"/>
      <c r="D461" s="82" t="s">
        <v>22077</v>
      </c>
      <c r="E461" s="82" t="s">
        <v>8307</v>
      </c>
      <c r="F461" s="82" t="s">
        <v>8508</v>
      </c>
      <c r="G461" s="83">
        <v>45806</v>
      </c>
      <c r="H461" s="84">
        <v>-58500</v>
      </c>
      <c r="I461" s="85"/>
      <c r="J461" s="82">
        <v>356.3</v>
      </c>
      <c r="K461" s="86"/>
      <c r="L461" s="82"/>
      <c r="M461" s="82"/>
      <c r="N461" s="82"/>
      <c r="O461" s="82"/>
      <c r="P461" s="82" t="s">
        <v>8308</v>
      </c>
      <c r="Q461" s="86"/>
      <c r="R461" s="82">
        <v>0</v>
      </c>
      <c r="S461" s="86">
        <v>-58500</v>
      </c>
      <c r="T461" s="83">
        <v>45777</v>
      </c>
      <c r="U461" s="82">
        <v>302</v>
      </c>
      <c r="V461" s="82">
        <v>40451</v>
      </c>
      <c r="W461" s="82" t="s">
        <v>4961</v>
      </c>
      <c r="X461" s="82">
        <v>365.78460000000001</v>
      </c>
      <c r="Y461" s="86">
        <v>-21398399.100000001</v>
      </c>
      <c r="Z461" s="86"/>
      <c r="AA461" s="82">
        <v>358.35</v>
      </c>
      <c r="AB461" s="86">
        <v>-0.56999999999999995</v>
      </c>
      <c r="AC461" s="86">
        <v>-20843550</v>
      </c>
      <c r="AD461" s="86">
        <v>554849.1</v>
      </c>
      <c r="AE461" s="86"/>
      <c r="AF461" s="86">
        <v>554849.1</v>
      </c>
      <c r="AG461" s="86"/>
      <c r="AH461" s="86">
        <v>554849.1</v>
      </c>
      <c r="AI461" s="86"/>
      <c r="AJ461" s="86">
        <v>7605981949.7200003</v>
      </c>
      <c r="AK461" s="82">
        <v>-0.27400000000000002</v>
      </c>
      <c r="AL461" s="82" t="s">
        <v>22078</v>
      </c>
      <c r="AM461" s="82"/>
      <c r="AN461" s="82">
        <v>7567</v>
      </c>
      <c r="AO461" s="82" t="s">
        <v>8309</v>
      </c>
      <c r="AP461" s="82"/>
      <c r="AQ461" s="83"/>
      <c r="AR461" s="83"/>
      <c r="AS461" s="82"/>
      <c r="AT461" s="82"/>
      <c r="AU461" s="83">
        <v>45777</v>
      </c>
      <c r="AV461" s="82" t="s">
        <v>21951</v>
      </c>
      <c r="AW461" s="82">
        <v>1</v>
      </c>
      <c r="AX461" s="83"/>
      <c r="AY461" s="82" t="s">
        <v>4963</v>
      </c>
      <c r="AZ461" s="82">
        <v>1</v>
      </c>
      <c r="BA461" s="82"/>
      <c r="BB461" s="82"/>
      <c r="BC461" s="87"/>
      <c r="BD461" s="87"/>
      <c r="BE461" s="87"/>
      <c r="BF461" s="87"/>
      <c r="BG461" s="82" t="s">
        <v>4888</v>
      </c>
      <c r="BH461" s="82" t="s">
        <v>8509</v>
      </c>
      <c r="BI461" s="82"/>
      <c r="BJ461" s="82"/>
      <c r="BK461" s="82"/>
      <c r="BL461" s="86">
        <v>-20843550</v>
      </c>
      <c r="BM461" s="82">
        <v>-0.27400000000000002</v>
      </c>
      <c r="BN461" s="82" t="s">
        <v>8309</v>
      </c>
      <c r="BO461" s="82"/>
      <c r="BP461" s="88"/>
      <c r="BQ461" s="88"/>
      <c r="BR461" s="88"/>
      <c r="BS461" s="82"/>
      <c r="BT461" s="85"/>
    </row>
    <row r="462" spans="1:72" hidden="1">
      <c r="A462" s="82" t="s">
        <v>5012</v>
      </c>
      <c r="B462" s="82" t="s">
        <v>5013</v>
      </c>
      <c r="C462" s="82"/>
      <c r="D462" s="82" t="s">
        <v>22024</v>
      </c>
      <c r="E462" s="82" t="s">
        <v>8342</v>
      </c>
      <c r="F462" s="82" t="s">
        <v>8508</v>
      </c>
      <c r="G462" s="83">
        <v>45806</v>
      </c>
      <c r="H462" s="84">
        <v>-47000</v>
      </c>
      <c r="I462" s="85"/>
      <c r="J462" s="82">
        <v>1409.3</v>
      </c>
      <c r="K462" s="86"/>
      <c r="L462" s="82"/>
      <c r="M462" s="82"/>
      <c r="N462" s="82"/>
      <c r="O462" s="82"/>
      <c r="P462" s="82" t="s">
        <v>8294</v>
      </c>
      <c r="Q462" s="86"/>
      <c r="R462" s="82">
        <v>0</v>
      </c>
      <c r="S462" s="86">
        <v>-47000</v>
      </c>
      <c r="T462" s="83">
        <v>45777</v>
      </c>
      <c r="U462" s="82">
        <v>302</v>
      </c>
      <c r="V462" s="82">
        <v>40235</v>
      </c>
      <c r="W462" s="82" t="s">
        <v>4961</v>
      </c>
      <c r="X462" s="82">
        <v>1306.1287</v>
      </c>
      <c r="Y462" s="86">
        <v>-61388048.899999999</v>
      </c>
      <c r="Z462" s="86"/>
      <c r="AA462" s="82">
        <v>1403.5</v>
      </c>
      <c r="AB462" s="86">
        <v>0.41</v>
      </c>
      <c r="AC462" s="86">
        <v>-66237100</v>
      </c>
      <c r="AD462" s="86">
        <v>-4849051.0999999996</v>
      </c>
      <c r="AE462" s="86"/>
      <c r="AF462" s="86">
        <v>-4849051.0999999996</v>
      </c>
      <c r="AG462" s="86"/>
      <c r="AH462" s="86">
        <v>-4849051.0999999996</v>
      </c>
      <c r="AI462" s="86"/>
      <c r="AJ462" s="86">
        <v>7605981949.7200003</v>
      </c>
      <c r="AK462" s="82">
        <v>-0.87090000000000001</v>
      </c>
      <c r="AL462" s="82" t="s">
        <v>22025</v>
      </c>
      <c r="AM462" s="82"/>
      <c r="AN462" s="82">
        <v>7842</v>
      </c>
      <c r="AO462" s="82" t="s">
        <v>8295</v>
      </c>
      <c r="AP462" s="82"/>
      <c r="AQ462" s="83"/>
      <c r="AR462" s="83"/>
      <c r="AS462" s="82"/>
      <c r="AT462" s="82"/>
      <c r="AU462" s="83">
        <v>45777</v>
      </c>
      <c r="AV462" s="82" t="s">
        <v>21951</v>
      </c>
      <c r="AW462" s="82">
        <v>1</v>
      </c>
      <c r="AX462" s="83"/>
      <c r="AY462" s="82" t="s">
        <v>4963</v>
      </c>
      <c r="AZ462" s="82">
        <v>1</v>
      </c>
      <c r="BA462" s="82"/>
      <c r="BB462" s="82"/>
      <c r="BC462" s="87"/>
      <c r="BD462" s="87"/>
      <c r="BE462" s="87"/>
      <c r="BF462" s="87"/>
      <c r="BG462" s="82" t="s">
        <v>4888</v>
      </c>
      <c r="BH462" s="82" t="s">
        <v>8509</v>
      </c>
      <c r="BI462" s="82"/>
      <c r="BJ462" s="82"/>
      <c r="BK462" s="82"/>
      <c r="BL462" s="86">
        <v>-66237100</v>
      </c>
      <c r="BM462" s="82">
        <v>-0.87090000000000001</v>
      </c>
      <c r="BN462" s="82" t="s">
        <v>4975</v>
      </c>
      <c r="BO462" s="82"/>
      <c r="BP462" s="88"/>
      <c r="BQ462" s="88"/>
      <c r="BR462" s="88"/>
      <c r="BS462" s="82"/>
      <c r="BT462" s="85"/>
    </row>
    <row r="463" spans="1:72" hidden="1">
      <c r="A463" s="82" t="s">
        <v>5012</v>
      </c>
      <c r="B463" s="82" t="s">
        <v>5013</v>
      </c>
      <c r="C463" s="82"/>
      <c r="D463" s="82" t="s">
        <v>22079</v>
      </c>
      <c r="E463" s="82" t="s">
        <v>8562</v>
      </c>
      <c r="F463" s="82" t="s">
        <v>8508</v>
      </c>
      <c r="G463" s="83">
        <v>45806</v>
      </c>
      <c r="H463" s="84">
        <v>-7125</v>
      </c>
      <c r="I463" s="85"/>
      <c r="J463" s="82">
        <v>3024.3</v>
      </c>
      <c r="K463" s="86"/>
      <c r="L463" s="82"/>
      <c r="M463" s="82"/>
      <c r="N463" s="82"/>
      <c r="O463" s="82"/>
      <c r="P463" s="82" t="s">
        <v>5148</v>
      </c>
      <c r="Q463" s="86"/>
      <c r="R463" s="82">
        <v>0</v>
      </c>
      <c r="S463" s="86">
        <v>-7125</v>
      </c>
      <c r="T463" s="83">
        <v>45777</v>
      </c>
      <c r="U463" s="82">
        <v>302</v>
      </c>
      <c r="V463" s="82">
        <v>40488</v>
      </c>
      <c r="W463" s="82" t="s">
        <v>4961</v>
      </c>
      <c r="X463" s="82">
        <v>3010</v>
      </c>
      <c r="Y463" s="86">
        <v>-21446250</v>
      </c>
      <c r="Z463" s="86"/>
      <c r="AA463" s="82">
        <v>3037.4</v>
      </c>
      <c r="AB463" s="86">
        <v>-0.43</v>
      </c>
      <c r="AC463" s="86">
        <v>-21548137.5</v>
      </c>
      <c r="AD463" s="86">
        <v>-101887.5</v>
      </c>
      <c r="AE463" s="86"/>
      <c r="AF463" s="86">
        <v>-101887.5</v>
      </c>
      <c r="AG463" s="86"/>
      <c r="AH463" s="86">
        <v>-101887.5</v>
      </c>
      <c r="AI463" s="86"/>
      <c r="AJ463" s="86">
        <v>7605981949.7200003</v>
      </c>
      <c r="AK463" s="82">
        <v>-0.2833</v>
      </c>
      <c r="AL463" s="82" t="s">
        <v>22080</v>
      </c>
      <c r="AM463" s="82"/>
      <c r="AN463" s="82">
        <v>8092</v>
      </c>
      <c r="AO463" s="82" t="s">
        <v>4993</v>
      </c>
      <c r="AP463" s="82"/>
      <c r="AQ463" s="83"/>
      <c r="AR463" s="83"/>
      <c r="AS463" s="82"/>
      <c r="AT463" s="82"/>
      <c r="AU463" s="83">
        <v>45777</v>
      </c>
      <c r="AV463" s="82" t="s">
        <v>21951</v>
      </c>
      <c r="AW463" s="82">
        <v>1</v>
      </c>
      <c r="AX463" s="83"/>
      <c r="AY463" s="82" t="s">
        <v>4963</v>
      </c>
      <c r="AZ463" s="82">
        <v>1</v>
      </c>
      <c r="BA463" s="82"/>
      <c r="BB463" s="82"/>
      <c r="BC463" s="87"/>
      <c r="BD463" s="87"/>
      <c r="BE463" s="87"/>
      <c r="BF463" s="87"/>
      <c r="BG463" s="82" t="s">
        <v>4888</v>
      </c>
      <c r="BH463" s="82" t="s">
        <v>8509</v>
      </c>
      <c r="BI463" s="82"/>
      <c r="BJ463" s="82"/>
      <c r="BK463" s="82"/>
      <c r="BL463" s="86">
        <v>-21548137.5</v>
      </c>
      <c r="BM463" s="82">
        <v>-0.2833</v>
      </c>
      <c r="BN463" s="82" t="s">
        <v>4994</v>
      </c>
      <c r="BO463" s="82"/>
      <c r="BP463" s="88"/>
      <c r="BQ463" s="88"/>
      <c r="BR463" s="88"/>
      <c r="BS463" s="82"/>
      <c r="BT463" s="85"/>
    </row>
    <row r="464" spans="1:72" hidden="1">
      <c r="A464" s="82" t="s">
        <v>5012</v>
      </c>
      <c r="B464" s="82" t="s">
        <v>5013</v>
      </c>
      <c r="C464" s="82"/>
      <c r="D464" s="82" t="s">
        <v>22030</v>
      </c>
      <c r="E464" s="82" t="s">
        <v>8321</v>
      </c>
      <c r="F464" s="82" t="s">
        <v>8508</v>
      </c>
      <c r="G464" s="83">
        <v>45806</v>
      </c>
      <c r="H464" s="84">
        <v>-143250</v>
      </c>
      <c r="I464" s="85"/>
      <c r="J464" s="82">
        <v>784.75</v>
      </c>
      <c r="K464" s="86"/>
      <c r="L464" s="82"/>
      <c r="M464" s="82"/>
      <c r="N464" s="82"/>
      <c r="O464" s="82"/>
      <c r="P464" s="82" t="s">
        <v>4973</v>
      </c>
      <c r="Q464" s="86"/>
      <c r="R464" s="82">
        <v>0</v>
      </c>
      <c r="S464" s="86">
        <v>-143250</v>
      </c>
      <c r="T464" s="83">
        <v>45777</v>
      </c>
      <c r="U464" s="82">
        <v>302</v>
      </c>
      <c r="V464" s="82">
        <v>40483</v>
      </c>
      <c r="W464" s="82" t="s">
        <v>4961</v>
      </c>
      <c r="X464" s="82">
        <v>829.41780000000006</v>
      </c>
      <c r="Y464" s="86">
        <v>-118814099.84999999</v>
      </c>
      <c r="Z464" s="86"/>
      <c r="AA464" s="82">
        <v>808.3</v>
      </c>
      <c r="AB464" s="86">
        <v>-2.91</v>
      </c>
      <c r="AC464" s="86">
        <v>-112415437.5</v>
      </c>
      <c r="AD464" s="86">
        <v>6398662.3499999996</v>
      </c>
      <c r="AE464" s="86"/>
      <c r="AF464" s="86">
        <v>6398662.3499999996</v>
      </c>
      <c r="AG464" s="86"/>
      <c r="AH464" s="86">
        <v>6398662.3499999996</v>
      </c>
      <c r="AI464" s="86"/>
      <c r="AJ464" s="86">
        <v>7605981949.7200003</v>
      </c>
      <c r="AK464" s="82">
        <v>-1.478</v>
      </c>
      <c r="AL464" s="82" t="s">
        <v>22031</v>
      </c>
      <c r="AM464" s="82"/>
      <c r="AN464" s="82">
        <v>8119</v>
      </c>
      <c r="AO464" s="82" t="s">
        <v>4962</v>
      </c>
      <c r="AP464" s="82"/>
      <c r="AQ464" s="83"/>
      <c r="AR464" s="83"/>
      <c r="AS464" s="82"/>
      <c r="AT464" s="82"/>
      <c r="AU464" s="83">
        <v>45777</v>
      </c>
      <c r="AV464" s="82" t="s">
        <v>21951</v>
      </c>
      <c r="AW464" s="82">
        <v>1</v>
      </c>
      <c r="AX464" s="83"/>
      <c r="AY464" s="82" t="s">
        <v>4963</v>
      </c>
      <c r="AZ464" s="82">
        <v>1</v>
      </c>
      <c r="BA464" s="82"/>
      <c r="BB464" s="82"/>
      <c r="BC464" s="87"/>
      <c r="BD464" s="87"/>
      <c r="BE464" s="87"/>
      <c r="BF464" s="87"/>
      <c r="BG464" s="82" t="s">
        <v>4888</v>
      </c>
      <c r="BH464" s="82" t="s">
        <v>8509</v>
      </c>
      <c r="BI464" s="82"/>
      <c r="BJ464" s="82"/>
      <c r="BK464" s="82"/>
      <c r="BL464" s="86">
        <v>-112415437.5</v>
      </c>
      <c r="BM464" s="82">
        <v>-1.478</v>
      </c>
      <c r="BN464" s="82" t="s">
        <v>4964</v>
      </c>
      <c r="BO464" s="82"/>
      <c r="BP464" s="88"/>
      <c r="BQ464" s="88"/>
      <c r="BR464" s="88"/>
      <c r="BS464" s="82"/>
      <c r="BT464" s="85"/>
    </row>
    <row r="465" spans="1:72" hidden="1">
      <c r="A465" s="82" t="s">
        <v>5012</v>
      </c>
      <c r="B465" s="82" t="s">
        <v>5013</v>
      </c>
      <c r="C465" s="82"/>
      <c r="D465" s="82" t="s">
        <v>22081</v>
      </c>
      <c r="E465" s="82" t="s">
        <v>8490</v>
      </c>
      <c r="F465" s="82" t="s">
        <v>8508</v>
      </c>
      <c r="G465" s="83">
        <v>45806</v>
      </c>
      <c r="H465" s="84">
        <v>-34300</v>
      </c>
      <c r="I465" s="85"/>
      <c r="J465" s="82">
        <v>3455.8</v>
      </c>
      <c r="K465" s="86"/>
      <c r="L465" s="82"/>
      <c r="M465" s="82"/>
      <c r="N465" s="82"/>
      <c r="O465" s="82"/>
      <c r="P465" s="82" t="s">
        <v>4981</v>
      </c>
      <c r="Q465" s="86"/>
      <c r="R465" s="82">
        <v>0</v>
      </c>
      <c r="S465" s="86">
        <v>-34300</v>
      </c>
      <c r="T465" s="83">
        <v>45777</v>
      </c>
      <c r="U465" s="82">
        <v>302</v>
      </c>
      <c r="V465" s="82">
        <v>40504</v>
      </c>
      <c r="W465" s="82" t="s">
        <v>4961</v>
      </c>
      <c r="X465" s="82">
        <v>3327.2337000000002</v>
      </c>
      <c r="Y465" s="86">
        <v>-114124115.91</v>
      </c>
      <c r="Z465" s="86"/>
      <c r="AA465" s="82">
        <v>3464</v>
      </c>
      <c r="AB465" s="86">
        <v>-0.24</v>
      </c>
      <c r="AC465" s="86">
        <v>-118533940</v>
      </c>
      <c r="AD465" s="86">
        <v>-4409824.09</v>
      </c>
      <c r="AE465" s="86"/>
      <c r="AF465" s="86">
        <v>-4409824.09</v>
      </c>
      <c r="AG465" s="86"/>
      <c r="AH465" s="86">
        <v>-4409824.09</v>
      </c>
      <c r="AI465" s="86"/>
      <c r="AJ465" s="86">
        <v>7605981949.7200003</v>
      </c>
      <c r="AK465" s="82">
        <v>-1.5584</v>
      </c>
      <c r="AL465" s="82" t="s">
        <v>22082</v>
      </c>
      <c r="AM465" s="82"/>
      <c r="AN465" s="82">
        <v>8254</v>
      </c>
      <c r="AO465" s="82" t="s">
        <v>4982</v>
      </c>
      <c r="AP465" s="82"/>
      <c r="AQ465" s="83"/>
      <c r="AR465" s="83"/>
      <c r="AS465" s="82"/>
      <c r="AT465" s="82"/>
      <c r="AU465" s="83">
        <v>45777</v>
      </c>
      <c r="AV465" s="82" t="s">
        <v>21951</v>
      </c>
      <c r="AW465" s="82">
        <v>1</v>
      </c>
      <c r="AX465" s="83"/>
      <c r="AY465" s="82" t="s">
        <v>4963</v>
      </c>
      <c r="AZ465" s="82">
        <v>1</v>
      </c>
      <c r="BA465" s="82"/>
      <c r="BB465" s="82"/>
      <c r="BC465" s="87"/>
      <c r="BD465" s="87"/>
      <c r="BE465" s="87"/>
      <c r="BF465" s="87"/>
      <c r="BG465" s="82" t="s">
        <v>4888</v>
      </c>
      <c r="BH465" s="82" t="s">
        <v>8509</v>
      </c>
      <c r="BI465" s="82"/>
      <c r="BJ465" s="82"/>
      <c r="BK465" s="82"/>
      <c r="BL465" s="86">
        <v>-118533940</v>
      </c>
      <c r="BM465" s="82">
        <v>-1.5584</v>
      </c>
      <c r="BN465" s="82" t="s">
        <v>4983</v>
      </c>
      <c r="BO465" s="82"/>
      <c r="BP465" s="88"/>
      <c r="BQ465" s="88"/>
      <c r="BR465" s="88"/>
      <c r="BS465" s="82"/>
      <c r="BT465" s="85"/>
    </row>
    <row r="466" spans="1:72" hidden="1">
      <c r="A466" s="82" t="s">
        <v>5012</v>
      </c>
      <c r="B466" s="82" t="s">
        <v>5013</v>
      </c>
      <c r="C466" s="82"/>
      <c r="D466" s="82" t="s">
        <v>22083</v>
      </c>
      <c r="E466" s="82" t="s">
        <v>8571</v>
      </c>
      <c r="F466" s="82" t="s">
        <v>8508</v>
      </c>
      <c r="G466" s="83">
        <v>45806</v>
      </c>
      <c r="H466" s="84">
        <v>-6500</v>
      </c>
      <c r="I466" s="85"/>
      <c r="J466" s="82">
        <v>3337.2</v>
      </c>
      <c r="K466" s="86"/>
      <c r="L466" s="82"/>
      <c r="M466" s="82"/>
      <c r="N466" s="82"/>
      <c r="O466" s="82"/>
      <c r="P466" s="82" t="s">
        <v>4999</v>
      </c>
      <c r="Q466" s="86"/>
      <c r="R466" s="82">
        <v>0</v>
      </c>
      <c r="S466" s="86">
        <v>-6500</v>
      </c>
      <c r="T466" s="83">
        <v>45777</v>
      </c>
      <c r="U466" s="82">
        <v>302</v>
      </c>
      <c r="V466" s="82">
        <v>40506</v>
      </c>
      <c r="W466" s="82" t="s">
        <v>4961</v>
      </c>
      <c r="X466" s="82">
        <v>3266.3462</v>
      </c>
      <c r="Y466" s="86">
        <v>-21231250.300000001</v>
      </c>
      <c r="Z466" s="86"/>
      <c r="AA466" s="82">
        <v>3337.7</v>
      </c>
      <c r="AB466" s="86">
        <v>-0.02</v>
      </c>
      <c r="AC466" s="86">
        <v>-21691800</v>
      </c>
      <c r="AD466" s="86">
        <v>-460549.7</v>
      </c>
      <c r="AE466" s="86"/>
      <c r="AF466" s="86">
        <v>-460549.7</v>
      </c>
      <c r="AG466" s="86"/>
      <c r="AH466" s="86">
        <v>-460549.7</v>
      </c>
      <c r="AI466" s="86"/>
      <c r="AJ466" s="86">
        <v>7605981949.7200003</v>
      </c>
      <c r="AK466" s="82">
        <v>-0.28520000000000001</v>
      </c>
      <c r="AL466" s="82" t="s">
        <v>22084</v>
      </c>
      <c r="AM466" s="82"/>
      <c r="AN466" s="82">
        <v>8318</v>
      </c>
      <c r="AO466" s="82" t="s">
        <v>5000</v>
      </c>
      <c r="AP466" s="82"/>
      <c r="AQ466" s="83"/>
      <c r="AR466" s="83"/>
      <c r="AS466" s="82"/>
      <c r="AT466" s="82"/>
      <c r="AU466" s="83">
        <v>45777</v>
      </c>
      <c r="AV466" s="82" t="s">
        <v>21951</v>
      </c>
      <c r="AW466" s="82">
        <v>1</v>
      </c>
      <c r="AX466" s="83"/>
      <c r="AY466" s="82" t="s">
        <v>4963</v>
      </c>
      <c r="AZ466" s="82">
        <v>1</v>
      </c>
      <c r="BA466" s="82"/>
      <c r="BB466" s="82"/>
      <c r="BC466" s="87"/>
      <c r="BD466" s="87"/>
      <c r="BE466" s="87"/>
      <c r="BF466" s="87"/>
      <c r="BG466" s="82" t="s">
        <v>4888</v>
      </c>
      <c r="BH466" s="82" t="s">
        <v>8509</v>
      </c>
      <c r="BI466" s="82"/>
      <c r="BJ466" s="82"/>
      <c r="BK466" s="82"/>
      <c r="BL466" s="86">
        <v>-21691800</v>
      </c>
      <c r="BM466" s="82">
        <v>-0.28520000000000001</v>
      </c>
      <c r="BN466" s="82" t="s">
        <v>4997</v>
      </c>
      <c r="BO466" s="82"/>
      <c r="BP466" s="88"/>
      <c r="BQ466" s="88"/>
      <c r="BR466" s="88"/>
      <c r="BS466" s="82"/>
      <c r="BT466" s="85"/>
    </row>
    <row r="467" spans="1:72" hidden="1">
      <c r="A467" s="82" t="s">
        <v>5035</v>
      </c>
      <c r="B467" s="82" t="s">
        <v>5036</v>
      </c>
      <c r="C467" s="82" t="s">
        <v>12352</v>
      </c>
      <c r="D467" s="82" t="s">
        <v>12353</v>
      </c>
      <c r="E467" s="82" t="s">
        <v>12354</v>
      </c>
      <c r="F467" s="82" t="s">
        <v>8213</v>
      </c>
      <c r="G467" s="83">
        <v>49241</v>
      </c>
      <c r="H467" s="84">
        <v>500000</v>
      </c>
      <c r="I467" s="85">
        <v>7.2599999999999998E-2</v>
      </c>
      <c r="J467" s="82">
        <v>101.07210000000001</v>
      </c>
      <c r="K467" s="86">
        <v>1923657.53</v>
      </c>
      <c r="L467" s="82" t="s">
        <v>8214</v>
      </c>
      <c r="M467" s="82" t="s">
        <v>633</v>
      </c>
      <c r="N467" s="82" t="s">
        <v>8214</v>
      </c>
      <c r="O467" s="82" t="s">
        <v>633</v>
      </c>
      <c r="P467" s="82" t="s">
        <v>20842</v>
      </c>
      <c r="Q467" s="86">
        <v>50000000</v>
      </c>
      <c r="R467" s="82">
        <v>9.49</v>
      </c>
      <c r="S467" s="86">
        <v>50000000</v>
      </c>
      <c r="T467" s="83">
        <v>45777</v>
      </c>
      <c r="U467" s="82">
        <v>202</v>
      </c>
      <c r="V467" s="82">
        <v>176167</v>
      </c>
      <c r="W467" s="82" t="s">
        <v>4961</v>
      </c>
      <c r="X467" s="82">
        <v>100</v>
      </c>
      <c r="Y467" s="86">
        <v>50000000</v>
      </c>
      <c r="Z467" s="86"/>
      <c r="AA467" s="82">
        <v>101.0723</v>
      </c>
      <c r="AB467" s="86">
        <v>0</v>
      </c>
      <c r="AC467" s="86">
        <v>50536050</v>
      </c>
      <c r="AD467" s="86">
        <v>50536050</v>
      </c>
      <c r="AE467" s="86">
        <v>0</v>
      </c>
      <c r="AF467" s="86">
        <v>536050</v>
      </c>
      <c r="AG467" s="86">
        <v>536150</v>
      </c>
      <c r="AH467" s="86">
        <v>-100</v>
      </c>
      <c r="AI467" s="86"/>
      <c r="AJ467" s="86">
        <v>5064324329.3400002</v>
      </c>
      <c r="AK467" s="82">
        <v>0.99790000000000001</v>
      </c>
      <c r="AL467" s="82" t="s">
        <v>12355</v>
      </c>
      <c r="AM467" s="82" t="s">
        <v>8216</v>
      </c>
      <c r="AN467" s="82">
        <v>772543</v>
      </c>
      <c r="AO467" s="82" t="s">
        <v>8309</v>
      </c>
      <c r="AP467" s="82">
        <v>7.43</v>
      </c>
      <c r="AQ467" s="83">
        <v>45589</v>
      </c>
      <c r="AR467" s="83">
        <v>45954</v>
      </c>
      <c r="AS467" s="82">
        <v>3464</v>
      </c>
      <c r="AT467" s="82" t="s">
        <v>8217</v>
      </c>
      <c r="AU467" s="83">
        <v>45777</v>
      </c>
      <c r="AV467" s="82" t="s">
        <v>8218</v>
      </c>
      <c r="AW467" s="82">
        <v>100</v>
      </c>
      <c r="AX467" s="83"/>
      <c r="AY467" s="82" t="s">
        <v>4963</v>
      </c>
      <c r="AZ467" s="82">
        <v>1</v>
      </c>
      <c r="BA467" s="82" t="s">
        <v>8219</v>
      </c>
      <c r="BB467" s="82" t="s">
        <v>8219</v>
      </c>
      <c r="BC467" s="87">
        <v>7.2900000000000006E-2</v>
      </c>
      <c r="BD467" s="87">
        <v>7.2300000000000003E-2</v>
      </c>
      <c r="BE467" s="87">
        <v>100.86969999999999</v>
      </c>
      <c r="BF467" s="87">
        <v>101.2745</v>
      </c>
      <c r="BG467" s="82" t="s">
        <v>4888</v>
      </c>
      <c r="BH467" s="82" t="s">
        <v>8581</v>
      </c>
      <c r="BI467" s="82">
        <v>6.4252700000000003</v>
      </c>
      <c r="BJ467" s="82">
        <v>6.4343599999999999</v>
      </c>
      <c r="BK467" s="82">
        <v>6.4298200000000003</v>
      </c>
      <c r="BL467" s="86">
        <v>52459707.530000001</v>
      </c>
      <c r="BM467" s="82">
        <v>1.0359</v>
      </c>
      <c r="BN467" s="82" t="s">
        <v>8309</v>
      </c>
      <c r="BO467" s="82">
        <v>6.8966200000000004</v>
      </c>
      <c r="BP467" s="88"/>
      <c r="BQ467" s="88">
        <v>100000000000</v>
      </c>
      <c r="BR467" s="88">
        <v>6.25</v>
      </c>
      <c r="BS467" s="82" t="s">
        <v>8223</v>
      </c>
      <c r="BT467" s="85"/>
    </row>
    <row r="468" spans="1:72" hidden="1">
      <c r="A468" s="82" t="s">
        <v>5035</v>
      </c>
      <c r="B468" s="82" t="s">
        <v>5036</v>
      </c>
      <c r="C468" s="82" t="s">
        <v>8578</v>
      </c>
      <c r="D468" s="82" t="s">
        <v>8579</v>
      </c>
      <c r="E468" s="82" t="s">
        <v>8378</v>
      </c>
      <c r="F468" s="82" t="s">
        <v>8213</v>
      </c>
      <c r="G468" s="83">
        <v>46871</v>
      </c>
      <c r="H468" s="84">
        <v>500000</v>
      </c>
      <c r="I468" s="85">
        <v>6.7960000000000007E-2</v>
      </c>
      <c r="J468" s="82">
        <v>102.4383</v>
      </c>
      <c r="K468" s="86">
        <v>31746.58</v>
      </c>
      <c r="L468" s="82" t="s">
        <v>8214</v>
      </c>
      <c r="M468" s="82" t="s">
        <v>633</v>
      </c>
      <c r="N468" s="82" t="s">
        <v>8214</v>
      </c>
      <c r="O468" s="82" t="s">
        <v>633</v>
      </c>
      <c r="P468" s="82" t="s">
        <v>4987</v>
      </c>
      <c r="Q468" s="86">
        <v>50000000</v>
      </c>
      <c r="R468" s="82">
        <v>3</v>
      </c>
      <c r="S468" s="86">
        <v>50000000</v>
      </c>
      <c r="T468" s="83">
        <v>45777</v>
      </c>
      <c r="U468" s="82">
        <v>202</v>
      </c>
      <c r="V468" s="82">
        <v>155996</v>
      </c>
      <c r="W468" s="82" t="s">
        <v>4961</v>
      </c>
      <c r="X468" s="82">
        <v>100</v>
      </c>
      <c r="Y468" s="86">
        <v>50000000</v>
      </c>
      <c r="Z468" s="86"/>
      <c r="AA468" s="82">
        <v>102.3377</v>
      </c>
      <c r="AB468" s="86">
        <v>0.1</v>
      </c>
      <c r="AC468" s="86">
        <v>51219150</v>
      </c>
      <c r="AD468" s="86">
        <v>51219150</v>
      </c>
      <c r="AE468" s="86">
        <v>0</v>
      </c>
      <c r="AF468" s="86">
        <v>1219150</v>
      </c>
      <c r="AG468" s="86">
        <v>1168850</v>
      </c>
      <c r="AH468" s="86">
        <v>50300</v>
      </c>
      <c r="AI468" s="86"/>
      <c r="AJ468" s="86">
        <v>5064324329.3400002</v>
      </c>
      <c r="AK468" s="82">
        <v>1.0114000000000001</v>
      </c>
      <c r="AL468" s="82" t="s">
        <v>8580</v>
      </c>
      <c r="AM468" s="82" t="s">
        <v>8216</v>
      </c>
      <c r="AN468" s="82">
        <v>7306</v>
      </c>
      <c r="AO468" s="82" t="s">
        <v>4988</v>
      </c>
      <c r="AP468" s="82">
        <v>7.7249999999999996</v>
      </c>
      <c r="AQ468" s="83">
        <v>45775</v>
      </c>
      <c r="AR468" s="83">
        <v>46140</v>
      </c>
      <c r="AS468" s="82">
        <v>1094</v>
      </c>
      <c r="AT468" s="82" t="s">
        <v>8217</v>
      </c>
      <c r="AU468" s="83">
        <v>45777</v>
      </c>
      <c r="AV468" s="82" t="s">
        <v>8218</v>
      </c>
      <c r="AW468" s="82">
        <v>100</v>
      </c>
      <c r="AX468" s="83"/>
      <c r="AY468" s="82" t="s">
        <v>4963</v>
      </c>
      <c r="AZ468" s="82">
        <v>1</v>
      </c>
      <c r="BA468" s="82" t="s">
        <v>8219</v>
      </c>
      <c r="BB468" s="82" t="s">
        <v>8219</v>
      </c>
      <c r="BC468" s="87">
        <v>6.7930000000000004E-2</v>
      </c>
      <c r="BD468" s="87">
        <v>6.8000000000000005E-2</v>
      </c>
      <c r="BE468" s="87">
        <v>102.4483</v>
      </c>
      <c r="BF468" s="87">
        <v>102.42829999999999</v>
      </c>
      <c r="BG468" s="82" t="s">
        <v>4888</v>
      </c>
      <c r="BH468" s="82" t="s">
        <v>8581</v>
      </c>
      <c r="BI468" s="82">
        <v>2.6073599999999999</v>
      </c>
      <c r="BJ468" s="82">
        <v>2.6071599999999999</v>
      </c>
      <c r="BK468" s="82">
        <v>2.6072600000000001</v>
      </c>
      <c r="BL468" s="86">
        <v>51250896.579999998</v>
      </c>
      <c r="BM468" s="82">
        <v>1.012</v>
      </c>
      <c r="BN468" s="82" t="s">
        <v>4988</v>
      </c>
      <c r="BO468" s="82">
        <v>2.7844500000000001</v>
      </c>
      <c r="BP468" s="88"/>
      <c r="BQ468" s="88">
        <v>20000000000</v>
      </c>
      <c r="BR468" s="88">
        <v>0.25</v>
      </c>
      <c r="BS468" s="82" t="s">
        <v>8223</v>
      </c>
      <c r="BT468" s="85"/>
    </row>
    <row r="469" spans="1:72" hidden="1">
      <c r="A469" s="82" t="s">
        <v>5035</v>
      </c>
      <c r="B469" s="82" t="s">
        <v>5036</v>
      </c>
      <c r="C469" s="82" t="s">
        <v>8304</v>
      </c>
      <c r="D469" s="82" t="s">
        <v>8305</v>
      </c>
      <c r="E469" s="82" t="s">
        <v>8303</v>
      </c>
      <c r="F469" s="82" t="s">
        <v>8213</v>
      </c>
      <c r="G469" s="83">
        <v>46052</v>
      </c>
      <c r="H469" s="84">
        <v>500000</v>
      </c>
      <c r="I469" s="85">
        <v>6.8900000000000003E-2</v>
      </c>
      <c r="J469" s="82">
        <v>100.27330000000001</v>
      </c>
      <c r="K469" s="86">
        <v>922465.75</v>
      </c>
      <c r="L469" s="82" t="s">
        <v>8214</v>
      </c>
      <c r="M469" s="82" t="s">
        <v>633</v>
      </c>
      <c r="N469" s="82" t="s">
        <v>8214</v>
      </c>
      <c r="O469" s="82" t="s">
        <v>633</v>
      </c>
      <c r="P469" s="82" t="s">
        <v>8287</v>
      </c>
      <c r="Q469" s="86">
        <v>50000000</v>
      </c>
      <c r="R469" s="82">
        <v>0.75</v>
      </c>
      <c r="S469" s="86">
        <v>50000000</v>
      </c>
      <c r="T469" s="83">
        <v>45777</v>
      </c>
      <c r="U469" s="82">
        <v>202</v>
      </c>
      <c r="V469" s="82">
        <v>145446</v>
      </c>
      <c r="W469" s="82" t="s">
        <v>4961</v>
      </c>
      <c r="X469" s="82">
        <v>99.370199999999997</v>
      </c>
      <c r="Y469" s="86">
        <v>49685100</v>
      </c>
      <c r="Z469" s="86"/>
      <c r="AA469" s="82">
        <v>100.3009</v>
      </c>
      <c r="AB469" s="86">
        <v>-0.03</v>
      </c>
      <c r="AC469" s="86">
        <v>50136650</v>
      </c>
      <c r="AD469" s="86">
        <v>50136650</v>
      </c>
      <c r="AE469" s="86">
        <v>0</v>
      </c>
      <c r="AF469" s="86">
        <v>451550</v>
      </c>
      <c r="AG469" s="86">
        <v>465350</v>
      </c>
      <c r="AH469" s="86">
        <v>-13800</v>
      </c>
      <c r="AI469" s="86"/>
      <c r="AJ469" s="86">
        <v>5064324329.3400002</v>
      </c>
      <c r="AK469" s="82">
        <v>0.99</v>
      </c>
      <c r="AL469" s="82" t="s">
        <v>8306</v>
      </c>
      <c r="AM469" s="82" t="s">
        <v>8216</v>
      </c>
      <c r="AN469" s="82">
        <v>7490</v>
      </c>
      <c r="AO469" s="82" t="s">
        <v>8280</v>
      </c>
      <c r="AP469" s="82">
        <v>7.4</v>
      </c>
      <c r="AQ469" s="83">
        <v>45687</v>
      </c>
      <c r="AR469" s="83">
        <v>46052</v>
      </c>
      <c r="AS469" s="82">
        <v>275</v>
      </c>
      <c r="AT469" s="82" t="s">
        <v>8217</v>
      </c>
      <c r="AU469" s="83">
        <v>45777</v>
      </c>
      <c r="AV469" s="82" t="s">
        <v>8218</v>
      </c>
      <c r="AW469" s="82">
        <v>100</v>
      </c>
      <c r="AX469" s="83"/>
      <c r="AY469" s="82" t="s">
        <v>4963</v>
      </c>
      <c r="AZ469" s="82">
        <v>1</v>
      </c>
      <c r="BA469" s="82" t="s">
        <v>8219</v>
      </c>
      <c r="BB469" s="82" t="s">
        <v>8220</v>
      </c>
      <c r="BC469" s="87">
        <v>6.88E-2</v>
      </c>
      <c r="BD469" s="87">
        <v>6.9000000000000006E-2</v>
      </c>
      <c r="BE469" s="87">
        <v>100.28060000000001</v>
      </c>
      <c r="BF469" s="87">
        <v>100.26600000000001</v>
      </c>
      <c r="BG469" s="82" t="s">
        <v>4888</v>
      </c>
      <c r="BH469" s="82" t="s">
        <v>8581</v>
      </c>
      <c r="BI469" s="82">
        <v>0.70235999999999998</v>
      </c>
      <c r="BJ469" s="82">
        <v>0.70223000000000002</v>
      </c>
      <c r="BK469" s="82">
        <v>0.70230000000000004</v>
      </c>
      <c r="BL469" s="86">
        <v>51059115.75</v>
      </c>
      <c r="BM469" s="82">
        <v>1.0082</v>
      </c>
      <c r="BN469" s="82" t="s">
        <v>4964</v>
      </c>
      <c r="BO469" s="82">
        <v>0.75068000000000001</v>
      </c>
      <c r="BP469" s="88"/>
      <c r="BQ469" s="88">
        <v>95919000000</v>
      </c>
      <c r="BR469" s="88">
        <v>5.1999999999999998E-2</v>
      </c>
      <c r="BS469" s="82" t="s">
        <v>8223</v>
      </c>
      <c r="BT469" s="85"/>
    </row>
    <row r="470" spans="1:72" hidden="1">
      <c r="A470" s="82" t="s">
        <v>5035</v>
      </c>
      <c r="B470" s="82" t="s">
        <v>5036</v>
      </c>
      <c r="C470" s="82" t="s">
        <v>12365</v>
      </c>
      <c r="D470" s="82" t="s">
        <v>12366</v>
      </c>
      <c r="E470" s="82" t="s">
        <v>9224</v>
      </c>
      <c r="F470" s="82" t="s">
        <v>8213</v>
      </c>
      <c r="G470" s="83">
        <v>47267</v>
      </c>
      <c r="H470" s="84">
        <v>1000000</v>
      </c>
      <c r="I470" s="85">
        <v>6.7900000000000002E-2</v>
      </c>
      <c r="J470" s="82">
        <v>104.4795</v>
      </c>
      <c r="K470" s="86">
        <v>7469397.2599999998</v>
      </c>
      <c r="L470" s="82" t="s">
        <v>8214</v>
      </c>
      <c r="M470" s="82" t="s">
        <v>1274</v>
      </c>
      <c r="N470" s="82" t="s">
        <v>8214</v>
      </c>
      <c r="O470" s="82" t="s">
        <v>1274</v>
      </c>
      <c r="P470" s="82" t="s">
        <v>8308</v>
      </c>
      <c r="Q470" s="86">
        <v>100000000</v>
      </c>
      <c r="R470" s="82">
        <v>4.08</v>
      </c>
      <c r="S470" s="86">
        <v>100000000</v>
      </c>
      <c r="T470" s="83">
        <v>45777</v>
      </c>
      <c r="U470" s="82">
        <v>202</v>
      </c>
      <c r="V470" s="82">
        <v>126230</v>
      </c>
      <c r="W470" s="82" t="s">
        <v>4961</v>
      </c>
      <c r="X470" s="82">
        <v>102.8828</v>
      </c>
      <c r="Y470" s="86">
        <v>102882800</v>
      </c>
      <c r="Z470" s="86"/>
      <c r="AA470" s="82">
        <v>104.5172</v>
      </c>
      <c r="AB470" s="86">
        <v>-0.04</v>
      </c>
      <c r="AC470" s="86">
        <v>104479500</v>
      </c>
      <c r="AD470" s="86">
        <v>104479500</v>
      </c>
      <c r="AE470" s="86">
        <v>0</v>
      </c>
      <c r="AF470" s="86">
        <v>1596700</v>
      </c>
      <c r="AG470" s="86">
        <v>1634400</v>
      </c>
      <c r="AH470" s="86">
        <v>-37700</v>
      </c>
      <c r="AI470" s="86"/>
      <c r="AJ470" s="86">
        <v>5064324329.3400002</v>
      </c>
      <c r="AK470" s="82">
        <v>2.0630000000000002</v>
      </c>
      <c r="AL470" s="82" t="s">
        <v>12367</v>
      </c>
      <c r="AM470" s="82" t="s">
        <v>8216</v>
      </c>
      <c r="AN470" s="82">
        <v>7538</v>
      </c>
      <c r="AO470" s="82" t="s">
        <v>8309</v>
      </c>
      <c r="AP470" s="82">
        <v>8.09</v>
      </c>
      <c r="AQ470" s="83">
        <v>45441</v>
      </c>
      <c r="AR470" s="83">
        <v>45806</v>
      </c>
      <c r="AS470" s="82">
        <v>1490</v>
      </c>
      <c r="AT470" s="82" t="s">
        <v>8217</v>
      </c>
      <c r="AU470" s="83">
        <v>45777</v>
      </c>
      <c r="AV470" s="82" t="s">
        <v>8218</v>
      </c>
      <c r="AW470" s="82">
        <v>100</v>
      </c>
      <c r="AX470" s="83"/>
      <c r="AY470" s="82" t="s">
        <v>4963</v>
      </c>
      <c r="AZ470" s="82">
        <v>1</v>
      </c>
      <c r="BA470" s="82" t="s">
        <v>8220</v>
      </c>
      <c r="BB470" s="82" t="s">
        <v>8220</v>
      </c>
      <c r="BC470" s="87">
        <v>6.7500000000000004E-2</v>
      </c>
      <c r="BD470" s="87">
        <v>6.83E-2</v>
      </c>
      <c r="BE470" s="87">
        <v>104.6221</v>
      </c>
      <c r="BF470" s="87">
        <v>104.3368</v>
      </c>
      <c r="BG470" s="82" t="s">
        <v>4888</v>
      </c>
      <c r="BH470" s="82" t="s">
        <v>8581</v>
      </c>
      <c r="BI470" s="82">
        <v>3.18743</v>
      </c>
      <c r="BJ470" s="82">
        <v>3.18391</v>
      </c>
      <c r="BK470" s="82">
        <v>3.18567</v>
      </c>
      <c r="BL470" s="86">
        <v>111948897.26000001</v>
      </c>
      <c r="BM470" s="82">
        <v>2.2105000000000001</v>
      </c>
      <c r="BN470" s="82" t="s">
        <v>8309</v>
      </c>
      <c r="BO470" s="82">
        <v>3.40198</v>
      </c>
      <c r="BP470" s="88"/>
      <c r="BQ470" s="88">
        <v>29500000000</v>
      </c>
      <c r="BR470" s="88">
        <v>4.7450000000000001</v>
      </c>
      <c r="BS470" s="82" t="s">
        <v>8223</v>
      </c>
      <c r="BT470" s="85"/>
    </row>
    <row r="471" spans="1:72" hidden="1">
      <c r="A471" s="82" t="s">
        <v>5035</v>
      </c>
      <c r="B471" s="82" t="s">
        <v>5036</v>
      </c>
      <c r="C471" s="82" t="s">
        <v>12336</v>
      </c>
      <c r="D471" s="82" t="s">
        <v>12335</v>
      </c>
      <c r="E471" s="82" t="s">
        <v>12397</v>
      </c>
      <c r="F471" s="82" t="s">
        <v>4978</v>
      </c>
      <c r="G471" s="83"/>
      <c r="H471" s="84">
        <v>113737</v>
      </c>
      <c r="I471" s="85"/>
      <c r="J471" s="82">
        <v>418.65</v>
      </c>
      <c r="K471" s="86">
        <v>0</v>
      </c>
      <c r="L471" s="82"/>
      <c r="M471" s="82"/>
      <c r="N471" s="82"/>
      <c r="O471" s="82"/>
      <c r="P471" s="82" t="s">
        <v>4987</v>
      </c>
      <c r="Q471" s="86"/>
      <c r="R471" s="82">
        <v>0</v>
      </c>
      <c r="S471" s="86">
        <v>1137370</v>
      </c>
      <c r="T471" s="83">
        <v>45777</v>
      </c>
      <c r="U471" s="82">
        <v>100</v>
      </c>
      <c r="V471" s="82">
        <v>175990</v>
      </c>
      <c r="W471" s="82" t="s">
        <v>4961</v>
      </c>
      <c r="X471" s="82">
        <v>443.95080000000002</v>
      </c>
      <c r="Y471" s="86">
        <v>50493627.810000002</v>
      </c>
      <c r="Z471" s="86"/>
      <c r="AA471" s="82">
        <v>425.65</v>
      </c>
      <c r="AB471" s="86">
        <v>-1.64</v>
      </c>
      <c r="AC471" s="86">
        <v>47615995.049999997</v>
      </c>
      <c r="AD471" s="86">
        <v>47615995.049999997</v>
      </c>
      <c r="AE471" s="86">
        <v>0</v>
      </c>
      <c r="AF471" s="86">
        <v>-2877632.76</v>
      </c>
      <c r="AG471" s="86">
        <v>-2081473.76</v>
      </c>
      <c r="AH471" s="86">
        <v>-796159</v>
      </c>
      <c r="AI471" s="86"/>
      <c r="AJ471" s="86">
        <v>5064324329.3400002</v>
      </c>
      <c r="AK471" s="82">
        <v>0.94020000000000004</v>
      </c>
      <c r="AL471" s="82" t="s">
        <v>12398</v>
      </c>
      <c r="AM471" s="82" t="s">
        <v>4979</v>
      </c>
      <c r="AN471" s="82">
        <v>781799</v>
      </c>
      <c r="AO471" s="82" t="s">
        <v>4988</v>
      </c>
      <c r="AP471" s="82"/>
      <c r="AQ471" s="83"/>
      <c r="AR471" s="83"/>
      <c r="AS471" s="82">
        <v>0</v>
      </c>
      <c r="AT471" s="82"/>
      <c r="AU471" s="83">
        <v>45777</v>
      </c>
      <c r="AV471" s="82" t="s">
        <v>4979</v>
      </c>
      <c r="AW471" s="82">
        <v>10</v>
      </c>
      <c r="AX471" s="83"/>
      <c r="AY471" s="82" t="s">
        <v>4963</v>
      </c>
      <c r="AZ471" s="82">
        <v>1</v>
      </c>
      <c r="BA471" s="82"/>
      <c r="BB471" s="82"/>
      <c r="BC471" s="87"/>
      <c r="BD471" s="87"/>
      <c r="BE471" s="87"/>
      <c r="BF471" s="87"/>
      <c r="BG471" s="82" t="s">
        <v>4888</v>
      </c>
      <c r="BH471" s="82" t="s">
        <v>8581</v>
      </c>
      <c r="BI471" s="82"/>
      <c r="BJ471" s="82"/>
      <c r="BK471" s="82"/>
      <c r="BL471" s="86">
        <v>47615995.049999997</v>
      </c>
      <c r="BM471" s="82">
        <v>0.94020000000000004</v>
      </c>
      <c r="BN471" s="82" t="s">
        <v>4988</v>
      </c>
      <c r="BO471" s="82"/>
      <c r="BP471" s="88"/>
      <c r="BQ471" s="88"/>
      <c r="BR471" s="88"/>
      <c r="BS471" s="82"/>
      <c r="BT471" s="85"/>
    </row>
    <row r="472" spans="1:72" hidden="1">
      <c r="A472" s="82" t="s">
        <v>5035</v>
      </c>
      <c r="B472" s="82" t="s">
        <v>5036</v>
      </c>
      <c r="C472" s="82" t="s">
        <v>139</v>
      </c>
      <c r="D472" s="82" t="s">
        <v>5446</v>
      </c>
      <c r="E472" s="82" t="s">
        <v>8510</v>
      </c>
      <c r="F472" s="82" t="s">
        <v>4978</v>
      </c>
      <c r="G472" s="83"/>
      <c r="H472" s="84">
        <v>6020</v>
      </c>
      <c r="I472" s="85"/>
      <c r="J472" s="82">
        <v>5116</v>
      </c>
      <c r="K472" s="86">
        <v>0</v>
      </c>
      <c r="L472" s="82"/>
      <c r="M472" s="82"/>
      <c r="N472" s="82"/>
      <c r="O472" s="82"/>
      <c r="P472" s="82" t="s">
        <v>4999</v>
      </c>
      <c r="Q472" s="86"/>
      <c r="R472" s="82">
        <v>0</v>
      </c>
      <c r="S472" s="86">
        <v>12040</v>
      </c>
      <c r="T472" s="83">
        <v>45777</v>
      </c>
      <c r="U472" s="82">
        <v>100</v>
      </c>
      <c r="V472" s="82">
        <v>55268</v>
      </c>
      <c r="W472" s="82" t="s">
        <v>4961</v>
      </c>
      <c r="X472" s="82">
        <v>4804.7812999999996</v>
      </c>
      <c r="Y472" s="86">
        <v>28924783.289999999</v>
      </c>
      <c r="Z472" s="86"/>
      <c r="AA472" s="82">
        <v>5030.8</v>
      </c>
      <c r="AB472" s="86">
        <v>1.69</v>
      </c>
      <c r="AC472" s="86">
        <v>30798320</v>
      </c>
      <c r="AD472" s="86">
        <v>30798320</v>
      </c>
      <c r="AE472" s="86">
        <v>0</v>
      </c>
      <c r="AF472" s="86">
        <v>1873536.71</v>
      </c>
      <c r="AG472" s="86">
        <v>1360632.71</v>
      </c>
      <c r="AH472" s="86">
        <v>512904</v>
      </c>
      <c r="AI472" s="86"/>
      <c r="AJ472" s="86">
        <v>5064324329.3400002</v>
      </c>
      <c r="AK472" s="82">
        <v>0.60809999999999997</v>
      </c>
      <c r="AL472" s="82" t="s">
        <v>8511</v>
      </c>
      <c r="AM472" s="82" t="s">
        <v>4979</v>
      </c>
      <c r="AN472" s="82">
        <v>774615</v>
      </c>
      <c r="AO472" s="82" t="s">
        <v>5000</v>
      </c>
      <c r="AP472" s="82"/>
      <c r="AQ472" s="83">
        <v>45701</v>
      </c>
      <c r="AR472" s="83"/>
      <c r="AS472" s="82">
        <v>0</v>
      </c>
      <c r="AT472" s="82"/>
      <c r="AU472" s="83">
        <v>45777</v>
      </c>
      <c r="AV472" s="82" t="s">
        <v>4979</v>
      </c>
      <c r="AW472" s="82">
        <v>2</v>
      </c>
      <c r="AX472" s="83"/>
      <c r="AY472" s="82" t="s">
        <v>4963</v>
      </c>
      <c r="AZ472" s="82">
        <v>1</v>
      </c>
      <c r="BA472" s="82"/>
      <c r="BB472" s="82"/>
      <c r="BC472" s="87"/>
      <c r="BD472" s="87"/>
      <c r="BE472" s="87"/>
      <c r="BF472" s="87"/>
      <c r="BG472" s="82" t="s">
        <v>4888</v>
      </c>
      <c r="BH472" s="82" t="s">
        <v>8581</v>
      </c>
      <c r="BI472" s="82"/>
      <c r="BJ472" s="82"/>
      <c r="BK472" s="82"/>
      <c r="BL472" s="86">
        <v>30798320</v>
      </c>
      <c r="BM472" s="82">
        <v>0.60809999999999997</v>
      </c>
      <c r="BN472" s="82" t="s">
        <v>4997</v>
      </c>
      <c r="BO472" s="82"/>
      <c r="BP472" s="88"/>
      <c r="BQ472" s="88"/>
      <c r="BR472" s="88"/>
      <c r="BS472" s="82"/>
      <c r="BT472" s="85"/>
    </row>
    <row r="473" spans="1:72" hidden="1">
      <c r="A473" s="82" t="s">
        <v>5035</v>
      </c>
      <c r="B473" s="82" t="s">
        <v>5036</v>
      </c>
      <c r="C473" s="82" t="s">
        <v>187</v>
      </c>
      <c r="D473" s="82" t="s">
        <v>5512</v>
      </c>
      <c r="E473" s="82" t="s">
        <v>8512</v>
      </c>
      <c r="F473" s="82" t="s">
        <v>4978</v>
      </c>
      <c r="G473" s="83"/>
      <c r="H473" s="84">
        <v>47935</v>
      </c>
      <c r="I473" s="85"/>
      <c r="J473" s="82">
        <v>1619.8</v>
      </c>
      <c r="K473" s="86">
        <v>0</v>
      </c>
      <c r="L473" s="82"/>
      <c r="M473" s="82"/>
      <c r="N473" s="82"/>
      <c r="O473" s="82"/>
      <c r="P473" s="82" t="s">
        <v>5014</v>
      </c>
      <c r="Q473" s="86"/>
      <c r="R473" s="82">
        <v>0</v>
      </c>
      <c r="S473" s="86">
        <v>95870</v>
      </c>
      <c r="T473" s="83">
        <v>45777</v>
      </c>
      <c r="U473" s="82">
        <v>100</v>
      </c>
      <c r="V473" s="82">
        <v>68827</v>
      </c>
      <c r="W473" s="82" t="s">
        <v>4961</v>
      </c>
      <c r="X473" s="82">
        <v>1582.1023</v>
      </c>
      <c r="Y473" s="86">
        <v>75838073.239999995</v>
      </c>
      <c r="Z473" s="86"/>
      <c r="AA473" s="82">
        <v>1600.2</v>
      </c>
      <c r="AB473" s="86">
        <v>1.22</v>
      </c>
      <c r="AC473" s="86">
        <v>77645113</v>
      </c>
      <c r="AD473" s="86">
        <v>77645113</v>
      </c>
      <c r="AE473" s="86">
        <v>0</v>
      </c>
      <c r="AF473" s="86">
        <v>1807039.76</v>
      </c>
      <c r="AG473" s="86">
        <v>867513.76</v>
      </c>
      <c r="AH473" s="86">
        <v>939526</v>
      </c>
      <c r="AI473" s="86"/>
      <c r="AJ473" s="86">
        <v>5064324329.3400002</v>
      </c>
      <c r="AK473" s="82">
        <v>1.5331999999999999</v>
      </c>
      <c r="AL473" s="82" t="s">
        <v>8513</v>
      </c>
      <c r="AM473" s="82" t="s">
        <v>4979</v>
      </c>
      <c r="AN473" s="82">
        <v>777722</v>
      </c>
      <c r="AO473" s="82" t="s">
        <v>5015</v>
      </c>
      <c r="AP473" s="82"/>
      <c r="AQ473" s="83">
        <v>45553</v>
      </c>
      <c r="AR473" s="83"/>
      <c r="AS473" s="82">
        <v>0</v>
      </c>
      <c r="AT473" s="82"/>
      <c r="AU473" s="83">
        <v>45777</v>
      </c>
      <c r="AV473" s="82" t="s">
        <v>4979</v>
      </c>
      <c r="AW473" s="82">
        <v>2</v>
      </c>
      <c r="AX473" s="83"/>
      <c r="AY473" s="82" t="s">
        <v>4963</v>
      </c>
      <c r="AZ473" s="82">
        <v>1</v>
      </c>
      <c r="BA473" s="82"/>
      <c r="BB473" s="82"/>
      <c r="BC473" s="87"/>
      <c r="BD473" s="87"/>
      <c r="BE473" s="87"/>
      <c r="BF473" s="87"/>
      <c r="BG473" s="82" t="s">
        <v>4888</v>
      </c>
      <c r="BH473" s="82" t="s">
        <v>8581</v>
      </c>
      <c r="BI473" s="82"/>
      <c r="BJ473" s="82"/>
      <c r="BK473" s="82"/>
      <c r="BL473" s="86">
        <v>77645113</v>
      </c>
      <c r="BM473" s="82">
        <v>1.5331999999999999</v>
      </c>
      <c r="BN473" s="82" t="s">
        <v>5002</v>
      </c>
      <c r="BO473" s="82"/>
      <c r="BP473" s="88"/>
      <c r="BQ473" s="88"/>
      <c r="BR473" s="88"/>
      <c r="BS473" s="82"/>
      <c r="BT473" s="85"/>
    </row>
    <row r="474" spans="1:72" hidden="1">
      <c r="A474" s="82" t="s">
        <v>5035</v>
      </c>
      <c r="B474" s="82" t="s">
        <v>5036</v>
      </c>
      <c r="C474" s="82" t="s">
        <v>193</v>
      </c>
      <c r="D474" s="82" t="s">
        <v>8423</v>
      </c>
      <c r="E474" s="82" t="s">
        <v>8424</v>
      </c>
      <c r="F474" s="82" t="s">
        <v>4978</v>
      </c>
      <c r="G474" s="83"/>
      <c r="H474" s="84">
        <v>7402</v>
      </c>
      <c r="I474" s="85"/>
      <c r="J474" s="82">
        <v>6977</v>
      </c>
      <c r="K474" s="86">
        <v>0</v>
      </c>
      <c r="L474" s="82"/>
      <c r="M474" s="82"/>
      <c r="N474" s="82"/>
      <c r="O474" s="82"/>
      <c r="P474" s="82" t="s">
        <v>4995</v>
      </c>
      <c r="Q474" s="86"/>
      <c r="R474" s="82">
        <v>0</v>
      </c>
      <c r="S474" s="86">
        <v>37010</v>
      </c>
      <c r="T474" s="83">
        <v>45777</v>
      </c>
      <c r="U474" s="82">
        <v>100</v>
      </c>
      <c r="V474" s="82">
        <v>6457</v>
      </c>
      <c r="W474" s="82" t="s">
        <v>4961</v>
      </c>
      <c r="X474" s="82">
        <v>6282.1288999999997</v>
      </c>
      <c r="Y474" s="86">
        <v>46500318.100000001</v>
      </c>
      <c r="Z474" s="86"/>
      <c r="AA474" s="82">
        <v>6992.5</v>
      </c>
      <c r="AB474" s="86">
        <v>-0.22</v>
      </c>
      <c r="AC474" s="86">
        <v>51643754</v>
      </c>
      <c r="AD474" s="86">
        <v>51643754</v>
      </c>
      <c r="AE474" s="86">
        <v>0</v>
      </c>
      <c r="AF474" s="86">
        <v>5143435.9000000004</v>
      </c>
      <c r="AG474" s="86">
        <v>5258166.9000000004</v>
      </c>
      <c r="AH474" s="86">
        <v>-114731</v>
      </c>
      <c r="AI474" s="86"/>
      <c r="AJ474" s="86">
        <v>5064324329.3400002</v>
      </c>
      <c r="AK474" s="82">
        <v>1.0198</v>
      </c>
      <c r="AL474" s="82" t="s">
        <v>8425</v>
      </c>
      <c r="AM474" s="82" t="s">
        <v>4979</v>
      </c>
      <c r="AN474" s="82">
        <v>6079</v>
      </c>
      <c r="AO474" s="82" t="s">
        <v>4996</v>
      </c>
      <c r="AP474" s="82"/>
      <c r="AQ474" s="83">
        <v>45155</v>
      </c>
      <c r="AR474" s="83"/>
      <c r="AS474" s="82">
        <v>0</v>
      </c>
      <c r="AT474" s="82"/>
      <c r="AU474" s="83">
        <v>45777</v>
      </c>
      <c r="AV474" s="82" t="s">
        <v>4979</v>
      </c>
      <c r="AW474" s="82">
        <v>5</v>
      </c>
      <c r="AX474" s="83"/>
      <c r="AY474" s="82" t="s">
        <v>4963</v>
      </c>
      <c r="AZ474" s="82">
        <v>1</v>
      </c>
      <c r="BA474" s="82"/>
      <c r="BB474" s="82"/>
      <c r="BC474" s="87"/>
      <c r="BD474" s="87"/>
      <c r="BE474" s="87"/>
      <c r="BF474" s="87"/>
      <c r="BG474" s="82" t="s">
        <v>4888</v>
      </c>
      <c r="BH474" s="82" t="s">
        <v>8581</v>
      </c>
      <c r="BI474" s="82"/>
      <c r="BJ474" s="82"/>
      <c r="BK474" s="82"/>
      <c r="BL474" s="86">
        <v>51643754</v>
      </c>
      <c r="BM474" s="82">
        <v>1.0198</v>
      </c>
      <c r="BN474" s="82" t="s">
        <v>4997</v>
      </c>
      <c r="BO474" s="82"/>
      <c r="BP474" s="88"/>
      <c r="BQ474" s="88"/>
      <c r="BR474" s="88"/>
      <c r="BS474" s="82"/>
      <c r="BT474" s="85"/>
    </row>
    <row r="475" spans="1:72" hidden="1">
      <c r="A475" s="82" t="s">
        <v>5035</v>
      </c>
      <c r="B475" s="82" t="s">
        <v>5036</v>
      </c>
      <c r="C475" s="82" t="s">
        <v>229</v>
      </c>
      <c r="D475" s="82" t="s">
        <v>5016</v>
      </c>
      <c r="E475" s="82" t="s">
        <v>3343</v>
      </c>
      <c r="F475" s="82" t="s">
        <v>4978</v>
      </c>
      <c r="G475" s="83"/>
      <c r="H475" s="84">
        <v>123332</v>
      </c>
      <c r="I475" s="85"/>
      <c r="J475" s="82">
        <v>396.35</v>
      </c>
      <c r="K475" s="86">
        <v>0</v>
      </c>
      <c r="L475" s="82"/>
      <c r="M475" s="82"/>
      <c r="N475" s="82"/>
      <c r="O475" s="82"/>
      <c r="P475" s="82" t="s">
        <v>5009</v>
      </c>
      <c r="Q475" s="86"/>
      <c r="R475" s="82">
        <v>0</v>
      </c>
      <c r="S475" s="86">
        <v>493328</v>
      </c>
      <c r="T475" s="83">
        <v>45777</v>
      </c>
      <c r="U475" s="82">
        <v>100</v>
      </c>
      <c r="V475" s="82">
        <v>99994</v>
      </c>
      <c r="W475" s="82" t="s">
        <v>4961</v>
      </c>
      <c r="X475" s="82">
        <v>481.85969999999998</v>
      </c>
      <c r="Y475" s="86">
        <v>59428724.030000001</v>
      </c>
      <c r="Z475" s="86"/>
      <c r="AA475" s="82">
        <v>404.7</v>
      </c>
      <c r="AB475" s="86">
        <v>-2.06</v>
      </c>
      <c r="AC475" s="86">
        <v>48882638.200000003</v>
      </c>
      <c r="AD475" s="86">
        <v>48882638.200000003</v>
      </c>
      <c r="AE475" s="86">
        <v>0</v>
      </c>
      <c r="AF475" s="86">
        <v>-10546085.83</v>
      </c>
      <c r="AG475" s="86">
        <v>-9516263.6300000008</v>
      </c>
      <c r="AH475" s="86">
        <v>-1029822.2</v>
      </c>
      <c r="AI475" s="86"/>
      <c r="AJ475" s="86">
        <v>5064324329.3400002</v>
      </c>
      <c r="AK475" s="82">
        <v>0.96519999999999995</v>
      </c>
      <c r="AL475" s="82" t="s">
        <v>5017</v>
      </c>
      <c r="AM475" s="82" t="s">
        <v>4979</v>
      </c>
      <c r="AN475" s="82">
        <v>786005</v>
      </c>
      <c r="AO475" s="82" t="s">
        <v>5010</v>
      </c>
      <c r="AP475" s="82"/>
      <c r="AQ475" s="83">
        <v>45512</v>
      </c>
      <c r="AR475" s="83"/>
      <c r="AS475" s="82">
        <v>0</v>
      </c>
      <c r="AT475" s="82"/>
      <c r="AU475" s="83">
        <v>45777</v>
      </c>
      <c r="AV475" s="82" t="s">
        <v>4979</v>
      </c>
      <c r="AW475" s="82">
        <v>4</v>
      </c>
      <c r="AX475" s="83"/>
      <c r="AY475" s="82" t="s">
        <v>4963</v>
      </c>
      <c r="AZ475" s="82">
        <v>1</v>
      </c>
      <c r="BA475" s="82"/>
      <c r="BB475" s="82"/>
      <c r="BC475" s="87"/>
      <c r="BD475" s="87"/>
      <c r="BE475" s="87"/>
      <c r="BF475" s="87"/>
      <c r="BG475" s="82" t="s">
        <v>4888</v>
      </c>
      <c r="BH475" s="82" t="s">
        <v>8581</v>
      </c>
      <c r="BI475" s="82"/>
      <c r="BJ475" s="82"/>
      <c r="BK475" s="82"/>
      <c r="BL475" s="86">
        <v>48882638.200000003</v>
      </c>
      <c r="BM475" s="82">
        <v>0.96519999999999995</v>
      </c>
      <c r="BN475" s="82" t="s">
        <v>5011</v>
      </c>
      <c r="BO475" s="82"/>
      <c r="BP475" s="88"/>
      <c r="BQ475" s="88"/>
      <c r="BR475" s="88"/>
      <c r="BS475" s="82"/>
      <c r="BT475" s="85"/>
    </row>
    <row r="476" spans="1:72" hidden="1">
      <c r="A476" s="82" t="s">
        <v>5035</v>
      </c>
      <c r="B476" s="82" t="s">
        <v>5036</v>
      </c>
      <c r="C476" s="82" t="s">
        <v>293</v>
      </c>
      <c r="D476" s="82" t="s">
        <v>5451</v>
      </c>
      <c r="E476" s="82" t="s">
        <v>8429</v>
      </c>
      <c r="F476" s="82" t="s">
        <v>4978</v>
      </c>
      <c r="G476" s="83"/>
      <c r="H476" s="84">
        <v>53029</v>
      </c>
      <c r="I476" s="85"/>
      <c r="J476" s="82">
        <v>1229.0999999999999</v>
      </c>
      <c r="K476" s="86">
        <v>0</v>
      </c>
      <c r="L476" s="82"/>
      <c r="M476" s="82"/>
      <c r="N476" s="82"/>
      <c r="O476" s="82"/>
      <c r="P476" s="82" t="s">
        <v>4999</v>
      </c>
      <c r="Q476" s="86"/>
      <c r="R476" s="82">
        <v>0</v>
      </c>
      <c r="S476" s="86">
        <v>53029</v>
      </c>
      <c r="T476" s="83">
        <v>45777</v>
      </c>
      <c r="U476" s="82">
        <v>100</v>
      </c>
      <c r="V476" s="82">
        <v>6467</v>
      </c>
      <c r="W476" s="82" t="s">
        <v>4961</v>
      </c>
      <c r="X476" s="82">
        <v>1229.5128999999999</v>
      </c>
      <c r="Y476" s="86">
        <v>65199841.960000001</v>
      </c>
      <c r="Z476" s="86"/>
      <c r="AA476" s="82">
        <v>1209.5999999999999</v>
      </c>
      <c r="AB476" s="86">
        <v>1.61</v>
      </c>
      <c r="AC476" s="86">
        <v>65177943.899999999</v>
      </c>
      <c r="AD476" s="86">
        <v>65177943.899999999</v>
      </c>
      <c r="AE476" s="86">
        <v>0</v>
      </c>
      <c r="AF476" s="86">
        <v>-21898.06</v>
      </c>
      <c r="AG476" s="86">
        <v>-1055963.56</v>
      </c>
      <c r="AH476" s="86">
        <v>1034065.5</v>
      </c>
      <c r="AI476" s="86"/>
      <c r="AJ476" s="86">
        <v>5064324329.3400002</v>
      </c>
      <c r="AK476" s="82">
        <v>1.2869999999999999</v>
      </c>
      <c r="AL476" s="82" t="s">
        <v>8430</v>
      </c>
      <c r="AM476" s="82" t="s">
        <v>4979</v>
      </c>
      <c r="AN476" s="82">
        <v>6139</v>
      </c>
      <c r="AO476" s="82" t="s">
        <v>5000</v>
      </c>
      <c r="AP476" s="82"/>
      <c r="AQ476" s="83">
        <v>43510</v>
      </c>
      <c r="AR476" s="83"/>
      <c r="AS476" s="82">
        <v>0</v>
      </c>
      <c r="AT476" s="82"/>
      <c r="AU476" s="83">
        <v>45777</v>
      </c>
      <c r="AV476" s="82" t="s">
        <v>4979</v>
      </c>
      <c r="AW476" s="82">
        <v>1</v>
      </c>
      <c r="AX476" s="83"/>
      <c r="AY476" s="82" t="s">
        <v>4963</v>
      </c>
      <c r="AZ476" s="82">
        <v>1</v>
      </c>
      <c r="BA476" s="82"/>
      <c r="BB476" s="82"/>
      <c r="BC476" s="87"/>
      <c r="BD476" s="87"/>
      <c r="BE476" s="87"/>
      <c r="BF476" s="87"/>
      <c r="BG476" s="82" t="s">
        <v>4888</v>
      </c>
      <c r="BH476" s="82" t="s">
        <v>8581</v>
      </c>
      <c r="BI476" s="82"/>
      <c r="BJ476" s="82"/>
      <c r="BK476" s="82"/>
      <c r="BL476" s="86">
        <v>65177943.899999999</v>
      </c>
      <c r="BM476" s="82">
        <v>1.2869999999999999</v>
      </c>
      <c r="BN476" s="82" t="s">
        <v>4997</v>
      </c>
      <c r="BO476" s="82"/>
      <c r="BP476" s="88"/>
      <c r="BQ476" s="88"/>
      <c r="BR476" s="88"/>
      <c r="BS476" s="82"/>
      <c r="BT476" s="85"/>
    </row>
    <row r="477" spans="1:72" hidden="1">
      <c r="A477" s="82" t="s">
        <v>5035</v>
      </c>
      <c r="B477" s="82" t="s">
        <v>5036</v>
      </c>
      <c r="C477" s="82" t="s">
        <v>317</v>
      </c>
      <c r="D477" s="82" t="s">
        <v>5280</v>
      </c>
      <c r="E477" s="82" t="s">
        <v>8371</v>
      </c>
      <c r="F477" s="82" t="s">
        <v>4978</v>
      </c>
      <c r="G477" s="83"/>
      <c r="H477" s="84">
        <v>70381</v>
      </c>
      <c r="I477" s="85"/>
      <c r="J477" s="82">
        <v>1185</v>
      </c>
      <c r="K477" s="86">
        <v>0</v>
      </c>
      <c r="L477" s="82"/>
      <c r="M477" s="82"/>
      <c r="N477" s="82"/>
      <c r="O477" s="82"/>
      <c r="P477" s="82" t="s">
        <v>4960</v>
      </c>
      <c r="Q477" s="86"/>
      <c r="R477" s="82">
        <v>0</v>
      </c>
      <c r="S477" s="86">
        <v>140762</v>
      </c>
      <c r="T477" s="83">
        <v>45777</v>
      </c>
      <c r="U477" s="82">
        <v>100</v>
      </c>
      <c r="V477" s="82">
        <v>6471</v>
      </c>
      <c r="W477" s="82" t="s">
        <v>4961</v>
      </c>
      <c r="X477" s="82">
        <v>1211.7539999999999</v>
      </c>
      <c r="Y477" s="86">
        <v>85284459.849999994</v>
      </c>
      <c r="Z477" s="86"/>
      <c r="AA477" s="82">
        <v>1187.3</v>
      </c>
      <c r="AB477" s="86">
        <v>-0.19</v>
      </c>
      <c r="AC477" s="86">
        <v>83401485</v>
      </c>
      <c r="AD477" s="86">
        <v>83401485</v>
      </c>
      <c r="AE477" s="86">
        <v>0</v>
      </c>
      <c r="AF477" s="86">
        <v>-1882974.85</v>
      </c>
      <c r="AG477" s="86">
        <v>-1670006.9</v>
      </c>
      <c r="AH477" s="86">
        <v>-212967.95</v>
      </c>
      <c r="AI477" s="86"/>
      <c r="AJ477" s="86">
        <v>5064324329.3400002</v>
      </c>
      <c r="AK477" s="82">
        <v>1.6468</v>
      </c>
      <c r="AL477" s="82" t="s">
        <v>8514</v>
      </c>
      <c r="AM477" s="82" t="s">
        <v>4979</v>
      </c>
      <c r="AN477" s="82">
        <v>6155</v>
      </c>
      <c r="AO477" s="82" t="s">
        <v>4962</v>
      </c>
      <c r="AP477" s="82"/>
      <c r="AQ477" s="83">
        <v>45484</v>
      </c>
      <c r="AR477" s="83"/>
      <c r="AS477" s="82">
        <v>0</v>
      </c>
      <c r="AT477" s="82"/>
      <c r="AU477" s="83">
        <v>45777</v>
      </c>
      <c r="AV477" s="82" t="s">
        <v>4979</v>
      </c>
      <c r="AW477" s="82">
        <v>2</v>
      </c>
      <c r="AX477" s="83"/>
      <c r="AY477" s="82" t="s">
        <v>4963</v>
      </c>
      <c r="AZ477" s="82">
        <v>1</v>
      </c>
      <c r="BA477" s="82"/>
      <c r="BB477" s="82"/>
      <c r="BC477" s="87"/>
      <c r="BD477" s="87"/>
      <c r="BE477" s="87"/>
      <c r="BF477" s="87"/>
      <c r="BG477" s="82" t="s">
        <v>4888</v>
      </c>
      <c r="BH477" s="82" t="s">
        <v>8581</v>
      </c>
      <c r="BI477" s="82"/>
      <c r="BJ477" s="82"/>
      <c r="BK477" s="82"/>
      <c r="BL477" s="86">
        <v>83401485</v>
      </c>
      <c r="BM477" s="82">
        <v>1.6468</v>
      </c>
      <c r="BN477" s="82" t="s">
        <v>4964</v>
      </c>
      <c r="BO477" s="82"/>
      <c r="BP477" s="88"/>
      <c r="BQ477" s="88"/>
      <c r="BR477" s="88"/>
      <c r="BS477" s="82"/>
      <c r="BT477" s="85"/>
    </row>
    <row r="478" spans="1:72" hidden="1">
      <c r="A478" s="82" t="s">
        <v>5035</v>
      </c>
      <c r="B478" s="82" t="s">
        <v>5036</v>
      </c>
      <c r="C478" s="82" t="s">
        <v>325</v>
      </c>
      <c r="D478" s="82" t="s">
        <v>5037</v>
      </c>
      <c r="E478" s="82" t="s">
        <v>5038</v>
      </c>
      <c r="F478" s="82" t="s">
        <v>4978</v>
      </c>
      <c r="G478" s="83"/>
      <c r="H478" s="84">
        <v>50859</v>
      </c>
      <c r="I478" s="85"/>
      <c r="J478" s="82">
        <v>1578.1</v>
      </c>
      <c r="K478" s="86">
        <v>0</v>
      </c>
      <c r="L478" s="82"/>
      <c r="M478" s="82"/>
      <c r="N478" s="82"/>
      <c r="O478" s="82"/>
      <c r="P478" s="82" t="s">
        <v>5039</v>
      </c>
      <c r="Q478" s="86"/>
      <c r="R478" s="82">
        <v>0</v>
      </c>
      <c r="S478" s="86">
        <v>101718</v>
      </c>
      <c r="T478" s="83">
        <v>45777</v>
      </c>
      <c r="U478" s="82">
        <v>100</v>
      </c>
      <c r="V478" s="82">
        <v>165009</v>
      </c>
      <c r="W478" s="82" t="s">
        <v>4961</v>
      </c>
      <c r="X478" s="82">
        <v>840.77790000000005</v>
      </c>
      <c r="Y478" s="86">
        <v>42761124.93</v>
      </c>
      <c r="Z478" s="86"/>
      <c r="AA478" s="82">
        <v>1578</v>
      </c>
      <c r="AB478" s="86">
        <v>0.01</v>
      </c>
      <c r="AC478" s="86">
        <v>80260587.900000006</v>
      </c>
      <c r="AD478" s="86">
        <v>80260587.900000006</v>
      </c>
      <c r="AE478" s="86">
        <v>0</v>
      </c>
      <c r="AF478" s="86">
        <v>37499462.969999999</v>
      </c>
      <c r="AG478" s="86">
        <v>37494377.07</v>
      </c>
      <c r="AH478" s="86">
        <v>5085.8999999999996</v>
      </c>
      <c r="AI478" s="86"/>
      <c r="AJ478" s="86">
        <v>5064324329.3400002</v>
      </c>
      <c r="AK478" s="82">
        <v>1.5848</v>
      </c>
      <c r="AL478" s="82" t="s">
        <v>5040</v>
      </c>
      <c r="AM478" s="82" t="s">
        <v>4979</v>
      </c>
      <c r="AN478" s="82">
        <v>797936</v>
      </c>
      <c r="AO478" s="82" t="s">
        <v>5041</v>
      </c>
      <c r="AP478" s="82"/>
      <c r="AQ478" s="83"/>
      <c r="AR478" s="83"/>
      <c r="AS478" s="82">
        <v>0</v>
      </c>
      <c r="AT478" s="82"/>
      <c r="AU478" s="83">
        <v>45777</v>
      </c>
      <c r="AV478" s="82" t="s">
        <v>4979</v>
      </c>
      <c r="AW478" s="82">
        <v>2</v>
      </c>
      <c r="AX478" s="83"/>
      <c r="AY478" s="82" t="s">
        <v>4963</v>
      </c>
      <c r="AZ478" s="82">
        <v>1</v>
      </c>
      <c r="BA478" s="82"/>
      <c r="BB478" s="82"/>
      <c r="BC478" s="87"/>
      <c r="BD478" s="87"/>
      <c r="BE478" s="87"/>
      <c r="BF478" s="87"/>
      <c r="BG478" s="82" t="s">
        <v>4888</v>
      </c>
      <c r="BH478" s="82" t="s">
        <v>8581</v>
      </c>
      <c r="BI478" s="82"/>
      <c r="BJ478" s="82"/>
      <c r="BK478" s="82"/>
      <c r="BL478" s="86">
        <v>80260587.900000006</v>
      </c>
      <c r="BM478" s="82">
        <v>1.5848</v>
      </c>
      <c r="BN478" s="82" t="s">
        <v>5002</v>
      </c>
      <c r="BO478" s="82"/>
      <c r="BP478" s="88"/>
      <c r="BQ478" s="88"/>
      <c r="BR478" s="88"/>
      <c r="BS478" s="82"/>
      <c r="BT478" s="85"/>
    </row>
    <row r="479" spans="1:72" hidden="1">
      <c r="A479" s="82" t="s">
        <v>5035</v>
      </c>
      <c r="B479" s="82" t="s">
        <v>5036</v>
      </c>
      <c r="C479" s="82" t="s">
        <v>369</v>
      </c>
      <c r="D479" s="82" t="s">
        <v>3368</v>
      </c>
      <c r="E479" s="82" t="s">
        <v>4972</v>
      </c>
      <c r="F479" s="82" t="s">
        <v>4978</v>
      </c>
      <c r="G479" s="83"/>
      <c r="H479" s="84">
        <v>258114</v>
      </c>
      <c r="I479" s="85"/>
      <c r="J479" s="82">
        <v>249.93</v>
      </c>
      <c r="K479" s="86">
        <v>0</v>
      </c>
      <c r="L479" s="82"/>
      <c r="M479" s="82"/>
      <c r="N479" s="82"/>
      <c r="O479" s="82"/>
      <c r="P479" s="82" t="s">
        <v>4973</v>
      </c>
      <c r="Q479" s="86"/>
      <c r="R479" s="82">
        <v>0</v>
      </c>
      <c r="S479" s="86">
        <v>516228</v>
      </c>
      <c r="T479" s="83">
        <v>45777</v>
      </c>
      <c r="U479" s="82">
        <v>100</v>
      </c>
      <c r="V479" s="82">
        <v>6486</v>
      </c>
      <c r="W479" s="82" t="s">
        <v>4961</v>
      </c>
      <c r="X479" s="82">
        <v>253.9298</v>
      </c>
      <c r="Y479" s="86">
        <v>65542842.32</v>
      </c>
      <c r="Z479" s="86"/>
      <c r="AA479" s="82">
        <v>253.22</v>
      </c>
      <c r="AB479" s="86">
        <v>-1.3</v>
      </c>
      <c r="AC479" s="86">
        <v>64510432.020000003</v>
      </c>
      <c r="AD479" s="86">
        <v>64510432.020000003</v>
      </c>
      <c r="AE479" s="86">
        <v>0</v>
      </c>
      <c r="AF479" s="86">
        <v>-1032410.3</v>
      </c>
      <c r="AG479" s="86">
        <v>-183215.24</v>
      </c>
      <c r="AH479" s="86">
        <v>-849195.06</v>
      </c>
      <c r="AI479" s="86"/>
      <c r="AJ479" s="86">
        <v>5064324329.3400002</v>
      </c>
      <c r="AK479" s="82">
        <v>1.2738</v>
      </c>
      <c r="AL479" s="82" t="s">
        <v>5001</v>
      </c>
      <c r="AM479" s="82" t="s">
        <v>4979</v>
      </c>
      <c r="AN479" s="82">
        <v>6194</v>
      </c>
      <c r="AO479" s="82" t="s">
        <v>4962</v>
      </c>
      <c r="AP479" s="82"/>
      <c r="AQ479" s="83"/>
      <c r="AR479" s="83"/>
      <c r="AS479" s="82">
        <v>0</v>
      </c>
      <c r="AT479" s="82"/>
      <c r="AU479" s="83">
        <v>45777</v>
      </c>
      <c r="AV479" s="82" t="s">
        <v>4979</v>
      </c>
      <c r="AW479" s="82">
        <v>2</v>
      </c>
      <c r="AX479" s="83"/>
      <c r="AY479" s="82" t="s">
        <v>4963</v>
      </c>
      <c r="AZ479" s="82">
        <v>1</v>
      </c>
      <c r="BA479" s="82"/>
      <c r="BB479" s="82"/>
      <c r="BC479" s="87"/>
      <c r="BD479" s="87"/>
      <c r="BE479" s="87"/>
      <c r="BF479" s="87"/>
      <c r="BG479" s="82" t="s">
        <v>4888</v>
      </c>
      <c r="BH479" s="82" t="s">
        <v>8581</v>
      </c>
      <c r="BI479" s="82"/>
      <c r="BJ479" s="82"/>
      <c r="BK479" s="82"/>
      <c r="BL479" s="86">
        <v>64510432.020000003</v>
      </c>
      <c r="BM479" s="82">
        <v>1.2738</v>
      </c>
      <c r="BN479" s="82" t="s">
        <v>4964</v>
      </c>
      <c r="BO479" s="82"/>
      <c r="BP479" s="88"/>
      <c r="BQ479" s="88"/>
      <c r="BR479" s="88"/>
      <c r="BS479" s="82"/>
      <c r="BT479" s="85"/>
    </row>
    <row r="480" spans="1:72" hidden="1">
      <c r="A480" s="82" t="s">
        <v>5035</v>
      </c>
      <c r="B480" s="82" t="s">
        <v>5036</v>
      </c>
      <c r="C480" s="82" t="s">
        <v>406</v>
      </c>
      <c r="D480" s="82" t="s">
        <v>5325</v>
      </c>
      <c r="E480" s="82" t="s">
        <v>8435</v>
      </c>
      <c r="F480" s="82" t="s">
        <v>4978</v>
      </c>
      <c r="G480" s="83"/>
      <c r="H480" s="84">
        <v>272847</v>
      </c>
      <c r="I480" s="85"/>
      <c r="J480" s="82">
        <v>314.10000000000002</v>
      </c>
      <c r="K480" s="86">
        <v>0</v>
      </c>
      <c r="L480" s="82"/>
      <c r="M480" s="82"/>
      <c r="N480" s="82"/>
      <c r="O480" s="82"/>
      <c r="P480" s="82" t="s">
        <v>8436</v>
      </c>
      <c r="Q480" s="86"/>
      <c r="R480" s="82">
        <v>0</v>
      </c>
      <c r="S480" s="86">
        <v>272847</v>
      </c>
      <c r="T480" s="83">
        <v>45777</v>
      </c>
      <c r="U480" s="82">
        <v>100</v>
      </c>
      <c r="V480" s="82">
        <v>6490</v>
      </c>
      <c r="W480" s="82" t="s">
        <v>4961</v>
      </c>
      <c r="X480" s="82">
        <v>313.18849999999998</v>
      </c>
      <c r="Y480" s="86">
        <v>85452547.810000002</v>
      </c>
      <c r="Z480" s="86"/>
      <c r="AA480" s="82">
        <v>317.10000000000002</v>
      </c>
      <c r="AB480" s="86">
        <v>-0.95</v>
      </c>
      <c r="AC480" s="86">
        <v>85701242.700000003</v>
      </c>
      <c r="AD480" s="86">
        <v>85701242.700000003</v>
      </c>
      <c r="AE480" s="86">
        <v>0</v>
      </c>
      <c r="AF480" s="86">
        <v>248694.89</v>
      </c>
      <c r="AG480" s="86">
        <v>1067235.8899999999</v>
      </c>
      <c r="AH480" s="86">
        <v>-818541</v>
      </c>
      <c r="AI480" s="86"/>
      <c r="AJ480" s="86">
        <v>5064324329.3400002</v>
      </c>
      <c r="AK480" s="82">
        <v>1.6922999999999999</v>
      </c>
      <c r="AL480" s="82" t="s">
        <v>8437</v>
      </c>
      <c r="AM480" s="82" t="s">
        <v>4979</v>
      </c>
      <c r="AN480" s="82">
        <v>6241</v>
      </c>
      <c r="AO480" s="82" t="s">
        <v>8436</v>
      </c>
      <c r="AP480" s="82"/>
      <c r="AQ480" s="83">
        <v>45726</v>
      </c>
      <c r="AR480" s="83"/>
      <c r="AS480" s="82">
        <v>0</v>
      </c>
      <c r="AT480" s="82"/>
      <c r="AU480" s="83">
        <v>45777</v>
      </c>
      <c r="AV480" s="82" t="s">
        <v>4979</v>
      </c>
      <c r="AW480" s="82">
        <v>1</v>
      </c>
      <c r="AX480" s="83"/>
      <c r="AY480" s="82" t="s">
        <v>4963</v>
      </c>
      <c r="AZ480" s="82">
        <v>1</v>
      </c>
      <c r="BA480" s="82"/>
      <c r="BB480" s="82"/>
      <c r="BC480" s="87"/>
      <c r="BD480" s="87"/>
      <c r="BE480" s="87"/>
      <c r="BF480" s="87"/>
      <c r="BG480" s="82" t="s">
        <v>4888</v>
      </c>
      <c r="BH480" s="82" t="s">
        <v>8581</v>
      </c>
      <c r="BI480" s="82"/>
      <c r="BJ480" s="82"/>
      <c r="BK480" s="82"/>
      <c r="BL480" s="86">
        <v>85701242.700000003</v>
      </c>
      <c r="BM480" s="82">
        <v>1.6922999999999999</v>
      </c>
      <c r="BN480" s="82" t="s">
        <v>5002</v>
      </c>
      <c r="BO480" s="82"/>
      <c r="BP480" s="88"/>
      <c r="BQ480" s="88"/>
      <c r="BR480" s="88"/>
      <c r="BS480" s="82"/>
      <c r="BT480" s="85"/>
    </row>
    <row r="481" spans="1:72" hidden="1">
      <c r="A481" s="82" t="s">
        <v>5035</v>
      </c>
      <c r="B481" s="82" t="s">
        <v>5036</v>
      </c>
      <c r="C481" s="82" t="s">
        <v>426</v>
      </c>
      <c r="D481" s="82" t="s">
        <v>3388</v>
      </c>
      <c r="E481" s="82" t="s">
        <v>8582</v>
      </c>
      <c r="F481" s="82" t="s">
        <v>4978</v>
      </c>
      <c r="G481" s="83"/>
      <c r="H481" s="84">
        <v>61164</v>
      </c>
      <c r="I481" s="85"/>
      <c r="J481" s="82">
        <v>1104.2</v>
      </c>
      <c r="K481" s="86">
        <v>0</v>
      </c>
      <c r="L481" s="82"/>
      <c r="M481" s="82"/>
      <c r="N481" s="82"/>
      <c r="O481" s="82"/>
      <c r="P481" s="82" t="s">
        <v>5003</v>
      </c>
      <c r="Q481" s="86"/>
      <c r="R481" s="82">
        <v>0</v>
      </c>
      <c r="S481" s="86">
        <v>122328</v>
      </c>
      <c r="T481" s="83">
        <v>45777</v>
      </c>
      <c r="U481" s="82">
        <v>100</v>
      </c>
      <c r="V481" s="82">
        <v>6491</v>
      </c>
      <c r="W481" s="82" t="s">
        <v>4961</v>
      </c>
      <c r="X481" s="82">
        <v>993.85490000000004</v>
      </c>
      <c r="Y481" s="86">
        <v>60788141.409999996</v>
      </c>
      <c r="Z481" s="86"/>
      <c r="AA481" s="82">
        <v>1134</v>
      </c>
      <c r="AB481" s="86">
        <v>-2.63</v>
      </c>
      <c r="AC481" s="86">
        <v>67537288.799999997</v>
      </c>
      <c r="AD481" s="86">
        <v>67537288.799999997</v>
      </c>
      <c r="AE481" s="86">
        <v>0</v>
      </c>
      <c r="AF481" s="86">
        <v>6749147.3899999997</v>
      </c>
      <c r="AG481" s="86">
        <v>8571834.5899999999</v>
      </c>
      <c r="AH481" s="86">
        <v>-1822687.2</v>
      </c>
      <c r="AI481" s="86"/>
      <c r="AJ481" s="86">
        <v>5064324329.3400002</v>
      </c>
      <c r="AK481" s="82">
        <v>1.3335999999999999</v>
      </c>
      <c r="AL481" s="82" t="s">
        <v>8584</v>
      </c>
      <c r="AM481" s="82" t="s">
        <v>4979</v>
      </c>
      <c r="AN481" s="82">
        <v>6242</v>
      </c>
      <c r="AO481" s="82" t="s">
        <v>5004</v>
      </c>
      <c r="AP481" s="82"/>
      <c r="AQ481" s="83">
        <v>45705</v>
      </c>
      <c r="AR481" s="83"/>
      <c r="AS481" s="82">
        <v>0</v>
      </c>
      <c r="AT481" s="82"/>
      <c r="AU481" s="83">
        <v>45777</v>
      </c>
      <c r="AV481" s="82" t="s">
        <v>4979</v>
      </c>
      <c r="AW481" s="82">
        <v>2</v>
      </c>
      <c r="AX481" s="83"/>
      <c r="AY481" s="82" t="s">
        <v>4963</v>
      </c>
      <c r="AZ481" s="82">
        <v>1</v>
      </c>
      <c r="BA481" s="82"/>
      <c r="BB481" s="82"/>
      <c r="BC481" s="87"/>
      <c r="BD481" s="87"/>
      <c r="BE481" s="87"/>
      <c r="BF481" s="87"/>
      <c r="BG481" s="82" t="s">
        <v>4888</v>
      </c>
      <c r="BH481" s="82" t="s">
        <v>8581</v>
      </c>
      <c r="BI481" s="82"/>
      <c r="BJ481" s="82"/>
      <c r="BK481" s="82"/>
      <c r="BL481" s="86">
        <v>67537288.799999997</v>
      </c>
      <c r="BM481" s="82">
        <v>1.3335999999999999</v>
      </c>
      <c r="BN481" s="82" t="s">
        <v>4984</v>
      </c>
      <c r="BO481" s="82"/>
      <c r="BP481" s="88"/>
      <c r="BQ481" s="88"/>
      <c r="BR481" s="88"/>
      <c r="BS481" s="82"/>
      <c r="BT481" s="85"/>
    </row>
    <row r="482" spans="1:72" hidden="1">
      <c r="A482" s="82" t="s">
        <v>5035</v>
      </c>
      <c r="B482" s="82" t="s">
        <v>5036</v>
      </c>
      <c r="C482" s="82" t="s">
        <v>433</v>
      </c>
      <c r="D482" s="82" t="s">
        <v>5260</v>
      </c>
      <c r="E482" s="82" t="s">
        <v>8438</v>
      </c>
      <c r="F482" s="82" t="s">
        <v>4978</v>
      </c>
      <c r="G482" s="83"/>
      <c r="H482" s="84">
        <v>32603</v>
      </c>
      <c r="I482" s="85"/>
      <c r="J482" s="82">
        <v>1864.5</v>
      </c>
      <c r="K482" s="86">
        <v>0</v>
      </c>
      <c r="L482" s="82"/>
      <c r="M482" s="82"/>
      <c r="N482" s="82"/>
      <c r="O482" s="82"/>
      <c r="P482" s="82" t="s">
        <v>8439</v>
      </c>
      <c r="Q482" s="86"/>
      <c r="R482" s="82">
        <v>0</v>
      </c>
      <c r="S482" s="86">
        <v>163015</v>
      </c>
      <c r="T482" s="83">
        <v>45777</v>
      </c>
      <c r="U482" s="82">
        <v>100</v>
      </c>
      <c r="V482" s="82">
        <v>6494</v>
      </c>
      <c r="W482" s="82" t="s">
        <v>4961</v>
      </c>
      <c r="X482" s="82">
        <v>658.2731</v>
      </c>
      <c r="Y482" s="86">
        <v>21461679.030000001</v>
      </c>
      <c r="Z482" s="86"/>
      <c r="AA482" s="82">
        <v>1823.8</v>
      </c>
      <c r="AB482" s="86">
        <v>2.23</v>
      </c>
      <c r="AC482" s="86">
        <v>60788293.5</v>
      </c>
      <c r="AD482" s="86">
        <v>60788293.5</v>
      </c>
      <c r="AE482" s="86">
        <v>0</v>
      </c>
      <c r="AF482" s="86">
        <v>39326614.469999999</v>
      </c>
      <c r="AG482" s="86">
        <v>37999672.369999997</v>
      </c>
      <c r="AH482" s="86">
        <v>1326942.1000000001</v>
      </c>
      <c r="AI482" s="86"/>
      <c r="AJ482" s="86">
        <v>5064324329.3400002</v>
      </c>
      <c r="AK482" s="82">
        <v>1.2002999999999999</v>
      </c>
      <c r="AL482" s="82" t="s">
        <v>8440</v>
      </c>
      <c r="AM482" s="82" t="s">
        <v>4979</v>
      </c>
      <c r="AN482" s="82">
        <v>6253</v>
      </c>
      <c r="AO482" s="82" t="s">
        <v>8441</v>
      </c>
      <c r="AP482" s="82"/>
      <c r="AQ482" s="83">
        <v>45510</v>
      </c>
      <c r="AR482" s="83"/>
      <c r="AS482" s="82">
        <v>0</v>
      </c>
      <c r="AT482" s="82"/>
      <c r="AU482" s="83">
        <v>45777</v>
      </c>
      <c r="AV482" s="82" t="s">
        <v>4979</v>
      </c>
      <c r="AW482" s="82">
        <v>5</v>
      </c>
      <c r="AX482" s="83"/>
      <c r="AY482" s="82" t="s">
        <v>4963</v>
      </c>
      <c r="AZ482" s="82">
        <v>1</v>
      </c>
      <c r="BA482" s="82"/>
      <c r="BB482" s="82"/>
      <c r="BC482" s="87"/>
      <c r="BD482" s="87"/>
      <c r="BE482" s="87"/>
      <c r="BF482" s="87"/>
      <c r="BG482" s="82" t="s">
        <v>4888</v>
      </c>
      <c r="BH482" s="82" t="s">
        <v>8581</v>
      </c>
      <c r="BI482" s="82"/>
      <c r="BJ482" s="82"/>
      <c r="BK482" s="82"/>
      <c r="BL482" s="86">
        <v>60788293.5</v>
      </c>
      <c r="BM482" s="82">
        <v>1.2002999999999999</v>
      </c>
      <c r="BN482" s="82" t="s">
        <v>8442</v>
      </c>
      <c r="BO482" s="82"/>
      <c r="BP482" s="88"/>
      <c r="BQ482" s="88"/>
      <c r="BR482" s="88"/>
      <c r="BS482" s="82"/>
      <c r="BT482" s="85"/>
    </row>
    <row r="483" spans="1:72" hidden="1">
      <c r="A483" s="82" t="s">
        <v>5035</v>
      </c>
      <c r="B483" s="82" t="s">
        <v>5036</v>
      </c>
      <c r="C483" s="82" t="s">
        <v>574</v>
      </c>
      <c r="D483" s="82" t="s">
        <v>8718</v>
      </c>
      <c r="E483" s="82" t="s">
        <v>8719</v>
      </c>
      <c r="F483" s="82" t="s">
        <v>4978</v>
      </c>
      <c r="G483" s="83"/>
      <c r="H483" s="84">
        <v>53013</v>
      </c>
      <c r="I483" s="85"/>
      <c r="J483" s="82">
        <v>1492.2</v>
      </c>
      <c r="K483" s="86">
        <v>0</v>
      </c>
      <c r="L483" s="82"/>
      <c r="M483" s="82"/>
      <c r="N483" s="82"/>
      <c r="O483" s="82"/>
      <c r="P483" s="82" t="s">
        <v>8279</v>
      </c>
      <c r="Q483" s="86"/>
      <c r="R483" s="82">
        <v>0</v>
      </c>
      <c r="S483" s="86">
        <v>106026</v>
      </c>
      <c r="T483" s="83">
        <v>45777</v>
      </c>
      <c r="U483" s="82">
        <v>100</v>
      </c>
      <c r="V483" s="82">
        <v>6514</v>
      </c>
      <c r="W483" s="82" t="s">
        <v>4961</v>
      </c>
      <c r="X483" s="82">
        <v>1472.5740000000001</v>
      </c>
      <c r="Y483" s="86">
        <v>78065564.730000004</v>
      </c>
      <c r="Z483" s="86"/>
      <c r="AA483" s="82">
        <v>1484.5</v>
      </c>
      <c r="AB483" s="86">
        <v>0.52</v>
      </c>
      <c r="AC483" s="86">
        <v>79105998.599999994</v>
      </c>
      <c r="AD483" s="86">
        <v>79105998.599999994</v>
      </c>
      <c r="AE483" s="86">
        <v>0</v>
      </c>
      <c r="AF483" s="86">
        <v>1040433.87</v>
      </c>
      <c r="AG483" s="86">
        <v>632233.77</v>
      </c>
      <c r="AH483" s="86">
        <v>408200.1</v>
      </c>
      <c r="AI483" s="86"/>
      <c r="AJ483" s="86">
        <v>5064324329.3400002</v>
      </c>
      <c r="AK483" s="82">
        <v>1.5620000000000001</v>
      </c>
      <c r="AL483" s="82" t="s">
        <v>8720</v>
      </c>
      <c r="AM483" s="82" t="s">
        <v>4979</v>
      </c>
      <c r="AN483" s="82">
        <v>6395</v>
      </c>
      <c r="AO483" s="82" t="s">
        <v>8280</v>
      </c>
      <c r="AP483" s="82"/>
      <c r="AQ483" s="83"/>
      <c r="AR483" s="83"/>
      <c r="AS483" s="82">
        <v>0</v>
      </c>
      <c r="AT483" s="82"/>
      <c r="AU483" s="83">
        <v>45777</v>
      </c>
      <c r="AV483" s="82" t="s">
        <v>4979</v>
      </c>
      <c r="AW483" s="82">
        <v>2</v>
      </c>
      <c r="AX483" s="83"/>
      <c r="AY483" s="82" t="s">
        <v>4963</v>
      </c>
      <c r="AZ483" s="82">
        <v>1</v>
      </c>
      <c r="BA483" s="82"/>
      <c r="BB483" s="82"/>
      <c r="BC483" s="87"/>
      <c r="BD483" s="87"/>
      <c r="BE483" s="87"/>
      <c r="BF483" s="87"/>
      <c r="BG483" s="82" t="s">
        <v>4888</v>
      </c>
      <c r="BH483" s="82" t="s">
        <v>8581</v>
      </c>
      <c r="BI483" s="82"/>
      <c r="BJ483" s="82"/>
      <c r="BK483" s="82"/>
      <c r="BL483" s="86">
        <v>79105998.599999994</v>
      </c>
      <c r="BM483" s="82">
        <v>1.5620000000000001</v>
      </c>
      <c r="BN483" s="82" t="s">
        <v>4964</v>
      </c>
      <c r="BO483" s="82"/>
      <c r="BP483" s="88"/>
      <c r="BQ483" s="88"/>
      <c r="BR483" s="88"/>
      <c r="BS483" s="82"/>
      <c r="BT483" s="85"/>
    </row>
    <row r="484" spans="1:72" hidden="1">
      <c r="A484" s="82" t="s">
        <v>5035</v>
      </c>
      <c r="B484" s="82" t="s">
        <v>5036</v>
      </c>
      <c r="C484" s="82" t="s">
        <v>626</v>
      </c>
      <c r="D484" s="82" t="s">
        <v>5924</v>
      </c>
      <c r="E484" s="82" t="s">
        <v>8592</v>
      </c>
      <c r="F484" s="82" t="s">
        <v>4978</v>
      </c>
      <c r="G484" s="83"/>
      <c r="H484" s="84">
        <v>9036</v>
      </c>
      <c r="I484" s="85"/>
      <c r="J484" s="82">
        <v>4605.3</v>
      </c>
      <c r="K484" s="86">
        <v>0</v>
      </c>
      <c r="L484" s="82"/>
      <c r="M484" s="82"/>
      <c r="N484" s="82"/>
      <c r="O484" s="82"/>
      <c r="P484" s="82" t="s">
        <v>5003</v>
      </c>
      <c r="Q484" s="86"/>
      <c r="R484" s="82">
        <v>0</v>
      </c>
      <c r="S484" s="86">
        <v>45180</v>
      </c>
      <c r="T484" s="83">
        <v>45777</v>
      </c>
      <c r="U484" s="82">
        <v>100</v>
      </c>
      <c r="V484" s="82">
        <v>130652</v>
      </c>
      <c r="W484" s="82" t="s">
        <v>4961</v>
      </c>
      <c r="X484" s="82">
        <v>4294.4066000000003</v>
      </c>
      <c r="Y484" s="86">
        <v>38804258.090000004</v>
      </c>
      <c r="Z484" s="86"/>
      <c r="AA484" s="82">
        <v>4881.1000000000004</v>
      </c>
      <c r="AB484" s="86">
        <v>-5.65</v>
      </c>
      <c r="AC484" s="86">
        <v>41613490.799999997</v>
      </c>
      <c r="AD484" s="86">
        <v>41613490.799999997</v>
      </c>
      <c r="AE484" s="86">
        <v>0</v>
      </c>
      <c r="AF484" s="86">
        <v>2809232.71</v>
      </c>
      <c r="AG484" s="86">
        <v>5301361.51</v>
      </c>
      <c r="AH484" s="86">
        <v>-2492128.7999999998</v>
      </c>
      <c r="AI484" s="86"/>
      <c r="AJ484" s="86">
        <v>5064324329.3400002</v>
      </c>
      <c r="AK484" s="82">
        <v>0.82169999999999999</v>
      </c>
      <c r="AL484" s="82" t="s">
        <v>8593</v>
      </c>
      <c r="AM484" s="82" t="s">
        <v>4979</v>
      </c>
      <c r="AN484" s="82">
        <v>792800</v>
      </c>
      <c r="AO484" s="82" t="s">
        <v>5004</v>
      </c>
      <c r="AP484" s="82"/>
      <c r="AQ484" s="83">
        <v>45428</v>
      </c>
      <c r="AR484" s="83"/>
      <c r="AS484" s="82">
        <v>0</v>
      </c>
      <c r="AT484" s="82"/>
      <c r="AU484" s="83">
        <v>45777</v>
      </c>
      <c r="AV484" s="82" t="s">
        <v>4979</v>
      </c>
      <c r="AW484" s="82">
        <v>5</v>
      </c>
      <c r="AX484" s="83"/>
      <c r="AY484" s="82" t="s">
        <v>4963</v>
      </c>
      <c r="AZ484" s="82">
        <v>1</v>
      </c>
      <c r="BA484" s="82"/>
      <c r="BB484" s="82"/>
      <c r="BC484" s="87"/>
      <c r="BD484" s="87"/>
      <c r="BE484" s="87"/>
      <c r="BF484" s="87"/>
      <c r="BG484" s="82" t="s">
        <v>4888</v>
      </c>
      <c r="BH484" s="82" t="s">
        <v>8581</v>
      </c>
      <c r="BI484" s="82"/>
      <c r="BJ484" s="82"/>
      <c r="BK484" s="82"/>
      <c r="BL484" s="86">
        <v>41613490.799999997</v>
      </c>
      <c r="BM484" s="82">
        <v>0.82169999999999999</v>
      </c>
      <c r="BN484" s="82" t="s">
        <v>4984</v>
      </c>
      <c r="BO484" s="82"/>
      <c r="BP484" s="88"/>
      <c r="BQ484" s="88"/>
      <c r="BR484" s="88"/>
      <c r="BS484" s="82"/>
      <c r="BT484" s="85"/>
    </row>
    <row r="485" spans="1:72" hidden="1">
      <c r="A485" s="82" t="s">
        <v>5035</v>
      </c>
      <c r="B485" s="82" t="s">
        <v>5036</v>
      </c>
      <c r="C485" s="82" t="s">
        <v>9468</v>
      </c>
      <c r="D485" s="82" t="s">
        <v>9469</v>
      </c>
      <c r="E485" s="82" t="s">
        <v>9470</v>
      </c>
      <c r="F485" s="82" t="s">
        <v>4978</v>
      </c>
      <c r="G485" s="83"/>
      <c r="H485" s="84">
        <v>286779</v>
      </c>
      <c r="I485" s="85"/>
      <c r="J485" s="82">
        <v>223.83</v>
      </c>
      <c r="K485" s="86">
        <v>0</v>
      </c>
      <c r="L485" s="82"/>
      <c r="M485" s="82"/>
      <c r="N485" s="82"/>
      <c r="O485" s="82"/>
      <c r="P485" s="82" t="s">
        <v>5015</v>
      </c>
      <c r="Q485" s="86"/>
      <c r="R485" s="82">
        <v>0</v>
      </c>
      <c r="S485" s="86">
        <v>2867790</v>
      </c>
      <c r="T485" s="83">
        <v>45777</v>
      </c>
      <c r="U485" s="82">
        <v>100</v>
      </c>
      <c r="V485" s="82">
        <v>171110</v>
      </c>
      <c r="W485" s="82" t="s">
        <v>4961</v>
      </c>
      <c r="X485" s="82">
        <v>309.72379999999998</v>
      </c>
      <c r="Y485" s="86">
        <v>88822276.390000001</v>
      </c>
      <c r="Z485" s="86"/>
      <c r="AA485" s="82">
        <v>228.65</v>
      </c>
      <c r="AB485" s="86">
        <v>-2.11</v>
      </c>
      <c r="AC485" s="86">
        <v>64189743.57</v>
      </c>
      <c r="AD485" s="86">
        <v>64189743.57</v>
      </c>
      <c r="AE485" s="86">
        <v>0</v>
      </c>
      <c r="AF485" s="86">
        <v>-24632532.82</v>
      </c>
      <c r="AG485" s="86">
        <v>-23250258.039999999</v>
      </c>
      <c r="AH485" s="86">
        <v>-1382274.78</v>
      </c>
      <c r="AI485" s="86"/>
      <c r="AJ485" s="86">
        <v>5064324329.3400002</v>
      </c>
      <c r="AK485" s="82">
        <v>1.2675000000000001</v>
      </c>
      <c r="AL485" s="82" t="s">
        <v>9471</v>
      </c>
      <c r="AM485" s="82" t="s">
        <v>4979</v>
      </c>
      <c r="AN485" s="82">
        <v>798945</v>
      </c>
      <c r="AO485" s="82" t="s">
        <v>5034</v>
      </c>
      <c r="AP485" s="82"/>
      <c r="AQ485" s="83"/>
      <c r="AR485" s="83"/>
      <c r="AS485" s="82">
        <v>0</v>
      </c>
      <c r="AT485" s="82"/>
      <c r="AU485" s="83">
        <v>45777</v>
      </c>
      <c r="AV485" s="82" t="s">
        <v>4979</v>
      </c>
      <c r="AW485" s="82">
        <v>10</v>
      </c>
      <c r="AX485" s="83"/>
      <c r="AY485" s="82" t="s">
        <v>4963</v>
      </c>
      <c r="AZ485" s="82">
        <v>1</v>
      </c>
      <c r="BA485" s="82"/>
      <c r="BB485" s="82"/>
      <c r="BC485" s="87"/>
      <c r="BD485" s="87"/>
      <c r="BE485" s="87"/>
      <c r="BF485" s="87"/>
      <c r="BG485" s="82" t="s">
        <v>4888</v>
      </c>
      <c r="BH485" s="82" t="s">
        <v>8581</v>
      </c>
      <c r="BI485" s="82"/>
      <c r="BJ485" s="82"/>
      <c r="BK485" s="82"/>
      <c r="BL485" s="86">
        <v>64189743.57</v>
      </c>
      <c r="BM485" s="82">
        <v>1.2675000000000001</v>
      </c>
      <c r="BN485" s="82" t="s">
        <v>5002</v>
      </c>
      <c r="BO485" s="82"/>
      <c r="BP485" s="88"/>
      <c r="BQ485" s="88"/>
      <c r="BR485" s="88"/>
      <c r="BS485" s="82"/>
      <c r="BT485" s="85"/>
    </row>
    <row r="486" spans="1:72" hidden="1">
      <c r="A486" s="82" t="s">
        <v>5035</v>
      </c>
      <c r="B486" s="82" t="s">
        <v>5036</v>
      </c>
      <c r="C486" s="82" t="s">
        <v>988</v>
      </c>
      <c r="D486" s="82" t="s">
        <v>20215</v>
      </c>
      <c r="E486" s="82" t="s">
        <v>20216</v>
      </c>
      <c r="F486" s="82" t="s">
        <v>4978</v>
      </c>
      <c r="G486" s="83"/>
      <c r="H486" s="84">
        <v>41277</v>
      </c>
      <c r="I486" s="85"/>
      <c r="J486" s="82">
        <v>1566.1</v>
      </c>
      <c r="K486" s="86">
        <v>0</v>
      </c>
      <c r="L486" s="82"/>
      <c r="M486" s="82"/>
      <c r="N486" s="82"/>
      <c r="O486" s="82"/>
      <c r="P486" s="82" t="s">
        <v>5039</v>
      </c>
      <c r="Q486" s="86"/>
      <c r="R486" s="82">
        <v>0</v>
      </c>
      <c r="S486" s="86">
        <v>82554</v>
      </c>
      <c r="T486" s="83">
        <v>45777</v>
      </c>
      <c r="U486" s="82">
        <v>100</v>
      </c>
      <c r="V486" s="82">
        <v>16402</v>
      </c>
      <c r="W486" s="82" t="s">
        <v>4961</v>
      </c>
      <c r="X486" s="82">
        <v>643.01829999999995</v>
      </c>
      <c r="Y486" s="86">
        <v>26541864.82</v>
      </c>
      <c r="Z486" s="86"/>
      <c r="AA486" s="82">
        <v>1558.2</v>
      </c>
      <c r="AB486" s="86">
        <v>0.51</v>
      </c>
      <c r="AC486" s="86">
        <v>64643909.700000003</v>
      </c>
      <c r="AD486" s="86">
        <v>64643909.700000003</v>
      </c>
      <c r="AE486" s="86">
        <v>0</v>
      </c>
      <c r="AF486" s="86">
        <v>38102044.880000003</v>
      </c>
      <c r="AG486" s="86">
        <v>37775956.579999998</v>
      </c>
      <c r="AH486" s="86">
        <v>326088.3</v>
      </c>
      <c r="AI486" s="86"/>
      <c r="AJ486" s="86">
        <v>5064324329.3400002</v>
      </c>
      <c r="AK486" s="82">
        <v>1.2765</v>
      </c>
      <c r="AL486" s="82" t="s">
        <v>5048</v>
      </c>
      <c r="AM486" s="82" t="s">
        <v>4979</v>
      </c>
      <c r="AN486" s="82">
        <v>6092</v>
      </c>
      <c r="AO486" s="82" t="s">
        <v>5041</v>
      </c>
      <c r="AP486" s="82"/>
      <c r="AQ486" s="83">
        <v>45531</v>
      </c>
      <c r="AR486" s="83"/>
      <c r="AS486" s="82">
        <v>0</v>
      </c>
      <c r="AT486" s="82"/>
      <c r="AU486" s="83">
        <v>45777</v>
      </c>
      <c r="AV486" s="82" t="s">
        <v>4979</v>
      </c>
      <c r="AW486" s="82">
        <v>2</v>
      </c>
      <c r="AX486" s="83"/>
      <c r="AY486" s="82" t="s">
        <v>4963</v>
      </c>
      <c r="AZ486" s="82">
        <v>1</v>
      </c>
      <c r="BA486" s="82"/>
      <c r="BB486" s="82"/>
      <c r="BC486" s="87"/>
      <c r="BD486" s="87"/>
      <c r="BE486" s="87"/>
      <c r="BF486" s="87"/>
      <c r="BG486" s="82" t="s">
        <v>4888</v>
      </c>
      <c r="BH486" s="82" t="s">
        <v>8581</v>
      </c>
      <c r="BI486" s="82"/>
      <c r="BJ486" s="82"/>
      <c r="BK486" s="82"/>
      <c r="BL486" s="86">
        <v>64643909.700000003</v>
      </c>
      <c r="BM486" s="82">
        <v>1.2765</v>
      </c>
      <c r="BN486" s="82" t="s">
        <v>5002</v>
      </c>
      <c r="BO486" s="82"/>
      <c r="BP486" s="88"/>
      <c r="BQ486" s="88"/>
      <c r="BR486" s="88"/>
      <c r="BS486" s="82"/>
      <c r="BT486" s="85"/>
    </row>
    <row r="487" spans="1:72" hidden="1">
      <c r="A487" s="82" t="s">
        <v>5035</v>
      </c>
      <c r="B487" s="82" t="s">
        <v>5036</v>
      </c>
      <c r="C487" s="82" t="s">
        <v>1865</v>
      </c>
      <c r="D487" s="82" t="s">
        <v>5096</v>
      </c>
      <c r="E487" s="82" t="s">
        <v>5097</v>
      </c>
      <c r="F487" s="82" t="s">
        <v>4978</v>
      </c>
      <c r="G487" s="83"/>
      <c r="H487" s="84">
        <v>48198</v>
      </c>
      <c r="I487" s="85"/>
      <c r="J487" s="82">
        <v>1197.2</v>
      </c>
      <c r="K487" s="86">
        <v>0</v>
      </c>
      <c r="L487" s="82"/>
      <c r="M487" s="82"/>
      <c r="N487" s="82"/>
      <c r="O487" s="82"/>
      <c r="P487" s="82" t="s">
        <v>4995</v>
      </c>
      <c r="Q487" s="86"/>
      <c r="R487" s="82">
        <v>0</v>
      </c>
      <c r="S487" s="86">
        <v>96396</v>
      </c>
      <c r="T487" s="83">
        <v>45777</v>
      </c>
      <c r="U487" s="82">
        <v>100</v>
      </c>
      <c r="V487" s="82">
        <v>150669</v>
      </c>
      <c r="W487" s="82" t="s">
        <v>4961</v>
      </c>
      <c r="X487" s="82">
        <v>1152.8061</v>
      </c>
      <c r="Y487" s="86">
        <v>55562948.789999999</v>
      </c>
      <c r="Z487" s="86"/>
      <c r="AA487" s="82">
        <v>1177.8</v>
      </c>
      <c r="AB487" s="86">
        <v>1.65</v>
      </c>
      <c r="AC487" s="86">
        <v>57702645.600000001</v>
      </c>
      <c r="AD487" s="86">
        <v>57702645.600000001</v>
      </c>
      <c r="AE487" s="86">
        <v>0</v>
      </c>
      <c r="AF487" s="86">
        <v>2139696.81</v>
      </c>
      <c r="AG487" s="86">
        <v>1204655.6100000001</v>
      </c>
      <c r="AH487" s="86">
        <v>935041.2</v>
      </c>
      <c r="AI487" s="86"/>
      <c r="AJ487" s="86">
        <v>5064324329.3400002</v>
      </c>
      <c r="AK487" s="82">
        <v>1.1394</v>
      </c>
      <c r="AL487" s="82" t="s">
        <v>5098</v>
      </c>
      <c r="AM487" s="82" t="s">
        <v>4979</v>
      </c>
      <c r="AN487" s="82">
        <v>795698</v>
      </c>
      <c r="AO487" s="82" t="s">
        <v>4996</v>
      </c>
      <c r="AP487" s="82"/>
      <c r="AQ487" s="83"/>
      <c r="AR487" s="83"/>
      <c r="AS487" s="82">
        <v>0</v>
      </c>
      <c r="AT487" s="82"/>
      <c r="AU487" s="83">
        <v>45777</v>
      </c>
      <c r="AV487" s="82" t="s">
        <v>4979</v>
      </c>
      <c r="AW487" s="82">
        <v>2</v>
      </c>
      <c r="AX487" s="83"/>
      <c r="AY487" s="82" t="s">
        <v>4963</v>
      </c>
      <c r="AZ487" s="82">
        <v>1</v>
      </c>
      <c r="BA487" s="82"/>
      <c r="BB487" s="82"/>
      <c r="BC487" s="87"/>
      <c r="BD487" s="87"/>
      <c r="BE487" s="87"/>
      <c r="BF487" s="87"/>
      <c r="BG487" s="82" t="s">
        <v>4888</v>
      </c>
      <c r="BH487" s="82" t="s">
        <v>8581</v>
      </c>
      <c r="BI487" s="82"/>
      <c r="BJ487" s="82"/>
      <c r="BK487" s="82"/>
      <c r="BL487" s="86">
        <v>57702645.600000001</v>
      </c>
      <c r="BM487" s="82">
        <v>1.1394</v>
      </c>
      <c r="BN487" s="82" t="s">
        <v>4997</v>
      </c>
      <c r="BO487" s="82"/>
      <c r="BP487" s="88"/>
      <c r="BQ487" s="88"/>
      <c r="BR487" s="88"/>
      <c r="BS487" s="82"/>
      <c r="BT487" s="85"/>
    </row>
    <row r="488" spans="1:72" hidden="1">
      <c r="A488" s="82" t="s">
        <v>5035</v>
      </c>
      <c r="B488" s="82" t="s">
        <v>5036</v>
      </c>
      <c r="C488" s="82" t="s">
        <v>1035</v>
      </c>
      <c r="D488" s="82" t="s">
        <v>5750</v>
      </c>
      <c r="E488" s="82" t="s">
        <v>8673</v>
      </c>
      <c r="F488" s="82" t="s">
        <v>4978</v>
      </c>
      <c r="G488" s="83"/>
      <c r="H488" s="84">
        <v>8959</v>
      </c>
      <c r="I488" s="85"/>
      <c r="J488" s="82">
        <v>8116</v>
      </c>
      <c r="K488" s="86">
        <v>0</v>
      </c>
      <c r="L488" s="82"/>
      <c r="M488" s="82"/>
      <c r="N488" s="82"/>
      <c r="O488" s="82"/>
      <c r="P488" s="82" t="s">
        <v>8674</v>
      </c>
      <c r="Q488" s="86"/>
      <c r="R488" s="82">
        <v>0</v>
      </c>
      <c r="S488" s="86">
        <v>17918</v>
      </c>
      <c r="T488" s="83">
        <v>45777</v>
      </c>
      <c r="U488" s="82">
        <v>100</v>
      </c>
      <c r="V488" s="82">
        <v>6580</v>
      </c>
      <c r="W488" s="82" t="s">
        <v>4961</v>
      </c>
      <c r="X488" s="82">
        <v>5049.1720999999998</v>
      </c>
      <c r="Y488" s="86">
        <v>45235533.159999996</v>
      </c>
      <c r="Z488" s="86"/>
      <c r="AA488" s="82">
        <v>8199</v>
      </c>
      <c r="AB488" s="86">
        <v>-1.01</v>
      </c>
      <c r="AC488" s="86">
        <v>72711244</v>
      </c>
      <c r="AD488" s="86">
        <v>72711244</v>
      </c>
      <c r="AE488" s="86">
        <v>0</v>
      </c>
      <c r="AF488" s="86">
        <v>27475710.84</v>
      </c>
      <c r="AG488" s="86">
        <v>28219307.84</v>
      </c>
      <c r="AH488" s="86">
        <v>-743597</v>
      </c>
      <c r="AI488" s="86"/>
      <c r="AJ488" s="86">
        <v>5064324329.3400002</v>
      </c>
      <c r="AK488" s="82">
        <v>1.4358</v>
      </c>
      <c r="AL488" s="82" t="s">
        <v>8675</v>
      </c>
      <c r="AM488" s="82" t="s">
        <v>4979</v>
      </c>
      <c r="AN488" s="82">
        <v>6780</v>
      </c>
      <c r="AO488" s="82" t="s">
        <v>8674</v>
      </c>
      <c r="AP488" s="82"/>
      <c r="AQ488" s="83"/>
      <c r="AR488" s="83"/>
      <c r="AS488" s="82">
        <v>0</v>
      </c>
      <c r="AT488" s="82"/>
      <c r="AU488" s="83">
        <v>45777</v>
      </c>
      <c r="AV488" s="82" t="s">
        <v>4979</v>
      </c>
      <c r="AW488" s="82">
        <v>2</v>
      </c>
      <c r="AX488" s="83"/>
      <c r="AY488" s="82" t="s">
        <v>4963</v>
      </c>
      <c r="AZ488" s="82">
        <v>1</v>
      </c>
      <c r="BA488" s="82"/>
      <c r="BB488" s="82"/>
      <c r="BC488" s="87"/>
      <c r="BD488" s="87"/>
      <c r="BE488" s="87"/>
      <c r="BF488" s="87"/>
      <c r="BG488" s="82" t="s">
        <v>4888</v>
      </c>
      <c r="BH488" s="82" t="s">
        <v>8581</v>
      </c>
      <c r="BI488" s="82"/>
      <c r="BJ488" s="82"/>
      <c r="BK488" s="82"/>
      <c r="BL488" s="86">
        <v>72711244</v>
      </c>
      <c r="BM488" s="82">
        <v>1.4358</v>
      </c>
      <c r="BN488" s="82" t="s">
        <v>4980</v>
      </c>
      <c r="BO488" s="82"/>
      <c r="BP488" s="88"/>
      <c r="BQ488" s="88"/>
      <c r="BR488" s="88"/>
      <c r="BS488" s="82"/>
      <c r="BT488" s="85"/>
    </row>
    <row r="489" spans="1:72" hidden="1">
      <c r="A489" s="82" t="s">
        <v>5035</v>
      </c>
      <c r="B489" s="82" t="s">
        <v>5036</v>
      </c>
      <c r="C489" s="82" t="s">
        <v>1073</v>
      </c>
      <c r="D489" s="82" t="s">
        <v>5327</v>
      </c>
      <c r="E489" s="82" t="s">
        <v>8525</v>
      </c>
      <c r="F489" s="82" t="s">
        <v>4978</v>
      </c>
      <c r="G489" s="83"/>
      <c r="H489" s="84">
        <v>17013</v>
      </c>
      <c r="I489" s="85"/>
      <c r="J489" s="82">
        <v>2737.5</v>
      </c>
      <c r="K489" s="86">
        <v>0</v>
      </c>
      <c r="L489" s="82"/>
      <c r="M489" s="82"/>
      <c r="N489" s="82"/>
      <c r="O489" s="82"/>
      <c r="P489" s="82" t="s">
        <v>5019</v>
      </c>
      <c r="Q489" s="86"/>
      <c r="R489" s="82">
        <v>0</v>
      </c>
      <c r="S489" s="86">
        <v>34026</v>
      </c>
      <c r="T489" s="83">
        <v>45777</v>
      </c>
      <c r="U489" s="82">
        <v>100</v>
      </c>
      <c r="V489" s="82">
        <v>6581</v>
      </c>
      <c r="W489" s="82" t="s">
        <v>4961</v>
      </c>
      <c r="X489" s="82">
        <v>2401.5664000000002</v>
      </c>
      <c r="Y489" s="86">
        <v>40857849.07</v>
      </c>
      <c r="Z489" s="86"/>
      <c r="AA489" s="82">
        <v>2745.7</v>
      </c>
      <c r="AB489" s="86">
        <v>-0.3</v>
      </c>
      <c r="AC489" s="86">
        <v>46573087.5</v>
      </c>
      <c r="AD489" s="86">
        <v>46573087.5</v>
      </c>
      <c r="AE489" s="86">
        <v>0</v>
      </c>
      <c r="AF489" s="86">
        <v>5715238.4299999997</v>
      </c>
      <c r="AG489" s="86">
        <v>5854745.0300000003</v>
      </c>
      <c r="AH489" s="86">
        <v>-139506.6</v>
      </c>
      <c r="AI489" s="86"/>
      <c r="AJ489" s="86">
        <v>5064324329.3400002</v>
      </c>
      <c r="AK489" s="82">
        <v>0.91959999999999997</v>
      </c>
      <c r="AL489" s="82" t="s">
        <v>8527</v>
      </c>
      <c r="AM489" s="82" t="s">
        <v>4979</v>
      </c>
      <c r="AN489" s="82">
        <v>6808</v>
      </c>
      <c r="AO489" s="82" t="s">
        <v>5019</v>
      </c>
      <c r="AP489" s="82"/>
      <c r="AQ489" s="83">
        <v>43684</v>
      </c>
      <c r="AR489" s="83"/>
      <c r="AS489" s="82">
        <v>0</v>
      </c>
      <c r="AT489" s="82"/>
      <c r="AU489" s="83">
        <v>45777</v>
      </c>
      <c r="AV489" s="82" t="s">
        <v>4979</v>
      </c>
      <c r="AW489" s="82">
        <v>2</v>
      </c>
      <c r="AX489" s="83"/>
      <c r="AY489" s="82" t="s">
        <v>4963</v>
      </c>
      <c r="AZ489" s="82">
        <v>1</v>
      </c>
      <c r="BA489" s="82"/>
      <c r="BB489" s="82"/>
      <c r="BC489" s="87"/>
      <c r="BD489" s="87"/>
      <c r="BE489" s="87"/>
      <c r="BF489" s="87"/>
      <c r="BG489" s="82" t="s">
        <v>4888</v>
      </c>
      <c r="BH489" s="82" t="s">
        <v>8581</v>
      </c>
      <c r="BI489" s="82"/>
      <c r="BJ489" s="82"/>
      <c r="BK489" s="82"/>
      <c r="BL489" s="86">
        <v>46573087.5</v>
      </c>
      <c r="BM489" s="82">
        <v>0.91959999999999997</v>
      </c>
      <c r="BN489" s="82" t="s">
        <v>5020</v>
      </c>
      <c r="BO489" s="82"/>
      <c r="BP489" s="88"/>
      <c r="BQ489" s="88"/>
      <c r="BR489" s="88"/>
      <c r="BS489" s="82"/>
      <c r="BT489" s="85"/>
    </row>
    <row r="490" spans="1:72" hidden="1">
      <c r="A490" s="82" t="s">
        <v>5035</v>
      </c>
      <c r="B490" s="82" t="s">
        <v>5036</v>
      </c>
      <c r="C490" s="82" t="s">
        <v>1162</v>
      </c>
      <c r="D490" s="82" t="s">
        <v>8326</v>
      </c>
      <c r="E490" s="82" t="s">
        <v>8212</v>
      </c>
      <c r="F490" s="82" t="s">
        <v>4978</v>
      </c>
      <c r="G490" s="83"/>
      <c r="H490" s="84">
        <v>141702</v>
      </c>
      <c r="I490" s="85"/>
      <c r="J490" s="82">
        <v>1925</v>
      </c>
      <c r="K490" s="86">
        <v>0</v>
      </c>
      <c r="L490" s="82"/>
      <c r="M490" s="82"/>
      <c r="N490" s="82"/>
      <c r="O490" s="82"/>
      <c r="P490" s="82" t="s">
        <v>4960</v>
      </c>
      <c r="Q490" s="86"/>
      <c r="R490" s="82">
        <v>0</v>
      </c>
      <c r="S490" s="86">
        <v>141702</v>
      </c>
      <c r="T490" s="83">
        <v>45777</v>
      </c>
      <c r="U490" s="82">
        <v>100</v>
      </c>
      <c r="V490" s="82">
        <v>6593</v>
      </c>
      <c r="W490" s="82" t="s">
        <v>4961</v>
      </c>
      <c r="X490" s="82">
        <v>1374.2156</v>
      </c>
      <c r="Y490" s="86">
        <v>194729105.13</v>
      </c>
      <c r="Z490" s="86"/>
      <c r="AA490" s="82">
        <v>1908.8</v>
      </c>
      <c r="AB490" s="86">
        <v>0.85</v>
      </c>
      <c r="AC490" s="86">
        <v>272776350</v>
      </c>
      <c r="AD490" s="86">
        <v>272776350</v>
      </c>
      <c r="AE490" s="86">
        <v>0</v>
      </c>
      <c r="AF490" s="86">
        <v>78047244.870000005</v>
      </c>
      <c r="AG490" s="86">
        <v>75751672.469999999</v>
      </c>
      <c r="AH490" s="86">
        <v>2295572.4</v>
      </c>
      <c r="AI490" s="86"/>
      <c r="AJ490" s="86">
        <v>5064324329.3400002</v>
      </c>
      <c r="AK490" s="82">
        <v>5.3861999999999997</v>
      </c>
      <c r="AL490" s="82" t="s">
        <v>8327</v>
      </c>
      <c r="AM490" s="82" t="s">
        <v>4979</v>
      </c>
      <c r="AN490" s="82">
        <v>6884</v>
      </c>
      <c r="AO490" s="82" t="s">
        <v>4962</v>
      </c>
      <c r="AP490" s="82"/>
      <c r="AQ490" s="83">
        <v>45421</v>
      </c>
      <c r="AR490" s="83"/>
      <c r="AS490" s="82">
        <v>0</v>
      </c>
      <c r="AT490" s="82"/>
      <c r="AU490" s="83">
        <v>45777</v>
      </c>
      <c r="AV490" s="82" t="s">
        <v>4979</v>
      </c>
      <c r="AW490" s="82">
        <v>1</v>
      </c>
      <c r="AX490" s="83"/>
      <c r="AY490" s="82" t="s">
        <v>4963</v>
      </c>
      <c r="AZ490" s="82">
        <v>1</v>
      </c>
      <c r="BA490" s="82"/>
      <c r="BB490" s="82"/>
      <c r="BC490" s="87"/>
      <c r="BD490" s="87"/>
      <c r="BE490" s="87"/>
      <c r="BF490" s="87"/>
      <c r="BG490" s="82" t="s">
        <v>4888</v>
      </c>
      <c r="BH490" s="82" t="s">
        <v>8581</v>
      </c>
      <c r="BI490" s="82"/>
      <c r="BJ490" s="82"/>
      <c r="BK490" s="82"/>
      <c r="BL490" s="86">
        <v>272776350</v>
      </c>
      <c r="BM490" s="82">
        <v>5.3861999999999997</v>
      </c>
      <c r="BN490" s="82" t="s">
        <v>4964</v>
      </c>
      <c r="BO490" s="82"/>
      <c r="BP490" s="88"/>
      <c r="BQ490" s="88"/>
      <c r="BR490" s="88"/>
      <c r="BS490" s="82"/>
      <c r="BT490" s="85"/>
    </row>
    <row r="491" spans="1:72" hidden="1">
      <c r="A491" s="82" t="s">
        <v>5035</v>
      </c>
      <c r="B491" s="82" t="s">
        <v>5036</v>
      </c>
      <c r="C491" s="82" t="s">
        <v>1176</v>
      </c>
      <c r="D491" s="82" t="s">
        <v>5396</v>
      </c>
      <c r="E491" s="82" t="s">
        <v>8535</v>
      </c>
      <c r="F491" s="82" t="s">
        <v>4978</v>
      </c>
      <c r="G491" s="83"/>
      <c r="H491" s="84">
        <v>12956</v>
      </c>
      <c r="I491" s="85"/>
      <c r="J491" s="82">
        <v>3827.4</v>
      </c>
      <c r="K491" s="86">
        <v>0</v>
      </c>
      <c r="L491" s="82"/>
      <c r="M491" s="82"/>
      <c r="N491" s="82"/>
      <c r="O491" s="82"/>
      <c r="P491" s="82" t="s">
        <v>8536</v>
      </c>
      <c r="Q491" s="86"/>
      <c r="R491" s="82">
        <v>0</v>
      </c>
      <c r="S491" s="86">
        <v>25912</v>
      </c>
      <c r="T491" s="83">
        <v>45777</v>
      </c>
      <c r="U491" s="82">
        <v>100</v>
      </c>
      <c r="V491" s="82">
        <v>6598</v>
      </c>
      <c r="W491" s="82" t="s">
        <v>4961</v>
      </c>
      <c r="X491" s="82">
        <v>3932.4713999999999</v>
      </c>
      <c r="Y491" s="86">
        <v>50949099.520000003</v>
      </c>
      <c r="Z491" s="86"/>
      <c r="AA491" s="82">
        <v>3852.7</v>
      </c>
      <c r="AB491" s="86">
        <v>-0.66</v>
      </c>
      <c r="AC491" s="86">
        <v>49587794.399999999</v>
      </c>
      <c r="AD491" s="86">
        <v>49587794.399999999</v>
      </c>
      <c r="AE491" s="86">
        <v>0</v>
      </c>
      <c r="AF491" s="86">
        <v>-1361305.12</v>
      </c>
      <c r="AG491" s="86">
        <v>-1033518.32</v>
      </c>
      <c r="AH491" s="86">
        <v>-327786.8</v>
      </c>
      <c r="AI491" s="86"/>
      <c r="AJ491" s="86">
        <v>5064324329.3400002</v>
      </c>
      <c r="AK491" s="82">
        <v>0.97919999999999996</v>
      </c>
      <c r="AL491" s="82" t="s">
        <v>8537</v>
      </c>
      <c r="AM491" s="82" t="s">
        <v>4979</v>
      </c>
      <c r="AN491" s="82">
        <v>6894</v>
      </c>
      <c r="AO491" s="82" t="s">
        <v>8339</v>
      </c>
      <c r="AP491" s="82"/>
      <c r="AQ491" s="83">
        <v>45699</v>
      </c>
      <c r="AR491" s="83"/>
      <c r="AS491" s="82">
        <v>0</v>
      </c>
      <c r="AT491" s="82"/>
      <c r="AU491" s="83">
        <v>45777</v>
      </c>
      <c r="AV491" s="82" t="s">
        <v>4979</v>
      </c>
      <c r="AW491" s="82">
        <v>2</v>
      </c>
      <c r="AX491" s="83"/>
      <c r="AY491" s="82" t="s">
        <v>4963</v>
      </c>
      <c r="AZ491" s="82">
        <v>1</v>
      </c>
      <c r="BA491" s="82"/>
      <c r="BB491" s="82"/>
      <c r="BC491" s="87"/>
      <c r="BD491" s="87"/>
      <c r="BE491" s="87"/>
      <c r="BF491" s="87"/>
      <c r="BG491" s="82" t="s">
        <v>4888</v>
      </c>
      <c r="BH491" s="82" t="s">
        <v>8581</v>
      </c>
      <c r="BI491" s="82"/>
      <c r="BJ491" s="82"/>
      <c r="BK491" s="82"/>
      <c r="BL491" s="86">
        <v>49587794.399999999</v>
      </c>
      <c r="BM491" s="82">
        <v>0.97919999999999996</v>
      </c>
      <c r="BN491" s="82" t="s">
        <v>4984</v>
      </c>
      <c r="BO491" s="82"/>
      <c r="BP491" s="88"/>
      <c r="BQ491" s="88"/>
      <c r="BR491" s="88"/>
      <c r="BS491" s="82"/>
      <c r="BT491" s="85"/>
    </row>
    <row r="492" spans="1:72" hidden="1">
      <c r="A492" s="82" t="s">
        <v>5035</v>
      </c>
      <c r="B492" s="82" t="s">
        <v>5036</v>
      </c>
      <c r="C492" s="82" t="s">
        <v>1208</v>
      </c>
      <c r="D492" s="82" t="s">
        <v>5263</v>
      </c>
      <c r="E492" s="82" t="s">
        <v>8328</v>
      </c>
      <c r="F492" s="82" t="s">
        <v>4978</v>
      </c>
      <c r="G492" s="83"/>
      <c r="H492" s="84">
        <v>12589</v>
      </c>
      <c r="I492" s="85"/>
      <c r="J492" s="82">
        <v>2342.1</v>
      </c>
      <c r="K492" s="86">
        <v>0</v>
      </c>
      <c r="L492" s="82"/>
      <c r="M492" s="82"/>
      <c r="N492" s="82"/>
      <c r="O492" s="82"/>
      <c r="P492" s="82" t="s">
        <v>8329</v>
      </c>
      <c r="Q492" s="86"/>
      <c r="R492" s="82">
        <v>0</v>
      </c>
      <c r="S492" s="86">
        <v>12589</v>
      </c>
      <c r="T492" s="83">
        <v>45777</v>
      </c>
      <c r="U492" s="82">
        <v>100</v>
      </c>
      <c r="V492" s="82">
        <v>6607</v>
      </c>
      <c r="W492" s="82" t="s">
        <v>4961</v>
      </c>
      <c r="X492" s="82">
        <v>2299.4448000000002</v>
      </c>
      <c r="Y492" s="86">
        <v>28947710.09</v>
      </c>
      <c r="Z492" s="86"/>
      <c r="AA492" s="82">
        <v>2321.6999999999998</v>
      </c>
      <c r="AB492" s="86">
        <v>0.88</v>
      </c>
      <c r="AC492" s="86">
        <v>29484696.899999999</v>
      </c>
      <c r="AD492" s="86">
        <v>29484696.899999999</v>
      </c>
      <c r="AE492" s="86">
        <v>0</v>
      </c>
      <c r="AF492" s="86">
        <v>536986.81000000006</v>
      </c>
      <c r="AG492" s="86">
        <v>280171.21000000002</v>
      </c>
      <c r="AH492" s="86">
        <v>256815.6</v>
      </c>
      <c r="AI492" s="86"/>
      <c r="AJ492" s="86">
        <v>5064324329.3400002</v>
      </c>
      <c r="AK492" s="82">
        <v>0.58220000000000005</v>
      </c>
      <c r="AL492" s="82" t="s">
        <v>8330</v>
      </c>
      <c r="AM492" s="82" t="s">
        <v>4979</v>
      </c>
      <c r="AN492" s="82">
        <v>6926</v>
      </c>
      <c r="AO492" s="82" t="s">
        <v>8329</v>
      </c>
      <c r="AP492" s="82"/>
      <c r="AQ492" s="83">
        <v>45601</v>
      </c>
      <c r="AR492" s="83"/>
      <c r="AS492" s="82">
        <v>0</v>
      </c>
      <c r="AT492" s="82"/>
      <c r="AU492" s="83">
        <v>45777</v>
      </c>
      <c r="AV492" s="82" t="s">
        <v>4979</v>
      </c>
      <c r="AW492" s="82">
        <v>1</v>
      </c>
      <c r="AX492" s="83"/>
      <c r="AY492" s="82" t="s">
        <v>4963</v>
      </c>
      <c r="AZ492" s="82">
        <v>1</v>
      </c>
      <c r="BA492" s="82"/>
      <c r="BB492" s="82"/>
      <c r="BC492" s="87"/>
      <c r="BD492" s="87"/>
      <c r="BE492" s="87"/>
      <c r="BF492" s="87"/>
      <c r="BG492" s="82" t="s">
        <v>4888</v>
      </c>
      <c r="BH492" s="82" t="s">
        <v>8581</v>
      </c>
      <c r="BI492" s="82"/>
      <c r="BJ492" s="82"/>
      <c r="BK492" s="82"/>
      <c r="BL492" s="86">
        <v>29484696.899999999</v>
      </c>
      <c r="BM492" s="82">
        <v>0.58220000000000005</v>
      </c>
      <c r="BN492" s="82" t="s">
        <v>4980</v>
      </c>
      <c r="BO492" s="82"/>
      <c r="BP492" s="88"/>
      <c r="BQ492" s="88"/>
      <c r="BR492" s="88"/>
      <c r="BS492" s="82"/>
      <c r="BT492" s="85"/>
    </row>
    <row r="493" spans="1:72" hidden="1">
      <c r="A493" s="82" t="s">
        <v>5035</v>
      </c>
      <c r="B493" s="82" t="s">
        <v>5036</v>
      </c>
      <c r="C493" s="82" t="s">
        <v>1268</v>
      </c>
      <c r="D493" s="82" t="s">
        <v>5255</v>
      </c>
      <c r="E493" s="82" t="s">
        <v>8275</v>
      </c>
      <c r="F493" s="82" t="s">
        <v>4978</v>
      </c>
      <c r="G493" s="83"/>
      <c r="H493" s="84">
        <v>162743</v>
      </c>
      <c r="I493" s="85"/>
      <c r="J493" s="82">
        <v>1427</v>
      </c>
      <c r="K493" s="86">
        <v>0</v>
      </c>
      <c r="L493" s="82"/>
      <c r="M493" s="82"/>
      <c r="N493" s="82"/>
      <c r="O493" s="82"/>
      <c r="P493" s="82" t="s">
        <v>4960</v>
      </c>
      <c r="Q493" s="86"/>
      <c r="R493" s="82">
        <v>0</v>
      </c>
      <c r="S493" s="86">
        <v>325486</v>
      </c>
      <c r="T493" s="83">
        <v>45777</v>
      </c>
      <c r="U493" s="82">
        <v>100</v>
      </c>
      <c r="V493" s="82">
        <v>6616</v>
      </c>
      <c r="W493" s="82" t="s">
        <v>4961</v>
      </c>
      <c r="X493" s="82">
        <v>664.97760000000005</v>
      </c>
      <c r="Y493" s="86">
        <v>108220449.92</v>
      </c>
      <c r="Z493" s="86"/>
      <c r="AA493" s="82">
        <v>1429.8</v>
      </c>
      <c r="AB493" s="86">
        <v>-0.2</v>
      </c>
      <c r="AC493" s="86">
        <v>232234261</v>
      </c>
      <c r="AD493" s="86">
        <v>232234261</v>
      </c>
      <c r="AE493" s="86">
        <v>0</v>
      </c>
      <c r="AF493" s="86">
        <v>124013811.08</v>
      </c>
      <c r="AG493" s="86">
        <v>124469491.48</v>
      </c>
      <c r="AH493" s="86">
        <v>-455680.4</v>
      </c>
      <c r="AI493" s="86"/>
      <c r="AJ493" s="86">
        <v>5064324329.3400002</v>
      </c>
      <c r="AK493" s="82">
        <v>4.5857000000000001</v>
      </c>
      <c r="AL493" s="82" t="s">
        <v>8331</v>
      </c>
      <c r="AM493" s="82" t="s">
        <v>4979</v>
      </c>
      <c r="AN493" s="82">
        <v>6960</v>
      </c>
      <c r="AO493" s="82" t="s">
        <v>4962</v>
      </c>
      <c r="AP493" s="82"/>
      <c r="AQ493" s="83">
        <v>45513</v>
      </c>
      <c r="AR493" s="83"/>
      <c r="AS493" s="82">
        <v>0</v>
      </c>
      <c r="AT493" s="82"/>
      <c r="AU493" s="83">
        <v>45777</v>
      </c>
      <c r="AV493" s="82" t="s">
        <v>4979</v>
      </c>
      <c r="AW493" s="82">
        <v>2</v>
      </c>
      <c r="AX493" s="83"/>
      <c r="AY493" s="82" t="s">
        <v>4963</v>
      </c>
      <c r="AZ493" s="82">
        <v>1</v>
      </c>
      <c r="BA493" s="82"/>
      <c r="BB493" s="82"/>
      <c r="BC493" s="87"/>
      <c r="BD493" s="87"/>
      <c r="BE493" s="87"/>
      <c r="BF493" s="87"/>
      <c r="BG493" s="82" t="s">
        <v>4888</v>
      </c>
      <c r="BH493" s="82" t="s">
        <v>8581</v>
      </c>
      <c r="BI493" s="82"/>
      <c r="BJ493" s="82"/>
      <c r="BK493" s="82"/>
      <c r="BL493" s="86">
        <v>232234261</v>
      </c>
      <c r="BM493" s="82">
        <v>4.5857000000000001</v>
      </c>
      <c r="BN493" s="82" t="s">
        <v>4964</v>
      </c>
      <c r="BO493" s="82"/>
      <c r="BP493" s="88"/>
      <c r="BQ493" s="88"/>
      <c r="BR493" s="88"/>
      <c r="BS493" s="82"/>
      <c r="BT493" s="85"/>
    </row>
    <row r="494" spans="1:72" hidden="1">
      <c r="A494" s="82" t="s">
        <v>5035</v>
      </c>
      <c r="B494" s="82" t="s">
        <v>5036</v>
      </c>
      <c r="C494" s="82" t="s">
        <v>1375</v>
      </c>
      <c r="D494" s="82" t="s">
        <v>3361</v>
      </c>
      <c r="E494" s="82" t="s">
        <v>8332</v>
      </c>
      <c r="F494" s="82" t="s">
        <v>4978</v>
      </c>
      <c r="G494" s="83"/>
      <c r="H494" s="84">
        <v>94087</v>
      </c>
      <c r="I494" s="85"/>
      <c r="J494" s="82">
        <v>1500.1</v>
      </c>
      <c r="K494" s="86">
        <v>0</v>
      </c>
      <c r="L494" s="82"/>
      <c r="M494" s="82"/>
      <c r="N494" s="82"/>
      <c r="O494" s="82"/>
      <c r="P494" s="82" t="s">
        <v>4981</v>
      </c>
      <c r="Q494" s="86"/>
      <c r="R494" s="82">
        <v>0</v>
      </c>
      <c r="S494" s="86">
        <v>470435</v>
      </c>
      <c r="T494" s="83">
        <v>45777</v>
      </c>
      <c r="U494" s="82">
        <v>100</v>
      </c>
      <c r="V494" s="82">
        <v>6637</v>
      </c>
      <c r="W494" s="82" t="s">
        <v>4961</v>
      </c>
      <c r="X494" s="82">
        <v>1208.5689</v>
      </c>
      <c r="Y494" s="86">
        <v>113710618.92</v>
      </c>
      <c r="Z494" s="86"/>
      <c r="AA494" s="82">
        <v>1497.5</v>
      </c>
      <c r="AB494" s="86">
        <v>0.17</v>
      </c>
      <c r="AC494" s="86">
        <v>141139908.69999999</v>
      </c>
      <c r="AD494" s="86">
        <v>141139908.69999999</v>
      </c>
      <c r="AE494" s="86">
        <v>0</v>
      </c>
      <c r="AF494" s="86">
        <v>27429289.780000001</v>
      </c>
      <c r="AG494" s="86">
        <v>27184663.579999998</v>
      </c>
      <c r="AH494" s="86">
        <v>244626.2</v>
      </c>
      <c r="AI494" s="86"/>
      <c r="AJ494" s="86">
        <v>5064324329.3400002</v>
      </c>
      <c r="AK494" s="82">
        <v>2.7869000000000002</v>
      </c>
      <c r="AL494" s="82" t="s">
        <v>8333</v>
      </c>
      <c r="AM494" s="82" t="s">
        <v>4979</v>
      </c>
      <c r="AN494" s="82">
        <v>7079</v>
      </c>
      <c r="AO494" s="82" t="s">
        <v>4982</v>
      </c>
      <c r="AP494" s="82"/>
      <c r="AQ494" s="83">
        <v>45593</v>
      </c>
      <c r="AR494" s="83"/>
      <c r="AS494" s="82">
        <v>0</v>
      </c>
      <c r="AT494" s="82"/>
      <c r="AU494" s="83">
        <v>45777</v>
      </c>
      <c r="AV494" s="82" t="s">
        <v>4979</v>
      </c>
      <c r="AW494" s="82">
        <v>5</v>
      </c>
      <c r="AX494" s="83"/>
      <c r="AY494" s="82" t="s">
        <v>4963</v>
      </c>
      <c r="AZ494" s="82">
        <v>1</v>
      </c>
      <c r="BA494" s="82"/>
      <c r="BB494" s="82"/>
      <c r="BC494" s="87"/>
      <c r="BD494" s="87"/>
      <c r="BE494" s="87"/>
      <c r="BF494" s="87"/>
      <c r="BG494" s="82" t="s">
        <v>4888</v>
      </c>
      <c r="BH494" s="82" t="s">
        <v>8581</v>
      </c>
      <c r="BI494" s="82"/>
      <c r="BJ494" s="82"/>
      <c r="BK494" s="82"/>
      <c r="BL494" s="86">
        <v>141139908.69999999</v>
      </c>
      <c r="BM494" s="82">
        <v>2.7869000000000002</v>
      </c>
      <c r="BN494" s="82" t="s">
        <v>4983</v>
      </c>
      <c r="BO494" s="82"/>
      <c r="BP494" s="88"/>
      <c r="BQ494" s="88"/>
      <c r="BR494" s="88"/>
      <c r="BS494" s="82"/>
      <c r="BT494" s="85"/>
    </row>
    <row r="495" spans="1:72" hidden="1">
      <c r="A495" s="82" t="s">
        <v>5035</v>
      </c>
      <c r="B495" s="82" t="s">
        <v>5036</v>
      </c>
      <c r="C495" s="82" t="s">
        <v>1588</v>
      </c>
      <c r="D495" s="82" t="s">
        <v>5050</v>
      </c>
      <c r="E495" s="82" t="s">
        <v>5051</v>
      </c>
      <c r="F495" s="82" t="s">
        <v>4978</v>
      </c>
      <c r="G495" s="83"/>
      <c r="H495" s="84">
        <v>20804</v>
      </c>
      <c r="I495" s="85"/>
      <c r="J495" s="82">
        <v>3063.6</v>
      </c>
      <c r="K495" s="86">
        <v>0</v>
      </c>
      <c r="L495" s="82"/>
      <c r="M495" s="82"/>
      <c r="N495" s="82"/>
      <c r="O495" s="82"/>
      <c r="P495" s="82" t="s">
        <v>5052</v>
      </c>
      <c r="Q495" s="86"/>
      <c r="R495" s="82">
        <v>0</v>
      </c>
      <c r="S495" s="86">
        <v>41608</v>
      </c>
      <c r="T495" s="83">
        <v>45777</v>
      </c>
      <c r="U495" s="82">
        <v>100</v>
      </c>
      <c r="V495" s="82">
        <v>16440</v>
      </c>
      <c r="W495" s="82" t="s">
        <v>4961</v>
      </c>
      <c r="X495" s="82">
        <v>2683.8148999999999</v>
      </c>
      <c r="Y495" s="86">
        <v>55834085.850000001</v>
      </c>
      <c r="Z495" s="86"/>
      <c r="AA495" s="82">
        <v>3037.9</v>
      </c>
      <c r="AB495" s="86">
        <v>0.85</v>
      </c>
      <c r="AC495" s="86">
        <v>63735134.399999999</v>
      </c>
      <c r="AD495" s="86">
        <v>63735134.399999999</v>
      </c>
      <c r="AE495" s="86">
        <v>0</v>
      </c>
      <c r="AF495" s="86">
        <v>7901048.5499999998</v>
      </c>
      <c r="AG495" s="86">
        <v>7366385.75</v>
      </c>
      <c r="AH495" s="86">
        <v>534662.80000000005</v>
      </c>
      <c r="AI495" s="86"/>
      <c r="AJ495" s="86">
        <v>5064324329.3400002</v>
      </c>
      <c r="AK495" s="82">
        <v>1.2585</v>
      </c>
      <c r="AL495" s="82" t="s">
        <v>5053</v>
      </c>
      <c r="AM495" s="82" t="s">
        <v>4979</v>
      </c>
      <c r="AN495" s="82">
        <v>73472</v>
      </c>
      <c r="AO495" s="82" t="s">
        <v>5015</v>
      </c>
      <c r="AP495" s="82"/>
      <c r="AQ495" s="83">
        <v>45681</v>
      </c>
      <c r="AR495" s="83"/>
      <c r="AS495" s="82">
        <v>0</v>
      </c>
      <c r="AT495" s="82"/>
      <c r="AU495" s="83">
        <v>45777</v>
      </c>
      <c r="AV495" s="82" t="s">
        <v>4979</v>
      </c>
      <c r="AW495" s="82">
        <v>2</v>
      </c>
      <c r="AX495" s="83"/>
      <c r="AY495" s="82" t="s">
        <v>4963</v>
      </c>
      <c r="AZ495" s="82">
        <v>1</v>
      </c>
      <c r="BA495" s="82"/>
      <c r="BB495" s="82"/>
      <c r="BC495" s="87"/>
      <c r="BD495" s="87"/>
      <c r="BE495" s="87"/>
      <c r="BF495" s="87"/>
      <c r="BG495" s="82" t="s">
        <v>4888</v>
      </c>
      <c r="BH495" s="82" t="s">
        <v>8581</v>
      </c>
      <c r="BI495" s="82"/>
      <c r="BJ495" s="82"/>
      <c r="BK495" s="82"/>
      <c r="BL495" s="86">
        <v>63735134.399999999</v>
      </c>
      <c r="BM495" s="82">
        <v>1.2585</v>
      </c>
      <c r="BN495" s="82" t="s">
        <v>5002</v>
      </c>
      <c r="BO495" s="82"/>
      <c r="BP495" s="88"/>
      <c r="BQ495" s="88"/>
      <c r="BR495" s="88"/>
      <c r="BS495" s="82"/>
      <c r="BT495" s="85"/>
    </row>
    <row r="496" spans="1:72" hidden="1">
      <c r="A496" s="82" t="s">
        <v>5035</v>
      </c>
      <c r="B496" s="82" t="s">
        <v>5036</v>
      </c>
      <c r="C496" s="82" t="s">
        <v>1639</v>
      </c>
      <c r="D496" s="82" t="s">
        <v>8479</v>
      </c>
      <c r="E496" s="82" t="s">
        <v>8277</v>
      </c>
      <c r="F496" s="82" t="s">
        <v>4978</v>
      </c>
      <c r="G496" s="83"/>
      <c r="H496" s="84">
        <v>32243</v>
      </c>
      <c r="I496" s="85"/>
      <c r="J496" s="82">
        <v>2208.1</v>
      </c>
      <c r="K496" s="86">
        <v>0</v>
      </c>
      <c r="L496" s="82"/>
      <c r="M496" s="82"/>
      <c r="N496" s="82"/>
      <c r="O496" s="82"/>
      <c r="P496" s="82" t="s">
        <v>4960</v>
      </c>
      <c r="Q496" s="86"/>
      <c r="R496" s="82">
        <v>0</v>
      </c>
      <c r="S496" s="86">
        <v>161215</v>
      </c>
      <c r="T496" s="83">
        <v>45777</v>
      </c>
      <c r="U496" s="82">
        <v>100</v>
      </c>
      <c r="V496" s="82">
        <v>6665</v>
      </c>
      <c r="W496" s="82" t="s">
        <v>4961</v>
      </c>
      <c r="X496" s="82">
        <v>2011.5291999999999</v>
      </c>
      <c r="Y496" s="86">
        <v>64857734.469999999</v>
      </c>
      <c r="Z496" s="86"/>
      <c r="AA496" s="82">
        <v>2205</v>
      </c>
      <c r="AB496" s="86">
        <v>0.14000000000000001</v>
      </c>
      <c r="AC496" s="86">
        <v>71195768.299999997</v>
      </c>
      <c r="AD496" s="86">
        <v>71195768.299999997</v>
      </c>
      <c r="AE496" s="86">
        <v>0</v>
      </c>
      <c r="AF496" s="86">
        <v>6338033.8300000001</v>
      </c>
      <c r="AG496" s="86">
        <v>6238080.5300000003</v>
      </c>
      <c r="AH496" s="86">
        <v>99953.3</v>
      </c>
      <c r="AI496" s="86"/>
      <c r="AJ496" s="86">
        <v>5064324329.3400002</v>
      </c>
      <c r="AK496" s="82">
        <v>1.4057999999999999</v>
      </c>
      <c r="AL496" s="82" t="s">
        <v>8480</v>
      </c>
      <c r="AM496" s="82" t="s">
        <v>4979</v>
      </c>
      <c r="AN496" s="82">
        <v>7263</v>
      </c>
      <c r="AO496" s="82" t="s">
        <v>4962</v>
      </c>
      <c r="AP496" s="82"/>
      <c r="AQ496" s="83">
        <v>44783</v>
      </c>
      <c r="AR496" s="83"/>
      <c r="AS496" s="82">
        <v>0</v>
      </c>
      <c r="AT496" s="82"/>
      <c r="AU496" s="83">
        <v>45777</v>
      </c>
      <c r="AV496" s="82" t="s">
        <v>4979</v>
      </c>
      <c r="AW496" s="82">
        <v>5</v>
      </c>
      <c r="AX496" s="83"/>
      <c r="AY496" s="82" t="s">
        <v>4963</v>
      </c>
      <c r="AZ496" s="82">
        <v>1</v>
      </c>
      <c r="BA496" s="82"/>
      <c r="BB496" s="82"/>
      <c r="BC496" s="87"/>
      <c r="BD496" s="87"/>
      <c r="BE496" s="87"/>
      <c r="BF496" s="87"/>
      <c r="BG496" s="82" t="s">
        <v>4888</v>
      </c>
      <c r="BH496" s="82" t="s">
        <v>8581</v>
      </c>
      <c r="BI496" s="82"/>
      <c r="BJ496" s="82"/>
      <c r="BK496" s="82"/>
      <c r="BL496" s="86">
        <v>71195768.299999997</v>
      </c>
      <c r="BM496" s="82">
        <v>1.4057999999999999</v>
      </c>
      <c r="BN496" s="82" t="s">
        <v>4964</v>
      </c>
      <c r="BO496" s="82"/>
      <c r="BP496" s="88"/>
      <c r="BQ496" s="88"/>
      <c r="BR496" s="88"/>
      <c r="BS496" s="82"/>
      <c r="BT496" s="85"/>
    </row>
    <row r="497" spans="1:72" hidden="1">
      <c r="A497" s="82" t="s">
        <v>5035</v>
      </c>
      <c r="B497" s="82" t="s">
        <v>5036</v>
      </c>
      <c r="C497" s="82" t="s">
        <v>1738</v>
      </c>
      <c r="D497" s="82" t="s">
        <v>5266</v>
      </c>
      <c r="E497" s="82" t="s">
        <v>8378</v>
      </c>
      <c r="F497" s="82" t="s">
        <v>4978</v>
      </c>
      <c r="G497" s="83"/>
      <c r="H497" s="84">
        <v>21839</v>
      </c>
      <c r="I497" s="85"/>
      <c r="J497" s="82">
        <v>3341</v>
      </c>
      <c r="K497" s="86">
        <v>0</v>
      </c>
      <c r="L497" s="82"/>
      <c r="M497" s="82"/>
      <c r="N497" s="82"/>
      <c r="O497" s="82"/>
      <c r="P497" s="82" t="s">
        <v>4987</v>
      </c>
      <c r="Q497" s="86"/>
      <c r="R497" s="82">
        <v>0</v>
      </c>
      <c r="S497" s="86">
        <v>43678</v>
      </c>
      <c r="T497" s="83">
        <v>45777</v>
      </c>
      <c r="U497" s="82">
        <v>100</v>
      </c>
      <c r="V497" s="82">
        <v>6671</v>
      </c>
      <c r="W497" s="82" t="s">
        <v>4961</v>
      </c>
      <c r="X497" s="82">
        <v>2811.0529999999999</v>
      </c>
      <c r="Y497" s="86">
        <v>61390586.140000001</v>
      </c>
      <c r="Z497" s="86"/>
      <c r="AA497" s="82">
        <v>3322.3</v>
      </c>
      <c r="AB497" s="86">
        <v>0.56000000000000005</v>
      </c>
      <c r="AC497" s="86">
        <v>72964099</v>
      </c>
      <c r="AD497" s="86">
        <v>72964099</v>
      </c>
      <c r="AE497" s="86">
        <v>0</v>
      </c>
      <c r="AF497" s="86">
        <v>11573512.859999999</v>
      </c>
      <c r="AG497" s="86">
        <v>11165123.560000001</v>
      </c>
      <c r="AH497" s="86">
        <v>408389.3</v>
      </c>
      <c r="AI497" s="86"/>
      <c r="AJ497" s="86">
        <v>5064324329.3400002</v>
      </c>
      <c r="AK497" s="82">
        <v>1.4407000000000001</v>
      </c>
      <c r="AL497" s="82" t="s">
        <v>8481</v>
      </c>
      <c r="AM497" s="82" t="s">
        <v>4979</v>
      </c>
      <c r="AN497" s="82">
        <v>7306</v>
      </c>
      <c r="AO497" s="82" t="s">
        <v>4988</v>
      </c>
      <c r="AP497" s="82"/>
      <c r="AQ497" s="83">
        <v>45462</v>
      </c>
      <c r="AR497" s="83"/>
      <c r="AS497" s="82">
        <v>0</v>
      </c>
      <c r="AT497" s="82"/>
      <c r="AU497" s="83">
        <v>45777</v>
      </c>
      <c r="AV497" s="82" t="s">
        <v>4979</v>
      </c>
      <c r="AW497" s="82">
        <v>2</v>
      </c>
      <c r="AX497" s="83"/>
      <c r="AY497" s="82" t="s">
        <v>4963</v>
      </c>
      <c r="AZ497" s="82">
        <v>1</v>
      </c>
      <c r="BA497" s="82"/>
      <c r="BB497" s="82"/>
      <c r="BC497" s="87"/>
      <c r="BD497" s="87"/>
      <c r="BE497" s="87"/>
      <c r="BF497" s="87"/>
      <c r="BG497" s="82" t="s">
        <v>4888</v>
      </c>
      <c r="BH497" s="82" t="s">
        <v>8581</v>
      </c>
      <c r="BI497" s="82"/>
      <c r="BJ497" s="82"/>
      <c r="BK497" s="82"/>
      <c r="BL497" s="86">
        <v>72964099</v>
      </c>
      <c r="BM497" s="82">
        <v>1.4407000000000001</v>
      </c>
      <c r="BN497" s="82" t="s">
        <v>4988</v>
      </c>
      <c r="BO497" s="82"/>
      <c r="BP497" s="88"/>
      <c r="BQ497" s="88"/>
      <c r="BR497" s="88"/>
      <c r="BS497" s="82"/>
      <c r="BT497" s="85"/>
    </row>
    <row r="498" spans="1:72" hidden="1">
      <c r="A498" s="82" t="s">
        <v>5035</v>
      </c>
      <c r="B498" s="82" t="s">
        <v>5036</v>
      </c>
      <c r="C498" s="82" t="s">
        <v>1743</v>
      </c>
      <c r="D498" s="82" t="s">
        <v>5321</v>
      </c>
      <c r="E498" s="82" t="s">
        <v>8334</v>
      </c>
      <c r="F498" s="82" t="s">
        <v>4978</v>
      </c>
      <c r="G498" s="83"/>
      <c r="H498" s="84">
        <v>11651</v>
      </c>
      <c r="I498" s="85"/>
      <c r="J498" s="82">
        <v>4586.5</v>
      </c>
      <c r="K498" s="86">
        <v>0</v>
      </c>
      <c r="L498" s="82"/>
      <c r="M498" s="82"/>
      <c r="N498" s="82"/>
      <c r="O498" s="82"/>
      <c r="P498" s="82" t="s">
        <v>4981</v>
      </c>
      <c r="Q498" s="86"/>
      <c r="R498" s="82">
        <v>0</v>
      </c>
      <c r="S498" s="86">
        <v>11651</v>
      </c>
      <c r="T498" s="83">
        <v>45777</v>
      </c>
      <c r="U498" s="82">
        <v>100</v>
      </c>
      <c r="V498" s="82">
        <v>68333</v>
      </c>
      <c r="W498" s="82" t="s">
        <v>4961</v>
      </c>
      <c r="X498" s="82">
        <v>5676.8824000000004</v>
      </c>
      <c r="Y498" s="86">
        <v>66141356.600000001</v>
      </c>
      <c r="Z498" s="86"/>
      <c r="AA498" s="82">
        <v>4598.1000000000004</v>
      </c>
      <c r="AB498" s="86">
        <v>-0.25</v>
      </c>
      <c r="AC498" s="86">
        <v>53437311.5</v>
      </c>
      <c r="AD498" s="86">
        <v>53437311.5</v>
      </c>
      <c r="AE498" s="86">
        <v>0</v>
      </c>
      <c r="AF498" s="86">
        <v>-12704045.1</v>
      </c>
      <c r="AG498" s="86">
        <v>-12568893.5</v>
      </c>
      <c r="AH498" s="86">
        <v>-135151.6</v>
      </c>
      <c r="AI498" s="86"/>
      <c r="AJ498" s="86">
        <v>5064324329.3400002</v>
      </c>
      <c r="AK498" s="82">
        <v>1.0551999999999999</v>
      </c>
      <c r="AL498" s="82" t="s">
        <v>8335</v>
      </c>
      <c r="AM498" s="82" t="s">
        <v>4979</v>
      </c>
      <c r="AN498" s="82">
        <v>778239</v>
      </c>
      <c r="AO498" s="82" t="s">
        <v>4982</v>
      </c>
      <c r="AP498" s="82"/>
      <c r="AQ498" s="83">
        <v>45589</v>
      </c>
      <c r="AR498" s="83"/>
      <c r="AS498" s="82">
        <v>0</v>
      </c>
      <c r="AT498" s="82"/>
      <c r="AU498" s="83">
        <v>45777</v>
      </c>
      <c r="AV498" s="82" t="s">
        <v>4979</v>
      </c>
      <c r="AW498" s="82">
        <v>1</v>
      </c>
      <c r="AX498" s="83"/>
      <c r="AY498" s="82" t="s">
        <v>4963</v>
      </c>
      <c r="AZ498" s="82">
        <v>1</v>
      </c>
      <c r="BA498" s="82"/>
      <c r="BB498" s="82"/>
      <c r="BC498" s="87"/>
      <c r="BD498" s="87"/>
      <c r="BE498" s="87"/>
      <c r="BF498" s="87"/>
      <c r="BG498" s="82" t="s">
        <v>4888</v>
      </c>
      <c r="BH498" s="82" t="s">
        <v>8581</v>
      </c>
      <c r="BI498" s="82"/>
      <c r="BJ498" s="82"/>
      <c r="BK498" s="82"/>
      <c r="BL498" s="86">
        <v>53437311.5</v>
      </c>
      <c r="BM498" s="82">
        <v>1.0551999999999999</v>
      </c>
      <c r="BN498" s="82" t="s">
        <v>4983</v>
      </c>
      <c r="BO498" s="82"/>
      <c r="BP498" s="88"/>
      <c r="BQ498" s="88"/>
      <c r="BR498" s="88"/>
      <c r="BS498" s="82"/>
      <c r="BT498" s="85"/>
    </row>
    <row r="499" spans="1:72" hidden="1">
      <c r="A499" s="82" t="s">
        <v>5035</v>
      </c>
      <c r="B499" s="82" t="s">
        <v>5036</v>
      </c>
      <c r="C499" s="82" t="s">
        <v>9078</v>
      </c>
      <c r="D499" s="82" t="s">
        <v>12439</v>
      </c>
      <c r="E499" s="82" t="s">
        <v>12440</v>
      </c>
      <c r="F499" s="82" t="s">
        <v>4978</v>
      </c>
      <c r="G499" s="83"/>
      <c r="H499" s="84">
        <v>80478</v>
      </c>
      <c r="I499" s="85"/>
      <c r="J499" s="82">
        <v>1274.7</v>
      </c>
      <c r="K499" s="86">
        <v>0</v>
      </c>
      <c r="L499" s="82"/>
      <c r="M499" s="82"/>
      <c r="N499" s="82"/>
      <c r="O499" s="82"/>
      <c r="P499" s="82" t="s">
        <v>12441</v>
      </c>
      <c r="Q499" s="86"/>
      <c r="R499" s="82">
        <v>0</v>
      </c>
      <c r="S499" s="86">
        <v>160956</v>
      </c>
      <c r="T499" s="83">
        <v>45777</v>
      </c>
      <c r="U499" s="82">
        <v>100</v>
      </c>
      <c r="V499" s="82">
        <v>175946</v>
      </c>
      <c r="W499" s="82" t="s">
        <v>4961</v>
      </c>
      <c r="X499" s="82">
        <v>1098.4165</v>
      </c>
      <c r="Y499" s="86">
        <v>88398365.670000002</v>
      </c>
      <c r="Z499" s="86"/>
      <c r="AA499" s="82">
        <v>1362.1</v>
      </c>
      <c r="AB499" s="86">
        <v>-6.42</v>
      </c>
      <c r="AC499" s="86">
        <v>102585306.59999999</v>
      </c>
      <c r="AD499" s="86">
        <v>102585306.59999999</v>
      </c>
      <c r="AE499" s="86">
        <v>0</v>
      </c>
      <c r="AF499" s="86">
        <v>14186940.93</v>
      </c>
      <c r="AG499" s="86">
        <v>21220718.129999999</v>
      </c>
      <c r="AH499" s="86">
        <v>-7033777.2000000002</v>
      </c>
      <c r="AI499" s="86"/>
      <c r="AJ499" s="86">
        <v>5064324329.3400002</v>
      </c>
      <c r="AK499" s="82">
        <v>2.0255999999999998</v>
      </c>
      <c r="AL499" s="82" t="s">
        <v>12442</v>
      </c>
      <c r="AM499" s="82" t="s">
        <v>4979</v>
      </c>
      <c r="AN499" s="82">
        <v>799804</v>
      </c>
      <c r="AO499" s="82" t="s">
        <v>4986</v>
      </c>
      <c r="AP499" s="82"/>
      <c r="AQ499" s="83"/>
      <c r="AR499" s="83"/>
      <c r="AS499" s="82">
        <v>0</v>
      </c>
      <c r="AT499" s="82"/>
      <c r="AU499" s="83">
        <v>45777</v>
      </c>
      <c r="AV499" s="82" t="s">
        <v>4979</v>
      </c>
      <c r="AW499" s="82">
        <v>2</v>
      </c>
      <c r="AX499" s="83"/>
      <c r="AY499" s="82" t="s">
        <v>4963</v>
      </c>
      <c r="AZ499" s="82">
        <v>1</v>
      </c>
      <c r="BA499" s="82"/>
      <c r="BB499" s="82"/>
      <c r="BC499" s="87"/>
      <c r="BD499" s="87"/>
      <c r="BE499" s="87"/>
      <c r="BF499" s="87"/>
      <c r="BG499" s="82" t="s">
        <v>4888</v>
      </c>
      <c r="BH499" s="82" t="s">
        <v>8581</v>
      </c>
      <c r="BI499" s="82"/>
      <c r="BJ499" s="82"/>
      <c r="BK499" s="82"/>
      <c r="BL499" s="86">
        <v>102585306.59999999</v>
      </c>
      <c r="BM499" s="82">
        <v>2.0255999999999998</v>
      </c>
      <c r="BN499" s="82" t="s">
        <v>4980</v>
      </c>
      <c r="BO499" s="82"/>
      <c r="BP499" s="88"/>
      <c r="BQ499" s="88"/>
      <c r="BR499" s="88"/>
      <c r="BS499" s="82"/>
      <c r="BT499" s="85"/>
    </row>
    <row r="500" spans="1:72" hidden="1">
      <c r="A500" s="82" t="s">
        <v>5035</v>
      </c>
      <c r="B500" s="82" t="s">
        <v>5036</v>
      </c>
      <c r="C500" s="82" t="s">
        <v>1835</v>
      </c>
      <c r="D500" s="82" t="s">
        <v>5274</v>
      </c>
      <c r="E500" s="82" t="s">
        <v>8549</v>
      </c>
      <c r="F500" s="82" t="s">
        <v>4978</v>
      </c>
      <c r="G500" s="83"/>
      <c r="H500" s="84">
        <v>6680</v>
      </c>
      <c r="I500" s="85"/>
      <c r="J500" s="82">
        <v>12257</v>
      </c>
      <c r="K500" s="86">
        <v>0</v>
      </c>
      <c r="L500" s="82"/>
      <c r="M500" s="82"/>
      <c r="N500" s="82"/>
      <c r="O500" s="82"/>
      <c r="P500" s="82" t="s">
        <v>8337</v>
      </c>
      <c r="Q500" s="86"/>
      <c r="R500" s="82">
        <v>0</v>
      </c>
      <c r="S500" s="86">
        <v>33400</v>
      </c>
      <c r="T500" s="83">
        <v>45777</v>
      </c>
      <c r="U500" s="82">
        <v>100</v>
      </c>
      <c r="V500" s="82">
        <v>6683</v>
      </c>
      <c r="W500" s="82" t="s">
        <v>4961</v>
      </c>
      <c r="X500" s="82">
        <v>10633.1353</v>
      </c>
      <c r="Y500" s="86">
        <v>71029343.629999995</v>
      </c>
      <c r="Z500" s="86"/>
      <c r="AA500" s="82">
        <v>11841</v>
      </c>
      <c r="AB500" s="86">
        <v>3.51</v>
      </c>
      <c r="AC500" s="86">
        <v>81876760</v>
      </c>
      <c r="AD500" s="86">
        <v>81876760</v>
      </c>
      <c r="AE500" s="86">
        <v>0</v>
      </c>
      <c r="AF500" s="86">
        <v>10847416.369999999</v>
      </c>
      <c r="AG500" s="86">
        <v>8068536.3700000001</v>
      </c>
      <c r="AH500" s="86">
        <v>2778880</v>
      </c>
      <c r="AI500" s="86"/>
      <c r="AJ500" s="86">
        <v>5064324329.3400002</v>
      </c>
      <c r="AK500" s="82">
        <v>1.6167</v>
      </c>
      <c r="AL500" s="82" t="s">
        <v>8550</v>
      </c>
      <c r="AM500" s="82" t="s">
        <v>4979</v>
      </c>
      <c r="AN500" s="82">
        <v>7395</v>
      </c>
      <c r="AO500" s="82" t="s">
        <v>8339</v>
      </c>
      <c r="AP500" s="82"/>
      <c r="AQ500" s="83">
        <v>45505</v>
      </c>
      <c r="AR500" s="83"/>
      <c r="AS500" s="82">
        <v>0</v>
      </c>
      <c r="AT500" s="82"/>
      <c r="AU500" s="83">
        <v>45777</v>
      </c>
      <c r="AV500" s="82" t="s">
        <v>4979</v>
      </c>
      <c r="AW500" s="82">
        <v>5</v>
      </c>
      <c r="AX500" s="83"/>
      <c r="AY500" s="82" t="s">
        <v>4963</v>
      </c>
      <c r="AZ500" s="82">
        <v>1</v>
      </c>
      <c r="BA500" s="82"/>
      <c r="BB500" s="82"/>
      <c r="BC500" s="87"/>
      <c r="BD500" s="87"/>
      <c r="BE500" s="87"/>
      <c r="BF500" s="87"/>
      <c r="BG500" s="82" t="s">
        <v>4888</v>
      </c>
      <c r="BH500" s="82" t="s">
        <v>8581</v>
      </c>
      <c r="BI500" s="82"/>
      <c r="BJ500" s="82"/>
      <c r="BK500" s="82"/>
      <c r="BL500" s="86">
        <v>81876760</v>
      </c>
      <c r="BM500" s="82">
        <v>1.6167</v>
      </c>
      <c r="BN500" s="82" t="s">
        <v>4984</v>
      </c>
      <c r="BO500" s="82"/>
      <c r="BP500" s="88"/>
      <c r="BQ500" s="88"/>
      <c r="BR500" s="88"/>
      <c r="BS500" s="82"/>
      <c r="BT500" s="85"/>
    </row>
    <row r="501" spans="1:72" hidden="1">
      <c r="A501" s="82" t="s">
        <v>5035</v>
      </c>
      <c r="B501" s="82" t="s">
        <v>5036</v>
      </c>
      <c r="C501" s="82" t="s">
        <v>1947</v>
      </c>
      <c r="D501" s="82" t="s">
        <v>5484</v>
      </c>
      <c r="E501" s="82" t="s">
        <v>8891</v>
      </c>
      <c r="F501" s="82" t="s">
        <v>4978</v>
      </c>
      <c r="G501" s="83"/>
      <c r="H501" s="84">
        <v>22898</v>
      </c>
      <c r="I501" s="85"/>
      <c r="J501" s="82">
        <v>2469</v>
      </c>
      <c r="K501" s="86">
        <v>0</v>
      </c>
      <c r="L501" s="82"/>
      <c r="M501" s="82"/>
      <c r="N501" s="82"/>
      <c r="O501" s="82"/>
      <c r="P501" s="82" t="s">
        <v>4981</v>
      </c>
      <c r="Q501" s="86"/>
      <c r="R501" s="82">
        <v>0</v>
      </c>
      <c r="S501" s="86">
        <v>228980</v>
      </c>
      <c r="T501" s="83">
        <v>45777</v>
      </c>
      <c r="U501" s="82">
        <v>100</v>
      </c>
      <c r="V501" s="82">
        <v>6696</v>
      </c>
      <c r="W501" s="82" t="s">
        <v>4961</v>
      </c>
      <c r="X501" s="82">
        <v>2823.9708000000001</v>
      </c>
      <c r="Y501" s="86">
        <v>64663283.229999997</v>
      </c>
      <c r="Z501" s="86"/>
      <c r="AA501" s="82">
        <v>2511.9</v>
      </c>
      <c r="AB501" s="86">
        <v>-1.71</v>
      </c>
      <c r="AC501" s="86">
        <v>56535162</v>
      </c>
      <c r="AD501" s="86">
        <v>56535162</v>
      </c>
      <c r="AE501" s="86">
        <v>0</v>
      </c>
      <c r="AF501" s="86">
        <v>-8128121.2300000004</v>
      </c>
      <c r="AG501" s="86">
        <v>-7145797.0300000003</v>
      </c>
      <c r="AH501" s="86">
        <v>-982324.2</v>
      </c>
      <c r="AI501" s="86"/>
      <c r="AJ501" s="86">
        <v>5064324329.3400002</v>
      </c>
      <c r="AK501" s="82">
        <v>1.1163000000000001</v>
      </c>
      <c r="AL501" s="82" t="s">
        <v>8892</v>
      </c>
      <c r="AM501" s="82" t="s">
        <v>4979</v>
      </c>
      <c r="AN501" s="82">
        <v>7466</v>
      </c>
      <c r="AO501" s="82" t="s">
        <v>4982</v>
      </c>
      <c r="AP501" s="82"/>
      <c r="AQ501" s="83">
        <v>44746</v>
      </c>
      <c r="AR501" s="83"/>
      <c r="AS501" s="82">
        <v>0</v>
      </c>
      <c r="AT501" s="82"/>
      <c r="AU501" s="83">
        <v>45777</v>
      </c>
      <c r="AV501" s="82" t="s">
        <v>4979</v>
      </c>
      <c r="AW501" s="82">
        <v>10</v>
      </c>
      <c r="AX501" s="83"/>
      <c r="AY501" s="82" t="s">
        <v>4963</v>
      </c>
      <c r="AZ501" s="82">
        <v>1</v>
      </c>
      <c r="BA501" s="82"/>
      <c r="BB501" s="82"/>
      <c r="BC501" s="87"/>
      <c r="BD501" s="87"/>
      <c r="BE501" s="87"/>
      <c r="BF501" s="87"/>
      <c r="BG501" s="82" t="s">
        <v>4888</v>
      </c>
      <c r="BH501" s="82" t="s">
        <v>8581</v>
      </c>
      <c r="BI501" s="82"/>
      <c r="BJ501" s="82"/>
      <c r="BK501" s="82"/>
      <c r="BL501" s="86">
        <v>56535162</v>
      </c>
      <c r="BM501" s="82">
        <v>1.1163000000000001</v>
      </c>
      <c r="BN501" s="82" t="s">
        <v>4983</v>
      </c>
      <c r="BO501" s="82"/>
      <c r="BP501" s="88"/>
      <c r="BQ501" s="88"/>
      <c r="BR501" s="88"/>
      <c r="BS501" s="82"/>
      <c r="BT501" s="85"/>
    </row>
    <row r="502" spans="1:72" hidden="1">
      <c r="A502" s="82" t="s">
        <v>5035</v>
      </c>
      <c r="B502" s="82" t="s">
        <v>5036</v>
      </c>
      <c r="C502" s="82" t="s">
        <v>402</v>
      </c>
      <c r="D502" s="82" t="s">
        <v>8999</v>
      </c>
      <c r="E502" s="82" t="s">
        <v>9000</v>
      </c>
      <c r="F502" s="82" t="s">
        <v>4978</v>
      </c>
      <c r="G502" s="83"/>
      <c r="H502" s="84">
        <v>44073</v>
      </c>
      <c r="I502" s="85"/>
      <c r="J502" s="82">
        <v>1490.3</v>
      </c>
      <c r="K502" s="86">
        <v>0</v>
      </c>
      <c r="L502" s="82"/>
      <c r="M502" s="82"/>
      <c r="N502" s="82"/>
      <c r="O502" s="82"/>
      <c r="P502" s="82" t="s">
        <v>4985</v>
      </c>
      <c r="Q502" s="86"/>
      <c r="R502" s="82">
        <v>0</v>
      </c>
      <c r="S502" s="86">
        <v>440730</v>
      </c>
      <c r="T502" s="83">
        <v>45777</v>
      </c>
      <c r="U502" s="82">
        <v>100</v>
      </c>
      <c r="V502" s="82">
        <v>127997</v>
      </c>
      <c r="W502" s="82" t="s">
        <v>4961</v>
      </c>
      <c r="X502" s="82">
        <v>1556.7134000000001</v>
      </c>
      <c r="Y502" s="86">
        <v>68609029.450000003</v>
      </c>
      <c r="Z502" s="86"/>
      <c r="AA502" s="82">
        <v>1519.9</v>
      </c>
      <c r="AB502" s="86">
        <v>-1.95</v>
      </c>
      <c r="AC502" s="86">
        <v>65681991.899999999</v>
      </c>
      <c r="AD502" s="86">
        <v>65681991.899999999</v>
      </c>
      <c r="AE502" s="86">
        <v>0</v>
      </c>
      <c r="AF502" s="86">
        <v>-2927037.55</v>
      </c>
      <c r="AG502" s="86">
        <v>-1622476.75</v>
      </c>
      <c r="AH502" s="86">
        <v>-1304560.8</v>
      </c>
      <c r="AI502" s="86"/>
      <c r="AJ502" s="86">
        <v>5064324329.3400002</v>
      </c>
      <c r="AK502" s="82">
        <v>1.2969999999999999</v>
      </c>
      <c r="AL502" s="82" t="s">
        <v>9001</v>
      </c>
      <c r="AM502" s="82" t="s">
        <v>4979</v>
      </c>
      <c r="AN502" s="82">
        <v>792087</v>
      </c>
      <c r="AO502" s="82" t="s">
        <v>4986</v>
      </c>
      <c r="AP502" s="82"/>
      <c r="AQ502" s="83">
        <v>45702</v>
      </c>
      <c r="AR502" s="83"/>
      <c r="AS502" s="82">
        <v>0</v>
      </c>
      <c r="AT502" s="82"/>
      <c r="AU502" s="83">
        <v>45777</v>
      </c>
      <c r="AV502" s="82" t="s">
        <v>4979</v>
      </c>
      <c r="AW502" s="82">
        <v>10</v>
      </c>
      <c r="AX502" s="83"/>
      <c r="AY502" s="82" t="s">
        <v>4963</v>
      </c>
      <c r="AZ502" s="82">
        <v>1</v>
      </c>
      <c r="BA502" s="82"/>
      <c r="BB502" s="82"/>
      <c r="BC502" s="87"/>
      <c r="BD502" s="87"/>
      <c r="BE502" s="87"/>
      <c r="BF502" s="87"/>
      <c r="BG502" s="82" t="s">
        <v>4888</v>
      </c>
      <c r="BH502" s="82" t="s">
        <v>8581</v>
      </c>
      <c r="BI502" s="82"/>
      <c r="BJ502" s="82"/>
      <c r="BK502" s="82"/>
      <c r="BL502" s="86">
        <v>65681991.899999999</v>
      </c>
      <c r="BM502" s="82">
        <v>1.2969999999999999</v>
      </c>
      <c r="BN502" s="82" t="s">
        <v>4980</v>
      </c>
      <c r="BO502" s="82"/>
      <c r="BP502" s="88"/>
      <c r="BQ502" s="88"/>
      <c r="BR502" s="88"/>
      <c r="BS502" s="82"/>
      <c r="BT502" s="85"/>
    </row>
    <row r="503" spans="1:72" hidden="1">
      <c r="A503" s="82" t="s">
        <v>5035</v>
      </c>
      <c r="B503" s="82" t="s">
        <v>5036</v>
      </c>
      <c r="C503" s="82" t="s">
        <v>1996</v>
      </c>
      <c r="D503" s="82" t="s">
        <v>8763</v>
      </c>
      <c r="E503" s="82" t="s">
        <v>8764</v>
      </c>
      <c r="F503" s="82" t="s">
        <v>4978</v>
      </c>
      <c r="G503" s="83"/>
      <c r="H503" s="84">
        <v>78354</v>
      </c>
      <c r="I503" s="85"/>
      <c r="J503" s="82">
        <v>638.70000000000005</v>
      </c>
      <c r="K503" s="86">
        <v>0</v>
      </c>
      <c r="L503" s="82"/>
      <c r="M503" s="82"/>
      <c r="N503" s="82"/>
      <c r="O503" s="82"/>
      <c r="P503" s="82" t="s">
        <v>8765</v>
      </c>
      <c r="Q503" s="86"/>
      <c r="R503" s="82">
        <v>0</v>
      </c>
      <c r="S503" s="86">
        <v>783540</v>
      </c>
      <c r="T503" s="83">
        <v>45777</v>
      </c>
      <c r="U503" s="82">
        <v>100</v>
      </c>
      <c r="V503" s="82">
        <v>84951</v>
      </c>
      <c r="W503" s="82" t="s">
        <v>4961</v>
      </c>
      <c r="X503" s="82">
        <v>530.80449999999996</v>
      </c>
      <c r="Y503" s="86">
        <v>41590653.57</v>
      </c>
      <c r="Z503" s="86"/>
      <c r="AA503" s="82">
        <v>622.70000000000005</v>
      </c>
      <c r="AB503" s="86">
        <v>2.57</v>
      </c>
      <c r="AC503" s="86">
        <v>50044699.799999997</v>
      </c>
      <c r="AD503" s="86">
        <v>50044699.799999997</v>
      </c>
      <c r="AE503" s="86">
        <v>0</v>
      </c>
      <c r="AF503" s="86">
        <v>8454046.2300000004</v>
      </c>
      <c r="AG503" s="86">
        <v>7200382.2300000004</v>
      </c>
      <c r="AH503" s="86">
        <v>1253664</v>
      </c>
      <c r="AI503" s="86"/>
      <c r="AJ503" s="86">
        <v>5064324329.3400002</v>
      </c>
      <c r="AK503" s="82">
        <v>0.98819999999999997</v>
      </c>
      <c r="AL503" s="82" t="s">
        <v>8766</v>
      </c>
      <c r="AM503" s="82" t="s">
        <v>4979</v>
      </c>
      <c r="AN503" s="82">
        <v>782929</v>
      </c>
      <c r="AO503" s="82" t="s">
        <v>4989</v>
      </c>
      <c r="AP503" s="82"/>
      <c r="AQ503" s="83"/>
      <c r="AR503" s="83"/>
      <c r="AS503" s="82">
        <v>0</v>
      </c>
      <c r="AT503" s="82"/>
      <c r="AU503" s="83">
        <v>45777</v>
      </c>
      <c r="AV503" s="82" t="s">
        <v>4979</v>
      </c>
      <c r="AW503" s="82">
        <v>10</v>
      </c>
      <c r="AX503" s="83"/>
      <c r="AY503" s="82" t="s">
        <v>4963</v>
      </c>
      <c r="AZ503" s="82">
        <v>1</v>
      </c>
      <c r="BA503" s="82"/>
      <c r="BB503" s="82"/>
      <c r="BC503" s="87"/>
      <c r="BD503" s="87"/>
      <c r="BE503" s="87"/>
      <c r="BF503" s="87"/>
      <c r="BG503" s="82" t="s">
        <v>4888</v>
      </c>
      <c r="BH503" s="82" t="s">
        <v>8581</v>
      </c>
      <c r="BI503" s="82"/>
      <c r="BJ503" s="82"/>
      <c r="BK503" s="82"/>
      <c r="BL503" s="86">
        <v>50044699.799999997</v>
      </c>
      <c r="BM503" s="82">
        <v>0.98819999999999997</v>
      </c>
      <c r="BN503" s="82" t="s">
        <v>4964</v>
      </c>
      <c r="BO503" s="82"/>
      <c r="BP503" s="88"/>
      <c r="BQ503" s="88"/>
      <c r="BR503" s="88"/>
      <c r="BS503" s="82"/>
      <c r="BT503" s="85"/>
    </row>
    <row r="504" spans="1:72" hidden="1">
      <c r="A504" s="82" t="s">
        <v>5035</v>
      </c>
      <c r="B504" s="82" t="s">
        <v>5036</v>
      </c>
      <c r="C504" s="82" t="s">
        <v>20727</v>
      </c>
      <c r="D504" s="82" t="s">
        <v>21270</v>
      </c>
      <c r="E504" s="82" t="s">
        <v>21271</v>
      </c>
      <c r="F504" s="82" t="s">
        <v>4978</v>
      </c>
      <c r="G504" s="83"/>
      <c r="H504" s="84">
        <v>31785</v>
      </c>
      <c r="I504" s="85"/>
      <c r="J504" s="82">
        <v>1625.5</v>
      </c>
      <c r="K504" s="86">
        <v>0</v>
      </c>
      <c r="L504" s="82"/>
      <c r="M504" s="82"/>
      <c r="N504" s="82"/>
      <c r="O504" s="82"/>
      <c r="P504" s="82" t="s">
        <v>4999</v>
      </c>
      <c r="Q504" s="86"/>
      <c r="R504" s="82">
        <v>0</v>
      </c>
      <c r="S504" s="86">
        <v>31785</v>
      </c>
      <c r="T504" s="83">
        <v>45777</v>
      </c>
      <c r="U504" s="82">
        <v>100</v>
      </c>
      <c r="V504" s="82">
        <v>177593</v>
      </c>
      <c r="W504" s="82" t="s">
        <v>4961</v>
      </c>
      <c r="X504" s="82">
        <v>1408.742</v>
      </c>
      <c r="Y504" s="86">
        <v>44776863.149999999</v>
      </c>
      <c r="Z504" s="86"/>
      <c r="AA504" s="82">
        <v>1585.9</v>
      </c>
      <c r="AB504" s="86">
        <v>2.5</v>
      </c>
      <c r="AC504" s="86">
        <v>51666517.5</v>
      </c>
      <c r="AD504" s="86">
        <v>51666517.5</v>
      </c>
      <c r="AE504" s="86">
        <v>0</v>
      </c>
      <c r="AF504" s="86">
        <v>6889654.3499999996</v>
      </c>
      <c r="AG504" s="86">
        <v>5630968.3499999996</v>
      </c>
      <c r="AH504" s="86">
        <v>1258686</v>
      </c>
      <c r="AI504" s="86"/>
      <c r="AJ504" s="86">
        <v>5064324329.3400002</v>
      </c>
      <c r="AK504" s="82">
        <v>1.0202</v>
      </c>
      <c r="AL504" s="82" t="s">
        <v>21272</v>
      </c>
      <c r="AM504" s="82" t="s">
        <v>4979</v>
      </c>
      <c r="AN504" s="82">
        <v>798956</v>
      </c>
      <c r="AO504" s="82" t="s">
        <v>5000</v>
      </c>
      <c r="AP504" s="82"/>
      <c r="AQ504" s="83"/>
      <c r="AR504" s="83"/>
      <c r="AS504" s="82">
        <v>0</v>
      </c>
      <c r="AT504" s="82"/>
      <c r="AU504" s="83">
        <v>45777</v>
      </c>
      <c r="AV504" s="82" t="s">
        <v>4979</v>
      </c>
      <c r="AW504" s="82">
        <v>1</v>
      </c>
      <c r="AX504" s="83"/>
      <c r="AY504" s="82" t="s">
        <v>4963</v>
      </c>
      <c r="AZ504" s="82">
        <v>1</v>
      </c>
      <c r="BA504" s="82"/>
      <c r="BB504" s="82"/>
      <c r="BC504" s="87"/>
      <c r="BD504" s="87"/>
      <c r="BE504" s="87"/>
      <c r="BF504" s="87"/>
      <c r="BG504" s="82" t="s">
        <v>4888</v>
      </c>
      <c r="BH504" s="82" t="s">
        <v>8581</v>
      </c>
      <c r="BI504" s="82"/>
      <c r="BJ504" s="82"/>
      <c r="BK504" s="82"/>
      <c r="BL504" s="86">
        <v>51666517.5</v>
      </c>
      <c r="BM504" s="82">
        <v>1.0202</v>
      </c>
      <c r="BN504" s="82" t="s">
        <v>4997</v>
      </c>
      <c r="BO504" s="82"/>
      <c r="BP504" s="88"/>
      <c r="BQ504" s="88"/>
      <c r="BR504" s="88"/>
      <c r="BS504" s="82"/>
      <c r="BT504" s="85"/>
    </row>
    <row r="505" spans="1:72" hidden="1">
      <c r="A505" s="82" t="s">
        <v>5035</v>
      </c>
      <c r="B505" s="82" t="s">
        <v>5036</v>
      </c>
      <c r="C505" s="82" t="s">
        <v>2167</v>
      </c>
      <c r="D505" s="82" t="s">
        <v>6184</v>
      </c>
      <c r="E505" s="82" t="s">
        <v>9586</v>
      </c>
      <c r="F505" s="82" t="s">
        <v>4978</v>
      </c>
      <c r="G505" s="83"/>
      <c r="H505" s="84">
        <v>224342</v>
      </c>
      <c r="I505" s="85"/>
      <c r="J505" s="82">
        <v>232.32</v>
      </c>
      <c r="K505" s="86">
        <v>0</v>
      </c>
      <c r="L505" s="82"/>
      <c r="M505" s="82"/>
      <c r="N505" s="82"/>
      <c r="O505" s="82"/>
      <c r="P505" s="82" t="s">
        <v>5018</v>
      </c>
      <c r="Q505" s="86"/>
      <c r="R505" s="82">
        <v>0</v>
      </c>
      <c r="S505" s="86">
        <v>224342</v>
      </c>
      <c r="T505" s="83">
        <v>45777</v>
      </c>
      <c r="U505" s="82">
        <v>100</v>
      </c>
      <c r="V505" s="82">
        <v>87923</v>
      </c>
      <c r="W505" s="82" t="s">
        <v>4961</v>
      </c>
      <c r="X505" s="82">
        <v>259.92439999999999</v>
      </c>
      <c r="Y505" s="86">
        <v>58311957.109999999</v>
      </c>
      <c r="Z505" s="86"/>
      <c r="AA505" s="82">
        <v>233.23</v>
      </c>
      <c r="AB505" s="86">
        <v>-0.39</v>
      </c>
      <c r="AC505" s="86">
        <v>52119133.439999998</v>
      </c>
      <c r="AD505" s="86">
        <v>52119133.439999998</v>
      </c>
      <c r="AE505" s="86">
        <v>0</v>
      </c>
      <c r="AF505" s="86">
        <v>-6192823.6699999999</v>
      </c>
      <c r="AG505" s="86">
        <v>-5988672.4500000002</v>
      </c>
      <c r="AH505" s="86">
        <v>-204151.22</v>
      </c>
      <c r="AI505" s="86"/>
      <c r="AJ505" s="86">
        <v>5064324329.3400002</v>
      </c>
      <c r="AK505" s="82">
        <v>1.0290999999999999</v>
      </c>
      <c r="AL505" s="82" t="s">
        <v>9587</v>
      </c>
      <c r="AM505" s="82" t="s">
        <v>4979</v>
      </c>
      <c r="AN505" s="82">
        <v>783519</v>
      </c>
      <c r="AO505" s="82" t="s">
        <v>4998</v>
      </c>
      <c r="AP505" s="82"/>
      <c r="AQ505" s="83">
        <v>45691</v>
      </c>
      <c r="AR505" s="83"/>
      <c r="AS505" s="82">
        <v>0</v>
      </c>
      <c r="AT505" s="82"/>
      <c r="AU505" s="83">
        <v>45777</v>
      </c>
      <c r="AV505" s="82" t="s">
        <v>4979</v>
      </c>
      <c r="AW505" s="82">
        <v>1</v>
      </c>
      <c r="AX505" s="83"/>
      <c r="AY505" s="82" t="s">
        <v>4963</v>
      </c>
      <c r="AZ505" s="82">
        <v>1</v>
      </c>
      <c r="BA505" s="82"/>
      <c r="BB505" s="82"/>
      <c r="BC505" s="87"/>
      <c r="BD505" s="87"/>
      <c r="BE505" s="87"/>
      <c r="BF505" s="87"/>
      <c r="BG505" s="82" t="s">
        <v>4888</v>
      </c>
      <c r="BH505" s="82" t="s">
        <v>8581</v>
      </c>
      <c r="BI505" s="82"/>
      <c r="BJ505" s="82"/>
      <c r="BK505" s="82"/>
      <c r="BL505" s="86">
        <v>52119133.439999998</v>
      </c>
      <c r="BM505" s="82">
        <v>1.0290999999999999</v>
      </c>
      <c r="BN505" s="82" t="s">
        <v>4998</v>
      </c>
      <c r="BO505" s="82"/>
      <c r="BP505" s="88"/>
      <c r="BQ505" s="88"/>
      <c r="BR505" s="88"/>
      <c r="BS505" s="82"/>
      <c r="BT505" s="85"/>
    </row>
    <row r="506" spans="1:72" hidden="1">
      <c r="A506" s="82" t="s">
        <v>5035</v>
      </c>
      <c r="B506" s="82" t="s">
        <v>5036</v>
      </c>
      <c r="C506" s="82" t="s">
        <v>2300</v>
      </c>
      <c r="D506" s="82" t="s">
        <v>5024</v>
      </c>
      <c r="E506" s="82" t="s">
        <v>5025</v>
      </c>
      <c r="F506" s="82" t="s">
        <v>4978</v>
      </c>
      <c r="G506" s="83"/>
      <c r="H506" s="84">
        <v>344415</v>
      </c>
      <c r="I506" s="85"/>
      <c r="J506" s="82">
        <v>211.05</v>
      </c>
      <c r="K506" s="86">
        <v>0</v>
      </c>
      <c r="L506" s="82"/>
      <c r="M506" s="82"/>
      <c r="N506" s="82"/>
      <c r="O506" s="82"/>
      <c r="P506" s="82" t="s">
        <v>4999</v>
      </c>
      <c r="Q506" s="86"/>
      <c r="R506" s="82">
        <v>0</v>
      </c>
      <c r="S506" s="86">
        <v>3444150</v>
      </c>
      <c r="T506" s="83">
        <v>45777</v>
      </c>
      <c r="U506" s="82">
        <v>100</v>
      </c>
      <c r="V506" s="82">
        <v>148424</v>
      </c>
      <c r="W506" s="82" t="s">
        <v>4961</v>
      </c>
      <c r="X506" s="82">
        <v>105.6074</v>
      </c>
      <c r="Y506" s="86">
        <v>36372764.5</v>
      </c>
      <c r="Z506" s="86"/>
      <c r="AA506" s="82">
        <v>211.96</v>
      </c>
      <c r="AB506" s="86">
        <v>-0.43</v>
      </c>
      <c r="AC506" s="86">
        <v>72688785.75</v>
      </c>
      <c r="AD506" s="86">
        <v>72688785.75</v>
      </c>
      <c r="AE506" s="86">
        <v>0</v>
      </c>
      <c r="AF506" s="86">
        <v>36316021.25</v>
      </c>
      <c r="AG506" s="86">
        <v>36629438.899999999</v>
      </c>
      <c r="AH506" s="86">
        <v>-313417.65000000002</v>
      </c>
      <c r="AI506" s="86"/>
      <c r="AJ506" s="86">
        <v>5064324329.3400002</v>
      </c>
      <c r="AK506" s="82">
        <v>1.4353</v>
      </c>
      <c r="AL506" s="82" t="s">
        <v>5026</v>
      </c>
      <c r="AM506" s="82" t="s">
        <v>4979</v>
      </c>
      <c r="AN506" s="82">
        <v>795338</v>
      </c>
      <c r="AO506" s="82" t="s">
        <v>5000</v>
      </c>
      <c r="AP506" s="82"/>
      <c r="AQ506" s="83">
        <v>45484</v>
      </c>
      <c r="AR506" s="83"/>
      <c r="AS506" s="82">
        <v>0</v>
      </c>
      <c r="AT506" s="82"/>
      <c r="AU506" s="83">
        <v>45777</v>
      </c>
      <c r="AV506" s="82" t="s">
        <v>4979</v>
      </c>
      <c r="AW506" s="82">
        <v>10</v>
      </c>
      <c r="AX506" s="83"/>
      <c r="AY506" s="82" t="s">
        <v>4963</v>
      </c>
      <c r="AZ506" s="82">
        <v>1</v>
      </c>
      <c r="BA506" s="82"/>
      <c r="BB506" s="82"/>
      <c r="BC506" s="87"/>
      <c r="BD506" s="87"/>
      <c r="BE506" s="87"/>
      <c r="BF506" s="87"/>
      <c r="BG506" s="82" t="s">
        <v>4888</v>
      </c>
      <c r="BH506" s="82" t="s">
        <v>8581</v>
      </c>
      <c r="BI506" s="82"/>
      <c r="BJ506" s="82"/>
      <c r="BK506" s="82"/>
      <c r="BL506" s="86">
        <v>72688785.75</v>
      </c>
      <c r="BM506" s="82">
        <v>1.4353</v>
      </c>
      <c r="BN506" s="82" t="s">
        <v>4997</v>
      </c>
      <c r="BO506" s="82"/>
      <c r="BP506" s="88"/>
      <c r="BQ506" s="88"/>
      <c r="BR506" s="88"/>
      <c r="BS506" s="82"/>
      <c r="BT506" s="85"/>
    </row>
    <row r="507" spans="1:72" hidden="1">
      <c r="A507" s="82" t="s">
        <v>5035</v>
      </c>
      <c r="B507" s="82" t="s">
        <v>5036</v>
      </c>
      <c r="C507" s="82" t="s">
        <v>2232</v>
      </c>
      <c r="D507" s="82" t="s">
        <v>3369</v>
      </c>
      <c r="E507" s="82" t="s">
        <v>8310</v>
      </c>
      <c r="F507" s="82" t="s">
        <v>4978</v>
      </c>
      <c r="G507" s="83"/>
      <c r="H507" s="84">
        <v>152616</v>
      </c>
      <c r="I507" s="85"/>
      <c r="J507" s="82">
        <v>407.4</v>
      </c>
      <c r="K507" s="86">
        <v>0</v>
      </c>
      <c r="L507" s="82"/>
      <c r="M507" s="82"/>
      <c r="N507" s="82"/>
      <c r="O507" s="82"/>
      <c r="P507" s="82" t="s">
        <v>8287</v>
      </c>
      <c r="Q507" s="86"/>
      <c r="R507" s="82">
        <v>0</v>
      </c>
      <c r="S507" s="86">
        <v>1526160</v>
      </c>
      <c r="T507" s="83">
        <v>45777</v>
      </c>
      <c r="U507" s="82">
        <v>100</v>
      </c>
      <c r="V507" s="82">
        <v>6732</v>
      </c>
      <c r="W507" s="82" t="s">
        <v>4961</v>
      </c>
      <c r="X507" s="82">
        <v>372.56110000000001</v>
      </c>
      <c r="Y507" s="86">
        <v>56858786.659999996</v>
      </c>
      <c r="Z507" s="86"/>
      <c r="AA507" s="82">
        <v>413.5</v>
      </c>
      <c r="AB507" s="86">
        <v>-1.48</v>
      </c>
      <c r="AC507" s="86">
        <v>62175758.399999999</v>
      </c>
      <c r="AD507" s="86">
        <v>62175758.399999999</v>
      </c>
      <c r="AE507" s="86">
        <v>0</v>
      </c>
      <c r="AF507" s="86">
        <v>5316971.74</v>
      </c>
      <c r="AG507" s="86">
        <v>6247929.3399999999</v>
      </c>
      <c r="AH507" s="86">
        <v>-930957.6</v>
      </c>
      <c r="AI507" s="86"/>
      <c r="AJ507" s="86">
        <v>5064324329.3400002</v>
      </c>
      <c r="AK507" s="82">
        <v>1.2277</v>
      </c>
      <c r="AL507" s="82" t="s">
        <v>8559</v>
      </c>
      <c r="AM507" s="82" t="s">
        <v>4979</v>
      </c>
      <c r="AN507" s="82">
        <v>7708</v>
      </c>
      <c r="AO507" s="82" t="s">
        <v>8280</v>
      </c>
      <c r="AP507" s="82"/>
      <c r="AQ507" s="83">
        <v>45734</v>
      </c>
      <c r="AR507" s="83"/>
      <c r="AS507" s="82">
        <v>0</v>
      </c>
      <c r="AT507" s="82"/>
      <c r="AU507" s="83">
        <v>45777</v>
      </c>
      <c r="AV507" s="82" t="s">
        <v>4979</v>
      </c>
      <c r="AW507" s="82">
        <v>10</v>
      </c>
      <c r="AX507" s="83"/>
      <c r="AY507" s="82" t="s">
        <v>4963</v>
      </c>
      <c r="AZ507" s="82">
        <v>1</v>
      </c>
      <c r="BA507" s="82"/>
      <c r="BB507" s="82"/>
      <c r="BC507" s="87"/>
      <c r="BD507" s="87"/>
      <c r="BE507" s="87"/>
      <c r="BF507" s="87"/>
      <c r="BG507" s="82" t="s">
        <v>4888</v>
      </c>
      <c r="BH507" s="82" t="s">
        <v>8581</v>
      </c>
      <c r="BI507" s="82"/>
      <c r="BJ507" s="82"/>
      <c r="BK507" s="82"/>
      <c r="BL507" s="86">
        <v>62175758.399999999</v>
      </c>
      <c r="BM507" s="82">
        <v>1.2277</v>
      </c>
      <c r="BN507" s="82" t="s">
        <v>4964</v>
      </c>
      <c r="BO507" s="82"/>
      <c r="BP507" s="88"/>
      <c r="BQ507" s="88"/>
      <c r="BR507" s="88"/>
      <c r="BS507" s="82"/>
      <c r="BT507" s="85"/>
    </row>
    <row r="508" spans="1:72" hidden="1">
      <c r="A508" s="82" t="s">
        <v>5035</v>
      </c>
      <c r="B508" s="82" t="s">
        <v>5036</v>
      </c>
      <c r="C508" s="82" t="s">
        <v>2315</v>
      </c>
      <c r="D508" s="82" t="s">
        <v>8915</v>
      </c>
      <c r="E508" s="82" t="s">
        <v>8916</v>
      </c>
      <c r="F508" s="82" t="s">
        <v>4978</v>
      </c>
      <c r="G508" s="83"/>
      <c r="H508" s="84">
        <v>22868</v>
      </c>
      <c r="I508" s="85"/>
      <c r="J508" s="82">
        <v>1375.1</v>
      </c>
      <c r="K508" s="86">
        <v>0</v>
      </c>
      <c r="L508" s="82"/>
      <c r="M508" s="82"/>
      <c r="N508" s="82"/>
      <c r="O508" s="82"/>
      <c r="P508" s="82" t="s">
        <v>5007</v>
      </c>
      <c r="Q508" s="86"/>
      <c r="R508" s="82">
        <v>0</v>
      </c>
      <c r="S508" s="86">
        <v>228680</v>
      </c>
      <c r="T508" s="83">
        <v>45777</v>
      </c>
      <c r="U508" s="82">
        <v>100</v>
      </c>
      <c r="V508" s="82">
        <v>22641</v>
      </c>
      <c r="W508" s="82" t="s">
        <v>4961</v>
      </c>
      <c r="X508" s="82">
        <v>1686.7795000000001</v>
      </c>
      <c r="Y508" s="86">
        <v>38573274.140000001</v>
      </c>
      <c r="Z508" s="86"/>
      <c r="AA508" s="82">
        <v>1380</v>
      </c>
      <c r="AB508" s="86">
        <v>-0.36</v>
      </c>
      <c r="AC508" s="86">
        <v>31445786.800000001</v>
      </c>
      <c r="AD508" s="86">
        <v>31445786.800000001</v>
      </c>
      <c r="AE508" s="86">
        <v>0</v>
      </c>
      <c r="AF508" s="86">
        <v>-7127487.3399999999</v>
      </c>
      <c r="AG508" s="86">
        <v>-7015434.1399999997</v>
      </c>
      <c r="AH508" s="86">
        <v>-112053.2</v>
      </c>
      <c r="AI508" s="86"/>
      <c r="AJ508" s="86">
        <v>5064324329.3400002</v>
      </c>
      <c r="AK508" s="82">
        <v>0.62090000000000001</v>
      </c>
      <c r="AL508" s="82" t="s">
        <v>8917</v>
      </c>
      <c r="AM508" s="82" t="s">
        <v>4979</v>
      </c>
      <c r="AN508" s="82">
        <v>74538</v>
      </c>
      <c r="AO508" s="82" t="s">
        <v>5008</v>
      </c>
      <c r="AP508" s="82"/>
      <c r="AQ508" s="83">
        <v>45555</v>
      </c>
      <c r="AR508" s="83"/>
      <c r="AS508" s="82">
        <v>0</v>
      </c>
      <c r="AT508" s="82"/>
      <c r="AU508" s="83">
        <v>45777</v>
      </c>
      <c r="AV508" s="82" t="s">
        <v>4979</v>
      </c>
      <c r="AW508" s="82">
        <v>10</v>
      </c>
      <c r="AX508" s="83"/>
      <c r="AY508" s="82" t="s">
        <v>4963</v>
      </c>
      <c r="AZ508" s="82">
        <v>1</v>
      </c>
      <c r="BA508" s="82"/>
      <c r="BB508" s="82"/>
      <c r="BC508" s="87"/>
      <c r="BD508" s="87"/>
      <c r="BE508" s="87"/>
      <c r="BF508" s="87"/>
      <c r="BG508" s="82" t="s">
        <v>4888</v>
      </c>
      <c r="BH508" s="82" t="s">
        <v>8581</v>
      </c>
      <c r="BI508" s="82"/>
      <c r="BJ508" s="82"/>
      <c r="BK508" s="82"/>
      <c r="BL508" s="86">
        <v>31445786.800000001</v>
      </c>
      <c r="BM508" s="82">
        <v>0.62090000000000001</v>
      </c>
      <c r="BN508" s="82" t="s">
        <v>5008</v>
      </c>
      <c r="BO508" s="82"/>
      <c r="BP508" s="88"/>
      <c r="BQ508" s="88"/>
      <c r="BR508" s="88"/>
      <c r="BS508" s="82"/>
      <c r="BT508" s="85"/>
    </row>
    <row r="509" spans="1:72" hidden="1">
      <c r="A509" s="82" t="s">
        <v>5035</v>
      </c>
      <c r="B509" s="82" t="s">
        <v>5036</v>
      </c>
      <c r="C509" s="82" t="s">
        <v>2425</v>
      </c>
      <c r="D509" s="82" t="s">
        <v>3359</v>
      </c>
      <c r="E509" s="82" t="s">
        <v>8342</v>
      </c>
      <c r="F509" s="82" t="s">
        <v>4978</v>
      </c>
      <c r="G509" s="83"/>
      <c r="H509" s="84">
        <v>102613</v>
      </c>
      <c r="I509" s="85"/>
      <c r="J509" s="82">
        <v>1405</v>
      </c>
      <c r="K509" s="86">
        <v>0</v>
      </c>
      <c r="L509" s="82"/>
      <c r="M509" s="82"/>
      <c r="N509" s="82"/>
      <c r="O509" s="82"/>
      <c r="P509" s="82" t="s">
        <v>8294</v>
      </c>
      <c r="Q509" s="86"/>
      <c r="R509" s="82">
        <v>0</v>
      </c>
      <c r="S509" s="86">
        <v>1026130</v>
      </c>
      <c r="T509" s="83">
        <v>45777</v>
      </c>
      <c r="U509" s="82">
        <v>100</v>
      </c>
      <c r="V509" s="82">
        <v>6749</v>
      </c>
      <c r="W509" s="82" t="s">
        <v>4961</v>
      </c>
      <c r="X509" s="82">
        <v>1222.9641999999999</v>
      </c>
      <c r="Y509" s="86">
        <v>125492029.75</v>
      </c>
      <c r="Z509" s="86"/>
      <c r="AA509" s="82">
        <v>1399.7</v>
      </c>
      <c r="AB509" s="86">
        <v>0.38</v>
      </c>
      <c r="AC509" s="86">
        <v>144171265</v>
      </c>
      <c r="AD509" s="86">
        <v>144171265</v>
      </c>
      <c r="AE509" s="86">
        <v>0</v>
      </c>
      <c r="AF509" s="86">
        <v>18679235.25</v>
      </c>
      <c r="AG509" s="86">
        <v>18135386.350000001</v>
      </c>
      <c r="AH509" s="86">
        <v>543848.9</v>
      </c>
      <c r="AI509" s="86"/>
      <c r="AJ509" s="86">
        <v>5064324329.3400002</v>
      </c>
      <c r="AK509" s="82">
        <v>2.8468</v>
      </c>
      <c r="AL509" s="82" t="s">
        <v>8343</v>
      </c>
      <c r="AM509" s="82" t="s">
        <v>4979</v>
      </c>
      <c r="AN509" s="82">
        <v>7842</v>
      </c>
      <c r="AO509" s="82" t="s">
        <v>8295</v>
      </c>
      <c r="AP509" s="82"/>
      <c r="AQ509" s="83">
        <v>45520</v>
      </c>
      <c r="AR509" s="83"/>
      <c r="AS509" s="82">
        <v>0</v>
      </c>
      <c r="AT509" s="82"/>
      <c r="AU509" s="83">
        <v>45777</v>
      </c>
      <c r="AV509" s="82" t="s">
        <v>4979</v>
      </c>
      <c r="AW509" s="82">
        <v>10</v>
      </c>
      <c r="AX509" s="83"/>
      <c r="AY509" s="82" t="s">
        <v>4963</v>
      </c>
      <c r="AZ509" s="82">
        <v>1</v>
      </c>
      <c r="BA509" s="82"/>
      <c r="BB509" s="82"/>
      <c r="BC509" s="87"/>
      <c r="BD509" s="87"/>
      <c r="BE509" s="87"/>
      <c r="BF509" s="87"/>
      <c r="BG509" s="82" t="s">
        <v>4888</v>
      </c>
      <c r="BH509" s="82" t="s">
        <v>8581</v>
      </c>
      <c r="BI509" s="82"/>
      <c r="BJ509" s="82"/>
      <c r="BK509" s="82"/>
      <c r="BL509" s="86">
        <v>144171265</v>
      </c>
      <c r="BM509" s="82">
        <v>2.8468</v>
      </c>
      <c r="BN509" s="82" t="s">
        <v>4975</v>
      </c>
      <c r="BO509" s="82"/>
      <c r="BP509" s="88"/>
      <c r="BQ509" s="88"/>
      <c r="BR509" s="88"/>
      <c r="BS509" s="82"/>
      <c r="BT509" s="85"/>
    </row>
    <row r="510" spans="1:72" hidden="1">
      <c r="A510" s="82" t="s">
        <v>5035</v>
      </c>
      <c r="B510" s="82" t="s">
        <v>5036</v>
      </c>
      <c r="C510" s="82" t="s">
        <v>2559</v>
      </c>
      <c r="D510" s="82" t="s">
        <v>6112</v>
      </c>
      <c r="E510" s="82" t="s">
        <v>9588</v>
      </c>
      <c r="F510" s="82" t="s">
        <v>4978</v>
      </c>
      <c r="G510" s="83"/>
      <c r="H510" s="84">
        <v>70344</v>
      </c>
      <c r="I510" s="85"/>
      <c r="J510" s="82">
        <v>1083.9000000000001</v>
      </c>
      <c r="K510" s="86">
        <v>0</v>
      </c>
      <c r="L510" s="82"/>
      <c r="M510" s="82"/>
      <c r="N510" s="82"/>
      <c r="O510" s="82"/>
      <c r="P510" s="82" t="s">
        <v>5003</v>
      </c>
      <c r="Q510" s="86"/>
      <c r="R510" s="82">
        <v>0</v>
      </c>
      <c r="S510" s="86">
        <v>140688</v>
      </c>
      <c r="T510" s="83">
        <v>45777</v>
      </c>
      <c r="U510" s="82">
        <v>100</v>
      </c>
      <c r="V510" s="82">
        <v>136280</v>
      </c>
      <c r="W510" s="82" t="s">
        <v>4961</v>
      </c>
      <c r="X510" s="82">
        <v>1466.0417</v>
      </c>
      <c r="Y510" s="86">
        <v>103127235.89</v>
      </c>
      <c r="Z510" s="86"/>
      <c r="AA510" s="82">
        <v>1130</v>
      </c>
      <c r="AB510" s="86">
        <v>-4.08</v>
      </c>
      <c r="AC510" s="86">
        <v>76245861.599999994</v>
      </c>
      <c r="AD510" s="86">
        <v>76245861.599999994</v>
      </c>
      <c r="AE510" s="86">
        <v>0</v>
      </c>
      <c r="AF510" s="86">
        <v>-26881374.289999999</v>
      </c>
      <c r="AG510" s="86">
        <v>-23638515.890000001</v>
      </c>
      <c r="AH510" s="86">
        <v>-3242858.4</v>
      </c>
      <c r="AI510" s="86"/>
      <c r="AJ510" s="86">
        <v>5064324329.3400002</v>
      </c>
      <c r="AK510" s="82">
        <v>1.5055000000000001</v>
      </c>
      <c r="AL510" s="82" t="s">
        <v>9589</v>
      </c>
      <c r="AM510" s="82" t="s">
        <v>4979</v>
      </c>
      <c r="AN510" s="82">
        <v>793733</v>
      </c>
      <c r="AO510" s="82" t="s">
        <v>5004</v>
      </c>
      <c r="AP510" s="82"/>
      <c r="AQ510" s="83">
        <v>45553</v>
      </c>
      <c r="AR510" s="83"/>
      <c r="AS510" s="82">
        <v>0</v>
      </c>
      <c r="AT510" s="82"/>
      <c r="AU510" s="83">
        <v>45777</v>
      </c>
      <c r="AV510" s="82" t="s">
        <v>4979</v>
      </c>
      <c r="AW510" s="82">
        <v>2</v>
      </c>
      <c r="AX510" s="83"/>
      <c r="AY510" s="82" t="s">
        <v>4963</v>
      </c>
      <c r="AZ510" s="82">
        <v>1</v>
      </c>
      <c r="BA510" s="82"/>
      <c r="BB510" s="82"/>
      <c r="BC510" s="87"/>
      <c r="BD510" s="87"/>
      <c r="BE510" s="87"/>
      <c r="BF510" s="87"/>
      <c r="BG510" s="82" t="s">
        <v>4888</v>
      </c>
      <c r="BH510" s="82" t="s">
        <v>8581</v>
      </c>
      <c r="BI510" s="82"/>
      <c r="BJ510" s="82"/>
      <c r="BK510" s="82"/>
      <c r="BL510" s="86">
        <v>76245861.599999994</v>
      </c>
      <c r="BM510" s="82">
        <v>1.5055000000000001</v>
      </c>
      <c r="BN510" s="82" t="s">
        <v>4984</v>
      </c>
      <c r="BO510" s="82"/>
      <c r="BP510" s="88"/>
      <c r="BQ510" s="88"/>
      <c r="BR510" s="88"/>
      <c r="BS510" s="82"/>
      <c r="BT510" s="85"/>
    </row>
    <row r="511" spans="1:72" hidden="1">
      <c r="A511" s="82" t="s">
        <v>5035</v>
      </c>
      <c r="B511" s="82" t="s">
        <v>5036</v>
      </c>
      <c r="C511" s="82" t="s">
        <v>2564</v>
      </c>
      <c r="D511" s="82" t="s">
        <v>5965</v>
      </c>
      <c r="E511" s="82" t="s">
        <v>8954</v>
      </c>
      <c r="F511" s="82" t="s">
        <v>4978</v>
      </c>
      <c r="G511" s="83"/>
      <c r="H511" s="84">
        <v>102660</v>
      </c>
      <c r="I511" s="85"/>
      <c r="J511" s="82">
        <v>524.04999999999995</v>
      </c>
      <c r="K511" s="86">
        <v>0</v>
      </c>
      <c r="L511" s="82"/>
      <c r="M511" s="82"/>
      <c r="N511" s="82"/>
      <c r="O511" s="82"/>
      <c r="P511" s="82" t="s">
        <v>8955</v>
      </c>
      <c r="Q511" s="86"/>
      <c r="R511" s="82">
        <v>0</v>
      </c>
      <c r="S511" s="86">
        <v>102660</v>
      </c>
      <c r="T511" s="83">
        <v>45777</v>
      </c>
      <c r="U511" s="82">
        <v>100</v>
      </c>
      <c r="V511" s="82">
        <v>144081</v>
      </c>
      <c r="W511" s="82" t="s">
        <v>4961</v>
      </c>
      <c r="X511" s="82">
        <v>504.92630000000003</v>
      </c>
      <c r="Y511" s="86">
        <v>51835733.729999997</v>
      </c>
      <c r="Z511" s="86"/>
      <c r="AA511" s="82">
        <v>560.35</v>
      </c>
      <c r="AB511" s="86">
        <v>-6.48</v>
      </c>
      <c r="AC511" s="86">
        <v>53798973</v>
      </c>
      <c r="AD511" s="86">
        <v>53798973</v>
      </c>
      <c r="AE511" s="86">
        <v>0</v>
      </c>
      <c r="AF511" s="86">
        <v>1963239.27</v>
      </c>
      <c r="AG511" s="86">
        <v>5689797.2699999996</v>
      </c>
      <c r="AH511" s="86">
        <v>-3726558</v>
      </c>
      <c r="AI511" s="86"/>
      <c r="AJ511" s="86">
        <v>5064324329.3400002</v>
      </c>
      <c r="AK511" s="82">
        <v>1.0623</v>
      </c>
      <c r="AL511" s="82" t="s">
        <v>8956</v>
      </c>
      <c r="AM511" s="82" t="s">
        <v>4979</v>
      </c>
      <c r="AN511" s="82">
        <v>7923</v>
      </c>
      <c r="AO511" s="82" t="s">
        <v>8789</v>
      </c>
      <c r="AP511" s="82"/>
      <c r="AQ511" s="83">
        <v>45701</v>
      </c>
      <c r="AR511" s="83"/>
      <c r="AS511" s="82">
        <v>0</v>
      </c>
      <c r="AT511" s="82"/>
      <c r="AU511" s="83">
        <v>45777</v>
      </c>
      <c r="AV511" s="82" t="s">
        <v>4979</v>
      </c>
      <c r="AW511" s="82">
        <v>1</v>
      </c>
      <c r="AX511" s="83"/>
      <c r="AY511" s="82" t="s">
        <v>4963</v>
      </c>
      <c r="AZ511" s="82">
        <v>1</v>
      </c>
      <c r="BA511" s="82"/>
      <c r="BB511" s="82"/>
      <c r="BC511" s="87"/>
      <c r="BD511" s="87"/>
      <c r="BE511" s="87"/>
      <c r="BF511" s="87"/>
      <c r="BG511" s="82" t="s">
        <v>4888</v>
      </c>
      <c r="BH511" s="82" t="s">
        <v>8581</v>
      </c>
      <c r="BI511" s="82"/>
      <c r="BJ511" s="82"/>
      <c r="BK511" s="82"/>
      <c r="BL511" s="86">
        <v>53798973</v>
      </c>
      <c r="BM511" s="82">
        <v>1.0623</v>
      </c>
      <c r="BN511" s="82" t="s">
        <v>8790</v>
      </c>
      <c r="BO511" s="82"/>
      <c r="BP511" s="88"/>
      <c r="BQ511" s="88"/>
      <c r="BR511" s="88"/>
      <c r="BS511" s="82"/>
      <c r="BT511" s="85"/>
    </row>
    <row r="512" spans="1:72" hidden="1">
      <c r="A512" s="82" t="s">
        <v>5035</v>
      </c>
      <c r="B512" s="82" t="s">
        <v>5036</v>
      </c>
      <c r="C512" s="82" t="s">
        <v>2585</v>
      </c>
      <c r="D512" s="82" t="s">
        <v>8990</v>
      </c>
      <c r="E512" s="82" t="s">
        <v>8991</v>
      </c>
      <c r="F512" s="82" t="s">
        <v>4978</v>
      </c>
      <c r="G512" s="83"/>
      <c r="H512" s="84">
        <v>55859</v>
      </c>
      <c r="I512" s="85"/>
      <c r="J512" s="82">
        <v>873.55</v>
      </c>
      <c r="K512" s="86">
        <v>0</v>
      </c>
      <c r="L512" s="82"/>
      <c r="M512" s="82"/>
      <c r="N512" s="82"/>
      <c r="O512" s="82"/>
      <c r="P512" s="82" t="s">
        <v>8279</v>
      </c>
      <c r="Q512" s="86"/>
      <c r="R512" s="82">
        <v>0</v>
      </c>
      <c r="S512" s="86">
        <v>558590</v>
      </c>
      <c r="T512" s="83">
        <v>45777</v>
      </c>
      <c r="U512" s="82">
        <v>100</v>
      </c>
      <c r="V512" s="82">
        <v>117688</v>
      </c>
      <c r="W512" s="82" t="s">
        <v>4961</v>
      </c>
      <c r="X512" s="82">
        <v>821.03020000000004</v>
      </c>
      <c r="Y512" s="86">
        <v>45861925.240000002</v>
      </c>
      <c r="Z512" s="86"/>
      <c r="AA512" s="82">
        <v>878.4</v>
      </c>
      <c r="AB512" s="86">
        <v>-0.55000000000000004</v>
      </c>
      <c r="AC512" s="86">
        <v>48795629.450000003</v>
      </c>
      <c r="AD512" s="86">
        <v>48795629.450000003</v>
      </c>
      <c r="AE512" s="86">
        <v>0</v>
      </c>
      <c r="AF512" s="86">
        <v>2933704.21</v>
      </c>
      <c r="AG512" s="86">
        <v>3204620.36</v>
      </c>
      <c r="AH512" s="86">
        <v>-270916.15000000002</v>
      </c>
      <c r="AI512" s="86"/>
      <c r="AJ512" s="86">
        <v>5064324329.3400002</v>
      </c>
      <c r="AK512" s="82">
        <v>0.96350000000000002</v>
      </c>
      <c r="AL512" s="82" t="s">
        <v>8992</v>
      </c>
      <c r="AM512" s="82" t="s">
        <v>4979</v>
      </c>
      <c r="AN512" s="82">
        <v>772544</v>
      </c>
      <c r="AO512" s="82" t="s">
        <v>8280</v>
      </c>
      <c r="AP512" s="82"/>
      <c r="AQ512" s="83">
        <v>45712</v>
      </c>
      <c r="AR512" s="83"/>
      <c r="AS512" s="82">
        <v>0</v>
      </c>
      <c r="AT512" s="82"/>
      <c r="AU512" s="83">
        <v>45777</v>
      </c>
      <c r="AV512" s="82" t="s">
        <v>4979</v>
      </c>
      <c r="AW512" s="82">
        <v>10</v>
      </c>
      <c r="AX512" s="83"/>
      <c r="AY512" s="82" t="s">
        <v>4963</v>
      </c>
      <c r="AZ512" s="82">
        <v>1</v>
      </c>
      <c r="BA512" s="82"/>
      <c r="BB512" s="82"/>
      <c r="BC512" s="87"/>
      <c r="BD512" s="87"/>
      <c r="BE512" s="87"/>
      <c r="BF512" s="87"/>
      <c r="BG512" s="82" t="s">
        <v>4888</v>
      </c>
      <c r="BH512" s="82" t="s">
        <v>8581</v>
      </c>
      <c r="BI512" s="82"/>
      <c r="BJ512" s="82"/>
      <c r="BK512" s="82"/>
      <c r="BL512" s="86">
        <v>48795629.450000003</v>
      </c>
      <c r="BM512" s="82">
        <v>0.96350000000000002</v>
      </c>
      <c r="BN512" s="82" t="s">
        <v>4964</v>
      </c>
      <c r="BO512" s="82"/>
      <c r="BP512" s="88"/>
      <c r="BQ512" s="88"/>
      <c r="BR512" s="88"/>
      <c r="BS512" s="82"/>
      <c r="BT512" s="85"/>
    </row>
    <row r="513" spans="1:72" hidden="1">
      <c r="A513" s="82" t="s">
        <v>5035</v>
      </c>
      <c r="B513" s="82" t="s">
        <v>5036</v>
      </c>
      <c r="C513" s="82" t="s">
        <v>2637</v>
      </c>
      <c r="D513" s="82" t="s">
        <v>6452</v>
      </c>
      <c r="E513" s="82" t="s">
        <v>9107</v>
      </c>
      <c r="F513" s="82" t="s">
        <v>4978</v>
      </c>
      <c r="G513" s="83"/>
      <c r="H513" s="84">
        <v>70491</v>
      </c>
      <c r="I513" s="85"/>
      <c r="J513" s="82">
        <v>840.75</v>
      </c>
      <c r="K513" s="86">
        <v>0</v>
      </c>
      <c r="L513" s="82"/>
      <c r="M513" s="82"/>
      <c r="N513" s="82"/>
      <c r="O513" s="82"/>
      <c r="P513" s="82" t="s">
        <v>5131</v>
      </c>
      <c r="Q513" s="86"/>
      <c r="R513" s="82">
        <v>0</v>
      </c>
      <c r="S513" s="86">
        <v>704910</v>
      </c>
      <c r="T513" s="83">
        <v>45777</v>
      </c>
      <c r="U513" s="82">
        <v>100</v>
      </c>
      <c r="V513" s="82">
        <v>168162</v>
      </c>
      <c r="W513" s="82" t="s">
        <v>4961</v>
      </c>
      <c r="X513" s="82">
        <v>949.61329999999998</v>
      </c>
      <c r="Y513" s="86">
        <v>66939191.909999996</v>
      </c>
      <c r="Z513" s="86"/>
      <c r="AA513" s="82">
        <v>876.05</v>
      </c>
      <c r="AB513" s="86">
        <v>-4.03</v>
      </c>
      <c r="AC513" s="86">
        <v>59265308.25</v>
      </c>
      <c r="AD513" s="86">
        <v>59265308.25</v>
      </c>
      <c r="AE513" s="86">
        <v>0</v>
      </c>
      <c r="AF513" s="86">
        <v>-7673883.6600000001</v>
      </c>
      <c r="AG513" s="86">
        <v>-5185551.3600000003</v>
      </c>
      <c r="AH513" s="86">
        <v>-2488332.2999999998</v>
      </c>
      <c r="AI513" s="86"/>
      <c r="AJ513" s="86">
        <v>5064324329.3400002</v>
      </c>
      <c r="AK513" s="82">
        <v>1.1702999999999999</v>
      </c>
      <c r="AL513" s="82" t="s">
        <v>9108</v>
      </c>
      <c r="AM513" s="82" t="s">
        <v>4979</v>
      </c>
      <c r="AN513" s="82">
        <v>798339</v>
      </c>
      <c r="AO513" s="82" t="s">
        <v>5015</v>
      </c>
      <c r="AP513" s="82"/>
      <c r="AQ513" s="83"/>
      <c r="AR513" s="83"/>
      <c r="AS513" s="82">
        <v>0</v>
      </c>
      <c r="AT513" s="82"/>
      <c r="AU513" s="83">
        <v>45777</v>
      </c>
      <c r="AV513" s="82" t="s">
        <v>4979</v>
      </c>
      <c r="AW513" s="82">
        <v>10</v>
      </c>
      <c r="AX513" s="83"/>
      <c r="AY513" s="82" t="s">
        <v>4963</v>
      </c>
      <c r="AZ513" s="82">
        <v>1</v>
      </c>
      <c r="BA513" s="82"/>
      <c r="BB513" s="82"/>
      <c r="BC513" s="87"/>
      <c r="BD513" s="87"/>
      <c r="BE513" s="87"/>
      <c r="BF513" s="87"/>
      <c r="BG513" s="82" t="s">
        <v>4888</v>
      </c>
      <c r="BH513" s="82" t="s">
        <v>8581</v>
      </c>
      <c r="BI513" s="82"/>
      <c r="BJ513" s="82"/>
      <c r="BK513" s="82"/>
      <c r="BL513" s="86">
        <v>59265308.25</v>
      </c>
      <c r="BM513" s="82">
        <v>1.1702999999999999</v>
      </c>
      <c r="BN513" s="82" t="s">
        <v>5002</v>
      </c>
      <c r="BO513" s="82"/>
      <c r="BP513" s="88"/>
      <c r="BQ513" s="88"/>
      <c r="BR513" s="88"/>
      <c r="BS513" s="82"/>
      <c r="BT513" s="85"/>
    </row>
    <row r="514" spans="1:72" hidden="1">
      <c r="A514" s="82" t="s">
        <v>5035</v>
      </c>
      <c r="B514" s="82" t="s">
        <v>5036</v>
      </c>
      <c r="C514" s="82" t="s">
        <v>2788</v>
      </c>
      <c r="D514" s="82" t="s">
        <v>5418</v>
      </c>
      <c r="E514" s="82" t="s">
        <v>8562</v>
      </c>
      <c r="F514" s="82" t="s">
        <v>4978</v>
      </c>
      <c r="G514" s="83"/>
      <c r="H514" s="84">
        <v>26498</v>
      </c>
      <c r="I514" s="85"/>
      <c r="J514" s="82">
        <v>3008.9</v>
      </c>
      <c r="K514" s="86">
        <v>0</v>
      </c>
      <c r="L514" s="82"/>
      <c r="M514" s="82"/>
      <c r="N514" s="82"/>
      <c r="O514" s="82"/>
      <c r="P514" s="82" t="s">
        <v>5148</v>
      </c>
      <c r="Q514" s="86"/>
      <c r="R514" s="82">
        <v>0</v>
      </c>
      <c r="S514" s="86">
        <v>264980</v>
      </c>
      <c r="T514" s="83">
        <v>45777</v>
      </c>
      <c r="U514" s="82">
        <v>100</v>
      </c>
      <c r="V514" s="82">
        <v>6763</v>
      </c>
      <c r="W514" s="82" t="s">
        <v>4961</v>
      </c>
      <c r="X514" s="82">
        <v>2335.9281000000001</v>
      </c>
      <c r="Y514" s="86">
        <v>61897422.240000002</v>
      </c>
      <c r="Z514" s="86"/>
      <c r="AA514" s="82">
        <v>3020.5</v>
      </c>
      <c r="AB514" s="86">
        <v>-0.38</v>
      </c>
      <c r="AC514" s="86">
        <v>79729832.200000003</v>
      </c>
      <c r="AD514" s="86">
        <v>79729832.200000003</v>
      </c>
      <c r="AE514" s="86">
        <v>0</v>
      </c>
      <c r="AF514" s="86">
        <v>17832409.960000001</v>
      </c>
      <c r="AG514" s="86">
        <v>18139786.760000002</v>
      </c>
      <c r="AH514" s="86">
        <v>-307376.8</v>
      </c>
      <c r="AI514" s="86"/>
      <c r="AJ514" s="86">
        <v>5064324329.3400002</v>
      </c>
      <c r="AK514" s="82">
        <v>1.5743</v>
      </c>
      <c r="AL514" s="82" t="s">
        <v>8563</v>
      </c>
      <c r="AM514" s="82" t="s">
        <v>4979</v>
      </c>
      <c r="AN514" s="82">
        <v>8092</v>
      </c>
      <c r="AO514" s="82" t="s">
        <v>4993</v>
      </c>
      <c r="AP514" s="82"/>
      <c r="AQ514" s="83">
        <v>45691</v>
      </c>
      <c r="AR514" s="83"/>
      <c r="AS514" s="82">
        <v>0</v>
      </c>
      <c r="AT514" s="82"/>
      <c r="AU514" s="83">
        <v>45777</v>
      </c>
      <c r="AV514" s="82" t="s">
        <v>4979</v>
      </c>
      <c r="AW514" s="82">
        <v>10</v>
      </c>
      <c r="AX514" s="83"/>
      <c r="AY514" s="82" t="s">
        <v>4963</v>
      </c>
      <c r="AZ514" s="82">
        <v>1</v>
      </c>
      <c r="BA514" s="82"/>
      <c r="BB514" s="82"/>
      <c r="BC514" s="87"/>
      <c r="BD514" s="87"/>
      <c r="BE514" s="87"/>
      <c r="BF514" s="87"/>
      <c r="BG514" s="82" t="s">
        <v>4888</v>
      </c>
      <c r="BH514" s="82" t="s">
        <v>8581</v>
      </c>
      <c r="BI514" s="82"/>
      <c r="BJ514" s="82"/>
      <c r="BK514" s="82"/>
      <c r="BL514" s="86">
        <v>79729832.200000003</v>
      </c>
      <c r="BM514" s="82">
        <v>1.5743</v>
      </c>
      <c r="BN514" s="82" t="s">
        <v>4994</v>
      </c>
      <c r="BO514" s="82"/>
      <c r="BP514" s="88"/>
      <c r="BQ514" s="88"/>
      <c r="BR514" s="88"/>
      <c r="BS514" s="82"/>
      <c r="BT514" s="85"/>
    </row>
    <row r="515" spans="1:72" hidden="1">
      <c r="A515" s="82" t="s">
        <v>5035</v>
      </c>
      <c r="B515" s="82" t="s">
        <v>5036</v>
      </c>
      <c r="C515" s="82" t="s">
        <v>2870</v>
      </c>
      <c r="D515" s="82" t="s">
        <v>6034</v>
      </c>
      <c r="E515" s="82" t="s">
        <v>9377</v>
      </c>
      <c r="F515" s="82" t="s">
        <v>4978</v>
      </c>
      <c r="G515" s="83"/>
      <c r="H515" s="84">
        <v>86656</v>
      </c>
      <c r="I515" s="85"/>
      <c r="J515" s="82">
        <v>256.29000000000002</v>
      </c>
      <c r="K515" s="86">
        <v>0</v>
      </c>
      <c r="L515" s="82"/>
      <c r="M515" s="82"/>
      <c r="N515" s="82"/>
      <c r="O515" s="82"/>
      <c r="P515" s="82" t="s">
        <v>5014</v>
      </c>
      <c r="Q515" s="86"/>
      <c r="R515" s="82">
        <v>0</v>
      </c>
      <c r="S515" s="86">
        <v>433280</v>
      </c>
      <c r="T515" s="83">
        <v>45777</v>
      </c>
      <c r="U515" s="82">
        <v>100</v>
      </c>
      <c r="V515" s="82">
        <v>162233</v>
      </c>
      <c r="W515" s="82" t="s">
        <v>4961</v>
      </c>
      <c r="X515" s="82">
        <v>333.08940000000001</v>
      </c>
      <c r="Y515" s="86">
        <v>28864199.149999999</v>
      </c>
      <c r="Z515" s="86"/>
      <c r="AA515" s="82">
        <v>264.99</v>
      </c>
      <c r="AB515" s="86">
        <v>-3.28</v>
      </c>
      <c r="AC515" s="86">
        <v>22209066.239999998</v>
      </c>
      <c r="AD515" s="86">
        <v>22209066.239999998</v>
      </c>
      <c r="AE515" s="86">
        <v>0</v>
      </c>
      <c r="AF515" s="86">
        <v>-6655132.9100000001</v>
      </c>
      <c r="AG515" s="86">
        <v>-5901225.71</v>
      </c>
      <c r="AH515" s="86">
        <v>-753907.19999999995</v>
      </c>
      <c r="AI515" s="86"/>
      <c r="AJ515" s="86">
        <v>5064324329.3400002</v>
      </c>
      <c r="AK515" s="82">
        <v>0.4385</v>
      </c>
      <c r="AL515" s="82" t="s">
        <v>9378</v>
      </c>
      <c r="AM515" s="82" t="s">
        <v>4979</v>
      </c>
      <c r="AN515" s="82">
        <v>8216</v>
      </c>
      <c r="AO515" s="82" t="s">
        <v>5015</v>
      </c>
      <c r="AP515" s="82"/>
      <c r="AQ515" s="83">
        <v>45624</v>
      </c>
      <c r="AR515" s="83"/>
      <c r="AS515" s="82">
        <v>0</v>
      </c>
      <c r="AT515" s="82"/>
      <c r="AU515" s="83">
        <v>45777</v>
      </c>
      <c r="AV515" s="82" t="s">
        <v>4979</v>
      </c>
      <c r="AW515" s="82">
        <v>5</v>
      </c>
      <c r="AX515" s="83"/>
      <c r="AY515" s="82" t="s">
        <v>4963</v>
      </c>
      <c r="AZ515" s="82">
        <v>1</v>
      </c>
      <c r="BA515" s="82"/>
      <c r="BB515" s="82"/>
      <c r="BC515" s="87"/>
      <c r="BD515" s="87"/>
      <c r="BE515" s="87"/>
      <c r="BF515" s="87"/>
      <c r="BG515" s="82" t="s">
        <v>4888</v>
      </c>
      <c r="BH515" s="82" t="s">
        <v>8581</v>
      </c>
      <c r="BI515" s="82"/>
      <c r="BJ515" s="82"/>
      <c r="BK515" s="82"/>
      <c r="BL515" s="86">
        <v>22209066.239999998</v>
      </c>
      <c r="BM515" s="82">
        <v>0.4385</v>
      </c>
      <c r="BN515" s="82" t="s">
        <v>5002</v>
      </c>
      <c r="BO515" s="82"/>
      <c r="BP515" s="88"/>
      <c r="BQ515" s="88"/>
      <c r="BR515" s="88"/>
      <c r="BS515" s="82"/>
      <c r="BT515" s="85"/>
    </row>
    <row r="516" spans="1:72" hidden="1">
      <c r="A516" s="82" t="s">
        <v>5035</v>
      </c>
      <c r="B516" s="82" t="s">
        <v>5036</v>
      </c>
      <c r="C516" s="82" t="s">
        <v>2948</v>
      </c>
      <c r="D516" s="82" t="s">
        <v>8489</v>
      </c>
      <c r="E516" s="82" t="s">
        <v>8490</v>
      </c>
      <c r="F516" s="82" t="s">
        <v>4978</v>
      </c>
      <c r="G516" s="83"/>
      <c r="H516" s="84">
        <v>30866</v>
      </c>
      <c r="I516" s="85"/>
      <c r="J516" s="82">
        <v>3453.7</v>
      </c>
      <c r="K516" s="86">
        <v>0</v>
      </c>
      <c r="L516" s="82"/>
      <c r="M516" s="82"/>
      <c r="N516" s="82"/>
      <c r="O516" s="82"/>
      <c r="P516" s="82" t="s">
        <v>4981</v>
      </c>
      <c r="Q516" s="86"/>
      <c r="R516" s="82">
        <v>0</v>
      </c>
      <c r="S516" s="86">
        <v>30866</v>
      </c>
      <c r="T516" s="83">
        <v>45777</v>
      </c>
      <c r="U516" s="82">
        <v>100</v>
      </c>
      <c r="V516" s="82">
        <v>6807</v>
      </c>
      <c r="W516" s="82" t="s">
        <v>4961</v>
      </c>
      <c r="X516" s="82">
        <v>2923.4232999999999</v>
      </c>
      <c r="Y516" s="86">
        <v>90234382.370000005</v>
      </c>
      <c r="Z516" s="86"/>
      <c r="AA516" s="82">
        <v>3472.5</v>
      </c>
      <c r="AB516" s="86">
        <v>-0.54</v>
      </c>
      <c r="AC516" s="86">
        <v>106601904.2</v>
      </c>
      <c r="AD516" s="86">
        <v>106601904.2</v>
      </c>
      <c r="AE516" s="86">
        <v>0</v>
      </c>
      <c r="AF516" s="86">
        <v>16367521.83</v>
      </c>
      <c r="AG516" s="86">
        <v>16947802.629999999</v>
      </c>
      <c r="AH516" s="86">
        <v>-580280.80000000005</v>
      </c>
      <c r="AI516" s="86"/>
      <c r="AJ516" s="86">
        <v>5064324329.3400002</v>
      </c>
      <c r="AK516" s="82">
        <v>2.105</v>
      </c>
      <c r="AL516" s="82" t="s">
        <v>8491</v>
      </c>
      <c r="AM516" s="82" t="s">
        <v>4979</v>
      </c>
      <c r="AN516" s="82">
        <v>8254</v>
      </c>
      <c r="AO516" s="82" t="s">
        <v>4982</v>
      </c>
      <c r="AP516" s="82"/>
      <c r="AQ516" s="83">
        <v>45673</v>
      </c>
      <c r="AR516" s="83"/>
      <c r="AS516" s="82">
        <v>0</v>
      </c>
      <c r="AT516" s="82"/>
      <c r="AU516" s="83">
        <v>45777</v>
      </c>
      <c r="AV516" s="82" t="s">
        <v>4979</v>
      </c>
      <c r="AW516" s="82">
        <v>1</v>
      </c>
      <c r="AX516" s="83"/>
      <c r="AY516" s="82" t="s">
        <v>4963</v>
      </c>
      <c r="AZ516" s="82">
        <v>1</v>
      </c>
      <c r="BA516" s="82"/>
      <c r="BB516" s="82"/>
      <c r="BC516" s="87"/>
      <c r="BD516" s="87"/>
      <c r="BE516" s="87"/>
      <c r="BF516" s="87"/>
      <c r="BG516" s="82" t="s">
        <v>4888</v>
      </c>
      <c r="BH516" s="82" t="s">
        <v>8581</v>
      </c>
      <c r="BI516" s="82"/>
      <c r="BJ516" s="82"/>
      <c r="BK516" s="82"/>
      <c r="BL516" s="86">
        <v>106601904.2</v>
      </c>
      <c r="BM516" s="82">
        <v>2.105</v>
      </c>
      <c r="BN516" s="82" t="s">
        <v>4983</v>
      </c>
      <c r="BO516" s="82"/>
      <c r="BP516" s="88"/>
      <c r="BQ516" s="88"/>
      <c r="BR516" s="88"/>
      <c r="BS516" s="82"/>
      <c r="BT516" s="85"/>
    </row>
    <row r="517" spans="1:72" hidden="1">
      <c r="A517" s="82" t="s">
        <v>5035</v>
      </c>
      <c r="B517" s="82" t="s">
        <v>5036</v>
      </c>
      <c r="C517" s="82" t="s">
        <v>2931</v>
      </c>
      <c r="D517" s="82" t="s">
        <v>3370</v>
      </c>
      <c r="E517" s="82" t="s">
        <v>8492</v>
      </c>
      <c r="F517" s="82" t="s">
        <v>4978</v>
      </c>
      <c r="G517" s="83"/>
      <c r="H517" s="84">
        <v>131330</v>
      </c>
      <c r="I517" s="85"/>
      <c r="J517" s="82">
        <v>384.4</v>
      </c>
      <c r="K517" s="86">
        <v>0</v>
      </c>
      <c r="L517" s="82"/>
      <c r="M517" s="82"/>
      <c r="N517" s="82"/>
      <c r="O517" s="82"/>
      <c r="P517" s="82" t="s">
        <v>8493</v>
      </c>
      <c r="Q517" s="86"/>
      <c r="R517" s="82">
        <v>0</v>
      </c>
      <c r="S517" s="86">
        <v>131330</v>
      </c>
      <c r="T517" s="83">
        <v>45777</v>
      </c>
      <c r="U517" s="82">
        <v>100</v>
      </c>
      <c r="V517" s="82">
        <v>6812</v>
      </c>
      <c r="W517" s="82" t="s">
        <v>4961</v>
      </c>
      <c r="X517" s="82">
        <v>435.72309999999999</v>
      </c>
      <c r="Y517" s="86">
        <v>57223514.140000001</v>
      </c>
      <c r="Z517" s="86"/>
      <c r="AA517" s="82">
        <v>393.35</v>
      </c>
      <c r="AB517" s="86">
        <v>-2.2799999999999998</v>
      </c>
      <c r="AC517" s="86">
        <v>50483252</v>
      </c>
      <c r="AD517" s="86">
        <v>50483252</v>
      </c>
      <c r="AE517" s="86">
        <v>0</v>
      </c>
      <c r="AF517" s="86">
        <v>-6740262.1399999997</v>
      </c>
      <c r="AG517" s="86">
        <v>-5564858.6399999997</v>
      </c>
      <c r="AH517" s="86">
        <v>-1175403.5</v>
      </c>
      <c r="AI517" s="86"/>
      <c r="AJ517" s="86">
        <v>5064324329.3400002</v>
      </c>
      <c r="AK517" s="82">
        <v>0.99680000000000002</v>
      </c>
      <c r="AL517" s="82" t="s">
        <v>8494</v>
      </c>
      <c r="AM517" s="82" t="s">
        <v>4979</v>
      </c>
      <c r="AN517" s="82">
        <v>8265</v>
      </c>
      <c r="AO517" s="82" t="s">
        <v>8309</v>
      </c>
      <c r="AP517" s="82"/>
      <c r="AQ517" s="83">
        <v>43292</v>
      </c>
      <c r="AR517" s="83"/>
      <c r="AS517" s="82">
        <v>0</v>
      </c>
      <c r="AT517" s="82"/>
      <c r="AU517" s="83">
        <v>45777</v>
      </c>
      <c r="AV517" s="82" t="s">
        <v>4979</v>
      </c>
      <c r="AW517" s="82">
        <v>1</v>
      </c>
      <c r="AX517" s="83"/>
      <c r="AY517" s="82" t="s">
        <v>4963</v>
      </c>
      <c r="AZ517" s="82">
        <v>1</v>
      </c>
      <c r="BA517" s="82"/>
      <c r="BB517" s="82"/>
      <c r="BC517" s="87"/>
      <c r="BD517" s="87"/>
      <c r="BE517" s="87"/>
      <c r="BF517" s="87"/>
      <c r="BG517" s="82" t="s">
        <v>4888</v>
      </c>
      <c r="BH517" s="82" t="s">
        <v>8581</v>
      </c>
      <c r="BI517" s="82"/>
      <c r="BJ517" s="82"/>
      <c r="BK517" s="82"/>
      <c r="BL517" s="86">
        <v>50483252</v>
      </c>
      <c r="BM517" s="82">
        <v>0.99680000000000002</v>
      </c>
      <c r="BN517" s="82" t="s">
        <v>8309</v>
      </c>
      <c r="BO517" s="82"/>
      <c r="BP517" s="88"/>
      <c r="BQ517" s="88"/>
      <c r="BR517" s="88"/>
      <c r="BS517" s="82"/>
      <c r="BT517" s="85"/>
    </row>
    <row r="518" spans="1:72" hidden="1">
      <c r="A518" s="82" t="s">
        <v>5035</v>
      </c>
      <c r="B518" s="82" t="s">
        <v>5036</v>
      </c>
      <c r="C518" s="82" t="s">
        <v>2950</v>
      </c>
      <c r="D518" s="82" t="s">
        <v>3457</v>
      </c>
      <c r="E518" s="82" t="s">
        <v>3356</v>
      </c>
      <c r="F518" s="82" t="s">
        <v>4978</v>
      </c>
      <c r="G518" s="83"/>
      <c r="H518" s="84">
        <v>179948</v>
      </c>
      <c r="I518" s="85"/>
      <c r="J518" s="82">
        <v>432.4</v>
      </c>
      <c r="K518" s="86">
        <v>0</v>
      </c>
      <c r="L518" s="82"/>
      <c r="M518" s="82"/>
      <c r="N518" s="82"/>
      <c r="O518" s="82"/>
      <c r="P518" s="82" t="s">
        <v>5039</v>
      </c>
      <c r="Q518" s="86"/>
      <c r="R518" s="82">
        <v>0</v>
      </c>
      <c r="S518" s="86">
        <v>359896</v>
      </c>
      <c r="T518" s="83">
        <v>45777</v>
      </c>
      <c r="U518" s="82">
        <v>100</v>
      </c>
      <c r="V518" s="82">
        <v>156816</v>
      </c>
      <c r="W518" s="82" t="s">
        <v>4961</v>
      </c>
      <c r="X518" s="82">
        <v>270.08510000000001</v>
      </c>
      <c r="Y518" s="86">
        <v>48601276.07</v>
      </c>
      <c r="Z518" s="86"/>
      <c r="AA518" s="82">
        <v>429.9</v>
      </c>
      <c r="AB518" s="86">
        <v>0.57999999999999996</v>
      </c>
      <c r="AC518" s="86">
        <v>77809515.200000003</v>
      </c>
      <c r="AD518" s="86">
        <v>77809515.200000003</v>
      </c>
      <c r="AE518" s="86">
        <v>0</v>
      </c>
      <c r="AF518" s="86">
        <v>29208239.129999999</v>
      </c>
      <c r="AG518" s="86">
        <v>28758369.129999999</v>
      </c>
      <c r="AH518" s="86">
        <v>449870</v>
      </c>
      <c r="AI518" s="86"/>
      <c r="AJ518" s="86">
        <v>5064324329.3400002</v>
      </c>
      <c r="AK518" s="82">
        <v>1.5364</v>
      </c>
      <c r="AL518" s="82" t="s">
        <v>5054</v>
      </c>
      <c r="AM518" s="82" t="s">
        <v>4979</v>
      </c>
      <c r="AN518" s="82">
        <v>796742</v>
      </c>
      <c r="AO518" s="82" t="s">
        <v>5041</v>
      </c>
      <c r="AP518" s="82"/>
      <c r="AQ518" s="83">
        <v>45604</v>
      </c>
      <c r="AR518" s="83"/>
      <c r="AS518" s="82">
        <v>0</v>
      </c>
      <c r="AT518" s="82"/>
      <c r="AU518" s="83">
        <v>45777</v>
      </c>
      <c r="AV518" s="82" t="s">
        <v>4979</v>
      </c>
      <c r="AW518" s="82">
        <v>2</v>
      </c>
      <c r="AX518" s="83"/>
      <c r="AY518" s="82" t="s">
        <v>4963</v>
      </c>
      <c r="AZ518" s="82">
        <v>1</v>
      </c>
      <c r="BA518" s="82"/>
      <c r="BB518" s="82"/>
      <c r="BC518" s="87"/>
      <c r="BD518" s="87"/>
      <c r="BE518" s="87"/>
      <c r="BF518" s="87"/>
      <c r="BG518" s="82" t="s">
        <v>4888</v>
      </c>
      <c r="BH518" s="82" t="s">
        <v>8581</v>
      </c>
      <c r="BI518" s="82"/>
      <c r="BJ518" s="82"/>
      <c r="BK518" s="82"/>
      <c r="BL518" s="86">
        <v>77809515.200000003</v>
      </c>
      <c r="BM518" s="82">
        <v>1.5364</v>
      </c>
      <c r="BN518" s="82" t="s">
        <v>5002</v>
      </c>
      <c r="BO518" s="82"/>
      <c r="BP518" s="88"/>
      <c r="BQ518" s="88"/>
      <c r="BR518" s="88"/>
      <c r="BS518" s="82"/>
      <c r="BT518" s="85"/>
    </row>
    <row r="519" spans="1:72" hidden="1">
      <c r="A519" s="82" t="s">
        <v>5035</v>
      </c>
      <c r="B519" s="82" t="s">
        <v>5036</v>
      </c>
      <c r="C519" s="82" t="s">
        <v>3037</v>
      </c>
      <c r="D519" s="82" t="s">
        <v>5332</v>
      </c>
      <c r="E519" s="82" t="s">
        <v>8503</v>
      </c>
      <c r="F519" s="82" t="s">
        <v>4978</v>
      </c>
      <c r="G519" s="83"/>
      <c r="H519" s="84">
        <v>15583</v>
      </c>
      <c r="I519" s="85"/>
      <c r="J519" s="82">
        <v>5172.5</v>
      </c>
      <c r="K519" s="86">
        <v>0</v>
      </c>
      <c r="L519" s="82"/>
      <c r="M519" s="82"/>
      <c r="N519" s="82"/>
      <c r="O519" s="82"/>
      <c r="P519" s="82" t="s">
        <v>5009</v>
      </c>
      <c r="Q519" s="86"/>
      <c r="R519" s="82">
        <v>0</v>
      </c>
      <c r="S519" s="86">
        <v>15583</v>
      </c>
      <c r="T519" s="83">
        <v>45777</v>
      </c>
      <c r="U519" s="82">
        <v>100</v>
      </c>
      <c r="V519" s="82">
        <v>6823</v>
      </c>
      <c r="W519" s="82" t="s">
        <v>4961</v>
      </c>
      <c r="X519" s="82">
        <v>1596.5057999999999</v>
      </c>
      <c r="Y519" s="86">
        <v>24878350.41</v>
      </c>
      <c r="Z519" s="86"/>
      <c r="AA519" s="82">
        <v>5391.5</v>
      </c>
      <c r="AB519" s="86">
        <v>-4.0599999999999996</v>
      </c>
      <c r="AC519" s="86">
        <v>80603067.5</v>
      </c>
      <c r="AD519" s="86">
        <v>80603067.5</v>
      </c>
      <c r="AE519" s="86">
        <v>0</v>
      </c>
      <c r="AF519" s="86">
        <v>55724717.090000004</v>
      </c>
      <c r="AG519" s="86">
        <v>59137394.090000004</v>
      </c>
      <c r="AH519" s="86">
        <v>-3412677</v>
      </c>
      <c r="AI519" s="86"/>
      <c r="AJ519" s="86">
        <v>5064324329.3400002</v>
      </c>
      <c r="AK519" s="82">
        <v>1.5915999999999999</v>
      </c>
      <c r="AL519" s="82" t="s">
        <v>8504</v>
      </c>
      <c r="AM519" s="82" t="s">
        <v>4979</v>
      </c>
      <c r="AN519" s="82">
        <v>8336</v>
      </c>
      <c r="AO519" s="82" t="s">
        <v>5010</v>
      </c>
      <c r="AP519" s="82"/>
      <c r="AQ519" s="83">
        <v>45433</v>
      </c>
      <c r="AR519" s="83"/>
      <c r="AS519" s="82">
        <v>0</v>
      </c>
      <c r="AT519" s="82"/>
      <c r="AU519" s="83">
        <v>45777</v>
      </c>
      <c r="AV519" s="82" t="s">
        <v>4979</v>
      </c>
      <c r="AW519" s="82">
        <v>1</v>
      </c>
      <c r="AX519" s="83"/>
      <c r="AY519" s="82" t="s">
        <v>4963</v>
      </c>
      <c r="AZ519" s="82">
        <v>1</v>
      </c>
      <c r="BA519" s="82"/>
      <c r="BB519" s="82"/>
      <c r="BC519" s="87"/>
      <c r="BD519" s="87"/>
      <c r="BE519" s="87"/>
      <c r="BF519" s="87"/>
      <c r="BG519" s="82" t="s">
        <v>4888</v>
      </c>
      <c r="BH519" s="82" t="s">
        <v>8581</v>
      </c>
      <c r="BI519" s="82"/>
      <c r="BJ519" s="82"/>
      <c r="BK519" s="82"/>
      <c r="BL519" s="86">
        <v>80603067.5</v>
      </c>
      <c r="BM519" s="82">
        <v>1.5915999999999999</v>
      </c>
      <c r="BN519" s="82" t="s">
        <v>5011</v>
      </c>
      <c r="BO519" s="82"/>
      <c r="BP519" s="88"/>
      <c r="BQ519" s="88"/>
      <c r="BR519" s="88"/>
      <c r="BS519" s="82"/>
      <c r="BT519" s="85"/>
    </row>
    <row r="520" spans="1:72" hidden="1">
      <c r="A520" s="82" t="s">
        <v>5035</v>
      </c>
      <c r="B520" s="82" t="s">
        <v>5036</v>
      </c>
      <c r="C520" s="82" t="s">
        <v>3088</v>
      </c>
      <c r="D520" s="82" t="s">
        <v>3365</v>
      </c>
      <c r="E520" s="82" t="s">
        <v>8661</v>
      </c>
      <c r="F520" s="82" t="s">
        <v>4978</v>
      </c>
      <c r="G520" s="83"/>
      <c r="H520" s="84">
        <v>3793</v>
      </c>
      <c r="I520" s="85"/>
      <c r="J520" s="82">
        <v>11641</v>
      </c>
      <c r="K520" s="86">
        <v>0</v>
      </c>
      <c r="L520" s="82"/>
      <c r="M520" s="82"/>
      <c r="N520" s="82"/>
      <c r="O520" s="82"/>
      <c r="P520" s="82" t="s">
        <v>5019</v>
      </c>
      <c r="Q520" s="86"/>
      <c r="R520" s="82">
        <v>0</v>
      </c>
      <c r="S520" s="86">
        <v>37930</v>
      </c>
      <c r="T520" s="83">
        <v>45777</v>
      </c>
      <c r="U520" s="82">
        <v>100</v>
      </c>
      <c r="V520" s="82">
        <v>6829</v>
      </c>
      <c r="W520" s="82" t="s">
        <v>4961</v>
      </c>
      <c r="X520" s="82">
        <v>11748.657800000001</v>
      </c>
      <c r="Y520" s="86">
        <v>44562658.979999997</v>
      </c>
      <c r="Z520" s="86"/>
      <c r="AA520" s="82">
        <v>11869</v>
      </c>
      <c r="AB520" s="86">
        <v>-1.92</v>
      </c>
      <c r="AC520" s="86">
        <v>44154313</v>
      </c>
      <c r="AD520" s="86">
        <v>44154313</v>
      </c>
      <c r="AE520" s="86">
        <v>0</v>
      </c>
      <c r="AF520" s="86">
        <v>-408345.98</v>
      </c>
      <c r="AG520" s="86">
        <v>456458.02</v>
      </c>
      <c r="AH520" s="86">
        <v>-864804</v>
      </c>
      <c r="AI520" s="86"/>
      <c r="AJ520" s="86">
        <v>5064324329.3400002</v>
      </c>
      <c r="AK520" s="82">
        <v>0.87190000000000001</v>
      </c>
      <c r="AL520" s="82" t="s">
        <v>8662</v>
      </c>
      <c r="AM520" s="82" t="s">
        <v>4979</v>
      </c>
      <c r="AN520" s="82">
        <v>8368</v>
      </c>
      <c r="AO520" s="82" t="s">
        <v>5019</v>
      </c>
      <c r="AP520" s="82"/>
      <c r="AQ520" s="83">
        <v>43655</v>
      </c>
      <c r="AR520" s="83"/>
      <c r="AS520" s="82">
        <v>0</v>
      </c>
      <c r="AT520" s="82"/>
      <c r="AU520" s="83">
        <v>45777</v>
      </c>
      <c r="AV520" s="82" t="s">
        <v>4979</v>
      </c>
      <c r="AW520" s="82">
        <v>10</v>
      </c>
      <c r="AX520" s="83"/>
      <c r="AY520" s="82" t="s">
        <v>4963</v>
      </c>
      <c r="AZ520" s="82">
        <v>1</v>
      </c>
      <c r="BA520" s="82"/>
      <c r="BB520" s="82"/>
      <c r="BC520" s="87"/>
      <c r="BD520" s="87"/>
      <c r="BE520" s="87"/>
      <c r="BF520" s="87"/>
      <c r="BG520" s="82" t="s">
        <v>4888</v>
      </c>
      <c r="BH520" s="82" t="s">
        <v>8581</v>
      </c>
      <c r="BI520" s="82"/>
      <c r="BJ520" s="82"/>
      <c r="BK520" s="82"/>
      <c r="BL520" s="86">
        <v>44154313</v>
      </c>
      <c r="BM520" s="82">
        <v>0.87190000000000001</v>
      </c>
      <c r="BN520" s="82" t="s">
        <v>5020</v>
      </c>
      <c r="BO520" s="82"/>
      <c r="BP520" s="88"/>
      <c r="BQ520" s="88"/>
      <c r="BR520" s="88"/>
      <c r="BS520" s="82"/>
      <c r="BT520" s="85"/>
    </row>
    <row r="521" spans="1:72" hidden="1">
      <c r="A521" s="82" t="s">
        <v>5035</v>
      </c>
      <c r="B521" s="82" t="s">
        <v>5036</v>
      </c>
      <c r="C521" s="82" t="s">
        <v>12190</v>
      </c>
      <c r="D521" s="82" t="s">
        <v>8611</v>
      </c>
      <c r="E521" s="82" t="s">
        <v>3367</v>
      </c>
      <c r="F521" s="82" t="s">
        <v>4978</v>
      </c>
      <c r="G521" s="83"/>
      <c r="H521" s="84">
        <v>84649</v>
      </c>
      <c r="I521" s="85"/>
      <c r="J521" s="82">
        <v>522.35</v>
      </c>
      <c r="K521" s="86">
        <v>0</v>
      </c>
      <c r="L521" s="82"/>
      <c r="M521" s="82"/>
      <c r="N521" s="82"/>
      <c r="O521" s="82"/>
      <c r="P521" s="82" t="s">
        <v>8612</v>
      </c>
      <c r="Q521" s="86"/>
      <c r="R521" s="82">
        <v>0</v>
      </c>
      <c r="S521" s="86">
        <v>169298</v>
      </c>
      <c r="T521" s="83">
        <v>45777</v>
      </c>
      <c r="U521" s="82">
        <v>100</v>
      </c>
      <c r="V521" s="82">
        <v>174238</v>
      </c>
      <c r="W521" s="82" t="s">
        <v>4961</v>
      </c>
      <c r="X521" s="82">
        <v>571.31389999999999</v>
      </c>
      <c r="Y521" s="86">
        <v>48361146.780000001</v>
      </c>
      <c r="Z521" s="86"/>
      <c r="AA521" s="82">
        <v>529.15</v>
      </c>
      <c r="AB521" s="86">
        <v>-1.29</v>
      </c>
      <c r="AC521" s="86">
        <v>44216405.149999999</v>
      </c>
      <c r="AD521" s="86">
        <v>44216405.149999999</v>
      </c>
      <c r="AE521" s="86">
        <v>0</v>
      </c>
      <c r="AF521" s="86">
        <v>-4144741.63</v>
      </c>
      <c r="AG521" s="86">
        <v>-3569128.43</v>
      </c>
      <c r="AH521" s="86">
        <v>-575613.19999999995</v>
      </c>
      <c r="AI521" s="86"/>
      <c r="AJ521" s="86">
        <v>5064324329.3400002</v>
      </c>
      <c r="AK521" s="82">
        <v>0.87309999999999999</v>
      </c>
      <c r="AL521" s="82" t="s">
        <v>8613</v>
      </c>
      <c r="AM521" s="82" t="s">
        <v>4979</v>
      </c>
      <c r="AN521" s="82">
        <v>74134</v>
      </c>
      <c r="AO521" s="82" t="s">
        <v>8614</v>
      </c>
      <c r="AP521" s="82"/>
      <c r="AQ521" s="83">
        <v>45750</v>
      </c>
      <c r="AR521" s="83"/>
      <c r="AS521" s="82">
        <v>0</v>
      </c>
      <c r="AT521" s="82"/>
      <c r="AU521" s="83">
        <v>45777</v>
      </c>
      <c r="AV521" s="82" t="s">
        <v>4979</v>
      </c>
      <c r="AW521" s="82">
        <v>2</v>
      </c>
      <c r="AX521" s="83"/>
      <c r="AY521" s="82" t="s">
        <v>4963</v>
      </c>
      <c r="AZ521" s="82">
        <v>1</v>
      </c>
      <c r="BA521" s="82"/>
      <c r="BB521" s="82"/>
      <c r="BC521" s="87"/>
      <c r="BD521" s="87"/>
      <c r="BE521" s="87"/>
      <c r="BF521" s="87"/>
      <c r="BG521" s="82" t="s">
        <v>4888</v>
      </c>
      <c r="BH521" s="82" t="s">
        <v>8581</v>
      </c>
      <c r="BI521" s="82"/>
      <c r="BJ521" s="82"/>
      <c r="BK521" s="82"/>
      <c r="BL521" s="86">
        <v>44216405.149999999</v>
      </c>
      <c r="BM521" s="82">
        <v>0.87309999999999999</v>
      </c>
      <c r="BN521" s="82" t="s">
        <v>4980</v>
      </c>
      <c r="BO521" s="82"/>
      <c r="BP521" s="88"/>
      <c r="BQ521" s="88"/>
      <c r="BR521" s="88"/>
      <c r="BS521" s="82"/>
      <c r="BT521" s="85"/>
    </row>
    <row r="522" spans="1:72" hidden="1">
      <c r="A522" s="82" t="s">
        <v>5035</v>
      </c>
      <c r="B522" s="82" t="s">
        <v>5036</v>
      </c>
      <c r="C522" s="82" t="s">
        <v>3184</v>
      </c>
      <c r="D522" s="82" t="s">
        <v>5720</v>
      </c>
      <c r="E522" s="82" t="s">
        <v>8798</v>
      </c>
      <c r="F522" s="82" t="s">
        <v>4978</v>
      </c>
      <c r="G522" s="83"/>
      <c r="H522" s="84">
        <v>31988</v>
      </c>
      <c r="I522" s="85"/>
      <c r="J522" s="82">
        <v>1624.7</v>
      </c>
      <c r="K522" s="86">
        <v>0</v>
      </c>
      <c r="L522" s="82"/>
      <c r="M522" s="82"/>
      <c r="N522" s="82"/>
      <c r="O522" s="82"/>
      <c r="P522" s="82" t="s">
        <v>4992</v>
      </c>
      <c r="Q522" s="86"/>
      <c r="R522" s="82">
        <v>0</v>
      </c>
      <c r="S522" s="86">
        <v>31988</v>
      </c>
      <c r="T522" s="83">
        <v>45777</v>
      </c>
      <c r="U522" s="82">
        <v>100</v>
      </c>
      <c r="V522" s="82">
        <v>39244</v>
      </c>
      <c r="W522" s="82" t="s">
        <v>4961</v>
      </c>
      <c r="X522" s="82">
        <v>1579.0818999999999</v>
      </c>
      <c r="Y522" s="86">
        <v>50511672.460000001</v>
      </c>
      <c r="Z522" s="86"/>
      <c r="AA522" s="82">
        <v>1651.2</v>
      </c>
      <c r="AB522" s="86">
        <v>-1.6</v>
      </c>
      <c r="AC522" s="86">
        <v>51970903.600000001</v>
      </c>
      <c r="AD522" s="86">
        <v>51970903.600000001</v>
      </c>
      <c r="AE522" s="86">
        <v>0</v>
      </c>
      <c r="AF522" s="86">
        <v>1459231.14</v>
      </c>
      <c r="AG522" s="86">
        <v>2306913.14</v>
      </c>
      <c r="AH522" s="86">
        <v>-847682</v>
      </c>
      <c r="AI522" s="86"/>
      <c r="AJ522" s="86">
        <v>5064324329.3400002</v>
      </c>
      <c r="AK522" s="82">
        <v>1.0262</v>
      </c>
      <c r="AL522" s="82" t="s">
        <v>8799</v>
      </c>
      <c r="AM522" s="82" t="s">
        <v>4979</v>
      </c>
      <c r="AN522" s="82">
        <v>769618</v>
      </c>
      <c r="AO522" s="82" t="s">
        <v>4993</v>
      </c>
      <c r="AP522" s="82"/>
      <c r="AQ522" s="83"/>
      <c r="AR522" s="83"/>
      <c r="AS522" s="82">
        <v>0</v>
      </c>
      <c r="AT522" s="82"/>
      <c r="AU522" s="83">
        <v>45777</v>
      </c>
      <c r="AV522" s="82" t="s">
        <v>4979</v>
      </c>
      <c r="AW522" s="82">
        <v>1</v>
      </c>
      <c r="AX522" s="83"/>
      <c r="AY522" s="82" t="s">
        <v>4963</v>
      </c>
      <c r="AZ522" s="82">
        <v>1</v>
      </c>
      <c r="BA522" s="82"/>
      <c r="BB522" s="82"/>
      <c r="BC522" s="87"/>
      <c r="BD522" s="87"/>
      <c r="BE522" s="87"/>
      <c r="BF522" s="87"/>
      <c r="BG522" s="82" t="s">
        <v>4888</v>
      </c>
      <c r="BH522" s="82" t="s">
        <v>8581</v>
      </c>
      <c r="BI522" s="82"/>
      <c r="BJ522" s="82"/>
      <c r="BK522" s="82"/>
      <c r="BL522" s="86">
        <v>51970903.600000001</v>
      </c>
      <c r="BM522" s="82">
        <v>1.0262</v>
      </c>
      <c r="BN522" s="82" t="s">
        <v>4994</v>
      </c>
      <c r="BO522" s="82"/>
      <c r="BP522" s="88"/>
      <c r="BQ522" s="88"/>
      <c r="BR522" s="88"/>
      <c r="BS522" s="82"/>
      <c r="BT522" s="85"/>
    </row>
    <row r="523" spans="1:72" hidden="1">
      <c r="A523" s="82" t="s">
        <v>5035</v>
      </c>
      <c r="B523" s="82" t="s">
        <v>5036</v>
      </c>
      <c r="C523" s="82" t="s">
        <v>3282</v>
      </c>
      <c r="D523" s="82" t="s">
        <v>9402</v>
      </c>
      <c r="E523" s="82" t="s">
        <v>9403</v>
      </c>
      <c r="F523" s="82" t="s">
        <v>4978</v>
      </c>
      <c r="G523" s="83"/>
      <c r="H523" s="84">
        <v>28431</v>
      </c>
      <c r="I523" s="85"/>
      <c r="J523" s="82">
        <v>816.95</v>
      </c>
      <c r="K523" s="86">
        <v>0</v>
      </c>
      <c r="L523" s="82"/>
      <c r="M523" s="82"/>
      <c r="N523" s="82"/>
      <c r="O523" s="82"/>
      <c r="P523" s="82" t="s">
        <v>5131</v>
      </c>
      <c r="Q523" s="86"/>
      <c r="R523" s="82">
        <v>0</v>
      </c>
      <c r="S523" s="86">
        <v>284310</v>
      </c>
      <c r="T523" s="83">
        <v>45777</v>
      </c>
      <c r="U523" s="82">
        <v>100</v>
      </c>
      <c r="V523" s="82">
        <v>170110</v>
      </c>
      <c r="W523" s="82" t="s">
        <v>4961</v>
      </c>
      <c r="X523" s="82">
        <v>1270.4196999999999</v>
      </c>
      <c r="Y523" s="86">
        <v>36119302.479999997</v>
      </c>
      <c r="Z523" s="86"/>
      <c r="AA523" s="82">
        <v>827.2</v>
      </c>
      <c r="AB523" s="86">
        <v>-1.24</v>
      </c>
      <c r="AC523" s="86">
        <v>23226705.449999999</v>
      </c>
      <c r="AD523" s="86">
        <v>23226705.449999999</v>
      </c>
      <c r="AE523" s="86">
        <v>0</v>
      </c>
      <c r="AF523" s="86">
        <v>-12892597.029999999</v>
      </c>
      <c r="AG523" s="86">
        <v>-12601179.279999999</v>
      </c>
      <c r="AH523" s="86">
        <v>-291417.75</v>
      </c>
      <c r="AI523" s="86"/>
      <c r="AJ523" s="86">
        <v>5064324329.3400002</v>
      </c>
      <c r="AK523" s="82">
        <v>0.45860000000000001</v>
      </c>
      <c r="AL523" s="82" t="s">
        <v>9404</v>
      </c>
      <c r="AM523" s="82" t="s">
        <v>4979</v>
      </c>
      <c r="AN523" s="82">
        <v>8522</v>
      </c>
      <c r="AO523" s="82" t="s">
        <v>5015</v>
      </c>
      <c r="AP523" s="82"/>
      <c r="AQ523" s="83">
        <v>45531</v>
      </c>
      <c r="AR523" s="83"/>
      <c r="AS523" s="82">
        <v>0</v>
      </c>
      <c r="AT523" s="82"/>
      <c r="AU523" s="83">
        <v>45777</v>
      </c>
      <c r="AV523" s="82" t="s">
        <v>4979</v>
      </c>
      <c r="AW523" s="82">
        <v>10</v>
      </c>
      <c r="AX523" s="83"/>
      <c r="AY523" s="82" t="s">
        <v>4963</v>
      </c>
      <c r="AZ523" s="82">
        <v>1</v>
      </c>
      <c r="BA523" s="82"/>
      <c r="BB523" s="82"/>
      <c r="BC523" s="87"/>
      <c r="BD523" s="87"/>
      <c r="BE523" s="87"/>
      <c r="BF523" s="87"/>
      <c r="BG523" s="82" t="s">
        <v>4888</v>
      </c>
      <c r="BH523" s="82" t="s">
        <v>8581</v>
      </c>
      <c r="BI523" s="82"/>
      <c r="BJ523" s="82"/>
      <c r="BK523" s="82"/>
      <c r="BL523" s="86">
        <v>23226705.449999999</v>
      </c>
      <c r="BM523" s="82">
        <v>0.45860000000000001</v>
      </c>
      <c r="BN523" s="82" t="s">
        <v>5002</v>
      </c>
      <c r="BO523" s="82"/>
      <c r="BP523" s="88"/>
      <c r="BQ523" s="88"/>
      <c r="BR523" s="88"/>
      <c r="BS523" s="82"/>
      <c r="BT523" s="85"/>
    </row>
    <row r="524" spans="1:72" hidden="1">
      <c r="A524" s="82" t="s">
        <v>5035</v>
      </c>
      <c r="B524" s="82" t="s">
        <v>5036</v>
      </c>
      <c r="C524" s="82" t="s">
        <v>9379</v>
      </c>
      <c r="D524" s="82" t="s">
        <v>9380</v>
      </c>
      <c r="E524" s="82" t="s">
        <v>8226</v>
      </c>
      <c r="F524" s="82" t="s">
        <v>8227</v>
      </c>
      <c r="G524" s="83">
        <v>49042</v>
      </c>
      <c r="H524" s="84">
        <v>100000</v>
      </c>
      <c r="I524" s="85">
        <v>6.3670000000000004E-2</v>
      </c>
      <c r="J524" s="82">
        <v>104.9345</v>
      </c>
      <c r="K524" s="86">
        <v>45361.11</v>
      </c>
      <c r="L524" s="82" t="s">
        <v>8228</v>
      </c>
      <c r="M524" s="82" t="s">
        <v>8229</v>
      </c>
      <c r="N524" s="82" t="s">
        <v>8228</v>
      </c>
      <c r="O524" s="82" t="s">
        <v>8229</v>
      </c>
      <c r="P524" s="82" t="s">
        <v>8226</v>
      </c>
      <c r="Q524" s="86">
        <v>10000000</v>
      </c>
      <c r="R524" s="82">
        <v>8.82</v>
      </c>
      <c r="S524" s="86">
        <v>10000000</v>
      </c>
      <c r="T524" s="83">
        <v>45777</v>
      </c>
      <c r="U524" s="82">
        <v>203</v>
      </c>
      <c r="V524" s="82">
        <v>168644</v>
      </c>
      <c r="W524" s="82" t="s">
        <v>4961</v>
      </c>
      <c r="X524" s="82">
        <v>101.44670000000001</v>
      </c>
      <c r="Y524" s="86">
        <v>10144666.67</v>
      </c>
      <c r="Z524" s="86"/>
      <c r="AA524" s="82">
        <v>105.01300000000001</v>
      </c>
      <c r="AB524" s="86">
        <v>-7.0000000000000007E-2</v>
      </c>
      <c r="AC524" s="86">
        <v>10493450</v>
      </c>
      <c r="AD524" s="86">
        <v>10493450</v>
      </c>
      <c r="AE524" s="86">
        <v>0</v>
      </c>
      <c r="AF524" s="86">
        <v>348783.33</v>
      </c>
      <c r="AG524" s="86">
        <v>356633.33</v>
      </c>
      <c r="AH524" s="86">
        <v>-7850</v>
      </c>
      <c r="AI524" s="86"/>
      <c r="AJ524" s="86">
        <v>5064324329.3400002</v>
      </c>
      <c r="AK524" s="82">
        <v>0.2072</v>
      </c>
      <c r="AL524" s="82" t="s">
        <v>9381</v>
      </c>
      <c r="AM524" s="82" t="s">
        <v>8216</v>
      </c>
      <c r="AN524" s="82">
        <v>73639</v>
      </c>
      <c r="AO524" s="82" t="s">
        <v>8226</v>
      </c>
      <c r="AP524" s="82">
        <v>7.1</v>
      </c>
      <c r="AQ524" s="83">
        <v>45755</v>
      </c>
      <c r="AR524" s="83">
        <v>45938</v>
      </c>
      <c r="AS524" s="82">
        <v>3218</v>
      </c>
      <c r="AT524" s="82" t="s">
        <v>8231</v>
      </c>
      <c r="AU524" s="83">
        <v>45777</v>
      </c>
      <c r="AV524" s="82" t="s">
        <v>8218</v>
      </c>
      <c r="AW524" s="82">
        <v>100</v>
      </c>
      <c r="AX524" s="83"/>
      <c r="AY524" s="82" t="s">
        <v>4963</v>
      </c>
      <c r="AZ524" s="82">
        <v>1</v>
      </c>
      <c r="BA524" s="82" t="s">
        <v>8232</v>
      </c>
      <c r="BB524" s="82" t="s">
        <v>8232</v>
      </c>
      <c r="BC524" s="87">
        <v>6.3670000000000004E-2</v>
      </c>
      <c r="BD524" s="87">
        <v>6.3670000000000004E-2</v>
      </c>
      <c r="BE524" s="87">
        <v>104.9346</v>
      </c>
      <c r="BF524" s="87">
        <v>104.9344</v>
      </c>
      <c r="BG524" s="82" t="s">
        <v>4888</v>
      </c>
      <c r="BH524" s="82" t="s">
        <v>8581</v>
      </c>
      <c r="BI524" s="82">
        <v>6.5876799999999998</v>
      </c>
      <c r="BJ524" s="82">
        <v>6.5876700000000001</v>
      </c>
      <c r="BK524" s="82">
        <v>6.5876799999999998</v>
      </c>
      <c r="BL524" s="86">
        <v>10538811.109999999</v>
      </c>
      <c r="BM524" s="82">
        <v>0.20810000000000001</v>
      </c>
      <c r="BN524" s="82" t="s">
        <v>8226</v>
      </c>
      <c r="BO524" s="82">
        <v>6.7973800000000004</v>
      </c>
      <c r="BP524" s="88"/>
      <c r="BQ524" s="88"/>
      <c r="BR524" s="88"/>
      <c r="BS524" s="82"/>
      <c r="BT524" s="85">
        <v>6.4680000000000001E-2</v>
      </c>
    </row>
    <row r="525" spans="1:72" hidden="1">
      <c r="A525" s="82" t="s">
        <v>5035</v>
      </c>
      <c r="B525" s="82" t="s">
        <v>5036</v>
      </c>
      <c r="C525" s="82" t="s">
        <v>9452</v>
      </c>
      <c r="D525" s="82" t="s">
        <v>9453</v>
      </c>
      <c r="E525" s="82" t="s">
        <v>8226</v>
      </c>
      <c r="F525" s="82" t="s">
        <v>8227</v>
      </c>
      <c r="G525" s="83">
        <v>50245</v>
      </c>
      <c r="H525" s="84">
        <v>1500000</v>
      </c>
      <c r="I525" s="85">
        <v>6.4519999999999994E-2</v>
      </c>
      <c r="J525" s="82">
        <v>106.0812</v>
      </c>
      <c r="K525" s="86">
        <v>2901916.67</v>
      </c>
      <c r="L525" s="82" t="s">
        <v>8228</v>
      </c>
      <c r="M525" s="82" t="s">
        <v>8229</v>
      </c>
      <c r="N525" s="82" t="s">
        <v>8228</v>
      </c>
      <c r="O525" s="82" t="s">
        <v>8229</v>
      </c>
      <c r="P525" s="82" t="s">
        <v>8226</v>
      </c>
      <c r="Q525" s="86">
        <v>150000000</v>
      </c>
      <c r="R525" s="82">
        <v>12.07</v>
      </c>
      <c r="S525" s="86">
        <v>150000000</v>
      </c>
      <c r="T525" s="83">
        <v>45777</v>
      </c>
      <c r="U525" s="82">
        <v>203</v>
      </c>
      <c r="V525" s="82">
        <v>159996</v>
      </c>
      <c r="W525" s="82" t="s">
        <v>4961</v>
      </c>
      <c r="X525" s="82">
        <v>101.2058</v>
      </c>
      <c r="Y525" s="86">
        <v>151808749.99000001</v>
      </c>
      <c r="Z525" s="86"/>
      <c r="AA525" s="82">
        <v>106.18680000000001</v>
      </c>
      <c r="AB525" s="86">
        <v>-0.1</v>
      </c>
      <c r="AC525" s="86">
        <v>159121800</v>
      </c>
      <c r="AD525" s="86">
        <v>159121800</v>
      </c>
      <c r="AE525" s="86">
        <v>0</v>
      </c>
      <c r="AF525" s="86">
        <v>7313050.0099999998</v>
      </c>
      <c r="AG525" s="86">
        <v>7471450.0099999998</v>
      </c>
      <c r="AH525" s="86">
        <v>-158400</v>
      </c>
      <c r="AI525" s="86"/>
      <c r="AJ525" s="86">
        <v>5064324329.3400002</v>
      </c>
      <c r="AK525" s="82">
        <v>3.1419999999999999</v>
      </c>
      <c r="AL525" s="82" t="s">
        <v>9454</v>
      </c>
      <c r="AM525" s="82" t="s">
        <v>8216</v>
      </c>
      <c r="AN525" s="82">
        <v>73639</v>
      </c>
      <c r="AO525" s="82" t="s">
        <v>8226</v>
      </c>
      <c r="AP525" s="82">
        <v>7.18</v>
      </c>
      <c r="AQ525" s="83">
        <v>45681</v>
      </c>
      <c r="AR525" s="83">
        <v>45862</v>
      </c>
      <c r="AS525" s="82">
        <v>4404</v>
      </c>
      <c r="AT525" s="82" t="s">
        <v>8231</v>
      </c>
      <c r="AU525" s="83">
        <v>45777</v>
      </c>
      <c r="AV525" s="82" t="s">
        <v>8218</v>
      </c>
      <c r="AW525" s="82">
        <v>100</v>
      </c>
      <c r="AX525" s="83"/>
      <c r="AY525" s="82" t="s">
        <v>4963</v>
      </c>
      <c r="AZ525" s="82">
        <v>1</v>
      </c>
      <c r="BA525" s="82" t="s">
        <v>8232</v>
      </c>
      <c r="BB525" s="82" t="s">
        <v>8232</v>
      </c>
      <c r="BC525" s="87">
        <v>6.4519999999999994E-2</v>
      </c>
      <c r="BD525" s="87">
        <v>6.4519999999999994E-2</v>
      </c>
      <c r="BE525" s="87">
        <v>106.0812</v>
      </c>
      <c r="BF525" s="87">
        <v>106.0812</v>
      </c>
      <c r="BG525" s="82" t="s">
        <v>4888</v>
      </c>
      <c r="BH525" s="82" t="s">
        <v>8581</v>
      </c>
      <c r="BI525" s="82">
        <v>8.0565099999999994</v>
      </c>
      <c r="BJ525" s="82">
        <v>8.0565099999999994</v>
      </c>
      <c r="BK525" s="82">
        <v>8.0565099999999994</v>
      </c>
      <c r="BL525" s="86">
        <v>162023716.66999999</v>
      </c>
      <c r="BM525" s="82">
        <v>3.1993</v>
      </c>
      <c r="BN525" s="82" t="s">
        <v>8226</v>
      </c>
      <c r="BO525" s="82">
        <v>8.3164099999999994</v>
      </c>
      <c r="BP525" s="88"/>
      <c r="BQ525" s="88"/>
      <c r="BR525" s="88"/>
      <c r="BS525" s="82"/>
      <c r="BT525" s="85">
        <v>6.5559999999999993E-2</v>
      </c>
    </row>
    <row r="526" spans="1:72" hidden="1">
      <c r="A526" s="82" t="s">
        <v>5035</v>
      </c>
      <c r="B526" s="82" t="s">
        <v>5036</v>
      </c>
      <c r="C526" s="82" t="s">
        <v>8233</v>
      </c>
      <c r="D526" s="82" t="s">
        <v>8234</v>
      </c>
      <c r="E526" s="82" t="s">
        <v>8226</v>
      </c>
      <c r="F526" s="82" t="s">
        <v>8227</v>
      </c>
      <c r="G526" s="83">
        <v>48448</v>
      </c>
      <c r="H526" s="84">
        <v>50000</v>
      </c>
      <c r="I526" s="85">
        <v>6.2799999999999995E-2</v>
      </c>
      <c r="J526" s="82">
        <v>105.6598</v>
      </c>
      <c r="K526" s="86">
        <v>69575</v>
      </c>
      <c r="L526" s="82" t="s">
        <v>8228</v>
      </c>
      <c r="M526" s="82" t="s">
        <v>8229</v>
      </c>
      <c r="N526" s="82" t="s">
        <v>8228</v>
      </c>
      <c r="O526" s="82" t="s">
        <v>8229</v>
      </c>
      <c r="P526" s="82" t="s">
        <v>8226</v>
      </c>
      <c r="Q526" s="86">
        <v>5000000</v>
      </c>
      <c r="R526" s="82">
        <v>7.21</v>
      </c>
      <c r="S526" s="86">
        <v>5000000</v>
      </c>
      <c r="T526" s="83">
        <v>45777</v>
      </c>
      <c r="U526" s="82">
        <v>203</v>
      </c>
      <c r="V526" s="82">
        <v>148011</v>
      </c>
      <c r="W526" s="82" t="s">
        <v>4961</v>
      </c>
      <c r="X526" s="82">
        <v>99.602800000000002</v>
      </c>
      <c r="Y526" s="86">
        <v>4980137.76</v>
      </c>
      <c r="Z526" s="86"/>
      <c r="AA526" s="82">
        <v>105.8009</v>
      </c>
      <c r="AB526" s="86">
        <v>-0.13</v>
      </c>
      <c r="AC526" s="86">
        <v>5282990</v>
      </c>
      <c r="AD526" s="86">
        <v>5282990</v>
      </c>
      <c r="AE526" s="86">
        <v>0</v>
      </c>
      <c r="AF526" s="86">
        <v>302852.24</v>
      </c>
      <c r="AG526" s="86">
        <v>309907.24</v>
      </c>
      <c r="AH526" s="86">
        <v>-7055</v>
      </c>
      <c r="AI526" s="86"/>
      <c r="AJ526" s="86">
        <v>5064324329.3400002</v>
      </c>
      <c r="AK526" s="82">
        <v>0.1043</v>
      </c>
      <c r="AL526" s="82" t="s">
        <v>8235</v>
      </c>
      <c r="AM526" s="82" t="s">
        <v>8216</v>
      </c>
      <c r="AN526" s="82">
        <v>73639</v>
      </c>
      <c r="AO526" s="82" t="s">
        <v>8226</v>
      </c>
      <c r="AP526" s="82">
        <v>7.26</v>
      </c>
      <c r="AQ526" s="83">
        <v>45710</v>
      </c>
      <c r="AR526" s="83">
        <v>45891</v>
      </c>
      <c r="AS526" s="82">
        <v>2632</v>
      </c>
      <c r="AT526" s="82" t="s">
        <v>8231</v>
      </c>
      <c r="AU526" s="83">
        <v>45777</v>
      </c>
      <c r="AV526" s="82" t="s">
        <v>8218</v>
      </c>
      <c r="AW526" s="82">
        <v>100</v>
      </c>
      <c r="AX526" s="83"/>
      <c r="AY526" s="82" t="s">
        <v>4963</v>
      </c>
      <c r="AZ526" s="82">
        <v>1</v>
      </c>
      <c r="BA526" s="82" t="s">
        <v>8232</v>
      </c>
      <c r="BB526" s="82" t="s">
        <v>8232</v>
      </c>
      <c r="BC526" s="87">
        <v>6.2799999999999995E-2</v>
      </c>
      <c r="BD526" s="87">
        <v>6.2799999999999995E-2</v>
      </c>
      <c r="BE526" s="87">
        <v>105.6597</v>
      </c>
      <c r="BF526" s="87">
        <v>105.65989999999999</v>
      </c>
      <c r="BG526" s="82" t="s">
        <v>4888</v>
      </c>
      <c r="BH526" s="82" t="s">
        <v>8581</v>
      </c>
      <c r="BI526" s="82">
        <v>5.5967099999999999</v>
      </c>
      <c r="BJ526" s="82">
        <v>5.5967099999999999</v>
      </c>
      <c r="BK526" s="82">
        <v>5.5967099999999999</v>
      </c>
      <c r="BL526" s="86">
        <v>5352565</v>
      </c>
      <c r="BM526" s="82">
        <v>0.1057</v>
      </c>
      <c r="BN526" s="82" t="s">
        <v>8226</v>
      </c>
      <c r="BO526" s="82">
        <v>5.7724500000000001</v>
      </c>
      <c r="BP526" s="88"/>
      <c r="BQ526" s="88"/>
      <c r="BR526" s="88"/>
      <c r="BS526" s="82"/>
      <c r="BT526" s="85">
        <v>6.3789999999999999E-2</v>
      </c>
    </row>
    <row r="527" spans="1:72" hidden="1">
      <c r="A527" s="82" t="s">
        <v>5035</v>
      </c>
      <c r="B527" s="82" t="s">
        <v>5036</v>
      </c>
      <c r="C527" s="82" t="s">
        <v>8266</v>
      </c>
      <c r="D527" s="82" t="s">
        <v>8267</v>
      </c>
      <c r="E527" s="82" t="s">
        <v>8226</v>
      </c>
      <c r="F527" s="82" t="s">
        <v>8227</v>
      </c>
      <c r="G527" s="83">
        <v>56054</v>
      </c>
      <c r="H527" s="84">
        <v>250000</v>
      </c>
      <c r="I527" s="85">
        <v>6.7809999999999995E-2</v>
      </c>
      <c r="J527" s="82">
        <v>106.4731</v>
      </c>
      <c r="K527" s="86">
        <v>669166.67000000004</v>
      </c>
      <c r="L527" s="82" t="s">
        <v>8228</v>
      </c>
      <c r="M527" s="82" t="s">
        <v>8229</v>
      </c>
      <c r="N527" s="82" t="s">
        <v>8228</v>
      </c>
      <c r="O527" s="82" t="s">
        <v>8229</v>
      </c>
      <c r="P527" s="82" t="s">
        <v>8226</v>
      </c>
      <c r="Q527" s="86">
        <v>25000000</v>
      </c>
      <c r="R527" s="82">
        <v>27.75</v>
      </c>
      <c r="S527" s="86">
        <v>25000000</v>
      </c>
      <c r="T527" s="83">
        <v>45777</v>
      </c>
      <c r="U527" s="82">
        <v>203</v>
      </c>
      <c r="V527" s="82">
        <v>158644</v>
      </c>
      <c r="W527" s="82" t="s">
        <v>4961</v>
      </c>
      <c r="X527" s="82">
        <v>102.97</v>
      </c>
      <c r="Y527" s="86">
        <v>25742500</v>
      </c>
      <c r="Z527" s="86"/>
      <c r="AA527" s="82">
        <v>106.59950000000001</v>
      </c>
      <c r="AB527" s="86">
        <v>-0.12</v>
      </c>
      <c r="AC527" s="86">
        <v>26618275</v>
      </c>
      <c r="AD527" s="86">
        <v>26618275</v>
      </c>
      <c r="AE527" s="86">
        <v>0</v>
      </c>
      <c r="AF527" s="86">
        <v>875775</v>
      </c>
      <c r="AG527" s="86">
        <v>907375</v>
      </c>
      <c r="AH527" s="86">
        <v>-31600</v>
      </c>
      <c r="AI527" s="86"/>
      <c r="AJ527" s="86">
        <v>5064324329.3400002</v>
      </c>
      <c r="AK527" s="82">
        <v>0.52559999999999996</v>
      </c>
      <c r="AL527" s="82" t="s">
        <v>8268</v>
      </c>
      <c r="AM527" s="82" t="s">
        <v>8216</v>
      </c>
      <c r="AN527" s="82">
        <v>73639</v>
      </c>
      <c r="AO527" s="82" t="s">
        <v>8226</v>
      </c>
      <c r="AP527" s="82">
        <v>7.3</v>
      </c>
      <c r="AQ527" s="83">
        <v>45645</v>
      </c>
      <c r="AR527" s="83">
        <v>45827</v>
      </c>
      <c r="AS527" s="82">
        <v>10129</v>
      </c>
      <c r="AT527" s="82" t="s">
        <v>8231</v>
      </c>
      <c r="AU527" s="83">
        <v>45777</v>
      </c>
      <c r="AV527" s="82" t="s">
        <v>8218</v>
      </c>
      <c r="AW527" s="82">
        <v>100</v>
      </c>
      <c r="AX527" s="83"/>
      <c r="AY527" s="82" t="s">
        <v>4963</v>
      </c>
      <c r="AZ527" s="82">
        <v>1</v>
      </c>
      <c r="BA527" s="82" t="s">
        <v>8232</v>
      </c>
      <c r="BB527" s="82" t="s">
        <v>8232</v>
      </c>
      <c r="BC527" s="87">
        <v>6.7809999999999995E-2</v>
      </c>
      <c r="BD527" s="87">
        <v>6.7809999999999995E-2</v>
      </c>
      <c r="BE527" s="87">
        <v>106.4729</v>
      </c>
      <c r="BF527" s="87">
        <v>106.47329999999999</v>
      </c>
      <c r="BG527" s="82" t="s">
        <v>4888</v>
      </c>
      <c r="BH527" s="82" t="s">
        <v>8581</v>
      </c>
      <c r="BI527" s="82">
        <v>12.026809999999999</v>
      </c>
      <c r="BJ527" s="82">
        <v>12.02684</v>
      </c>
      <c r="BK527" s="82">
        <v>12.02684</v>
      </c>
      <c r="BL527" s="86">
        <v>27287441.670000002</v>
      </c>
      <c r="BM527" s="82">
        <v>0.53879999999999995</v>
      </c>
      <c r="BN527" s="82" t="s">
        <v>8226</v>
      </c>
      <c r="BO527" s="82">
        <v>12.43459</v>
      </c>
      <c r="BP527" s="88"/>
      <c r="BQ527" s="88"/>
      <c r="BR527" s="88"/>
      <c r="BS527" s="82"/>
      <c r="BT527" s="85">
        <v>6.8959999999999994E-2</v>
      </c>
    </row>
    <row r="528" spans="1:72" hidden="1">
      <c r="A528" s="82" t="s">
        <v>5035</v>
      </c>
      <c r="B528" s="82" t="s">
        <v>5036</v>
      </c>
      <c r="C528" s="82" t="s">
        <v>9382</v>
      </c>
      <c r="D528" s="82" t="s">
        <v>9383</v>
      </c>
      <c r="E528" s="82" t="s">
        <v>8226</v>
      </c>
      <c r="F528" s="82" t="s">
        <v>8227</v>
      </c>
      <c r="G528" s="83">
        <v>60014</v>
      </c>
      <c r="H528" s="84">
        <v>848400</v>
      </c>
      <c r="I528" s="85">
        <v>6.8110000000000004E-2</v>
      </c>
      <c r="J528" s="82">
        <v>107.2003</v>
      </c>
      <c r="K528" s="86">
        <v>155681.4</v>
      </c>
      <c r="L528" s="82" t="s">
        <v>8228</v>
      </c>
      <c r="M528" s="82" t="s">
        <v>8229</v>
      </c>
      <c r="N528" s="82" t="s">
        <v>8228</v>
      </c>
      <c r="O528" s="82" t="s">
        <v>8229</v>
      </c>
      <c r="P528" s="82" t="s">
        <v>8226</v>
      </c>
      <c r="Q528" s="86">
        <v>84840000</v>
      </c>
      <c r="R528" s="82">
        <v>38.44</v>
      </c>
      <c r="S528" s="86">
        <v>84840000</v>
      </c>
      <c r="T528" s="83">
        <v>45777</v>
      </c>
      <c r="U528" s="82">
        <v>203</v>
      </c>
      <c r="V528" s="82">
        <v>169651</v>
      </c>
      <c r="W528" s="82" t="s">
        <v>4961</v>
      </c>
      <c r="X528" s="82">
        <v>103.65089999999999</v>
      </c>
      <c r="Y528" s="86">
        <v>87937426.189999998</v>
      </c>
      <c r="Z528" s="86"/>
      <c r="AA528" s="82">
        <v>107.3224</v>
      </c>
      <c r="AB528" s="86">
        <v>-0.11</v>
      </c>
      <c r="AC528" s="86">
        <v>90948734.519999996</v>
      </c>
      <c r="AD528" s="86">
        <v>90948734.519999996</v>
      </c>
      <c r="AE528" s="86">
        <v>0</v>
      </c>
      <c r="AF528" s="86">
        <v>3011308.33</v>
      </c>
      <c r="AG528" s="86">
        <v>3114897.97</v>
      </c>
      <c r="AH528" s="86">
        <v>-103589.64</v>
      </c>
      <c r="AI528" s="86"/>
      <c r="AJ528" s="86">
        <v>5064324329.3400002</v>
      </c>
      <c r="AK528" s="82">
        <v>1.7959000000000001</v>
      </c>
      <c r="AL528" s="82" t="s">
        <v>9384</v>
      </c>
      <c r="AM528" s="82" t="s">
        <v>8216</v>
      </c>
      <c r="AN528" s="82">
        <v>73639</v>
      </c>
      <c r="AO528" s="82" t="s">
        <v>8226</v>
      </c>
      <c r="AP528" s="82">
        <v>7.34</v>
      </c>
      <c r="AQ528" s="83">
        <v>45769</v>
      </c>
      <c r="AR528" s="83">
        <v>45952</v>
      </c>
      <c r="AS528" s="82">
        <v>14032</v>
      </c>
      <c r="AT528" s="82" t="s">
        <v>8231</v>
      </c>
      <c r="AU528" s="83">
        <v>45777</v>
      </c>
      <c r="AV528" s="82" t="s">
        <v>8218</v>
      </c>
      <c r="AW528" s="82">
        <v>100</v>
      </c>
      <c r="AX528" s="83"/>
      <c r="AY528" s="82" t="s">
        <v>4963</v>
      </c>
      <c r="AZ528" s="82">
        <v>1</v>
      </c>
      <c r="BA528" s="82" t="s">
        <v>8232</v>
      </c>
      <c r="BB528" s="82" t="s">
        <v>8232</v>
      </c>
      <c r="BC528" s="87">
        <v>6.8110000000000004E-2</v>
      </c>
      <c r="BD528" s="87">
        <v>6.8110000000000004E-2</v>
      </c>
      <c r="BE528" s="87">
        <v>107.2003</v>
      </c>
      <c r="BF528" s="87">
        <v>107.2003</v>
      </c>
      <c r="BG528" s="82" t="s">
        <v>4888</v>
      </c>
      <c r="BH528" s="82" t="s">
        <v>8581</v>
      </c>
      <c r="BI528" s="82">
        <v>13.45299</v>
      </c>
      <c r="BJ528" s="82">
        <v>13.45299</v>
      </c>
      <c r="BK528" s="82">
        <v>13.45299</v>
      </c>
      <c r="BL528" s="86">
        <v>91104415.920000002</v>
      </c>
      <c r="BM528" s="82">
        <v>1.7988999999999999</v>
      </c>
      <c r="BN528" s="82" t="s">
        <v>8226</v>
      </c>
      <c r="BO528" s="82">
        <v>13.911099999999999</v>
      </c>
      <c r="BP528" s="88"/>
      <c r="BQ528" s="88"/>
      <c r="BR528" s="88"/>
      <c r="BS528" s="82"/>
      <c r="BT528" s="85">
        <v>6.9260000000000002E-2</v>
      </c>
    </row>
    <row r="529" spans="1:72" hidden="1">
      <c r="A529" s="82" t="s">
        <v>5035</v>
      </c>
      <c r="B529" s="82" t="s">
        <v>5036</v>
      </c>
      <c r="C529" s="82" t="s">
        <v>8347</v>
      </c>
      <c r="D529" s="82" t="s">
        <v>8348</v>
      </c>
      <c r="E529" s="82" t="s">
        <v>8226</v>
      </c>
      <c r="F529" s="82" t="s">
        <v>8227</v>
      </c>
      <c r="G529" s="83">
        <v>46558</v>
      </c>
      <c r="H529" s="84">
        <v>150000</v>
      </c>
      <c r="I529" s="85">
        <v>6.019E-2</v>
      </c>
      <c r="J529" s="82">
        <v>102.68</v>
      </c>
      <c r="K529" s="86">
        <v>402825</v>
      </c>
      <c r="L529" s="82" t="s">
        <v>8228</v>
      </c>
      <c r="M529" s="82" t="s">
        <v>8229</v>
      </c>
      <c r="N529" s="82" t="s">
        <v>8228</v>
      </c>
      <c r="O529" s="82" t="s">
        <v>8229</v>
      </c>
      <c r="P529" s="82" t="s">
        <v>8226</v>
      </c>
      <c r="Q529" s="86">
        <v>15000000</v>
      </c>
      <c r="R529" s="82">
        <v>2.11</v>
      </c>
      <c r="S529" s="86">
        <v>15000000</v>
      </c>
      <c r="T529" s="83">
        <v>45777</v>
      </c>
      <c r="U529" s="82">
        <v>203</v>
      </c>
      <c r="V529" s="82">
        <v>145911</v>
      </c>
      <c r="W529" s="82" t="s">
        <v>4961</v>
      </c>
      <c r="X529" s="82">
        <v>101.4203</v>
      </c>
      <c r="Y529" s="86">
        <v>15213048.07</v>
      </c>
      <c r="Z529" s="86"/>
      <c r="AA529" s="82">
        <v>102.667</v>
      </c>
      <c r="AB529" s="86">
        <v>0.01</v>
      </c>
      <c r="AC529" s="86">
        <v>15402000</v>
      </c>
      <c r="AD529" s="86">
        <v>15402000</v>
      </c>
      <c r="AE529" s="86">
        <v>0</v>
      </c>
      <c r="AF529" s="86">
        <v>188951.93</v>
      </c>
      <c r="AG529" s="86">
        <v>187001.93</v>
      </c>
      <c r="AH529" s="86">
        <v>1950</v>
      </c>
      <c r="AI529" s="86"/>
      <c r="AJ529" s="86">
        <v>5064324329.3400002</v>
      </c>
      <c r="AK529" s="82">
        <v>0.30409999999999998</v>
      </c>
      <c r="AL529" s="82" t="s">
        <v>8349</v>
      </c>
      <c r="AM529" s="82" t="s">
        <v>8216</v>
      </c>
      <c r="AN529" s="82">
        <v>73639</v>
      </c>
      <c r="AO529" s="82" t="s">
        <v>8226</v>
      </c>
      <c r="AP529" s="82">
        <v>7.38</v>
      </c>
      <c r="AQ529" s="83">
        <v>45646</v>
      </c>
      <c r="AR529" s="83">
        <v>45828</v>
      </c>
      <c r="AS529" s="82">
        <v>770</v>
      </c>
      <c r="AT529" s="82" t="s">
        <v>8231</v>
      </c>
      <c r="AU529" s="83">
        <v>45777</v>
      </c>
      <c r="AV529" s="82" t="s">
        <v>8218</v>
      </c>
      <c r="AW529" s="82">
        <v>100</v>
      </c>
      <c r="AX529" s="83"/>
      <c r="AY529" s="82" t="s">
        <v>4963</v>
      </c>
      <c r="AZ529" s="82">
        <v>1</v>
      </c>
      <c r="BA529" s="82" t="s">
        <v>8232</v>
      </c>
      <c r="BB529" s="82" t="s">
        <v>8232</v>
      </c>
      <c r="BC529" s="87">
        <v>6.019E-2</v>
      </c>
      <c r="BD529" s="87">
        <v>6.019E-2</v>
      </c>
      <c r="BE529" s="87">
        <v>102.68</v>
      </c>
      <c r="BF529" s="87">
        <v>102.6799</v>
      </c>
      <c r="BG529" s="82" t="s">
        <v>4888</v>
      </c>
      <c r="BH529" s="82" t="s">
        <v>8581</v>
      </c>
      <c r="BI529" s="82">
        <v>1.90994</v>
      </c>
      <c r="BJ529" s="82">
        <v>1.90994</v>
      </c>
      <c r="BK529" s="82">
        <v>1.90994</v>
      </c>
      <c r="BL529" s="86">
        <v>15804825</v>
      </c>
      <c r="BM529" s="82">
        <v>0.31209999999999999</v>
      </c>
      <c r="BN529" s="82" t="s">
        <v>8226</v>
      </c>
      <c r="BO529" s="82">
        <v>1.9674100000000001</v>
      </c>
      <c r="BP529" s="88"/>
      <c r="BQ529" s="88"/>
      <c r="BR529" s="88"/>
      <c r="BS529" s="82"/>
      <c r="BT529" s="85">
        <v>6.1089999999999998E-2</v>
      </c>
    </row>
    <row r="530" spans="1:72" hidden="1">
      <c r="A530" s="82" t="s">
        <v>5035</v>
      </c>
      <c r="B530" s="82" t="s">
        <v>5036</v>
      </c>
      <c r="C530" s="82" t="s">
        <v>9590</v>
      </c>
      <c r="D530" s="82" t="s">
        <v>9591</v>
      </c>
      <c r="E530" s="82" t="s">
        <v>8226</v>
      </c>
      <c r="F530" s="82" t="s">
        <v>8227</v>
      </c>
      <c r="G530" s="83">
        <v>50028</v>
      </c>
      <c r="H530" s="84">
        <v>500000</v>
      </c>
      <c r="I530" s="85">
        <v>6.4490000000000006E-2</v>
      </c>
      <c r="J530" s="82">
        <v>107.77330000000001</v>
      </c>
      <c r="K530" s="86">
        <v>1358500</v>
      </c>
      <c r="L530" s="82" t="s">
        <v>8228</v>
      </c>
      <c r="M530" s="82" t="s">
        <v>8229</v>
      </c>
      <c r="N530" s="82" t="s">
        <v>8228</v>
      </c>
      <c r="O530" s="82" t="s">
        <v>8229</v>
      </c>
      <c r="P530" s="82" t="s">
        <v>8226</v>
      </c>
      <c r="Q530" s="86">
        <v>50000000</v>
      </c>
      <c r="R530" s="82">
        <v>11.48</v>
      </c>
      <c r="S530" s="86">
        <v>50000000</v>
      </c>
      <c r="T530" s="83">
        <v>45777</v>
      </c>
      <c r="U530" s="82">
        <v>203</v>
      </c>
      <c r="V530" s="82">
        <v>151924</v>
      </c>
      <c r="W530" s="82" t="s">
        <v>4961</v>
      </c>
      <c r="X530" s="82">
        <v>103.55</v>
      </c>
      <c r="Y530" s="86">
        <v>51775000</v>
      </c>
      <c r="Z530" s="86"/>
      <c r="AA530" s="82">
        <v>107.88549999999999</v>
      </c>
      <c r="AB530" s="86">
        <v>-0.1</v>
      </c>
      <c r="AC530" s="86">
        <v>53886650</v>
      </c>
      <c r="AD530" s="86">
        <v>53886650</v>
      </c>
      <c r="AE530" s="86">
        <v>0</v>
      </c>
      <c r="AF530" s="86">
        <v>2111650</v>
      </c>
      <c r="AG530" s="86">
        <v>2167750</v>
      </c>
      <c r="AH530" s="86">
        <v>-56100</v>
      </c>
      <c r="AI530" s="86"/>
      <c r="AJ530" s="86">
        <v>5064324329.3400002</v>
      </c>
      <c r="AK530" s="82">
        <v>1.0640000000000001</v>
      </c>
      <c r="AL530" s="82" t="s">
        <v>9592</v>
      </c>
      <c r="AM530" s="82" t="s">
        <v>8216</v>
      </c>
      <c r="AN530" s="82">
        <v>73639</v>
      </c>
      <c r="AO530" s="82" t="s">
        <v>8226</v>
      </c>
      <c r="AP530" s="82">
        <v>7.41</v>
      </c>
      <c r="AQ530" s="83">
        <v>45645</v>
      </c>
      <c r="AR530" s="83">
        <v>45827</v>
      </c>
      <c r="AS530" s="82">
        <v>4189</v>
      </c>
      <c r="AT530" s="82" t="s">
        <v>8231</v>
      </c>
      <c r="AU530" s="83">
        <v>45777</v>
      </c>
      <c r="AV530" s="82" t="s">
        <v>8218</v>
      </c>
      <c r="AW530" s="82">
        <v>100</v>
      </c>
      <c r="AX530" s="83"/>
      <c r="AY530" s="82" t="s">
        <v>4963</v>
      </c>
      <c r="AZ530" s="82">
        <v>1</v>
      </c>
      <c r="BA530" s="82" t="s">
        <v>8232</v>
      </c>
      <c r="BB530" s="82" t="s">
        <v>8232</v>
      </c>
      <c r="BC530" s="87">
        <v>6.4490000000000006E-2</v>
      </c>
      <c r="BD530" s="87">
        <v>6.4490000000000006E-2</v>
      </c>
      <c r="BE530" s="87">
        <v>107.7735</v>
      </c>
      <c r="BF530" s="87">
        <v>107.7731</v>
      </c>
      <c r="BG530" s="82" t="s">
        <v>4888</v>
      </c>
      <c r="BH530" s="82" t="s">
        <v>8581</v>
      </c>
      <c r="BI530" s="82">
        <v>7.6950000000000003</v>
      </c>
      <c r="BJ530" s="82">
        <v>7.6949899999999998</v>
      </c>
      <c r="BK530" s="82">
        <v>7.6949899999999998</v>
      </c>
      <c r="BL530" s="86">
        <v>55245150</v>
      </c>
      <c r="BM530" s="82">
        <v>1.0909</v>
      </c>
      <c r="BN530" s="82" t="s">
        <v>8226</v>
      </c>
      <c r="BO530" s="82">
        <v>7.9431000000000003</v>
      </c>
      <c r="BP530" s="88"/>
      <c r="BQ530" s="88"/>
      <c r="BR530" s="88"/>
      <c r="BS530" s="82"/>
      <c r="BT530" s="85">
        <v>6.5519999999999995E-2</v>
      </c>
    </row>
    <row r="531" spans="1:72" hidden="1">
      <c r="A531" s="82" t="s">
        <v>5035</v>
      </c>
      <c r="B531" s="82" t="s">
        <v>5036</v>
      </c>
      <c r="C531" s="82" t="s">
        <v>9215</v>
      </c>
      <c r="D531" s="82" t="s">
        <v>9216</v>
      </c>
      <c r="E531" s="82" t="s">
        <v>8350</v>
      </c>
      <c r="F531" s="82" t="s">
        <v>8237</v>
      </c>
      <c r="G531" s="83">
        <v>48891</v>
      </c>
      <c r="H531" s="84">
        <v>1500000</v>
      </c>
      <c r="I531" s="85">
        <v>6.6799999999999998E-2</v>
      </c>
      <c r="J531" s="82">
        <v>106.5428</v>
      </c>
      <c r="K531" s="86">
        <v>5550416.6699999999</v>
      </c>
      <c r="L531" s="82" t="s">
        <v>8228</v>
      </c>
      <c r="M531" s="82" t="s">
        <v>8229</v>
      </c>
      <c r="N531" s="82" t="s">
        <v>8228</v>
      </c>
      <c r="O531" s="82" t="s">
        <v>8229</v>
      </c>
      <c r="P531" s="82" t="s">
        <v>8226</v>
      </c>
      <c r="Q531" s="86">
        <v>150000000</v>
      </c>
      <c r="R531" s="82">
        <v>8.41</v>
      </c>
      <c r="S531" s="86">
        <v>150000000</v>
      </c>
      <c r="T531" s="83">
        <v>45777</v>
      </c>
      <c r="U531" s="82">
        <v>227</v>
      </c>
      <c r="V531" s="82">
        <v>168120</v>
      </c>
      <c r="W531" s="82" t="s">
        <v>4961</v>
      </c>
      <c r="X531" s="82">
        <v>101.889</v>
      </c>
      <c r="Y531" s="86">
        <v>152833500</v>
      </c>
      <c r="Z531" s="86"/>
      <c r="AA531" s="82">
        <v>106.6452</v>
      </c>
      <c r="AB531" s="86">
        <v>-0.1</v>
      </c>
      <c r="AC531" s="86">
        <v>159814200</v>
      </c>
      <c r="AD531" s="86">
        <v>159814200</v>
      </c>
      <c r="AE531" s="86">
        <v>0</v>
      </c>
      <c r="AF531" s="86">
        <v>6980700</v>
      </c>
      <c r="AG531" s="86">
        <v>7134300</v>
      </c>
      <c r="AH531" s="86">
        <v>-153600</v>
      </c>
      <c r="AI531" s="86"/>
      <c r="AJ531" s="86">
        <v>5064324329.3400002</v>
      </c>
      <c r="AK531" s="82">
        <v>3.1556999999999999</v>
      </c>
      <c r="AL531" s="82" t="s">
        <v>9217</v>
      </c>
      <c r="AM531" s="82" t="s">
        <v>8216</v>
      </c>
      <c r="AN531" s="82">
        <v>8139</v>
      </c>
      <c r="AO531" s="82" t="s">
        <v>8226</v>
      </c>
      <c r="AP531" s="82">
        <v>7.7</v>
      </c>
      <c r="AQ531" s="83">
        <v>45604</v>
      </c>
      <c r="AR531" s="83">
        <v>45785</v>
      </c>
      <c r="AS531" s="82">
        <v>3068</v>
      </c>
      <c r="AT531" s="82" t="s">
        <v>8231</v>
      </c>
      <c r="AU531" s="83">
        <v>45777</v>
      </c>
      <c r="AV531" s="82" t="s">
        <v>8218</v>
      </c>
      <c r="AW531" s="82">
        <v>100</v>
      </c>
      <c r="AX531" s="83"/>
      <c r="AY531" s="82" t="s">
        <v>4963</v>
      </c>
      <c r="AZ531" s="82">
        <v>1</v>
      </c>
      <c r="BA531" s="82" t="s">
        <v>8232</v>
      </c>
      <c r="BB531" s="82" t="s">
        <v>8232</v>
      </c>
      <c r="BC531" s="87">
        <v>6.6799999999999998E-2</v>
      </c>
      <c r="BD531" s="87">
        <v>6.6799999999999998E-2</v>
      </c>
      <c r="BE531" s="87">
        <v>106.5423</v>
      </c>
      <c r="BF531" s="87">
        <v>106.5433</v>
      </c>
      <c r="BG531" s="82" t="s">
        <v>4888</v>
      </c>
      <c r="BH531" s="82" t="s">
        <v>8581</v>
      </c>
      <c r="BI531" s="82">
        <v>6.0578200000000004</v>
      </c>
      <c r="BJ531" s="82">
        <v>6.05783</v>
      </c>
      <c r="BK531" s="82">
        <v>6.0578200000000004</v>
      </c>
      <c r="BL531" s="86">
        <v>165364616.66999999</v>
      </c>
      <c r="BM531" s="82">
        <v>3.2652999999999999</v>
      </c>
      <c r="BN531" s="82" t="s">
        <v>8226</v>
      </c>
      <c r="BO531" s="82">
        <v>6.2601599999999999</v>
      </c>
      <c r="BP531" s="88"/>
      <c r="BQ531" s="88"/>
      <c r="BR531" s="88"/>
      <c r="BS531" s="82"/>
      <c r="BT531" s="85">
        <v>6.7919999999999994E-2</v>
      </c>
    </row>
    <row r="532" spans="1:72" hidden="1">
      <c r="A532" s="82" t="s">
        <v>5035</v>
      </c>
      <c r="B532" s="82" t="s">
        <v>5036</v>
      </c>
      <c r="C532" s="82" t="s">
        <v>8619</v>
      </c>
      <c r="D532" s="82" t="s">
        <v>8620</v>
      </c>
      <c r="E532" s="82" t="s">
        <v>8350</v>
      </c>
      <c r="F532" s="82" t="s">
        <v>8237</v>
      </c>
      <c r="G532" s="83">
        <v>49277</v>
      </c>
      <c r="H532" s="84">
        <v>1000000</v>
      </c>
      <c r="I532" s="85">
        <v>6.6900000000000001E-2</v>
      </c>
      <c r="J532" s="82">
        <v>107.26</v>
      </c>
      <c r="K532" s="86">
        <v>3263777.78</v>
      </c>
      <c r="L532" s="82" t="s">
        <v>8228</v>
      </c>
      <c r="M532" s="82" t="s">
        <v>8229</v>
      </c>
      <c r="N532" s="82" t="s">
        <v>8228</v>
      </c>
      <c r="O532" s="82" t="s">
        <v>8229</v>
      </c>
      <c r="P532" s="82" t="s">
        <v>8226</v>
      </c>
      <c r="Q532" s="86">
        <v>100000000</v>
      </c>
      <c r="R532" s="82">
        <v>9.4499999999999993</v>
      </c>
      <c r="S532" s="86">
        <v>100000000</v>
      </c>
      <c r="T532" s="83">
        <v>45777</v>
      </c>
      <c r="U532" s="82">
        <v>227</v>
      </c>
      <c r="V532" s="82">
        <v>163689</v>
      </c>
      <c r="W532" s="82" t="s">
        <v>4961</v>
      </c>
      <c r="X532" s="82">
        <v>100.11</v>
      </c>
      <c r="Y532" s="86">
        <v>100110000</v>
      </c>
      <c r="Z532" s="86"/>
      <c r="AA532" s="82">
        <v>107.2979</v>
      </c>
      <c r="AB532" s="86">
        <v>-0.04</v>
      </c>
      <c r="AC532" s="86">
        <v>107260000</v>
      </c>
      <c r="AD532" s="86">
        <v>107260000</v>
      </c>
      <c r="AE532" s="86">
        <v>0</v>
      </c>
      <c r="AF532" s="86">
        <v>7150000</v>
      </c>
      <c r="AG532" s="86">
        <v>7187900</v>
      </c>
      <c r="AH532" s="86">
        <v>-37900</v>
      </c>
      <c r="AI532" s="86"/>
      <c r="AJ532" s="86">
        <v>5064324329.3400002</v>
      </c>
      <c r="AK532" s="82">
        <v>2.1179999999999999</v>
      </c>
      <c r="AL532" s="82" t="s">
        <v>8621</v>
      </c>
      <c r="AM532" s="82" t="s">
        <v>8216</v>
      </c>
      <c r="AN532" s="82">
        <v>8139</v>
      </c>
      <c r="AO532" s="82" t="s">
        <v>8226</v>
      </c>
      <c r="AP532" s="82">
        <v>7.73</v>
      </c>
      <c r="AQ532" s="83">
        <v>45625</v>
      </c>
      <c r="AR532" s="83">
        <v>45806</v>
      </c>
      <c r="AS532" s="82">
        <v>3449</v>
      </c>
      <c r="AT532" s="82" t="s">
        <v>8231</v>
      </c>
      <c r="AU532" s="83">
        <v>45777</v>
      </c>
      <c r="AV532" s="82" t="s">
        <v>8218</v>
      </c>
      <c r="AW532" s="82">
        <v>100</v>
      </c>
      <c r="AX532" s="83"/>
      <c r="AY532" s="82" t="s">
        <v>4963</v>
      </c>
      <c r="AZ532" s="82">
        <v>1</v>
      </c>
      <c r="BA532" s="82" t="s">
        <v>8232</v>
      </c>
      <c r="BB532" s="82" t="s">
        <v>8232</v>
      </c>
      <c r="BC532" s="87">
        <v>6.6799999999999998E-2</v>
      </c>
      <c r="BD532" s="87">
        <v>6.7000000000000004E-2</v>
      </c>
      <c r="BE532" s="87">
        <v>107.3331</v>
      </c>
      <c r="BF532" s="87">
        <v>107.18689999999999</v>
      </c>
      <c r="BG532" s="82" t="s">
        <v>4888</v>
      </c>
      <c r="BH532" s="82" t="s">
        <v>8581</v>
      </c>
      <c r="BI532" s="82">
        <v>6.6147799999999997</v>
      </c>
      <c r="BJ532" s="82">
        <v>6.6120400000000004</v>
      </c>
      <c r="BK532" s="82">
        <v>6.61341</v>
      </c>
      <c r="BL532" s="86">
        <v>110523777.78</v>
      </c>
      <c r="BM532" s="82">
        <v>2.1823999999999999</v>
      </c>
      <c r="BN532" s="82" t="s">
        <v>8226</v>
      </c>
      <c r="BO532" s="82">
        <v>6.8346299999999998</v>
      </c>
      <c r="BP532" s="88"/>
      <c r="BQ532" s="88"/>
      <c r="BR532" s="88"/>
      <c r="BS532" s="82"/>
      <c r="BT532" s="85">
        <v>6.8019999999999997E-2</v>
      </c>
    </row>
    <row r="533" spans="1:72" hidden="1">
      <c r="A533" s="82" t="s">
        <v>5035</v>
      </c>
      <c r="B533" s="82" t="s">
        <v>5036</v>
      </c>
      <c r="C533" s="82" t="s">
        <v>20217</v>
      </c>
      <c r="D533" s="82" t="s">
        <v>20218</v>
      </c>
      <c r="E533" s="82" t="s">
        <v>8243</v>
      </c>
      <c r="F533" s="82" t="s">
        <v>8237</v>
      </c>
      <c r="G533" s="83">
        <v>50119</v>
      </c>
      <c r="H533" s="84">
        <v>1000000</v>
      </c>
      <c r="I533" s="85">
        <v>6.7640000000000006E-2</v>
      </c>
      <c r="J533" s="82">
        <v>105.533</v>
      </c>
      <c r="K533" s="86">
        <v>848472.22</v>
      </c>
      <c r="L533" s="82" t="s">
        <v>8228</v>
      </c>
      <c r="M533" s="82" t="s">
        <v>8229</v>
      </c>
      <c r="N533" s="82" t="s">
        <v>8228</v>
      </c>
      <c r="O533" s="82" t="s">
        <v>8229</v>
      </c>
      <c r="P533" s="82" t="s">
        <v>8226</v>
      </c>
      <c r="Q533" s="86">
        <v>100000000</v>
      </c>
      <c r="R533" s="82">
        <v>11.73</v>
      </c>
      <c r="S533" s="86">
        <v>100000000</v>
      </c>
      <c r="T533" s="83">
        <v>45777</v>
      </c>
      <c r="U533" s="82">
        <v>227</v>
      </c>
      <c r="V533" s="82">
        <v>170733</v>
      </c>
      <c r="W533" s="82" t="s">
        <v>4961</v>
      </c>
      <c r="X533" s="82">
        <v>102.1246</v>
      </c>
      <c r="Y533" s="86">
        <v>102124600</v>
      </c>
      <c r="Z533" s="86"/>
      <c r="AA533" s="82">
        <v>105.67659999999999</v>
      </c>
      <c r="AB533" s="86">
        <v>-0.14000000000000001</v>
      </c>
      <c r="AC533" s="86">
        <v>105533000</v>
      </c>
      <c r="AD533" s="86">
        <v>105533000</v>
      </c>
      <c r="AE533" s="86">
        <v>0</v>
      </c>
      <c r="AF533" s="86">
        <v>3408400</v>
      </c>
      <c r="AG533" s="86">
        <v>3552000</v>
      </c>
      <c r="AH533" s="86">
        <v>-143600</v>
      </c>
      <c r="AI533" s="86"/>
      <c r="AJ533" s="86">
        <v>5064324329.3400002</v>
      </c>
      <c r="AK533" s="82">
        <v>2.0838999999999999</v>
      </c>
      <c r="AL533" s="82" t="s">
        <v>20219</v>
      </c>
      <c r="AM533" s="82" t="s">
        <v>8216</v>
      </c>
      <c r="AN533" s="82">
        <v>8142</v>
      </c>
      <c r="AO533" s="82" t="s">
        <v>8226</v>
      </c>
      <c r="AP533" s="82">
        <v>7.45</v>
      </c>
      <c r="AQ533" s="83">
        <v>45736</v>
      </c>
      <c r="AR533" s="83">
        <v>45920</v>
      </c>
      <c r="AS533" s="82">
        <v>4280</v>
      </c>
      <c r="AT533" s="82" t="s">
        <v>8231</v>
      </c>
      <c r="AU533" s="83">
        <v>45777</v>
      </c>
      <c r="AV533" s="82" t="s">
        <v>8218</v>
      </c>
      <c r="AW533" s="82">
        <v>100</v>
      </c>
      <c r="AX533" s="83"/>
      <c r="AY533" s="82" t="s">
        <v>4963</v>
      </c>
      <c r="AZ533" s="82">
        <v>1</v>
      </c>
      <c r="BA533" s="82" t="s">
        <v>8232</v>
      </c>
      <c r="BB533" s="82" t="s">
        <v>8232</v>
      </c>
      <c r="BC533" s="87">
        <v>6.7580000000000001E-2</v>
      </c>
      <c r="BD533" s="87">
        <v>6.7699999999999996E-2</v>
      </c>
      <c r="BE533" s="87">
        <v>105.5849</v>
      </c>
      <c r="BF533" s="87">
        <v>105.4811</v>
      </c>
      <c r="BG533" s="82" t="s">
        <v>4888</v>
      </c>
      <c r="BH533" s="82" t="s">
        <v>8581</v>
      </c>
      <c r="BI533" s="82">
        <v>7.8703399999999997</v>
      </c>
      <c r="BJ533" s="82">
        <v>7.8678800000000004</v>
      </c>
      <c r="BK533" s="82">
        <v>7.86911</v>
      </c>
      <c r="BL533" s="86">
        <v>106381472.22</v>
      </c>
      <c r="BM533" s="82">
        <v>2.1006</v>
      </c>
      <c r="BN533" s="82" t="s">
        <v>8226</v>
      </c>
      <c r="BO533" s="82">
        <v>8.1352399999999996</v>
      </c>
      <c r="BP533" s="88"/>
      <c r="BQ533" s="88"/>
      <c r="BR533" s="88"/>
      <c r="BS533" s="82"/>
      <c r="BT533" s="85">
        <v>6.8779999999999994E-2</v>
      </c>
    </row>
    <row r="534" spans="1:72" hidden="1">
      <c r="A534" s="82" t="s">
        <v>5035</v>
      </c>
      <c r="B534" s="82" t="s">
        <v>5036</v>
      </c>
      <c r="C534" s="82" t="s">
        <v>9389</v>
      </c>
      <c r="D534" s="82" t="s">
        <v>9390</v>
      </c>
      <c r="E534" s="82" t="s">
        <v>8243</v>
      </c>
      <c r="F534" s="82" t="s">
        <v>8237</v>
      </c>
      <c r="G534" s="83">
        <v>49705</v>
      </c>
      <c r="H534" s="84">
        <v>500000</v>
      </c>
      <c r="I534" s="85">
        <v>6.7409999999999998E-2</v>
      </c>
      <c r="J534" s="82">
        <v>106.7084</v>
      </c>
      <c r="K534" s="86">
        <v>964347.22</v>
      </c>
      <c r="L534" s="82" t="s">
        <v>8228</v>
      </c>
      <c r="M534" s="82" t="s">
        <v>8229</v>
      </c>
      <c r="N534" s="82" t="s">
        <v>8228</v>
      </c>
      <c r="O534" s="82" t="s">
        <v>8229</v>
      </c>
      <c r="P534" s="82" t="s">
        <v>8226</v>
      </c>
      <c r="Q534" s="86">
        <v>50000000</v>
      </c>
      <c r="R534" s="82">
        <v>10.6</v>
      </c>
      <c r="S534" s="86">
        <v>50000000</v>
      </c>
      <c r="T534" s="83">
        <v>45777</v>
      </c>
      <c r="U534" s="82">
        <v>227</v>
      </c>
      <c r="V534" s="82">
        <v>169650</v>
      </c>
      <c r="W534" s="82" t="s">
        <v>4961</v>
      </c>
      <c r="X534" s="82">
        <v>101.37439999999999</v>
      </c>
      <c r="Y534" s="86">
        <v>50687200</v>
      </c>
      <c r="Z534" s="86"/>
      <c r="AA534" s="82">
        <v>106.5887</v>
      </c>
      <c r="AB534" s="86">
        <v>0.11</v>
      </c>
      <c r="AC534" s="86">
        <v>53354200</v>
      </c>
      <c r="AD534" s="86">
        <v>53354200</v>
      </c>
      <c r="AE534" s="86">
        <v>0</v>
      </c>
      <c r="AF534" s="86">
        <v>2667000</v>
      </c>
      <c r="AG534" s="86">
        <v>2607150</v>
      </c>
      <c r="AH534" s="86">
        <v>59850</v>
      </c>
      <c r="AI534" s="86"/>
      <c r="AJ534" s="86">
        <v>5064324329.3400002</v>
      </c>
      <c r="AK534" s="82">
        <v>1.0535000000000001</v>
      </c>
      <c r="AL534" s="82" t="s">
        <v>9391</v>
      </c>
      <c r="AM534" s="82" t="s">
        <v>8216</v>
      </c>
      <c r="AN534" s="82">
        <v>8142</v>
      </c>
      <c r="AO534" s="82" t="s">
        <v>8226</v>
      </c>
      <c r="AP534" s="82">
        <v>7.63</v>
      </c>
      <c r="AQ534" s="83">
        <v>45688</v>
      </c>
      <c r="AR534" s="83">
        <v>45869</v>
      </c>
      <c r="AS534" s="82">
        <v>3870</v>
      </c>
      <c r="AT534" s="82" t="s">
        <v>8231</v>
      </c>
      <c r="AU534" s="83">
        <v>45777</v>
      </c>
      <c r="AV534" s="82" t="s">
        <v>8218</v>
      </c>
      <c r="AW534" s="82">
        <v>100</v>
      </c>
      <c r="AX534" s="83"/>
      <c r="AY534" s="82" t="s">
        <v>4963</v>
      </c>
      <c r="AZ534" s="82">
        <v>1</v>
      </c>
      <c r="BA534" s="82" t="s">
        <v>8232</v>
      </c>
      <c r="BB534" s="82" t="s">
        <v>8232</v>
      </c>
      <c r="BC534" s="87">
        <v>6.7309999999999995E-2</v>
      </c>
      <c r="BD534" s="87">
        <v>6.7500000000000004E-2</v>
      </c>
      <c r="BE534" s="87">
        <v>106.7829</v>
      </c>
      <c r="BF534" s="87">
        <v>106.63379999999999</v>
      </c>
      <c r="BG534" s="82" t="s">
        <v>4888</v>
      </c>
      <c r="BH534" s="82" t="s">
        <v>8581</v>
      </c>
      <c r="BI534" s="82">
        <v>7.2614200000000002</v>
      </c>
      <c r="BJ534" s="82">
        <v>7.2582800000000001</v>
      </c>
      <c r="BK534" s="82">
        <v>7.2598500000000001</v>
      </c>
      <c r="BL534" s="86">
        <v>54318547.219999999</v>
      </c>
      <c r="BM534" s="82">
        <v>1.0726</v>
      </c>
      <c r="BN534" s="82" t="s">
        <v>8226</v>
      </c>
      <c r="BO534" s="82">
        <v>7.5045200000000003</v>
      </c>
      <c r="BP534" s="88"/>
      <c r="BQ534" s="88"/>
      <c r="BR534" s="88"/>
      <c r="BS534" s="82"/>
      <c r="BT534" s="85">
        <v>6.8540000000000004E-2</v>
      </c>
    </row>
    <row r="535" spans="1:72" hidden="1">
      <c r="A535" s="82" t="s">
        <v>5035</v>
      </c>
      <c r="B535" s="82" t="s">
        <v>5036</v>
      </c>
      <c r="C535" s="82" t="s">
        <v>8622</v>
      </c>
      <c r="D535" s="82" t="s">
        <v>8623</v>
      </c>
      <c r="E535" s="82" t="s">
        <v>8243</v>
      </c>
      <c r="F535" s="82" t="s">
        <v>8237</v>
      </c>
      <c r="G535" s="83">
        <v>49263</v>
      </c>
      <c r="H535" s="84">
        <v>500000</v>
      </c>
      <c r="I535" s="85">
        <v>6.6900000000000001E-2</v>
      </c>
      <c r="J535" s="82">
        <v>107.03360000000001</v>
      </c>
      <c r="K535" s="86">
        <v>1775277.78</v>
      </c>
      <c r="L535" s="82" t="s">
        <v>8228</v>
      </c>
      <c r="M535" s="82" t="s">
        <v>8229</v>
      </c>
      <c r="N535" s="82" t="s">
        <v>8228</v>
      </c>
      <c r="O535" s="82" t="s">
        <v>8229</v>
      </c>
      <c r="P535" s="82" t="s">
        <v>8226</v>
      </c>
      <c r="Q535" s="86">
        <v>50000000</v>
      </c>
      <c r="R535" s="82">
        <v>9.41</v>
      </c>
      <c r="S535" s="86">
        <v>50000000</v>
      </c>
      <c r="T535" s="83">
        <v>45777</v>
      </c>
      <c r="U535" s="82">
        <v>227</v>
      </c>
      <c r="V535" s="82">
        <v>163747</v>
      </c>
      <c r="W535" s="82" t="s">
        <v>4961</v>
      </c>
      <c r="X535" s="82">
        <v>100.05</v>
      </c>
      <c r="Y535" s="86">
        <v>50025000</v>
      </c>
      <c r="Z535" s="86"/>
      <c r="AA535" s="82">
        <v>107.0711</v>
      </c>
      <c r="AB535" s="86">
        <v>-0.04</v>
      </c>
      <c r="AC535" s="86">
        <v>53516800</v>
      </c>
      <c r="AD535" s="86">
        <v>53516800</v>
      </c>
      <c r="AE535" s="86">
        <v>0</v>
      </c>
      <c r="AF535" s="86">
        <v>3491800</v>
      </c>
      <c r="AG535" s="86">
        <v>3510550</v>
      </c>
      <c r="AH535" s="86">
        <v>-18750</v>
      </c>
      <c r="AI535" s="86"/>
      <c r="AJ535" s="86">
        <v>5064324329.3400002</v>
      </c>
      <c r="AK535" s="82">
        <v>1.0567</v>
      </c>
      <c r="AL535" s="82" t="s">
        <v>8624</v>
      </c>
      <c r="AM535" s="82" t="s">
        <v>8216</v>
      </c>
      <c r="AN535" s="82">
        <v>8142</v>
      </c>
      <c r="AO535" s="82" t="s">
        <v>8226</v>
      </c>
      <c r="AP535" s="82">
        <v>7.7</v>
      </c>
      <c r="AQ535" s="83">
        <v>45611</v>
      </c>
      <c r="AR535" s="83">
        <v>45792</v>
      </c>
      <c r="AS535" s="82">
        <v>3435</v>
      </c>
      <c r="AT535" s="82" t="s">
        <v>8231</v>
      </c>
      <c r="AU535" s="83">
        <v>45777</v>
      </c>
      <c r="AV535" s="82" t="s">
        <v>8218</v>
      </c>
      <c r="AW535" s="82">
        <v>100</v>
      </c>
      <c r="AX535" s="83"/>
      <c r="AY535" s="82" t="s">
        <v>4963</v>
      </c>
      <c r="AZ535" s="82">
        <v>1</v>
      </c>
      <c r="BA535" s="82" t="s">
        <v>8232</v>
      </c>
      <c r="BB535" s="82" t="s">
        <v>8232</v>
      </c>
      <c r="BC535" s="87">
        <v>6.6799999999999998E-2</v>
      </c>
      <c r="BD535" s="87">
        <v>6.7000000000000004E-2</v>
      </c>
      <c r="BE535" s="87">
        <v>107.1063</v>
      </c>
      <c r="BF535" s="87">
        <v>106.96080000000001</v>
      </c>
      <c r="BG535" s="82" t="s">
        <v>4888</v>
      </c>
      <c r="BH535" s="82" t="s">
        <v>8581</v>
      </c>
      <c r="BI535" s="82">
        <v>6.5821199999999997</v>
      </c>
      <c r="BJ535" s="82">
        <v>6.5793900000000001</v>
      </c>
      <c r="BK535" s="82">
        <v>6.5807599999999997</v>
      </c>
      <c r="BL535" s="86">
        <v>55292077.780000001</v>
      </c>
      <c r="BM535" s="82">
        <v>1.0918000000000001</v>
      </c>
      <c r="BN535" s="82" t="s">
        <v>8226</v>
      </c>
      <c r="BO535" s="82">
        <v>6.8008800000000003</v>
      </c>
      <c r="BP535" s="88"/>
      <c r="BQ535" s="88"/>
      <c r="BR535" s="88"/>
      <c r="BS535" s="82"/>
      <c r="BT535" s="85">
        <v>6.8019999999999997E-2</v>
      </c>
    </row>
    <row r="536" spans="1:72" hidden="1">
      <c r="A536" s="82" t="s">
        <v>5035</v>
      </c>
      <c r="B536" s="82" t="s">
        <v>5036</v>
      </c>
      <c r="C536" s="82" t="s">
        <v>21841</v>
      </c>
      <c r="D536" s="82" t="s">
        <v>21842</v>
      </c>
      <c r="E536" s="82" t="s">
        <v>4965</v>
      </c>
      <c r="F536" s="82" t="s">
        <v>4966</v>
      </c>
      <c r="G536" s="83">
        <v>45779</v>
      </c>
      <c r="H536" s="84">
        <v>2160728.9449999998</v>
      </c>
      <c r="I536" s="85"/>
      <c r="J536" s="82">
        <v>99.98357</v>
      </c>
      <c r="K536" s="86">
        <v>0</v>
      </c>
      <c r="L536" s="82"/>
      <c r="M536" s="82"/>
      <c r="N536" s="82"/>
      <c r="O536" s="82"/>
      <c r="P536" s="82" t="s">
        <v>4967</v>
      </c>
      <c r="Q536" s="86">
        <v>216072894.5</v>
      </c>
      <c r="R536" s="82">
        <v>0.01</v>
      </c>
      <c r="S536" s="86">
        <v>216072894.5</v>
      </c>
      <c r="T536" s="83">
        <v>45777</v>
      </c>
      <c r="U536" s="82">
        <v>247</v>
      </c>
      <c r="V536" s="82">
        <v>178347</v>
      </c>
      <c r="W536" s="82" t="s">
        <v>4961</v>
      </c>
      <c r="X536" s="82">
        <v>99.967100000000002</v>
      </c>
      <c r="Y536" s="86">
        <v>216001905.90000001</v>
      </c>
      <c r="Z536" s="86">
        <v>216037400.21000001</v>
      </c>
      <c r="AA536" s="82"/>
      <c r="AB536" s="86"/>
      <c r="AC536" s="86">
        <v>216037400.21000001</v>
      </c>
      <c r="AD536" s="86">
        <v>216037400.21000001</v>
      </c>
      <c r="AE536" s="86">
        <v>35494.31</v>
      </c>
      <c r="AF536" s="86">
        <v>0</v>
      </c>
      <c r="AG536" s="86"/>
      <c r="AH536" s="86">
        <v>0</v>
      </c>
      <c r="AI536" s="86"/>
      <c r="AJ536" s="86">
        <v>5064324329.3400002</v>
      </c>
      <c r="AK536" s="82">
        <v>4.2659000000000002</v>
      </c>
      <c r="AL536" s="82" t="s">
        <v>21843</v>
      </c>
      <c r="AM536" s="82" t="s">
        <v>4968</v>
      </c>
      <c r="AN536" s="82">
        <v>73640</v>
      </c>
      <c r="AO536" s="82" t="s">
        <v>4967</v>
      </c>
      <c r="AP536" s="82"/>
      <c r="AQ536" s="83"/>
      <c r="AR536" s="83"/>
      <c r="AS536" s="82">
        <v>2</v>
      </c>
      <c r="AT536" s="82"/>
      <c r="AU536" s="83">
        <v>45777</v>
      </c>
      <c r="AV536" s="82" t="s">
        <v>4968</v>
      </c>
      <c r="AW536" s="82">
        <v>100</v>
      </c>
      <c r="AX536" s="83"/>
      <c r="AY536" s="82" t="s">
        <v>4969</v>
      </c>
      <c r="AZ536" s="82">
        <v>1</v>
      </c>
      <c r="BA536" s="82"/>
      <c r="BB536" s="82"/>
      <c r="BC536" s="87"/>
      <c r="BD536" s="87"/>
      <c r="BE536" s="87"/>
      <c r="BF536" s="87"/>
      <c r="BG536" s="82" t="s">
        <v>4888</v>
      </c>
      <c r="BH536" s="82" t="s">
        <v>8581</v>
      </c>
      <c r="BI536" s="82"/>
      <c r="BJ536" s="82"/>
      <c r="BK536" s="82"/>
      <c r="BL536" s="86">
        <v>216037400.21000001</v>
      </c>
      <c r="BM536" s="82">
        <v>4.2659000000000002</v>
      </c>
      <c r="BN536" s="82" t="s">
        <v>4967</v>
      </c>
      <c r="BO536" s="82"/>
      <c r="BP536" s="88"/>
      <c r="BQ536" s="88"/>
      <c r="BR536" s="88"/>
      <c r="BS536" s="82"/>
      <c r="BT536" s="85"/>
    </row>
    <row r="537" spans="1:72" hidden="1">
      <c r="A537" s="82" t="s">
        <v>5035</v>
      </c>
      <c r="B537" s="82" t="s">
        <v>5036</v>
      </c>
      <c r="C537" s="82"/>
      <c r="D537" s="82"/>
      <c r="E537" s="82"/>
      <c r="F537" s="82" t="s">
        <v>4970</v>
      </c>
      <c r="G537" s="83"/>
      <c r="H537" s="84"/>
      <c r="I537" s="85"/>
      <c r="J537" s="82"/>
      <c r="K537" s="86"/>
      <c r="L537" s="82"/>
      <c r="M537" s="82"/>
      <c r="N537" s="82"/>
      <c r="O537" s="82"/>
      <c r="P537" s="82" t="s">
        <v>4971</v>
      </c>
      <c r="Q537" s="86"/>
      <c r="R537" s="82">
        <v>0</v>
      </c>
      <c r="S537" s="86"/>
      <c r="T537" s="83">
        <v>45777</v>
      </c>
      <c r="U537" s="82"/>
      <c r="V537" s="82"/>
      <c r="W537" s="82"/>
      <c r="X537" s="82"/>
      <c r="Y537" s="86"/>
      <c r="Z537" s="86"/>
      <c r="AA537" s="82"/>
      <c r="AB537" s="86"/>
      <c r="AC537" s="86">
        <v>-16476962.460000001</v>
      </c>
      <c r="AD537" s="86">
        <v>-16476962.460000001</v>
      </c>
      <c r="AE537" s="86"/>
      <c r="AF537" s="86"/>
      <c r="AG537" s="86"/>
      <c r="AH537" s="86">
        <v>0</v>
      </c>
      <c r="AI537" s="86"/>
      <c r="AJ537" s="86"/>
      <c r="AK537" s="82">
        <v>-0.32490000000000002</v>
      </c>
      <c r="AL537" s="82"/>
      <c r="AM537" s="82"/>
      <c r="AN537" s="82"/>
      <c r="AO537" s="82" t="s">
        <v>4971</v>
      </c>
      <c r="AP537" s="82"/>
      <c r="AQ537" s="83"/>
      <c r="AR537" s="83"/>
      <c r="AS537" s="82"/>
      <c r="AT537" s="82"/>
      <c r="AU537" s="83"/>
      <c r="AV537" s="82"/>
      <c r="AW537" s="82"/>
      <c r="AX537" s="83"/>
      <c r="AY537" s="82" t="s">
        <v>4963</v>
      </c>
      <c r="AZ537" s="82">
        <v>1</v>
      </c>
      <c r="BA537" s="82"/>
      <c r="BB537" s="82"/>
      <c r="BC537" s="87"/>
      <c r="BD537" s="87"/>
      <c r="BE537" s="87"/>
      <c r="BF537" s="87"/>
      <c r="BG537" s="82" t="s">
        <v>4888</v>
      </c>
      <c r="BH537" s="82" t="s">
        <v>8581</v>
      </c>
      <c r="BI537" s="82"/>
      <c r="BJ537" s="82"/>
      <c r="BK537" s="82"/>
      <c r="BL537" s="86">
        <v>-44829547.100000001</v>
      </c>
      <c r="BM537" s="82">
        <v>-0.88480000000000003</v>
      </c>
      <c r="BN537" s="82" t="s">
        <v>4971</v>
      </c>
      <c r="BO537" s="82"/>
      <c r="BP537" s="88"/>
      <c r="BQ537" s="88"/>
      <c r="BR537" s="88"/>
      <c r="BS537" s="82"/>
      <c r="BT537" s="85"/>
    </row>
    <row r="538" spans="1:72" hidden="1">
      <c r="A538" s="82" t="s">
        <v>5055</v>
      </c>
      <c r="B538" s="82" t="s">
        <v>5056</v>
      </c>
      <c r="C538" s="82" t="s">
        <v>9370</v>
      </c>
      <c r="D538" s="82" t="s">
        <v>9392</v>
      </c>
      <c r="E538" s="82" t="s">
        <v>9393</v>
      </c>
      <c r="F538" s="82" t="s">
        <v>4978</v>
      </c>
      <c r="G538" s="83"/>
      <c r="H538" s="84">
        <v>73695</v>
      </c>
      <c r="I538" s="85"/>
      <c r="J538" s="82">
        <v>467.05</v>
      </c>
      <c r="K538" s="86">
        <v>0</v>
      </c>
      <c r="L538" s="82"/>
      <c r="M538" s="82"/>
      <c r="N538" s="82"/>
      <c r="O538" s="82"/>
      <c r="P538" s="82" t="s">
        <v>8365</v>
      </c>
      <c r="Q538" s="86"/>
      <c r="R538" s="82">
        <v>0</v>
      </c>
      <c r="S538" s="86">
        <v>736950</v>
      </c>
      <c r="T538" s="83">
        <v>45777</v>
      </c>
      <c r="U538" s="82">
        <v>100</v>
      </c>
      <c r="V538" s="82">
        <v>169770</v>
      </c>
      <c r="W538" s="82" t="s">
        <v>4961</v>
      </c>
      <c r="X538" s="82">
        <v>353.8152</v>
      </c>
      <c r="Y538" s="86">
        <v>26074410.98</v>
      </c>
      <c r="Z538" s="86"/>
      <c r="AA538" s="82">
        <v>476.55</v>
      </c>
      <c r="AB538" s="86">
        <v>-1.99</v>
      </c>
      <c r="AC538" s="86">
        <v>34419249.75</v>
      </c>
      <c r="AD538" s="86">
        <v>34419249.75</v>
      </c>
      <c r="AE538" s="86">
        <v>0</v>
      </c>
      <c r="AF538" s="86">
        <v>8344838.7699999996</v>
      </c>
      <c r="AG538" s="86">
        <v>9044941.2699999996</v>
      </c>
      <c r="AH538" s="86">
        <v>-700102.5</v>
      </c>
      <c r="AI538" s="86"/>
      <c r="AJ538" s="86">
        <v>2639664666.1199999</v>
      </c>
      <c r="AK538" s="82">
        <v>1.3039000000000001</v>
      </c>
      <c r="AL538" s="82" t="s">
        <v>9394</v>
      </c>
      <c r="AM538" s="82" t="s">
        <v>4979</v>
      </c>
      <c r="AN538" s="82">
        <v>782075</v>
      </c>
      <c r="AO538" s="82" t="s">
        <v>8280</v>
      </c>
      <c r="AP538" s="82"/>
      <c r="AQ538" s="83"/>
      <c r="AR538" s="83"/>
      <c r="AS538" s="82">
        <v>0</v>
      </c>
      <c r="AT538" s="82"/>
      <c r="AU538" s="83">
        <v>45777</v>
      </c>
      <c r="AV538" s="82" t="s">
        <v>4979</v>
      </c>
      <c r="AW538" s="82">
        <v>10</v>
      </c>
      <c r="AX538" s="83"/>
      <c r="AY538" s="82" t="s">
        <v>4963</v>
      </c>
      <c r="AZ538" s="82">
        <v>1</v>
      </c>
      <c r="BA538" s="82"/>
      <c r="BB538" s="82"/>
      <c r="BC538" s="87"/>
      <c r="BD538" s="87"/>
      <c r="BE538" s="87"/>
      <c r="BF538" s="87"/>
      <c r="BG538" s="82" t="s">
        <v>4888</v>
      </c>
      <c r="BH538" s="82" t="s">
        <v>8625</v>
      </c>
      <c r="BI538" s="82"/>
      <c r="BJ538" s="82"/>
      <c r="BK538" s="82"/>
      <c r="BL538" s="86">
        <v>34419249.75</v>
      </c>
      <c r="BM538" s="82">
        <v>1.3039000000000001</v>
      </c>
      <c r="BN538" s="82" t="s">
        <v>4964</v>
      </c>
      <c r="BO538" s="82"/>
      <c r="BP538" s="88"/>
      <c r="BQ538" s="88"/>
      <c r="BR538" s="88"/>
      <c r="BS538" s="82"/>
      <c r="BT538" s="85"/>
    </row>
    <row r="539" spans="1:72" hidden="1">
      <c r="A539" s="82" t="s">
        <v>5055</v>
      </c>
      <c r="B539" s="82" t="s">
        <v>5056</v>
      </c>
      <c r="C539" s="82" t="s">
        <v>44</v>
      </c>
      <c r="D539" s="82" t="s">
        <v>3390</v>
      </c>
      <c r="E539" s="82" t="s">
        <v>8421</v>
      </c>
      <c r="F539" s="82" t="s">
        <v>4978</v>
      </c>
      <c r="G539" s="83"/>
      <c r="H539" s="84">
        <v>75909</v>
      </c>
      <c r="I539" s="85"/>
      <c r="J539" s="82">
        <v>196.36</v>
      </c>
      <c r="K539" s="86">
        <v>0</v>
      </c>
      <c r="L539" s="82"/>
      <c r="M539" s="82"/>
      <c r="N539" s="82"/>
      <c r="O539" s="82"/>
      <c r="P539" s="82" t="s">
        <v>8376</v>
      </c>
      <c r="Q539" s="86"/>
      <c r="R539" s="82">
        <v>0</v>
      </c>
      <c r="S539" s="86">
        <v>759090</v>
      </c>
      <c r="T539" s="83">
        <v>45777</v>
      </c>
      <c r="U539" s="82">
        <v>100</v>
      </c>
      <c r="V539" s="82">
        <v>80946</v>
      </c>
      <c r="W539" s="82" t="s">
        <v>4961</v>
      </c>
      <c r="X539" s="82">
        <v>195.37809999999999</v>
      </c>
      <c r="Y539" s="86">
        <v>14830956.189999999</v>
      </c>
      <c r="Z539" s="86"/>
      <c r="AA539" s="82">
        <v>199.71</v>
      </c>
      <c r="AB539" s="86">
        <v>-1.68</v>
      </c>
      <c r="AC539" s="86">
        <v>14905491.24</v>
      </c>
      <c r="AD539" s="86">
        <v>14905491.24</v>
      </c>
      <c r="AE539" s="86">
        <v>0</v>
      </c>
      <c r="AF539" s="86">
        <v>74535.05</v>
      </c>
      <c r="AG539" s="86">
        <v>328830.2</v>
      </c>
      <c r="AH539" s="86">
        <v>-254295.15</v>
      </c>
      <c r="AI539" s="86"/>
      <c r="AJ539" s="86">
        <v>2639664666.1199999</v>
      </c>
      <c r="AK539" s="82">
        <v>0.56469999999999998</v>
      </c>
      <c r="AL539" s="82" t="s">
        <v>8422</v>
      </c>
      <c r="AM539" s="82" t="s">
        <v>4979</v>
      </c>
      <c r="AN539" s="82">
        <v>781906</v>
      </c>
      <c r="AO539" s="82" t="s">
        <v>8280</v>
      </c>
      <c r="AP539" s="82"/>
      <c r="AQ539" s="83"/>
      <c r="AR539" s="83"/>
      <c r="AS539" s="82">
        <v>0</v>
      </c>
      <c r="AT539" s="82"/>
      <c r="AU539" s="83">
        <v>45777</v>
      </c>
      <c r="AV539" s="82" t="s">
        <v>4979</v>
      </c>
      <c r="AW539" s="82">
        <v>10</v>
      </c>
      <c r="AX539" s="83"/>
      <c r="AY539" s="82" t="s">
        <v>4963</v>
      </c>
      <c r="AZ539" s="82">
        <v>1</v>
      </c>
      <c r="BA539" s="82"/>
      <c r="BB539" s="82"/>
      <c r="BC539" s="87"/>
      <c r="BD539" s="87"/>
      <c r="BE539" s="87"/>
      <c r="BF539" s="87"/>
      <c r="BG539" s="82" t="s">
        <v>4888</v>
      </c>
      <c r="BH539" s="82" t="s">
        <v>8625</v>
      </c>
      <c r="BI539" s="82"/>
      <c r="BJ539" s="82"/>
      <c r="BK539" s="82"/>
      <c r="BL539" s="86">
        <v>14905491.24</v>
      </c>
      <c r="BM539" s="82">
        <v>0.56469999999999998</v>
      </c>
      <c r="BN539" s="82" t="s">
        <v>4964</v>
      </c>
      <c r="BO539" s="82"/>
      <c r="BP539" s="88"/>
      <c r="BQ539" s="88"/>
      <c r="BR539" s="88"/>
      <c r="BS539" s="82"/>
      <c r="BT539" s="85"/>
    </row>
    <row r="540" spans="1:72" hidden="1">
      <c r="A540" s="82" t="s">
        <v>5055</v>
      </c>
      <c r="B540" s="82" t="s">
        <v>5056</v>
      </c>
      <c r="C540" s="82" t="s">
        <v>50</v>
      </c>
      <c r="D540" s="82" t="s">
        <v>9632</v>
      </c>
      <c r="E540" s="82" t="s">
        <v>9633</v>
      </c>
      <c r="F540" s="82" t="s">
        <v>4978</v>
      </c>
      <c r="G540" s="83"/>
      <c r="H540" s="84">
        <v>41132</v>
      </c>
      <c r="I540" s="85"/>
      <c r="J540" s="82">
        <v>661.5</v>
      </c>
      <c r="K540" s="86">
        <v>0</v>
      </c>
      <c r="L540" s="82"/>
      <c r="M540" s="82"/>
      <c r="N540" s="82"/>
      <c r="O540" s="82"/>
      <c r="P540" s="82" t="s">
        <v>8765</v>
      </c>
      <c r="Q540" s="86"/>
      <c r="R540" s="82">
        <v>0</v>
      </c>
      <c r="S540" s="86">
        <v>205660</v>
      </c>
      <c r="T540" s="83">
        <v>45777</v>
      </c>
      <c r="U540" s="82">
        <v>100</v>
      </c>
      <c r="V540" s="82">
        <v>136838</v>
      </c>
      <c r="W540" s="82" t="s">
        <v>4961</v>
      </c>
      <c r="X540" s="82">
        <v>693.49339999999995</v>
      </c>
      <c r="Y540" s="86">
        <v>28524770.530000001</v>
      </c>
      <c r="Z540" s="86"/>
      <c r="AA540" s="82">
        <v>673.7</v>
      </c>
      <c r="AB540" s="86">
        <v>-1.81</v>
      </c>
      <c r="AC540" s="86">
        <v>27208818</v>
      </c>
      <c r="AD540" s="86">
        <v>27208818</v>
      </c>
      <c r="AE540" s="86">
        <v>0</v>
      </c>
      <c r="AF540" s="86">
        <v>-1315952.53</v>
      </c>
      <c r="AG540" s="86">
        <v>-814142.13</v>
      </c>
      <c r="AH540" s="86">
        <v>-501810.4</v>
      </c>
      <c r="AI540" s="86"/>
      <c r="AJ540" s="86">
        <v>2639664666.1199999</v>
      </c>
      <c r="AK540" s="82">
        <v>1.0307999999999999</v>
      </c>
      <c r="AL540" s="82" t="s">
        <v>9634</v>
      </c>
      <c r="AM540" s="82" t="s">
        <v>4979</v>
      </c>
      <c r="AN540" s="82">
        <v>793832</v>
      </c>
      <c r="AO540" s="82" t="s">
        <v>4989</v>
      </c>
      <c r="AP540" s="82"/>
      <c r="AQ540" s="83"/>
      <c r="AR540" s="83"/>
      <c r="AS540" s="82">
        <v>0</v>
      </c>
      <c r="AT540" s="82"/>
      <c r="AU540" s="83">
        <v>45777</v>
      </c>
      <c r="AV540" s="82" t="s">
        <v>4979</v>
      </c>
      <c r="AW540" s="82">
        <v>5</v>
      </c>
      <c r="AX540" s="83"/>
      <c r="AY540" s="82" t="s">
        <v>4963</v>
      </c>
      <c r="AZ540" s="82">
        <v>1</v>
      </c>
      <c r="BA540" s="82"/>
      <c r="BB540" s="82"/>
      <c r="BC540" s="87"/>
      <c r="BD540" s="87"/>
      <c r="BE540" s="87"/>
      <c r="BF540" s="87"/>
      <c r="BG540" s="82" t="s">
        <v>4888</v>
      </c>
      <c r="BH540" s="82" t="s">
        <v>8625</v>
      </c>
      <c r="BI540" s="82"/>
      <c r="BJ540" s="82"/>
      <c r="BK540" s="82"/>
      <c r="BL540" s="86">
        <v>27208818</v>
      </c>
      <c r="BM540" s="82">
        <v>1.0307999999999999</v>
      </c>
      <c r="BN540" s="82" t="s">
        <v>4964</v>
      </c>
      <c r="BO540" s="82"/>
      <c r="BP540" s="88"/>
      <c r="BQ540" s="88"/>
      <c r="BR540" s="88"/>
      <c r="BS540" s="82"/>
      <c r="BT540" s="85"/>
    </row>
    <row r="541" spans="1:72" hidden="1">
      <c r="A541" s="82" t="s">
        <v>5055</v>
      </c>
      <c r="B541" s="82" t="s">
        <v>5056</v>
      </c>
      <c r="C541" s="82" t="s">
        <v>172</v>
      </c>
      <c r="D541" s="82" t="s">
        <v>3414</v>
      </c>
      <c r="E541" s="82" t="s">
        <v>12404</v>
      </c>
      <c r="F541" s="82" t="s">
        <v>4978</v>
      </c>
      <c r="G541" s="83"/>
      <c r="H541" s="84">
        <v>10865</v>
      </c>
      <c r="I541" s="85"/>
      <c r="J541" s="82">
        <v>2312.3000000000002</v>
      </c>
      <c r="K541" s="86">
        <v>0</v>
      </c>
      <c r="L541" s="82"/>
      <c r="M541" s="82"/>
      <c r="N541" s="82"/>
      <c r="O541" s="82"/>
      <c r="P541" s="82" t="s">
        <v>8412</v>
      </c>
      <c r="Q541" s="86"/>
      <c r="R541" s="82">
        <v>0</v>
      </c>
      <c r="S541" s="86">
        <v>108650</v>
      </c>
      <c r="T541" s="83">
        <v>45777</v>
      </c>
      <c r="U541" s="82">
        <v>100</v>
      </c>
      <c r="V541" s="82">
        <v>134435</v>
      </c>
      <c r="W541" s="82" t="s">
        <v>4961</v>
      </c>
      <c r="X541" s="82">
        <v>2614.9962999999998</v>
      </c>
      <c r="Y541" s="86">
        <v>28411934.800000001</v>
      </c>
      <c r="Z541" s="86"/>
      <c r="AA541" s="82">
        <v>2351.6999999999998</v>
      </c>
      <c r="AB541" s="86">
        <v>-1.68</v>
      </c>
      <c r="AC541" s="86">
        <v>25123139.5</v>
      </c>
      <c r="AD541" s="86">
        <v>25123139.5</v>
      </c>
      <c r="AE541" s="86">
        <v>0</v>
      </c>
      <c r="AF541" s="86">
        <v>-3288795.3</v>
      </c>
      <c r="AG541" s="86">
        <v>-2860714.3</v>
      </c>
      <c r="AH541" s="86">
        <v>-428081</v>
      </c>
      <c r="AI541" s="86"/>
      <c r="AJ541" s="86">
        <v>2639664666.1199999</v>
      </c>
      <c r="AK541" s="82">
        <v>0.95179999999999998</v>
      </c>
      <c r="AL541" s="82" t="s">
        <v>12405</v>
      </c>
      <c r="AM541" s="82" t="s">
        <v>4979</v>
      </c>
      <c r="AN541" s="82">
        <v>793305</v>
      </c>
      <c r="AO541" s="82" t="s">
        <v>4989</v>
      </c>
      <c r="AP541" s="82"/>
      <c r="AQ541" s="83">
        <v>45735</v>
      </c>
      <c r="AR541" s="83"/>
      <c r="AS541" s="82">
        <v>0</v>
      </c>
      <c r="AT541" s="82"/>
      <c r="AU541" s="83">
        <v>45777</v>
      </c>
      <c r="AV541" s="82" t="s">
        <v>4979</v>
      </c>
      <c r="AW541" s="82">
        <v>10</v>
      </c>
      <c r="AX541" s="83"/>
      <c r="AY541" s="82" t="s">
        <v>4963</v>
      </c>
      <c r="AZ541" s="82">
        <v>1</v>
      </c>
      <c r="BA541" s="82"/>
      <c r="BB541" s="82"/>
      <c r="BC541" s="87"/>
      <c r="BD541" s="87"/>
      <c r="BE541" s="87"/>
      <c r="BF541" s="87"/>
      <c r="BG541" s="82" t="s">
        <v>4888</v>
      </c>
      <c r="BH541" s="82" t="s">
        <v>8625</v>
      </c>
      <c r="BI541" s="82"/>
      <c r="BJ541" s="82"/>
      <c r="BK541" s="82"/>
      <c r="BL541" s="86">
        <v>25123139.5</v>
      </c>
      <c r="BM541" s="82">
        <v>0.95179999999999998</v>
      </c>
      <c r="BN541" s="82" t="s">
        <v>4964</v>
      </c>
      <c r="BO541" s="82"/>
      <c r="BP541" s="88"/>
      <c r="BQ541" s="88"/>
      <c r="BR541" s="88"/>
      <c r="BS541" s="82"/>
      <c r="BT541" s="85"/>
    </row>
    <row r="542" spans="1:72" hidden="1">
      <c r="A542" s="82" t="s">
        <v>5055</v>
      </c>
      <c r="B542" s="82" t="s">
        <v>5056</v>
      </c>
      <c r="C542" s="82" t="s">
        <v>317</v>
      </c>
      <c r="D542" s="82" t="s">
        <v>5280</v>
      </c>
      <c r="E542" s="82" t="s">
        <v>8371</v>
      </c>
      <c r="F542" s="82" t="s">
        <v>4978</v>
      </c>
      <c r="G542" s="83"/>
      <c r="H542" s="84">
        <v>153802</v>
      </c>
      <c r="I542" s="85"/>
      <c r="J542" s="82">
        <v>1185</v>
      </c>
      <c r="K542" s="86">
        <v>0</v>
      </c>
      <c r="L542" s="82"/>
      <c r="M542" s="82"/>
      <c r="N542" s="82"/>
      <c r="O542" s="82"/>
      <c r="P542" s="82" t="s">
        <v>4960</v>
      </c>
      <c r="Q542" s="86"/>
      <c r="R542" s="82">
        <v>0</v>
      </c>
      <c r="S542" s="86">
        <v>307604</v>
      </c>
      <c r="T542" s="83">
        <v>45777</v>
      </c>
      <c r="U542" s="82">
        <v>100</v>
      </c>
      <c r="V542" s="82">
        <v>6471</v>
      </c>
      <c r="W542" s="82" t="s">
        <v>4961</v>
      </c>
      <c r="X542" s="82">
        <v>883.29939999999999</v>
      </c>
      <c r="Y542" s="86">
        <v>135853221.90000001</v>
      </c>
      <c r="Z542" s="86"/>
      <c r="AA542" s="82">
        <v>1187.3</v>
      </c>
      <c r="AB542" s="86">
        <v>-0.19</v>
      </c>
      <c r="AC542" s="86">
        <v>182255370</v>
      </c>
      <c r="AD542" s="86">
        <v>182255370</v>
      </c>
      <c r="AE542" s="86">
        <v>0</v>
      </c>
      <c r="AF542" s="86">
        <v>46402148.100000001</v>
      </c>
      <c r="AG542" s="86">
        <v>46755892.700000003</v>
      </c>
      <c r="AH542" s="86">
        <v>-353744.6</v>
      </c>
      <c r="AI542" s="86"/>
      <c r="AJ542" s="86">
        <v>2639664666.1199999</v>
      </c>
      <c r="AK542" s="82">
        <v>6.9044999999999996</v>
      </c>
      <c r="AL542" s="82" t="s">
        <v>8514</v>
      </c>
      <c r="AM542" s="82" t="s">
        <v>4979</v>
      </c>
      <c r="AN542" s="82">
        <v>6155</v>
      </c>
      <c r="AO542" s="82" t="s">
        <v>4962</v>
      </c>
      <c r="AP542" s="82"/>
      <c r="AQ542" s="83">
        <v>45484</v>
      </c>
      <c r="AR542" s="83"/>
      <c r="AS542" s="82">
        <v>0</v>
      </c>
      <c r="AT542" s="82"/>
      <c r="AU542" s="83">
        <v>45777</v>
      </c>
      <c r="AV542" s="82" t="s">
        <v>4979</v>
      </c>
      <c r="AW542" s="82">
        <v>2</v>
      </c>
      <c r="AX542" s="83"/>
      <c r="AY542" s="82" t="s">
        <v>4963</v>
      </c>
      <c r="AZ542" s="82">
        <v>1</v>
      </c>
      <c r="BA542" s="82"/>
      <c r="BB542" s="82"/>
      <c r="BC542" s="87"/>
      <c r="BD542" s="87"/>
      <c r="BE542" s="87"/>
      <c r="BF542" s="87"/>
      <c r="BG542" s="82" t="s">
        <v>4888</v>
      </c>
      <c r="BH542" s="82" t="s">
        <v>8625</v>
      </c>
      <c r="BI542" s="82"/>
      <c r="BJ542" s="82"/>
      <c r="BK542" s="82"/>
      <c r="BL542" s="86">
        <v>182255370</v>
      </c>
      <c r="BM542" s="82">
        <v>6.9044999999999996</v>
      </c>
      <c r="BN542" s="82" t="s">
        <v>4964</v>
      </c>
      <c r="BO542" s="82"/>
      <c r="BP542" s="88"/>
      <c r="BQ542" s="88"/>
      <c r="BR542" s="88"/>
      <c r="BS542" s="82"/>
      <c r="BT542" s="85"/>
    </row>
    <row r="543" spans="1:72" hidden="1">
      <c r="A543" s="82" t="s">
        <v>5055</v>
      </c>
      <c r="B543" s="82" t="s">
        <v>5056</v>
      </c>
      <c r="C543" s="82" t="s">
        <v>574</v>
      </c>
      <c r="D543" s="82" t="s">
        <v>8718</v>
      </c>
      <c r="E543" s="82" t="s">
        <v>8719</v>
      </c>
      <c r="F543" s="82" t="s">
        <v>4978</v>
      </c>
      <c r="G543" s="83"/>
      <c r="H543" s="84">
        <v>20690</v>
      </c>
      <c r="I543" s="85"/>
      <c r="J543" s="82">
        <v>1492.2</v>
      </c>
      <c r="K543" s="86">
        <v>0</v>
      </c>
      <c r="L543" s="82"/>
      <c r="M543" s="82"/>
      <c r="N543" s="82"/>
      <c r="O543" s="82"/>
      <c r="P543" s="82" t="s">
        <v>8279</v>
      </c>
      <c r="Q543" s="86"/>
      <c r="R543" s="82">
        <v>0</v>
      </c>
      <c r="S543" s="86">
        <v>41380</v>
      </c>
      <c r="T543" s="83">
        <v>45777</v>
      </c>
      <c r="U543" s="82">
        <v>100</v>
      </c>
      <c r="V543" s="82">
        <v>6514</v>
      </c>
      <c r="W543" s="82" t="s">
        <v>4961</v>
      </c>
      <c r="X543" s="82">
        <v>1474.7292</v>
      </c>
      <c r="Y543" s="86">
        <v>30512146.719999999</v>
      </c>
      <c r="Z543" s="86"/>
      <c r="AA543" s="82">
        <v>1484.5</v>
      </c>
      <c r="AB543" s="86">
        <v>0.52</v>
      </c>
      <c r="AC543" s="86">
        <v>30873618</v>
      </c>
      <c r="AD543" s="86">
        <v>30873618</v>
      </c>
      <c r="AE543" s="86">
        <v>0</v>
      </c>
      <c r="AF543" s="86">
        <v>361471.28</v>
      </c>
      <c r="AG543" s="86">
        <v>202158.28</v>
      </c>
      <c r="AH543" s="86">
        <v>159313</v>
      </c>
      <c r="AI543" s="86"/>
      <c r="AJ543" s="86">
        <v>2639664666.1199999</v>
      </c>
      <c r="AK543" s="82">
        <v>1.1696</v>
      </c>
      <c r="AL543" s="82" t="s">
        <v>8720</v>
      </c>
      <c r="AM543" s="82" t="s">
        <v>4979</v>
      </c>
      <c r="AN543" s="82">
        <v>6395</v>
      </c>
      <c r="AO543" s="82" t="s">
        <v>8280</v>
      </c>
      <c r="AP543" s="82"/>
      <c r="AQ543" s="83">
        <v>43893</v>
      </c>
      <c r="AR543" s="83"/>
      <c r="AS543" s="82">
        <v>0</v>
      </c>
      <c r="AT543" s="82"/>
      <c r="AU543" s="83">
        <v>45777</v>
      </c>
      <c r="AV543" s="82" t="s">
        <v>4979</v>
      </c>
      <c r="AW543" s="82">
        <v>2</v>
      </c>
      <c r="AX543" s="83"/>
      <c r="AY543" s="82" t="s">
        <v>4963</v>
      </c>
      <c r="AZ543" s="82">
        <v>1</v>
      </c>
      <c r="BA543" s="82"/>
      <c r="BB543" s="82"/>
      <c r="BC543" s="87"/>
      <c r="BD543" s="87"/>
      <c r="BE543" s="87"/>
      <c r="BF543" s="87"/>
      <c r="BG543" s="82" t="s">
        <v>4888</v>
      </c>
      <c r="BH543" s="82" t="s">
        <v>8625</v>
      </c>
      <c r="BI543" s="82"/>
      <c r="BJ543" s="82"/>
      <c r="BK543" s="82"/>
      <c r="BL543" s="86">
        <v>30873618</v>
      </c>
      <c r="BM543" s="82">
        <v>1.1696</v>
      </c>
      <c r="BN543" s="82" t="s">
        <v>4964</v>
      </c>
      <c r="BO543" s="82"/>
      <c r="BP543" s="88"/>
      <c r="BQ543" s="88"/>
      <c r="BR543" s="88"/>
      <c r="BS543" s="82"/>
      <c r="BT543" s="85"/>
    </row>
    <row r="544" spans="1:72" hidden="1">
      <c r="A544" s="82" t="s">
        <v>5055</v>
      </c>
      <c r="B544" s="82" t="s">
        <v>5056</v>
      </c>
      <c r="C544" s="82" t="s">
        <v>506</v>
      </c>
      <c r="D544" s="82" t="s">
        <v>10014</v>
      </c>
      <c r="E544" s="82" t="s">
        <v>10015</v>
      </c>
      <c r="F544" s="82" t="s">
        <v>4978</v>
      </c>
      <c r="G544" s="83"/>
      <c r="H544" s="84">
        <v>11276</v>
      </c>
      <c r="I544" s="85"/>
      <c r="J544" s="82">
        <v>3906.3</v>
      </c>
      <c r="K544" s="86">
        <v>0</v>
      </c>
      <c r="L544" s="82"/>
      <c r="M544" s="82"/>
      <c r="N544" s="82"/>
      <c r="O544" s="82"/>
      <c r="P544" s="82" t="s">
        <v>9611</v>
      </c>
      <c r="Q544" s="86"/>
      <c r="R544" s="82">
        <v>0</v>
      </c>
      <c r="S544" s="86">
        <v>112760</v>
      </c>
      <c r="T544" s="83">
        <v>45777</v>
      </c>
      <c r="U544" s="82">
        <v>100</v>
      </c>
      <c r="V544" s="82">
        <v>124919</v>
      </c>
      <c r="W544" s="82" t="s">
        <v>4961</v>
      </c>
      <c r="X544" s="82">
        <v>4401.8633</v>
      </c>
      <c r="Y544" s="86">
        <v>49635410.770000003</v>
      </c>
      <c r="Z544" s="86"/>
      <c r="AA544" s="82">
        <v>3999.8</v>
      </c>
      <c r="AB544" s="86">
        <v>-2.34</v>
      </c>
      <c r="AC544" s="86">
        <v>44047438.799999997</v>
      </c>
      <c r="AD544" s="86">
        <v>44047438.799999997</v>
      </c>
      <c r="AE544" s="86">
        <v>0</v>
      </c>
      <c r="AF544" s="86">
        <v>-5587971.9699999997</v>
      </c>
      <c r="AG544" s="86">
        <v>-4533665.97</v>
      </c>
      <c r="AH544" s="86">
        <v>-1054306</v>
      </c>
      <c r="AI544" s="86"/>
      <c r="AJ544" s="86">
        <v>2639664666.1199999</v>
      </c>
      <c r="AK544" s="82">
        <v>1.6687000000000001</v>
      </c>
      <c r="AL544" s="82" t="s">
        <v>10016</v>
      </c>
      <c r="AM544" s="82" t="s">
        <v>4979</v>
      </c>
      <c r="AN544" s="82">
        <v>791571</v>
      </c>
      <c r="AO544" s="82" t="s">
        <v>4989</v>
      </c>
      <c r="AP544" s="82"/>
      <c r="AQ544" s="83">
        <v>45694</v>
      </c>
      <c r="AR544" s="83"/>
      <c r="AS544" s="82">
        <v>0</v>
      </c>
      <c r="AT544" s="82"/>
      <c r="AU544" s="83">
        <v>45777</v>
      </c>
      <c r="AV544" s="82" t="s">
        <v>4979</v>
      </c>
      <c r="AW544" s="82">
        <v>10</v>
      </c>
      <c r="AX544" s="83"/>
      <c r="AY544" s="82" t="s">
        <v>4963</v>
      </c>
      <c r="AZ544" s="82">
        <v>1</v>
      </c>
      <c r="BA544" s="82"/>
      <c r="BB544" s="82"/>
      <c r="BC544" s="87"/>
      <c r="BD544" s="87"/>
      <c r="BE544" s="87"/>
      <c r="BF544" s="87"/>
      <c r="BG544" s="82" t="s">
        <v>4888</v>
      </c>
      <c r="BH544" s="82" t="s">
        <v>8625</v>
      </c>
      <c r="BI544" s="82"/>
      <c r="BJ544" s="82"/>
      <c r="BK544" s="82"/>
      <c r="BL544" s="86">
        <v>44047438.799999997</v>
      </c>
      <c r="BM544" s="82">
        <v>1.6687000000000001</v>
      </c>
      <c r="BN544" s="82" t="s">
        <v>4964</v>
      </c>
      <c r="BO544" s="82"/>
      <c r="BP544" s="88"/>
      <c r="BQ544" s="88"/>
      <c r="BR544" s="88"/>
      <c r="BS544" s="82"/>
      <c r="BT544" s="85"/>
    </row>
    <row r="545" spans="1:72" hidden="1">
      <c r="A545" s="82" t="s">
        <v>5055</v>
      </c>
      <c r="B545" s="82" t="s">
        <v>5056</v>
      </c>
      <c r="C545" s="82" t="s">
        <v>630</v>
      </c>
      <c r="D545" s="82" t="s">
        <v>8626</v>
      </c>
      <c r="E545" s="82" t="s">
        <v>8627</v>
      </c>
      <c r="F545" s="82" t="s">
        <v>4978</v>
      </c>
      <c r="G545" s="83"/>
      <c r="H545" s="84">
        <v>67618</v>
      </c>
      <c r="I545" s="85"/>
      <c r="J545" s="82">
        <v>1088.55</v>
      </c>
      <c r="K545" s="86">
        <v>0</v>
      </c>
      <c r="L545" s="82"/>
      <c r="M545" s="82"/>
      <c r="N545" s="82"/>
      <c r="O545" s="82"/>
      <c r="P545" s="82" t="s">
        <v>8628</v>
      </c>
      <c r="Q545" s="86"/>
      <c r="R545" s="82">
        <v>0</v>
      </c>
      <c r="S545" s="86">
        <v>676180</v>
      </c>
      <c r="T545" s="83">
        <v>45777</v>
      </c>
      <c r="U545" s="82">
        <v>100</v>
      </c>
      <c r="V545" s="82">
        <v>96125</v>
      </c>
      <c r="W545" s="82" t="s">
        <v>4961</v>
      </c>
      <c r="X545" s="82">
        <v>1076.9426000000001</v>
      </c>
      <c r="Y545" s="86">
        <v>72820705.079999998</v>
      </c>
      <c r="Z545" s="86"/>
      <c r="AA545" s="82">
        <v>1147.05</v>
      </c>
      <c r="AB545" s="86">
        <v>-5.0999999999999996</v>
      </c>
      <c r="AC545" s="86">
        <v>73605573.900000006</v>
      </c>
      <c r="AD545" s="86">
        <v>73605573.900000006</v>
      </c>
      <c r="AE545" s="86">
        <v>0</v>
      </c>
      <c r="AF545" s="86">
        <v>784868.82</v>
      </c>
      <c r="AG545" s="86">
        <v>4740521.82</v>
      </c>
      <c r="AH545" s="86">
        <v>-3955653</v>
      </c>
      <c r="AI545" s="86"/>
      <c r="AJ545" s="86">
        <v>2639664666.1199999</v>
      </c>
      <c r="AK545" s="82">
        <v>2.7884000000000002</v>
      </c>
      <c r="AL545" s="82" t="s">
        <v>8629</v>
      </c>
      <c r="AM545" s="82" t="s">
        <v>4979</v>
      </c>
      <c r="AN545" s="82">
        <v>785160</v>
      </c>
      <c r="AO545" s="82" t="s">
        <v>8280</v>
      </c>
      <c r="AP545" s="82"/>
      <c r="AQ545" s="83">
        <v>45498</v>
      </c>
      <c r="AR545" s="83"/>
      <c r="AS545" s="82">
        <v>0</v>
      </c>
      <c r="AT545" s="82"/>
      <c r="AU545" s="83">
        <v>45777</v>
      </c>
      <c r="AV545" s="82" t="s">
        <v>4979</v>
      </c>
      <c r="AW545" s="82">
        <v>10</v>
      </c>
      <c r="AX545" s="83"/>
      <c r="AY545" s="82" t="s">
        <v>4963</v>
      </c>
      <c r="AZ545" s="82">
        <v>1</v>
      </c>
      <c r="BA545" s="82"/>
      <c r="BB545" s="82"/>
      <c r="BC545" s="87"/>
      <c r="BD545" s="87"/>
      <c r="BE545" s="87"/>
      <c r="BF545" s="87"/>
      <c r="BG545" s="82" t="s">
        <v>4888</v>
      </c>
      <c r="BH545" s="82" t="s">
        <v>8625</v>
      </c>
      <c r="BI545" s="82"/>
      <c r="BJ545" s="82"/>
      <c r="BK545" s="82"/>
      <c r="BL545" s="86">
        <v>73605573.900000006</v>
      </c>
      <c r="BM545" s="82">
        <v>2.7884000000000002</v>
      </c>
      <c r="BN545" s="82" t="s">
        <v>4964</v>
      </c>
      <c r="BO545" s="82"/>
      <c r="BP545" s="88"/>
      <c r="BQ545" s="88"/>
      <c r="BR545" s="88"/>
      <c r="BS545" s="82"/>
      <c r="BT545" s="85"/>
    </row>
    <row r="546" spans="1:72" hidden="1">
      <c r="A546" s="82" t="s">
        <v>5055</v>
      </c>
      <c r="B546" s="82" t="s">
        <v>5056</v>
      </c>
      <c r="C546" s="82" t="s">
        <v>634</v>
      </c>
      <c r="D546" s="82" t="s">
        <v>5542</v>
      </c>
      <c r="E546" s="82" t="s">
        <v>9667</v>
      </c>
      <c r="F546" s="82" t="s">
        <v>4978</v>
      </c>
      <c r="G546" s="83"/>
      <c r="H546" s="84">
        <v>5114</v>
      </c>
      <c r="I546" s="85"/>
      <c r="J546" s="82">
        <v>4452.7</v>
      </c>
      <c r="K546" s="86">
        <v>0</v>
      </c>
      <c r="L546" s="82"/>
      <c r="M546" s="82"/>
      <c r="N546" s="82"/>
      <c r="O546" s="82"/>
      <c r="P546" s="82" t="s">
        <v>21614</v>
      </c>
      <c r="Q546" s="86"/>
      <c r="R546" s="82">
        <v>0</v>
      </c>
      <c r="S546" s="86">
        <v>5114</v>
      </c>
      <c r="T546" s="83">
        <v>45777</v>
      </c>
      <c r="U546" s="82">
        <v>100</v>
      </c>
      <c r="V546" s="82">
        <v>6505</v>
      </c>
      <c r="W546" s="82" t="s">
        <v>4961</v>
      </c>
      <c r="X546" s="82">
        <v>4396.1352999999999</v>
      </c>
      <c r="Y546" s="86">
        <v>22481836.07</v>
      </c>
      <c r="Z546" s="86"/>
      <c r="AA546" s="82">
        <v>4396.2</v>
      </c>
      <c r="AB546" s="86">
        <v>1.29</v>
      </c>
      <c r="AC546" s="86">
        <v>22771107.800000001</v>
      </c>
      <c r="AD546" s="86">
        <v>22771107.800000001</v>
      </c>
      <c r="AE546" s="86">
        <v>0</v>
      </c>
      <c r="AF546" s="86">
        <v>289271.73</v>
      </c>
      <c r="AG546" s="86">
        <v>330.73</v>
      </c>
      <c r="AH546" s="86">
        <v>288941</v>
      </c>
      <c r="AI546" s="86"/>
      <c r="AJ546" s="86">
        <v>2639664666.1199999</v>
      </c>
      <c r="AK546" s="82">
        <v>0.86270000000000002</v>
      </c>
      <c r="AL546" s="82" t="s">
        <v>21615</v>
      </c>
      <c r="AM546" s="82" t="s">
        <v>4979</v>
      </c>
      <c r="AN546" s="82">
        <v>8552</v>
      </c>
      <c r="AO546" s="82" t="s">
        <v>8280</v>
      </c>
      <c r="AP546" s="82"/>
      <c r="AQ546" s="83">
        <v>45757</v>
      </c>
      <c r="AR546" s="83"/>
      <c r="AS546" s="82">
        <v>0</v>
      </c>
      <c r="AT546" s="82"/>
      <c r="AU546" s="83">
        <v>45777</v>
      </c>
      <c r="AV546" s="82" t="s">
        <v>4979</v>
      </c>
      <c r="AW546" s="82">
        <v>1</v>
      </c>
      <c r="AX546" s="83"/>
      <c r="AY546" s="82" t="s">
        <v>4963</v>
      </c>
      <c r="AZ546" s="82">
        <v>1</v>
      </c>
      <c r="BA546" s="82"/>
      <c r="BB546" s="82"/>
      <c r="BC546" s="87"/>
      <c r="BD546" s="87"/>
      <c r="BE546" s="87"/>
      <c r="BF546" s="87"/>
      <c r="BG546" s="82" t="s">
        <v>4888</v>
      </c>
      <c r="BH546" s="82" t="s">
        <v>8625</v>
      </c>
      <c r="BI546" s="82"/>
      <c r="BJ546" s="82"/>
      <c r="BK546" s="82"/>
      <c r="BL546" s="86">
        <v>22771107.800000001</v>
      </c>
      <c r="BM546" s="82">
        <v>0.86270000000000002</v>
      </c>
      <c r="BN546" s="82" t="s">
        <v>4964</v>
      </c>
      <c r="BO546" s="82"/>
      <c r="BP546" s="88"/>
      <c r="BQ546" s="88"/>
      <c r="BR546" s="88"/>
      <c r="BS546" s="82"/>
      <c r="BT546" s="85"/>
    </row>
    <row r="547" spans="1:72" hidden="1">
      <c r="A547" s="82" t="s">
        <v>5055</v>
      </c>
      <c r="B547" s="82" t="s">
        <v>5056</v>
      </c>
      <c r="C547" s="82" t="s">
        <v>638</v>
      </c>
      <c r="D547" s="82" t="s">
        <v>8630</v>
      </c>
      <c r="E547" s="82" t="s">
        <v>8631</v>
      </c>
      <c r="F547" s="82" t="s">
        <v>4978</v>
      </c>
      <c r="G547" s="83"/>
      <c r="H547" s="84">
        <v>190848</v>
      </c>
      <c r="I547" s="85"/>
      <c r="J547" s="82">
        <v>353.25</v>
      </c>
      <c r="K547" s="86">
        <v>0</v>
      </c>
      <c r="L547" s="82"/>
      <c r="M547" s="82"/>
      <c r="N547" s="82"/>
      <c r="O547" s="82"/>
      <c r="P547" s="82" t="s">
        <v>4960</v>
      </c>
      <c r="Q547" s="86"/>
      <c r="R547" s="82">
        <v>0</v>
      </c>
      <c r="S547" s="86">
        <v>1908480</v>
      </c>
      <c r="T547" s="83">
        <v>45777</v>
      </c>
      <c r="U547" s="82">
        <v>100</v>
      </c>
      <c r="V547" s="82">
        <v>113727</v>
      </c>
      <c r="W547" s="82" t="s">
        <v>4961</v>
      </c>
      <c r="X547" s="82">
        <v>254.30699999999999</v>
      </c>
      <c r="Y547" s="86">
        <v>48533973.630000003</v>
      </c>
      <c r="Z547" s="86"/>
      <c r="AA547" s="82">
        <v>352.35</v>
      </c>
      <c r="AB547" s="86">
        <v>0.26</v>
      </c>
      <c r="AC547" s="86">
        <v>67417056</v>
      </c>
      <c r="AD547" s="86">
        <v>67417056</v>
      </c>
      <c r="AE547" s="86">
        <v>0</v>
      </c>
      <c r="AF547" s="86">
        <v>18883082.370000001</v>
      </c>
      <c r="AG547" s="86">
        <v>18711319.170000002</v>
      </c>
      <c r="AH547" s="86">
        <v>171763.20000000001</v>
      </c>
      <c r="AI547" s="86"/>
      <c r="AJ547" s="86">
        <v>2639664666.1199999</v>
      </c>
      <c r="AK547" s="82">
        <v>2.5539999999999998</v>
      </c>
      <c r="AL547" s="82" t="s">
        <v>8632</v>
      </c>
      <c r="AM547" s="82" t="s">
        <v>4979</v>
      </c>
      <c r="AN547" s="82">
        <v>786737</v>
      </c>
      <c r="AO547" s="82" t="s">
        <v>4962</v>
      </c>
      <c r="AP547" s="82"/>
      <c r="AQ547" s="83"/>
      <c r="AR547" s="83"/>
      <c r="AS547" s="82">
        <v>0</v>
      </c>
      <c r="AT547" s="82"/>
      <c r="AU547" s="83">
        <v>45777</v>
      </c>
      <c r="AV547" s="82" t="s">
        <v>4979</v>
      </c>
      <c r="AW547" s="82">
        <v>10</v>
      </c>
      <c r="AX547" s="83"/>
      <c r="AY547" s="82" t="s">
        <v>4963</v>
      </c>
      <c r="AZ547" s="82">
        <v>1</v>
      </c>
      <c r="BA547" s="82"/>
      <c r="BB547" s="82"/>
      <c r="BC547" s="87"/>
      <c r="BD547" s="87"/>
      <c r="BE547" s="87"/>
      <c r="BF547" s="87"/>
      <c r="BG547" s="82" t="s">
        <v>4888</v>
      </c>
      <c r="BH547" s="82" t="s">
        <v>8625</v>
      </c>
      <c r="BI547" s="82"/>
      <c r="BJ547" s="82"/>
      <c r="BK547" s="82"/>
      <c r="BL547" s="86">
        <v>67417056</v>
      </c>
      <c r="BM547" s="82">
        <v>2.5539999999999998</v>
      </c>
      <c r="BN547" s="82" t="s">
        <v>4964</v>
      </c>
      <c r="BO547" s="82"/>
      <c r="BP547" s="88"/>
      <c r="BQ547" s="88"/>
      <c r="BR547" s="88"/>
      <c r="BS547" s="82"/>
      <c r="BT547" s="85"/>
    </row>
    <row r="548" spans="1:72" hidden="1">
      <c r="A548" s="82" t="s">
        <v>5055</v>
      </c>
      <c r="B548" s="82" t="s">
        <v>5056</v>
      </c>
      <c r="C548" s="82" t="s">
        <v>676</v>
      </c>
      <c r="D548" s="82" t="s">
        <v>5057</v>
      </c>
      <c r="E548" s="82" t="s">
        <v>3348</v>
      </c>
      <c r="F548" s="82" t="s">
        <v>4978</v>
      </c>
      <c r="G548" s="83"/>
      <c r="H548" s="84">
        <v>491829</v>
      </c>
      <c r="I548" s="85"/>
      <c r="J548" s="82">
        <v>135.16</v>
      </c>
      <c r="K548" s="86">
        <v>0</v>
      </c>
      <c r="L548" s="82"/>
      <c r="M548" s="82"/>
      <c r="N548" s="82"/>
      <c r="O548" s="82"/>
      <c r="P548" s="82" t="s">
        <v>4960</v>
      </c>
      <c r="Q548" s="86"/>
      <c r="R548" s="82">
        <v>0</v>
      </c>
      <c r="S548" s="86">
        <v>4918290</v>
      </c>
      <c r="T548" s="83">
        <v>45777</v>
      </c>
      <c r="U548" s="82">
        <v>100</v>
      </c>
      <c r="V548" s="82">
        <v>16416</v>
      </c>
      <c r="W548" s="82" t="s">
        <v>4961</v>
      </c>
      <c r="X548" s="82">
        <v>116.78879999999999</v>
      </c>
      <c r="Y548" s="86">
        <v>57440096.259999998</v>
      </c>
      <c r="Z548" s="86"/>
      <c r="AA548" s="82">
        <v>137.37</v>
      </c>
      <c r="AB548" s="86">
        <v>-1.61</v>
      </c>
      <c r="AC548" s="86">
        <v>66475607.640000001</v>
      </c>
      <c r="AD548" s="86">
        <v>66475607.640000001</v>
      </c>
      <c r="AE548" s="86">
        <v>0</v>
      </c>
      <c r="AF548" s="86">
        <v>9035511.3800000008</v>
      </c>
      <c r="AG548" s="86">
        <v>10122453.470000001</v>
      </c>
      <c r="AH548" s="86">
        <v>-1086942.0900000001</v>
      </c>
      <c r="AI548" s="86"/>
      <c r="AJ548" s="86">
        <v>2639664666.1199999</v>
      </c>
      <c r="AK548" s="82">
        <v>2.5183</v>
      </c>
      <c r="AL548" s="82" t="s">
        <v>5058</v>
      </c>
      <c r="AM548" s="82" t="s">
        <v>4979</v>
      </c>
      <c r="AN548" s="82">
        <v>6527</v>
      </c>
      <c r="AO548" s="82" t="s">
        <v>4962</v>
      </c>
      <c r="AP548" s="82"/>
      <c r="AQ548" s="83">
        <v>45421</v>
      </c>
      <c r="AR548" s="83"/>
      <c r="AS548" s="82">
        <v>0</v>
      </c>
      <c r="AT548" s="82"/>
      <c r="AU548" s="83">
        <v>45777</v>
      </c>
      <c r="AV548" s="82" t="s">
        <v>4979</v>
      </c>
      <c r="AW548" s="82">
        <v>10</v>
      </c>
      <c r="AX548" s="83"/>
      <c r="AY548" s="82" t="s">
        <v>4963</v>
      </c>
      <c r="AZ548" s="82">
        <v>1</v>
      </c>
      <c r="BA548" s="82"/>
      <c r="BB548" s="82"/>
      <c r="BC548" s="87"/>
      <c r="BD548" s="87"/>
      <c r="BE548" s="87"/>
      <c r="BF548" s="87"/>
      <c r="BG548" s="82" t="s">
        <v>4888</v>
      </c>
      <c r="BH548" s="82" t="s">
        <v>8625</v>
      </c>
      <c r="BI548" s="82"/>
      <c r="BJ548" s="82"/>
      <c r="BK548" s="82"/>
      <c r="BL548" s="86">
        <v>66475607.640000001</v>
      </c>
      <c r="BM548" s="82">
        <v>2.5183</v>
      </c>
      <c r="BN548" s="82" t="s">
        <v>4964</v>
      </c>
      <c r="BO548" s="82"/>
      <c r="BP548" s="88"/>
      <c r="BQ548" s="88"/>
      <c r="BR548" s="88"/>
      <c r="BS548" s="82"/>
      <c r="BT548" s="85"/>
    </row>
    <row r="549" spans="1:72" hidden="1">
      <c r="A549" s="82" t="s">
        <v>5055</v>
      </c>
      <c r="B549" s="82" t="s">
        <v>5056</v>
      </c>
      <c r="C549" s="82" t="s">
        <v>857</v>
      </c>
      <c r="D549" s="82" t="s">
        <v>22085</v>
      </c>
      <c r="E549" s="82" t="s">
        <v>22086</v>
      </c>
      <c r="F549" s="82" t="s">
        <v>4978</v>
      </c>
      <c r="G549" s="83"/>
      <c r="H549" s="84">
        <v>130865</v>
      </c>
      <c r="I549" s="85"/>
      <c r="J549" s="82">
        <v>66.95</v>
      </c>
      <c r="K549" s="86">
        <v>0</v>
      </c>
      <c r="L549" s="82"/>
      <c r="M549" s="82"/>
      <c r="N549" s="82"/>
      <c r="O549" s="82"/>
      <c r="P549" s="82" t="s">
        <v>5046</v>
      </c>
      <c r="Q549" s="86"/>
      <c r="R549" s="82">
        <v>0</v>
      </c>
      <c r="S549" s="86">
        <v>1308650</v>
      </c>
      <c r="T549" s="83">
        <v>45777</v>
      </c>
      <c r="U549" s="82">
        <v>100</v>
      </c>
      <c r="V549" s="82">
        <v>143352</v>
      </c>
      <c r="W549" s="82" t="s">
        <v>4961</v>
      </c>
      <c r="X549" s="82">
        <v>54.304699999999997</v>
      </c>
      <c r="Y549" s="86">
        <v>7106584.5700000003</v>
      </c>
      <c r="Z549" s="86"/>
      <c r="AA549" s="82">
        <v>68.95</v>
      </c>
      <c r="AB549" s="86">
        <v>-2.9</v>
      </c>
      <c r="AC549" s="86">
        <v>8761411.75</v>
      </c>
      <c r="AD549" s="86">
        <v>8761411.75</v>
      </c>
      <c r="AE549" s="86">
        <v>0</v>
      </c>
      <c r="AF549" s="86">
        <v>1654827.18</v>
      </c>
      <c r="AG549" s="86">
        <v>1916557.18</v>
      </c>
      <c r="AH549" s="86">
        <v>-261730</v>
      </c>
      <c r="AI549" s="86"/>
      <c r="AJ549" s="86">
        <v>2639664666.1199999</v>
      </c>
      <c r="AK549" s="82">
        <v>0.33189999999999997</v>
      </c>
      <c r="AL549" s="82" t="s">
        <v>22087</v>
      </c>
      <c r="AM549" s="82" t="s">
        <v>4979</v>
      </c>
      <c r="AN549" s="82">
        <v>784064</v>
      </c>
      <c r="AO549" s="82" t="s">
        <v>4962</v>
      </c>
      <c r="AP549" s="82"/>
      <c r="AQ549" s="83">
        <v>45512</v>
      </c>
      <c r="AR549" s="83"/>
      <c r="AS549" s="82">
        <v>0</v>
      </c>
      <c r="AT549" s="82"/>
      <c r="AU549" s="83">
        <v>45777</v>
      </c>
      <c r="AV549" s="82" t="s">
        <v>4979</v>
      </c>
      <c r="AW549" s="82">
        <v>10</v>
      </c>
      <c r="AX549" s="83"/>
      <c r="AY549" s="82" t="s">
        <v>4963</v>
      </c>
      <c r="AZ549" s="82">
        <v>1</v>
      </c>
      <c r="BA549" s="82"/>
      <c r="BB549" s="82"/>
      <c r="BC549" s="87"/>
      <c r="BD549" s="87"/>
      <c r="BE549" s="87"/>
      <c r="BF549" s="87"/>
      <c r="BG549" s="82" t="s">
        <v>4888</v>
      </c>
      <c r="BH549" s="82" t="s">
        <v>8625</v>
      </c>
      <c r="BI549" s="82"/>
      <c r="BJ549" s="82"/>
      <c r="BK549" s="82"/>
      <c r="BL549" s="86">
        <v>8761411.75</v>
      </c>
      <c r="BM549" s="82">
        <v>0.33189999999999997</v>
      </c>
      <c r="BN549" s="82" t="s">
        <v>4964</v>
      </c>
      <c r="BO549" s="82"/>
      <c r="BP549" s="88"/>
      <c r="BQ549" s="88"/>
      <c r="BR549" s="88"/>
      <c r="BS549" s="82"/>
      <c r="BT549" s="85"/>
    </row>
    <row r="550" spans="1:72" hidden="1">
      <c r="A550" s="82" t="s">
        <v>5055</v>
      </c>
      <c r="B550" s="82" t="s">
        <v>5056</v>
      </c>
      <c r="C550" s="82" t="s">
        <v>1162</v>
      </c>
      <c r="D550" s="82" t="s">
        <v>8326</v>
      </c>
      <c r="E550" s="82" t="s">
        <v>8212</v>
      </c>
      <c r="F550" s="82" t="s">
        <v>4978</v>
      </c>
      <c r="G550" s="83"/>
      <c r="H550" s="84">
        <v>285422</v>
      </c>
      <c r="I550" s="85"/>
      <c r="J550" s="82">
        <v>1925</v>
      </c>
      <c r="K550" s="86">
        <v>0</v>
      </c>
      <c r="L550" s="82"/>
      <c r="M550" s="82"/>
      <c r="N550" s="82"/>
      <c r="O550" s="82"/>
      <c r="P550" s="82" t="s">
        <v>4960</v>
      </c>
      <c r="Q550" s="86"/>
      <c r="R550" s="82">
        <v>0</v>
      </c>
      <c r="S550" s="86">
        <v>285422</v>
      </c>
      <c r="T550" s="83">
        <v>45777</v>
      </c>
      <c r="U550" s="82">
        <v>100</v>
      </c>
      <c r="V550" s="82">
        <v>6593</v>
      </c>
      <c r="W550" s="82" t="s">
        <v>4961</v>
      </c>
      <c r="X550" s="82">
        <v>1491.0667000000001</v>
      </c>
      <c r="Y550" s="86">
        <v>425583251.32999998</v>
      </c>
      <c r="Z550" s="86"/>
      <c r="AA550" s="82">
        <v>1908.8</v>
      </c>
      <c r="AB550" s="86">
        <v>0.85</v>
      </c>
      <c r="AC550" s="86">
        <v>549437350</v>
      </c>
      <c r="AD550" s="86">
        <v>549437350</v>
      </c>
      <c r="AE550" s="86">
        <v>0</v>
      </c>
      <c r="AF550" s="86">
        <v>123854098.67</v>
      </c>
      <c r="AG550" s="86">
        <v>119230262.27</v>
      </c>
      <c r="AH550" s="86">
        <v>4623836.4000000004</v>
      </c>
      <c r="AI550" s="86"/>
      <c r="AJ550" s="86">
        <v>2639664666.1199999</v>
      </c>
      <c r="AK550" s="82">
        <v>20.814699999999998</v>
      </c>
      <c r="AL550" s="82" t="s">
        <v>8327</v>
      </c>
      <c r="AM550" s="82" t="s">
        <v>4979</v>
      </c>
      <c r="AN550" s="82">
        <v>6884</v>
      </c>
      <c r="AO550" s="82" t="s">
        <v>4962</v>
      </c>
      <c r="AP550" s="82"/>
      <c r="AQ550" s="83">
        <v>45421</v>
      </c>
      <c r="AR550" s="83"/>
      <c r="AS550" s="82">
        <v>0</v>
      </c>
      <c r="AT550" s="82"/>
      <c r="AU550" s="83">
        <v>45777</v>
      </c>
      <c r="AV550" s="82" t="s">
        <v>4979</v>
      </c>
      <c r="AW550" s="82">
        <v>1</v>
      </c>
      <c r="AX550" s="83"/>
      <c r="AY550" s="82" t="s">
        <v>4963</v>
      </c>
      <c r="AZ550" s="82">
        <v>1</v>
      </c>
      <c r="BA550" s="82"/>
      <c r="BB550" s="82"/>
      <c r="BC550" s="87"/>
      <c r="BD550" s="87"/>
      <c r="BE550" s="87"/>
      <c r="BF550" s="87"/>
      <c r="BG550" s="82" t="s">
        <v>4888</v>
      </c>
      <c r="BH550" s="82" t="s">
        <v>8625</v>
      </c>
      <c r="BI550" s="82"/>
      <c r="BJ550" s="82"/>
      <c r="BK550" s="82"/>
      <c r="BL550" s="86">
        <v>549437350</v>
      </c>
      <c r="BM550" s="82">
        <v>20.814699999999998</v>
      </c>
      <c r="BN550" s="82" t="s">
        <v>4964</v>
      </c>
      <c r="BO550" s="82"/>
      <c r="BP550" s="88"/>
      <c r="BQ550" s="88"/>
      <c r="BR550" s="88"/>
      <c r="BS550" s="82"/>
      <c r="BT550" s="85"/>
    </row>
    <row r="551" spans="1:72" hidden="1">
      <c r="A551" s="82" t="s">
        <v>5055</v>
      </c>
      <c r="B551" s="82" t="s">
        <v>5056</v>
      </c>
      <c r="C551" s="82" t="s">
        <v>1164</v>
      </c>
      <c r="D551" s="82" t="s">
        <v>8530</v>
      </c>
      <c r="E551" s="82" t="s">
        <v>8531</v>
      </c>
      <c r="F551" s="82" t="s">
        <v>4978</v>
      </c>
      <c r="G551" s="83"/>
      <c r="H551" s="84">
        <v>39917</v>
      </c>
      <c r="I551" s="85"/>
      <c r="J551" s="82">
        <v>743.7</v>
      </c>
      <c r="K551" s="86">
        <v>0</v>
      </c>
      <c r="L551" s="82"/>
      <c r="M551" s="82"/>
      <c r="N551" s="82"/>
      <c r="O551" s="82"/>
      <c r="P551" s="82" t="s">
        <v>8532</v>
      </c>
      <c r="Q551" s="86"/>
      <c r="R551" s="82">
        <v>0</v>
      </c>
      <c r="S551" s="86">
        <v>399170</v>
      </c>
      <c r="T551" s="83">
        <v>45777</v>
      </c>
      <c r="U551" s="82">
        <v>100</v>
      </c>
      <c r="V551" s="82">
        <v>85489</v>
      </c>
      <c r="W551" s="82" t="s">
        <v>4961</v>
      </c>
      <c r="X551" s="82">
        <v>725.80809999999997</v>
      </c>
      <c r="Y551" s="86">
        <v>28972081.93</v>
      </c>
      <c r="Z551" s="86"/>
      <c r="AA551" s="82">
        <v>715.05</v>
      </c>
      <c r="AB551" s="86">
        <v>4.01</v>
      </c>
      <c r="AC551" s="86">
        <v>29686272.899999999</v>
      </c>
      <c r="AD551" s="86">
        <v>29686272.899999999</v>
      </c>
      <c r="AE551" s="86">
        <v>0</v>
      </c>
      <c r="AF551" s="86">
        <v>714190.97</v>
      </c>
      <c r="AG551" s="86">
        <v>-429431.08</v>
      </c>
      <c r="AH551" s="86">
        <v>1143622.05</v>
      </c>
      <c r="AI551" s="86"/>
      <c r="AJ551" s="86">
        <v>2639664666.1199999</v>
      </c>
      <c r="AK551" s="82">
        <v>1.1246</v>
      </c>
      <c r="AL551" s="82" t="s">
        <v>8533</v>
      </c>
      <c r="AM551" s="82" t="s">
        <v>4979</v>
      </c>
      <c r="AN551" s="82">
        <v>783078</v>
      </c>
      <c r="AO551" s="82" t="s">
        <v>8534</v>
      </c>
      <c r="AP551" s="82"/>
      <c r="AQ551" s="83"/>
      <c r="AR551" s="83"/>
      <c r="AS551" s="82">
        <v>0</v>
      </c>
      <c r="AT551" s="82"/>
      <c r="AU551" s="83">
        <v>45777</v>
      </c>
      <c r="AV551" s="82" t="s">
        <v>4979</v>
      </c>
      <c r="AW551" s="82">
        <v>10</v>
      </c>
      <c r="AX551" s="83"/>
      <c r="AY551" s="82" t="s">
        <v>4963</v>
      </c>
      <c r="AZ551" s="82">
        <v>1</v>
      </c>
      <c r="BA551" s="82"/>
      <c r="BB551" s="82"/>
      <c r="BC551" s="87"/>
      <c r="BD551" s="87"/>
      <c r="BE551" s="87"/>
      <c r="BF551" s="87"/>
      <c r="BG551" s="82" t="s">
        <v>4888</v>
      </c>
      <c r="BH551" s="82" t="s">
        <v>8625</v>
      </c>
      <c r="BI551" s="82"/>
      <c r="BJ551" s="82"/>
      <c r="BK551" s="82"/>
      <c r="BL551" s="86">
        <v>29686272.899999999</v>
      </c>
      <c r="BM551" s="82">
        <v>1.1246</v>
      </c>
      <c r="BN551" s="82" t="s">
        <v>4964</v>
      </c>
      <c r="BO551" s="82"/>
      <c r="BP551" s="88"/>
      <c r="BQ551" s="88"/>
      <c r="BR551" s="88"/>
      <c r="BS551" s="82"/>
      <c r="BT551" s="85"/>
    </row>
    <row r="552" spans="1:72" hidden="1">
      <c r="A552" s="82" t="s">
        <v>5055</v>
      </c>
      <c r="B552" s="82" t="s">
        <v>5056</v>
      </c>
      <c r="C552" s="82" t="s">
        <v>1268</v>
      </c>
      <c r="D552" s="82" t="s">
        <v>5255</v>
      </c>
      <c r="E552" s="82" t="s">
        <v>8275</v>
      </c>
      <c r="F552" s="82" t="s">
        <v>4978</v>
      </c>
      <c r="G552" s="83"/>
      <c r="H552" s="84">
        <v>241886</v>
      </c>
      <c r="I552" s="85"/>
      <c r="J552" s="82">
        <v>1427</v>
      </c>
      <c r="K552" s="86">
        <v>0</v>
      </c>
      <c r="L552" s="82"/>
      <c r="M552" s="82"/>
      <c r="N552" s="82"/>
      <c r="O552" s="82"/>
      <c r="P552" s="82" t="s">
        <v>4960</v>
      </c>
      <c r="Q552" s="86"/>
      <c r="R552" s="82">
        <v>0</v>
      </c>
      <c r="S552" s="86">
        <v>483772</v>
      </c>
      <c r="T552" s="83">
        <v>45777</v>
      </c>
      <c r="U552" s="82">
        <v>100</v>
      </c>
      <c r="V552" s="82">
        <v>6616</v>
      </c>
      <c r="W552" s="82" t="s">
        <v>4961</v>
      </c>
      <c r="X552" s="82">
        <v>853.65940000000001</v>
      </c>
      <c r="Y552" s="86">
        <v>206488257.19999999</v>
      </c>
      <c r="Z552" s="86"/>
      <c r="AA552" s="82">
        <v>1429.8</v>
      </c>
      <c r="AB552" s="86">
        <v>-0.2</v>
      </c>
      <c r="AC552" s="86">
        <v>345171322</v>
      </c>
      <c r="AD552" s="86">
        <v>345171322</v>
      </c>
      <c r="AE552" s="86">
        <v>0</v>
      </c>
      <c r="AF552" s="86">
        <v>138683064.80000001</v>
      </c>
      <c r="AG552" s="86">
        <v>139360345.59999999</v>
      </c>
      <c r="AH552" s="86">
        <v>-677280.8</v>
      </c>
      <c r="AI552" s="86"/>
      <c r="AJ552" s="86">
        <v>2639664666.1199999</v>
      </c>
      <c r="AK552" s="82">
        <v>13.0763</v>
      </c>
      <c r="AL552" s="82" t="s">
        <v>8331</v>
      </c>
      <c r="AM552" s="82" t="s">
        <v>4979</v>
      </c>
      <c r="AN552" s="82">
        <v>6960</v>
      </c>
      <c r="AO552" s="82" t="s">
        <v>4962</v>
      </c>
      <c r="AP552" s="82"/>
      <c r="AQ552" s="83">
        <v>45407</v>
      </c>
      <c r="AR552" s="83"/>
      <c r="AS552" s="82">
        <v>0</v>
      </c>
      <c r="AT552" s="82"/>
      <c r="AU552" s="83">
        <v>45777</v>
      </c>
      <c r="AV552" s="82" t="s">
        <v>4979</v>
      </c>
      <c r="AW552" s="82">
        <v>2</v>
      </c>
      <c r="AX552" s="83"/>
      <c r="AY552" s="82" t="s">
        <v>4963</v>
      </c>
      <c r="AZ552" s="82">
        <v>1</v>
      </c>
      <c r="BA552" s="82"/>
      <c r="BB552" s="82"/>
      <c r="BC552" s="87"/>
      <c r="BD552" s="87"/>
      <c r="BE552" s="87"/>
      <c r="BF552" s="87"/>
      <c r="BG552" s="82" t="s">
        <v>4888</v>
      </c>
      <c r="BH552" s="82" t="s">
        <v>8625</v>
      </c>
      <c r="BI552" s="82"/>
      <c r="BJ552" s="82"/>
      <c r="BK552" s="82"/>
      <c r="BL552" s="86">
        <v>345171322</v>
      </c>
      <c r="BM552" s="82">
        <v>13.0763</v>
      </c>
      <c r="BN552" s="82" t="s">
        <v>4964</v>
      </c>
      <c r="BO552" s="82"/>
      <c r="BP552" s="88"/>
      <c r="BQ552" s="88"/>
      <c r="BR552" s="88"/>
      <c r="BS552" s="82"/>
      <c r="BT552" s="85"/>
    </row>
    <row r="553" spans="1:72" hidden="1">
      <c r="A553" s="82" t="s">
        <v>5055</v>
      </c>
      <c r="B553" s="82" t="s">
        <v>5056</v>
      </c>
      <c r="C553" s="82" t="s">
        <v>1304</v>
      </c>
      <c r="D553" s="82" t="s">
        <v>5646</v>
      </c>
      <c r="E553" s="82" t="s">
        <v>8633</v>
      </c>
      <c r="F553" s="82" t="s">
        <v>4978</v>
      </c>
      <c r="G553" s="83"/>
      <c r="H553" s="84">
        <v>157898</v>
      </c>
      <c r="I553" s="85"/>
      <c r="J553" s="82">
        <v>359.2</v>
      </c>
      <c r="K553" s="86">
        <v>0</v>
      </c>
      <c r="L553" s="82"/>
      <c r="M553" s="82"/>
      <c r="N553" s="82"/>
      <c r="O553" s="82"/>
      <c r="P553" s="82" t="s">
        <v>8279</v>
      </c>
      <c r="Q553" s="86"/>
      <c r="R553" s="82">
        <v>0</v>
      </c>
      <c r="S553" s="86">
        <v>315796</v>
      </c>
      <c r="T553" s="83">
        <v>45777</v>
      </c>
      <c r="U553" s="82">
        <v>100</v>
      </c>
      <c r="V553" s="82">
        <v>6626</v>
      </c>
      <c r="W553" s="82" t="s">
        <v>4961</v>
      </c>
      <c r="X553" s="82">
        <v>548.33780000000002</v>
      </c>
      <c r="Y553" s="86">
        <v>86581446.989999995</v>
      </c>
      <c r="Z553" s="86"/>
      <c r="AA553" s="82">
        <v>365.8</v>
      </c>
      <c r="AB553" s="86">
        <v>-1.8</v>
      </c>
      <c r="AC553" s="86">
        <v>56716961.600000001</v>
      </c>
      <c r="AD553" s="86">
        <v>56716961.600000001</v>
      </c>
      <c r="AE553" s="86">
        <v>0</v>
      </c>
      <c r="AF553" s="86">
        <v>-29864485.390000001</v>
      </c>
      <c r="AG553" s="86">
        <v>-28822358.59</v>
      </c>
      <c r="AH553" s="86">
        <v>-1042126.8</v>
      </c>
      <c r="AI553" s="86"/>
      <c r="AJ553" s="86">
        <v>2639664666.1199999</v>
      </c>
      <c r="AK553" s="82">
        <v>2.1486000000000001</v>
      </c>
      <c r="AL553" s="82" t="s">
        <v>8634</v>
      </c>
      <c r="AM553" s="82" t="s">
        <v>4979</v>
      </c>
      <c r="AN553" s="82">
        <v>7013</v>
      </c>
      <c r="AO553" s="82" t="s">
        <v>8280</v>
      </c>
      <c r="AP553" s="82"/>
      <c r="AQ553" s="83">
        <v>45315</v>
      </c>
      <c r="AR553" s="83"/>
      <c r="AS553" s="82">
        <v>0</v>
      </c>
      <c r="AT553" s="82"/>
      <c r="AU553" s="83">
        <v>45777</v>
      </c>
      <c r="AV553" s="82" t="s">
        <v>4979</v>
      </c>
      <c r="AW553" s="82">
        <v>2</v>
      </c>
      <c r="AX553" s="83"/>
      <c r="AY553" s="82" t="s">
        <v>4963</v>
      </c>
      <c r="AZ553" s="82">
        <v>1</v>
      </c>
      <c r="BA553" s="82"/>
      <c r="BB553" s="82"/>
      <c r="BC553" s="87"/>
      <c r="BD553" s="87"/>
      <c r="BE553" s="87"/>
      <c r="BF553" s="87"/>
      <c r="BG553" s="82" t="s">
        <v>4888</v>
      </c>
      <c r="BH553" s="82" t="s">
        <v>8625</v>
      </c>
      <c r="BI553" s="82"/>
      <c r="BJ553" s="82"/>
      <c r="BK553" s="82"/>
      <c r="BL553" s="86">
        <v>56716961.600000001</v>
      </c>
      <c r="BM553" s="82">
        <v>2.1486000000000001</v>
      </c>
      <c r="BN553" s="82" t="s">
        <v>4964</v>
      </c>
      <c r="BO553" s="82"/>
      <c r="BP553" s="88"/>
      <c r="BQ553" s="88"/>
      <c r="BR553" s="88"/>
      <c r="BS553" s="82"/>
      <c r="BT553" s="85"/>
    </row>
    <row r="554" spans="1:72" hidden="1">
      <c r="A554" s="82" t="s">
        <v>5055</v>
      </c>
      <c r="B554" s="82" t="s">
        <v>5056</v>
      </c>
      <c r="C554" s="82" t="s">
        <v>1365</v>
      </c>
      <c r="D554" s="82" t="s">
        <v>5361</v>
      </c>
      <c r="E554" s="82" t="s">
        <v>8373</v>
      </c>
      <c r="F554" s="82" t="s">
        <v>4978</v>
      </c>
      <c r="G554" s="83"/>
      <c r="H554" s="84">
        <v>0</v>
      </c>
      <c r="I554" s="85"/>
      <c r="J554" s="82">
        <v>0</v>
      </c>
      <c r="K554" s="86">
        <v>0</v>
      </c>
      <c r="L554" s="82"/>
      <c r="M554" s="82"/>
      <c r="N554" s="82"/>
      <c r="O554" s="82"/>
      <c r="P554" s="82"/>
      <c r="Q554" s="86"/>
      <c r="R554" s="82"/>
      <c r="S554" s="86"/>
      <c r="T554" s="83">
        <v>45777</v>
      </c>
      <c r="U554" s="82">
        <v>100</v>
      </c>
      <c r="V554" s="82">
        <v>6635</v>
      </c>
      <c r="W554" s="82" t="s">
        <v>4961</v>
      </c>
      <c r="X554" s="82"/>
      <c r="Y554" s="86"/>
      <c r="Z554" s="86"/>
      <c r="AA554" s="82"/>
      <c r="AB554" s="86"/>
      <c r="AC554" s="86"/>
      <c r="AD554" s="86"/>
      <c r="AE554" s="86"/>
      <c r="AF554" s="86">
        <v>0</v>
      </c>
      <c r="AG554" s="86">
        <v>-22369763.43</v>
      </c>
      <c r="AH554" s="86">
        <v>22369763.43</v>
      </c>
      <c r="AI554" s="86">
        <v>-23100222.300000001</v>
      </c>
      <c r="AJ554" s="86"/>
      <c r="AK554" s="82"/>
      <c r="AL554" s="82"/>
      <c r="AM554" s="82"/>
      <c r="AN554" s="82"/>
      <c r="AO554" s="82"/>
      <c r="AP554" s="82"/>
      <c r="AQ554" s="83"/>
      <c r="AR554" s="83"/>
      <c r="AS554" s="82"/>
      <c r="AT554" s="82"/>
      <c r="AU554" s="83"/>
      <c r="AV554" s="82"/>
      <c r="AW554" s="82"/>
      <c r="AX554" s="83"/>
      <c r="AY554" s="82"/>
      <c r="AZ554" s="82"/>
      <c r="BA554" s="82"/>
      <c r="BB554" s="82"/>
      <c r="BC554" s="87"/>
      <c r="BD554" s="87"/>
      <c r="BE554" s="87"/>
      <c r="BF554" s="87"/>
      <c r="BG554" s="82" t="s">
        <v>4888</v>
      </c>
      <c r="BH554" s="82" t="s">
        <v>8625</v>
      </c>
      <c r="BI554" s="82"/>
      <c r="BJ554" s="82"/>
      <c r="BK554" s="82"/>
      <c r="BL554" s="86"/>
      <c r="BM554" s="82"/>
      <c r="BN554" s="82"/>
      <c r="BO554" s="82"/>
      <c r="BP554" s="88"/>
      <c r="BQ554" s="88"/>
      <c r="BR554" s="88"/>
      <c r="BS554" s="82"/>
      <c r="BT554" s="85"/>
    </row>
    <row r="555" spans="1:72" hidden="1">
      <c r="A555" s="82" t="s">
        <v>5055</v>
      </c>
      <c r="B555" s="82" t="s">
        <v>5056</v>
      </c>
      <c r="C555" s="82" t="s">
        <v>1639</v>
      </c>
      <c r="D555" s="82" t="s">
        <v>8479</v>
      </c>
      <c r="E555" s="82" t="s">
        <v>8277</v>
      </c>
      <c r="F555" s="82" t="s">
        <v>4978</v>
      </c>
      <c r="G555" s="83"/>
      <c r="H555" s="84">
        <v>79060</v>
      </c>
      <c r="I555" s="85"/>
      <c r="J555" s="82">
        <v>2208.1</v>
      </c>
      <c r="K555" s="86">
        <v>0</v>
      </c>
      <c r="L555" s="82"/>
      <c r="M555" s="82"/>
      <c r="N555" s="82"/>
      <c r="O555" s="82"/>
      <c r="P555" s="82" t="s">
        <v>4960</v>
      </c>
      <c r="Q555" s="86"/>
      <c r="R555" s="82">
        <v>0</v>
      </c>
      <c r="S555" s="86">
        <v>395300</v>
      </c>
      <c r="T555" s="83">
        <v>45777</v>
      </c>
      <c r="U555" s="82">
        <v>100</v>
      </c>
      <c r="V555" s="82">
        <v>6665</v>
      </c>
      <c r="W555" s="82" t="s">
        <v>4961</v>
      </c>
      <c r="X555" s="82">
        <v>1842.1286</v>
      </c>
      <c r="Y555" s="86">
        <v>145638689.09</v>
      </c>
      <c r="Z555" s="86"/>
      <c r="AA555" s="82">
        <v>2205</v>
      </c>
      <c r="AB555" s="86">
        <v>0.14000000000000001</v>
      </c>
      <c r="AC555" s="86">
        <v>174572386</v>
      </c>
      <c r="AD555" s="86">
        <v>174572386</v>
      </c>
      <c r="AE555" s="86">
        <v>0</v>
      </c>
      <c r="AF555" s="86">
        <v>28933696.91</v>
      </c>
      <c r="AG555" s="86">
        <v>28688610.91</v>
      </c>
      <c r="AH555" s="86">
        <v>245086</v>
      </c>
      <c r="AI555" s="86"/>
      <c r="AJ555" s="86">
        <v>2639664666.1199999</v>
      </c>
      <c r="AK555" s="82">
        <v>6.6134000000000004</v>
      </c>
      <c r="AL555" s="82" t="s">
        <v>8480</v>
      </c>
      <c r="AM555" s="82" t="s">
        <v>4979</v>
      </c>
      <c r="AN555" s="82">
        <v>7263</v>
      </c>
      <c r="AO555" s="82" t="s">
        <v>4962</v>
      </c>
      <c r="AP555" s="82"/>
      <c r="AQ555" s="83">
        <v>45491</v>
      </c>
      <c r="AR555" s="83"/>
      <c r="AS555" s="82">
        <v>0</v>
      </c>
      <c r="AT555" s="82"/>
      <c r="AU555" s="83">
        <v>45777</v>
      </c>
      <c r="AV555" s="82" t="s">
        <v>4979</v>
      </c>
      <c r="AW555" s="82">
        <v>5</v>
      </c>
      <c r="AX555" s="83"/>
      <c r="AY555" s="82" t="s">
        <v>4963</v>
      </c>
      <c r="AZ555" s="82">
        <v>1</v>
      </c>
      <c r="BA555" s="82"/>
      <c r="BB555" s="82"/>
      <c r="BC555" s="87"/>
      <c r="BD555" s="87"/>
      <c r="BE555" s="87"/>
      <c r="BF555" s="87"/>
      <c r="BG555" s="82" t="s">
        <v>4888</v>
      </c>
      <c r="BH555" s="82" t="s">
        <v>8625</v>
      </c>
      <c r="BI555" s="82"/>
      <c r="BJ555" s="82"/>
      <c r="BK555" s="82"/>
      <c r="BL555" s="86">
        <v>174572386</v>
      </c>
      <c r="BM555" s="82">
        <v>6.6134000000000004</v>
      </c>
      <c r="BN555" s="82" t="s">
        <v>4964</v>
      </c>
      <c r="BO555" s="82"/>
      <c r="BP555" s="88"/>
      <c r="BQ555" s="88"/>
      <c r="BR555" s="88"/>
      <c r="BS555" s="82"/>
      <c r="BT555" s="85"/>
    </row>
    <row r="556" spans="1:72" hidden="1">
      <c r="A556" s="82" t="s">
        <v>5055</v>
      </c>
      <c r="B556" s="82" t="s">
        <v>5056</v>
      </c>
      <c r="C556" s="82" t="s">
        <v>1763</v>
      </c>
      <c r="D556" s="82" t="s">
        <v>8543</v>
      </c>
      <c r="E556" s="82" t="s">
        <v>8544</v>
      </c>
      <c r="F556" s="82" t="s">
        <v>4978</v>
      </c>
      <c r="G556" s="83"/>
      <c r="H556" s="84">
        <v>258608</v>
      </c>
      <c r="I556" s="85"/>
      <c r="J556" s="82">
        <v>262.05</v>
      </c>
      <c r="K556" s="86">
        <v>0</v>
      </c>
      <c r="L556" s="82"/>
      <c r="M556" s="82"/>
      <c r="N556" s="82"/>
      <c r="O556" s="82"/>
      <c r="P556" s="82" t="s">
        <v>8279</v>
      </c>
      <c r="Q556" s="86"/>
      <c r="R556" s="82">
        <v>0</v>
      </c>
      <c r="S556" s="86">
        <v>517216</v>
      </c>
      <c r="T556" s="83">
        <v>45777</v>
      </c>
      <c r="U556" s="82">
        <v>100</v>
      </c>
      <c r="V556" s="82">
        <v>22452</v>
      </c>
      <c r="W556" s="82" t="s">
        <v>4961</v>
      </c>
      <c r="X556" s="82">
        <v>278.86680000000001</v>
      </c>
      <c r="Y556" s="86">
        <v>72117177.829999998</v>
      </c>
      <c r="Z556" s="86"/>
      <c r="AA556" s="82">
        <v>261.3</v>
      </c>
      <c r="AB556" s="86">
        <v>0.28999999999999998</v>
      </c>
      <c r="AC556" s="86">
        <v>67768226.400000006</v>
      </c>
      <c r="AD556" s="86">
        <v>67768226.400000006</v>
      </c>
      <c r="AE556" s="86">
        <v>0</v>
      </c>
      <c r="AF556" s="86">
        <v>-4348951.43</v>
      </c>
      <c r="AG556" s="86">
        <v>-4542907.43</v>
      </c>
      <c r="AH556" s="86">
        <v>193956</v>
      </c>
      <c r="AI556" s="86"/>
      <c r="AJ556" s="86">
        <v>2639664666.1199999</v>
      </c>
      <c r="AK556" s="82">
        <v>2.5672999999999999</v>
      </c>
      <c r="AL556" s="82" t="s">
        <v>8545</v>
      </c>
      <c r="AM556" s="82" t="s">
        <v>4979</v>
      </c>
      <c r="AN556" s="82">
        <v>74506</v>
      </c>
      <c r="AO556" s="82" t="s">
        <v>8280</v>
      </c>
      <c r="AP556" s="82"/>
      <c r="AQ556" s="83">
        <v>45488</v>
      </c>
      <c r="AR556" s="83"/>
      <c r="AS556" s="82">
        <v>0</v>
      </c>
      <c r="AT556" s="82"/>
      <c r="AU556" s="83">
        <v>45777</v>
      </c>
      <c r="AV556" s="82" t="s">
        <v>4979</v>
      </c>
      <c r="AW556" s="82">
        <v>2</v>
      </c>
      <c r="AX556" s="83"/>
      <c r="AY556" s="82" t="s">
        <v>4963</v>
      </c>
      <c r="AZ556" s="82">
        <v>1</v>
      </c>
      <c r="BA556" s="82"/>
      <c r="BB556" s="82"/>
      <c r="BC556" s="87"/>
      <c r="BD556" s="87"/>
      <c r="BE556" s="87"/>
      <c r="BF556" s="87"/>
      <c r="BG556" s="82" t="s">
        <v>4888</v>
      </c>
      <c r="BH556" s="82" t="s">
        <v>8625</v>
      </c>
      <c r="BI556" s="82"/>
      <c r="BJ556" s="82"/>
      <c r="BK556" s="82"/>
      <c r="BL556" s="86">
        <v>67768226.400000006</v>
      </c>
      <c r="BM556" s="82">
        <v>2.5672999999999999</v>
      </c>
      <c r="BN556" s="82" t="s">
        <v>4964</v>
      </c>
      <c r="BO556" s="82"/>
      <c r="BP556" s="88"/>
      <c r="BQ556" s="88"/>
      <c r="BR556" s="88"/>
      <c r="BS556" s="82"/>
      <c r="BT556" s="85"/>
    </row>
    <row r="557" spans="1:72" hidden="1">
      <c r="A557" s="82" t="s">
        <v>5055</v>
      </c>
      <c r="B557" s="82" t="s">
        <v>5056</v>
      </c>
      <c r="C557" s="82" t="s">
        <v>1837</v>
      </c>
      <c r="D557" s="82" t="s">
        <v>6109</v>
      </c>
      <c r="E557" s="82" t="s">
        <v>8636</v>
      </c>
      <c r="F557" s="82" t="s">
        <v>4978</v>
      </c>
      <c r="G557" s="83"/>
      <c r="H557" s="84">
        <v>392014</v>
      </c>
      <c r="I557" s="85"/>
      <c r="J557" s="82">
        <v>267.69</v>
      </c>
      <c r="K557" s="86">
        <v>0</v>
      </c>
      <c r="L557" s="82"/>
      <c r="M557" s="82"/>
      <c r="N557" s="82"/>
      <c r="O557" s="82"/>
      <c r="P557" s="82" t="s">
        <v>8279</v>
      </c>
      <c r="Q557" s="86"/>
      <c r="R557" s="82">
        <v>0</v>
      </c>
      <c r="S557" s="86">
        <v>3920140</v>
      </c>
      <c r="T557" s="83">
        <v>45777</v>
      </c>
      <c r="U557" s="82">
        <v>100</v>
      </c>
      <c r="V557" s="82">
        <v>83964</v>
      </c>
      <c r="W557" s="82" t="s">
        <v>4961</v>
      </c>
      <c r="X557" s="82">
        <v>255.41579999999999</v>
      </c>
      <c r="Y557" s="86">
        <v>100126574.48</v>
      </c>
      <c r="Z557" s="86"/>
      <c r="AA557" s="82">
        <v>274.64</v>
      </c>
      <c r="AB557" s="86">
        <v>-2.5299999999999998</v>
      </c>
      <c r="AC557" s="86">
        <v>104938227.66</v>
      </c>
      <c r="AD557" s="86">
        <v>104938227.66</v>
      </c>
      <c r="AE557" s="86">
        <v>0</v>
      </c>
      <c r="AF557" s="86">
        <v>4811653.18</v>
      </c>
      <c r="AG557" s="86">
        <v>7536150.4800000004</v>
      </c>
      <c r="AH557" s="86">
        <v>-2724497.3</v>
      </c>
      <c r="AI557" s="86"/>
      <c r="AJ557" s="86">
        <v>2639664666.1199999</v>
      </c>
      <c r="AK557" s="82">
        <v>3.9754</v>
      </c>
      <c r="AL557" s="82" t="s">
        <v>8637</v>
      </c>
      <c r="AM557" s="82" t="s">
        <v>4979</v>
      </c>
      <c r="AN557" s="82">
        <v>782772</v>
      </c>
      <c r="AO557" s="82" t="s">
        <v>8280</v>
      </c>
      <c r="AP557" s="82"/>
      <c r="AQ557" s="83">
        <v>45692</v>
      </c>
      <c r="AR557" s="83"/>
      <c r="AS557" s="82">
        <v>0</v>
      </c>
      <c r="AT557" s="82"/>
      <c r="AU557" s="83">
        <v>45777</v>
      </c>
      <c r="AV557" s="82" t="s">
        <v>4979</v>
      </c>
      <c r="AW557" s="82">
        <v>10</v>
      </c>
      <c r="AX557" s="83"/>
      <c r="AY557" s="82" t="s">
        <v>4963</v>
      </c>
      <c r="AZ557" s="82">
        <v>1</v>
      </c>
      <c r="BA557" s="82"/>
      <c r="BB557" s="82"/>
      <c r="BC557" s="87"/>
      <c r="BD557" s="87"/>
      <c r="BE557" s="87"/>
      <c r="BF557" s="87"/>
      <c r="BG557" s="82" t="s">
        <v>4888</v>
      </c>
      <c r="BH557" s="82" t="s">
        <v>8625</v>
      </c>
      <c r="BI557" s="82"/>
      <c r="BJ557" s="82"/>
      <c r="BK557" s="82"/>
      <c r="BL557" s="86">
        <v>104938227.66</v>
      </c>
      <c r="BM557" s="82">
        <v>3.9754</v>
      </c>
      <c r="BN557" s="82" t="s">
        <v>4964</v>
      </c>
      <c r="BO557" s="82"/>
      <c r="BP557" s="88"/>
      <c r="BQ557" s="88"/>
      <c r="BR557" s="88"/>
      <c r="BS557" s="82"/>
      <c r="BT557" s="85"/>
    </row>
    <row r="558" spans="1:72" hidden="1">
      <c r="A558" s="82" t="s">
        <v>5055</v>
      </c>
      <c r="B558" s="82" t="s">
        <v>5056</v>
      </c>
      <c r="C558" s="82" t="s">
        <v>1863</v>
      </c>
      <c r="D558" s="82" t="s">
        <v>3424</v>
      </c>
      <c r="E558" s="82" t="s">
        <v>20515</v>
      </c>
      <c r="F558" s="82" t="s">
        <v>4978</v>
      </c>
      <c r="G558" s="83"/>
      <c r="H558" s="84">
        <v>4346</v>
      </c>
      <c r="I558" s="85"/>
      <c r="J558" s="82">
        <v>6128</v>
      </c>
      <c r="K558" s="86">
        <v>0</v>
      </c>
      <c r="L558" s="82"/>
      <c r="M558" s="82"/>
      <c r="N558" s="82"/>
      <c r="O558" s="82"/>
      <c r="P558" s="82" t="s">
        <v>5124</v>
      </c>
      <c r="Q558" s="86"/>
      <c r="R558" s="82">
        <v>0</v>
      </c>
      <c r="S558" s="86">
        <v>43460</v>
      </c>
      <c r="T558" s="83">
        <v>45777</v>
      </c>
      <c r="U558" s="82">
        <v>100</v>
      </c>
      <c r="V558" s="82">
        <v>19532</v>
      </c>
      <c r="W558" s="82" t="s">
        <v>4961</v>
      </c>
      <c r="X558" s="82">
        <v>6527.6478999999999</v>
      </c>
      <c r="Y558" s="86">
        <v>28369157.899999999</v>
      </c>
      <c r="Z558" s="86"/>
      <c r="AA558" s="82">
        <v>6227.5</v>
      </c>
      <c r="AB558" s="86">
        <v>-1.6</v>
      </c>
      <c r="AC558" s="86">
        <v>26632288</v>
      </c>
      <c r="AD558" s="86">
        <v>26632288</v>
      </c>
      <c r="AE558" s="86">
        <v>0</v>
      </c>
      <c r="AF558" s="86">
        <v>-1736869.9</v>
      </c>
      <c r="AG558" s="86">
        <v>-1304442.8999999999</v>
      </c>
      <c r="AH558" s="86">
        <v>-432427</v>
      </c>
      <c r="AI558" s="86"/>
      <c r="AJ558" s="86">
        <v>2639664666.1199999</v>
      </c>
      <c r="AK558" s="82">
        <v>1.0088999999999999</v>
      </c>
      <c r="AL558" s="82" t="s">
        <v>20516</v>
      </c>
      <c r="AM558" s="82" t="s">
        <v>4979</v>
      </c>
      <c r="AN558" s="82">
        <v>74041</v>
      </c>
      <c r="AO558" s="82" t="s">
        <v>4989</v>
      </c>
      <c r="AP558" s="82"/>
      <c r="AQ558" s="83"/>
      <c r="AR558" s="83"/>
      <c r="AS558" s="82">
        <v>0</v>
      </c>
      <c r="AT558" s="82"/>
      <c r="AU558" s="83">
        <v>45777</v>
      </c>
      <c r="AV558" s="82" t="s">
        <v>4979</v>
      </c>
      <c r="AW558" s="82">
        <v>10</v>
      </c>
      <c r="AX558" s="83"/>
      <c r="AY558" s="82" t="s">
        <v>4963</v>
      </c>
      <c r="AZ558" s="82">
        <v>1</v>
      </c>
      <c r="BA558" s="82"/>
      <c r="BB558" s="82"/>
      <c r="BC558" s="87"/>
      <c r="BD558" s="87"/>
      <c r="BE558" s="87"/>
      <c r="BF558" s="87"/>
      <c r="BG558" s="82" t="s">
        <v>4888</v>
      </c>
      <c r="BH558" s="82" t="s">
        <v>8625</v>
      </c>
      <c r="BI558" s="82"/>
      <c r="BJ558" s="82"/>
      <c r="BK558" s="82"/>
      <c r="BL558" s="86">
        <v>26632288</v>
      </c>
      <c r="BM558" s="82">
        <v>1.0088999999999999</v>
      </c>
      <c r="BN558" s="82" t="s">
        <v>4964</v>
      </c>
      <c r="BO558" s="82"/>
      <c r="BP558" s="88"/>
      <c r="BQ558" s="88"/>
      <c r="BR558" s="88"/>
      <c r="BS558" s="82"/>
      <c r="BT558" s="85"/>
    </row>
    <row r="559" spans="1:72" hidden="1">
      <c r="A559" s="82" t="s">
        <v>5055</v>
      </c>
      <c r="B559" s="82" t="s">
        <v>5056</v>
      </c>
      <c r="C559" s="82" t="s">
        <v>1981</v>
      </c>
      <c r="D559" s="82" t="s">
        <v>5475</v>
      </c>
      <c r="E559" s="82" t="s">
        <v>8551</v>
      </c>
      <c r="F559" s="82" t="s">
        <v>4978</v>
      </c>
      <c r="G559" s="83"/>
      <c r="H559" s="84">
        <v>25720</v>
      </c>
      <c r="I559" s="85"/>
      <c r="J559" s="82">
        <v>2169.9</v>
      </c>
      <c r="K559" s="86">
        <v>0</v>
      </c>
      <c r="L559" s="82"/>
      <c r="M559" s="82"/>
      <c r="N559" s="82"/>
      <c r="O559" s="82"/>
      <c r="P559" s="82" t="s">
        <v>8279</v>
      </c>
      <c r="Q559" s="86"/>
      <c r="R559" s="82">
        <v>0</v>
      </c>
      <c r="S559" s="86">
        <v>257200</v>
      </c>
      <c r="T559" s="83">
        <v>45777</v>
      </c>
      <c r="U559" s="82">
        <v>100</v>
      </c>
      <c r="V559" s="82">
        <v>15335</v>
      </c>
      <c r="W559" s="82" t="s">
        <v>4961</v>
      </c>
      <c r="X559" s="82">
        <v>2141.9254000000001</v>
      </c>
      <c r="Y559" s="86">
        <v>55090320.490000002</v>
      </c>
      <c r="Z559" s="86"/>
      <c r="AA559" s="82">
        <v>2152.3000000000002</v>
      </c>
      <c r="AB559" s="86">
        <v>0.82</v>
      </c>
      <c r="AC559" s="86">
        <v>55809828</v>
      </c>
      <c r="AD559" s="86">
        <v>55809828</v>
      </c>
      <c r="AE559" s="86">
        <v>0</v>
      </c>
      <c r="AF559" s="86">
        <v>719507.51</v>
      </c>
      <c r="AG559" s="86">
        <v>266835.51</v>
      </c>
      <c r="AH559" s="86">
        <v>452672</v>
      </c>
      <c r="AI559" s="86"/>
      <c r="AJ559" s="86">
        <v>2639664666.1199999</v>
      </c>
      <c r="AK559" s="82">
        <v>2.1143000000000001</v>
      </c>
      <c r="AL559" s="82" t="s">
        <v>8552</v>
      </c>
      <c r="AM559" s="82" t="s">
        <v>4979</v>
      </c>
      <c r="AN559" s="82">
        <v>73301</v>
      </c>
      <c r="AO559" s="82" t="s">
        <v>8280</v>
      </c>
      <c r="AP559" s="82"/>
      <c r="AQ559" s="83">
        <v>45771</v>
      </c>
      <c r="AR559" s="83"/>
      <c r="AS559" s="82">
        <v>0</v>
      </c>
      <c r="AT559" s="82"/>
      <c r="AU559" s="83">
        <v>45777</v>
      </c>
      <c r="AV559" s="82" t="s">
        <v>4979</v>
      </c>
      <c r="AW559" s="82">
        <v>10</v>
      </c>
      <c r="AX559" s="83"/>
      <c r="AY559" s="82" t="s">
        <v>4963</v>
      </c>
      <c r="AZ559" s="82">
        <v>1</v>
      </c>
      <c r="BA559" s="82"/>
      <c r="BB559" s="82"/>
      <c r="BC559" s="87"/>
      <c r="BD559" s="87"/>
      <c r="BE559" s="87"/>
      <c r="BF559" s="87"/>
      <c r="BG559" s="82" t="s">
        <v>4888</v>
      </c>
      <c r="BH559" s="82" t="s">
        <v>8625</v>
      </c>
      <c r="BI559" s="82"/>
      <c r="BJ559" s="82"/>
      <c r="BK559" s="82"/>
      <c r="BL559" s="86">
        <v>55809828</v>
      </c>
      <c r="BM559" s="82">
        <v>2.1143000000000001</v>
      </c>
      <c r="BN559" s="82" t="s">
        <v>4964</v>
      </c>
      <c r="BO559" s="82"/>
      <c r="BP559" s="88"/>
      <c r="BQ559" s="88"/>
      <c r="BR559" s="88"/>
      <c r="BS559" s="82"/>
      <c r="BT559" s="85"/>
    </row>
    <row r="560" spans="1:72" hidden="1">
      <c r="A560" s="82" t="s">
        <v>5055</v>
      </c>
      <c r="B560" s="82" t="s">
        <v>5056</v>
      </c>
      <c r="C560" s="82" t="s">
        <v>1996</v>
      </c>
      <c r="D560" s="82" t="s">
        <v>8763</v>
      </c>
      <c r="E560" s="82" t="s">
        <v>8764</v>
      </c>
      <c r="F560" s="82" t="s">
        <v>4978</v>
      </c>
      <c r="G560" s="83"/>
      <c r="H560" s="84">
        <v>64082</v>
      </c>
      <c r="I560" s="85"/>
      <c r="J560" s="82">
        <v>638.70000000000005</v>
      </c>
      <c r="K560" s="86">
        <v>0</v>
      </c>
      <c r="L560" s="82"/>
      <c r="M560" s="82"/>
      <c r="N560" s="82"/>
      <c r="O560" s="82"/>
      <c r="P560" s="82" t="s">
        <v>8765</v>
      </c>
      <c r="Q560" s="86"/>
      <c r="R560" s="82">
        <v>0</v>
      </c>
      <c r="S560" s="86">
        <v>640820</v>
      </c>
      <c r="T560" s="83">
        <v>45777</v>
      </c>
      <c r="U560" s="82">
        <v>100</v>
      </c>
      <c r="V560" s="82">
        <v>84951</v>
      </c>
      <c r="W560" s="82" t="s">
        <v>4961</v>
      </c>
      <c r="X560" s="82">
        <v>662.55150000000003</v>
      </c>
      <c r="Y560" s="86">
        <v>42457625.509999998</v>
      </c>
      <c r="Z560" s="86"/>
      <c r="AA560" s="82">
        <v>622.70000000000005</v>
      </c>
      <c r="AB560" s="86">
        <v>2.57</v>
      </c>
      <c r="AC560" s="86">
        <v>40929173.399999999</v>
      </c>
      <c r="AD560" s="86">
        <v>40929173.399999999</v>
      </c>
      <c r="AE560" s="86">
        <v>0</v>
      </c>
      <c r="AF560" s="86">
        <v>-1528452.11</v>
      </c>
      <c r="AG560" s="86">
        <v>-2553764.11</v>
      </c>
      <c r="AH560" s="86">
        <v>1025312</v>
      </c>
      <c r="AI560" s="86"/>
      <c r="AJ560" s="86">
        <v>2639664666.1199999</v>
      </c>
      <c r="AK560" s="82">
        <v>1.5505</v>
      </c>
      <c r="AL560" s="82" t="s">
        <v>8766</v>
      </c>
      <c r="AM560" s="82" t="s">
        <v>4979</v>
      </c>
      <c r="AN560" s="82">
        <v>782929</v>
      </c>
      <c r="AO560" s="82" t="s">
        <v>4989</v>
      </c>
      <c r="AP560" s="82"/>
      <c r="AQ560" s="83">
        <v>45601</v>
      </c>
      <c r="AR560" s="83"/>
      <c r="AS560" s="82">
        <v>0</v>
      </c>
      <c r="AT560" s="82"/>
      <c r="AU560" s="83">
        <v>45777</v>
      </c>
      <c r="AV560" s="82" t="s">
        <v>4979</v>
      </c>
      <c r="AW560" s="82">
        <v>10</v>
      </c>
      <c r="AX560" s="83"/>
      <c r="AY560" s="82" t="s">
        <v>4963</v>
      </c>
      <c r="AZ560" s="82">
        <v>1</v>
      </c>
      <c r="BA560" s="82"/>
      <c r="BB560" s="82"/>
      <c r="BC560" s="87"/>
      <c r="BD560" s="87"/>
      <c r="BE560" s="87"/>
      <c r="BF560" s="87"/>
      <c r="BG560" s="82" t="s">
        <v>4888</v>
      </c>
      <c r="BH560" s="82" t="s">
        <v>8625</v>
      </c>
      <c r="BI560" s="82"/>
      <c r="BJ560" s="82"/>
      <c r="BK560" s="82"/>
      <c r="BL560" s="86">
        <v>40929173.399999999</v>
      </c>
      <c r="BM560" s="82">
        <v>1.5505</v>
      </c>
      <c r="BN560" s="82" t="s">
        <v>4964</v>
      </c>
      <c r="BO560" s="82"/>
      <c r="BP560" s="88"/>
      <c r="BQ560" s="88"/>
      <c r="BR560" s="88"/>
      <c r="BS560" s="82"/>
      <c r="BT560" s="85"/>
    </row>
    <row r="561" spans="1:72" hidden="1">
      <c r="A561" s="82" t="s">
        <v>5055</v>
      </c>
      <c r="B561" s="82" t="s">
        <v>5056</v>
      </c>
      <c r="C561" s="82" t="s">
        <v>2223</v>
      </c>
      <c r="D561" s="82" t="s">
        <v>5670</v>
      </c>
      <c r="E561" s="82" t="s">
        <v>8484</v>
      </c>
      <c r="F561" s="82" t="s">
        <v>4978</v>
      </c>
      <c r="G561" s="83"/>
      <c r="H561" s="84">
        <v>53235</v>
      </c>
      <c r="I561" s="85"/>
      <c r="J561" s="82">
        <v>967.95</v>
      </c>
      <c r="K561" s="86">
        <v>0</v>
      </c>
      <c r="L561" s="82"/>
      <c r="M561" s="82"/>
      <c r="N561" s="82"/>
      <c r="O561" s="82"/>
      <c r="P561" s="82" t="s">
        <v>8279</v>
      </c>
      <c r="Q561" s="86"/>
      <c r="R561" s="82">
        <v>0</v>
      </c>
      <c r="S561" s="86">
        <v>106470</v>
      </c>
      <c r="T561" s="83">
        <v>45777</v>
      </c>
      <c r="U561" s="82">
        <v>100</v>
      </c>
      <c r="V561" s="82">
        <v>15329</v>
      </c>
      <c r="W561" s="82" t="s">
        <v>4961</v>
      </c>
      <c r="X561" s="82">
        <v>970.59010000000001</v>
      </c>
      <c r="Y561" s="86">
        <v>51669366.100000001</v>
      </c>
      <c r="Z561" s="86"/>
      <c r="AA561" s="82">
        <v>988.65</v>
      </c>
      <c r="AB561" s="86">
        <v>-2.09</v>
      </c>
      <c r="AC561" s="86">
        <v>51528818.25</v>
      </c>
      <c r="AD561" s="86">
        <v>51528818.25</v>
      </c>
      <c r="AE561" s="86">
        <v>0</v>
      </c>
      <c r="AF561" s="86">
        <v>-140547.85</v>
      </c>
      <c r="AG561" s="86">
        <v>961416.65</v>
      </c>
      <c r="AH561" s="86">
        <v>-1101964.5</v>
      </c>
      <c r="AI561" s="86"/>
      <c r="AJ561" s="86">
        <v>2639664666.1199999</v>
      </c>
      <c r="AK561" s="82">
        <v>1.9520999999999999</v>
      </c>
      <c r="AL561" s="82" t="s">
        <v>8485</v>
      </c>
      <c r="AM561" s="82" t="s">
        <v>4979</v>
      </c>
      <c r="AN561" s="82">
        <v>73294</v>
      </c>
      <c r="AO561" s="82" t="s">
        <v>8280</v>
      </c>
      <c r="AP561" s="82"/>
      <c r="AQ561" s="83">
        <v>45477</v>
      </c>
      <c r="AR561" s="83"/>
      <c r="AS561" s="82">
        <v>0</v>
      </c>
      <c r="AT561" s="82"/>
      <c r="AU561" s="83">
        <v>45777</v>
      </c>
      <c r="AV561" s="82" t="s">
        <v>4979</v>
      </c>
      <c r="AW561" s="82">
        <v>2</v>
      </c>
      <c r="AX561" s="83"/>
      <c r="AY561" s="82" t="s">
        <v>4963</v>
      </c>
      <c r="AZ561" s="82">
        <v>1</v>
      </c>
      <c r="BA561" s="82"/>
      <c r="BB561" s="82"/>
      <c r="BC561" s="87"/>
      <c r="BD561" s="87"/>
      <c r="BE561" s="87"/>
      <c r="BF561" s="87"/>
      <c r="BG561" s="82" t="s">
        <v>4888</v>
      </c>
      <c r="BH561" s="82" t="s">
        <v>8625</v>
      </c>
      <c r="BI561" s="82"/>
      <c r="BJ561" s="82"/>
      <c r="BK561" s="82"/>
      <c r="BL561" s="86">
        <v>51528818.25</v>
      </c>
      <c r="BM561" s="82">
        <v>1.9520999999999999</v>
      </c>
      <c r="BN561" s="82" t="s">
        <v>4964</v>
      </c>
      <c r="BO561" s="82"/>
      <c r="BP561" s="88"/>
      <c r="BQ561" s="88"/>
      <c r="BR561" s="88"/>
      <c r="BS561" s="82"/>
      <c r="BT561" s="85"/>
    </row>
    <row r="562" spans="1:72" hidden="1">
      <c r="A562" s="82" t="s">
        <v>5055</v>
      </c>
      <c r="B562" s="82" t="s">
        <v>5056</v>
      </c>
      <c r="C562" s="82" t="s">
        <v>2232</v>
      </c>
      <c r="D562" s="82" t="s">
        <v>3369</v>
      </c>
      <c r="E562" s="82" t="s">
        <v>8310</v>
      </c>
      <c r="F562" s="82" t="s">
        <v>4978</v>
      </c>
      <c r="G562" s="83"/>
      <c r="H562" s="84">
        <v>214360</v>
      </c>
      <c r="I562" s="85"/>
      <c r="J562" s="82">
        <v>407.4</v>
      </c>
      <c r="K562" s="86">
        <v>0</v>
      </c>
      <c r="L562" s="82"/>
      <c r="M562" s="82"/>
      <c r="N562" s="82"/>
      <c r="O562" s="82"/>
      <c r="P562" s="82" t="s">
        <v>8287</v>
      </c>
      <c r="Q562" s="86"/>
      <c r="R562" s="82">
        <v>0</v>
      </c>
      <c r="S562" s="86">
        <v>2143600</v>
      </c>
      <c r="T562" s="83">
        <v>45777</v>
      </c>
      <c r="U562" s="82">
        <v>100</v>
      </c>
      <c r="V562" s="82">
        <v>6732</v>
      </c>
      <c r="W562" s="82" t="s">
        <v>4961</v>
      </c>
      <c r="X562" s="82">
        <v>332.52960000000002</v>
      </c>
      <c r="Y562" s="86">
        <v>71281042.670000002</v>
      </c>
      <c r="Z562" s="86"/>
      <c r="AA562" s="82">
        <v>413.5</v>
      </c>
      <c r="AB562" s="86">
        <v>-1.48</v>
      </c>
      <c r="AC562" s="86">
        <v>87330264</v>
      </c>
      <c r="AD562" s="86">
        <v>87330264</v>
      </c>
      <c r="AE562" s="86">
        <v>0</v>
      </c>
      <c r="AF562" s="86">
        <v>16049221.33</v>
      </c>
      <c r="AG562" s="86">
        <v>17356817.329999998</v>
      </c>
      <c r="AH562" s="86">
        <v>-1307596</v>
      </c>
      <c r="AI562" s="86"/>
      <c r="AJ562" s="86">
        <v>2639664666.1199999</v>
      </c>
      <c r="AK562" s="82">
        <v>3.3083999999999998</v>
      </c>
      <c r="AL562" s="82" t="s">
        <v>8559</v>
      </c>
      <c r="AM562" s="82" t="s">
        <v>4979</v>
      </c>
      <c r="AN562" s="82">
        <v>7708</v>
      </c>
      <c r="AO562" s="82" t="s">
        <v>8280</v>
      </c>
      <c r="AP562" s="82"/>
      <c r="AQ562" s="83">
        <v>45734</v>
      </c>
      <c r="AR562" s="83"/>
      <c r="AS562" s="82">
        <v>0</v>
      </c>
      <c r="AT562" s="82"/>
      <c r="AU562" s="83">
        <v>45777</v>
      </c>
      <c r="AV562" s="82" t="s">
        <v>4979</v>
      </c>
      <c r="AW562" s="82">
        <v>10</v>
      </c>
      <c r="AX562" s="83"/>
      <c r="AY562" s="82" t="s">
        <v>4963</v>
      </c>
      <c r="AZ562" s="82">
        <v>1</v>
      </c>
      <c r="BA562" s="82"/>
      <c r="BB562" s="82"/>
      <c r="BC562" s="87"/>
      <c r="BD562" s="87"/>
      <c r="BE562" s="87"/>
      <c r="BF562" s="87"/>
      <c r="BG562" s="82" t="s">
        <v>4888</v>
      </c>
      <c r="BH562" s="82" t="s">
        <v>8625</v>
      </c>
      <c r="BI562" s="82"/>
      <c r="BJ562" s="82"/>
      <c r="BK562" s="82"/>
      <c r="BL562" s="86">
        <v>87330264</v>
      </c>
      <c r="BM562" s="82">
        <v>3.3083999999999998</v>
      </c>
      <c r="BN562" s="82" t="s">
        <v>4964</v>
      </c>
      <c r="BO562" s="82"/>
      <c r="BP562" s="88"/>
      <c r="BQ562" s="88"/>
      <c r="BR562" s="88"/>
      <c r="BS562" s="82"/>
      <c r="BT562" s="85"/>
    </row>
    <row r="563" spans="1:72" hidden="1">
      <c r="A563" s="82" t="s">
        <v>5055</v>
      </c>
      <c r="B563" s="82" t="s">
        <v>5056</v>
      </c>
      <c r="C563" s="82" t="s">
        <v>2331</v>
      </c>
      <c r="D563" s="82" t="s">
        <v>20526</v>
      </c>
      <c r="E563" s="82" t="s">
        <v>20527</v>
      </c>
      <c r="F563" s="82" t="s">
        <v>4978</v>
      </c>
      <c r="G563" s="83"/>
      <c r="H563" s="84">
        <v>2900</v>
      </c>
      <c r="I563" s="85"/>
      <c r="J563" s="82">
        <v>2215.3000000000002</v>
      </c>
      <c r="K563" s="86">
        <v>0</v>
      </c>
      <c r="L563" s="82"/>
      <c r="M563" s="82"/>
      <c r="N563" s="82"/>
      <c r="O563" s="82"/>
      <c r="P563" s="82" t="s">
        <v>20528</v>
      </c>
      <c r="Q563" s="86"/>
      <c r="R563" s="82">
        <v>0</v>
      </c>
      <c r="S563" s="86">
        <v>14500</v>
      </c>
      <c r="T563" s="83">
        <v>45777</v>
      </c>
      <c r="U563" s="82">
        <v>100</v>
      </c>
      <c r="V563" s="82">
        <v>144567</v>
      </c>
      <c r="W563" s="82" t="s">
        <v>4961</v>
      </c>
      <c r="X563" s="82">
        <v>2963.0192000000002</v>
      </c>
      <c r="Y563" s="86">
        <v>8592755.5999999996</v>
      </c>
      <c r="Z563" s="86"/>
      <c r="AA563" s="82">
        <v>2307.3000000000002</v>
      </c>
      <c r="AB563" s="86">
        <v>-3.99</v>
      </c>
      <c r="AC563" s="86">
        <v>6424370</v>
      </c>
      <c r="AD563" s="86">
        <v>6424370</v>
      </c>
      <c r="AE563" s="86">
        <v>0</v>
      </c>
      <c r="AF563" s="86">
        <v>-2168385.6</v>
      </c>
      <c r="AG563" s="86">
        <v>-1901585.6</v>
      </c>
      <c r="AH563" s="86">
        <v>-266800</v>
      </c>
      <c r="AI563" s="86"/>
      <c r="AJ563" s="86">
        <v>2639664666.1199999</v>
      </c>
      <c r="AK563" s="82">
        <v>0.24340000000000001</v>
      </c>
      <c r="AL563" s="82" t="s">
        <v>20529</v>
      </c>
      <c r="AM563" s="82" t="s">
        <v>4979</v>
      </c>
      <c r="AN563" s="82">
        <v>794751</v>
      </c>
      <c r="AO563" s="82" t="s">
        <v>4989</v>
      </c>
      <c r="AP563" s="82"/>
      <c r="AQ563" s="83"/>
      <c r="AR563" s="83"/>
      <c r="AS563" s="82">
        <v>0</v>
      </c>
      <c r="AT563" s="82"/>
      <c r="AU563" s="83">
        <v>45777</v>
      </c>
      <c r="AV563" s="82" t="s">
        <v>4979</v>
      </c>
      <c r="AW563" s="82">
        <v>5</v>
      </c>
      <c r="AX563" s="83"/>
      <c r="AY563" s="82" t="s">
        <v>4963</v>
      </c>
      <c r="AZ563" s="82">
        <v>1</v>
      </c>
      <c r="BA563" s="82"/>
      <c r="BB563" s="82"/>
      <c r="BC563" s="87"/>
      <c r="BD563" s="87"/>
      <c r="BE563" s="87"/>
      <c r="BF563" s="87"/>
      <c r="BG563" s="82" t="s">
        <v>4888</v>
      </c>
      <c r="BH563" s="82" t="s">
        <v>8625</v>
      </c>
      <c r="BI563" s="82"/>
      <c r="BJ563" s="82"/>
      <c r="BK563" s="82"/>
      <c r="BL563" s="86">
        <v>6424370</v>
      </c>
      <c r="BM563" s="82">
        <v>0.24340000000000001</v>
      </c>
      <c r="BN563" s="82" t="s">
        <v>4964</v>
      </c>
      <c r="BO563" s="82"/>
      <c r="BP563" s="88"/>
      <c r="BQ563" s="88"/>
      <c r="BR563" s="88"/>
      <c r="BS563" s="82"/>
      <c r="BT563" s="85"/>
    </row>
    <row r="564" spans="1:72" hidden="1">
      <c r="A564" s="82" t="s">
        <v>5055</v>
      </c>
      <c r="B564" s="82" t="s">
        <v>5056</v>
      </c>
      <c r="C564" s="82" t="s">
        <v>2585</v>
      </c>
      <c r="D564" s="82" t="s">
        <v>8990</v>
      </c>
      <c r="E564" s="82" t="s">
        <v>8991</v>
      </c>
      <c r="F564" s="82" t="s">
        <v>4978</v>
      </c>
      <c r="G564" s="83"/>
      <c r="H564" s="84">
        <v>60528</v>
      </c>
      <c r="I564" s="85"/>
      <c r="J564" s="82">
        <v>873.55</v>
      </c>
      <c r="K564" s="86">
        <v>0</v>
      </c>
      <c r="L564" s="82"/>
      <c r="M564" s="82"/>
      <c r="N564" s="82"/>
      <c r="O564" s="82"/>
      <c r="P564" s="82" t="s">
        <v>8279</v>
      </c>
      <c r="Q564" s="86"/>
      <c r="R564" s="82">
        <v>0</v>
      </c>
      <c r="S564" s="86">
        <v>605280</v>
      </c>
      <c r="T564" s="83">
        <v>45777</v>
      </c>
      <c r="U564" s="82">
        <v>100</v>
      </c>
      <c r="V564" s="82">
        <v>117688</v>
      </c>
      <c r="W564" s="82" t="s">
        <v>4961</v>
      </c>
      <c r="X564" s="82">
        <v>767.97569999999996</v>
      </c>
      <c r="Y564" s="86">
        <v>46484033</v>
      </c>
      <c r="Z564" s="86"/>
      <c r="AA564" s="82">
        <v>878.4</v>
      </c>
      <c r="AB564" s="86">
        <v>-0.55000000000000004</v>
      </c>
      <c r="AC564" s="86">
        <v>52874234.399999999</v>
      </c>
      <c r="AD564" s="86">
        <v>52874234.399999999</v>
      </c>
      <c r="AE564" s="86">
        <v>0</v>
      </c>
      <c r="AF564" s="86">
        <v>6390201.4000000004</v>
      </c>
      <c r="AG564" s="86">
        <v>6683762.2000000002</v>
      </c>
      <c r="AH564" s="86">
        <v>-293560.8</v>
      </c>
      <c r="AI564" s="86"/>
      <c r="AJ564" s="86">
        <v>2639664666.1199999</v>
      </c>
      <c r="AK564" s="82">
        <v>2.0030999999999999</v>
      </c>
      <c r="AL564" s="82" t="s">
        <v>8992</v>
      </c>
      <c r="AM564" s="82" t="s">
        <v>4979</v>
      </c>
      <c r="AN564" s="82">
        <v>772544</v>
      </c>
      <c r="AO564" s="82" t="s">
        <v>8280</v>
      </c>
      <c r="AP564" s="82"/>
      <c r="AQ564" s="83">
        <v>45712</v>
      </c>
      <c r="AR564" s="83"/>
      <c r="AS564" s="82">
        <v>0</v>
      </c>
      <c r="AT564" s="82"/>
      <c r="AU564" s="83">
        <v>45777</v>
      </c>
      <c r="AV564" s="82" t="s">
        <v>4979</v>
      </c>
      <c r="AW564" s="82">
        <v>10</v>
      </c>
      <c r="AX564" s="83"/>
      <c r="AY564" s="82" t="s">
        <v>4963</v>
      </c>
      <c r="AZ564" s="82">
        <v>1</v>
      </c>
      <c r="BA564" s="82"/>
      <c r="BB564" s="82"/>
      <c r="BC564" s="87"/>
      <c r="BD564" s="87"/>
      <c r="BE564" s="87"/>
      <c r="BF564" s="87"/>
      <c r="BG564" s="82" t="s">
        <v>4888</v>
      </c>
      <c r="BH564" s="82" t="s">
        <v>8625</v>
      </c>
      <c r="BI564" s="82"/>
      <c r="BJ564" s="82"/>
      <c r="BK564" s="82"/>
      <c r="BL564" s="86">
        <v>52874234.399999999</v>
      </c>
      <c r="BM564" s="82">
        <v>2.0030999999999999</v>
      </c>
      <c r="BN564" s="82" t="s">
        <v>4964</v>
      </c>
      <c r="BO564" s="82"/>
      <c r="BP564" s="88"/>
      <c r="BQ564" s="88"/>
      <c r="BR564" s="88"/>
      <c r="BS564" s="82"/>
      <c r="BT564" s="85"/>
    </row>
    <row r="565" spans="1:72" hidden="1">
      <c r="A565" s="82" t="s">
        <v>5055</v>
      </c>
      <c r="B565" s="82" t="s">
        <v>5056</v>
      </c>
      <c r="C565" s="82" t="s">
        <v>20720</v>
      </c>
      <c r="D565" s="82" t="s">
        <v>3375</v>
      </c>
      <c r="E565" s="82" t="s">
        <v>8384</v>
      </c>
      <c r="F565" s="82" t="s">
        <v>4978</v>
      </c>
      <c r="G565" s="83"/>
      <c r="H565" s="84">
        <v>81003</v>
      </c>
      <c r="I565" s="85"/>
      <c r="J565" s="82">
        <v>611.70000000000005</v>
      </c>
      <c r="K565" s="86">
        <v>0</v>
      </c>
      <c r="L565" s="82"/>
      <c r="M565" s="82"/>
      <c r="N565" s="82"/>
      <c r="O565" s="82"/>
      <c r="P565" s="82" t="s">
        <v>8279</v>
      </c>
      <c r="Q565" s="86"/>
      <c r="R565" s="82">
        <v>0</v>
      </c>
      <c r="S565" s="86">
        <v>162006</v>
      </c>
      <c r="T565" s="83">
        <v>45777</v>
      </c>
      <c r="U565" s="82">
        <v>100</v>
      </c>
      <c r="V565" s="82">
        <v>179185</v>
      </c>
      <c r="W565" s="82" t="s">
        <v>4961</v>
      </c>
      <c r="X565" s="82">
        <v>513.60990000000004</v>
      </c>
      <c r="Y565" s="86">
        <v>41603941.18</v>
      </c>
      <c r="Z565" s="86"/>
      <c r="AA565" s="82">
        <v>614.70000000000005</v>
      </c>
      <c r="AB565" s="86">
        <v>-0.49</v>
      </c>
      <c r="AC565" s="86">
        <v>49549535.100000001</v>
      </c>
      <c r="AD565" s="86">
        <v>49549535.100000001</v>
      </c>
      <c r="AE565" s="86">
        <v>0</v>
      </c>
      <c r="AF565" s="86">
        <v>7945593.9199999999</v>
      </c>
      <c r="AG565" s="86">
        <v>8188602.9199999999</v>
      </c>
      <c r="AH565" s="86">
        <v>-243009</v>
      </c>
      <c r="AI565" s="86"/>
      <c r="AJ565" s="86">
        <v>2639664666.1199999</v>
      </c>
      <c r="AK565" s="82">
        <v>1.8771</v>
      </c>
      <c r="AL565" s="82" t="s">
        <v>8938</v>
      </c>
      <c r="AM565" s="82" t="s">
        <v>4979</v>
      </c>
      <c r="AN565" s="82">
        <v>8001</v>
      </c>
      <c r="AO565" s="82" t="s">
        <v>8280</v>
      </c>
      <c r="AP565" s="82"/>
      <c r="AQ565" s="83">
        <v>45687</v>
      </c>
      <c r="AR565" s="83"/>
      <c r="AS565" s="82">
        <v>0</v>
      </c>
      <c r="AT565" s="82"/>
      <c r="AU565" s="83">
        <v>45777</v>
      </c>
      <c r="AV565" s="82" t="s">
        <v>4979</v>
      </c>
      <c r="AW565" s="82">
        <v>2</v>
      </c>
      <c r="AX565" s="83"/>
      <c r="AY565" s="82" t="s">
        <v>4963</v>
      </c>
      <c r="AZ565" s="82">
        <v>1</v>
      </c>
      <c r="BA565" s="82"/>
      <c r="BB565" s="82"/>
      <c r="BC565" s="87"/>
      <c r="BD565" s="87"/>
      <c r="BE565" s="87"/>
      <c r="BF565" s="87"/>
      <c r="BG565" s="82" t="s">
        <v>4888</v>
      </c>
      <c r="BH565" s="82" t="s">
        <v>8625</v>
      </c>
      <c r="BI565" s="82"/>
      <c r="BJ565" s="82"/>
      <c r="BK565" s="82"/>
      <c r="BL565" s="86">
        <v>49549535.100000001</v>
      </c>
      <c r="BM565" s="82">
        <v>1.8771</v>
      </c>
      <c r="BN565" s="82" t="s">
        <v>4964</v>
      </c>
      <c r="BO565" s="82"/>
      <c r="BP565" s="88"/>
      <c r="BQ565" s="88"/>
      <c r="BR565" s="88"/>
      <c r="BS565" s="82"/>
      <c r="BT565" s="85"/>
    </row>
    <row r="566" spans="1:72" hidden="1">
      <c r="A566" s="82" t="s">
        <v>5055</v>
      </c>
      <c r="B566" s="82" t="s">
        <v>5056</v>
      </c>
      <c r="C566" s="82" t="s">
        <v>2770</v>
      </c>
      <c r="D566" s="82" t="s">
        <v>8640</v>
      </c>
      <c r="E566" s="82" t="s">
        <v>8641</v>
      </c>
      <c r="F566" s="82" t="s">
        <v>4978</v>
      </c>
      <c r="G566" s="83"/>
      <c r="H566" s="84">
        <v>50965</v>
      </c>
      <c r="I566" s="85"/>
      <c r="J566" s="82">
        <v>274.77999999999997</v>
      </c>
      <c r="K566" s="86">
        <v>0</v>
      </c>
      <c r="L566" s="82"/>
      <c r="M566" s="82"/>
      <c r="N566" s="82"/>
      <c r="O566" s="82"/>
      <c r="P566" s="82" t="s">
        <v>8628</v>
      </c>
      <c r="Q566" s="86"/>
      <c r="R566" s="82">
        <v>0</v>
      </c>
      <c r="S566" s="86">
        <v>509650</v>
      </c>
      <c r="T566" s="83">
        <v>45777</v>
      </c>
      <c r="U566" s="82">
        <v>100</v>
      </c>
      <c r="V566" s="82">
        <v>109885</v>
      </c>
      <c r="W566" s="82" t="s">
        <v>4961</v>
      </c>
      <c r="X566" s="82">
        <v>981.41070000000002</v>
      </c>
      <c r="Y566" s="86">
        <v>50017598</v>
      </c>
      <c r="Z566" s="86"/>
      <c r="AA566" s="82">
        <v>288.19</v>
      </c>
      <c r="AB566" s="86">
        <v>-4.6500000000000004</v>
      </c>
      <c r="AC566" s="86">
        <v>14004162.699999999</v>
      </c>
      <c r="AD566" s="86">
        <v>14004162.699999999</v>
      </c>
      <c r="AE566" s="86">
        <v>0</v>
      </c>
      <c r="AF566" s="86">
        <v>-36013435.299999997</v>
      </c>
      <c r="AG566" s="86">
        <v>-35329994.649999999</v>
      </c>
      <c r="AH566" s="86">
        <v>-683440.65</v>
      </c>
      <c r="AI566" s="86"/>
      <c r="AJ566" s="86">
        <v>2639664666.1199999</v>
      </c>
      <c r="AK566" s="82">
        <v>0.53049999999999997</v>
      </c>
      <c r="AL566" s="82" t="s">
        <v>8642</v>
      </c>
      <c r="AM566" s="82" t="s">
        <v>4979</v>
      </c>
      <c r="AN566" s="82">
        <v>785844</v>
      </c>
      <c r="AO566" s="82" t="s">
        <v>8280</v>
      </c>
      <c r="AP566" s="82"/>
      <c r="AQ566" s="83"/>
      <c r="AR566" s="83"/>
      <c r="AS566" s="82">
        <v>0</v>
      </c>
      <c r="AT566" s="82"/>
      <c r="AU566" s="83">
        <v>45777</v>
      </c>
      <c r="AV566" s="82" t="s">
        <v>4979</v>
      </c>
      <c r="AW566" s="82">
        <v>10</v>
      </c>
      <c r="AX566" s="83"/>
      <c r="AY566" s="82" t="s">
        <v>4963</v>
      </c>
      <c r="AZ566" s="82">
        <v>1</v>
      </c>
      <c r="BA566" s="82"/>
      <c r="BB566" s="82"/>
      <c r="BC566" s="87"/>
      <c r="BD566" s="87"/>
      <c r="BE566" s="87"/>
      <c r="BF566" s="87"/>
      <c r="BG566" s="82" t="s">
        <v>4888</v>
      </c>
      <c r="BH566" s="82" t="s">
        <v>8625</v>
      </c>
      <c r="BI566" s="82"/>
      <c r="BJ566" s="82"/>
      <c r="BK566" s="82"/>
      <c r="BL566" s="86">
        <v>14004162.699999999</v>
      </c>
      <c r="BM566" s="82">
        <v>0.53049999999999997</v>
      </c>
      <c r="BN566" s="82" t="s">
        <v>4964</v>
      </c>
      <c r="BO566" s="82"/>
      <c r="BP566" s="88"/>
      <c r="BQ566" s="88"/>
      <c r="BR566" s="88"/>
      <c r="BS566" s="82"/>
      <c r="BT566" s="85"/>
    </row>
    <row r="567" spans="1:72" hidden="1">
      <c r="A567" s="82" t="s">
        <v>5055</v>
      </c>
      <c r="B567" s="82" t="s">
        <v>5056</v>
      </c>
      <c r="C567" s="82" t="s">
        <v>2588</v>
      </c>
      <c r="D567" s="82" t="s">
        <v>5258</v>
      </c>
      <c r="E567" s="82" t="s">
        <v>8321</v>
      </c>
      <c r="F567" s="82" t="s">
        <v>4978</v>
      </c>
      <c r="G567" s="83"/>
      <c r="H567" s="84">
        <v>194490</v>
      </c>
      <c r="I567" s="85"/>
      <c r="J567" s="82">
        <v>788.65</v>
      </c>
      <c r="K567" s="86">
        <v>0</v>
      </c>
      <c r="L567" s="82"/>
      <c r="M567" s="82"/>
      <c r="N567" s="82"/>
      <c r="O567" s="82"/>
      <c r="P567" s="82" t="s">
        <v>4973</v>
      </c>
      <c r="Q567" s="86"/>
      <c r="R567" s="82">
        <v>0</v>
      </c>
      <c r="S567" s="86">
        <v>194490</v>
      </c>
      <c r="T567" s="83">
        <v>45777</v>
      </c>
      <c r="U567" s="82">
        <v>100</v>
      </c>
      <c r="V567" s="82">
        <v>6783</v>
      </c>
      <c r="W567" s="82" t="s">
        <v>4961</v>
      </c>
      <c r="X567" s="82">
        <v>611.9864</v>
      </c>
      <c r="Y567" s="86">
        <v>119025244.12</v>
      </c>
      <c r="Z567" s="86"/>
      <c r="AA567" s="82">
        <v>812.55</v>
      </c>
      <c r="AB567" s="86">
        <v>-2.94</v>
      </c>
      <c r="AC567" s="86">
        <v>153384538.5</v>
      </c>
      <c r="AD567" s="86">
        <v>153384538.5</v>
      </c>
      <c r="AE567" s="86">
        <v>0</v>
      </c>
      <c r="AF567" s="86">
        <v>34359294.380000003</v>
      </c>
      <c r="AG567" s="86">
        <v>39007605.380000003</v>
      </c>
      <c r="AH567" s="86">
        <v>-4648311</v>
      </c>
      <c r="AI567" s="86"/>
      <c r="AJ567" s="86">
        <v>2639664666.1199999</v>
      </c>
      <c r="AK567" s="82">
        <v>5.8108000000000004</v>
      </c>
      <c r="AL567" s="82" t="s">
        <v>8564</v>
      </c>
      <c r="AM567" s="82" t="s">
        <v>4979</v>
      </c>
      <c r="AN567" s="82">
        <v>8119</v>
      </c>
      <c r="AO567" s="82" t="s">
        <v>4962</v>
      </c>
      <c r="AP567" s="82"/>
      <c r="AQ567" s="83">
        <v>45433</v>
      </c>
      <c r="AR567" s="83"/>
      <c r="AS567" s="82">
        <v>0</v>
      </c>
      <c r="AT567" s="82"/>
      <c r="AU567" s="83">
        <v>45777</v>
      </c>
      <c r="AV567" s="82" t="s">
        <v>4979</v>
      </c>
      <c r="AW567" s="82">
        <v>1</v>
      </c>
      <c r="AX567" s="83"/>
      <c r="AY567" s="82" t="s">
        <v>4963</v>
      </c>
      <c r="AZ567" s="82">
        <v>1</v>
      </c>
      <c r="BA567" s="82"/>
      <c r="BB567" s="82"/>
      <c r="BC567" s="87"/>
      <c r="BD567" s="87"/>
      <c r="BE567" s="87"/>
      <c r="BF567" s="87"/>
      <c r="BG567" s="82" t="s">
        <v>4888</v>
      </c>
      <c r="BH567" s="82" t="s">
        <v>8625</v>
      </c>
      <c r="BI567" s="82"/>
      <c r="BJ567" s="82"/>
      <c r="BK567" s="82"/>
      <c r="BL567" s="86">
        <v>153384538.5</v>
      </c>
      <c r="BM567" s="82">
        <v>5.8108000000000004</v>
      </c>
      <c r="BN567" s="82" t="s">
        <v>4964</v>
      </c>
      <c r="BO567" s="82"/>
      <c r="BP567" s="88"/>
      <c r="BQ567" s="88"/>
      <c r="BR567" s="88"/>
      <c r="BS567" s="82"/>
      <c r="BT567" s="85"/>
    </row>
    <row r="568" spans="1:72" hidden="1">
      <c r="A568" s="82" t="s">
        <v>5055</v>
      </c>
      <c r="B568" s="82" t="s">
        <v>5056</v>
      </c>
      <c r="C568" s="82" t="s">
        <v>2764</v>
      </c>
      <c r="D568" s="82" t="s">
        <v>12406</v>
      </c>
      <c r="E568" s="82" t="s">
        <v>12407</v>
      </c>
      <c r="F568" s="82" t="s">
        <v>4978</v>
      </c>
      <c r="G568" s="83"/>
      <c r="H568" s="84">
        <v>2384365</v>
      </c>
      <c r="I568" s="85"/>
      <c r="J568" s="82">
        <v>25.47</v>
      </c>
      <c r="K568" s="86">
        <v>0</v>
      </c>
      <c r="L568" s="82"/>
      <c r="M568" s="82"/>
      <c r="N568" s="82"/>
      <c r="O568" s="82"/>
      <c r="P568" s="82" t="s">
        <v>4960</v>
      </c>
      <c r="Q568" s="86"/>
      <c r="R568" s="82">
        <v>0</v>
      </c>
      <c r="S568" s="86">
        <v>2384365</v>
      </c>
      <c r="T568" s="83">
        <v>45777</v>
      </c>
      <c r="U568" s="82">
        <v>100</v>
      </c>
      <c r="V568" s="82">
        <v>6782</v>
      </c>
      <c r="W568" s="82" t="s">
        <v>4961</v>
      </c>
      <c r="X568" s="82">
        <v>24.5715</v>
      </c>
      <c r="Y568" s="86">
        <v>58587500.990000002</v>
      </c>
      <c r="Z568" s="86"/>
      <c r="AA568" s="82">
        <v>25.62</v>
      </c>
      <c r="AB568" s="86">
        <v>-0.59</v>
      </c>
      <c r="AC568" s="86">
        <v>60729776.549999997</v>
      </c>
      <c r="AD568" s="86">
        <v>60729776.549999997</v>
      </c>
      <c r="AE568" s="86">
        <v>0</v>
      </c>
      <c r="AF568" s="86">
        <v>2142275.56</v>
      </c>
      <c r="AG568" s="86">
        <v>2499930.31</v>
      </c>
      <c r="AH568" s="86">
        <v>-357654.75</v>
      </c>
      <c r="AI568" s="86"/>
      <c r="AJ568" s="86">
        <v>2639664666.1199999</v>
      </c>
      <c r="AK568" s="82">
        <v>2.3007</v>
      </c>
      <c r="AL568" s="82" t="s">
        <v>12408</v>
      </c>
      <c r="AM568" s="82" t="s">
        <v>4979</v>
      </c>
      <c r="AN568" s="82">
        <v>8069</v>
      </c>
      <c r="AO568" s="82" t="s">
        <v>4962</v>
      </c>
      <c r="AP568" s="82"/>
      <c r="AQ568" s="83"/>
      <c r="AR568" s="83"/>
      <c r="AS568" s="82">
        <v>0</v>
      </c>
      <c r="AT568" s="82"/>
      <c r="AU568" s="83">
        <v>45777</v>
      </c>
      <c r="AV568" s="82" t="s">
        <v>4979</v>
      </c>
      <c r="AW568" s="82">
        <v>1</v>
      </c>
      <c r="AX568" s="83"/>
      <c r="AY568" s="82" t="s">
        <v>4963</v>
      </c>
      <c r="AZ568" s="82">
        <v>1</v>
      </c>
      <c r="BA568" s="82"/>
      <c r="BB568" s="82"/>
      <c r="BC568" s="87"/>
      <c r="BD568" s="87"/>
      <c r="BE568" s="87"/>
      <c r="BF568" s="87"/>
      <c r="BG568" s="82" t="s">
        <v>4888</v>
      </c>
      <c r="BH568" s="82" t="s">
        <v>8625</v>
      </c>
      <c r="BI568" s="82"/>
      <c r="BJ568" s="82"/>
      <c r="BK568" s="82"/>
      <c r="BL568" s="86">
        <v>60729776.549999997</v>
      </c>
      <c r="BM568" s="82">
        <v>2.3007</v>
      </c>
      <c r="BN568" s="82" t="s">
        <v>4964</v>
      </c>
      <c r="BO568" s="82"/>
      <c r="BP568" s="88"/>
      <c r="BQ568" s="88"/>
      <c r="BR568" s="88"/>
      <c r="BS568" s="82"/>
      <c r="BT568" s="85"/>
    </row>
    <row r="569" spans="1:72" hidden="1">
      <c r="A569" s="82" t="s">
        <v>5055</v>
      </c>
      <c r="B569" s="82" t="s">
        <v>5056</v>
      </c>
      <c r="C569" s="82" t="s">
        <v>3060</v>
      </c>
      <c r="D569" s="82" t="s">
        <v>3423</v>
      </c>
      <c r="E569" s="82" t="s">
        <v>8791</v>
      </c>
      <c r="F569" s="82" t="s">
        <v>4978</v>
      </c>
      <c r="G569" s="83"/>
      <c r="H569" s="84">
        <v>4471</v>
      </c>
      <c r="I569" s="85"/>
      <c r="J569" s="82">
        <v>9099.5</v>
      </c>
      <c r="K569" s="86">
        <v>0</v>
      </c>
      <c r="L569" s="82"/>
      <c r="M569" s="82"/>
      <c r="N569" s="82"/>
      <c r="O569" s="82"/>
      <c r="P569" s="82" t="s">
        <v>8376</v>
      </c>
      <c r="Q569" s="86"/>
      <c r="R569" s="82">
        <v>0</v>
      </c>
      <c r="S569" s="86">
        <v>22355</v>
      </c>
      <c r="T569" s="83">
        <v>45777</v>
      </c>
      <c r="U569" s="82">
        <v>100</v>
      </c>
      <c r="V569" s="82">
        <v>24475</v>
      </c>
      <c r="W569" s="82" t="s">
        <v>4961</v>
      </c>
      <c r="X569" s="82">
        <v>14264.801299999999</v>
      </c>
      <c r="Y569" s="86">
        <v>63777926.630000003</v>
      </c>
      <c r="Z569" s="86"/>
      <c r="AA569" s="82">
        <v>9364</v>
      </c>
      <c r="AB569" s="86">
        <v>-2.82</v>
      </c>
      <c r="AC569" s="86">
        <v>40683864.5</v>
      </c>
      <c r="AD569" s="86">
        <v>40683864.5</v>
      </c>
      <c r="AE569" s="86">
        <v>0</v>
      </c>
      <c r="AF569" s="86">
        <v>-23094062.129999999</v>
      </c>
      <c r="AG569" s="86">
        <v>-21911482.629999999</v>
      </c>
      <c r="AH569" s="86">
        <v>-1182579.5</v>
      </c>
      <c r="AI569" s="86"/>
      <c r="AJ569" s="86">
        <v>2639664666.1199999</v>
      </c>
      <c r="AK569" s="82">
        <v>1.5412999999999999</v>
      </c>
      <c r="AL569" s="82" t="s">
        <v>8792</v>
      </c>
      <c r="AM569" s="82" t="s">
        <v>4979</v>
      </c>
      <c r="AN569" s="82">
        <v>8188</v>
      </c>
      <c r="AO569" s="82" t="s">
        <v>8280</v>
      </c>
      <c r="AP569" s="82"/>
      <c r="AQ569" s="83">
        <v>45743</v>
      </c>
      <c r="AR569" s="83"/>
      <c r="AS569" s="82">
        <v>0</v>
      </c>
      <c r="AT569" s="82"/>
      <c r="AU569" s="83">
        <v>45777</v>
      </c>
      <c r="AV569" s="82" t="s">
        <v>4979</v>
      </c>
      <c r="AW569" s="82">
        <v>5</v>
      </c>
      <c r="AX569" s="83"/>
      <c r="AY569" s="82" t="s">
        <v>4963</v>
      </c>
      <c r="AZ569" s="82">
        <v>1</v>
      </c>
      <c r="BA569" s="82"/>
      <c r="BB569" s="82"/>
      <c r="BC569" s="87"/>
      <c r="BD569" s="87"/>
      <c r="BE569" s="87"/>
      <c r="BF569" s="87"/>
      <c r="BG569" s="82" t="s">
        <v>4888</v>
      </c>
      <c r="BH569" s="82" t="s">
        <v>8625</v>
      </c>
      <c r="BI569" s="82"/>
      <c r="BJ569" s="82"/>
      <c r="BK569" s="82"/>
      <c r="BL569" s="86">
        <v>40683864.5</v>
      </c>
      <c r="BM569" s="82">
        <v>1.5412999999999999</v>
      </c>
      <c r="BN569" s="82" t="s">
        <v>4964</v>
      </c>
      <c r="BO569" s="82"/>
      <c r="BP569" s="88"/>
      <c r="BQ569" s="88"/>
      <c r="BR569" s="88"/>
      <c r="BS569" s="82"/>
      <c r="BT569" s="85"/>
    </row>
    <row r="570" spans="1:72" hidden="1">
      <c r="A570" s="82" t="s">
        <v>5055</v>
      </c>
      <c r="B570" s="82" t="s">
        <v>5056</v>
      </c>
      <c r="C570" s="82" t="s">
        <v>3086</v>
      </c>
      <c r="D570" s="82" t="s">
        <v>22088</v>
      </c>
      <c r="E570" s="82" t="s">
        <v>22089</v>
      </c>
      <c r="F570" s="82" t="s">
        <v>4978</v>
      </c>
      <c r="G570" s="83"/>
      <c r="H570" s="84">
        <v>189810</v>
      </c>
      <c r="I570" s="85"/>
      <c r="J570" s="82">
        <v>42.63</v>
      </c>
      <c r="K570" s="86">
        <v>0</v>
      </c>
      <c r="L570" s="82"/>
      <c r="M570" s="82"/>
      <c r="N570" s="82"/>
      <c r="O570" s="82"/>
      <c r="P570" s="82" t="s">
        <v>5046</v>
      </c>
      <c r="Q570" s="86"/>
      <c r="R570" s="82">
        <v>0</v>
      </c>
      <c r="S570" s="86">
        <v>1898100</v>
      </c>
      <c r="T570" s="83">
        <v>45777</v>
      </c>
      <c r="U570" s="82">
        <v>100</v>
      </c>
      <c r="V570" s="82">
        <v>113870</v>
      </c>
      <c r="W570" s="82" t="s">
        <v>4961</v>
      </c>
      <c r="X570" s="82">
        <v>34.294199999999996</v>
      </c>
      <c r="Y570" s="86">
        <v>6509382.0999999996</v>
      </c>
      <c r="Z570" s="86"/>
      <c r="AA570" s="82">
        <v>43.9</v>
      </c>
      <c r="AB570" s="86">
        <v>-2.89</v>
      </c>
      <c r="AC570" s="86">
        <v>8091600.2999999998</v>
      </c>
      <c r="AD570" s="86">
        <v>8091600.2999999998</v>
      </c>
      <c r="AE570" s="86">
        <v>0</v>
      </c>
      <c r="AF570" s="86">
        <v>1582218.2</v>
      </c>
      <c r="AG570" s="86">
        <v>1823276.9</v>
      </c>
      <c r="AH570" s="86">
        <v>-241058.7</v>
      </c>
      <c r="AI570" s="86"/>
      <c r="AJ570" s="86">
        <v>2639664666.1199999</v>
      </c>
      <c r="AK570" s="82">
        <v>0.30649999999999999</v>
      </c>
      <c r="AL570" s="82" t="s">
        <v>22090</v>
      </c>
      <c r="AM570" s="82" t="s">
        <v>4979</v>
      </c>
      <c r="AN570" s="82">
        <v>783538</v>
      </c>
      <c r="AO570" s="82" t="s">
        <v>4962</v>
      </c>
      <c r="AP570" s="82"/>
      <c r="AQ570" s="83"/>
      <c r="AR570" s="83"/>
      <c r="AS570" s="82">
        <v>0</v>
      </c>
      <c r="AT570" s="82"/>
      <c r="AU570" s="83">
        <v>45777</v>
      </c>
      <c r="AV570" s="82" t="s">
        <v>4979</v>
      </c>
      <c r="AW570" s="82">
        <v>10</v>
      </c>
      <c r="AX570" s="83"/>
      <c r="AY570" s="82" t="s">
        <v>4963</v>
      </c>
      <c r="AZ570" s="82">
        <v>1</v>
      </c>
      <c r="BA570" s="82"/>
      <c r="BB570" s="82"/>
      <c r="BC570" s="87"/>
      <c r="BD570" s="87"/>
      <c r="BE570" s="87"/>
      <c r="BF570" s="87"/>
      <c r="BG570" s="82" t="s">
        <v>4888</v>
      </c>
      <c r="BH570" s="82" t="s">
        <v>8625</v>
      </c>
      <c r="BI570" s="82"/>
      <c r="BJ570" s="82"/>
      <c r="BK570" s="82"/>
      <c r="BL570" s="86">
        <v>8091600.2999999998</v>
      </c>
      <c r="BM570" s="82">
        <v>0.30649999999999999</v>
      </c>
      <c r="BN570" s="82" t="s">
        <v>4964</v>
      </c>
      <c r="BO570" s="82"/>
      <c r="BP570" s="88"/>
      <c r="BQ570" s="88"/>
      <c r="BR570" s="88"/>
      <c r="BS570" s="82"/>
      <c r="BT570" s="85"/>
    </row>
    <row r="571" spans="1:72" hidden="1">
      <c r="A571" s="82" t="s">
        <v>5055</v>
      </c>
      <c r="B571" s="82" t="s">
        <v>5056</v>
      </c>
      <c r="C571" s="82" t="s">
        <v>21841</v>
      </c>
      <c r="D571" s="82" t="s">
        <v>21842</v>
      </c>
      <c r="E571" s="82" t="s">
        <v>4965</v>
      </c>
      <c r="F571" s="82" t="s">
        <v>4966</v>
      </c>
      <c r="G571" s="83">
        <v>45779</v>
      </c>
      <c r="H571" s="84">
        <v>443533.538</v>
      </c>
      <c r="I571" s="85"/>
      <c r="J571" s="82">
        <v>99.98357</v>
      </c>
      <c r="K571" s="86">
        <v>0</v>
      </c>
      <c r="L571" s="82"/>
      <c r="M571" s="82"/>
      <c r="N571" s="82"/>
      <c r="O571" s="82"/>
      <c r="P571" s="82" t="s">
        <v>4967</v>
      </c>
      <c r="Q571" s="86">
        <v>44353353.810000002</v>
      </c>
      <c r="R571" s="82">
        <v>0.01</v>
      </c>
      <c r="S571" s="86">
        <v>44353353.810000002</v>
      </c>
      <c r="T571" s="83">
        <v>45777</v>
      </c>
      <c r="U571" s="82">
        <v>247</v>
      </c>
      <c r="V571" s="82">
        <v>178347</v>
      </c>
      <c r="W571" s="82" t="s">
        <v>4961</v>
      </c>
      <c r="X571" s="82">
        <v>99.967100000000002</v>
      </c>
      <c r="Y571" s="86">
        <v>44338781.960000001</v>
      </c>
      <c r="Z571" s="86">
        <v>44346067.880000003</v>
      </c>
      <c r="AA571" s="82"/>
      <c r="AB571" s="86"/>
      <c r="AC571" s="86">
        <v>44346067.880000003</v>
      </c>
      <c r="AD571" s="86">
        <v>44346067.880000003</v>
      </c>
      <c r="AE571" s="86">
        <v>7285.92</v>
      </c>
      <c r="AF571" s="86">
        <v>0</v>
      </c>
      <c r="AG571" s="86"/>
      <c r="AH571" s="86">
        <v>0</v>
      </c>
      <c r="AI571" s="86"/>
      <c r="AJ571" s="86">
        <v>2639664666.1199999</v>
      </c>
      <c r="AK571" s="82">
        <v>1.68</v>
      </c>
      <c r="AL571" s="82" t="s">
        <v>21843</v>
      </c>
      <c r="AM571" s="82" t="s">
        <v>4968</v>
      </c>
      <c r="AN571" s="82">
        <v>73640</v>
      </c>
      <c r="AO571" s="82" t="s">
        <v>4967</v>
      </c>
      <c r="AP571" s="82"/>
      <c r="AQ571" s="83"/>
      <c r="AR571" s="83"/>
      <c r="AS571" s="82">
        <v>2</v>
      </c>
      <c r="AT571" s="82"/>
      <c r="AU571" s="83">
        <v>45777</v>
      </c>
      <c r="AV571" s="82" t="s">
        <v>4968</v>
      </c>
      <c r="AW571" s="82">
        <v>100</v>
      </c>
      <c r="AX571" s="83"/>
      <c r="AY571" s="82" t="s">
        <v>4969</v>
      </c>
      <c r="AZ571" s="82">
        <v>1</v>
      </c>
      <c r="BA571" s="82"/>
      <c r="BB571" s="82"/>
      <c r="BC571" s="87"/>
      <c r="BD571" s="87"/>
      <c r="BE571" s="87"/>
      <c r="BF571" s="87"/>
      <c r="BG571" s="82" t="s">
        <v>4888</v>
      </c>
      <c r="BH571" s="82" t="s">
        <v>8625</v>
      </c>
      <c r="BI571" s="82"/>
      <c r="BJ571" s="82"/>
      <c r="BK571" s="82"/>
      <c r="BL571" s="86">
        <v>44346067.880000003</v>
      </c>
      <c r="BM571" s="82">
        <v>1.68</v>
      </c>
      <c r="BN571" s="82" t="s">
        <v>4967</v>
      </c>
      <c r="BO571" s="82"/>
      <c r="BP571" s="88"/>
      <c r="BQ571" s="88"/>
      <c r="BR571" s="88"/>
      <c r="BS571" s="82"/>
      <c r="BT571" s="85"/>
    </row>
    <row r="572" spans="1:72" hidden="1">
      <c r="A572" s="82" t="s">
        <v>5055</v>
      </c>
      <c r="B572" s="82" t="s">
        <v>5056</v>
      </c>
      <c r="C572" s="82"/>
      <c r="D572" s="82"/>
      <c r="E572" s="82"/>
      <c r="F572" s="82" t="s">
        <v>4970</v>
      </c>
      <c r="G572" s="83"/>
      <c r="H572" s="84"/>
      <c r="I572" s="85"/>
      <c r="J572" s="82"/>
      <c r="K572" s="86"/>
      <c r="L572" s="82"/>
      <c r="M572" s="82"/>
      <c r="N572" s="82"/>
      <c r="O572" s="82"/>
      <c r="P572" s="82" t="s">
        <v>4971</v>
      </c>
      <c r="Q572" s="86"/>
      <c r="R572" s="82">
        <v>0</v>
      </c>
      <c r="S572" s="86"/>
      <c r="T572" s="83">
        <v>45777</v>
      </c>
      <c r="U572" s="82"/>
      <c r="V572" s="82"/>
      <c r="W572" s="82"/>
      <c r="X572" s="82"/>
      <c r="Y572" s="86"/>
      <c r="Z572" s="86"/>
      <c r="AA572" s="82"/>
      <c r="AB572" s="86"/>
      <c r="AC572" s="86">
        <v>21191515.600000001</v>
      </c>
      <c r="AD572" s="86">
        <v>21191515.600000001</v>
      </c>
      <c r="AE572" s="86"/>
      <c r="AF572" s="86"/>
      <c r="AG572" s="86"/>
      <c r="AH572" s="86">
        <v>0</v>
      </c>
      <c r="AI572" s="86"/>
      <c r="AJ572" s="86"/>
      <c r="AK572" s="82">
        <v>0.80279999999999996</v>
      </c>
      <c r="AL572" s="82"/>
      <c r="AM572" s="82"/>
      <c r="AN572" s="82"/>
      <c r="AO572" s="82" t="s">
        <v>4971</v>
      </c>
      <c r="AP572" s="82"/>
      <c r="AQ572" s="83"/>
      <c r="AR572" s="83"/>
      <c r="AS572" s="82"/>
      <c r="AT572" s="82"/>
      <c r="AU572" s="83"/>
      <c r="AV572" s="82"/>
      <c r="AW572" s="82"/>
      <c r="AX572" s="83"/>
      <c r="AY572" s="82" t="s">
        <v>4963</v>
      </c>
      <c r="AZ572" s="82">
        <v>1</v>
      </c>
      <c r="BA572" s="82"/>
      <c r="BB572" s="82"/>
      <c r="BC572" s="87"/>
      <c r="BD572" s="87"/>
      <c r="BE572" s="87"/>
      <c r="BF572" s="87"/>
      <c r="BG572" s="82" t="s">
        <v>4888</v>
      </c>
      <c r="BH572" s="82" t="s">
        <v>8625</v>
      </c>
      <c r="BI572" s="82"/>
      <c r="BJ572" s="82"/>
      <c r="BK572" s="82"/>
      <c r="BL572" s="86">
        <v>21191515.600000001</v>
      </c>
      <c r="BM572" s="82">
        <v>0.80279999999999996</v>
      </c>
      <c r="BN572" s="82" t="s">
        <v>4971</v>
      </c>
      <c r="BO572" s="82"/>
      <c r="BP572" s="88"/>
      <c r="BQ572" s="88"/>
      <c r="BR572" s="88"/>
      <c r="BS572" s="82"/>
      <c r="BT572" s="85"/>
    </row>
    <row r="573" spans="1:72" hidden="1">
      <c r="A573" s="82" t="s">
        <v>5059</v>
      </c>
      <c r="B573" s="82" t="s">
        <v>9472</v>
      </c>
      <c r="C573" s="82" t="s">
        <v>139</v>
      </c>
      <c r="D573" s="82" t="s">
        <v>5446</v>
      </c>
      <c r="E573" s="82" t="s">
        <v>8510</v>
      </c>
      <c r="F573" s="82" t="s">
        <v>4978</v>
      </c>
      <c r="G573" s="83"/>
      <c r="H573" s="84">
        <v>338</v>
      </c>
      <c r="I573" s="85"/>
      <c r="J573" s="82">
        <v>5116</v>
      </c>
      <c r="K573" s="86">
        <v>0</v>
      </c>
      <c r="L573" s="82"/>
      <c r="M573" s="82"/>
      <c r="N573" s="82"/>
      <c r="O573" s="82"/>
      <c r="P573" s="82" t="s">
        <v>4999</v>
      </c>
      <c r="Q573" s="86"/>
      <c r="R573" s="82">
        <v>0</v>
      </c>
      <c r="S573" s="86">
        <v>676</v>
      </c>
      <c r="T573" s="83">
        <v>45777</v>
      </c>
      <c r="U573" s="82">
        <v>100</v>
      </c>
      <c r="V573" s="82">
        <v>55268</v>
      </c>
      <c r="W573" s="82" t="s">
        <v>4961</v>
      </c>
      <c r="X573" s="82">
        <v>2687.3274999999999</v>
      </c>
      <c r="Y573" s="86">
        <v>908316.69</v>
      </c>
      <c r="Z573" s="86"/>
      <c r="AA573" s="82">
        <v>5030.8</v>
      </c>
      <c r="AB573" s="86">
        <v>1.69</v>
      </c>
      <c r="AC573" s="86">
        <v>1729208</v>
      </c>
      <c r="AD573" s="86">
        <v>1729208</v>
      </c>
      <c r="AE573" s="86">
        <v>0</v>
      </c>
      <c r="AF573" s="86">
        <v>820891.31</v>
      </c>
      <c r="AG573" s="86">
        <v>792093.71</v>
      </c>
      <c r="AH573" s="86">
        <v>28797.599999999999</v>
      </c>
      <c r="AI573" s="86"/>
      <c r="AJ573" s="86">
        <v>147057568.38999999</v>
      </c>
      <c r="AK573" s="82">
        <v>1.1758999999999999</v>
      </c>
      <c r="AL573" s="82" t="s">
        <v>8511</v>
      </c>
      <c r="AM573" s="82" t="s">
        <v>4979</v>
      </c>
      <c r="AN573" s="82">
        <v>774615</v>
      </c>
      <c r="AO573" s="82" t="s">
        <v>5000</v>
      </c>
      <c r="AP573" s="82"/>
      <c r="AQ573" s="83">
        <v>45701</v>
      </c>
      <c r="AR573" s="83"/>
      <c r="AS573" s="82">
        <v>0</v>
      </c>
      <c r="AT573" s="82"/>
      <c r="AU573" s="83">
        <v>45777</v>
      </c>
      <c r="AV573" s="82" t="s">
        <v>4979</v>
      </c>
      <c r="AW573" s="82">
        <v>2</v>
      </c>
      <c r="AX573" s="83"/>
      <c r="AY573" s="82" t="s">
        <v>4963</v>
      </c>
      <c r="AZ573" s="82">
        <v>1</v>
      </c>
      <c r="BA573" s="82"/>
      <c r="BB573" s="82"/>
      <c r="BC573" s="87"/>
      <c r="BD573" s="87"/>
      <c r="BE573" s="87"/>
      <c r="BF573" s="87"/>
      <c r="BG573" s="82" t="s">
        <v>4888</v>
      </c>
      <c r="BH573" s="82" t="s">
        <v>8643</v>
      </c>
      <c r="BI573" s="82"/>
      <c r="BJ573" s="82"/>
      <c r="BK573" s="82"/>
      <c r="BL573" s="86">
        <v>1729208</v>
      </c>
      <c r="BM573" s="82">
        <v>1.1758999999999999</v>
      </c>
      <c r="BN573" s="82" t="s">
        <v>4997</v>
      </c>
      <c r="BO573" s="82"/>
      <c r="BP573" s="88"/>
      <c r="BQ573" s="88"/>
      <c r="BR573" s="88"/>
      <c r="BS573" s="82"/>
      <c r="BT573" s="85"/>
    </row>
    <row r="574" spans="1:72" hidden="1">
      <c r="A574" s="82" t="s">
        <v>5059</v>
      </c>
      <c r="B574" s="82" t="s">
        <v>9472</v>
      </c>
      <c r="C574" s="82" t="s">
        <v>155</v>
      </c>
      <c r="D574" s="82" t="s">
        <v>22091</v>
      </c>
      <c r="E574" s="82" t="s">
        <v>22092</v>
      </c>
      <c r="F574" s="82" t="s">
        <v>4978</v>
      </c>
      <c r="G574" s="83"/>
      <c r="H574" s="84">
        <v>98</v>
      </c>
      <c r="I574" s="85"/>
      <c r="J574" s="82">
        <v>6155.5</v>
      </c>
      <c r="K574" s="86">
        <v>0</v>
      </c>
      <c r="L574" s="82"/>
      <c r="M574" s="82"/>
      <c r="N574" s="82"/>
      <c r="O574" s="82"/>
      <c r="P574" s="82" t="s">
        <v>5018</v>
      </c>
      <c r="Q574" s="86"/>
      <c r="R574" s="82">
        <v>0</v>
      </c>
      <c r="S574" s="86">
        <v>980</v>
      </c>
      <c r="T574" s="83">
        <v>45777</v>
      </c>
      <c r="U574" s="82">
        <v>100</v>
      </c>
      <c r="V574" s="82">
        <v>88149</v>
      </c>
      <c r="W574" s="82" t="s">
        <v>4961</v>
      </c>
      <c r="X574" s="82">
        <v>6542.6167999999998</v>
      </c>
      <c r="Y574" s="86">
        <v>641176.44999999995</v>
      </c>
      <c r="Z574" s="86"/>
      <c r="AA574" s="82">
        <v>6315.5</v>
      </c>
      <c r="AB574" s="86">
        <v>-2.5299999999999998</v>
      </c>
      <c r="AC574" s="86">
        <v>603239</v>
      </c>
      <c r="AD574" s="86">
        <v>603239</v>
      </c>
      <c r="AE574" s="86">
        <v>0</v>
      </c>
      <c r="AF574" s="86">
        <v>-37937.449999999997</v>
      </c>
      <c r="AG574" s="86">
        <v>-22257.45</v>
      </c>
      <c r="AH574" s="86">
        <v>-15680</v>
      </c>
      <c r="AI574" s="86"/>
      <c r="AJ574" s="86">
        <v>147057568.38999999</v>
      </c>
      <c r="AK574" s="82">
        <v>0.41020000000000001</v>
      </c>
      <c r="AL574" s="82" t="s">
        <v>22093</v>
      </c>
      <c r="AM574" s="82" t="s">
        <v>4979</v>
      </c>
      <c r="AN574" s="82">
        <v>783569</v>
      </c>
      <c r="AO574" s="82" t="s">
        <v>4998</v>
      </c>
      <c r="AP574" s="82"/>
      <c r="AQ574" s="83"/>
      <c r="AR574" s="83"/>
      <c r="AS574" s="82">
        <v>0</v>
      </c>
      <c r="AT574" s="82"/>
      <c r="AU574" s="83">
        <v>45777</v>
      </c>
      <c r="AV574" s="82" t="s">
        <v>4979</v>
      </c>
      <c r="AW574" s="82">
        <v>10</v>
      </c>
      <c r="AX574" s="83"/>
      <c r="AY574" s="82" t="s">
        <v>4963</v>
      </c>
      <c r="AZ574" s="82">
        <v>1</v>
      </c>
      <c r="BA574" s="82"/>
      <c r="BB574" s="82"/>
      <c r="BC574" s="87"/>
      <c r="BD574" s="87"/>
      <c r="BE574" s="87"/>
      <c r="BF574" s="87"/>
      <c r="BG574" s="82" t="s">
        <v>4888</v>
      </c>
      <c r="BH574" s="82" t="s">
        <v>8643</v>
      </c>
      <c r="BI574" s="82"/>
      <c r="BJ574" s="82"/>
      <c r="BK574" s="82"/>
      <c r="BL574" s="86">
        <v>603239</v>
      </c>
      <c r="BM574" s="82">
        <v>0.41020000000000001</v>
      </c>
      <c r="BN574" s="82" t="s">
        <v>4998</v>
      </c>
      <c r="BO574" s="82"/>
      <c r="BP574" s="88"/>
      <c r="BQ574" s="88"/>
      <c r="BR574" s="88"/>
      <c r="BS574" s="82"/>
      <c r="BT574" s="85"/>
    </row>
    <row r="575" spans="1:72" hidden="1">
      <c r="A575" s="82" t="s">
        <v>5059</v>
      </c>
      <c r="B575" s="82" t="s">
        <v>9472</v>
      </c>
      <c r="C575" s="82" t="s">
        <v>223</v>
      </c>
      <c r="D575" s="82" t="s">
        <v>5078</v>
      </c>
      <c r="E575" s="82" t="s">
        <v>5079</v>
      </c>
      <c r="F575" s="82" t="s">
        <v>4978</v>
      </c>
      <c r="G575" s="83"/>
      <c r="H575" s="84">
        <v>10957</v>
      </c>
      <c r="I575" s="85"/>
      <c r="J575" s="82">
        <v>252.95</v>
      </c>
      <c r="K575" s="86">
        <v>0</v>
      </c>
      <c r="L575" s="82"/>
      <c r="M575" s="82"/>
      <c r="N575" s="82"/>
      <c r="O575" s="82"/>
      <c r="P575" s="82" t="s">
        <v>4995</v>
      </c>
      <c r="Q575" s="86"/>
      <c r="R575" s="82">
        <v>0</v>
      </c>
      <c r="S575" s="86">
        <v>10957</v>
      </c>
      <c r="T575" s="83">
        <v>45777</v>
      </c>
      <c r="U575" s="82">
        <v>100</v>
      </c>
      <c r="V575" s="82">
        <v>161781</v>
      </c>
      <c r="W575" s="82" t="s">
        <v>4961</v>
      </c>
      <c r="X575" s="82">
        <v>224.24160000000001</v>
      </c>
      <c r="Y575" s="86">
        <v>2457015.29</v>
      </c>
      <c r="Z575" s="86"/>
      <c r="AA575" s="82">
        <v>259.8</v>
      </c>
      <c r="AB575" s="86">
        <v>-2.64</v>
      </c>
      <c r="AC575" s="86">
        <v>2771573.15</v>
      </c>
      <c r="AD575" s="86">
        <v>2771573.15</v>
      </c>
      <c r="AE575" s="86">
        <v>0</v>
      </c>
      <c r="AF575" s="86">
        <v>314557.86</v>
      </c>
      <c r="AG575" s="86">
        <v>389613.31</v>
      </c>
      <c r="AH575" s="86">
        <v>-75055.45</v>
      </c>
      <c r="AI575" s="86"/>
      <c r="AJ575" s="86">
        <v>147057568.38999999</v>
      </c>
      <c r="AK575" s="82">
        <v>1.8847</v>
      </c>
      <c r="AL575" s="82" t="s">
        <v>5080</v>
      </c>
      <c r="AM575" s="82" t="s">
        <v>4979</v>
      </c>
      <c r="AN575" s="82">
        <v>797537</v>
      </c>
      <c r="AO575" s="82" t="s">
        <v>4996</v>
      </c>
      <c r="AP575" s="82"/>
      <c r="AQ575" s="83"/>
      <c r="AR575" s="83"/>
      <c r="AS575" s="82">
        <v>0</v>
      </c>
      <c r="AT575" s="82"/>
      <c r="AU575" s="83">
        <v>45777</v>
      </c>
      <c r="AV575" s="82" t="s">
        <v>4979</v>
      </c>
      <c r="AW575" s="82">
        <v>1</v>
      </c>
      <c r="AX575" s="83"/>
      <c r="AY575" s="82" t="s">
        <v>4963</v>
      </c>
      <c r="AZ575" s="82">
        <v>1</v>
      </c>
      <c r="BA575" s="82"/>
      <c r="BB575" s="82"/>
      <c r="BC575" s="87"/>
      <c r="BD575" s="87"/>
      <c r="BE575" s="87"/>
      <c r="BF575" s="87"/>
      <c r="BG575" s="82" t="s">
        <v>4888</v>
      </c>
      <c r="BH575" s="82" t="s">
        <v>8643</v>
      </c>
      <c r="BI575" s="82"/>
      <c r="BJ575" s="82"/>
      <c r="BK575" s="82"/>
      <c r="BL575" s="86">
        <v>2771573.15</v>
      </c>
      <c r="BM575" s="82">
        <v>1.8847</v>
      </c>
      <c r="BN575" s="82" t="s">
        <v>4997</v>
      </c>
      <c r="BO575" s="82"/>
      <c r="BP575" s="88"/>
      <c r="BQ575" s="88"/>
      <c r="BR575" s="88"/>
      <c r="BS575" s="82"/>
      <c r="BT575" s="85"/>
    </row>
    <row r="576" spans="1:72" hidden="1">
      <c r="A576" s="82" t="s">
        <v>5059</v>
      </c>
      <c r="B576" s="82" t="s">
        <v>9472</v>
      </c>
      <c r="C576" s="82" t="s">
        <v>229</v>
      </c>
      <c r="D576" s="82" t="s">
        <v>5016</v>
      </c>
      <c r="E576" s="82" t="s">
        <v>3343</v>
      </c>
      <c r="F576" s="82" t="s">
        <v>4978</v>
      </c>
      <c r="G576" s="83"/>
      <c r="H576" s="84">
        <v>7203</v>
      </c>
      <c r="I576" s="85"/>
      <c r="J576" s="82">
        <v>396.35</v>
      </c>
      <c r="K576" s="86">
        <v>0</v>
      </c>
      <c r="L576" s="82"/>
      <c r="M576" s="82"/>
      <c r="N576" s="82"/>
      <c r="O576" s="82"/>
      <c r="P576" s="82" t="s">
        <v>5009</v>
      </c>
      <c r="Q576" s="86"/>
      <c r="R576" s="82">
        <v>0</v>
      </c>
      <c r="S576" s="86">
        <v>28812</v>
      </c>
      <c r="T576" s="83">
        <v>45777</v>
      </c>
      <c r="U576" s="82">
        <v>100</v>
      </c>
      <c r="V576" s="82">
        <v>99994</v>
      </c>
      <c r="W576" s="82" t="s">
        <v>4961</v>
      </c>
      <c r="X576" s="82">
        <v>423.71080000000001</v>
      </c>
      <c r="Y576" s="86">
        <v>3051988.91</v>
      </c>
      <c r="Z576" s="86"/>
      <c r="AA576" s="82">
        <v>404.7</v>
      </c>
      <c r="AB576" s="86">
        <v>-2.06</v>
      </c>
      <c r="AC576" s="86">
        <v>2854909.05</v>
      </c>
      <c r="AD576" s="86">
        <v>2854909.05</v>
      </c>
      <c r="AE576" s="86">
        <v>0</v>
      </c>
      <c r="AF576" s="86">
        <v>-197079.86</v>
      </c>
      <c r="AG576" s="86">
        <v>-136934.81</v>
      </c>
      <c r="AH576" s="86">
        <v>-60145.05</v>
      </c>
      <c r="AI576" s="86"/>
      <c r="AJ576" s="86">
        <v>147057568.38999999</v>
      </c>
      <c r="AK576" s="82">
        <v>1.9414</v>
      </c>
      <c r="AL576" s="82" t="s">
        <v>5017</v>
      </c>
      <c r="AM576" s="82" t="s">
        <v>4979</v>
      </c>
      <c r="AN576" s="82">
        <v>786005</v>
      </c>
      <c r="AO576" s="82" t="s">
        <v>5010</v>
      </c>
      <c r="AP576" s="82"/>
      <c r="AQ576" s="83">
        <v>45512</v>
      </c>
      <c r="AR576" s="83"/>
      <c r="AS576" s="82">
        <v>0</v>
      </c>
      <c r="AT576" s="82"/>
      <c r="AU576" s="83">
        <v>45777</v>
      </c>
      <c r="AV576" s="82" t="s">
        <v>4979</v>
      </c>
      <c r="AW576" s="82">
        <v>4</v>
      </c>
      <c r="AX576" s="83"/>
      <c r="AY576" s="82" t="s">
        <v>4963</v>
      </c>
      <c r="AZ576" s="82">
        <v>1</v>
      </c>
      <c r="BA576" s="82"/>
      <c r="BB576" s="82"/>
      <c r="BC576" s="87"/>
      <c r="BD576" s="87"/>
      <c r="BE576" s="87"/>
      <c r="BF576" s="87"/>
      <c r="BG576" s="82" t="s">
        <v>4888</v>
      </c>
      <c r="BH576" s="82" t="s">
        <v>8643</v>
      </c>
      <c r="BI576" s="82"/>
      <c r="BJ576" s="82"/>
      <c r="BK576" s="82"/>
      <c r="BL576" s="86">
        <v>2854909.05</v>
      </c>
      <c r="BM576" s="82">
        <v>1.9414</v>
      </c>
      <c r="BN576" s="82" t="s">
        <v>5011</v>
      </c>
      <c r="BO576" s="82"/>
      <c r="BP576" s="88"/>
      <c r="BQ576" s="88"/>
      <c r="BR576" s="88"/>
      <c r="BS576" s="82"/>
      <c r="BT576" s="85"/>
    </row>
    <row r="577" spans="1:72" hidden="1">
      <c r="A577" s="82" t="s">
        <v>5059</v>
      </c>
      <c r="B577" s="82" t="s">
        <v>9472</v>
      </c>
      <c r="C577" s="82" t="s">
        <v>317</v>
      </c>
      <c r="D577" s="82" t="s">
        <v>5280</v>
      </c>
      <c r="E577" s="82" t="s">
        <v>8371</v>
      </c>
      <c r="F577" s="82" t="s">
        <v>4978</v>
      </c>
      <c r="G577" s="83"/>
      <c r="H577" s="84">
        <v>4370</v>
      </c>
      <c r="I577" s="85"/>
      <c r="J577" s="82">
        <v>1185</v>
      </c>
      <c r="K577" s="86">
        <v>0</v>
      </c>
      <c r="L577" s="82"/>
      <c r="M577" s="82"/>
      <c r="N577" s="82"/>
      <c r="O577" s="82"/>
      <c r="P577" s="82" t="s">
        <v>4960</v>
      </c>
      <c r="Q577" s="86"/>
      <c r="R577" s="82">
        <v>0</v>
      </c>
      <c r="S577" s="86">
        <v>8740</v>
      </c>
      <c r="T577" s="83">
        <v>45777</v>
      </c>
      <c r="U577" s="82">
        <v>100</v>
      </c>
      <c r="V577" s="82">
        <v>6471</v>
      </c>
      <c r="W577" s="82" t="s">
        <v>4961</v>
      </c>
      <c r="X577" s="82">
        <v>1148.6505</v>
      </c>
      <c r="Y577" s="86">
        <v>5019602.88</v>
      </c>
      <c r="Z577" s="86"/>
      <c r="AA577" s="82">
        <v>1187.3</v>
      </c>
      <c r="AB577" s="86">
        <v>-0.19</v>
      </c>
      <c r="AC577" s="86">
        <v>5178450</v>
      </c>
      <c r="AD577" s="86">
        <v>5178450</v>
      </c>
      <c r="AE577" s="86">
        <v>0</v>
      </c>
      <c r="AF577" s="86">
        <v>158847.12</v>
      </c>
      <c r="AG577" s="86">
        <v>168898.12</v>
      </c>
      <c r="AH577" s="86">
        <v>-10051</v>
      </c>
      <c r="AI577" s="86"/>
      <c r="AJ577" s="86">
        <v>147057568.38999999</v>
      </c>
      <c r="AK577" s="82">
        <v>3.5213999999999999</v>
      </c>
      <c r="AL577" s="82" t="s">
        <v>8514</v>
      </c>
      <c r="AM577" s="82" t="s">
        <v>4979</v>
      </c>
      <c r="AN577" s="82">
        <v>6155</v>
      </c>
      <c r="AO577" s="82" t="s">
        <v>4962</v>
      </c>
      <c r="AP577" s="82"/>
      <c r="AQ577" s="83">
        <v>45484</v>
      </c>
      <c r="AR577" s="83"/>
      <c r="AS577" s="82">
        <v>0</v>
      </c>
      <c r="AT577" s="82"/>
      <c r="AU577" s="83">
        <v>45777</v>
      </c>
      <c r="AV577" s="82" t="s">
        <v>4979</v>
      </c>
      <c r="AW577" s="82">
        <v>2</v>
      </c>
      <c r="AX577" s="83"/>
      <c r="AY577" s="82" t="s">
        <v>4963</v>
      </c>
      <c r="AZ577" s="82">
        <v>1</v>
      </c>
      <c r="BA577" s="82"/>
      <c r="BB577" s="82"/>
      <c r="BC577" s="87"/>
      <c r="BD577" s="87"/>
      <c r="BE577" s="87"/>
      <c r="BF577" s="87"/>
      <c r="BG577" s="82" t="s">
        <v>4888</v>
      </c>
      <c r="BH577" s="82" t="s">
        <v>8643</v>
      </c>
      <c r="BI577" s="82"/>
      <c r="BJ577" s="82"/>
      <c r="BK577" s="82"/>
      <c r="BL577" s="86">
        <v>5178450</v>
      </c>
      <c r="BM577" s="82">
        <v>3.5213999999999999</v>
      </c>
      <c r="BN577" s="82" t="s">
        <v>4964</v>
      </c>
      <c r="BO577" s="82"/>
      <c r="BP577" s="88"/>
      <c r="BQ577" s="88"/>
      <c r="BR577" s="88"/>
      <c r="BS577" s="82"/>
      <c r="BT577" s="85"/>
    </row>
    <row r="578" spans="1:72" hidden="1">
      <c r="A578" s="82" t="s">
        <v>5059</v>
      </c>
      <c r="B578" s="82" t="s">
        <v>9472</v>
      </c>
      <c r="C578" s="82" t="s">
        <v>439</v>
      </c>
      <c r="D578" s="82" t="s">
        <v>5042</v>
      </c>
      <c r="E578" s="82" t="s">
        <v>5043</v>
      </c>
      <c r="F578" s="82" t="s">
        <v>4978</v>
      </c>
      <c r="G578" s="83"/>
      <c r="H578" s="84">
        <v>4273</v>
      </c>
      <c r="I578" s="85"/>
      <c r="J578" s="82">
        <v>700.2</v>
      </c>
      <c r="K578" s="86">
        <v>0</v>
      </c>
      <c r="L578" s="82"/>
      <c r="M578" s="82"/>
      <c r="N578" s="82"/>
      <c r="O578" s="82"/>
      <c r="P578" s="82" t="s">
        <v>4985</v>
      </c>
      <c r="Q578" s="86"/>
      <c r="R578" s="82">
        <v>0</v>
      </c>
      <c r="S578" s="86">
        <v>4273</v>
      </c>
      <c r="T578" s="83">
        <v>45777</v>
      </c>
      <c r="U578" s="82">
        <v>100</v>
      </c>
      <c r="V578" s="82">
        <v>150670</v>
      </c>
      <c r="W578" s="82" t="s">
        <v>4961</v>
      </c>
      <c r="X578" s="82">
        <v>543.62840000000006</v>
      </c>
      <c r="Y578" s="86">
        <v>2322923.96</v>
      </c>
      <c r="Z578" s="86"/>
      <c r="AA578" s="82">
        <v>710.2</v>
      </c>
      <c r="AB578" s="86">
        <v>-1.41</v>
      </c>
      <c r="AC578" s="86">
        <v>2991954.6</v>
      </c>
      <c r="AD578" s="86">
        <v>2991954.6</v>
      </c>
      <c r="AE578" s="86">
        <v>0</v>
      </c>
      <c r="AF578" s="86">
        <v>669030.64</v>
      </c>
      <c r="AG578" s="86">
        <v>711760.64</v>
      </c>
      <c r="AH578" s="86">
        <v>-42730</v>
      </c>
      <c r="AI578" s="86"/>
      <c r="AJ578" s="86">
        <v>147057568.38999999</v>
      </c>
      <c r="AK578" s="82">
        <v>2.0345</v>
      </c>
      <c r="AL578" s="82" t="s">
        <v>5044</v>
      </c>
      <c r="AM578" s="82" t="s">
        <v>4979</v>
      </c>
      <c r="AN578" s="82">
        <v>795699</v>
      </c>
      <c r="AO578" s="82" t="s">
        <v>4986</v>
      </c>
      <c r="AP578" s="82"/>
      <c r="AQ578" s="83">
        <v>45456</v>
      </c>
      <c r="AR578" s="83"/>
      <c r="AS578" s="82">
        <v>0</v>
      </c>
      <c r="AT578" s="82"/>
      <c r="AU578" s="83">
        <v>45777</v>
      </c>
      <c r="AV578" s="82" t="s">
        <v>4979</v>
      </c>
      <c r="AW578" s="82">
        <v>1</v>
      </c>
      <c r="AX578" s="83"/>
      <c r="AY578" s="82" t="s">
        <v>4963</v>
      </c>
      <c r="AZ578" s="82">
        <v>1</v>
      </c>
      <c r="BA578" s="82"/>
      <c r="BB578" s="82"/>
      <c r="BC578" s="87"/>
      <c r="BD578" s="87"/>
      <c r="BE578" s="87"/>
      <c r="BF578" s="87"/>
      <c r="BG578" s="82" t="s">
        <v>4888</v>
      </c>
      <c r="BH578" s="82" t="s">
        <v>8643</v>
      </c>
      <c r="BI578" s="82"/>
      <c r="BJ578" s="82"/>
      <c r="BK578" s="82"/>
      <c r="BL578" s="86">
        <v>2991954.6</v>
      </c>
      <c r="BM578" s="82">
        <v>2.0345</v>
      </c>
      <c r="BN578" s="82" t="s">
        <v>4980</v>
      </c>
      <c r="BO578" s="82"/>
      <c r="BP578" s="88"/>
      <c r="BQ578" s="88"/>
      <c r="BR578" s="88"/>
      <c r="BS578" s="82"/>
      <c r="BT578" s="85"/>
    </row>
    <row r="579" spans="1:72" hidden="1">
      <c r="A579" s="82" t="s">
        <v>5059</v>
      </c>
      <c r="B579" s="82" t="s">
        <v>9472</v>
      </c>
      <c r="C579" s="82" t="s">
        <v>20517</v>
      </c>
      <c r="D579" s="82" t="s">
        <v>20518</v>
      </c>
      <c r="E579" s="82" t="s">
        <v>20519</v>
      </c>
      <c r="F579" s="82" t="s">
        <v>4978</v>
      </c>
      <c r="G579" s="83"/>
      <c r="H579" s="84">
        <v>3933</v>
      </c>
      <c r="I579" s="85"/>
      <c r="J579" s="82">
        <v>504.35</v>
      </c>
      <c r="K579" s="86">
        <v>0</v>
      </c>
      <c r="L579" s="82"/>
      <c r="M579" s="82"/>
      <c r="N579" s="82"/>
      <c r="O579" s="82"/>
      <c r="P579" s="82" t="s">
        <v>20520</v>
      </c>
      <c r="Q579" s="86"/>
      <c r="R579" s="82">
        <v>0</v>
      </c>
      <c r="S579" s="86">
        <v>19665</v>
      </c>
      <c r="T579" s="83">
        <v>45777</v>
      </c>
      <c r="U579" s="82">
        <v>100</v>
      </c>
      <c r="V579" s="82">
        <v>178040</v>
      </c>
      <c r="W579" s="82" t="s">
        <v>4961</v>
      </c>
      <c r="X579" s="82">
        <v>645.00289999999995</v>
      </c>
      <c r="Y579" s="86">
        <v>2536796.4</v>
      </c>
      <c r="Z579" s="86"/>
      <c r="AA579" s="82">
        <v>518.65</v>
      </c>
      <c r="AB579" s="86">
        <v>-2.76</v>
      </c>
      <c r="AC579" s="86">
        <v>1983608.55</v>
      </c>
      <c r="AD579" s="86">
        <v>1983608.55</v>
      </c>
      <c r="AE579" s="86">
        <v>0</v>
      </c>
      <c r="AF579" s="86">
        <v>-553187.85</v>
      </c>
      <c r="AG579" s="86">
        <v>-496945.95</v>
      </c>
      <c r="AH579" s="86">
        <v>-56241.9</v>
      </c>
      <c r="AI579" s="86"/>
      <c r="AJ579" s="86">
        <v>147057568.38999999</v>
      </c>
      <c r="AK579" s="82">
        <v>1.3489</v>
      </c>
      <c r="AL579" s="82" t="s">
        <v>20521</v>
      </c>
      <c r="AM579" s="82" t="s">
        <v>4979</v>
      </c>
      <c r="AN579" s="82">
        <v>800274</v>
      </c>
      <c r="AO579" s="82" t="s">
        <v>8796</v>
      </c>
      <c r="AP579" s="82"/>
      <c r="AQ579" s="83"/>
      <c r="AR579" s="83"/>
      <c r="AS579" s="82">
        <v>0</v>
      </c>
      <c r="AT579" s="82"/>
      <c r="AU579" s="83">
        <v>45777</v>
      </c>
      <c r="AV579" s="82" t="s">
        <v>4979</v>
      </c>
      <c r="AW579" s="82">
        <v>5</v>
      </c>
      <c r="AX579" s="83"/>
      <c r="AY579" s="82" t="s">
        <v>4963</v>
      </c>
      <c r="AZ579" s="82">
        <v>1</v>
      </c>
      <c r="BA579" s="82"/>
      <c r="BB579" s="82"/>
      <c r="BC579" s="87"/>
      <c r="BD579" s="87"/>
      <c r="BE579" s="87"/>
      <c r="BF579" s="87"/>
      <c r="BG579" s="82" t="s">
        <v>4888</v>
      </c>
      <c r="BH579" s="82" t="s">
        <v>8643</v>
      </c>
      <c r="BI579" s="82"/>
      <c r="BJ579" s="82"/>
      <c r="BK579" s="82"/>
      <c r="BL579" s="86">
        <v>1983608.55</v>
      </c>
      <c r="BM579" s="82">
        <v>1.3489</v>
      </c>
      <c r="BN579" s="82" t="s">
        <v>8797</v>
      </c>
      <c r="BO579" s="82"/>
      <c r="BP579" s="88"/>
      <c r="BQ579" s="88"/>
      <c r="BR579" s="88"/>
      <c r="BS579" s="82"/>
      <c r="BT579" s="85"/>
    </row>
    <row r="580" spans="1:72" hidden="1">
      <c r="A580" s="82" t="s">
        <v>5059</v>
      </c>
      <c r="B580" s="82" t="s">
        <v>9472</v>
      </c>
      <c r="C580" s="82" t="s">
        <v>621</v>
      </c>
      <c r="D580" s="82" t="s">
        <v>5574</v>
      </c>
      <c r="E580" s="82" t="s">
        <v>8649</v>
      </c>
      <c r="F580" s="82" t="s">
        <v>4978</v>
      </c>
      <c r="G580" s="83"/>
      <c r="H580" s="84">
        <v>1206</v>
      </c>
      <c r="I580" s="85"/>
      <c r="J580" s="82">
        <v>2214.1999999999998</v>
      </c>
      <c r="K580" s="86">
        <v>0</v>
      </c>
      <c r="L580" s="82"/>
      <c r="M580" s="82"/>
      <c r="N580" s="82"/>
      <c r="O580" s="82"/>
      <c r="P580" s="82" t="s">
        <v>5061</v>
      </c>
      <c r="Q580" s="86"/>
      <c r="R580" s="82">
        <v>0</v>
      </c>
      <c r="S580" s="86">
        <v>1206</v>
      </c>
      <c r="T580" s="83">
        <v>45777</v>
      </c>
      <c r="U580" s="82">
        <v>100</v>
      </c>
      <c r="V580" s="82">
        <v>15316</v>
      </c>
      <c r="W580" s="82" t="s">
        <v>4961</v>
      </c>
      <c r="X580" s="82">
        <v>409.32510000000002</v>
      </c>
      <c r="Y580" s="86">
        <v>493646.04</v>
      </c>
      <c r="Z580" s="86"/>
      <c r="AA580" s="82">
        <v>2251.9</v>
      </c>
      <c r="AB580" s="86">
        <v>-1.67</v>
      </c>
      <c r="AC580" s="86">
        <v>2670325.2000000002</v>
      </c>
      <c r="AD580" s="86">
        <v>2670325.2000000002</v>
      </c>
      <c r="AE580" s="86">
        <v>0</v>
      </c>
      <c r="AF580" s="86">
        <v>2176679.16</v>
      </c>
      <c r="AG580" s="86">
        <v>2222145.36</v>
      </c>
      <c r="AH580" s="86">
        <v>-45466.2</v>
      </c>
      <c r="AI580" s="86"/>
      <c r="AJ580" s="86">
        <v>147057568.38999999</v>
      </c>
      <c r="AK580" s="82">
        <v>1.8158000000000001</v>
      </c>
      <c r="AL580" s="82" t="s">
        <v>8650</v>
      </c>
      <c r="AM580" s="82" t="s">
        <v>4979</v>
      </c>
      <c r="AN580" s="82">
        <v>73279</v>
      </c>
      <c r="AO580" s="82" t="s">
        <v>5023</v>
      </c>
      <c r="AP580" s="82"/>
      <c r="AQ580" s="83">
        <v>45692</v>
      </c>
      <c r="AR580" s="83"/>
      <c r="AS580" s="82">
        <v>0</v>
      </c>
      <c r="AT580" s="82"/>
      <c r="AU580" s="83">
        <v>45777</v>
      </c>
      <c r="AV580" s="82" t="s">
        <v>4979</v>
      </c>
      <c r="AW580" s="82">
        <v>1</v>
      </c>
      <c r="AX580" s="83"/>
      <c r="AY580" s="82" t="s">
        <v>4963</v>
      </c>
      <c r="AZ580" s="82">
        <v>1</v>
      </c>
      <c r="BA580" s="82"/>
      <c r="BB580" s="82"/>
      <c r="BC580" s="87"/>
      <c r="BD580" s="87"/>
      <c r="BE580" s="87"/>
      <c r="BF580" s="87"/>
      <c r="BG580" s="82" t="s">
        <v>4888</v>
      </c>
      <c r="BH580" s="82" t="s">
        <v>8643</v>
      </c>
      <c r="BI580" s="82"/>
      <c r="BJ580" s="82"/>
      <c r="BK580" s="82"/>
      <c r="BL580" s="86">
        <v>2670325.2000000002</v>
      </c>
      <c r="BM580" s="82">
        <v>1.8158000000000001</v>
      </c>
      <c r="BN580" s="82" t="s">
        <v>4994</v>
      </c>
      <c r="BO580" s="82"/>
      <c r="BP580" s="88"/>
      <c r="BQ580" s="88"/>
      <c r="BR580" s="88"/>
      <c r="BS580" s="82"/>
      <c r="BT580" s="85"/>
    </row>
    <row r="581" spans="1:72" hidden="1">
      <c r="A581" s="82" t="s">
        <v>5059</v>
      </c>
      <c r="B581" s="82" t="s">
        <v>9472</v>
      </c>
      <c r="C581" s="82" t="s">
        <v>741</v>
      </c>
      <c r="D581" s="82" t="s">
        <v>5386</v>
      </c>
      <c r="E581" s="82" t="s">
        <v>8669</v>
      </c>
      <c r="F581" s="82" t="s">
        <v>4978</v>
      </c>
      <c r="G581" s="83"/>
      <c r="H581" s="84">
        <v>118</v>
      </c>
      <c r="I581" s="85"/>
      <c r="J581" s="82">
        <v>6087</v>
      </c>
      <c r="K581" s="86">
        <v>0</v>
      </c>
      <c r="L581" s="82"/>
      <c r="M581" s="82"/>
      <c r="N581" s="82"/>
      <c r="O581" s="82"/>
      <c r="P581" s="82" t="s">
        <v>4999</v>
      </c>
      <c r="Q581" s="86"/>
      <c r="R581" s="82">
        <v>0</v>
      </c>
      <c r="S581" s="86">
        <v>236</v>
      </c>
      <c r="T581" s="83">
        <v>45777</v>
      </c>
      <c r="U581" s="82">
        <v>100</v>
      </c>
      <c r="V581" s="82">
        <v>6535</v>
      </c>
      <c r="W581" s="82" t="s">
        <v>4961</v>
      </c>
      <c r="X581" s="82">
        <v>5441.6364000000003</v>
      </c>
      <c r="Y581" s="86">
        <v>642113.1</v>
      </c>
      <c r="Z581" s="86"/>
      <c r="AA581" s="82">
        <v>6108</v>
      </c>
      <c r="AB581" s="86">
        <v>-0.34</v>
      </c>
      <c r="AC581" s="86">
        <v>718266</v>
      </c>
      <c r="AD581" s="86">
        <v>718266</v>
      </c>
      <c r="AE581" s="86">
        <v>0</v>
      </c>
      <c r="AF581" s="86">
        <v>76152.899999999994</v>
      </c>
      <c r="AG581" s="86">
        <v>78630.899999999994</v>
      </c>
      <c r="AH581" s="86">
        <v>-2478</v>
      </c>
      <c r="AI581" s="86"/>
      <c r="AJ581" s="86">
        <v>147057568.38999999</v>
      </c>
      <c r="AK581" s="82">
        <v>0.4884</v>
      </c>
      <c r="AL581" s="82" t="s">
        <v>8670</v>
      </c>
      <c r="AM581" s="82" t="s">
        <v>4979</v>
      </c>
      <c r="AN581" s="82">
        <v>6553</v>
      </c>
      <c r="AO581" s="82" t="s">
        <v>5000</v>
      </c>
      <c r="AP581" s="82"/>
      <c r="AQ581" s="83"/>
      <c r="AR581" s="83"/>
      <c r="AS581" s="82">
        <v>0</v>
      </c>
      <c r="AT581" s="82"/>
      <c r="AU581" s="83">
        <v>45777</v>
      </c>
      <c r="AV581" s="82" t="s">
        <v>4979</v>
      </c>
      <c r="AW581" s="82">
        <v>2</v>
      </c>
      <c r="AX581" s="83"/>
      <c r="AY581" s="82" t="s">
        <v>4963</v>
      </c>
      <c r="AZ581" s="82">
        <v>1</v>
      </c>
      <c r="BA581" s="82"/>
      <c r="BB581" s="82"/>
      <c r="BC581" s="87"/>
      <c r="BD581" s="87"/>
      <c r="BE581" s="87"/>
      <c r="BF581" s="87"/>
      <c r="BG581" s="82" t="s">
        <v>4888</v>
      </c>
      <c r="BH581" s="82" t="s">
        <v>8643</v>
      </c>
      <c r="BI581" s="82"/>
      <c r="BJ581" s="82"/>
      <c r="BK581" s="82"/>
      <c r="BL581" s="86">
        <v>718266</v>
      </c>
      <c r="BM581" s="82">
        <v>0.4884</v>
      </c>
      <c r="BN581" s="82" t="s">
        <v>4997</v>
      </c>
      <c r="BO581" s="82"/>
      <c r="BP581" s="88"/>
      <c r="BQ581" s="88"/>
      <c r="BR581" s="88"/>
      <c r="BS581" s="82"/>
      <c r="BT581" s="85"/>
    </row>
    <row r="582" spans="1:72" hidden="1">
      <c r="A582" s="82" t="s">
        <v>5059</v>
      </c>
      <c r="B582" s="82" t="s">
        <v>9472</v>
      </c>
      <c r="C582" s="82" t="s">
        <v>743</v>
      </c>
      <c r="D582" s="82" t="s">
        <v>8864</v>
      </c>
      <c r="E582" s="82" t="s">
        <v>8865</v>
      </c>
      <c r="F582" s="82" t="s">
        <v>4978</v>
      </c>
      <c r="G582" s="83"/>
      <c r="H582" s="84">
        <v>104</v>
      </c>
      <c r="I582" s="85"/>
      <c r="J582" s="82">
        <v>16452</v>
      </c>
      <c r="K582" s="86">
        <v>0</v>
      </c>
      <c r="L582" s="82"/>
      <c r="M582" s="82"/>
      <c r="N582" s="82"/>
      <c r="O582" s="82"/>
      <c r="P582" s="82" t="s">
        <v>8456</v>
      </c>
      <c r="Q582" s="86"/>
      <c r="R582" s="82">
        <v>0</v>
      </c>
      <c r="S582" s="86">
        <v>208</v>
      </c>
      <c r="T582" s="83">
        <v>45777</v>
      </c>
      <c r="U582" s="82">
        <v>100</v>
      </c>
      <c r="V582" s="82">
        <v>82701</v>
      </c>
      <c r="W582" s="82" t="s">
        <v>4961</v>
      </c>
      <c r="X582" s="82">
        <v>13200</v>
      </c>
      <c r="Y582" s="86">
        <v>1372800</v>
      </c>
      <c r="Z582" s="86"/>
      <c r="AA582" s="82">
        <v>16614</v>
      </c>
      <c r="AB582" s="86">
        <v>-0.98</v>
      </c>
      <c r="AC582" s="86">
        <v>1711008</v>
      </c>
      <c r="AD582" s="86">
        <v>1711008</v>
      </c>
      <c r="AE582" s="86">
        <v>0</v>
      </c>
      <c r="AF582" s="86">
        <v>338208</v>
      </c>
      <c r="AG582" s="86">
        <v>355056</v>
      </c>
      <c r="AH582" s="86">
        <v>-16848</v>
      </c>
      <c r="AI582" s="86"/>
      <c r="AJ582" s="86">
        <v>147057568.38999999</v>
      </c>
      <c r="AK582" s="82">
        <v>1.1635</v>
      </c>
      <c r="AL582" s="82" t="s">
        <v>8866</v>
      </c>
      <c r="AM582" s="82" t="s">
        <v>4979</v>
      </c>
      <c r="AN582" s="82">
        <v>782507</v>
      </c>
      <c r="AO582" s="82" t="s">
        <v>4998</v>
      </c>
      <c r="AP582" s="82"/>
      <c r="AQ582" s="83"/>
      <c r="AR582" s="83"/>
      <c r="AS582" s="82">
        <v>0</v>
      </c>
      <c r="AT582" s="82"/>
      <c r="AU582" s="83">
        <v>45777</v>
      </c>
      <c r="AV582" s="82" t="s">
        <v>4979</v>
      </c>
      <c r="AW582" s="82">
        <v>2</v>
      </c>
      <c r="AX582" s="83"/>
      <c r="AY582" s="82" t="s">
        <v>4963</v>
      </c>
      <c r="AZ582" s="82">
        <v>1</v>
      </c>
      <c r="BA582" s="82"/>
      <c r="BB582" s="82"/>
      <c r="BC582" s="87"/>
      <c r="BD582" s="87"/>
      <c r="BE582" s="87"/>
      <c r="BF582" s="87"/>
      <c r="BG582" s="82" t="s">
        <v>4888</v>
      </c>
      <c r="BH582" s="82" t="s">
        <v>8643</v>
      </c>
      <c r="BI582" s="82"/>
      <c r="BJ582" s="82"/>
      <c r="BK582" s="82"/>
      <c r="BL582" s="86">
        <v>1711008</v>
      </c>
      <c r="BM582" s="82">
        <v>1.1635</v>
      </c>
      <c r="BN582" s="82" t="s">
        <v>4998</v>
      </c>
      <c r="BO582" s="82"/>
      <c r="BP582" s="88"/>
      <c r="BQ582" s="88"/>
      <c r="BR582" s="88"/>
      <c r="BS582" s="82"/>
      <c r="BT582" s="85"/>
    </row>
    <row r="583" spans="1:72" hidden="1">
      <c r="A583" s="82" t="s">
        <v>5059</v>
      </c>
      <c r="B583" s="82" t="s">
        <v>9472</v>
      </c>
      <c r="C583" s="82" t="s">
        <v>20220</v>
      </c>
      <c r="D583" s="82" t="s">
        <v>20221</v>
      </c>
      <c r="E583" s="82" t="s">
        <v>20222</v>
      </c>
      <c r="F583" s="82" t="s">
        <v>4978</v>
      </c>
      <c r="G583" s="83"/>
      <c r="H583" s="84">
        <v>24827</v>
      </c>
      <c r="I583" s="85"/>
      <c r="J583" s="82">
        <v>197.73</v>
      </c>
      <c r="K583" s="86">
        <v>0</v>
      </c>
      <c r="L583" s="82"/>
      <c r="M583" s="82"/>
      <c r="N583" s="82"/>
      <c r="O583" s="82"/>
      <c r="P583" s="82" t="s">
        <v>8794</v>
      </c>
      <c r="Q583" s="86"/>
      <c r="R583" s="82">
        <v>0</v>
      </c>
      <c r="S583" s="86">
        <v>248270</v>
      </c>
      <c r="T583" s="83">
        <v>45777</v>
      </c>
      <c r="U583" s="82">
        <v>100</v>
      </c>
      <c r="V583" s="82">
        <v>177055</v>
      </c>
      <c r="W583" s="82" t="s">
        <v>4961</v>
      </c>
      <c r="X583" s="82">
        <v>150.40389999999999</v>
      </c>
      <c r="Y583" s="86">
        <v>3734077.68</v>
      </c>
      <c r="Z583" s="86"/>
      <c r="AA583" s="82">
        <v>205.69</v>
      </c>
      <c r="AB583" s="86">
        <v>-3.87</v>
      </c>
      <c r="AC583" s="86">
        <v>4909042.71</v>
      </c>
      <c r="AD583" s="86">
        <v>4909042.71</v>
      </c>
      <c r="AE583" s="86">
        <v>0</v>
      </c>
      <c r="AF583" s="86">
        <v>1174965.03</v>
      </c>
      <c r="AG583" s="86">
        <v>1372587.95</v>
      </c>
      <c r="AH583" s="86">
        <v>-197622.92</v>
      </c>
      <c r="AI583" s="86"/>
      <c r="AJ583" s="86">
        <v>147057568.38999999</v>
      </c>
      <c r="AK583" s="82">
        <v>3.3382000000000001</v>
      </c>
      <c r="AL583" s="82" t="s">
        <v>20223</v>
      </c>
      <c r="AM583" s="82" t="s">
        <v>4979</v>
      </c>
      <c r="AN583" s="82">
        <v>800127</v>
      </c>
      <c r="AO583" s="82" t="s">
        <v>8796</v>
      </c>
      <c r="AP583" s="82"/>
      <c r="AQ583" s="83"/>
      <c r="AR583" s="83"/>
      <c r="AS583" s="82">
        <v>0</v>
      </c>
      <c r="AT583" s="82"/>
      <c r="AU583" s="83">
        <v>45777</v>
      </c>
      <c r="AV583" s="82" t="s">
        <v>4979</v>
      </c>
      <c r="AW583" s="82">
        <v>10</v>
      </c>
      <c r="AX583" s="83"/>
      <c r="AY583" s="82" t="s">
        <v>4963</v>
      </c>
      <c r="AZ583" s="82">
        <v>1</v>
      </c>
      <c r="BA583" s="82"/>
      <c r="BB583" s="82"/>
      <c r="BC583" s="87"/>
      <c r="BD583" s="87"/>
      <c r="BE583" s="87"/>
      <c r="BF583" s="87"/>
      <c r="BG583" s="82" t="s">
        <v>4888</v>
      </c>
      <c r="BH583" s="82" t="s">
        <v>8643</v>
      </c>
      <c r="BI583" s="82"/>
      <c r="BJ583" s="82"/>
      <c r="BK583" s="82"/>
      <c r="BL583" s="86">
        <v>4909042.71</v>
      </c>
      <c r="BM583" s="82">
        <v>3.3382000000000001</v>
      </c>
      <c r="BN583" s="82" t="s">
        <v>8797</v>
      </c>
      <c r="BO583" s="82"/>
      <c r="BP583" s="88"/>
      <c r="BQ583" s="88"/>
      <c r="BR583" s="88"/>
      <c r="BS583" s="82"/>
      <c r="BT583" s="85"/>
    </row>
    <row r="584" spans="1:72" hidden="1">
      <c r="A584" s="82" t="s">
        <v>5059</v>
      </c>
      <c r="B584" s="82" t="s">
        <v>9472</v>
      </c>
      <c r="C584" s="82" t="s">
        <v>883</v>
      </c>
      <c r="D584" s="82" t="s">
        <v>12395</v>
      </c>
      <c r="E584" s="82" t="s">
        <v>8450</v>
      </c>
      <c r="F584" s="82" t="s">
        <v>4978</v>
      </c>
      <c r="G584" s="83"/>
      <c r="H584" s="84">
        <v>9171</v>
      </c>
      <c r="I584" s="85"/>
      <c r="J584" s="82">
        <v>351.75</v>
      </c>
      <c r="K584" s="86">
        <v>0</v>
      </c>
      <c r="L584" s="82"/>
      <c r="M584" s="82"/>
      <c r="N584" s="82"/>
      <c r="O584" s="82"/>
      <c r="P584" s="82" t="s">
        <v>5003</v>
      </c>
      <c r="Q584" s="86"/>
      <c r="R584" s="82">
        <v>0</v>
      </c>
      <c r="S584" s="86">
        <v>9171</v>
      </c>
      <c r="T584" s="83">
        <v>45777</v>
      </c>
      <c r="U584" s="82">
        <v>100</v>
      </c>
      <c r="V584" s="82">
        <v>15317</v>
      </c>
      <c r="W584" s="82" t="s">
        <v>4961</v>
      </c>
      <c r="X584" s="82">
        <v>472.08969999999999</v>
      </c>
      <c r="Y584" s="86">
        <v>4329534.55</v>
      </c>
      <c r="Z584" s="86"/>
      <c r="AA584" s="82">
        <v>369.95</v>
      </c>
      <c r="AB584" s="86">
        <v>-4.92</v>
      </c>
      <c r="AC584" s="86">
        <v>3225899.25</v>
      </c>
      <c r="AD584" s="86">
        <v>3225899.25</v>
      </c>
      <c r="AE584" s="86">
        <v>0</v>
      </c>
      <c r="AF584" s="86">
        <v>-1103635.3</v>
      </c>
      <c r="AG584" s="86">
        <v>-936723.1</v>
      </c>
      <c r="AH584" s="86">
        <v>-166912.20000000001</v>
      </c>
      <c r="AI584" s="86"/>
      <c r="AJ584" s="86">
        <v>147057568.38999999</v>
      </c>
      <c r="AK584" s="82">
        <v>2.1936</v>
      </c>
      <c r="AL584" s="82" t="s">
        <v>12396</v>
      </c>
      <c r="AM584" s="82" t="s">
        <v>4979</v>
      </c>
      <c r="AN584" s="82">
        <v>73280</v>
      </c>
      <c r="AO584" s="82" t="s">
        <v>5004</v>
      </c>
      <c r="AP584" s="82"/>
      <c r="AQ584" s="83">
        <v>43893</v>
      </c>
      <c r="AR584" s="83"/>
      <c r="AS584" s="82">
        <v>0</v>
      </c>
      <c r="AT584" s="82"/>
      <c r="AU584" s="83">
        <v>45777</v>
      </c>
      <c r="AV584" s="82" t="s">
        <v>4979</v>
      </c>
      <c r="AW584" s="82">
        <v>1</v>
      </c>
      <c r="AX584" s="83"/>
      <c r="AY584" s="82" t="s">
        <v>4963</v>
      </c>
      <c r="AZ584" s="82">
        <v>1</v>
      </c>
      <c r="BA584" s="82"/>
      <c r="BB584" s="82"/>
      <c r="BC584" s="87"/>
      <c r="BD584" s="87"/>
      <c r="BE584" s="87"/>
      <c r="BF584" s="87"/>
      <c r="BG584" s="82" t="s">
        <v>4888</v>
      </c>
      <c r="BH584" s="82" t="s">
        <v>8643</v>
      </c>
      <c r="BI584" s="82"/>
      <c r="BJ584" s="82"/>
      <c r="BK584" s="82"/>
      <c r="BL584" s="86">
        <v>3225899.25</v>
      </c>
      <c r="BM584" s="82">
        <v>2.1936</v>
      </c>
      <c r="BN584" s="82" t="s">
        <v>4984</v>
      </c>
      <c r="BO584" s="82"/>
      <c r="BP584" s="88"/>
      <c r="BQ584" s="88"/>
      <c r="BR584" s="88"/>
      <c r="BS584" s="82"/>
      <c r="BT584" s="85"/>
    </row>
    <row r="585" spans="1:72" hidden="1">
      <c r="A585" s="82" t="s">
        <v>5059</v>
      </c>
      <c r="B585" s="82" t="s">
        <v>9472</v>
      </c>
      <c r="C585" s="82" t="s">
        <v>12455</v>
      </c>
      <c r="D585" s="82" t="s">
        <v>3434</v>
      </c>
      <c r="E585" s="82" t="s">
        <v>20534</v>
      </c>
      <c r="F585" s="82" t="s">
        <v>4978</v>
      </c>
      <c r="G585" s="83"/>
      <c r="H585" s="84">
        <v>14182</v>
      </c>
      <c r="I585" s="85"/>
      <c r="J585" s="82">
        <v>182.34</v>
      </c>
      <c r="K585" s="86">
        <v>0</v>
      </c>
      <c r="L585" s="82"/>
      <c r="M585" s="82"/>
      <c r="N585" s="82"/>
      <c r="O585" s="82"/>
      <c r="P585" s="82" t="s">
        <v>5014</v>
      </c>
      <c r="Q585" s="86"/>
      <c r="R585" s="82">
        <v>0</v>
      </c>
      <c r="S585" s="86">
        <v>14182</v>
      </c>
      <c r="T585" s="83">
        <v>45777</v>
      </c>
      <c r="U585" s="82">
        <v>100</v>
      </c>
      <c r="V585" s="82">
        <v>175028</v>
      </c>
      <c r="W585" s="82" t="s">
        <v>4961</v>
      </c>
      <c r="X585" s="82">
        <v>230.87909999999999</v>
      </c>
      <c r="Y585" s="86">
        <v>3274326.91</v>
      </c>
      <c r="Z585" s="86"/>
      <c r="AA585" s="82">
        <v>185.73</v>
      </c>
      <c r="AB585" s="86">
        <v>-1.83</v>
      </c>
      <c r="AC585" s="86">
        <v>2585945.88</v>
      </c>
      <c r="AD585" s="86">
        <v>2585945.88</v>
      </c>
      <c r="AE585" s="86">
        <v>0</v>
      </c>
      <c r="AF585" s="86">
        <v>-688381.03</v>
      </c>
      <c r="AG585" s="86">
        <v>-640304.05000000005</v>
      </c>
      <c r="AH585" s="86">
        <v>-48076.98</v>
      </c>
      <c r="AI585" s="86"/>
      <c r="AJ585" s="86">
        <v>147057568.38999999</v>
      </c>
      <c r="AK585" s="82">
        <v>1.7585</v>
      </c>
      <c r="AL585" s="82" t="s">
        <v>20535</v>
      </c>
      <c r="AM585" s="82" t="s">
        <v>4979</v>
      </c>
      <c r="AN585" s="82">
        <v>781759</v>
      </c>
      <c r="AO585" s="82" t="s">
        <v>5015</v>
      </c>
      <c r="AP585" s="82"/>
      <c r="AQ585" s="83"/>
      <c r="AR585" s="83"/>
      <c r="AS585" s="82">
        <v>0</v>
      </c>
      <c r="AT585" s="82"/>
      <c r="AU585" s="83">
        <v>45777</v>
      </c>
      <c r="AV585" s="82" t="s">
        <v>4979</v>
      </c>
      <c r="AW585" s="82">
        <v>1</v>
      </c>
      <c r="AX585" s="83"/>
      <c r="AY585" s="82" t="s">
        <v>4963</v>
      </c>
      <c r="AZ585" s="82">
        <v>1</v>
      </c>
      <c r="BA585" s="82"/>
      <c r="BB585" s="82"/>
      <c r="BC585" s="87"/>
      <c r="BD585" s="87"/>
      <c r="BE585" s="87"/>
      <c r="BF585" s="87"/>
      <c r="BG585" s="82" t="s">
        <v>4888</v>
      </c>
      <c r="BH585" s="82" t="s">
        <v>8643</v>
      </c>
      <c r="BI585" s="82"/>
      <c r="BJ585" s="82"/>
      <c r="BK585" s="82"/>
      <c r="BL585" s="86">
        <v>2585945.88</v>
      </c>
      <c r="BM585" s="82">
        <v>1.7585</v>
      </c>
      <c r="BN585" s="82" t="s">
        <v>5002</v>
      </c>
      <c r="BO585" s="82"/>
      <c r="BP585" s="88"/>
      <c r="BQ585" s="88"/>
      <c r="BR585" s="88"/>
      <c r="BS585" s="82"/>
      <c r="BT585" s="85"/>
    </row>
    <row r="586" spans="1:72" hidden="1">
      <c r="A586" s="82" t="s">
        <v>5059</v>
      </c>
      <c r="B586" s="82" t="s">
        <v>9472</v>
      </c>
      <c r="C586" s="82" t="s">
        <v>1268</v>
      </c>
      <c r="D586" s="82" t="s">
        <v>5255</v>
      </c>
      <c r="E586" s="82" t="s">
        <v>8275</v>
      </c>
      <c r="F586" s="82" t="s">
        <v>4978</v>
      </c>
      <c r="G586" s="83"/>
      <c r="H586" s="84">
        <v>2884</v>
      </c>
      <c r="I586" s="85"/>
      <c r="J586" s="82">
        <v>1427</v>
      </c>
      <c r="K586" s="86">
        <v>0</v>
      </c>
      <c r="L586" s="82"/>
      <c r="M586" s="82"/>
      <c r="N586" s="82"/>
      <c r="O586" s="82"/>
      <c r="P586" s="82" t="s">
        <v>4960</v>
      </c>
      <c r="Q586" s="86"/>
      <c r="R586" s="82">
        <v>0</v>
      </c>
      <c r="S586" s="86">
        <v>5768</v>
      </c>
      <c r="T586" s="83">
        <v>45777</v>
      </c>
      <c r="U586" s="82">
        <v>100</v>
      </c>
      <c r="V586" s="82">
        <v>6616</v>
      </c>
      <c r="W586" s="82" t="s">
        <v>4961</v>
      </c>
      <c r="X586" s="82">
        <v>860.01919999999996</v>
      </c>
      <c r="Y586" s="86">
        <v>2480295.4700000002</v>
      </c>
      <c r="Z586" s="86"/>
      <c r="AA586" s="82">
        <v>1429.8</v>
      </c>
      <c r="AB586" s="86">
        <v>-0.2</v>
      </c>
      <c r="AC586" s="86">
        <v>4115468</v>
      </c>
      <c r="AD586" s="86">
        <v>4115468</v>
      </c>
      <c r="AE586" s="86">
        <v>0</v>
      </c>
      <c r="AF586" s="86">
        <v>1635172.53</v>
      </c>
      <c r="AG586" s="86">
        <v>1643247.73</v>
      </c>
      <c r="AH586" s="86">
        <v>-8075.2</v>
      </c>
      <c r="AI586" s="86"/>
      <c r="AJ586" s="86">
        <v>147057568.38999999</v>
      </c>
      <c r="AK586" s="82">
        <v>2.7985000000000002</v>
      </c>
      <c r="AL586" s="82" t="s">
        <v>8331</v>
      </c>
      <c r="AM586" s="82" t="s">
        <v>4979</v>
      </c>
      <c r="AN586" s="82">
        <v>6960</v>
      </c>
      <c r="AO586" s="82" t="s">
        <v>4962</v>
      </c>
      <c r="AP586" s="82"/>
      <c r="AQ586" s="83">
        <v>45513</v>
      </c>
      <c r="AR586" s="83"/>
      <c r="AS586" s="82">
        <v>0</v>
      </c>
      <c r="AT586" s="82"/>
      <c r="AU586" s="83">
        <v>45777</v>
      </c>
      <c r="AV586" s="82" t="s">
        <v>4979</v>
      </c>
      <c r="AW586" s="82">
        <v>2</v>
      </c>
      <c r="AX586" s="83"/>
      <c r="AY586" s="82" t="s">
        <v>4963</v>
      </c>
      <c r="AZ586" s="82">
        <v>1</v>
      </c>
      <c r="BA586" s="82"/>
      <c r="BB586" s="82"/>
      <c r="BC586" s="87"/>
      <c r="BD586" s="87"/>
      <c r="BE586" s="87"/>
      <c r="BF586" s="87"/>
      <c r="BG586" s="82" t="s">
        <v>4888</v>
      </c>
      <c r="BH586" s="82" t="s">
        <v>8643</v>
      </c>
      <c r="BI586" s="82"/>
      <c r="BJ586" s="82"/>
      <c r="BK586" s="82"/>
      <c r="BL586" s="86">
        <v>4115468</v>
      </c>
      <c r="BM586" s="82">
        <v>2.7985000000000002</v>
      </c>
      <c r="BN586" s="82" t="s">
        <v>4964</v>
      </c>
      <c r="BO586" s="82"/>
      <c r="BP586" s="88"/>
      <c r="BQ586" s="88"/>
      <c r="BR586" s="88"/>
      <c r="BS586" s="82"/>
      <c r="BT586" s="85"/>
    </row>
    <row r="587" spans="1:72" hidden="1">
      <c r="A587" s="82" t="s">
        <v>5059</v>
      </c>
      <c r="B587" s="82" t="s">
        <v>9472</v>
      </c>
      <c r="C587" s="82" t="s">
        <v>20522</v>
      </c>
      <c r="D587" s="82" t="s">
        <v>20523</v>
      </c>
      <c r="E587" s="82" t="s">
        <v>20524</v>
      </c>
      <c r="F587" s="82" t="s">
        <v>4978</v>
      </c>
      <c r="G587" s="83"/>
      <c r="H587" s="84">
        <v>11785</v>
      </c>
      <c r="I587" s="85"/>
      <c r="J587" s="82">
        <v>347.15</v>
      </c>
      <c r="K587" s="86">
        <v>0</v>
      </c>
      <c r="L587" s="82"/>
      <c r="M587" s="82"/>
      <c r="N587" s="82"/>
      <c r="O587" s="82"/>
      <c r="P587" s="82" t="s">
        <v>9602</v>
      </c>
      <c r="Q587" s="86"/>
      <c r="R587" s="82">
        <v>0</v>
      </c>
      <c r="S587" s="86">
        <v>23570</v>
      </c>
      <c r="T587" s="83">
        <v>45777</v>
      </c>
      <c r="U587" s="82">
        <v>100</v>
      </c>
      <c r="V587" s="82">
        <v>177742</v>
      </c>
      <c r="W587" s="82" t="s">
        <v>4961</v>
      </c>
      <c r="X587" s="82">
        <v>402.71800000000002</v>
      </c>
      <c r="Y587" s="86">
        <v>4746031.0999999996</v>
      </c>
      <c r="Z587" s="86"/>
      <c r="AA587" s="82">
        <v>346.85</v>
      </c>
      <c r="AB587" s="86">
        <v>0.09</v>
      </c>
      <c r="AC587" s="86">
        <v>4091162.75</v>
      </c>
      <c r="AD587" s="86">
        <v>4091162.75</v>
      </c>
      <c r="AE587" s="86">
        <v>0</v>
      </c>
      <c r="AF587" s="86">
        <v>-654868.35</v>
      </c>
      <c r="AG587" s="86">
        <v>-658403.85</v>
      </c>
      <c r="AH587" s="86">
        <v>3535.5</v>
      </c>
      <c r="AI587" s="86"/>
      <c r="AJ587" s="86">
        <v>147057568.38999999</v>
      </c>
      <c r="AK587" s="82">
        <v>2.782</v>
      </c>
      <c r="AL587" s="82" t="s">
        <v>20525</v>
      </c>
      <c r="AM587" s="82" t="s">
        <v>4979</v>
      </c>
      <c r="AN587" s="82">
        <v>800236</v>
      </c>
      <c r="AO587" s="82" t="s">
        <v>9604</v>
      </c>
      <c r="AP587" s="82"/>
      <c r="AQ587" s="83">
        <v>45715</v>
      </c>
      <c r="AR587" s="83"/>
      <c r="AS587" s="82">
        <v>0</v>
      </c>
      <c r="AT587" s="82"/>
      <c r="AU587" s="83">
        <v>45777</v>
      </c>
      <c r="AV587" s="82" t="s">
        <v>4979</v>
      </c>
      <c r="AW587" s="82">
        <v>2</v>
      </c>
      <c r="AX587" s="83"/>
      <c r="AY587" s="82" t="s">
        <v>4963</v>
      </c>
      <c r="AZ587" s="82">
        <v>1</v>
      </c>
      <c r="BA587" s="82"/>
      <c r="BB587" s="82"/>
      <c r="BC587" s="87"/>
      <c r="BD587" s="87"/>
      <c r="BE587" s="87"/>
      <c r="BF587" s="87"/>
      <c r="BG587" s="82" t="s">
        <v>4888</v>
      </c>
      <c r="BH587" s="82" t="s">
        <v>8643</v>
      </c>
      <c r="BI587" s="82"/>
      <c r="BJ587" s="82"/>
      <c r="BK587" s="82"/>
      <c r="BL587" s="86">
        <v>4091162.75</v>
      </c>
      <c r="BM587" s="82">
        <v>2.782</v>
      </c>
      <c r="BN587" s="82" t="s">
        <v>8400</v>
      </c>
      <c r="BO587" s="82"/>
      <c r="BP587" s="88"/>
      <c r="BQ587" s="88"/>
      <c r="BR587" s="88"/>
      <c r="BS587" s="82"/>
      <c r="BT587" s="85"/>
    </row>
    <row r="588" spans="1:72" hidden="1">
      <c r="A588" s="82" t="s">
        <v>5059</v>
      </c>
      <c r="B588" s="82" t="s">
        <v>9472</v>
      </c>
      <c r="C588" s="82" t="s">
        <v>1403</v>
      </c>
      <c r="D588" s="82" t="s">
        <v>9593</v>
      </c>
      <c r="E588" s="82" t="s">
        <v>9594</v>
      </c>
      <c r="F588" s="82" t="s">
        <v>4978</v>
      </c>
      <c r="G588" s="83"/>
      <c r="H588" s="84">
        <v>4939</v>
      </c>
      <c r="I588" s="85"/>
      <c r="J588" s="82">
        <v>499.1</v>
      </c>
      <c r="K588" s="86">
        <v>0</v>
      </c>
      <c r="L588" s="82"/>
      <c r="M588" s="82"/>
      <c r="N588" s="82"/>
      <c r="O588" s="82"/>
      <c r="P588" s="82" t="s">
        <v>8794</v>
      </c>
      <c r="Q588" s="86"/>
      <c r="R588" s="82">
        <v>0</v>
      </c>
      <c r="S588" s="86">
        <v>4939</v>
      </c>
      <c r="T588" s="83">
        <v>45777</v>
      </c>
      <c r="U588" s="82">
        <v>100</v>
      </c>
      <c r="V588" s="82">
        <v>158457</v>
      </c>
      <c r="W588" s="82" t="s">
        <v>4961</v>
      </c>
      <c r="X588" s="82">
        <v>665.18870000000004</v>
      </c>
      <c r="Y588" s="86">
        <v>3285367.06</v>
      </c>
      <c r="Z588" s="86"/>
      <c r="AA588" s="82">
        <v>517.70000000000005</v>
      </c>
      <c r="AB588" s="86">
        <v>-3.59</v>
      </c>
      <c r="AC588" s="86">
        <v>2465054.9</v>
      </c>
      <c r="AD588" s="86">
        <v>2465054.9</v>
      </c>
      <c r="AE588" s="86">
        <v>0</v>
      </c>
      <c r="AF588" s="86">
        <v>-820312.16</v>
      </c>
      <c r="AG588" s="86">
        <v>-728446.76</v>
      </c>
      <c r="AH588" s="86">
        <v>-91865.4</v>
      </c>
      <c r="AI588" s="86"/>
      <c r="AJ588" s="86">
        <v>147057568.38999999</v>
      </c>
      <c r="AK588" s="82">
        <v>1.6762999999999999</v>
      </c>
      <c r="AL588" s="82" t="s">
        <v>9595</v>
      </c>
      <c r="AM588" s="82" t="s">
        <v>4979</v>
      </c>
      <c r="AN588" s="82">
        <v>796386</v>
      </c>
      <c r="AO588" s="82" t="s">
        <v>8796</v>
      </c>
      <c r="AP588" s="82"/>
      <c r="AQ588" s="83">
        <v>45537</v>
      </c>
      <c r="AR588" s="83"/>
      <c r="AS588" s="82">
        <v>0</v>
      </c>
      <c r="AT588" s="82"/>
      <c r="AU588" s="83">
        <v>45777</v>
      </c>
      <c r="AV588" s="82" t="s">
        <v>4979</v>
      </c>
      <c r="AW588" s="82">
        <v>1</v>
      </c>
      <c r="AX588" s="83"/>
      <c r="AY588" s="82" t="s">
        <v>4963</v>
      </c>
      <c r="AZ588" s="82">
        <v>1</v>
      </c>
      <c r="BA588" s="82"/>
      <c r="BB588" s="82"/>
      <c r="BC588" s="87"/>
      <c r="BD588" s="87"/>
      <c r="BE588" s="87"/>
      <c r="BF588" s="87"/>
      <c r="BG588" s="82" t="s">
        <v>4888</v>
      </c>
      <c r="BH588" s="82" t="s">
        <v>8643</v>
      </c>
      <c r="BI588" s="82"/>
      <c r="BJ588" s="82"/>
      <c r="BK588" s="82"/>
      <c r="BL588" s="86">
        <v>2465054.9</v>
      </c>
      <c r="BM588" s="82">
        <v>1.6762999999999999</v>
      </c>
      <c r="BN588" s="82" t="s">
        <v>8797</v>
      </c>
      <c r="BO588" s="82"/>
      <c r="BP588" s="88"/>
      <c r="BQ588" s="88"/>
      <c r="BR588" s="88"/>
      <c r="BS588" s="82"/>
      <c r="BT588" s="85"/>
    </row>
    <row r="589" spans="1:72" hidden="1">
      <c r="A589" s="82" t="s">
        <v>5059</v>
      </c>
      <c r="B589" s="82" t="s">
        <v>9472</v>
      </c>
      <c r="C589" s="82" t="s">
        <v>1468</v>
      </c>
      <c r="D589" s="82" t="s">
        <v>9596</v>
      </c>
      <c r="E589" s="82" t="s">
        <v>9597</v>
      </c>
      <c r="F589" s="82" t="s">
        <v>4978</v>
      </c>
      <c r="G589" s="83"/>
      <c r="H589" s="84">
        <v>1342</v>
      </c>
      <c r="I589" s="85"/>
      <c r="J589" s="82">
        <v>1758.6</v>
      </c>
      <c r="K589" s="86">
        <v>0</v>
      </c>
      <c r="L589" s="82"/>
      <c r="M589" s="82"/>
      <c r="N589" s="82"/>
      <c r="O589" s="82"/>
      <c r="P589" s="82" t="s">
        <v>5018</v>
      </c>
      <c r="Q589" s="86"/>
      <c r="R589" s="82">
        <v>0</v>
      </c>
      <c r="S589" s="86">
        <v>13420</v>
      </c>
      <c r="T589" s="83">
        <v>45777</v>
      </c>
      <c r="U589" s="82">
        <v>100</v>
      </c>
      <c r="V589" s="82">
        <v>26672</v>
      </c>
      <c r="W589" s="82" t="s">
        <v>4961</v>
      </c>
      <c r="X589" s="82">
        <v>1873.6912</v>
      </c>
      <c r="Y589" s="86">
        <v>2514493.64</v>
      </c>
      <c r="Z589" s="86"/>
      <c r="AA589" s="82">
        <v>1778.3</v>
      </c>
      <c r="AB589" s="86">
        <v>-1.1100000000000001</v>
      </c>
      <c r="AC589" s="86">
        <v>2360041.2000000002</v>
      </c>
      <c r="AD589" s="86">
        <v>2360041.2000000002</v>
      </c>
      <c r="AE589" s="86">
        <v>0</v>
      </c>
      <c r="AF589" s="86">
        <v>-154452.44</v>
      </c>
      <c r="AG589" s="86">
        <v>-128015.03999999999</v>
      </c>
      <c r="AH589" s="86">
        <v>-26437.4</v>
      </c>
      <c r="AI589" s="86"/>
      <c r="AJ589" s="86">
        <v>147057568.38999999</v>
      </c>
      <c r="AK589" s="82">
        <v>1.6048</v>
      </c>
      <c r="AL589" s="82" t="s">
        <v>9598</v>
      </c>
      <c r="AM589" s="82" t="s">
        <v>4979</v>
      </c>
      <c r="AN589" s="82">
        <v>75541</v>
      </c>
      <c r="AO589" s="82" t="s">
        <v>4998</v>
      </c>
      <c r="AP589" s="82"/>
      <c r="AQ589" s="83"/>
      <c r="AR589" s="83"/>
      <c r="AS589" s="82">
        <v>0</v>
      </c>
      <c r="AT589" s="82"/>
      <c r="AU589" s="83">
        <v>45777</v>
      </c>
      <c r="AV589" s="82" t="s">
        <v>4979</v>
      </c>
      <c r="AW589" s="82">
        <v>10</v>
      </c>
      <c r="AX589" s="83"/>
      <c r="AY589" s="82" t="s">
        <v>4963</v>
      </c>
      <c r="AZ589" s="82">
        <v>1</v>
      </c>
      <c r="BA589" s="82"/>
      <c r="BB589" s="82"/>
      <c r="BC589" s="87"/>
      <c r="BD589" s="87"/>
      <c r="BE589" s="87"/>
      <c r="BF589" s="87"/>
      <c r="BG589" s="82" t="s">
        <v>4888</v>
      </c>
      <c r="BH589" s="82" t="s">
        <v>8643</v>
      </c>
      <c r="BI589" s="82"/>
      <c r="BJ589" s="82"/>
      <c r="BK589" s="82"/>
      <c r="BL589" s="86">
        <v>2360041.2000000002</v>
      </c>
      <c r="BM589" s="82">
        <v>1.6048</v>
      </c>
      <c r="BN589" s="82" t="s">
        <v>4998</v>
      </c>
      <c r="BO589" s="82"/>
      <c r="BP589" s="88"/>
      <c r="BQ589" s="88"/>
      <c r="BR589" s="88"/>
      <c r="BS589" s="82"/>
      <c r="BT589" s="85"/>
    </row>
    <row r="590" spans="1:72" hidden="1">
      <c r="A590" s="82" t="s">
        <v>5059</v>
      </c>
      <c r="B590" s="82" t="s">
        <v>9472</v>
      </c>
      <c r="C590" s="82" t="s">
        <v>20192</v>
      </c>
      <c r="D590" s="82" t="s">
        <v>3461</v>
      </c>
      <c r="E590" s="82" t="s">
        <v>9599</v>
      </c>
      <c r="F590" s="82" t="s">
        <v>4978</v>
      </c>
      <c r="G590" s="83"/>
      <c r="H590" s="84">
        <v>77634</v>
      </c>
      <c r="I590" s="85"/>
      <c r="J590" s="82">
        <v>64.94</v>
      </c>
      <c r="K590" s="86">
        <v>0</v>
      </c>
      <c r="L590" s="82"/>
      <c r="M590" s="82"/>
      <c r="N590" s="82"/>
      <c r="O590" s="82"/>
      <c r="P590" s="82" t="s">
        <v>5014</v>
      </c>
      <c r="Q590" s="86"/>
      <c r="R590" s="82">
        <v>0</v>
      </c>
      <c r="S590" s="86">
        <v>77634</v>
      </c>
      <c r="T590" s="83">
        <v>45777</v>
      </c>
      <c r="U590" s="82">
        <v>100</v>
      </c>
      <c r="V590" s="82">
        <v>176678</v>
      </c>
      <c r="W590" s="82" t="s">
        <v>4961</v>
      </c>
      <c r="X590" s="82">
        <v>96.187899999999999</v>
      </c>
      <c r="Y590" s="86">
        <v>7467451.96</v>
      </c>
      <c r="Z590" s="86"/>
      <c r="AA590" s="82">
        <v>66.62</v>
      </c>
      <c r="AB590" s="86">
        <v>-2.52</v>
      </c>
      <c r="AC590" s="86">
        <v>5041551.96</v>
      </c>
      <c r="AD590" s="86">
        <v>5041551.96</v>
      </c>
      <c r="AE590" s="86">
        <v>0</v>
      </c>
      <c r="AF590" s="86">
        <v>-2425900</v>
      </c>
      <c r="AG590" s="86">
        <v>-2295474.88</v>
      </c>
      <c r="AH590" s="86">
        <v>-130425.12</v>
      </c>
      <c r="AI590" s="86"/>
      <c r="AJ590" s="86">
        <v>147057568.38999999</v>
      </c>
      <c r="AK590" s="82">
        <v>3.4283000000000001</v>
      </c>
      <c r="AL590" s="82" t="s">
        <v>9600</v>
      </c>
      <c r="AM590" s="82" t="s">
        <v>4979</v>
      </c>
      <c r="AN590" s="82">
        <v>797966</v>
      </c>
      <c r="AO590" s="82" t="s">
        <v>5015</v>
      </c>
      <c r="AP590" s="82"/>
      <c r="AQ590" s="83">
        <v>45533</v>
      </c>
      <c r="AR590" s="83"/>
      <c r="AS590" s="82">
        <v>0</v>
      </c>
      <c r="AT590" s="82"/>
      <c r="AU590" s="83">
        <v>45777</v>
      </c>
      <c r="AV590" s="82" t="s">
        <v>4979</v>
      </c>
      <c r="AW590" s="82">
        <v>1</v>
      </c>
      <c r="AX590" s="83"/>
      <c r="AY590" s="82" t="s">
        <v>4963</v>
      </c>
      <c r="AZ590" s="82">
        <v>1</v>
      </c>
      <c r="BA590" s="82"/>
      <c r="BB590" s="82"/>
      <c r="BC590" s="87"/>
      <c r="BD590" s="87"/>
      <c r="BE590" s="87"/>
      <c r="BF590" s="87"/>
      <c r="BG590" s="82" t="s">
        <v>4888</v>
      </c>
      <c r="BH590" s="82" t="s">
        <v>8643</v>
      </c>
      <c r="BI590" s="82"/>
      <c r="BJ590" s="82"/>
      <c r="BK590" s="82"/>
      <c r="BL590" s="86">
        <v>5041551.96</v>
      </c>
      <c r="BM590" s="82">
        <v>3.4283000000000001</v>
      </c>
      <c r="BN590" s="82" t="s">
        <v>5002</v>
      </c>
      <c r="BO590" s="82"/>
      <c r="BP590" s="88"/>
      <c r="BQ590" s="88"/>
      <c r="BR590" s="88"/>
      <c r="BS590" s="82"/>
      <c r="BT590" s="85"/>
    </row>
    <row r="591" spans="1:72" hidden="1">
      <c r="A591" s="82" t="s">
        <v>5059</v>
      </c>
      <c r="B591" s="82" t="s">
        <v>9472</v>
      </c>
      <c r="C591" s="82" t="s">
        <v>3443</v>
      </c>
      <c r="D591" s="82" t="s">
        <v>5073</v>
      </c>
      <c r="E591" s="82" t="s">
        <v>5074</v>
      </c>
      <c r="F591" s="82" t="s">
        <v>4978</v>
      </c>
      <c r="G591" s="83"/>
      <c r="H591" s="84">
        <v>672</v>
      </c>
      <c r="I591" s="85"/>
      <c r="J591" s="82">
        <v>2075.1</v>
      </c>
      <c r="K591" s="86">
        <v>0</v>
      </c>
      <c r="L591" s="82"/>
      <c r="M591" s="82"/>
      <c r="N591" s="82"/>
      <c r="O591" s="82"/>
      <c r="P591" s="82" t="s">
        <v>5015</v>
      </c>
      <c r="Q591" s="86"/>
      <c r="R591" s="82">
        <v>0</v>
      </c>
      <c r="S591" s="86">
        <v>6720</v>
      </c>
      <c r="T591" s="83">
        <v>45777</v>
      </c>
      <c r="U591" s="82">
        <v>100</v>
      </c>
      <c r="V591" s="82">
        <v>148890</v>
      </c>
      <c r="W591" s="82" t="s">
        <v>4961</v>
      </c>
      <c r="X591" s="82">
        <v>2178.9153000000001</v>
      </c>
      <c r="Y591" s="86">
        <v>1464231.11</v>
      </c>
      <c r="Z591" s="86"/>
      <c r="AA591" s="82">
        <v>2113.9</v>
      </c>
      <c r="AB591" s="86">
        <v>-1.84</v>
      </c>
      <c r="AC591" s="86">
        <v>1394467.2</v>
      </c>
      <c r="AD591" s="86">
        <v>1394467.2</v>
      </c>
      <c r="AE591" s="86">
        <v>0</v>
      </c>
      <c r="AF591" s="86">
        <v>-69763.91</v>
      </c>
      <c r="AG591" s="86">
        <v>-43690.31</v>
      </c>
      <c r="AH591" s="86">
        <v>-26073.599999999999</v>
      </c>
      <c r="AI591" s="86"/>
      <c r="AJ591" s="86">
        <v>147057568.38999999</v>
      </c>
      <c r="AK591" s="82">
        <v>0.94820000000000004</v>
      </c>
      <c r="AL591" s="82" t="s">
        <v>5075</v>
      </c>
      <c r="AM591" s="82" t="s">
        <v>488</v>
      </c>
      <c r="AN591" s="82">
        <v>7230</v>
      </c>
      <c r="AO591" s="82" t="s">
        <v>5034</v>
      </c>
      <c r="AP591" s="82"/>
      <c r="AQ591" s="83">
        <v>45433</v>
      </c>
      <c r="AR591" s="83"/>
      <c r="AS591" s="82">
        <v>0</v>
      </c>
      <c r="AT591" s="82"/>
      <c r="AU591" s="83">
        <v>45777</v>
      </c>
      <c r="AV591" s="82" t="s">
        <v>4979</v>
      </c>
      <c r="AW591" s="82">
        <v>10</v>
      </c>
      <c r="AX591" s="83"/>
      <c r="AY591" s="82" t="s">
        <v>4963</v>
      </c>
      <c r="AZ591" s="82">
        <v>1</v>
      </c>
      <c r="BA591" s="82"/>
      <c r="BB591" s="82"/>
      <c r="BC591" s="87"/>
      <c r="BD591" s="87"/>
      <c r="BE591" s="87"/>
      <c r="BF591" s="87"/>
      <c r="BG591" s="82" t="s">
        <v>4888</v>
      </c>
      <c r="BH591" s="82" t="s">
        <v>8643</v>
      </c>
      <c r="BI591" s="82"/>
      <c r="BJ591" s="82"/>
      <c r="BK591" s="82"/>
      <c r="BL591" s="86">
        <v>1394467.2</v>
      </c>
      <c r="BM591" s="82">
        <v>0.94820000000000004</v>
      </c>
      <c r="BN591" s="82" t="s">
        <v>5002</v>
      </c>
      <c r="BO591" s="82"/>
      <c r="BP591" s="88"/>
      <c r="BQ591" s="88"/>
      <c r="BR591" s="88"/>
      <c r="BS591" s="82"/>
      <c r="BT591" s="85"/>
    </row>
    <row r="592" spans="1:72" hidden="1">
      <c r="A592" s="82" t="s">
        <v>5059</v>
      </c>
      <c r="B592" s="82" t="s">
        <v>9472</v>
      </c>
      <c r="C592" s="82" t="s">
        <v>3575</v>
      </c>
      <c r="D592" s="82" t="s">
        <v>20224</v>
      </c>
      <c r="E592" s="82" t="s">
        <v>20225</v>
      </c>
      <c r="F592" s="82" t="s">
        <v>4978</v>
      </c>
      <c r="G592" s="83"/>
      <c r="H592" s="84">
        <v>5000</v>
      </c>
      <c r="I592" s="85"/>
      <c r="J592" s="82">
        <v>414.65</v>
      </c>
      <c r="K592" s="86">
        <v>0</v>
      </c>
      <c r="L592" s="82"/>
      <c r="M592" s="82"/>
      <c r="N592" s="82"/>
      <c r="O592" s="82"/>
      <c r="P592" s="82" t="s">
        <v>5015</v>
      </c>
      <c r="Q592" s="86"/>
      <c r="R592" s="82">
        <v>0</v>
      </c>
      <c r="S592" s="86">
        <v>50000</v>
      </c>
      <c r="T592" s="83">
        <v>45777</v>
      </c>
      <c r="U592" s="82">
        <v>100</v>
      </c>
      <c r="V592" s="82">
        <v>176303</v>
      </c>
      <c r="W592" s="82" t="s">
        <v>4961</v>
      </c>
      <c r="X592" s="82">
        <v>455</v>
      </c>
      <c r="Y592" s="86">
        <v>2275000</v>
      </c>
      <c r="Z592" s="86"/>
      <c r="AA592" s="82">
        <v>421.5</v>
      </c>
      <c r="AB592" s="86">
        <v>-1.63</v>
      </c>
      <c r="AC592" s="86">
        <v>2073250</v>
      </c>
      <c r="AD592" s="86">
        <v>2073250</v>
      </c>
      <c r="AE592" s="86">
        <v>0</v>
      </c>
      <c r="AF592" s="86">
        <v>-201750</v>
      </c>
      <c r="AG592" s="86">
        <v>-167500</v>
      </c>
      <c r="AH592" s="86">
        <v>-34250</v>
      </c>
      <c r="AI592" s="86"/>
      <c r="AJ592" s="86">
        <v>147057568.38999999</v>
      </c>
      <c r="AK592" s="82">
        <v>1.4097999999999999</v>
      </c>
      <c r="AL592" s="82" t="s">
        <v>20226</v>
      </c>
      <c r="AM592" s="82" t="s">
        <v>488</v>
      </c>
      <c r="AN592" s="82">
        <v>799865</v>
      </c>
      <c r="AO592" s="82" t="s">
        <v>5034</v>
      </c>
      <c r="AP592" s="82"/>
      <c r="AQ592" s="83"/>
      <c r="AR592" s="83"/>
      <c r="AS592" s="82">
        <v>0</v>
      </c>
      <c r="AT592" s="82"/>
      <c r="AU592" s="83">
        <v>45777</v>
      </c>
      <c r="AV592" s="82" t="s">
        <v>488</v>
      </c>
      <c r="AW592" s="82">
        <v>10</v>
      </c>
      <c r="AX592" s="83"/>
      <c r="AY592" s="82" t="s">
        <v>4963</v>
      </c>
      <c r="AZ592" s="82">
        <v>1</v>
      </c>
      <c r="BA592" s="82"/>
      <c r="BB592" s="82"/>
      <c r="BC592" s="87"/>
      <c r="BD592" s="87"/>
      <c r="BE592" s="87"/>
      <c r="BF592" s="87"/>
      <c r="BG592" s="82" t="s">
        <v>4888</v>
      </c>
      <c r="BH592" s="82" t="s">
        <v>8643</v>
      </c>
      <c r="BI592" s="82"/>
      <c r="BJ592" s="82"/>
      <c r="BK592" s="82"/>
      <c r="BL592" s="86">
        <v>2073250</v>
      </c>
      <c r="BM592" s="82">
        <v>1.4097999999999999</v>
      </c>
      <c r="BN592" s="82" t="s">
        <v>5002</v>
      </c>
      <c r="BO592" s="82"/>
      <c r="BP592" s="88"/>
      <c r="BQ592" s="88"/>
      <c r="BR592" s="88"/>
      <c r="BS592" s="82"/>
      <c r="BT592" s="85"/>
    </row>
    <row r="593" spans="1:72" hidden="1">
      <c r="A593" s="82" t="s">
        <v>5059</v>
      </c>
      <c r="B593" s="82" t="s">
        <v>9472</v>
      </c>
      <c r="C593" s="82" t="s">
        <v>1639</v>
      </c>
      <c r="D593" s="82" t="s">
        <v>8479</v>
      </c>
      <c r="E593" s="82" t="s">
        <v>8277</v>
      </c>
      <c r="F593" s="82" t="s">
        <v>4978</v>
      </c>
      <c r="G593" s="83"/>
      <c r="H593" s="84">
        <v>1842</v>
      </c>
      <c r="I593" s="85"/>
      <c r="J593" s="82">
        <v>2208.1</v>
      </c>
      <c r="K593" s="86">
        <v>0</v>
      </c>
      <c r="L593" s="82"/>
      <c r="M593" s="82"/>
      <c r="N593" s="82"/>
      <c r="O593" s="82"/>
      <c r="P593" s="82" t="s">
        <v>4960</v>
      </c>
      <c r="Q593" s="86"/>
      <c r="R593" s="82">
        <v>0</v>
      </c>
      <c r="S593" s="86">
        <v>9210</v>
      </c>
      <c r="T593" s="83">
        <v>45777</v>
      </c>
      <c r="U593" s="82">
        <v>100</v>
      </c>
      <c r="V593" s="82">
        <v>6665</v>
      </c>
      <c r="W593" s="82" t="s">
        <v>4961</v>
      </c>
      <c r="X593" s="82">
        <v>1827.7689</v>
      </c>
      <c r="Y593" s="86">
        <v>3366750.33</v>
      </c>
      <c r="Z593" s="86"/>
      <c r="AA593" s="82">
        <v>2205</v>
      </c>
      <c r="AB593" s="86">
        <v>0.14000000000000001</v>
      </c>
      <c r="AC593" s="86">
        <v>4067320.2</v>
      </c>
      <c r="AD593" s="86">
        <v>4067320.2</v>
      </c>
      <c r="AE593" s="86">
        <v>0</v>
      </c>
      <c r="AF593" s="86">
        <v>700569.87</v>
      </c>
      <c r="AG593" s="86">
        <v>694859.67</v>
      </c>
      <c r="AH593" s="86">
        <v>5710.2</v>
      </c>
      <c r="AI593" s="86"/>
      <c r="AJ593" s="86">
        <v>147057568.38999999</v>
      </c>
      <c r="AK593" s="82">
        <v>2.7658</v>
      </c>
      <c r="AL593" s="82" t="s">
        <v>8480</v>
      </c>
      <c r="AM593" s="82" t="s">
        <v>4979</v>
      </c>
      <c r="AN593" s="82">
        <v>7263</v>
      </c>
      <c r="AO593" s="82" t="s">
        <v>4962</v>
      </c>
      <c r="AP593" s="82"/>
      <c r="AQ593" s="83">
        <v>45141</v>
      </c>
      <c r="AR593" s="83"/>
      <c r="AS593" s="82">
        <v>0</v>
      </c>
      <c r="AT593" s="82"/>
      <c r="AU593" s="83">
        <v>45777</v>
      </c>
      <c r="AV593" s="82" t="s">
        <v>4979</v>
      </c>
      <c r="AW593" s="82">
        <v>5</v>
      </c>
      <c r="AX593" s="83"/>
      <c r="AY593" s="82" t="s">
        <v>4963</v>
      </c>
      <c r="AZ593" s="82">
        <v>1</v>
      </c>
      <c r="BA593" s="82"/>
      <c r="BB593" s="82"/>
      <c r="BC593" s="87"/>
      <c r="BD593" s="87"/>
      <c r="BE593" s="87"/>
      <c r="BF593" s="87"/>
      <c r="BG593" s="82" t="s">
        <v>4888</v>
      </c>
      <c r="BH593" s="82" t="s">
        <v>8643</v>
      </c>
      <c r="BI593" s="82"/>
      <c r="BJ593" s="82"/>
      <c r="BK593" s="82"/>
      <c r="BL593" s="86">
        <v>4067320.2</v>
      </c>
      <c r="BM593" s="82">
        <v>2.7658</v>
      </c>
      <c r="BN593" s="82" t="s">
        <v>4964</v>
      </c>
      <c r="BO593" s="82"/>
      <c r="BP593" s="88"/>
      <c r="BQ593" s="88"/>
      <c r="BR593" s="88"/>
      <c r="BS593" s="82"/>
      <c r="BT593" s="85"/>
    </row>
    <row r="594" spans="1:72" hidden="1">
      <c r="A594" s="82" t="s">
        <v>5059</v>
      </c>
      <c r="B594" s="82" t="s">
        <v>9472</v>
      </c>
      <c r="C594" s="82" t="s">
        <v>12183</v>
      </c>
      <c r="D594" s="82" t="s">
        <v>12184</v>
      </c>
      <c r="E594" s="82" t="s">
        <v>12185</v>
      </c>
      <c r="F594" s="82" t="s">
        <v>4978</v>
      </c>
      <c r="G594" s="83"/>
      <c r="H594" s="84">
        <v>20583</v>
      </c>
      <c r="I594" s="85"/>
      <c r="J594" s="82">
        <v>163.11000000000001</v>
      </c>
      <c r="K594" s="86">
        <v>0</v>
      </c>
      <c r="L594" s="82"/>
      <c r="M594" s="82"/>
      <c r="N594" s="82"/>
      <c r="O594" s="82"/>
      <c r="P594" s="82" t="s">
        <v>5003</v>
      </c>
      <c r="Q594" s="86"/>
      <c r="R594" s="82">
        <v>0</v>
      </c>
      <c r="S594" s="86">
        <v>102915</v>
      </c>
      <c r="T594" s="83">
        <v>45777</v>
      </c>
      <c r="U594" s="82">
        <v>100</v>
      </c>
      <c r="V594" s="82">
        <v>174082</v>
      </c>
      <c r="W594" s="82" t="s">
        <v>4961</v>
      </c>
      <c r="X594" s="82">
        <v>230.1146</v>
      </c>
      <c r="Y594" s="86">
        <v>4736448.7</v>
      </c>
      <c r="Z594" s="86"/>
      <c r="AA594" s="82">
        <v>166.24</v>
      </c>
      <c r="AB594" s="86">
        <v>-1.88</v>
      </c>
      <c r="AC594" s="86">
        <v>3357293.13</v>
      </c>
      <c r="AD594" s="86">
        <v>3357293.13</v>
      </c>
      <c r="AE594" s="86">
        <v>0</v>
      </c>
      <c r="AF594" s="86">
        <v>-1379155.57</v>
      </c>
      <c r="AG594" s="86">
        <v>-1314730.78</v>
      </c>
      <c r="AH594" s="86">
        <v>-64424.79</v>
      </c>
      <c r="AI594" s="86"/>
      <c r="AJ594" s="86">
        <v>147057568.38999999</v>
      </c>
      <c r="AK594" s="82">
        <v>2.2829999999999999</v>
      </c>
      <c r="AL594" s="82" t="s">
        <v>12186</v>
      </c>
      <c r="AM594" s="82" t="s">
        <v>4979</v>
      </c>
      <c r="AN594" s="82">
        <v>799393</v>
      </c>
      <c r="AO594" s="82" t="s">
        <v>5004</v>
      </c>
      <c r="AP594" s="82"/>
      <c r="AQ594" s="83"/>
      <c r="AR594" s="83"/>
      <c r="AS594" s="82">
        <v>0</v>
      </c>
      <c r="AT594" s="82"/>
      <c r="AU594" s="83">
        <v>45777</v>
      </c>
      <c r="AV594" s="82" t="s">
        <v>4979</v>
      </c>
      <c r="AW594" s="82">
        <v>5</v>
      </c>
      <c r="AX594" s="83"/>
      <c r="AY594" s="82" t="s">
        <v>4963</v>
      </c>
      <c r="AZ594" s="82">
        <v>1</v>
      </c>
      <c r="BA594" s="82"/>
      <c r="BB594" s="82"/>
      <c r="BC594" s="87"/>
      <c r="BD594" s="87"/>
      <c r="BE594" s="87"/>
      <c r="BF594" s="87"/>
      <c r="BG594" s="82" t="s">
        <v>4888</v>
      </c>
      <c r="BH594" s="82" t="s">
        <v>8643</v>
      </c>
      <c r="BI594" s="82"/>
      <c r="BJ594" s="82"/>
      <c r="BK594" s="82"/>
      <c r="BL594" s="86">
        <v>3357293.13</v>
      </c>
      <c r="BM594" s="82">
        <v>2.2829999999999999</v>
      </c>
      <c r="BN594" s="82" t="s">
        <v>4984</v>
      </c>
      <c r="BO594" s="82"/>
      <c r="BP594" s="88"/>
      <c r="BQ594" s="88"/>
      <c r="BR594" s="88"/>
      <c r="BS594" s="82"/>
      <c r="BT594" s="85"/>
    </row>
    <row r="595" spans="1:72" hidden="1">
      <c r="A595" s="82" t="s">
        <v>5059</v>
      </c>
      <c r="B595" s="82" t="s">
        <v>9472</v>
      </c>
      <c r="C595" s="82" t="s">
        <v>1745</v>
      </c>
      <c r="D595" s="82" t="s">
        <v>21611</v>
      </c>
      <c r="E595" s="82" t="s">
        <v>21612</v>
      </c>
      <c r="F595" s="82" t="s">
        <v>4978</v>
      </c>
      <c r="G595" s="83"/>
      <c r="H595" s="84">
        <v>324</v>
      </c>
      <c r="I595" s="85"/>
      <c r="J595" s="82">
        <v>4257.1000000000004</v>
      </c>
      <c r="K595" s="86">
        <v>0</v>
      </c>
      <c r="L595" s="82"/>
      <c r="M595" s="82"/>
      <c r="N595" s="82"/>
      <c r="O595" s="82"/>
      <c r="P595" s="82" t="s">
        <v>5027</v>
      </c>
      <c r="Q595" s="86"/>
      <c r="R595" s="82">
        <v>0</v>
      </c>
      <c r="S595" s="86">
        <v>648</v>
      </c>
      <c r="T595" s="83">
        <v>45777</v>
      </c>
      <c r="U595" s="82">
        <v>100</v>
      </c>
      <c r="V595" s="82">
        <v>86112</v>
      </c>
      <c r="W595" s="82" t="s">
        <v>4961</v>
      </c>
      <c r="X595" s="82">
        <v>4177.3249999999998</v>
      </c>
      <c r="Y595" s="86">
        <v>1353453.31</v>
      </c>
      <c r="Z595" s="86"/>
      <c r="AA595" s="82">
        <v>4185.2</v>
      </c>
      <c r="AB595" s="86">
        <v>1.72</v>
      </c>
      <c r="AC595" s="86">
        <v>1379300.4</v>
      </c>
      <c r="AD595" s="86">
        <v>1379300.4</v>
      </c>
      <c r="AE595" s="86">
        <v>0</v>
      </c>
      <c r="AF595" s="86">
        <v>25847.09</v>
      </c>
      <c r="AG595" s="86">
        <v>2551.4899999999998</v>
      </c>
      <c r="AH595" s="86">
        <v>23295.599999999999</v>
      </c>
      <c r="AI595" s="86"/>
      <c r="AJ595" s="86">
        <v>147057568.38999999</v>
      </c>
      <c r="AK595" s="82">
        <v>0.93789999999999996</v>
      </c>
      <c r="AL595" s="82" t="s">
        <v>21613</v>
      </c>
      <c r="AM595" s="82" t="s">
        <v>4979</v>
      </c>
      <c r="AN595" s="82">
        <v>783268</v>
      </c>
      <c r="AO595" s="82" t="s">
        <v>5028</v>
      </c>
      <c r="AP595" s="82"/>
      <c r="AQ595" s="83"/>
      <c r="AR595" s="83"/>
      <c r="AS595" s="82">
        <v>0</v>
      </c>
      <c r="AT595" s="82"/>
      <c r="AU595" s="83">
        <v>45777</v>
      </c>
      <c r="AV595" s="82" t="s">
        <v>4979</v>
      </c>
      <c r="AW595" s="82">
        <v>2</v>
      </c>
      <c r="AX595" s="83"/>
      <c r="AY595" s="82" t="s">
        <v>4963</v>
      </c>
      <c r="AZ595" s="82">
        <v>1</v>
      </c>
      <c r="BA595" s="82"/>
      <c r="BB595" s="82"/>
      <c r="BC595" s="87"/>
      <c r="BD595" s="87"/>
      <c r="BE595" s="87"/>
      <c r="BF595" s="87"/>
      <c r="BG595" s="82" t="s">
        <v>4888</v>
      </c>
      <c r="BH595" s="82" t="s">
        <v>8643</v>
      </c>
      <c r="BI595" s="82"/>
      <c r="BJ595" s="82"/>
      <c r="BK595" s="82"/>
      <c r="BL595" s="86">
        <v>1379300.4</v>
      </c>
      <c r="BM595" s="82">
        <v>0.93789999999999996</v>
      </c>
      <c r="BN595" s="82" t="s">
        <v>4983</v>
      </c>
      <c r="BO595" s="82"/>
      <c r="BP595" s="88"/>
      <c r="BQ595" s="88"/>
      <c r="BR595" s="88"/>
      <c r="BS595" s="82"/>
      <c r="BT595" s="85"/>
    </row>
    <row r="596" spans="1:72" hidden="1">
      <c r="A596" s="82" t="s">
        <v>5059</v>
      </c>
      <c r="B596" s="82" t="s">
        <v>9472</v>
      </c>
      <c r="C596" s="82" t="s">
        <v>1738</v>
      </c>
      <c r="D596" s="82" t="s">
        <v>5266</v>
      </c>
      <c r="E596" s="82" t="s">
        <v>8378</v>
      </c>
      <c r="F596" s="82" t="s">
        <v>4978</v>
      </c>
      <c r="G596" s="83"/>
      <c r="H596" s="84">
        <v>905</v>
      </c>
      <c r="I596" s="85"/>
      <c r="J596" s="82">
        <v>3341</v>
      </c>
      <c r="K596" s="86">
        <v>0</v>
      </c>
      <c r="L596" s="82"/>
      <c r="M596" s="82"/>
      <c r="N596" s="82"/>
      <c r="O596" s="82"/>
      <c r="P596" s="82" t="s">
        <v>4987</v>
      </c>
      <c r="Q596" s="86"/>
      <c r="R596" s="82">
        <v>0</v>
      </c>
      <c r="S596" s="86">
        <v>1810</v>
      </c>
      <c r="T596" s="83">
        <v>45777</v>
      </c>
      <c r="U596" s="82">
        <v>100</v>
      </c>
      <c r="V596" s="82">
        <v>6671</v>
      </c>
      <c r="W596" s="82" t="s">
        <v>4961</v>
      </c>
      <c r="X596" s="82">
        <v>2075.4715999999999</v>
      </c>
      <c r="Y596" s="86">
        <v>1878301.83</v>
      </c>
      <c r="Z596" s="86"/>
      <c r="AA596" s="82">
        <v>3322.3</v>
      </c>
      <c r="AB596" s="86">
        <v>0.56000000000000005</v>
      </c>
      <c r="AC596" s="86">
        <v>3023605</v>
      </c>
      <c r="AD596" s="86">
        <v>3023605</v>
      </c>
      <c r="AE596" s="86">
        <v>0</v>
      </c>
      <c r="AF596" s="86">
        <v>1145303.17</v>
      </c>
      <c r="AG596" s="86">
        <v>1128379.67</v>
      </c>
      <c r="AH596" s="86">
        <v>16923.5</v>
      </c>
      <c r="AI596" s="86"/>
      <c r="AJ596" s="86">
        <v>147057568.38999999</v>
      </c>
      <c r="AK596" s="82">
        <v>2.0560999999999998</v>
      </c>
      <c r="AL596" s="82" t="s">
        <v>8481</v>
      </c>
      <c r="AM596" s="82" t="s">
        <v>4979</v>
      </c>
      <c r="AN596" s="82">
        <v>7306</v>
      </c>
      <c r="AO596" s="82" t="s">
        <v>4988</v>
      </c>
      <c r="AP596" s="82"/>
      <c r="AQ596" s="83">
        <v>45462</v>
      </c>
      <c r="AR596" s="83"/>
      <c r="AS596" s="82">
        <v>0</v>
      </c>
      <c r="AT596" s="82"/>
      <c r="AU596" s="83">
        <v>45777</v>
      </c>
      <c r="AV596" s="82" t="s">
        <v>4979</v>
      </c>
      <c r="AW596" s="82">
        <v>2</v>
      </c>
      <c r="AX596" s="83"/>
      <c r="AY596" s="82" t="s">
        <v>4963</v>
      </c>
      <c r="AZ596" s="82">
        <v>1</v>
      </c>
      <c r="BA596" s="82"/>
      <c r="BB596" s="82"/>
      <c r="BC596" s="87"/>
      <c r="BD596" s="87"/>
      <c r="BE596" s="87"/>
      <c r="BF596" s="87"/>
      <c r="BG596" s="82" t="s">
        <v>4888</v>
      </c>
      <c r="BH596" s="82" t="s">
        <v>8643</v>
      </c>
      <c r="BI596" s="82"/>
      <c r="BJ596" s="82"/>
      <c r="BK596" s="82"/>
      <c r="BL596" s="86">
        <v>3023605</v>
      </c>
      <c r="BM596" s="82">
        <v>2.0560999999999998</v>
      </c>
      <c r="BN596" s="82" t="s">
        <v>4988</v>
      </c>
      <c r="BO596" s="82"/>
      <c r="BP596" s="88"/>
      <c r="BQ596" s="88"/>
      <c r="BR596" s="88"/>
      <c r="BS596" s="82"/>
      <c r="BT596" s="85"/>
    </row>
    <row r="597" spans="1:72" hidden="1">
      <c r="A597" s="82" t="s">
        <v>5059</v>
      </c>
      <c r="B597" s="82" t="s">
        <v>9472</v>
      </c>
      <c r="C597" s="82" t="s">
        <v>1835</v>
      </c>
      <c r="D597" s="82" t="s">
        <v>5274</v>
      </c>
      <c r="E597" s="82" t="s">
        <v>8549</v>
      </c>
      <c r="F597" s="82" t="s">
        <v>4978</v>
      </c>
      <c r="G597" s="83"/>
      <c r="H597" s="84">
        <v>317</v>
      </c>
      <c r="I597" s="85"/>
      <c r="J597" s="82">
        <v>12257</v>
      </c>
      <c r="K597" s="86">
        <v>0</v>
      </c>
      <c r="L597" s="82"/>
      <c r="M597" s="82"/>
      <c r="N597" s="82"/>
      <c r="O597" s="82"/>
      <c r="P597" s="82" t="s">
        <v>8337</v>
      </c>
      <c r="Q597" s="86"/>
      <c r="R597" s="82">
        <v>0</v>
      </c>
      <c r="S597" s="86">
        <v>1585</v>
      </c>
      <c r="T597" s="83">
        <v>45777</v>
      </c>
      <c r="U597" s="82">
        <v>100</v>
      </c>
      <c r="V597" s="82">
        <v>6683</v>
      </c>
      <c r="W597" s="82" t="s">
        <v>4961</v>
      </c>
      <c r="X597" s="82">
        <v>9487.6010999999999</v>
      </c>
      <c r="Y597" s="86">
        <v>3007569.55</v>
      </c>
      <c r="Z597" s="86"/>
      <c r="AA597" s="82">
        <v>11841</v>
      </c>
      <c r="AB597" s="86">
        <v>3.51</v>
      </c>
      <c r="AC597" s="86">
        <v>3885469</v>
      </c>
      <c r="AD597" s="86">
        <v>3885469</v>
      </c>
      <c r="AE597" s="86">
        <v>0</v>
      </c>
      <c r="AF597" s="86">
        <v>877899.45</v>
      </c>
      <c r="AG597" s="86">
        <v>746027.45</v>
      </c>
      <c r="AH597" s="86">
        <v>131872</v>
      </c>
      <c r="AI597" s="86"/>
      <c r="AJ597" s="86">
        <v>147057568.38999999</v>
      </c>
      <c r="AK597" s="82">
        <v>2.6421000000000001</v>
      </c>
      <c r="AL597" s="82" t="s">
        <v>8550</v>
      </c>
      <c r="AM597" s="82" t="s">
        <v>4979</v>
      </c>
      <c r="AN597" s="82">
        <v>7395</v>
      </c>
      <c r="AO597" s="82" t="s">
        <v>8339</v>
      </c>
      <c r="AP597" s="82"/>
      <c r="AQ597" s="83">
        <v>45505</v>
      </c>
      <c r="AR597" s="83"/>
      <c r="AS597" s="82">
        <v>0</v>
      </c>
      <c r="AT597" s="82"/>
      <c r="AU597" s="83">
        <v>45777</v>
      </c>
      <c r="AV597" s="82" t="s">
        <v>4979</v>
      </c>
      <c r="AW597" s="82">
        <v>5</v>
      </c>
      <c r="AX597" s="83"/>
      <c r="AY597" s="82" t="s">
        <v>4963</v>
      </c>
      <c r="AZ597" s="82">
        <v>1</v>
      </c>
      <c r="BA597" s="82"/>
      <c r="BB597" s="82"/>
      <c r="BC597" s="87"/>
      <c r="BD597" s="87"/>
      <c r="BE597" s="87"/>
      <c r="BF597" s="87"/>
      <c r="BG597" s="82" t="s">
        <v>4888</v>
      </c>
      <c r="BH597" s="82" t="s">
        <v>8643</v>
      </c>
      <c r="BI597" s="82"/>
      <c r="BJ597" s="82"/>
      <c r="BK597" s="82"/>
      <c r="BL597" s="86">
        <v>3885469</v>
      </c>
      <c r="BM597" s="82">
        <v>2.6421000000000001</v>
      </c>
      <c r="BN597" s="82" t="s">
        <v>4984</v>
      </c>
      <c r="BO597" s="82"/>
      <c r="BP597" s="88"/>
      <c r="BQ597" s="88"/>
      <c r="BR597" s="88"/>
      <c r="BS597" s="82"/>
      <c r="BT597" s="85"/>
    </row>
    <row r="598" spans="1:72" hidden="1">
      <c r="A598" s="82" t="s">
        <v>5059</v>
      </c>
      <c r="B598" s="82" t="s">
        <v>9472</v>
      </c>
      <c r="C598" s="82" t="s">
        <v>1947</v>
      </c>
      <c r="D598" s="82" t="s">
        <v>5484</v>
      </c>
      <c r="E598" s="82" t="s">
        <v>8891</v>
      </c>
      <c r="F598" s="82" t="s">
        <v>4978</v>
      </c>
      <c r="G598" s="83"/>
      <c r="H598" s="84">
        <v>927</v>
      </c>
      <c r="I598" s="85"/>
      <c r="J598" s="82">
        <v>2469</v>
      </c>
      <c r="K598" s="86">
        <v>0</v>
      </c>
      <c r="L598" s="82"/>
      <c r="M598" s="82"/>
      <c r="N598" s="82"/>
      <c r="O598" s="82"/>
      <c r="P598" s="82" t="s">
        <v>4981</v>
      </c>
      <c r="Q598" s="86"/>
      <c r="R598" s="82">
        <v>0</v>
      </c>
      <c r="S598" s="86">
        <v>9270</v>
      </c>
      <c r="T598" s="83">
        <v>45777</v>
      </c>
      <c r="U598" s="82">
        <v>100</v>
      </c>
      <c r="V598" s="82">
        <v>6696</v>
      </c>
      <c r="W598" s="82" t="s">
        <v>4961</v>
      </c>
      <c r="X598" s="82">
        <v>2515.1093000000001</v>
      </c>
      <c r="Y598" s="86">
        <v>2331506.3199999998</v>
      </c>
      <c r="Z598" s="86"/>
      <c r="AA598" s="82">
        <v>2511.9</v>
      </c>
      <c r="AB598" s="86">
        <v>-1.71</v>
      </c>
      <c r="AC598" s="86">
        <v>2288763</v>
      </c>
      <c r="AD598" s="86">
        <v>2288763</v>
      </c>
      <c r="AE598" s="86">
        <v>0</v>
      </c>
      <c r="AF598" s="86">
        <v>-42743.32</v>
      </c>
      <c r="AG598" s="86">
        <v>-2975.02</v>
      </c>
      <c r="AH598" s="86">
        <v>-39768.300000000003</v>
      </c>
      <c r="AI598" s="86"/>
      <c r="AJ598" s="86">
        <v>147057568.38999999</v>
      </c>
      <c r="AK598" s="82">
        <v>1.5564</v>
      </c>
      <c r="AL598" s="82" t="s">
        <v>8892</v>
      </c>
      <c r="AM598" s="82" t="s">
        <v>4979</v>
      </c>
      <c r="AN598" s="82">
        <v>7466</v>
      </c>
      <c r="AO598" s="82" t="s">
        <v>4982</v>
      </c>
      <c r="AP598" s="82"/>
      <c r="AQ598" s="83"/>
      <c r="AR598" s="83"/>
      <c r="AS598" s="82">
        <v>0</v>
      </c>
      <c r="AT598" s="82"/>
      <c r="AU598" s="83">
        <v>45777</v>
      </c>
      <c r="AV598" s="82" t="s">
        <v>4979</v>
      </c>
      <c r="AW598" s="82">
        <v>10</v>
      </c>
      <c r="AX598" s="83"/>
      <c r="AY598" s="82" t="s">
        <v>4963</v>
      </c>
      <c r="AZ598" s="82">
        <v>1</v>
      </c>
      <c r="BA598" s="82"/>
      <c r="BB598" s="82"/>
      <c r="BC598" s="87"/>
      <c r="BD598" s="87"/>
      <c r="BE598" s="87"/>
      <c r="BF598" s="87"/>
      <c r="BG598" s="82" t="s">
        <v>4888</v>
      </c>
      <c r="BH598" s="82" t="s">
        <v>8643</v>
      </c>
      <c r="BI598" s="82"/>
      <c r="BJ598" s="82"/>
      <c r="BK598" s="82"/>
      <c r="BL598" s="86">
        <v>2288763</v>
      </c>
      <c r="BM598" s="82">
        <v>1.5564</v>
      </c>
      <c r="BN598" s="82" t="s">
        <v>4983</v>
      </c>
      <c r="BO598" s="82"/>
      <c r="BP598" s="88"/>
      <c r="BQ598" s="88"/>
      <c r="BR598" s="88"/>
      <c r="BS598" s="82"/>
      <c r="BT598" s="85"/>
    </row>
    <row r="599" spans="1:72" hidden="1">
      <c r="A599" s="82" t="s">
        <v>5059</v>
      </c>
      <c r="B599" s="82" t="s">
        <v>9472</v>
      </c>
      <c r="C599" s="82" t="s">
        <v>2048</v>
      </c>
      <c r="D599" s="82" t="s">
        <v>10017</v>
      </c>
      <c r="E599" s="82" t="s">
        <v>10018</v>
      </c>
      <c r="F599" s="82" t="s">
        <v>4978</v>
      </c>
      <c r="G599" s="83"/>
      <c r="H599" s="84">
        <v>185</v>
      </c>
      <c r="I599" s="85"/>
      <c r="J599" s="82">
        <v>11992</v>
      </c>
      <c r="K599" s="86">
        <v>0</v>
      </c>
      <c r="L599" s="82"/>
      <c r="M599" s="82"/>
      <c r="N599" s="82"/>
      <c r="O599" s="82"/>
      <c r="P599" s="82" t="s">
        <v>4999</v>
      </c>
      <c r="Q599" s="86"/>
      <c r="R599" s="82">
        <v>0</v>
      </c>
      <c r="S599" s="86">
        <v>1850</v>
      </c>
      <c r="T599" s="83">
        <v>45777</v>
      </c>
      <c r="U599" s="82">
        <v>100</v>
      </c>
      <c r="V599" s="82">
        <v>160414</v>
      </c>
      <c r="W599" s="82" t="s">
        <v>4961</v>
      </c>
      <c r="X599" s="82">
        <v>12498.091899999999</v>
      </c>
      <c r="Y599" s="86">
        <v>2312147</v>
      </c>
      <c r="Z599" s="86"/>
      <c r="AA599" s="82">
        <v>12278</v>
      </c>
      <c r="AB599" s="86">
        <v>-2.33</v>
      </c>
      <c r="AC599" s="86">
        <v>2218520</v>
      </c>
      <c r="AD599" s="86">
        <v>2218520</v>
      </c>
      <c r="AE599" s="86">
        <v>0</v>
      </c>
      <c r="AF599" s="86">
        <v>-93627</v>
      </c>
      <c r="AG599" s="86">
        <v>-40717</v>
      </c>
      <c r="AH599" s="86">
        <v>-52910</v>
      </c>
      <c r="AI599" s="86"/>
      <c r="AJ599" s="86">
        <v>147057568.38999999</v>
      </c>
      <c r="AK599" s="82">
        <v>1.5085999999999999</v>
      </c>
      <c r="AL599" s="82" t="s">
        <v>10019</v>
      </c>
      <c r="AM599" s="82" t="s">
        <v>4979</v>
      </c>
      <c r="AN599" s="82">
        <v>7535</v>
      </c>
      <c r="AO599" s="82" t="s">
        <v>5000</v>
      </c>
      <c r="AP599" s="82"/>
      <c r="AQ599" s="83"/>
      <c r="AR599" s="83"/>
      <c r="AS599" s="82">
        <v>0</v>
      </c>
      <c r="AT599" s="82"/>
      <c r="AU599" s="83">
        <v>45777</v>
      </c>
      <c r="AV599" s="82" t="s">
        <v>4979</v>
      </c>
      <c r="AW599" s="82">
        <v>10</v>
      </c>
      <c r="AX599" s="83"/>
      <c r="AY599" s="82" t="s">
        <v>4963</v>
      </c>
      <c r="AZ599" s="82">
        <v>1</v>
      </c>
      <c r="BA599" s="82"/>
      <c r="BB599" s="82"/>
      <c r="BC599" s="87"/>
      <c r="BD599" s="87"/>
      <c r="BE599" s="87"/>
      <c r="BF599" s="87"/>
      <c r="BG599" s="82" t="s">
        <v>4888</v>
      </c>
      <c r="BH599" s="82" t="s">
        <v>8643</v>
      </c>
      <c r="BI599" s="82"/>
      <c r="BJ599" s="82"/>
      <c r="BK599" s="82"/>
      <c r="BL599" s="86">
        <v>2218520</v>
      </c>
      <c r="BM599" s="82">
        <v>1.5085999999999999</v>
      </c>
      <c r="BN599" s="82" t="s">
        <v>4997</v>
      </c>
      <c r="BO599" s="82"/>
      <c r="BP599" s="88"/>
      <c r="BQ599" s="88"/>
      <c r="BR599" s="88"/>
      <c r="BS599" s="82"/>
      <c r="BT599" s="85"/>
    </row>
    <row r="600" spans="1:72" hidden="1">
      <c r="A600" s="82" t="s">
        <v>5059</v>
      </c>
      <c r="B600" s="82" t="s">
        <v>9472</v>
      </c>
      <c r="C600" s="82" t="s">
        <v>2098</v>
      </c>
      <c r="D600" s="82" t="s">
        <v>3458</v>
      </c>
      <c r="E600" s="82" t="s">
        <v>12409</v>
      </c>
      <c r="F600" s="82" t="s">
        <v>4978</v>
      </c>
      <c r="G600" s="83"/>
      <c r="H600" s="84">
        <v>10022</v>
      </c>
      <c r="I600" s="85"/>
      <c r="J600" s="82">
        <v>176.02</v>
      </c>
      <c r="K600" s="86">
        <v>0</v>
      </c>
      <c r="L600" s="82"/>
      <c r="M600" s="82"/>
      <c r="N600" s="82"/>
      <c r="O600" s="82"/>
      <c r="P600" s="82" t="s">
        <v>4992</v>
      </c>
      <c r="Q600" s="86"/>
      <c r="R600" s="82">
        <v>0</v>
      </c>
      <c r="S600" s="86">
        <v>100220</v>
      </c>
      <c r="T600" s="83">
        <v>45777</v>
      </c>
      <c r="U600" s="82">
        <v>100</v>
      </c>
      <c r="V600" s="82">
        <v>24458</v>
      </c>
      <c r="W600" s="82" t="s">
        <v>4961</v>
      </c>
      <c r="X600" s="82">
        <v>291.66399999999999</v>
      </c>
      <c r="Y600" s="86">
        <v>2923057.08</v>
      </c>
      <c r="Z600" s="86"/>
      <c r="AA600" s="82">
        <v>182.9</v>
      </c>
      <c r="AB600" s="86">
        <v>-3.76</v>
      </c>
      <c r="AC600" s="86">
        <v>1764072.44</v>
      </c>
      <c r="AD600" s="86">
        <v>1764072.44</v>
      </c>
      <c r="AE600" s="86">
        <v>0</v>
      </c>
      <c r="AF600" s="86">
        <v>-1158984.6399999999</v>
      </c>
      <c r="AG600" s="86">
        <v>-1090033.28</v>
      </c>
      <c r="AH600" s="86">
        <v>-68951.360000000001</v>
      </c>
      <c r="AI600" s="86"/>
      <c r="AJ600" s="86">
        <v>147057568.38999999</v>
      </c>
      <c r="AK600" s="82">
        <v>1.1996</v>
      </c>
      <c r="AL600" s="82" t="s">
        <v>12410</v>
      </c>
      <c r="AM600" s="82" t="s">
        <v>4979</v>
      </c>
      <c r="AN600" s="82">
        <v>75190</v>
      </c>
      <c r="AO600" s="82" t="s">
        <v>4993</v>
      </c>
      <c r="AP600" s="82"/>
      <c r="AQ600" s="83">
        <v>44761</v>
      </c>
      <c r="AR600" s="83"/>
      <c r="AS600" s="82">
        <v>0</v>
      </c>
      <c r="AT600" s="82"/>
      <c r="AU600" s="83">
        <v>45777</v>
      </c>
      <c r="AV600" s="82" t="s">
        <v>4979</v>
      </c>
      <c r="AW600" s="82">
        <v>10</v>
      </c>
      <c r="AX600" s="83"/>
      <c r="AY600" s="82" t="s">
        <v>4963</v>
      </c>
      <c r="AZ600" s="82">
        <v>1</v>
      </c>
      <c r="BA600" s="82"/>
      <c r="BB600" s="82"/>
      <c r="BC600" s="87"/>
      <c r="BD600" s="87"/>
      <c r="BE600" s="87"/>
      <c r="BF600" s="87"/>
      <c r="BG600" s="82" t="s">
        <v>4888</v>
      </c>
      <c r="BH600" s="82" t="s">
        <v>8643</v>
      </c>
      <c r="BI600" s="82"/>
      <c r="BJ600" s="82"/>
      <c r="BK600" s="82"/>
      <c r="BL600" s="86">
        <v>1764072.44</v>
      </c>
      <c r="BM600" s="82">
        <v>1.1996</v>
      </c>
      <c r="BN600" s="82" t="s">
        <v>4994</v>
      </c>
      <c r="BO600" s="82"/>
      <c r="BP600" s="88"/>
      <c r="BQ600" s="88"/>
      <c r="BR600" s="88"/>
      <c r="BS600" s="82"/>
      <c r="BT600" s="85"/>
    </row>
    <row r="601" spans="1:72" hidden="1">
      <c r="A601" s="82" t="s">
        <v>5059</v>
      </c>
      <c r="B601" s="82" t="s">
        <v>9472</v>
      </c>
      <c r="C601" s="82" t="s">
        <v>2300</v>
      </c>
      <c r="D601" s="82" t="s">
        <v>5024</v>
      </c>
      <c r="E601" s="82" t="s">
        <v>5025</v>
      </c>
      <c r="F601" s="82" t="s">
        <v>4978</v>
      </c>
      <c r="G601" s="83"/>
      <c r="H601" s="84">
        <v>6327</v>
      </c>
      <c r="I601" s="85"/>
      <c r="J601" s="82">
        <v>211.05</v>
      </c>
      <c r="K601" s="86">
        <v>0</v>
      </c>
      <c r="L601" s="82"/>
      <c r="M601" s="82"/>
      <c r="N601" s="82"/>
      <c r="O601" s="82"/>
      <c r="P601" s="82" t="s">
        <v>4999</v>
      </c>
      <c r="Q601" s="86"/>
      <c r="R601" s="82">
        <v>0</v>
      </c>
      <c r="S601" s="86">
        <v>63270</v>
      </c>
      <c r="T601" s="83">
        <v>45777</v>
      </c>
      <c r="U601" s="82">
        <v>100</v>
      </c>
      <c r="V601" s="82">
        <v>148424</v>
      </c>
      <c r="W601" s="82" t="s">
        <v>4961</v>
      </c>
      <c r="X601" s="82">
        <v>213</v>
      </c>
      <c r="Y601" s="86">
        <v>1347651</v>
      </c>
      <c r="Z601" s="86"/>
      <c r="AA601" s="82">
        <v>211.96</v>
      </c>
      <c r="AB601" s="86">
        <v>-0.43</v>
      </c>
      <c r="AC601" s="86">
        <v>1335313.3500000001</v>
      </c>
      <c r="AD601" s="86">
        <v>1335313.3500000001</v>
      </c>
      <c r="AE601" s="86">
        <v>0</v>
      </c>
      <c r="AF601" s="86">
        <v>-12337.65</v>
      </c>
      <c r="AG601" s="86">
        <v>-6580.08</v>
      </c>
      <c r="AH601" s="86">
        <v>-5757.57</v>
      </c>
      <c r="AI601" s="86"/>
      <c r="AJ601" s="86">
        <v>147057568.38999999</v>
      </c>
      <c r="AK601" s="82">
        <v>0.90800000000000003</v>
      </c>
      <c r="AL601" s="82" t="s">
        <v>5026</v>
      </c>
      <c r="AM601" s="82" t="s">
        <v>4979</v>
      </c>
      <c r="AN601" s="82">
        <v>795338</v>
      </c>
      <c r="AO601" s="82" t="s">
        <v>5000</v>
      </c>
      <c r="AP601" s="82"/>
      <c r="AQ601" s="83"/>
      <c r="AR601" s="83"/>
      <c r="AS601" s="82">
        <v>0</v>
      </c>
      <c r="AT601" s="82"/>
      <c r="AU601" s="83">
        <v>45777</v>
      </c>
      <c r="AV601" s="82" t="s">
        <v>4979</v>
      </c>
      <c r="AW601" s="82">
        <v>10</v>
      </c>
      <c r="AX601" s="83"/>
      <c r="AY601" s="82" t="s">
        <v>4963</v>
      </c>
      <c r="AZ601" s="82">
        <v>1</v>
      </c>
      <c r="BA601" s="82"/>
      <c r="BB601" s="82"/>
      <c r="BC601" s="87"/>
      <c r="BD601" s="87"/>
      <c r="BE601" s="87"/>
      <c r="BF601" s="87"/>
      <c r="BG601" s="82" t="s">
        <v>4888</v>
      </c>
      <c r="BH601" s="82" t="s">
        <v>8643</v>
      </c>
      <c r="BI601" s="82"/>
      <c r="BJ601" s="82"/>
      <c r="BK601" s="82"/>
      <c r="BL601" s="86">
        <v>1335313.3500000001</v>
      </c>
      <c r="BM601" s="82">
        <v>0.90800000000000003</v>
      </c>
      <c r="BN601" s="82" t="s">
        <v>4997</v>
      </c>
      <c r="BO601" s="82"/>
      <c r="BP601" s="88"/>
      <c r="BQ601" s="88"/>
      <c r="BR601" s="88"/>
      <c r="BS601" s="82"/>
      <c r="BT601" s="85"/>
    </row>
    <row r="602" spans="1:72" hidden="1">
      <c r="A602" s="82" t="s">
        <v>5059</v>
      </c>
      <c r="B602" s="82" t="s">
        <v>9472</v>
      </c>
      <c r="C602" s="82" t="s">
        <v>2304</v>
      </c>
      <c r="D602" s="82" t="s">
        <v>20910</v>
      </c>
      <c r="E602" s="82" t="s">
        <v>9689</v>
      </c>
      <c r="F602" s="82" t="s">
        <v>4978</v>
      </c>
      <c r="G602" s="83"/>
      <c r="H602" s="84">
        <v>2587</v>
      </c>
      <c r="I602" s="85"/>
      <c r="J602" s="82">
        <v>461.3</v>
      </c>
      <c r="K602" s="86">
        <v>0</v>
      </c>
      <c r="L602" s="82"/>
      <c r="M602" s="82"/>
      <c r="N602" s="82"/>
      <c r="O602" s="82"/>
      <c r="P602" s="82" t="s">
        <v>5015</v>
      </c>
      <c r="Q602" s="86"/>
      <c r="R602" s="82">
        <v>0</v>
      </c>
      <c r="S602" s="86">
        <v>5174</v>
      </c>
      <c r="T602" s="83">
        <v>45777</v>
      </c>
      <c r="U602" s="82">
        <v>100</v>
      </c>
      <c r="V602" s="82">
        <v>16456</v>
      </c>
      <c r="W602" s="82" t="s">
        <v>4961</v>
      </c>
      <c r="X602" s="82">
        <v>669.25609999999995</v>
      </c>
      <c r="Y602" s="86">
        <v>1731365.45</v>
      </c>
      <c r="Z602" s="86"/>
      <c r="AA602" s="82">
        <v>508.35</v>
      </c>
      <c r="AB602" s="86">
        <v>-9.26</v>
      </c>
      <c r="AC602" s="86">
        <v>1193383.1000000001</v>
      </c>
      <c r="AD602" s="86">
        <v>1193383.1000000001</v>
      </c>
      <c r="AE602" s="86">
        <v>0</v>
      </c>
      <c r="AF602" s="86">
        <v>-537982.35</v>
      </c>
      <c r="AG602" s="86">
        <v>-416264</v>
      </c>
      <c r="AH602" s="86">
        <v>-121718.35</v>
      </c>
      <c r="AI602" s="86"/>
      <c r="AJ602" s="86">
        <v>147057568.38999999</v>
      </c>
      <c r="AK602" s="82">
        <v>0.8115</v>
      </c>
      <c r="AL602" s="82" t="s">
        <v>20911</v>
      </c>
      <c r="AM602" s="82" t="s">
        <v>4979</v>
      </c>
      <c r="AN602" s="82">
        <v>7714</v>
      </c>
      <c r="AO602" s="82" t="s">
        <v>5034</v>
      </c>
      <c r="AP602" s="82"/>
      <c r="AQ602" s="83"/>
      <c r="AR602" s="83"/>
      <c r="AS602" s="82">
        <v>0</v>
      </c>
      <c r="AT602" s="82"/>
      <c r="AU602" s="83">
        <v>45777</v>
      </c>
      <c r="AV602" s="82" t="s">
        <v>4979</v>
      </c>
      <c r="AW602" s="82">
        <v>2</v>
      </c>
      <c r="AX602" s="83"/>
      <c r="AY602" s="82" t="s">
        <v>4963</v>
      </c>
      <c r="AZ602" s="82">
        <v>1</v>
      </c>
      <c r="BA602" s="82"/>
      <c r="BB602" s="82"/>
      <c r="BC602" s="87"/>
      <c r="BD602" s="87"/>
      <c r="BE602" s="87"/>
      <c r="BF602" s="87"/>
      <c r="BG602" s="82" t="s">
        <v>4888</v>
      </c>
      <c r="BH602" s="82" t="s">
        <v>8643</v>
      </c>
      <c r="BI602" s="82"/>
      <c r="BJ602" s="82"/>
      <c r="BK602" s="82"/>
      <c r="BL602" s="86">
        <v>1193383.1000000001</v>
      </c>
      <c r="BM602" s="82">
        <v>0.8115</v>
      </c>
      <c r="BN602" s="82" t="s">
        <v>5002</v>
      </c>
      <c r="BO602" s="82"/>
      <c r="BP602" s="88"/>
      <c r="BQ602" s="88"/>
      <c r="BR602" s="88"/>
      <c r="BS602" s="82"/>
      <c r="BT602" s="85"/>
    </row>
    <row r="603" spans="1:72" hidden="1">
      <c r="A603" s="82" t="s">
        <v>5059</v>
      </c>
      <c r="B603" s="82" t="s">
        <v>9472</v>
      </c>
      <c r="C603" s="82" t="s">
        <v>3449</v>
      </c>
      <c r="D603" s="82" t="s">
        <v>3448</v>
      </c>
      <c r="E603" s="82" t="s">
        <v>9609</v>
      </c>
      <c r="F603" s="82" t="s">
        <v>4978</v>
      </c>
      <c r="G603" s="83"/>
      <c r="H603" s="84">
        <v>1927</v>
      </c>
      <c r="I603" s="85"/>
      <c r="J603" s="82">
        <v>1310.5</v>
      </c>
      <c r="K603" s="86">
        <v>0</v>
      </c>
      <c r="L603" s="82"/>
      <c r="M603" s="82"/>
      <c r="N603" s="82"/>
      <c r="O603" s="82"/>
      <c r="P603" s="82" t="s">
        <v>5027</v>
      </c>
      <c r="Q603" s="86"/>
      <c r="R603" s="82">
        <v>0</v>
      </c>
      <c r="S603" s="86">
        <v>19270</v>
      </c>
      <c r="T603" s="83">
        <v>45777</v>
      </c>
      <c r="U603" s="82">
        <v>100</v>
      </c>
      <c r="V603" s="82">
        <v>163024</v>
      </c>
      <c r="W603" s="82" t="s">
        <v>4961</v>
      </c>
      <c r="X603" s="82">
        <v>1689.0424</v>
      </c>
      <c r="Y603" s="86">
        <v>3254784.8</v>
      </c>
      <c r="Z603" s="86"/>
      <c r="AA603" s="82">
        <v>1351.3</v>
      </c>
      <c r="AB603" s="86">
        <v>-3.02</v>
      </c>
      <c r="AC603" s="86">
        <v>2525333.5</v>
      </c>
      <c r="AD603" s="86">
        <v>2525333.5</v>
      </c>
      <c r="AE603" s="86">
        <v>0</v>
      </c>
      <c r="AF603" s="86">
        <v>-729451.3</v>
      </c>
      <c r="AG603" s="86">
        <v>-650829.69999999995</v>
      </c>
      <c r="AH603" s="86">
        <v>-78621.600000000006</v>
      </c>
      <c r="AI603" s="86"/>
      <c r="AJ603" s="86">
        <v>147057568.38999999</v>
      </c>
      <c r="AK603" s="82">
        <v>1.7172000000000001</v>
      </c>
      <c r="AL603" s="82" t="s">
        <v>9610</v>
      </c>
      <c r="AM603" s="82" t="s">
        <v>4979</v>
      </c>
      <c r="AN603" s="82">
        <v>797726</v>
      </c>
      <c r="AO603" s="82" t="s">
        <v>5028</v>
      </c>
      <c r="AP603" s="82"/>
      <c r="AQ603" s="83"/>
      <c r="AR603" s="83"/>
      <c r="AS603" s="82">
        <v>0</v>
      </c>
      <c r="AT603" s="82"/>
      <c r="AU603" s="83">
        <v>45777</v>
      </c>
      <c r="AV603" s="82" t="s">
        <v>4979</v>
      </c>
      <c r="AW603" s="82">
        <v>10</v>
      </c>
      <c r="AX603" s="83"/>
      <c r="AY603" s="82" t="s">
        <v>4963</v>
      </c>
      <c r="AZ603" s="82">
        <v>1</v>
      </c>
      <c r="BA603" s="82"/>
      <c r="BB603" s="82"/>
      <c r="BC603" s="87"/>
      <c r="BD603" s="87"/>
      <c r="BE603" s="87"/>
      <c r="BF603" s="87"/>
      <c r="BG603" s="82" t="s">
        <v>4888</v>
      </c>
      <c r="BH603" s="82" t="s">
        <v>8643</v>
      </c>
      <c r="BI603" s="82"/>
      <c r="BJ603" s="82"/>
      <c r="BK603" s="82"/>
      <c r="BL603" s="86">
        <v>2525333.5</v>
      </c>
      <c r="BM603" s="82">
        <v>1.7172000000000001</v>
      </c>
      <c r="BN603" s="82" t="s">
        <v>4983</v>
      </c>
      <c r="BO603" s="82"/>
      <c r="BP603" s="88"/>
      <c r="BQ603" s="88"/>
      <c r="BR603" s="88"/>
      <c r="BS603" s="82"/>
      <c r="BT603" s="85"/>
    </row>
    <row r="604" spans="1:72" hidden="1">
      <c r="A604" s="82" t="s">
        <v>5059</v>
      </c>
      <c r="B604" s="82" t="s">
        <v>9472</v>
      </c>
      <c r="C604" s="82" t="s">
        <v>20754</v>
      </c>
      <c r="D604" s="82" t="s">
        <v>20907</v>
      </c>
      <c r="E604" s="82" t="s">
        <v>20908</v>
      </c>
      <c r="F604" s="82" t="s">
        <v>4978</v>
      </c>
      <c r="G604" s="83"/>
      <c r="H604" s="84">
        <v>5643</v>
      </c>
      <c r="I604" s="85"/>
      <c r="J604" s="82">
        <v>477.05</v>
      </c>
      <c r="K604" s="86">
        <v>0</v>
      </c>
      <c r="L604" s="82"/>
      <c r="M604" s="82"/>
      <c r="N604" s="82"/>
      <c r="O604" s="82"/>
      <c r="P604" s="82" t="s">
        <v>5052</v>
      </c>
      <c r="Q604" s="86"/>
      <c r="R604" s="82">
        <v>0</v>
      </c>
      <c r="S604" s="86">
        <v>56430</v>
      </c>
      <c r="T604" s="83">
        <v>45777</v>
      </c>
      <c r="U604" s="82">
        <v>100</v>
      </c>
      <c r="V604" s="82">
        <v>179045</v>
      </c>
      <c r="W604" s="82" t="s">
        <v>4961</v>
      </c>
      <c r="X604" s="82">
        <v>290</v>
      </c>
      <c r="Y604" s="86">
        <v>1636470</v>
      </c>
      <c r="Z604" s="86"/>
      <c r="AA604" s="82">
        <v>488.45</v>
      </c>
      <c r="AB604" s="86">
        <v>-2.33</v>
      </c>
      <c r="AC604" s="86">
        <v>2691993.15</v>
      </c>
      <c r="AD604" s="86">
        <v>2691993.15</v>
      </c>
      <c r="AE604" s="86">
        <v>0</v>
      </c>
      <c r="AF604" s="86">
        <v>1055523.1499999999</v>
      </c>
      <c r="AG604" s="86">
        <v>1119853.3500000001</v>
      </c>
      <c r="AH604" s="86">
        <v>-64330.2</v>
      </c>
      <c r="AI604" s="86"/>
      <c r="AJ604" s="86">
        <v>147057568.38999999</v>
      </c>
      <c r="AK604" s="82">
        <v>1.8306</v>
      </c>
      <c r="AL604" s="82" t="s">
        <v>20909</v>
      </c>
      <c r="AM604" s="82" t="s">
        <v>4979</v>
      </c>
      <c r="AN604" s="82">
        <v>800341</v>
      </c>
      <c r="AO604" s="82" t="s">
        <v>5015</v>
      </c>
      <c r="AP604" s="82"/>
      <c r="AQ604" s="83"/>
      <c r="AR604" s="83"/>
      <c r="AS604" s="82">
        <v>0</v>
      </c>
      <c r="AT604" s="82"/>
      <c r="AU604" s="83">
        <v>45777</v>
      </c>
      <c r="AV604" s="82" t="s">
        <v>4979</v>
      </c>
      <c r="AW604" s="82">
        <v>10</v>
      </c>
      <c r="AX604" s="83"/>
      <c r="AY604" s="82" t="s">
        <v>4963</v>
      </c>
      <c r="AZ604" s="82">
        <v>1</v>
      </c>
      <c r="BA604" s="82"/>
      <c r="BB604" s="82"/>
      <c r="BC604" s="87"/>
      <c r="BD604" s="87"/>
      <c r="BE604" s="87"/>
      <c r="BF604" s="87"/>
      <c r="BG604" s="82" t="s">
        <v>4888</v>
      </c>
      <c r="BH604" s="82" t="s">
        <v>8643</v>
      </c>
      <c r="BI604" s="82"/>
      <c r="BJ604" s="82"/>
      <c r="BK604" s="82"/>
      <c r="BL604" s="86">
        <v>2691993.15</v>
      </c>
      <c r="BM604" s="82">
        <v>1.8306</v>
      </c>
      <c r="BN604" s="82" t="s">
        <v>5002</v>
      </c>
      <c r="BO604" s="82"/>
      <c r="BP604" s="88"/>
      <c r="BQ604" s="88"/>
      <c r="BR604" s="88"/>
      <c r="BS604" s="82"/>
      <c r="BT604" s="85"/>
    </row>
    <row r="605" spans="1:72" hidden="1">
      <c r="A605" s="82" t="s">
        <v>5059</v>
      </c>
      <c r="B605" s="82" t="s">
        <v>9472</v>
      </c>
      <c r="C605" s="82" t="s">
        <v>2415</v>
      </c>
      <c r="D605" s="82" t="s">
        <v>5357</v>
      </c>
      <c r="E605" s="82" t="s">
        <v>8316</v>
      </c>
      <c r="F605" s="82" t="s">
        <v>4978</v>
      </c>
      <c r="G605" s="83"/>
      <c r="H605" s="84">
        <v>3807</v>
      </c>
      <c r="I605" s="85"/>
      <c r="J605" s="82">
        <v>420.1</v>
      </c>
      <c r="K605" s="86">
        <v>0</v>
      </c>
      <c r="L605" s="82"/>
      <c r="M605" s="82"/>
      <c r="N605" s="82"/>
      <c r="O605" s="82"/>
      <c r="P605" s="82" t="s">
        <v>8287</v>
      </c>
      <c r="Q605" s="86"/>
      <c r="R605" s="82">
        <v>0</v>
      </c>
      <c r="S605" s="86">
        <v>38070</v>
      </c>
      <c r="T605" s="83">
        <v>45777</v>
      </c>
      <c r="U605" s="82">
        <v>100</v>
      </c>
      <c r="V605" s="82">
        <v>6758</v>
      </c>
      <c r="W605" s="82" t="s">
        <v>4961</v>
      </c>
      <c r="X605" s="82">
        <v>444.28300000000002</v>
      </c>
      <c r="Y605" s="86">
        <v>1691385.29</v>
      </c>
      <c r="Z605" s="86"/>
      <c r="AA605" s="82">
        <v>430.4</v>
      </c>
      <c r="AB605" s="86">
        <v>-2.39</v>
      </c>
      <c r="AC605" s="86">
        <v>1599320.7</v>
      </c>
      <c r="AD605" s="86">
        <v>1599320.7</v>
      </c>
      <c r="AE605" s="86">
        <v>0</v>
      </c>
      <c r="AF605" s="86">
        <v>-92064.59</v>
      </c>
      <c r="AG605" s="86">
        <v>-52852.49</v>
      </c>
      <c r="AH605" s="86">
        <v>-39212.1</v>
      </c>
      <c r="AI605" s="86"/>
      <c r="AJ605" s="86">
        <v>147057568.38999999</v>
      </c>
      <c r="AK605" s="82">
        <v>1.0874999999999999</v>
      </c>
      <c r="AL605" s="82" t="s">
        <v>8738</v>
      </c>
      <c r="AM605" s="82" t="s">
        <v>4979</v>
      </c>
      <c r="AN605" s="82">
        <v>7881</v>
      </c>
      <c r="AO605" s="82" t="s">
        <v>8280</v>
      </c>
      <c r="AP605" s="82"/>
      <c r="AQ605" s="83">
        <v>45741</v>
      </c>
      <c r="AR605" s="83"/>
      <c r="AS605" s="82">
        <v>0</v>
      </c>
      <c r="AT605" s="82"/>
      <c r="AU605" s="83">
        <v>45777</v>
      </c>
      <c r="AV605" s="82" t="s">
        <v>4979</v>
      </c>
      <c r="AW605" s="82">
        <v>10</v>
      </c>
      <c r="AX605" s="83"/>
      <c r="AY605" s="82" t="s">
        <v>4963</v>
      </c>
      <c r="AZ605" s="82">
        <v>1</v>
      </c>
      <c r="BA605" s="82"/>
      <c r="BB605" s="82"/>
      <c r="BC605" s="87"/>
      <c r="BD605" s="87"/>
      <c r="BE605" s="87"/>
      <c r="BF605" s="87"/>
      <c r="BG605" s="82" t="s">
        <v>4888</v>
      </c>
      <c r="BH605" s="82" t="s">
        <v>8643</v>
      </c>
      <c r="BI605" s="82"/>
      <c r="BJ605" s="82"/>
      <c r="BK605" s="82"/>
      <c r="BL605" s="86">
        <v>1599320.7</v>
      </c>
      <c r="BM605" s="82">
        <v>1.0874999999999999</v>
      </c>
      <c r="BN605" s="82" t="s">
        <v>4964</v>
      </c>
      <c r="BO605" s="82"/>
      <c r="BP605" s="88"/>
      <c r="BQ605" s="88"/>
      <c r="BR605" s="88"/>
      <c r="BS605" s="82"/>
      <c r="BT605" s="85"/>
    </row>
    <row r="606" spans="1:72" hidden="1">
      <c r="A606" s="82" t="s">
        <v>5059</v>
      </c>
      <c r="B606" s="82" t="s">
        <v>9472</v>
      </c>
      <c r="C606" s="82" t="s">
        <v>20536</v>
      </c>
      <c r="D606" s="82" t="s">
        <v>20537</v>
      </c>
      <c r="E606" s="82" t="s">
        <v>20538</v>
      </c>
      <c r="F606" s="82" t="s">
        <v>4978</v>
      </c>
      <c r="G606" s="83"/>
      <c r="H606" s="84">
        <v>6101</v>
      </c>
      <c r="I606" s="85"/>
      <c r="J606" s="82">
        <v>419.25</v>
      </c>
      <c r="K606" s="86">
        <v>0</v>
      </c>
      <c r="L606" s="82"/>
      <c r="M606" s="82"/>
      <c r="N606" s="82"/>
      <c r="O606" s="82"/>
      <c r="P606" s="82" t="s">
        <v>8734</v>
      </c>
      <c r="Q606" s="86"/>
      <c r="R606" s="82">
        <v>0</v>
      </c>
      <c r="S606" s="86">
        <v>61010</v>
      </c>
      <c r="T606" s="83">
        <v>45777</v>
      </c>
      <c r="U606" s="82">
        <v>100</v>
      </c>
      <c r="V606" s="82">
        <v>178086</v>
      </c>
      <c r="W606" s="82" t="s">
        <v>4961</v>
      </c>
      <c r="X606" s="82">
        <v>326.57709999999997</v>
      </c>
      <c r="Y606" s="86">
        <v>1992446.7</v>
      </c>
      <c r="Z606" s="86"/>
      <c r="AA606" s="82">
        <v>434.95</v>
      </c>
      <c r="AB606" s="86">
        <v>-3.61</v>
      </c>
      <c r="AC606" s="86">
        <v>2557844.25</v>
      </c>
      <c r="AD606" s="86">
        <v>2557844.25</v>
      </c>
      <c r="AE606" s="86">
        <v>0</v>
      </c>
      <c r="AF606" s="86">
        <v>565397.55000000005</v>
      </c>
      <c r="AG606" s="86">
        <v>661183.25</v>
      </c>
      <c r="AH606" s="86">
        <v>-95785.7</v>
      </c>
      <c r="AI606" s="86"/>
      <c r="AJ606" s="86">
        <v>147057568.38999999</v>
      </c>
      <c r="AK606" s="82">
        <v>1.7393000000000001</v>
      </c>
      <c r="AL606" s="82" t="s">
        <v>20539</v>
      </c>
      <c r="AM606" s="82" t="s">
        <v>4979</v>
      </c>
      <c r="AN606" s="82">
        <v>800278</v>
      </c>
      <c r="AO606" s="82" t="s">
        <v>5067</v>
      </c>
      <c r="AP606" s="82"/>
      <c r="AQ606" s="83"/>
      <c r="AR606" s="83"/>
      <c r="AS606" s="82">
        <v>0</v>
      </c>
      <c r="AT606" s="82"/>
      <c r="AU606" s="83">
        <v>45777</v>
      </c>
      <c r="AV606" s="82" t="s">
        <v>4979</v>
      </c>
      <c r="AW606" s="82">
        <v>10</v>
      </c>
      <c r="AX606" s="83"/>
      <c r="AY606" s="82" t="s">
        <v>4963</v>
      </c>
      <c r="AZ606" s="82">
        <v>1</v>
      </c>
      <c r="BA606" s="82"/>
      <c r="BB606" s="82"/>
      <c r="BC606" s="87"/>
      <c r="BD606" s="87"/>
      <c r="BE606" s="87"/>
      <c r="BF606" s="87"/>
      <c r="BG606" s="82" t="s">
        <v>4888</v>
      </c>
      <c r="BH606" s="82" t="s">
        <v>8643</v>
      </c>
      <c r="BI606" s="82"/>
      <c r="BJ606" s="82"/>
      <c r="BK606" s="82"/>
      <c r="BL606" s="86">
        <v>2557844.25</v>
      </c>
      <c r="BM606" s="82">
        <v>1.7393000000000001</v>
      </c>
      <c r="BN606" s="82" t="s">
        <v>5068</v>
      </c>
      <c r="BO606" s="82"/>
      <c r="BP606" s="88"/>
      <c r="BQ606" s="88"/>
      <c r="BR606" s="88"/>
      <c r="BS606" s="82"/>
      <c r="BT606" s="85"/>
    </row>
    <row r="607" spans="1:72" hidden="1">
      <c r="A607" s="82" t="s">
        <v>5059</v>
      </c>
      <c r="B607" s="82" t="s">
        <v>9472</v>
      </c>
      <c r="C607" s="82" t="s">
        <v>2626</v>
      </c>
      <c r="D607" s="82" t="s">
        <v>5153</v>
      </c>
      <c r="E607" s="82" t="s">
        <v>20540</v>
      </c>
      <c r="F607" s="82" t="s">
        <v>4978</v>
      </c>
      <c r="G607" s="83"/>
      <c r="H607" s="84">
        <v>2643</v>
      </c>
      <c r="I607" s="85"/>
      <c r="J607" s="82">
        <v>644.29999999999995</v>
      </c>
      <c r="K607" s="86">
        <v>0</v>
      </c>
      <c r="L607" s="82"/>
      <c r="M607" s="82"/>
      <c r="N607" s="82"/>
      <c r="O607" s="82"/>
      <c r="P607" s="82" t="s">
        <v>20541</v>
      </c>
      <c r="Q607" s="86"/>
      <c r="R607" s="82">
        <v>0</v>
      </c>
      <c r="S607" s="86">
        <v>13215</v>
      </c>
      <c r="T607" s="83">
        <v>45777</v>
      </c>
      <c r="U607" s="82">
        <v>100</v>
      </c>
      <c r="V607" s="82">
        <v>71004</v>
      </c>
      <c r="W607" s="82" t="s">
        <v>4961</v>
      </c>
      <c r="X607" s="82">
        <v>935.63570000000004</v>
      </c>
      <c r="Y607" s="86">
        <v>2472885.17</v>
      </c>
      <c r="Z607" s="86"/>
      <c r="AA607" s="82">
        <v>657.65</v>
      </c>
      <c r="AB607" s="86">
        <v>-2.0299999999999998</v>
      </c>
      <c r="AC607" s="86">
        <v>1702884.9</v>
      </c>
      <c r="AD607" s="86">
        <v>1702884.9</v>
      </c>
      <c r="AE607" s="86">
        <v>0</v>
      </c>
      <c r="AF607" s="86">
        <v>-770000.27</v>
      </c>
      <c r="AG607" s="86">
        <v>-734716.22</v>
      </c>
      <c r="AH607" s="86">
        <v>-35284.050000000003</v>
      </c>
      <c r="AI607" s="86"/>
      <c r="AJ607" s="86">
        <v>147057568.38999999</v>
      </c>
      <c r="AK607" s="82">
        <v>1.1579999999999999</v>
      </c>
      <c r="AL607" s="82" t="s">
        <v>20542</v>
      </c>
      <c r="AM607" s="82" t="s">
        <v>4979</v>
      </c>
      <c r="AN607" s="82">
        <v>778947</v>
      </c>
      <c r="AO607" s="82" t="s">
        <v>4998</v>
      </c>
      <c r="AP607" s="82"/>
      <c r="AQ607" s="83"/>
      <c r="AR607" s="83"/>
      <c r="AS607" s="82">
        <v>0</v>
      </c>
      <c r="AT607" s="82"/>
      <c r="AU607" s="83">
        <v>45777</v>
      </c>
      <c r="AV607" s="82" t="s">
        <v>4979</v>
      </c>
      <c r="AW607" s="82">
        <v>5</v>
      </c>
      <c r="AX607" s="83"/>
      <c r="AY607" s="82" t="s">
        <v>4963</v>
      </c>
      <c r="AZ607" s="82">
        <v>1</v>
      </c>
      <c r="BA607" s="82"/>
      <c r="BB607" s="82"/>
      <c r="BC607" s="87"/>
      <c r="BD607" s="87"/>
      <c r="BE607" s="87"/>
      <c r="BF607" s="87"/>
      <c r="BG607" s="82" t="s">
        <v>4888</v>
      </c>
      <c r="BH607" s="82" t="s">
        <v>8643</v>
      </c>
      <c r="BI607" s="82"/>
      <c r="BJ607" s="82"/>
      <c r="BK607" s="82"/>
      <c r="BL607" s="86">
        <v>1702884.9</v>
      </c>
      <c r="BM607" s="82">
        <v>1.1579999999999999</v>
      </c>
      <c r="BN607" s="82" t="s">
        <v>4998</v>
      </c>
      <c r="BO607" s="82"/>
      <c r="BP607" s="88"/>
      <c r="BQ607" s="88"/>
      <c r="BR607" s="88"/>
      <c r="BS607" s="82"/>
      <c r="BT607" s="85"/>
    </row>
    <row r="608" spans="1:72" hidden="1">
      <c r="A608" s="82" t="s">
        <v>5059</v>
      </c>
      <c r="B608" s="82" t="s">
        <v>9472</v>
      </c>
      <c r="C608" s="82" t="s">
        <v>2588</v>
      </c>
      <c r="D608" s="82" t="s">
        <v>5258</v>
      </c>
      <c r="E608" s="82" t="s">
        <v>8321</v>
      </c>
      <c r="F608" s="82" t="s">
        <v>4978</v>
      </c>
      <c r="G608" s="83"/>
      <c r="H608" s="84">
        <v>6236</v>
      </c>
      <c r="I608" s="85"/>
      <c r="J608" s="82">
        <v>788.65</v>
      </c>
      <c r="K608" s="86">
        <v>0</v>
      </c>
      <c r="L608" s="82"/>
      <c r="M608" s="82"/>
      <c r="N608" s="82"/>
      <c r="O608" s="82"/>
      <c r="P608" s="82" t="s">
        <v>4973</v>
      </c>
      <c r="Q608" s="86"/>
      <c r="R608" s="82">
        <v>0</v>
      </c>
      <c r="S608" s="86">
        <v>6236</v>
      </c>
      <c r="T608" s="83">
        <v>45777</v>
      </c>
      <c r="U608" s="82">
        <v>100</v>
      </c>
      <c r="V608" s="82">
        <v>6783</v>
      </c>
      <c r="W608" s="82" t="s">
        <v>4961</v>
      </c>
      <c r="X608" s="82">
        <v>692.27210000000002</v>
      </c>
      <c r="Y608" s="86">
        <v>4317008.58</v>
      </c>
      <c r="Z608" s="86"/>
      <c r="AA608" s="82">
        <v>812.55</v>
      </c>
      <c r="AB608" s="86">
        <v>-2.94</v>
      </c>
      <c r="AC608" s="86">
        <v>4918021.4000000004</v>
      </c>
      <c r="AD608" s="86">
        <v>4918021.4000000004</v>
      </c>
      <c r="AE608" s="86">
        <v>0</v>
      </c>
      <c r="AF608" s="86">
        <v>601012.81999999995</v>
      </c>
      <c r="AG608" s="86">
        <v>750053.22</v>
      </c>
      <c r="AH608" s="86">
        <v>-149040.4</v>
      </c>
      <c r="AI608" s="86"/>
      <c r="AJ608" s="86">
        <v>147057568.38999999</v>
      </c>
      <c r="AK608" s="82">
        <v>3.3443000000000001</v>
      </c>
      <c r="AL608" s="82" t="s">
        <v>8564</v>
      </c>
      <c r="AM608" s="82" t="s">
        <v>4979</v>
      </c>
      <c r="AN608" s="82">
        <v>8119</v>
      </c>
      <c r="AO608" s="82" t="s">
        <v>4962</v>
      </c>
      <c r="AP608" s="82"/>
      <c r="AQ608" s="83">
        <v>45433</v>
      </c>
      <c r="AR608" s="83"/>
      <c r="AS608" s="82">
        <v>0</v>
      </c>
      <c r="AT608" s="82"/>
      <c r="AU608" s="83">
        <v>45777</v>
      </c>
      <c r="AV608" s="82" t="s">
        <v>4979</v>
      </c>
      <c r="AW608" s="82">
        <v>1</v>
      </c>
      <c r="AX608" s="83"/>
      <c r="AY608" s="82" t="s">
        <v>4963</v>
      </c>
      <c r="AZ608" s="82">
        <v>1</v>
      </c>
      <c r="BA608" s="82"/>
      <c r="BB608" s="82"/>
      <c r="BC608" s="87"/>
      <c r="BD608" s="87"/>
      <c r="BE608" s="87"/>
      <c r="BF608" s="87"/>
      <c r="BG608" s="82" t="s">
        <v>4888</v>
      </c>
      <c r="BH608" s="82" t="s">
        <v>8643</v>
      </c>
      <c r="BI608" s="82"/>
      <c r="BJ608" s="82"/>
      <c r="BK608" s="82"/>
      <c r="BL608" s="86">
        <v>4918021.4000000004</v>
      </c>
      <c r="BM608" s="82">
        <v>3.3443000000000001</v>
      </c>
      <c r="BN608" s="82" t="s">
        <v>4964</v>
      </c>
      <c r="BO608" s="82"/>
      <c r="BP608" s="88"/>
      <c r="BQ608" s="88"/>
      <c r="BR608" s="88"/>
      <c r="BS608" s="82"/>
      <c r="BT608" s="85"/>
    </row>
    <row r="609" spans="1:72" hidden="1">
      <c r="A609" s="82" t="s">
        <v>5059</v>
      </c>
      <c r="B609" s="82" t="s">
        <v>9472</v>
      </c>
      <c r="C609" s="82" t="s">
        <v>2849</v>
      </c>
      <c r="D609" s="82" t="s">
        <v>8565</v>
      </c>
      <c r="E609" s="82" t="s">
        <v>8566</v>
      </c>
      <c r="F609" s="82" t="s">
        <v>4978</v>
      </c>
      <c r="G609" s="83"/>
      <c r="H609" s="84">
        <v>1418</v>
      </c>
      <c r="I609" s="85"/>
      <c r="J609" s="82">
        <v>1832.3</v>
      </c>
      <c r="K609" s="86">
        <v>0</v>
      </c>
      <c r="L609" s="82"/>
      <c r="M609" s="82"/>
      <c r="N609" s="82"/>
      <c r="O609" s="82"/>
      <c r="P609" s="82" t="s">
        <v>4999</v>
      </c>
      <c r="Q609" s="86"/>
      <c r="R609" s="82">
        <v>0</v>
      </c>
      <c r="S609" s="86">
        <v>1418</v>
      </c>
      <c r="T609" s="83">
        <v>45777</v>
      </c>
      <c r="U609" s="82">
        <v>100</v>
      </c>
      <c r="V609" s="82">
        <v>6789</v>
      </c>
      <c r="W609" s="82" t="s">
        <v>4961</v>
      </c>
      <c r="X609" s="82">
        <v>984.12480000000005</v>
      </c>
      <c r="Y609" s="86">
        <v>1395488.99</v>
      </c>
      <c r="Z609" s="86"/>
      <c r="AA609" s="82">
        <v>1805.5</v>
      </c>
      <c r="AB609" s="86">
        <v>1.48</v>
      </c>
      <c r="AC609" s="86">
        <v>2598201.4</v>
      </c>
      <c r="AD609" s="86">
        <v>2598201.4</v>
      </c>
      <c r="AE609" s="86">
        <v>0</v>
      </c>
      <c r="AF609" s="86">
        <v>1202712.4099999999</v>
      </c>
      <c r="AG609" s="86">
        <v>1164710.01</v>
      </c>
      <c r="AH609" s="86">
        <v>38002.400000000001</v>
      </c>
      <c r="AI609" s="86"/>
      <c r="AJ609" s="86">
        <v>147057568.38999999</v>
      </c>
      <c r="AK609" s="82">
        <v>1.7667999999999999</v>
      </c>
      <c r="AL609" s="82" t="s">
        <v>8567</v>
      </c>
      <c r="AM609" s="82" t="s">
        <v>4979</v>
      </c>
      <c r="AN609" s="82">
        <v>8183</v>
      </c>
      <c r="AO609" s="82" t="s">
        <v>5000</v>
      </c>
      <c r="AP609" s="82"/>
      <c r="AQ609" s="83">
        <v>45693</v>
      </c>
      <c r="AR609" s="83"/>
      <c r="AS609" s="82">
        <v>0</v>
      </c>
      <c r="AT609" s="82"/>
      <c r="AU609" s="83">
        <v>45777</v>
      </c>
      <c r="AV609" s="82" t="s">
        <v>4979</v>
      </c>
      <c r="AW609" s="82">
        <v>1</v>
      </c>
      <c r="AX609" s="83"/>
      <c r="AY609" s="82" t="s">
        <v>4963</v>
      </c>
      <c r="AZ609" s="82">
        <v>1</v>
      </c>
      <c r="BA609" s="82"/>
      <c r="BB609" s="82"/>
      <c r="BC609" s="87"/>
      <c r="BD609" s="87"/>
      <c r="BE609" s="87"/>
      <c r="BF609" s="87"/>
      <c r="BG609" s="82" t="s">
        <v>4888</v>
      </c>
      <c r="BH609" s="82" t="s">
        <v>8643</v>
      </c>
      <c r="BI609" s="82"/>
      <c r="BJ609" s="82"/>
      <c r="BK609" s="82"/>
      <c r="BL609" s="86">
        <v>2598201.4</v>
      </c>
      <c r="BM609" s="82">
        <v>1.7667999999999999</v>
      </c>
      <c r="BN609" s="82" t="s">
        <v>4997</v>
      </c>
      <c r="BO609" s="82"/>
      <c r="BP609" s="88"/>
      <c r="BQ609" s="88"/>
      <c r="BR609" s="88"/>
      <c r="BS609" s="82"/>
      <c r="BT609" s="85"/>
    </row>
    <row r="610" spans="1:72" hidden="1">
      <c r="A610" s="82" t="s">
        <v>5059</v>
      </c>
      <c r="B610" s="82" t="s">
        <v>9472</v>
      </c>
      <c r="C610" s="82" t="s">
        <v>2931</v>
      </c>
      <c r="D610" s="82" t="s">
        <v>3370</v>
      </c>
      <c r="E610" s="82" t="s">
        <v>8492</v>
      </c>
      <c r="F610" s="82" t="s">
        <v>4978</v>
      </c>
      <c r="G610" s="83"/>
      <c r="H610" s="84">
        <v>13302</v>
      </c>
      <c r="I610" s="85"/>
      <c r="J610" s="82">
        <v>384.4</v>
      </c>
      <c r="K610" s="86">
        <v>0</v>
      </c>
      <c r="L610" s="82"/>
      <c r="M610" s="82"/>
      <c r="N610" s="82"/>
      <c r="O610" s="82"/>
      <c r="P610" s="82" t="s">
        <v>8493</v>
      </c>
      <c r="Q610" s="86"/>
      <c r="R610" s="82">
        <v>0</v>
      </c>
      <c r="S610" s="86">
        <v>13302</v>
      </c>
      <c r="T610" s="83">
        <v>45777</v>
      </c>
      <c r="U610" s="82">
        <v>100</v>
      </c>
      <c r="V610" s="82">
        <v>6812</v>
      </c>
      <c r="W610" s="82" t="s">
        <v>4961</v>
      </c>
      <c r="X610" s="82">
        <v>452.04590000000002</v>
      </c>
      <c r="Y610" s="86">
        <v>6013113.9100000001</v>
      </c>
      <c r="Z610" s="86"/>
      <c r="AA610" s="82">
        <v>393.35</v>
      </c>
      <c r="AB610" s="86">
        <v>-2.2799999999999998</v>
      </c>
      <c r="AC610" s="86">
        <v>5113288.8</v>
      </c>
      <c r="AD610" s="86">
        <v>5113288.8</v>
      </c>
      <c r="AE610" s="86">
        <v>0</v>
      </c>
      <c r="AF610" s="86">
        <v>-899825.11</v>
      </c>
      <c r="AG610" s="86">
        <v>-780772.21</v>
      </c>
      <c r="AH610" s="86">
        <v>-119052.9</v>
      </c>
      <c r="AI610" s="86"/>
      <c r="AJ610" s="86">
        <v>147057568.38999999</v>
      </c>
      <c r="AK610" s="82">
        <v>3.4771000000000001</v>
      </c>
      <c r="AL610" s="82" t="s">
        <v>8494</v>
      </c>
      <c r="AM610" s="82" t="s">
        <v>4979</v>
      </c>
      <c r="AN610" s="82">
        <v>8265</v>
      </c>
      <c r="AO610" s="82" t="s">
        <v>8309</v>
      </c>
      <c r="AP610" s="82"/>
      <c r="AQ610" s="83"/>
      <c r="AR610" s="83"/>
      <c r="AS610" s="82">
        <v>0</v>
      </c>
      <c r="AT610" s="82"/>
      <c r="AU610" s="83">
        <v>45777</v>
      </c>
      <c r="AV610" s="82" t="s">
        <v>4979</v>
      </c>
      <c r="AW610" s="82">
        <v>1</v>
      </c>
      <c r="AX610" s="83"/>
      <c r="AY610" s="82" t="s">
        <v>4963</v>
      </c>
      <c r="AZ610" s="82">
        <v>1</v>
      </c>
      <c r="BA610" s="82"/>
      <c r="BB610" s="82"/>
      <c r="BC610" s="87"/>
      <c r="BD610" s="87"/>
      <c r="BE610" s="87"/>
      <c r="BF610" s="87"/>
      <c r="BG610" s="82" t="s">
        <v>4888</v>
      </c>
      <c r="BH610" s="82" t="s">
        <v>8643</v>
      </c>
      <c r="BI610" s="82"/>
      <c r="BJ610" s="82"/>
      <c r="BK610" s="82"/>
      <c r="BL610" s="86">
        <v>5113288.8</v>
      </c>
      <c r="BM610" s="82">
        <v>3.4771000000000001</v>
      </c>
      <c r="BN610" s="82" t="s">
        <v>8309</v>
      </c>
      <c r="BO610" s="82"/>
      <c r="BP610" s="88"/>
      <c r="BQ610" s="88"/>
      <c r="BR610" s="88"/>
      <c r="BS610" s="82"/>
      <c r="BT610" s="85"/>
    </row>
    <row r="611" spans="1:72" hidden="1">
      <c r="A611" s="82" t="s">
        <v>5059</v>
      </c>
      <c r="B611" s="82" t="s">
        <v>9472</v>
      </c>
      <c r="C611" s="82" t="s">
        <v>2935</v>
      </c>
      <c r="D611" s="82" t="s">
        <v>3387</v>
      </c>
      <c r="E611" s="82" t="s">
        <v>9235</v>
      </c>
      <c r="F611" s="82" t="s">
        <v>4978</v>
      </c>
      <c r="G611" s="83"/>
      <c r="H611" s="84">
        <v>2511</v>
      </c>
      <c r="I611" s="85"/>
      <c r="J611" s="82">
        <v>657.85</v>
      </c>
      <c r="K611" s="86">
        <v>0</v>
      </c>
      <c r="L611" s="82"/>
      <c r="M611" s="82"/>
      <c r="N611" s="82"/>
      <c r="O611" s="82"/>
      <c r="P611" s="82" t="s">
        <v>5027</v>
      </c>
      <c r="Q611" s="86"/>
      <c r="R611" s="82">
        <v>0</v>
      </c>
      <c r="S611" s="86">
        <v>5022</v>
      </c>
      <c r="T611" s="83">
        <v>45777</v>
      </c>
      <c r="U611" s="82">
        <v>100</v>
      </c>
      <c r="V611" s="82">
        <v>163567</v>
      </c>
      <c r="W611" s="82" t="s">
        <v>4961</v>
      </c>
      <c r="X611" s="82">
        <v>1057.5005000000001</v>
      </c>
      <c r="Y611" s="86">
        <v>2655383.7200000002</v>
      </c>
      <c r="Z611" s="86"/>
      <c r="AA611" s="82">
        <v>663.7</v>
      </c>
      <c r="AB611" s="86">
        <v>-0.88</v>
      </c>
      <c r="AC611" s="86">
        <v>1651861.35</v>
      </c>
      <c r="AD611" s="86">
        <v>1651861.35</v>
      </c>
      <c r="AE611" s="86">
        <v>0</v>
      </c>
      <c r="AF611" s="86">
        <v>-1003522.37</v>
      </c>
      <c r="AG611" s="86">
        <v>-988833.02</v>
      </c>
      <c r="AH611" s="86">
        <v>-14689.35</v>
      </c>
      <c r="AI611" s="86"/>
      <c r="AJ611" s="86">
        <v>147057568.38999999</v>
      </c>
      <c r="AK611" s="82">
        <v>1.1233</v>
      </c>
      <c r="AL611" s="82" t="s">
        <v>9236</v>
      </c>
      <c r="AM611" s="82" t="s">
        <v>4979</v>
      </c>
      <c r="AN611" s="82">
        <v>797817</v>
      </c>
      <c r="AO611" s="82" t="s">
        <v>5028</v>
      </c>
      <c r="AP611" s="82"/>
      <c r="AQ611" s="83"/>
      <c r="AR611" s="83"/>
      <c r="AS611" s="82">
        <v>0</v>
      </c>
      <c r="AT611" s="82"/>
      <c r="AU611" s="83">
        <v>45777</v>
      </c>
      <c r="AV611" s="82" t="s">
        <v>4979</v>
      </c>
      <c r="AW611" s="82">
        <v>2</v>
      </c>
      <c r="AX611" s="83"/>
      <c r="AY611" s="82" t="s">
        <v>4963</v>
      </c>
      <c r="AZ611" s="82">
        <v>1</v>
      </c>
      <c r="BA611" s="82"/>
      <c r="BB611" s="82"/>
      <c r="BC611" s="87"/>
      <c r="BD611" s="87"/>
      <c r="BE611" s="87"/>
      <c r="BF611" s="87"/>
      <c r="BG611" s="82" t="s">
        <v>4888</v>
      </c>
      <c r="BH611" s="82" t="s">
        <v>8643</v>
      </c>
      <c r="BI611" s="82"/>
      <c r="BJ611" s="82"/>
      <c r="BK611" s="82"/>
      <c r="BL611" s="86">
        <v>1651861.35</v>
      </c>
      <c r="BM611" s="82">
        <v>1.1233</v>
      </c>
      <c r="BN611" s="82" t="s">
        <v>4983</v>
      </c>
      <c r="BO611" s="82"/>
      <c r="BP611" s="88"/>
      <c r="BQ611" s="88"/>
      <c r="BR611" s="88"/>
      <c r="BS611" s="82"/>
      <c r="BT611" s="85"/>
    </row>
    <row r="612" spans="1:72" hidden="1">
      <c r="A612" s="82" t="s">
        <v>5059</v>
      </c>
      <c r="B612" s="82" t="s">
        <v>9472</v>
      </c>
      <c r="C612" s="82" t="s">
        <v>2950</v>
      </c>
      <c r="D612" s="82" t="s">
        <v>3457</v>
      </c>
      <c r="E612" s="82" t="s">
        <v>3356</v>
      </c>
      <c r="F612" s="82" t="s">
        <v>4978</v>
      </c>
      <c r="G612" s="83"/>
      <c r="H612" s="84">
        <v>5843</v>
      </c>
      <c r="I612" s="85"/>
      <c r="J612" s="82">
        <v>432.4</v>
      </c>
      <c r="K612" s="86">
        <v>0</v>
      </c>
      <c r="L612" s="82"/>
      <c r="M612" s="82"/>
      <c r="N612" s="82"/>
      <c r="O612" s="82"/>
      <c r="P612" s="82" t="s">
        <v>5039</v>
      </c>
      <c r="Q612" s="86"/>
      <c r="R612" s="82">
        <v>0</v>
      </c>
      <c r="S612" s="86">
        <v>11686</v>
      </c>
      <c r="T612" s="83">
        <v>45777</v>
      </c>
      <c r="U612" s="82">
        <v>100</v>
      </c>
      <c r="V612" s="82">
        <v>156816</v>
      </c>
      <c r="W612" s="82" t="s">
        <v>4961</v>
      </c>
      <c r="X612" s="82">
        <v>390.32650000000001</v>
      </c>
      <c r="Y612" s="86">
        <v>2280678.0099999998</v>
      </c>
      <c r="Z612" s="86"/>
      <c r="AA612" s="82">
        <v>429.9</v>
      </c>
      <c r="AB612" s="86">
        <v>0.57999999999999996</v>
      </c>
      <c r="AC612" s="86">
        <v>2526513.2000000002</v>
      </c>
      <c r="AD612" s="86">
        <v>2526513.2000000002</v>
      </c>
      <c r="AE612" s="86">
        <v>0</v>
      </c>
      <c r="AF612" s="86">
        <v>245835.19</v>
      </c>
      <c r="AG612" s="86">
        <v>231227.69</v>
      </c>
      <c r="AH612" s="86">
        <v>14607.5</v>
      </c>
      <c r="AI612" s="86"/>
      <c r="AJ612" s="86">
        <v>147057568.38999999</v>
      </c>
      <c r="AK612" s="82">
        <v>1.718</v>
      </c>
      <c r="AL612" s="82" t="s">
        <v>5054</v>
      </c>
      <c r="AM612" s="82" t="s">
        <v>4979</v>
      </c>
      <c r="AN612" s="82">
        <v>796742</v>
      </c>
      <c r="AO612" s="82" t="s">
        <v>5041</v>
      </c>
      <c r="AP612" s="82"/>
      <c r="AQ612" s="83">
        <v>45604</v>
      </c>
      <c r="AR612" s="83"/>
      <c r="AS612" s="82">
        <v>0</v>
      </c>
      <c r="AT612" s="82"/>
      <c r="AU612" s="83">
        <v>45777</v>
      </c>
      <c r="AV612" s="82" t="s">
        <v>4979</v>
      </c>
      <c r="AW612" s="82">
        <v>2</v>
      </c>
      <c r="AX612" s="83"/>
      <c r="AY612" s="82" t="s">
        <v>4963</v>
      </c>
      <c r="AZ612" s="82">
        <v>1</v>
      </c>
      <c r="BA612" s="82"/>
      <c r="BB612" s="82"/>
      <c r="BC612" s="87"/>
      <c r="BD612" s="87"/>
      <c r="BE612" s="87"/>
      <c r="BF612" s="87"/>
      <c r="BG612" s="82" t="s">
        <v>4888</v>
      </c>
      <c r="BH612" s="82" t="s">
        <v>8643</v>
      </c>
      <c r="BI612" s="82"/>
      <c r="BJ612" s="82"/>
      <c r="BK612" s="82"/>
      <c r="BL612" s="86">
        <v>2526513.2000000002</v>
      </c>
      <c r="BM612" s="82">
        <v>1.718</v>
      </c>
      <c r="BN612" s="82" t="s">
        <v>5002</v>
      </c>
      <c r="BO612" s="82"/>
      <c r="BP612" s="88"/>
      <c r="BQ612" s="88"/>
      <c r="BR612" s="88"/>
      <c r="BS612" s="82"/>
      <c r="BT612" s="85"/>
    </row>
    <row r="613" spans="1:72" hidden="1">
      <c r="A613" s="82" t="s">
        <v>5059</v>
      </c>
      <c r="B613" s="82" t="s">
        <v>9472</v>
      </c>
      <c r="C613" s="82" t="s">
        <v>2952</v>
      </c>
      <c r="D613" s="82" t="s">
        <v>6133</v>
      </c>
      <c r="E613" s="82" t="s">
        <v>9601</v>
      </c>
      <c r="F613" s="82" t="s">
        <v>4978</v>
      </c>
      <c r="G613" s="83"/>
      <c r="H613" s="84">
        <v>602</v>
      </c>
      <c r="I613" s="85"/>
      <c r="J613" s="82">
        <v>1890.7</v>
      </c>
      <c r="K613" s="86">
        <v>0</v>
      </c>
      <c r="L613" s="82"/>
      <c r="M613" s="82"/>
      <c r="N613" s="82"/>
      <c r="O613" s="82"/>
      <c r="P613" s="82" t="s">
        <v>9602</v>
      </c>
      <c r="Q613" s="86"/>
      <c r="R613" s="82">
        <v>0</v>
      </c>
      <c r="S613" s="86">
        <v>6020</v>
      </c>
      <c r="T613" s="83">
        <v>45777</v>
      </c>
      <c r="U613" s="82">
        <v>100</v>
      </c>
      <c r="V613" s="82">
        <v>60741</v>
      </c>
      <c r="W613" s="82" t="s">
        <v>4961</v>
      </c>
      <c r="X613" s="82">
        <v>3044.0979000000002</v>
      </c>
      <c r="Y613" s="86">
        <v>1832546.95</v>
      </c>
      <c r="Z613" s="86"/>
      <c r="AA613" s="82">
        <v>1934.7</v>
      </c>
      <c r="AB613" s="86">
        <v>-2.27</v>
      </c>
      <c r="AC613" s="86">
        <v>1138201.3999999999</v>
      </c>
      <c r="AD613" s="86">
        <v>1138201.3999999999</v>
      </c>
      <c r="AE613" s="86">
        <v>0</v>
      </c>
      <c r="AF613" s="86">
        <v>-694345.55</v>
      </c>
      <c r="AG613" s="86">
        <v>-667857.55000000005</v>
      </c>
      <c r="AH613" s="86">
        <v>-26488</v>
      </c>
      <c r="AI613" s="86"/>
      <c r="AJ613" s="86">
        <v>147057568.38999999</v>
      </c>
      <c r="AK613" s="82">
        <v>0.77400000000000002</v>
      </c>
      <c r="AL613" s="82" t="s">
        <v>9603</v>
      </c>
      <c r="AM613" s="82" t="s">
        <v>4979</v>
      </c>
      <c r="AN613" s="82">
        <v>776303</v>
      </c>
      <c r="AO613" s="82" t="s">
        <v>9604</v>
      </c>
      <c r="AP613" s="82"/>
      <c r="AQ613" s="83"/>
      <c r="AR613" s="83"/>
      <c r="AS613" s="82">
        <v>0</v>
      </c>
      <c r="AT613" s="82"/>
      <c r="AU613" s="83">
        <v>45777</v>
      </c>
      <c r="AV613" s="82" t="s">
        <v>4979</v>
      </c>
      <c r="AW613" s="82">
        <v>10</v>
      </c>
      <c r="AX613" s="83"/>
      <c r="AY613" s="82" t="s">
        <v>4963</v>
      </c>
      <c r="AZ613" s="82">
        <v>1</v>
      </c>
      <c r="BA613" s="82"/>
      <c r="BB613" s="82"/>
      <c r="BC613" s="87"/>
      <c r="BD613" s="87"/>
      <c r="BE613" s="87"/>
      <c r="BF613" s="87"/>
      <c r="BG613" s="82" t="s">
        <v>4888</v>
      </c>
      <c r="BH613" s="82" t="s">
        <v>8643</v>
      </c>
      <c r="BI613" s="82"/>
      <c r="BJ613" s="82"/>
      <c r="BK613" s="82"/>
      <c r="BL613" s="86">
        <v>1138201.3999999999</v>
      </c>
      <c r="BM613" s="82">
        <v>0.77400000000000002</v>
      </c>
      <c r="BN613" s="82" t="s">
        <v>8400</v>
      </c>
      <c r="BO613" s="82"/>
      <c r="BP613" s="88"/>
      <c r="BQ613" s="88"/>
      <c r="BR613" s="88"/>
      <c r="BS613" s="82"/>
      <c r="BT613" s="85"/>
    </row>
    <row r="614" spans="1:72" hidden="1">
      <c r="A614" s="82" t="s">
        <v>5059</v>
      </c>
      <c r="B614" s="82" t="s">
        <v>9472</v>
      </c>
      <c r="C614" s="82" t="s">
        <v>2954</v>
      </c>
      <c r="D614" s="82" t="s">
        <v>5342</v>
      </c>
      <c r="E614" s="82" t="s">
        <v>8495</v>
      </c>
      <c r="F614" s="82" t="s">
        <v>4978</v>
      </c>
      <c r="G614" s="83"/>
      <c r="H614" s="84">
        <v>2595</v>
      </c>
      <c r="I614" s="85"/>
      <c r="J614" s="82">
        <v>1503</v>
      </c>
      <c r="K614" s="86">
        <v>0</v>
      </c>
      <c r="L614" s="82"/>
      <c r="M614" s="82"/>
      <c r="N614" s="82"/>
      <c r="O614" s="82"/>
      <c r="P614" s="82" t="s">
        <v>4981</v>
      </c>
      <c r="Q614" s="86"/>
      <c r="R614" s="82">
        <v>0</v>
      </c>
      <c r="S614" s="86">
        <v>12975</v>
      </c>
      <c r="T614" s="83">
        <v>45777</v>
      </c>
      <c r="U614" s="82">
        <v>100</v>
      </c>
      <c r="V614" s="82">
        <v>6816</v>
      </c>
      <c r="W614" s="82" t="s">
        <v>4961</v>
      </c>
      <c r="X614" s="82">
        <v>1455</v>
      </c>
      <c r="Y614" s="86">
        <v>3775725</v>
      </c>
      <c r="Z614" s="86"/>
      <c r="AA614" s="82">
        <v>1495.3</v>
      </c>
      <c r="AB614" s="86">
        <v>0.51</v>
      </c>
      <c r="AC614" s="86">
        <v>3900285</v>
      </c>
      <c r="AD614" s="86">
        <v>3900285</v>
      </c>
      <c r="AE614" s="86">
        <v>0</v>
      </c>
      <c r="AF614" s="86">
        <v>124560</v>
      </c>
      <c r="AG614" s="86">
        <v>104578.5</v>
      </c>
      <c r="AH614" s="86">
        <v>19981.5</v>
      </c>
      <c r="AI614" s="86"/>
      <c r="AJ614" s="86">
        <v>147057568.38999999</v>
      </c>
      <c r="AK614" s="82">
        <v>2.6522000000000001</v>
      </c>
      <c r="AL614" s="82" t="s">
        <v>8496</v>
      </c>
      <c r="AM614" s="82" t="s">
        <v>4979</v>
      </c>
      <c r="AN614" s="82">
        <v>8275</v>
      </c>
      <c r="AO614" s="82" t="s">
        <v>4982</v>
      </c>
      <c r="AP614" s="82"/>
      <c r="AQ614" s="83">
        <v>44501</v>
      </c>
      <c r="AR614" s="83"/>
      <c r="AS614" s="82">
        <v>0</v>
      </c>
      <c r="AT614" s="82"/>
      <c r="AU614" s="83">
        <v>45777</v>
      </c>
      <c r="AV614" s="82" t="s">
        <v>4979</v>
      </c>
      <c r="AW614" s="82">
        <v>5</v>
      </c>
      <c r="AX614" s="83"/>
      <c r="AY614" s="82" t="s">
        <v>4963</v>
      </c>
      <c r="AZ614" s="82">
        <v>1</v>
      </c>
      <c r="BA614" s="82"/>
      <c r="BB614" s="82"/>
      <c r="BC614" s="87"/>
      <c r="BD614" s="87"/>
      <c r="BE614" s="87"/>
      <c r="BF614" s="87"/>
      <c r="BG614" s="82" t="s">
        <v>4888</v>
      </c>
      <c r="BH614" s="82" t="s">
        <v>8643</v>
      </c>
      <c r="BI614" s="82"/>
      <c r="BJ614" s="82"/>
      <c r="BK614" s="82"/>
      <c r="BL614" s="86">
        <v>3900285</v>
      </c>
      <c r="BM614" s="82">
        <v>2.6522000000000001</v>
      </c>
      <c r="BN614" s="82" t="s">
        <v>4983</v>
      </c>
      <c r="BO614" s="82"/>
      <c r="BP614" s="88"/>
      <c r="BQ614" s="88"/>
      <c r="BR614" s="88"/>
      <c r="BS614" s="82"/>
      <c r="BT614" s="85"/>
    </row>
    <row r="615" spans="1:72" hidden="1">
      <c r="A615" s="82" t="s">
        <v>5059</v>
      </c>
      <c r="B615" s="82" t="s">
        <v>9472</v>
      </c>
      <c r="C615" s="82" t="s">
        <v>3020</v>
      </c>
      <c r="D615" s="82" t="s">
        <v>5392</v>
      </c>
      <c r="E615" s="82" t="s">
        <v>8571</v>
      </c>
      <c r="F615" s="82" t="s">
        <v>4978</v>
      </c>
      <c r="G615" s="83"/>
      <c r="H615" s="84">
        <v>436</v>
      </c>
      <c r="I615" s="85"/>
      <c r="J615" s="82">
        <v>3322</v>
      </c>
      <c r="K615" s="86">
        <v>0</v>
      </c>
      <c r="L615" s="82"/>
      <c r="M615" s="82"/>
      <c r="N615" s="82"/>
      <c r="O615" s="82"/>
      <c r="P615" s="82" t="s">
        <v>4999</v>
      </c>
      <c r="Q615" s="86"/>
      <c r="R615" s="82">
        <v>0</v>
      </c>
      <c r="S615" s="86">
        <v>2180</v>
      </c>
      <c r="T615" s="83">
        <v>45777</v>
      </c>
      <c r="U615" s="82">
        <v>100</v>
      </c>
      <c r="V615" s="82">
        <v>6821</v>
      </c>
      <c r="W615" s="82" t="s">
        <v>4961</v>
      </c>
      <c r="X615" s="82">
        <v>1355.1074000000001</v>
      </c>
      <c r="Y615" s="86">
        <v>590826.84</v>
      </c>
      <c r="Z615" s="86"/>
      <c r="AA615" s="82">
        <v>3322.7</v>
      </c>
      <c r="AB615" s="86">
        <v>-0.02</v>
      </c>
      <c r="AC615" s="86">
        <v>1448392</v>
      </c>
      <c r="AD615" s="86">
        <v>1448392</v>
      </c>
      <c r="AE615" s="86">
        <v>0</v>
      </c>
      <c r="AF615" s="86">
        <v>857565.16</v>
      </c>
      <c r="AG615" s="86">
        <v>857870.36</v>
      </c>
      <c r="AH615" s="86">
        <v>-305.2</v>
      </c>
      <c r="AI615" s="86"/>
      <c r="AJ615" s="86">
        <v>147057568.38999999</v>
      </c>
      <c r="AK615" s="82">
        <v>0.9849</v>
      </c>
      <c r="AL615" s="82" t="s">
        <v>8572</v>
      </c>
      <c r="AM615" s="82" t="s">
        <v>4979</v>
      </c>
      <c r="AN615" s="82">
        <v>8318</v>
      </c>
      <c r="AO615" s="82" t="s">
        <v>5000</v>
      </c>
      <c r="AP615" s="82"/>
      <c r="AQ615" s="83">
        <v>45687</v>
      </c>
      <c r="AR615" s="83"/>
      <c r="AS615" s="82">
        <v>0</v>
      </c>
      <c r="AT615" s="82"/>
      <c r="AU615" s="83">
        <v>45777</v>
      </c>
      <c r="AV615" s="82" t="s">
        <v>4979</v>
      </c>
      <c r="AW615" s="82">
        <v>5</v>
      </c>
      <c r="AX615" s="83"/>
      <c r="AY615" s="82" t="s">
        <v>4963</v>
      </c>
      <c r="AZ615" s="82">
        <v>1</v>
      </c>
      <c r="BA615" s="82"/>
      <c r="BB615" s="82"/>
      <c r="BC615" s="87"/>
      <c r="BD615" s="87"/>
      <c r="BE615" s="87"/>
      <c r="BF615" s="87"/>
      <c r="BG615" s="82" t="s">
        <v>4888</v>
      </c>
      <c r="BH615" s="82" t="s">
        <v>8643</v>
      </c>
      <c r="BI615" s="82"/>
      <c r="BJ615" s="82"/>
      <c r="BK615" s="82"/>
      <c r="BL615" s="86">
        <v>1448392</v>
      </c>
      <c r="BM615" s="82">
        <v>0.9849</v>
      </c>
      <c r="BN615" s="82" t="s">
        <v>4997</v>
      </c>
      <c r="BO615" s="82"/>
      <c r="BP615" s="88"/>
      <c r="BQ615" s="88"/>
      <c r="BR615" s="88"/>
      <c r="BS615" s="82"/>
      <c r="BT615" s="85"/>
    </row>
    <row r="616" spans="1:72" hidden="1">
      <c r="A616" s="82" t="s">
        <v>5059</v>
      </c>
      <c r="B616" s="82" t="s">
        <v>9472</v>
      </c>
      <c r="C616" s="82" t="s">
        <v>20543</v>
      </c>
      <c r="D616" s="82" t="s">
        <v>20544</v>
      </c>
      <c r="E616" s="82" t="s">
        <v>20545</v>
      </c>
      <c r="F616" s="82" t="s">
        <v>4978</v>
      </c>
      <c r="G616" s="83"/>
      <c r="H616" s="84">
        <v>4348</v>
      </c>
      <c r="I616" s="85"/>
      <c r="J616" s="82">
        <v>461.1</v>
      </c>
      <c r="K616" s="86">
        <v>0</v>
      </c>
      <c r="L616" s="82"/>
      <c r="M616" s="82"/>
      <c r="N616" s="82"/>
      <c r="O616" s="82"/>
      <c r="P616" s="82" t="s">
        <v>5039</v>
      </c>
      <c r="Q616" s="86"/>
      <c r="R616" s="82">
        <v>0</v>
      </c>
      <c r="S616" s="86">
        <v>8696</v>
      </c>
      <c r="T616" s="83">
        <v>45777</v>
      </c>
      <c r="U616" s="82">
        <v>100</v>
      </c>
      <c r="V616" s="82">
        <v>178088</v>
      </c>
      <c r="W616" s="82" t="s">
        <v>4961</v>
      </c>
      <c r="X616" s="82">
        <v>448.726</v>
      </c>
      <c r="Y616" s="86">
        <v>1951060.6</v>
      </c>
      <c r="Z616" s="86"/>
      <c r="AA616" s="82">
        <v>485.05</v>
      </c>
      <c r="AB616" s="86">
        <v>-4.9400000000000004</v>
      </c>
      <c r="AC616" s="86">
        <v>2004862.8</v>
      </c>
      <c r="AD616" s="86">
        <v>2004862.8</v>
      </c>
      <c r="AE616" s="86">
        <v>0</v>
      </c>
      <c r="AF616" s="86">
        <v>53802.2</v>
      </c>
      <c r="AG616" s="86">
        <v>157936.79999999999</v>
      </c>
      <c r="AH616" s="86">
        <v>-104134.6</v>
      </c>
      <c r="AI616" s="86"/>
      <c r="AJ616" s="86">
        <v>147057568.38999999</v>
      </c>
      <c r="AK616" s="82">
        <v>1.3633</v>
      </c>
      <c r="AL616" s="82" t="s">
        <v>20546</v>
      </c>
      <c r="AM616" s="82" t="s">
        <v>4979</v>
      </c>
      <c r="AN616" s="82">
        <v>800280</v>
      </c>
      <c r="AO616" s="82" t="s">
        <v>5041</v>
      </c>
      <c r="AP616" s="82"/>
      <c r="AQ616" s="83"/>
      <c r="AR616" s="83"/>
      <c r="AS616" s="82">
        <v>0</v>
      </c>
      <c r="AT616" s="82"/>
      <c r="AU616" s="83">
        <v>45777</v>
      </c>
      <c r="AV616" s="82" t="s">
        <v>4979</v>
      </c>
      <c r="AW616" s="82">
        <v>2</v>
      </c>
      <c r="AX616" s="83"/>
      <c r="AY616" s="82" t="s">
        <v>4963</v>
      </c>
      <c r="AZ616" s="82">
        <v>1</v>
      </c>
      <c r="BA616" s="82"/>
      <c r="BB616" s="82"/>
      <c r="BC616" s="87"/>
      <c r="BD616" s="87"/>
      <c r="BE616" s="87"/>
      <c r="BF616" s="87"/>
      <c r="BG616" s="82" t="s">
        <v>4888</v>
      </c>
      <c r="BH616" s="82" t="s">
        <v>8643</v>
      </c>
      <c r="BI616" s="82"/>
      <c r="BJ616" s="82"/>
      <c r="BK616" s="82"/>
      <c r="BL616" s="86">
        <v>2004862.8</v>
      </c>
      <c r="BM616" s="82">
        <v>1.3633</v>
      </c>
      <c r="BN616" s="82" t="s">
        <v>5002</v>
      </c>
      <c r="BO616" s="82"/>
      <c r="BP616" s="88"/>
      <c r="BQ616" s="88"/>
      <c r="BR616" s="88"/>
      <c r="BS616" s="82"/>
      <c r="BT616" s="85"/>
    </row>
    <row r="617" spans="1:72" hidden="1">
      <c r="A617" s="82" t="s">
        <v>5059</v>
      </c>
      <c r="B617" s="82" t="s">
        <v>9472</v>
      </c>
      <c r="C617" s="82" t="s">
        <v>3046</v>
      </c>
      <c r="D617" s="82" t="s">
        <v>5738</v>
      </c>
      <c r="E617" s="82" t="s">
        <v>8659</v>
      </c>
      <c r="F617" s="82" t="s">
        <v>4978</v>
      </c>
      <c r="G617" s="83"/>
      <c r="H617" s="84">
        <v>4641</v>
      </c>
      <c r="I617" s="85"/>
      <c r="J617" s="82">
        <v>520.15</v>
      </c>
      <c r="K617" s="86">
        <v>0</v>
      </c>
      <c r="L617" s="82"/>
      <c r="M617" s="82"/>
      <c r="N617" s="82"/>
      <c r="O617" s="82"/>
      <c r="P617" s="82" t="s">
        <v>5039</v>
      </c>
      <c r="Q617" s="86"/>
      <c r="R617" s="82">
        <v>0</v>
      </c>
      <c r="S617" s="86">
        <v>4641</v>
      </c>
      <c r="T617" s="83">
        <v>45777</v>
      </c>
      <c r="U617" s="82">
        <v>100</v>
      </c>
      <c r="V617" s="82">
        <v>15291</v>
      </c>
      <c r="W617" s="82" t="s">
        <v>4961</v>
      </c>
      <c r="X617" s="82">
        <v>422.63299999999998</v>
      </c>
      <c r="Y617" s="86">
        <v>1961439.77</v>
      </c>
      <c r="Z617" s="86"/>
      <c r="AA617" s="82">
        <v>523.35</v>
      </c>
      <c r="AB617" s="86">
        <v>-0.61</v>
      </c>
      <c r="AC617" s="86">
        <v>2414016.15</v>
      </c>
      <c r="AD617" s="86">
        <v>2414016.15</v>
      </c>
      <c r="AE617" s="86">
        <v>0</v>
      </c>
      <c r="AF617" s="86">
        <v>452576.38</v>
      </c>
      <c r="AG617" s="86">
        <v>467427.58</v>
      </c>
      <c r="AH617" s="86">
        <v>-14851.2</v>
      </c>
      <c r="AI617" s="86"/>
      <c r="AJ617" s="86">
        <v>147057568.38999999</v>
      </c>
      <c r="AK617" s="82">
        <v>1.6415</v>
      </c>
      <c r="AL617" s="82" t="s">
        <v>8660</v>
      </c>
      <c r="AM617" s="82" t="s">
        <v>4979</v>
      </c>
      <c r="AN617" s="82">
        <v>73273</v>
      </c>
      <c r="AO617" s="82" t="s">
        <v>5041</v>
      </c>
      <c r="AP617" s="82"/>
      <c r="AQ617" s="83">
        <v>45693</v>
      </c>
      <c r="AR617" s="83"/>
      <c r="AS617" s="82">
        <v>0</v>
      </c>
      <c r="AT617" s="82"/>
      <c r="AU617" s="83">
        <v>45777</v>
      </c>
      <c r="AV617" s="82" t="s">
        <v>4979</v>
      </c>
      <c r="AW617" s="82">
        <v>1</v>
      </c>
      <c r="AX617" s="83"/>
      <c r="AY617" s="82" t="s">
        <v>4963</v>
      </c>
      <c r="AZ617" s="82">
        <v>1</v>
      </c>
      <c r="BA617" s="82"/>
      <c r="BB617" s="82"/>
      <c r="BC617" s="87"/>
      <c r="BD617" s="87"/>
      <c r="BE617" s="87"/>
      <c r="BF617" s="87"/>
      <c r="BG617" s="82" t="s">
        <v>4888</v>
      </c>
      <c r="BH617" s="82" t="s">
        <v>8643</v>
      </c>
      <c r="BI617" s="82"/>
      <c r="BJ617" s="82"/>
      <c r="BK617" s="82"/>
      <c r="BL617" s="86">
        <v>2414016.15</v>
      </c>
      <c r="BM617" s="82">
        <v>1.6415</v>
      </c>
      <c r="BN617" s="82" t="s">
        <v>5002</v>
      </c>
      <c r="BO617" s="82"/>
      <c r="BP617" s="88"/>
      <c r="BQ617" s="88"/>
      <c r="BR617" s="88"/>
      <c r="BS617" s="82"/>
      <c r="BT617" s="85"/>
    </row>
    <row r="618" spans="1:72" hidden="1">
      <c r="A618" s="82" t="s">
        <v>5059</v>
      </c>
      <c r="B618" s="82" t="s">
        <v>9472</v>
      </c>
      <c r="C618" s="82" t="s">
        <v>3088</v>
      </c>
      <c r="D618" s="82" t="s">
        <v>3365</v>
      </c>
      <c r="E618" s="82" t="s">
        <v>8661</v>
      </c>
      <c r="F618" s="82" t="s">
        <v>4978</v>
      </c>
      <c r="G618" s="83"/>
      <c r="H618" s="84">
        <v>194</v>
      </c>
      <c r="I618" s="85"/>
      <c r="J618" s="82">
        <v>11641</v>
      </c>
      <c r="K618" s="86">
        <v>0</v>
      </c>
      <c r="L618" s="82"/>
      <c r="M618" s="82"/>
      <c r="N618" s="82"/>
      <c r="O618" s="82"/>
      <c r="P618" s="82" t="s">
        <v>5019</v>
      </c>
      <c r="Q618" s="86"/>
      <c r="R618" s="82">
        <v>0</v>
      </c>
      <c r="S618" s="86">
        <v>1940</v>
      </c>
      <c r="T618" s="83">
        <v>45777</v>
      </c>
      <c r="U618" s="82">
        <v>100</v>
      </c>
      <c r="V618" s="82">
        <v>6829</v>
      </c>
      <c r="W618" s="82" t="s">
        <v>4961</v>
      </c>
      <c r="X618" s="82">
        <v>12000</v>
      </c>
      <c r="Y618" s="86">
        <v>2328000</v>
      </c>
      <c r="Z618" s="86"/>
      <c r="AA618" s="82">
        <v>11869</v>
      </c>
      <c r="AB618" s="86">
        <v>-1.92</v>
      </c>
      <c r="AC618" s="86">
        <v>2258354</v>
      </c>
      <c r="AD618" s="86">
        <v>2258354</v>
      </c>
      <c r="AE618" s="86">
        <v>0</v>
      </c>
      <c r="AF618" s="86">
        <v>-69646</v>
      </c>
      <c r="AG618" s="86">
        <v>-25414</v>
      </c>
      <c r="AH618" s="86">
        <v>-44232</v>
      </c>
      <c r="AI618" s="86"/>
      <c r="AJ618" s="86">
        <v>147057568.38999999</v>
      </c>
      <c r="AK618" s="82">
        <v>1.5357000000000001</v>
      </c>
      <c r="AL618" s="82" t="s">
        <v>8662</v>
      </c>
      <c r="AM618" s="82" t="s">
        <v>4979</v>
      </c>
      <c r="AN618" s="82">
        <v>8368</v>
      </c>
      <c r="AO618" s="82" t="s">
        <v>5019</v>
      </c>
      <c r="AP618" s="82"/>
      <c r="AQ618" s="83">
        <v>45502</v>
      </c>
      <c r="AR618" s="83"/>
      <c r="AS618" s="82">
        <v>0</v>
      </c>
      <c r="AT618" s="82"/>
      <c r="AU618" s="83">
        <v>45777</v>
      </c>
      <c r="AV618" s="82" t="s">
        <v>4979</v>
      </c>
      <c r="AW618" s="82">
        <v>10</v>
      </c>
      <c r="AX618" s="83"/>
      <c r="AY618" s="82" t="s">
        <v>4963</v>
      </c>
      <c r="AZ618" s="82">
        <v>1</v>
      </c>
      <c r="BA618" s="82"/>
      <c r="BB618" s="82"/>
      <c r="BC618" s="87"/>
      <c r="BD618" s="87"/>
      <c r="BE618" s="87"/>
      <c r="BF618" s="87"/>
      <c r="BG618" s="82" t="s">
        <v>4888</v>
      </c>
      <c r="BH618" s="82" t="s">
        <v>8643</v>
      </c>
      <c r="BI618" s="82"/>
      <c r="BJ618" s="82"/>
      <c r="BK618" s="82"/>
      <c r="BL618" s="86">
        <v>2258354</v>
      </c>
      <c r="BM618" s="82">
        <v>1.5357000000000001</v>
      </c>
      <c r="BN618" s="82" t="s">
        <v>5020</v>
      </c>
      <c r="BO618" s="82"/>
      <c r="BP618" s="88"/>
      <c r="BQ618" s="88"/>
      <c r="BR618" s="88"/>
      <c r="BS618" s="82"/>
      <c r="BT618" s="85"/>
    </row>
    <row r="619" spans="1:72" hidden="1">
      <c r="A619" s="82" t="s">
        <v>5059</v>
      </c>
      <c r="B619" s="82" t="s">
        <v>9472</v>
      </c>
      <c r="C619" s="82" t="s">
        <v>3219</v>
      </c>
      <c r="D619" s="82" t="s">
        <v>6177</v>
      </c>
      <c r="E619" s="82" t="s">
        <v>8793</v>
      </c>
      <c r="F619" s="82" t="s">
        <v>4978</v>
      </c>
      <c r="G619" s="83"/>
      <c r="H619" s="84">
        <v>1496</v>
      </c>
      <c r="I619" s="85"/>
      <c r="J619" s="82">
        <v>1285.0999999999999</v>
      </c>
      <c r="K619" s="86">
        <v>0</v>
      </c>
      <c r="L619" s="82"/>
      <c r="M619" s="82"/>
      <c r="N619" s="82"/>
      <c r="O619" s="82"/>
      <c r="P619" s="82" t="s">
        <v>8794</v>
      </c>
      <c r="Q619" s="86"/>
      <c r="R619" s="82">
        <v>0</v>
      </c>
      <c r="S619" s="86">
        <v>2992</v>
      </c>
      <c r="T619" s="83">
        <v>45777</v>
      </c>
      <c r="U619" s="82">
        <v>100</v>
      </c>
      <c r="V619" s="82">
        <v>24624</v>
      </c>
      <c r="W619" s="82" t="s">
        <v>4961</v>
      </c>
      <c r="X619" s="82">
        <v>1343.825</v>
      </c>
      <c r="Y619" s="86">
        <v>2010362.27</v>
      </c>
      <c r="Z619" s="86"/>
      <c r="AA619" s="82">
        <v>1334.8</v>
      </c>
      <c r="AB619" s="86">
        <v>-3.72</v>
      </c>
      <c r="AC619" s="86">
        <v>1922509.6</v>
      </c>
      <c r="AD619" s="86">
        <v>1922509.6</v>
      </c>
      <c r="AE619" s="86">
        <v>0</v>
      </c>
      <c r="AF619" s="86">
        <v>-87852.67</v>
      </c>
      <c r="AG619" s="86">
        <v>-13501.47</v>
      </c>
      <c r="AH619" s="86">
        <v>-74351.199999999997</v>
      </c>
      <c r="AI619" s="86"/>
      <c r="AJ619" s="86">
        <v>147057568.38999999</v>
      </c>
      <c r="AK619" s="82">
        <v>1.3072999999999999</v>
      </c>
      <c r="AL619" s="82" t="s">
        <v>8795</v>
      </c>
      <c r="AM619" s="82" t="s">
        <v>4979</v>
      </c>
      <c r="AN619" s="82">
        <v>75269</v>
      </c>
      <c r="AO619" s="82" t="s">
        <v>8796</v>
      </c>
      <c r="AP619" s="82"/>
      <c r="AQ619" s="83"/>
      <c r="AR619" s="83"/>
      <c r="AS619" s="82">
        <v>0</v>
      </c>
      <c r="AT619" s="82"/>
      <c r="AU619" s="83">
        <v>45777</v>
      </c>
      <c r="AV619" s="82" t="s">
        <v>4979</v>
      </c>
      <c r="AW619" s="82">
        <v>2</v>
      </c>
      <c r="AX619" s="83"/>
      <c r="AY619" s="82" t="s">
        <v>4963</v>
      </c>
      <c r="AZ619" s="82">
        <v>1</v>
      </c>
      <c r="BA619" s="82"/>
      <c r="BB619" s="82"/>
      <c r="BC619" s="87"/>
      <c r="BD619" s="87"/>
      <c r="BE619" s="87"/>
      <c r="BF619" s="87"/>
      <c r="BG619" s="82" t="s">
        <v>4888</v>
      </c>
      <c r="BH619" s="82" t="s">
        <v>8643</v>
      </c>
      <c r="BI619" s="82"/>
      <c r="BJ619" s="82"/>
      <c r="BK619" s="82"/>
      <c r="BL619" s="86">
        <v>1922509.6</v>
      </c>
      <c r="BM619" s="82">
        <v>1.3072999999999999</v>
      </c>
      <c r="BN619" s="82" t="s">
        <v>8797</v>
      </c>
      <c r="BO619" s="82"/>
      <c r="BP619" s="88"/>
      <c r="BQ619" s="88"/>
      <c r="BR619" s="88"/>
      <c r="BS619" s="82"/>
      <c r="BT619" s="85"/>
    </row>
    <row r="620" spans="1:72" hidden="1">
      <c r="A620" s="82" t="s">
        <v>5059</v>
      </c>
      <c r="B620" s="82" t="s">
        <v>9472</v>
      </c>
      <c r="C620" s="82" t="s">
        <v>3184</v>
      </c>
      <c r="D620" s="82" t="s">
        <v>5720</v>
      </c>
      <c r="E620" s="82" t="s">
        <v>8798</v>
      </c>
      <c r="F620" s="82" t="s">
        <v>4978</v>
      </c>
      <c r="G620" s="83"/>
      <c r="H620" s="84">
        <v>1412</v>
      </c>
      <c r="I620" s="85"/>
      <c r="J620" s="82">
        <v>1624.7</v>
      </c>
      <c r="K620" s="86">
        <v>0</v>
      </c>
      <c r="L620" s="82"/>
      <c r="M620" s="82"/>
      <c r="N620" s="82"/>
      <c r="O620" s="82"/>
      <c r="P620" s="82" t="s">
        <v>4992</v>
      </c>
      <c r="Q620" s="86"/>
      <c r="R620" s="82">
        <v>0</v>
      </c>
      <c r="S620" s="86">
        <v>1412</v>
      </c>
      <c r="T620" s="83">
        <v>45777</v>
      </c>
      <c r="U620" s="82">
        <v>100</v>
      </c>
      <c r="V620" s="82">
        <v>39244</v>
      </c>
      <c r="W620" s="82" t="s">
        <v>4961</v>
      </c>
      <c r="X620" s="82">
        <v>1624.8384000000001</v>
      </c>
      <c r="Y620" s="86">
        <v>2294271.8199999998</v>
      </c>
      <c r="Z620" s="86"/>
      <c r="AA620" s="82">
        <v>1651.2</v>
      </c>
      <c r="AB620" s="86">
        <v>-1.6</v>
      </c>
      <c r="AC620" s="86">
        <v>2294076.4</v>
      </c>
      <c r="AD620" s="86">
        <v>2294076.4</v>
      </c>
      <c r="AE620" s="86">
        <v>0</v>
      </c>
      <c r="AF620" s="86">
        <v>-195.42</v>
      </c>
      <c r="AG620" s="86">
        <v>37222.58</v>
      </c>
      <c r="AH620" s="86">
        <v>-37418</v>
      </c>
      <c r="AI620" s="86"/>
      <c r="AJ620" s="86">
        <v>147057568.38999999</v>
      </c>
      <c r="AK620" s="82">
        <v>1.56</v>
      </c>
      <c r="AL620" s="82" t="s">
        <v>8799</v>
      </c>
      <c r="AM620" s="82" t="s">
        <v>4979</v>
      </c>
      <c r="AN620" s="82">
        <v>769618</v>
      </c>
      <c r="AO620" s="82" t="s">
        <v>4993</v>
      </c>
      <c r="AP620" s="82"/>
      <c r="AQ620" s="83"/>
      <c r="AR620" s="83"/>
      <c r="AS620" s="82">
        <v>0</v>
      </c>
      <c r="AT620" s="82"/>
      <c r="AU620" s="83">
        <v>45777</v>
      </c>
      <c r="AV620" s="82" t="s">
        <v>4979</v>
      </c>
      <c r="AW620" s="82">
        <v>1</v>
      </c>
      <c r="AX620" s="83"/>
      <c r="AY620" s="82" t="s">
        <v>4963</v>
      </c>
      <c r="AZ620" s="82">
        <v>1</v>
      </c>
      <c r="BA620" s="82"/>
      <c r="BB620" s="82"/>
      <c r="BC620" s="87"/>
      <c r="BD620" s="87"/>
      <c r="BE620" s="87"/>
      <c r="BF620" s="87"/>
      <c r="BG620" s="82" t="s">
        <v>4888</v>
      </c>
      <c r="BH620" s="82" t="s">
        <v>8643</v>
      </c>
      <c r="BI620" s="82"/>
      <c r="BJ620" s="82"/>
      <c r="BK620" s="82"/>
      <c r="BL620" s="86">
        <v>2294076.4</v>
      </c>
      <c r="BM620" s="82">
        <v>1.56</v>
      </c>
      <c r="BN620" s="82" t="s">
        <v>4994</v>
      </c>
      <c r="BO620" s="82"/>
      <c r="BP620" s="88"/>
      <c r="BQ620" s="88"/>
      <c r="BR620" s="88"/>
      <c r="BS620" s="82"/>
      <c r="BT620" s="85"/>
    </row>
    <row r="621" spans="1:72" hidden="1">
      <c r="A621" s="82" t="s">
        <v>5059</v>
      </c>
      <c r="B621" s="82" t="s">
        <v>9472</v>
      </c>
      <c r="C621" s="82" t="s">
        <v>3282</v>
      </c>
      <c r="D621" s="82" t="s">
        <v>9402</v>
      </c>
      <c r="E621" s="82" t="s">
        <v>9403</v>
      </c>
      <c r="F621" s="82" t="s">
        <v>4978</v>
      </c>
      <c r="G621" s="83"/>
      <c r="H621" s="84">
        <v>3027</v>
      </c>
      <c r="I621" s="85"/>
      <c r="J621" s="82">
        <v>816.95</v>
      </c>
      <c r="K621" s="86">
        <v>0</v>
      </c>
      <c r="L621" s="82"/>
      <c r="M621" s="82"/>
      <c r="N621" s="82"/>
      <c r="O621" s="82"/>
      <c r="P621" s="82" t="s">
        <v>5131</v>
      </c>
      <c r="Q621" s="86"/>
      <c r="R621" s="82">
        <v>0</v>
      </c>
      <c r="S621" s="86">
        <v>30270</v>
      </c>
      <c r="T621" s="83">
        <v>45777</v>
      </c>
      <c r="U621" s="82">
        <v>100</v>
      </c>
      <c r="V621" s="82">
        <v>170110</v>
      </c>
      <c r="W621" s="82" t="s">
        <v>4961</v>
      </c>
      <c r="X621" s="82">
        <v>1233.7904000000001</v>
      </c>
      <c r="Y621" s="86">
        <v>3734683.67</v>
      </c>
      <c r="Z621" s="86"/>
      <c r="AA621" s="82">
        <v>827.2</v>
      </c>
      <c r="AB621" s="86">
        <v>-1.24</v>
      </c>
      <c r="AC621" s="86">
        <v>2472907.65</v>
      </c>
      <c r="AD621" s="86">
        <v>2472907.65</v>
      </c>
      <c r="AE621" s="86">
        <v>0</v>
      </c>
      <c r="AF621" s="86">
        <v>-1261776.02</v>
      </c>
      <c r="AG621" s="86">
        <v>-1230749.27</v>
      </c>
      <c r="AH621" s="86">
        <v>-31026.75</v>
      </c>
      <c r="AI621" s="86"/>
      <c r="AJ621" s="86">
        <v>147057568.38999999</v>
      </c>
      <c r="AK621" s="82">
        <v>1.6816</v>
      </c>
      <c r="AL621" s="82" t="s">
        <v>9404</v>
      </c>
      <c r="AM621" s="82" t="s">
        <v>4979</v>
      </c>
      <c r="AN621" s="82">
        <v>8522</v>
      </c>
      <c r="AO621" s="82" t="s">
        <v>5015</v>
      </c>
      <c r="AP621" s="82"/>
      <c r="AQ621" s="83">
        <v>45531</v>
      </c>
      <c r="AR621" s="83"/>
      <c r="AS621" s="82">
        <v>0</v>
      </c>
      <c r="AT621" s="82"/>
      <c r="AU621" s="83">
        <v>45777</v>
      </c>
      <c r="AV621" s="82" t="s">
        <v>4979</v>
      </c>
      <c r="AW621" s="82">
        <v>10</v>
      </c>
      <c r="AX621" s="83"/>
      <c r="AY621" s="82" t="s">
        <v>4963</v>
      </c>
      <c r="AZ621" s="82">
        <v>1</v>
      </c>
      <c r="BA621" s="82"/>
      <c r="BB621" s="82"/>
      <c r="BC621" s="87"/>
      <c r="BD621" s="87"/>
      <c r="BE621" s="87"/>
      <c r="BF621" s="87"/>
      <c r="BG621" s="82" t="s">
        <v>4888</v>
      </c>
      <c r="BH621" s="82" t="s">
        <v>8643</v>
      </c>
      <c r="BI621" s="82"/>
      <c r="BJ621" s="82"/>
      <c r="BK621" s="82"/>
      <c r="BL621" s="86">
        <v>2472907.65</v>
      </c>
      <c r="BM621" s="82">
        <v>1.6816</v>
      </c>
      <c r="BN621" s="82" t="s">
        <v>5002</v>
      </c>
      <c r="BO621" s="82"/>
      <c r="BP621" s="88"/>
      <c r="BQ621" s="88"/>
      <c r="BR621" s="88"/>
      <c r="BS621" s="82"/>
      <c r="BT621" s="85"/>
    </row>
    <row r="622" spans="1:72" hidden="1">
      <c r="A622" s="82" t="s">
        <v>5059</v>
      </c>
      <c r="B622" s="82" t="s">
        <v>9472</v>
      </c>
      <c r="C622" s="82" t="s">
        <v>8347</v>
      </c>
      <c r="D622" s="82" t="s">
        <v>8348</v>
      </c>
      <c r="E622" s="82" t="s">
        <v>8226</v>
      </c>
      <c r="F622" s="82" t="s">
        <v>8227</v>
      </c>
      <c r="G622" s="83">
        <v>46558</v>
      </c>
      <c r="H622" s="84">
        <v>150000</v>
      </c>
      <c r="I622" s="85">
        <v>6.019E-2</v>
      </c>
      <c r="J622" s="82">
        <v>102.68</v>
      </c>
      <c r="K622" s="86">
        <v>402825</v>
      </c>
      <c r="L622" s="82" t="s">
        <v>8228</v>
      </c>
      <c r="M622" s="82" t="s">
        <v>8229</v>
      </c>
      <c r="N622" s="82" t="s">
        <v>8228</v>
      </c>
      <c r="O622" s="82" t="s">
        <v>8229</v>
      </c>
      <c r="P622" s="82" t="s">
        <v>8226</v>
      </c>
      <c r="Q622" s="86">
        <v>15000000</v>
      </c>
      <c r="R622" s="82">
        <v>2.11</v>
      </c>
      <c r="S622" s="86">
        <v>15000000</v>
      </c>
      <c r="T622" s="83">
        <v>45777</v>
      </c>
      <c r="U622" s="82">
        <v>203</v>
      </c>
      <c r="V622" s="82">
        <v>145911</v>
      </c>
      <c r="W622" s="82" t="s">
        <v>4961</v>
      </c>
      <c r="X622" s="82">
        <v>100.83329999999999</v>
      </c>
      <c r="Y622" s="86">
        <v>15125000</v>
      </c>
      <c r="Z622" s="86"/>
      <c r="AA622" s="82">
        <v>102.667</v>
      </c>
      <c r="AB622" s="86">
        <v>0.01</v>
      </c>
      <c r="AC622" s="86">
        <v>15402000</v>
      </c>
      <c r="AD622" s="86">
        <v>15402000</v>
      </c>
      <c r="AE622" s="86">
        <v>0</v>
      </c>
      <c r="AF622" s="86">
        <v>277000</v>
      </c>
      <c r="AG622" s="86">
        <v>275050</v>
      </c>
      <c r="AH622" s="86">
        <v>1950</v>
      </c>
      <c r="AI622" s="86"/>
      <c r="AJ622" s="86">
        <v>147057568.38999999</v>
      </c>
      <c r="AK622" s="82">
        <v>10.4734</v>
      </c>
      <c r="AL622" s="82" t="s">
        <v>8349</v>
      </c>
      <c r="AM622" s="82" t="s">
        <v>8216</v>
      </c>
      <c r="AN622" s="82">
        <v>73639</v>
      </c>
      <c r="AO622" s="82" t="s">
        <v>8226</v>
      </c>
      <c r="AP622" s="82">
        <v>7.38</v>
      </c>
      <c r="AQ622" s="83">
        <v>45646</v>
      </c>
      <c r="AR622" s="83">
        <v>45828</v>
      </c>
      <c r="AS622" s="82">
        <v>770</v>
      </c>
      <c r="AT622" s="82" t="s">
        <v>8231</v>
      </c>
      <c r="AU622" s="83">
        <v>45777</v>
      </c>
      <c r="AV622" s="82" t="s">
        <v>8218</v>
      </c>
      <c r="AW622" s="82">
        <v>100</v>
      </c>
      <c r="AX622" s="83"/>
      <c r="AY622" s="82" t="s">
        <v>4963</v>
      </c>
      <c r="AZ622" s="82">
        <v>1</v>
      </c>
      <c r="BA622" s="82" t="s">
        <v>8232</v>
      </c>
      <c r="BB622" s="82" t="s">
        <v>8232</v>
      </c>
      <c r="BC622" s="87">
        <v>6.019E-2</v>
      </c>
      <c r="BD622" s="87">
        <v>6.019E-2</v>
      </c>
      <c r="BE622" s="87">
        <v>102.68</v>
      </c>
      <c r="BF622" s="87">
        <v>102.6799</v>
      </c>
      <c r="BG622" s="82" t="s">
        <v>4888</v>
      </c>
      <c r="BH622" s="82" t="s">
        <v>8643</v>
      </c>
      <c r="BI622" s="82">
        <v>1.90994</v>
      </c>
      <c r="BJ622" s="82">
        <v>1.90994</v>
      </c>
      <c r="BK622" s="82">
        <v>1.90994</v>
      </c>
      <c r="BL622" s="86">
        <v>15804825</v>
      </c>
      <c r="BM622" s="82">
        <v>10.747400000000001</v>
      </c>
      <c r="BN622" s="82" t="s">
        <v>8226</v>
      </c>
      <c r="BO622" s="82">
        <v>1.9674100000000001</v>
      </c>
      <c r="BP622" s="88"/>
      <c r="BQ622" s="88"/>
      <c r="BR622" s="88"/>
      <c r="BS622" s="82"/>
      <c r="BT622" s="85">
        <v>6.1089999999999998E-2</v>
      </c>
    </row>
    <row r="623" spans="1:72" hidden="1">
      <c r="A623" s="82" t="s">
        <v>5059</v>
      </c>
      <c r="B623" s="82" t="s">
        <v>9472</v>
      </c>
      <c r="C623" s="82" t="s">
        <v>21841</v>
      </c>
      <c r="D623" s="82" t="s">
        <v>21842</v>
      </c>
      <c r="E623" s="82" t="s">
        <v>4965</v>
      </c>
      <c r="F623" s="82" t="s">
        <v>4966</v>
      </c>
      <c r="G623" s="83">
        <v>45779</v>
      </c>
      <c r="H623" s="84">
        <v>39545.211000000003</v>
      </c>
      <c r="I623" s="85"/>
      <c r="J623" s="82">
        <v>99.98357</v>
      </c>
      <c r="K623" s="86">
        <v>0</v>
      </c>
      <c r="L623" s="82"/>
      <c r="M623" s="82"/>
      <c r="N623" s="82"/>
      <c r="O623" s="82"/>
      <c r="P623" s="82" t="s">
        <v>4967</v>
      </c>
      <c r="Q623" s="86">
        <v>3954521.11</v>
      </c>
      <c r="R623" s="82">
        <v>0.01</v>
      </c>
      <c r="S623" s="86">
        <v>3954521.11</v>
      </c>
      <c r="T623" s="83">
        <v>45777</v>
      </c>
      <c r="U623" s="82">
        <v>247</v>
      </c>
      <c r="V623" s="82">
        <v>178347</v>
      </c>
      <c r="W623" s="82" t="s">
        <v>4961</v>
      </c>
      <c r="X623" s="82">
        <v>99.967100000000002</v>
      </c>
      <c r="Y623" s="86">
        <v>3953221.89</v>
      </c>
      <c r="Z623" s="86">
        <v>3953871.5</v>
      </c>
      <c r="AA623" s="82"/>
      <c r="AB623" s="86"/>
      <c r="AC623" s="86">
        <v>3953871.5</v>
      </c>
      <c r="AD623" s="86">
        <v>3953871.5</v>
      </c>
      <c r="AE623" s="86">
        <v>649.61</v>
      </c>
      <c r="AF623" s="86">
        <v>0</v>
      </c>
      <c r="AG623" s="86"/>
      <c r="AH623" s="86">
        <v>0</v>
      </c>
      <c r="AI623" s="86"/>
      <c r="AJ623" s="86">
        <v>147057568.38999999</v>
      </c>
      <c r="AK623" s="82">
        <v>2.6886999999999999</v>
      </c>
      <c r="AL623" s="82" t="s">
        <v>21843</v>
      </c>
      <c r="AM623" s="82" t="s">
        <v>4968</v>
      </c>
      <c r="AN623" s="82">
        <v>73640</v>
      </c>
      <c r="AO623" s="82" t="s">
        <v>4967</v>
      </c>
      <c r="AP623" s="82"/>
      <c r="AQ623" s="83"/>
      <c r="AR623" s="83"/>
      <c r="AS623" s="82">
        <v>2</v>
      </c>
      <c r="AT623" s="82"/>
      <c r="AU623" s="83">
        <v>45777</v>
      </c>
      <c r="AV623" s="82" t="s">
        <v>4968</v>
      </c>
      <c r="AW623" s="82">
        <v>100</v>
      </c>
      <c r="AX623" s="83"/>
      <c r="AY623" s="82" t="s">
        <v>4969</v>
      </c>
      <c r="AZ623" s="82">
        <v>1</v>
      </c>
      <c r="BA623" s="82"/>
      <c r="BB623" s="82"/>
      <c r="BC623" s="87"/>
      <c r="BD623" s="87"/>
      <c r="BE623" s="87"/>
      <c r="BF623" s="87"/>
      <c r="BG623" s="82" t="s">
        <v>4888</v>
      </c>
      <c r="BH623" s="82" t="s">
        <v>8643</v>
      </c>
      <c r="BI623" s="82"/>
      <c r="BJ623" s="82"/>
      <c r="BK623" s="82"/>
      <c r="BL623" s="86">
        <v>3953871.5</v>
      </c>
      <c r="BM623" s="82">
        <v>2.6886999999999999</v>
      </c>
      <c r="BN623" s="82" t="s">
        <v>4967</v>
      </c>
      <c r="BO623" s="82"/>
      <c r="BP623" s="88"/>
      <c r="BQ623" s="88"/>
      <c r="BR623" s="88"/>
      <c r="BS623" s="82"/>
      <c r="BT623" s="85"/>
    </row>
    <row r="624" spans="1:72" hidden="1">
      <c r="A624" s="82" t="s">
        <v>5059</v>
      </c>
      <c r="B624" s="82" t="s">
        <v>9472</v>
      </c>
      <c r="C624" s="82"/>
      <c r="D624" s="82"/>
      <c r="E624" s="82"/>
      <c r="F624" s="82" t="s">
        <v>4970</v>
      </c>
      <c r="G624" s="83"/>
      <c r="H624" s="84"/>
      <c r="I624" s="85"/>
      <c r="J624" s="82"/>
      <c r="K624" s="86"/>
      <c r="L624" s="82"/>
      <c r="M624" s="82"/>
      <c r="N624" s="82"/>
      <c r="O624" s="82"/>
      <c r="P624" s="82" t="s">
        <v>4971</v>
      </c>
      <c r="Q624" s="86"/>
      <c r="R624" s="82">
        <v>0</v>
      </c>
      <c r="S624" s="86"/>
      <c r="T624" s="83">
        <v>45777</v>
      </c>
      <c r="U624" s="82"/>
      <c r="V624" s="82"/>
      <c r="W624" s="82"/>
      <c r="X624" s="82"/>
      <c r="Y624" s="86"/>
      <c r="Z624" s="86"/>
      <c r="AA624" s="82"/>
      <c r="AB624" s="86"/>
      <c r="AC624" s="86">
        <v>-24635.78</v>
      </c>
      <c r="AD624" s="86">
        <v>-24635.78</v>
      </c>
      <c r="AE624" s="86"/>
      <c r="AF624" s="86"/>
      <c r="AG624" s="86"/>
      <c r="AH624" s="86">
        <v>0</v>
      </c>
      <c r="AI624" s="86"/>
      <c r="AJ624" s="86"/>
      <c r="AK624" s="82">
        <v>-1.66E-2</v>
      </c>
      <c r="AL624" s="82"/>
      <c r="AM624" s="82"/>
      <c r="AN624" s="82"/>
      <c r="AO624" s="82" t="s">
        <v>4971</v>
      </c>
      <c r="AP624" s="82"/>
      <c r="AQ624" s="83"/>
      <c r="AR624" s="83"/>
      <c r="AS624" s="82"/>
      <c r="AT624" s="82"/>
      <c r="AU624" s="83"/>
      <c r="AV624" s="82"/>
      <c r="AW624" s="82"/>
      <c r="AX624" s="83"/>
      <c r="AY624" s="82" t="s">
        <v>4963</v>
      </c>
      <c r="AZ624" s="82">
        <v>1</v>
      </c>
      <c r="BA624" s="82"/>
      <c r="BB624" s="82"/>
      <c r="BC624" s="87"/>
      <c r="BD624" s="87"/>
      <c r="BE624" s="87"/>
      <c r="BF624" s="87"/>
      <c r="BG624" s="82" t="s">
        <v>4888</v>
      </c>
      <c r="BH624" s="82" t="s">
        <v>8643</v>
      </c>
      <c r="BI624" s="82"/>
      <c r="BJ624" s="82"/>
      <c r="BK624" s="82"/>
      <c r="BL624" s="86">
        <v>-427460.78</v>
      </c>
      <c r="BM624" s="82">
        <v>-0.29060000000000002</v>
      </c>
      <c r="BN624" s="82" t="s">
        <v>4971</v>
      </c>
      <c r="BO624" s="82"/>
      <c r="BP624" s="88"/>
      <c r="BQ624" s="88"/>
      <c r="BR624" s="88"/>
      <c r="BS624" s="82"/>
      <c r="BT624" s="85"/>
    </row>
    <row r="625" spans="1:72" hidden="1">
      <c r="A625" s="82" t="s">
        <v>5076</v>
      </c>
      <c r="B625" s="82" t="s">
        <v>5077</v>
      </c>
      <c r="C625" s="82" t="s">
        <v>78</v>
      </c>
      <c r="D625" s="82" t="s">
        <v>5107</v>
      </c>
      <c r="E625" s="82" t="s">
        <v>5108</v>
      </c>
      <c r="F625" s="82" t="s">
        <v>4978</v>
      </c>
      <c r="G625" s="83"/>
      <c r="H625" s="84">
        <v>43348</v>
      </c>
      <c r="I625" s="85"/>
      <c r="J625" s="82">
        <v>876.9</v>
      </c>
      <c r="K625" s="86">
        <v>0</v>
      </c>
      <c r="L625" s="82"/>
      <c r="M625" s="82"/>
      <c r="N625" s="82"/>
      <c r="O625" s="82"/>
      <c r="P625" s="82" t="s">
        <v>5109</v>
      </c>
      <c r="Q625" s="86"/>
      <c r="R625" s="82">
        <v>0</v>
      </c>
      <c r="S625" s="86">
        <v>433480</v>
      </c>
      <c r="T625" s="83">
        <v>45777</v>
      </c>
      <c r="U625" s="82">
        <v>100</v>
      </c>
      <c r="V625" s="82">
        <v>6439</v>
      </c>
      <c r="W625" s="82" t="s">
        <v>4961</v>
      </c>
      <c r="X625" s="82">
        <v>1286.1941999999999</v>
      </c>
      <c r="Y625" s="86">
        <v>55753947.020000003</v>
      </c>
      <c r="Z625" s="86"/>
      <c r="AA625" s="82">
        <v>889.15</v>
      </c>
      <c r="AB625" s="86">
        <v>-1.38</v>
      </c>
      <c r="AC625" s="86">
        <v>38011861.200000003</v>
      </c>
      <c r="AD625" s="86">
        <v>38011861.200000003</v>
      </c>
      <c r="AE625" s="86">
        <v>0</v>
      </c>
      <c r="AF625" s="86">
        <v>-17742085.82</v>
      </c>
      <c r="AG625" s="86">
        <v>-17211072.82</v>
      </c>
      <c r="AH625" s="86">
        <v>-531013</v>
      </c>
      <c r="AI625" s="86"/>
      <c r="AJ625" s="86">
        <v>5094487458.5100002</v>
      </c>
      <c r="AK625" s="82">
        <v>0.74609999999999999</v>
      </c>
      <c r="AL625" s="82" t="s">
        <v>5110</v>
      </c>
      <c r="AM625" s="82" t="s">
        <v>4979</v>
      </c>
      <c r="AN625" s="82">
        <v>5984</v>
      </c>
      <c r="AO625" s="82" t="s">
        <v>5015</v>
      </c>
      <c r="AP625" s="82"/>
      <c r="AQ625" s="83"/>
      <c r="AR625" s="83"/>
      <c r="AS625" s="82">
        <v>0</v>
      </c>
      <c r="AT625" s="82"/>
      <c r="AU625" s="83">
        <v>45777</v>
      </c>
      <c r="AV625" s="82" t="s">
        <v>4979</v>
      </c>
      <c r="AW625" s="82">
        <v>10</v>
      </c>
      <c r="AX625" s="83"/>
      <c r="AY625" s="82" t="s">
        <v>4963</v>
      </c>
      <c r="AZ625" s="82">
        <v>1</v>
      </c>
      <c r="BA625" s="82"/>
      <c r="BB625" s="82"/>
      <c r="BC625" s="87"/>
      <c r="BD625" s="87"/>
      <c r="BE625" s="87"/>
      <c r="BF625" s="87"/>
      <c r="BG625" s="82" t="s">
        <v>4888</v>
      </c>
      <c r="BH625" s="82" t="s">
        <v>8663</v>
      </c>
      <c r="BI625" s="82"/>
      <c r="BJ625" s="82"/>
      <c r="BK625" s="82"/>
      <c r="BL625" s="86">
        <v>38011861.200000003</v>
      </c>
      <c r="BM625" s="82">
        <v>0.74609999999999999</v>
      </c>
      <c r="BN625" s="82" t="s">
        <v>5002</v>
      </c>
      <c r="BO625" s="82"/>
      <c r="BP625" s="88"/>
      <c r="BQ625" s="88"/>
      <c r="BR625" s="88"/>
      <c r="BS625" s="82"/>
      <c r="BT625" s="85"/>
    </row>
    <row r="626" spans="1:72" hidden="1">
      <c r="A626" s="82" t="s">
        <v>5076</v>
      </c>
      <c r="B626" s="82" t="s">
        <v>5077</v>
      </c>
      <c r="C626" s="82" t="s">
        <v>12336</v>
      </c>
      <c r="D626" s="82" t="s">
        <v>12335</v>
      </c>
      <c r="E626" s="82" t="s">
        <v>12397</v>
      </c>
      <c r="F626" s="82" t="s">
        <v>4978</v>
      </c>
      <c r="G626" s="83"/>
      <c r="H626" s="84">
        <v>56018</v>
      </c>
      <c r="I626" s="85"/>
      <c r="J626" s="82">
        <v>418.65</v>
      </c>
      <c r="K626" s="86">
        <v>0</v>
      </c>
      <c r="L626" s="82"/>
      <c r="M626" s="82"/>
      <c r="N626" s="82"/>
      <c r="O626" s="82"/>
      <c r="P626" s="82" t="s">
        <v>4987</v>
      </c>
      <c r="Q626" s="86"/>
      <c r="R626" s="82">
        <v>0</v>
      </c>
      <c r="S626" s="86">
        <v>560180</v>
      </c>
      <c r="T626" s="83">
        <v>45777</v>
      </c>
      <c r="U626" s="82">
        <v>100</v>
      </c>
      <c r="V626" s="82">
        <v>175990</v>
      </c>
      <c r="W626" s="82" t="s">
        <v>4961</v>
      </c>
      <c r="X626" s="82">
        <v>445.46809999999999</v>
      </c>
      <c r="Y626" s="86">
        <v>24954232.030000001</v>
      </c>
      <c r="Z626" s="86"/>
      <c r="AA626" s="82">
        <v>425.65</v>
      </c>
      <c r="AB626" s="86">
        <v>-1.64</v>
      </c>
      <c r="AC626" s="86">
        <v>23451935.699999999</v>
      </c>
      <c r="AD626" s="86">
        <v>23451935.699999999</v>
      </c>
      <c r="AE626" s="86">
        <v>0</v>
      </c>
      <c r="AF626" s="86">
        <v>-1502296.33</v>
      </c>
      <c r="AG626" s="86">
        <v>-1110170.33</v>
      </c>
      <c r="AH626" s="86">
        <v>-392126</v>
      </c>
      <c r="AI626" s="86"/>
      <c r="AJ626" s="86">
        <v>5094487458.5100002</v>
      </c>
      <c r="AK626" s="82">
        <v>0.46029999999999999</v>
      </c>
      <c r="AL626" s="82" t="s">
        <v>12398</v>
      </c>
      <c r="AM626" s="82" t="s">
        <v>4979</v>
      </c>
      <c r="AN626" s="82">
        <v>781799</v>
      </c>
      <c r="AO626" s="82" t="s">
        <v>4988</v>
      </c>
      <c r="AP626" s="82"/>
      <c r="AQ626" s="83"/>
      <c r="AR626" s="83"/>
      <c r="AS626" s="82">
        <v>0</v>
      </c>
      <c r="AT626" s="82"/>
      <c r="AU626" s="83">
        <v>45777</v>
      </c>
      <c r="AV626" s="82" t="s">
        <v>4979</v>
      </c>
      <c r="AW626" s="82">
        <v>10</v>
      </c>
      <c r="AX626" s="83"/>
      <c r="AY626" s="82" t="s">
        <v>4963</v>
      </c>
      <c r="AZ626" s="82">
        <v>1</v>
      </c>
      <c r="BA626" s="82"/>
      <c r="BB626" s="82"/>
      <c r="BC626" s="87"/>
      <c r="BD626" s="87"/>
      <c r="BE626" s="87"/>
      <c r="BF626" s="87"/>
      <c r="BG626" s="82" t="s">
        <v>4888</v>
      </c>
      <c r="BH626" s="82" t="s">
        <v>8663</v>
      </c>
      <c r="BI626" s="82"/>
      <c r="BJ626" s="82"/>
      <c r="BK626" s="82"/>
      <c r="BL626" s="86">
        <v>23451935.699999999</v>
      </c>
      <c r="BM626" s="82">
        <v>0.46029999999999999</v>
      </c>
      <c r="BN626" s="82" t="s">
        <v>4988</v>
      </c>
      <c r="BO626" s="82"/>
      <c r="BP626" s="88"/>
      <c r="BQ626" s="88"/>
      <c r="BR626" s="88"/>
      <c r="BS626" s="82"/>
      <c r="BT626" s="85"/>
    </row>
    <row r="627" spans="1:72" hidden="1">
      <c r="A627" s="82" t="s">
        <v>5076</v>
      </c>
      <c r="B627" s="82" t="s">
        <v>5077</v>
      </c>
      <c r="C627" s="82" t="s">
        <v>139</v>
      </c>
      <c r="D627" s="82" t="s">
        <v>5446</v>
      </c>
      <c r="E627" s="82" t="s">
        <v>8510</v>
      </c>
      <c r="F627" s="82" t="s">
        <v>4978</v>
      </c>
      <c r="G627" s="83"/>
      <c r="H627" s="84">
        <v>16336</v>
      </c>
      <c r="I627" s="85"/>
      <c r="J627" s="82">
        <v>5116</v>
      </c>
      <c r="K627" s="86">
        <v>0</v>
      </c>
      <c r="L627" s="82"/>
      <c r="M627" s="82"/>
      <c r="N627" s="82"/>
      <c r="O627" s="82"/>
      <c r="P627" s="82" t="s">
        <v>4999</v>
      </c>
      <c r="Q627" s="86"/>
      <c r="R627" s="82">
        <v>0</v>
      </c>
      <c r="S627" s="86">
        <v>32672</v>
      </c>
      <c r="T627" s="83">
        <v>45777</v>
      </c>
      <c r="U627" s="82">
        <v>100</v>
      </c>
      <c r="V627" s="82">
        <v>55268</v>
      </c>
      <c r="W627" s="82" t="s">
        <v>4961</v>
      </c>
      <c r="X627" s="82">
        <v>5039.3617000000004</v>
      </c>
      <c r="Y627" s="86">
        <v>82323013.239999995</v>
      </c>
      <c r="Z627" s="86"/>
      <c r="AA627" s="82">
        <v>5030.8</v>
      </c>
      <c r="AB627" s="86">
        <v>1.69</v>
      </c>
      <c r="AC627" s="86">
        <v>83574976</v>
      </c>
      <c r="AD627" s="86">
        <v>83574976</v>
      </c>
      <c r="AE627" s="86">
        <v>0</v>
      </c>
      <c r="AF627" s="86">
        <v>1251962.76</v>
      </c>
      <c r="AG627" s="86">
        <v>-139864.44</v>
      </c>
      <c r="AH627" s="86">
        <v>1391827.2</v>
      </c>
      <c r="AI627" s="86"/>
      <c r="AJ627" s="86">
        <v>5094487458.5100002</v>
      </c>
      <c r="AK627" s="82">
        <v>1.6405000000000001</v>
      </c>
      <c r="AL627" s="82" t="s">
        <v>8511</v>
      </c>
      <c r="AM627" s="82" t="s">
        <v>4979</v>
      </c>
      <c r="AN627" s="82">
        <v>774615</v>
      </c>
      <c r="AO627" s="82" t="s">
        <v>5000</v>
      </c>
      <c r="AP627" s="82"/>
      <c r="AQ627" s="83">
        <v>45701</v>
      </c>
      <c r="AR627" s="83"/>
      <c r="AS627" s="82">
        <v>0</v>
      </c>
      <c r="AT627" s="82"/>
      <c r="AU627" s="83">
        <v>45777</v>
      </c>
      <c r="AV627" s="82" t="s">
        <v>4979</v>
      </c>
      <c r="AW627" s="82">
        <v>2</v>
      </c>
      <c r="AX627" s="83"/>
      <c r="AY627" s="82" t="s">
        <v>4963</v>
      </c>
      <c r="AZ627" s="82">
        <v>1</v>
      </c>
      <c r="BA627" s="82"/>
      <c r="BB627" s="82"/>
      <c r="BC627" s="87"/>
      <c r="BD627" s="87"/>
      <c r="BE627" s="87"/>
      <c r="BF627" s="87"/>
      <c r="BG627" s="82" t="s">
        <v>4888</v>
      </c>
      <c r="BH627" s="82" t="s">
        <v>8663</v>
      </c>
      <c r="BI627" s="82"/>
      <c r="BJ627" s="82"/>
      <c r="BK627" s="82"/>
      <c r="BL627" s="86">
        <v>83574976</v>
      </c>
      <c r="BM627" s="82">
        <v>1.6405000000000001</v>
      </c>
      <c r="BN627" s="82" t="s">
        <v>4997</v>
      </c>
      <c r="BO627" s="82"/>
      <c r="BP627" s="88"/>
      <c r="BQ627" s="88"/>
      <c r="BR627" s="88"/>
      <c r="BS627" s="82"/>
      <c r="BT627" s="85"/>
    </row>
    <row r="628" spans="1:72" hidden="1">
      <c r="A628" s="82" t="s">
        <v>5076</v>
      </c>
      <c r="B628" s="82" t="s">
        <v>5077</v>
      </c>
      <c r="C628" s="82" t="s">
        <v>9464</v>
      </c>
      <c r="D628" s="82" t="s">
        <v>9465</v>
      </c>
      <c r="E628" s="82" t="s">
        <v>9466</v>
      </c>
      <c r="F628" s="82" t="s">
        <v>4978</v>
      </c>
      <c r="G628" s="83"/>
      <c r="H628" s="84">
        <v>247315</v>
      </c>
      <c r="I628" s="85"/>
      <c r="J628" s="82">
        <v>307.25</v>
      </c>
      <c r="K628" s="86">
        <v>0</v>
      </c>
      <c r="L628" s="82"/>
      <c r="M628" s="82"/>
      <c r="N628" s="82"/>
      <c r="O628" s="82"/>
      <c r="P628" s="82" t="s">
        <v>8927</v>
      </c>
      <c r="Q628" s="86"/>
      <c r="R628" s="82">
        <v>0</v>
      </c>
      <c r="S628" s="86">
        <v>494630</v>
      </c>
      <c r="T628" s="83">
        <v>45777</v>
      </c>
      <c r="U628" s="82">
        <v>100</v>
      </c>
      <c r="V628" s="82">
        <v>171313</v>
      </c>
      <c r="W628" s="82" t="s">
        <v>4961</v>
      </c>
      <c r="X628" s="82">
        <v>308.33080000000001</v>
      </c>
      <c r="Y628" s="86">
        <v>76254839.430000007</v>
      </c>
      <c r="Z628" s="86"/>
      <c r="AA628" s="82">
        <v>315.05</v>
      </c>
      <c r="AB628" s="86">
        <v>-2.48</v>
      </c>
      <c r="AC628" s="86">
        <v>75987533.75</v>
      </c>
      <c r="AD628" s="86">
        <v>75987533.75</v>
      </c>
      <c r="AE628" s="86">
        <v>0</v>
      </c>
      <c r="AF628" s="86">
        <v>-267305.68</v>
      </c>
      <c r="AG628" s="86">
        <v>1661751.32</v>
      </c>
      <c r="AH628" s="86">
        <v>-1929057</v>
      </c>
      <c r="AI628" s="86"/>
      <c r="AJ628" s="86">
        <v>5094487458.5100002</v>
      </c>
      <c r="AK628" s="82">
        <v>1.4916</v>
      </c>
      <c r="AL628" s="82" t="s">
        <v>9467</v>
      </c>
      <c r="AM628" s="82" t="s">
        <v>4979</v>
      </c>
      <c r="AN628" s="82">
        <v>798965</v>
      </c>
      <c r="AO628" s="82" t="s">
        <v>8614</v>
      </c>
      <c r="AP628" s="82"/>
      <c r="AQ628" s="83"/>
      <c r="AR628" s="83"/>
      <c r="AS628" s="82">
        <v>0</v>
      </c>
      <c r="AT628" s="82"/>
      <c r="AU628" s="83">
        <v>45777</v>
      </c>
      <c r="AV628" s="82" t="s">
        <v>4979</v>
      </c>
      <c r="AW628" s="82">
        <v>2</v>
      </c>
      <c r="AX628" s="83"/>
      <c r="AY628" s="82" t="s">
        <v>4963</v>
      </c>
      <c r="AZ628" s="82">
        <v>1</v>
      </c>
      <c r="BA628" s="82"/>
      <c r="BB628" s="82"/>
      <c r="BC628" s="87"/>
      <c r="BD628" s="87"/>
      <c r="BE628" s="87"/>
      <c r="BF628" s="87"/>
      <c r="BG628" s="82" t="s">
        <v>4888</v>
      </c>
      <c r="BH628" s="82" t="s">
        <v>8663</v>
      </c>
      <c r="BI628" s="82"/>
      <c r="BJ628" s="82"/>
      <c r="BK628" s="82"/>
      <c r="BL628" s="86">
        <v>75987533.75</v>
      </c>
      <c r="BM628" s="82">
        <v>1.4916</v>
      </c>
      <c r="BN628" s="82" t="s">
        <v>4980</v>
      </c>
      <c r="BO628" s="82"/>
      <c r="BP628" s="88"/>
      <c r="BQ628" s="88"/>
      <c r="BR628" s="88"/>
      <c r="BS628" s="82"/>
      <c r="BT628" s="85"/>
    </row>
    <row r="629" spans="1:72" hidden="1">
      <c r="A629" s="82" t="s">
        <v>5076</v>
      </c>
      <c r="B629" s="82" t="s">
        <v>5077</v>
      </c>
      <c r="C629" s="82" t="s">
        <v>193</v>
      </c>
      <c r="D629" s="82" t="s">
        <v>8423</v>
      </c>
      <c r="E629" s="82" t="s">
        <v>8424</v>
      </c>
      <c r="F629" s="82" t="s">
        <v>4978</v>
      </c>
      <c r="G629" s="83"/>
      <c r="H629" s="84">
        <v>10943</v>
      </c>
      <c r="I629" s="85"/>
      <c r="J629" s="82">
        <v>6977</v>
      </c>
      <c r="K629" s="86">
        <v>0</v>
      </c>
      <c r="L629" s="82"/>
      <c r="M629" s="82"/>
      <c r="N629" s="82"/>
      <c r="O629" s="82"/>
      <c r="P629" s="82" t="s">
        <v>4995</v>
      </c>
      <c r="Q629" s="86"/>
      <c r="R629" s="82">
        <v>0</v>
      </c>
      <c r="S629" s="86">
        <v>54715</v>
      </c>
      <c r="T629" s="83">
        <v>45777</v>
      </c>
      <c r="U629" s="82">
        <v>100</v>
      </c>
      <c r="V629" s="82">
        <v>6457</v>
      </c>
      <c r="W629" s="82" t="s">
        <v>4961</v>
      </c>
      <c r="X629" s="82">
        <v>6449.1773000000003</v>
      </c>
      <c r="Y629" s="86">
        <v>70573347.299999997</v>
      </c>
      <c r="Z629" s="86"/>
      <c r="AA629" s="82">
        <v>6992.5</v>
      </c>
      <c r="AB629" s="86">
        <v>-0.22</v>
      </c>
      <c r="AC629" s="86">
        <v>76349311</v>
      </c>
      <c r="AD629" s="86">
        <v>76349311</v>
      </c>
      <c r="AE629" s="86">
        <v>0</v>
      </c>
      <c r="AF629" s="86">
        <v>5775963.7000000002</v>
      </c>
      <c r="AG629" s="86">
        <v>5945580.2000000002</v>
      </c>
      <c r="AH629" s="86">
        <v>-169616.5</v>
      </c>
      <c r="AI629" s="86"/>
      <c r="AJ629" s="86">
        <v>5094487458.5100002</v>
      </c>
      <c r="AK629" s="82">
        <v>1.4986999999999999</v>
      </c>
      <c r="AL629" s="82" t="s">
        <v>8425</v>
      </c>
      <c r="AM629" s="82" t="s">
        <v>4979</v>
      </c>
      <c r="AN629" s="82">
        <v>6079</v>
      </c>
      <c r="AO629" s="82" t="s">
        <v>4996</v>
      </c>
      <c r="AP629" s="82"/>
      <c r="AQ629" s="83">
        <v>45519</v>
      </c>
      <c r="AR629" s="83"/>
      <c r="AS629" s="82">
        <v>0</v>
      </c>
      <c r="AT629" s="82"/>
      <c r="AU629" s="83">
        <v>45777</v>
      </c>
      <c r="AV629" s="82" t="s">
        <v>4979</v>
      </c>
      <c r="AW629" s="82">
        <v>5</v>
      </c>
      <c r="AX629" s="83"/>
      <c r="AY629" s="82" t="s">
        <v>4963</v>
      </c>
      <c r="AZ629" s="82">
        <v>1</v>
      </c>
      <c r="BA629" s="82"/>
      <c r="BB629" s="82"/>
      <c r="BC629" s="87"/>
      <c r="BD629" s="87"/>
      <c r="BE629" s="87"/>
      <c r="BF629" s="87"/>
      <c r="BG629" s="82" t="s">
        <v>4888</v>
      </c>
      <c r="BH629" s="82" t="s">
        <v>8663</v>
      </c>
      <c r="BI629" s="82"/>
      <c r="BJ629" s="82"/>
      <c r="BK629" s="82"/>
      <c r="BL629" s="86">
        <v>76349311</v>
      </c>
      <c r="BM629" s="82">
        <v>1.4986999999999999</v>
      </c>
      <c r="BN629" s="82" t="s">
        <v>4997</v>
      </c>
      <c r="BO629" s="82"/>
      <c r="BP629" s="88"/>
      <c r="BQ629" s="88"/>
      <c r="BR629" s="88"/>
      <c r="BS629" s="82"/>
      <c r="BT629" s="85"/>
    </row>
    <row r="630" spans="1:72" hidden="1">
      <c r="A630" s="82" t="s">
        <v>5076</v>
      </c>
      <c r="B630" s="82" t="s">
        <v>5077</v>
      </c>
      <c r="C630" s="82" t="s">
        <v>229</v>
      </c>
      <c r="D630" s="82" t="s">
        <v>5016</v>
      </c>
      <c r="E630" s="82" t="s">
        <v>3343</v>
      </c>
      <c r="F630" s="82" t="s">
        <v>4978</v>
      </c>
      <c r="G630" s="83"/>
      <c r="H630" s="84">
        <v>204935</v>
      </c>
      <c r="I630" s="85"/>
      <c r="J630" s="82">
        <v>396.35</v>
      </c>
      <c r="K630" s="86">
        <v>0</v>
      </c>
      <c r="L630" s="82"/>
      <c r="M630" s="82"/>
      <c r="N630" s="82"/>
      <c r="O630" s="82"/>
      <c r="P630" s="82" t="s">
        <v>5009</v>
      </c>
      <c r="Q630" s="86"/>
      <c r="R630" s="82">
        <v>0</v>
      </c>
      <c r="S630" s="86">
        <v>819740</v>
      </c>
      <c r="T630" s="83">
        <v>45777</v>
      </c>
      <c r="U630" s="82">
        <v>100</v>
      </c>
      <c r="V630" s="82">
        <v>99994</v>
      </c>
      <c r="W630" s="82" t="s">
        <v>4961</v>
      </c>
      <c r="X630" s="82">
        <v>463.38920000000002</v>
      </c>
      <c r="Y630" s="86">
        <v>94964675.010000005</v>
      </c>
      <c r="Z630" s="86"/>
      <c r="AA630" s="82">
        <v>404.7</v>
      </c>
      <c r="AB630" s="86">
        <v>-2.06</v>
      </c>
      <c r="AC630" s="86">
        <v>81225987.25</v>
      </c>
      <c r="AD630" s="86">
        <v>81225987.25</v>
      </c>
      <c r="AE630" s="86">
        <v>0</v>
      </c>
      <c r="AF630" s="86">
        <v>-13738687.76</v>
      </c>
      <c r="AG630" s="86">
        <v>-12027480.51</v>
      </c>
      <c r="AH630" s="86">
        <v>-1711207.25</v>
      </c>
      <c r="AI630" s="86"/>
      <c r="AJ630" s="86">
        <v>5094487458.5100002</v>
      </c>
      <c r="AK630" s="82">
        <v>1.5944</v>
      </c>
      <c r="AL630" s="82" t="s">
        <v>5017</v>
      </c>
      <c r="AM630" s="82" t="s">
        <v>4979</v>
      </c>
      <c r="AN630" s="82">
        <v>786005</v>
      </c>
      <c r="AO630" s="82" t="s">
        <v>5010</v>
      </c>
      <c r="AP630" s="82"/>
      <c r="AQ630" s="83">
        <v>45512</v>
      </c>
      <c r="AR630" s="83"/>
      <c r="AS630" s="82">
        <v>0</v>
      </c>
      <c r="AT630" s="82"/>
      <c r="AU630" s="83">
        <v>45777</v>
      </c>
      <c r="AV630" s="82" t="s">
        <v>4979</v>
      </c>
      <c r="AW630" s="82">
        <v>4</v>
      </c>
      <c r="AX630" s="83"/>
      <c r="AY630" s="82" t="s">
        <v>4963</v>
      </c>
      <c r="AZ630" s="82">
        <v>1</v>
      </c>
      <c r="BA630" s="82"/>
      <c r="BB630" s="82"/>
      <c r="BC630" s="87"/>
      <c r="BD630" s="87"/>
      <c r="BE630" s="87"/>
      <c r="BF630" s="87"/>
      <c r="BG630" s="82" t="s">
        <v>4888</v>
      </c>
      <c r="BH630" s="82" t="s">
        <v>8663</v>
      </c>
      <c r="BI630" s="82"/>
      <c r="BJ630" s="82"/>
      <c r="BK630" s="82"/>
      <c r="BL630" s="86">
        <v>81225987.25</v>
      </c>
      <c r="BM630" s="82">
        <v>1.5944</v>
      </c>
      <c r="BN630" s="82" t="s">
        <v>5011</v>
      </c>
      <c r="BO630" s="82"/>
      <c r="BP630" s="88"/>
      <c r="BQ630" s="88"/>
      <c r="BR630" s="88"/>
      <c r="BS630" s="82"/>
      <c r="BT630" s="85"/>
    </row>
    <row r="631" spans="1:72" hidden="1">
      <c r="A631" s="82" t="s">
        <v>5076</v>
      </c>
      <c r="B631" s="82" t="s">
        <v>5077</v>
      </c>
      <c r="C631" s="82" t="s">
        <v>303</v>
      </c>
      <c r="D631" s="82" t="s">
        <v>5114</v>
      </c>
      <c r="E631" s="82" t="s">
        <v>3344</v>
      </c>
      <c r="F631" s="82" t="s">
        <v>4978</v>
      </c>
      <c r="G631" s="83"/>
      <c r="H631" s="84">
        <v>69945</v>
      </c>
      <c r="I631" s="85"/>
      <c r="J631" s="82">
        <v>861.1</v>
      </c>
      <c r="K631" s="86">
        <v>0</v>
      </c>
      <c r="L631" s="82"/>
      <c r="M631" s="82"/>
      <c r="N631" s="82"/>
      <c r="O631" s="82"/>
      <c r="P631" s="82" t="s">
        <v>5082</v>
      </c>
      <c r="Q631" s="86"/>
      <c r="R631" s="82">
        <v>0</v>
      </c>
      <c r="S631" s="86">
        <v>139890</v>
      </c>
      <c r="T631" s="83">
        <v>45777</v>
      </c>
      <c r="U631" s="82">
        <v>100</v>
      </c>
      <c r="V631" s="82">
        <v>156556</v>
      </c>
      <c r="W631" s="82" t="s">
        <v>4961</v>
      </c>
      <c r="X631" s="82">
        <v>673.61130000000003</v>
      </c>
      <c r="Y631" s="86">
        <v>47115743.810000002</v>
      </c>
      <c r="Z631" s="86"/>
      <c r="AA631" s="82">
        <v>860.8</v>
      </c>
      <c r="AB631" s="86">
        <v>0.03</v>
      </c>
      <c r="AC631" s="86">
        <v>60229639.5</v>
      </c>
      <c r="AD631" s="86">
        <v>60229639.5</v>
      </c>
      <c r="AE631" s="86">
        <v>0</v>
      </c>
      <c r="AF631" s="86">
        <v>13113895.689999999</v>
      </c>
      <c r="AG631" s="86">
        <v>13092912.189999999</v>
      </c>
      <c r="AH631" s="86">
        <v>20983.5</v>
      </c>
      <c r="AI631" s="86"/>
      <c r="AJ631" s="86">
        <v>5094487458.5100002</v>
      </c>
      <c r="AK631" s="82">
        <v>1.1822999999999999</v>
      </c>
      <c r="AL631" s="82" t="s">
        <v>5115</v>
      </c>
      <c r="AM631" s="82" t="s">
        <v>4979</v>
      </c>
      <c r="AN631" s="82">
        <v>796697</v>
      </c>
      <c r="AO631" s="82" t="s">
        <v>5041</v>
      </c>
      <c r="AP631" s="82"/>
      <c r="AQ631" s="83"/>
      <c r="AR631" s="83"/>
      <c r="AS631" s="82">
        <v>0</v>
      </c>
      <c r="AT631" s="82"/>
      <c r="AU631" s="83">
        <v>45777</v>
      </c>
      <c r="AV631" s="82" t="s">
        <v>4979</v>
      </c>
      <c r="AW631" s="82">
        <v>2</v>
      </c>
      <c r="AX631" s="83"/>
      <c r="AY631" s="82" t="s">
        <v>4963</v>
      </c>
      <c r="AZ631" s="82">
        <v>1</v>
      </c>
      <c r="BA631" s="82"/>
      <c r="BB631" s="82"/>
      <c r="BC631" s="87"/>
      <c r="BD631" s="87"/>
      <c r="BE631" s="87"/>
      <c r="BF631" s="87"/>
      <c r="BG631" s="82" t="s">
        <v>4888</v>
      </c>
      <c r="BH631" s="82" t="s">
        <v>8663</v>
      </c>
      <c r="BI631" s="82"/>
      <c r="BJ631" s="82"/>
      <c r="BK631" s="82"/>
      <c r="BL631" s="86">
        <v>60229639.5</v>
      </c>
      <c r="BM631" s="82">
        <v>1.1822999999999999</v>
      </c>
      <c r="BN631" s="82" t="s">
        <v>5002</v>
      </c>
      <c r="BO631" s="82"/>
      <c r="BP631" s="88"/>
      <c r="BQ631" s="88"/>
      <c r="BR631" s="88"/>
      <c r="BS631" s="82"/>
      <c r="BT631" s="85"/>
    </row>
    <row r="632" spans="1:72" hidden="1">
      <c r="A632" s="82" t="s">
        <v>5076</v>
      </c>
      <c r="B632" s="82" t="s">
        <v>5077</v>
      </c>
      <c r="C632" s="82" t="s">
        <v>317</v>
      </c>
      <c r="D632" s="82" t="s">
        <v>5280</v>
      </c>
      <c r="E632" s="82" t="s">
        <v>8371</v>
      </c>
      <c r="F632" s="82" t="s">
        <v>4978</v>
      </c>
      <c r="G632" s="83"/>
      <c r="H632" s="84">
        <v>106937</v>
      </c>
      <c r="I632" s="85"/>
      <c r="J632" s="82">
        <v>1185</v>
      </c>
      <c r="K632" s="86">
        <v>0</v>
      </c>
      <c r="L632" s="82"/>
      <c r="M632" s="82"/>
      <c r="N632" s="82"/>
      <c r="O632" s="82"/>
      <c r="P632" s="82" t="s">
        <v>4960</v>
      </c>
      <c r="Q632" s="86"/>
      <c r="R632" s="82">
        <v>0</v>
      </c>
      <c r="S632" s="86">
        <v>213874</v>
      </c>
      <c r="T632" s="83">
        <v>45777</v>
      </c>
      <c r="U632" s="82">
        <v>100</v>
      </c>
      <c r="V632" s="82">
        <v>6471</v>
      </c>
      <c r="W632" s="82" t="s">
        <v>4961</v>
      </c>
      <c r="X632" s="82">
        <v>1141.8937000000001</v>
      </c>
      <c r="Y632" s="86">
        <v>122110686.59999999</v>
      </c>
      <c r="Z632" s="86"/>
      <c r="AA632" s="82">
        <v>1187.3</v>
      </c>
      <c r="AB632" s="86">
        <v>-0.19</v>
      </c>
      <c r="AC632" s="86">
        <v>126720345</v>
      </c>
      <c r="AD632" s="86">
        <v>126720345</v>
      </c>
      <c r="AE632" s="86">
        <v>0</v>
      </c>
      <c r="AF632" s="86">
        <v>4609658.4000000004</v>
      </c>
      <c r="AG632" s="86">
        <v>4861678.3</v>
      </c>
      <c r="AH632" s="86">
        <v>-252019.9</v>
      </c>
      <c r="AI632" s="86"/>
      <c r="AJ632" s="86">
        <v>5094487458.5100002</v>
      </c>
      <c r="AK632" s="82">
        <v>2.4874000000000001</v>
      </c>
      <c r="AL632" s="82" t="s">
        <v>8514</v>
      </c>
      <c r="AM632" s="82" t="s">
        <v>4979</v>
      </c>
      <c r="AN632" s="82">
        <v>6155</v>
      </c>
      <c r="AO632" s="82" t="s">
        <v>4962</v>
      </c>
      <c r="AP632" s="82"/>
      <c r="AQ632" s="83"/>
      <c r="AR632" s="83"/>
      <c r="AS632" s="82">
        <v>0</v>
      </c>
      <c r="AT632" s="82"/>
      <c r="AU632" s="83">
        <v>45777</v>
      </c>
      <c r="AV632" s="82" t="s">
        <v>4979</v>
      </c>
      <c r="AW632" s="82">
        <v>2</v>
      </c>
      <c r="AX632" s="83"/>
      <c r="AY632" s="82" t="s">
        <v>4963</v>
      </c>
      <c r="AZ632" s="82">
        <v>1</v>
      </c>
      <c r="BA632" s="82"/>
      <c r="BB632" s="82"/>
      <c r="BC632" s="87"/>
      <c r="BD632" s="87"/>
      <c r="BE632" s="87"/>
      <c r="BF632" s="87"/>
      <c r="BG632" s="82" t="s">
        <v>4888</v>
      </c>
      <c r="BH632" s="82" t="s">
        <v>8663</v>
      </c>
      <c r="BI632" s="82"/>
      <c r="BJ632" s="82"/>
      <c r="BK632" s="82"/>
      <c r="BL632" s="86">
        <v>126720345</v>
      </c>
      <c r="BM632" s="82">
        <v>2.4874000000000001</v>
      </c>
      <c r="BN632" s="82" t="s">
        <v>4964</v>
      </c>
      <c r="BO632" s="82"/>
      <c r="BP632" s="88"/>
      <c r="BQ632" s="88"/>
      <c r="BR632" s="88"/>
      <c r="BS632" s="82"/>
      <c r="BT632" s="85"/>
    </row>
    <row r="633" spans="1:72" hidden="1">
      <c r="A633" s="82" t="s">
        <v>5076</v>
      </c>
      <c r="B633" s="82" t="s">
        <v>5077</v>
      </c>
      <c r="C633" s="82" t="s">
        <v>325</v>
      </c>
      <c r="D633" s="82" t="s">
        <v>5037</v>
      </c>
      <c r="E633" s="82" t="s">
        <v>5038</v>
      </c>
      <c r="F633" s="82" t="s">
        <v>4978</v>
      </c>
      <c r="G633" s="83"/>
      <c r="H633" s="84">
        <v>33517</v>
      </c>
      <c r="I633" s="85"/>
      <c r="J633" s="82">
        <v>1578.1</v>
      </c>
      <c r="K633" s="86">
        <v>0</v>
      </c>
      <c r="L633" s="82"/>
      <c r="M633" s="82"/>
      <c r="N633" s="82"/>
      <c r="O633" s="82"/>
      <c r="P633" s="82" t="s">
        <v>5039</v>
      </c>
      <c r="Q633" s="86"/>
      <c r="R633" s="82">
        <v>0</v>
      </c>
      <c r="S633" s="86">
        <v>67034</v>
      </c>
      <c r="T633" s="83">
        <v>45777</v>
      </c>
      <c r="U633" s="82">
        <v>100</v>
      </c>
      <c r="V633" s="82">
        <v>165009</v>
      </c>
      <c r="W633" s="82" t="s">
        <v>4961</v>
      </c>
      <c r="X633" s="82">
        <v>1622.7132999999999</v>
      </c>
      <c r="Y633" s="86">
        <v>54388481.979999997</v>
      </c>
      <c r="Z633" s="86"/>
      <c r="AA633" s="82">
        <v>1578</v>
      </c>
      <c r="AB633" s="86">
        <v>0.01</v>
      </c>
      <c r="AC633" s="86">
        <v>52893177.700000003</v>
      </c>
      <c r="AD633" s="86">
        <v>52893177.700000003</v>
      </c>
      <c r="AE633" s="86">
        <v>0</v>
      </c>
      <c r="AF633" s="86">
        <v>-1495304.28</v>
      </c>
      <c r="AG633" s="86">
        <v>-1498655.98</v>
      </c>
      <c r="AH633" s="86">
        <v>3351.7</v>
      </c>
      <c r="AI633" s="86"/>
      <c r="AJ633" s="86">
        <v>5094487458.5100002</v>
      </c>
      <c r="AK633" s="82">
        <v>1.0382</v>
      </c>
      <c r="AL633" s="82" t="s">
        <v>5040</v>
      </c>
      <c r="AM633" s="82" t="s">
        <v>4979</v>
      </c>
      <c r="AN633" s="82">
        <v>797936</v>
      </c>
      <c r="AO633" s="82" t="s">
        <v>5041</v>
      </c>
      <c r="AP633" s="82"/>
      <c r="AQ633" s="83"/>
      <c r="AR633" s="83"/>
      <c r="AS633" s="82">
        <v>0</v>
      </c>
      <c r="AT633" s="82"/>
      <c r="AU633" s="83">
        <v>45777</v>
      </c>
      <c r="AV633" s="82" t="s">
        <v>4979</v>
      </c>
      <c r="AW633" s="82">
        <v>2</v>
      </c>
      <c r="AX633" s="83"/>
      <c r="AY633" s="82" t="s">
        <v>4963</v>
      </c>
      <c r="AZ633" s="82">
        <v>1</v>
      </c>
      <c r="BA633" s="82"/>
      <c r="BB633" s="82"/>
      <c r="BC633" s="87"/>
      <c r="BD633" s="87"/>
      <c r="BE633" s="87"/>
      <c r="BF633" s="87"/>
      <c r="BG633" s="82" t="s">
        <v>4888</v>
      </c>
      <c r="BH633" s="82" t="s">
        <v>8663</v>
      </c>
      <c r="BI633" s="82"/>
      <c r="BJ633" s="82"/>
      <c r="BK633" s="82"/>
      <c r="BL633" s="86">
        <v>52893177.700000003</v>
      </c>
      <c r="BM633" s="82">
        <v>1.0382</v>
      </c>
      <c r="BN633" s="82" t="s">
        <v>5002</v>
      </c>
      <c r="BO633" s="82"/>
      <c r="BP633" s="88"/>
      <c r="BQ633" s="88"/>
      <c r="BR633" s="88"/>
      <c r="BS633" s="82"/>
      <c r="BT633" s="85"/>
    </row>
    <row r="634" spans="1:72" hidden="1">
      <c r="A634" s="82" t="s">
        <v>5076</v>
      </c>
      <c r="B634" s="82" t="s">
        <v>5077</v>
      </c>
      <c r="C634" s="82" t="s">
        <v>332</v>
      </c>
      <c r="D634" s="82" t="s">
        <v>5305</v>
      </c>
      <c r="E634" s="82" t="s">
        <v>8664</v>
      </c>
      <c r="F634" s="82" t="s">
        <v>4978</v>
      </c>
      <c r="G634" s="83"/>
      <c r="H634" s="84">
        <v>10021</v>
      </c>
      <c r="I634" s="85"/>
      <c r="J634" s="82">
        <v>8030</v>
      </c>
      <c r="K634" s="86">
        <v>0</v>
      </c>
      <c r="L634" s="82"/>
      <c r="M634" s="82"/>
      <c r="N634" s="82"/>
      <c r="O634" s="82"/>
      <c r="P634" s="82" t="s">
        <v>8536</v>
      </c>
      <c r="Q634" s="86"/>
      <c r="R634" s="82">
        <v>0</v>
      </c>
      <c r="S634" s="86">
        <v>100210</v>
      </c>
      <c r="T634" s="83">
        <v>45777</v>
      </c>
      <c r="U634" s="82">
        <v>100</v>
      </c>
      <c r="V634" s="82">
        <v>6479</v>
      </c>
      <c r="W634" s="82" t="s">
        <v>4961</v>
      </c>
      <c r="X634" s="82">
        <v>8269.5807999999997</v>
      </c>
      <c r="Y634" s="86">
        <v>82869468.959999993</v>
      </c>
      <c r="Z634" s="86"/>
      <c r="AA634" s="82">
        <v>8078.5</v>
      </c>
      <c r="AB634" s="86">
        <v>-0.6</v>
      </c>
      <c r="AC634" s="86">
        <v>80468630</v>
      </c>
      <c r="AD634" s="86">
        <v>80468630</v>
      </c>
      <c r="AE634" s="86">
        <v>0</v>
      </c>
      <c r="AF634" s="86">
        <v>-2400838.96</v>
      </c>
      <c r="AG634" s="86">
        <v>-1914820.46</v>
      </c>
      <c r="AH634" s="86">
        <v>-486018.5</v>
      </c>
      <c r="AI634" s="86"/>
      <c r="AJ634" s="86">
        <v>5094487458.5100002</v>
      </c>
      <c r="AK634" s="82">
        <v>1.5794999999999999</v>
      </c>
      <c r="AL634" s="82" t="s">
        <v>8665</v>
      </c>
      <c r="AM634" s="82" t="s">
        <v>4979</v>
      </c>
      <c r="AN634" s="82">
        <v>6165</v>
      </c>
      <c r="AO634" s="82" t="s">
        <v>8339</v>
      </c>
      <c r="AP634" s="82"/>
      <c r="AQ634" s="83">
        <v>45456</v>
      </c>
      <c r="AR634" s="83"/>
      <c r="AS634" s="82">
        <v>0</v>
      </c>
      <c r="AT634" s="82"/>
      <c r="AU634" s="83">
        <v>45777</v>
      </c>
      <c r="AV634" s="82" t="s">
        <v>4979</v>
      </c>
      <c r="AW634" s="82">
        <v>10</v>
      </c>
      <c r="AX634" s="83"/>
      <c r="AY634" s="82" t="s">
        <v>4963</v>
      </c>
      <c r="AZ634" s="82">
        <v>1</v>
      </c>
      <c r="BA634" s="82"/>
      <c r="BB634" s="82"/>
      <c r="BC634" s="87"/>
      <c r="BD634" s="87"/>
      <c r="BE634" s="87"/>
      <c r="BF634" s="87"/>
      <c r="BG634" s="82" t="s">
        <v>4888</v>
      </c>
      <c r="BH634" s="82" t="s">
        <v>8663</v>
      </c>
      <c r="BI634" s="82"/>
      <c r="BJ634" s="82"/>
      <c r="BK634" s="82"/>
      <c r="BL634" s="86">
        <v>80468630</v>
      </c>
      <c r="BM634" s="82">
        <v>1.5794999999999999</v>
      </c>
      <c r="BN634" s="82" t="s">
        <v>4984</v>
      </c>
      <c r="BO634" s="82"/>
      <c r="BP634" s="88"/>
      <c r="BQ634" s="88"/>
      <c r="BR634" s="88"/>
      <c r="BS634" s="82"/>
      <c r="BT634" s="85"/>
    </row>
    <row r="635" spans="1:72" hidden="1">
      <c r="A635" s="82" t="s">
        <v>5076</v>
      </c>
      <c r="B635" s="82" t="s">
        <v>5077</v>
      </c>
      <c r="C635" s="82" t="s">
        <v>369</v>
      </c>
      <c r="D635" s="82" t="s">
        <v>3368</v>
      </c>
      <c r="E635" s="82" t="s">
        <v>4972</v>
      </c>
      <c r="F635" s="82" t="s">
        <v>4978</v>
      </c>
      <c r="G635" s="83"/>
      <c r="H635" s="84">
        <v>440631</v>
      </c>
      <c r="I635" s="85"/>
      <c r="J635" s="82">
        <v>249.93</v>
      </c>
      <c r="K635" s="86">
        <v>0</v>
      </c>
      <c r="L635" s="82"/>
      <c r="M635" s="82"/>
      <c r="N635" s="82"/>
      <c r="O635" s="82"/>
      <c r="P635" s="82" t="s">
        <v>4973</v>
      </c>
      <c r="Q635" s="86"/>
      <c r="R635" s="82">
        <v>0</v>
      </c>
      <c r="S635" s="86">
        <v>881262</v>
      </c>
      <c r="T635" s="83">
        <v>45777</v>
      </c>
      <c r="U635" s="82">
        <v>100</v>
      </c>
      <c r="V635" s="82">
        <v>6486</v>
      </c>
      <c r="W635" s="82" t="s">
        <v>4961</v>
      </c>
      <c r="X635" s="82">
        <v>247.17089999999999</v>
      </c>
      <c r="Y635" s="86">
        <v>108911169.04000001</v>
      </c>
      <c r="Z635" s="86"/>
      <c r="AA635" s="82">
        <v>253.22</v>
      </c>
      <c r="AB635" s="86">
        <v>-1.3</v>
      </c>
      <c r="AC635" s="86">
        <v>110126905.83</v>
      </c>
      <c r="AD635" s="86">
        <v>110126905.83</v>
      </c>
      <c r="AE635" s="86">
        <v>0</v>
      </c>
      <c r="AF635" s="86">
        <v>1215736.79</v>
      </c>
      <c r="AG635" s="86">
        <v>2665412.7799999998</v>
      </c>
      <c r="AH635" s="86">
        <v>-1449675.99</v>
      </c>
      <c r="AI635" s="86"/>
      <c r="AJ635" s="86">
        <v>5094487458.5100002</v>
      </c>
      <c r="AK635" s="82">
        <v>2.1617000000000002</v>
      </c>
      <c r="AL635" s="82" t="s">
        <v>5001</v>
      </c>
      <c r="AM635" s="82" t="s">
        <v>4979</v>
      </c>
      <c r="AN635" s="82">
        <v>6194</v>
      </c>
      <c r="AO635" s="82" t="s">
        <v>4962</v>
      </c>
      <c r="AP635" s="82"/>
      <c r="AQ635" s="83">
        <v>45470</v>
      </c>
      <c r="AR635" s="83"/>
      <c r="AS635" s="82">
        <v>0</v>
      </c>
      <c r="AT635" s="82"/>
      <c r="AU635" s="83">
        <v>45777</v>
      </c>
      <c r="AV635" s="82" t="s">
        <v>4979</v>
      </c>
      <c r="AW635" s="82">
        <v>2</v>
      </c>
      <c r="AX635" s="83"/>
      <c r="AY635" s="82" t="s">
        <v>4963</v>
      </c>
      <c r="AZ635" s="82">
        <v>1</v>
      </c>
      <c r="BA635" s="82"/>
      <c r="BB635" s="82"/>
      <c r="BC635" s="87"/>
      <c r="BD635" s="87"/>
      <c r="BE635" s="87"/>
      <c r="BF635" s="87"/>
      <c r="BG635" s="82" t="s">
        <v>4888</v>
      </c>
      <c r="BH635" s="82" t="s">
        <v>8663</v>
      </c>
      <c r="BI635" s="82"/>
      <c r="BJ635" s="82"/>
      <c r="BK635" s="82"/>
      <c r="BL635" s="86">
        <v>110126905.83</v>
      </c>
      <c r="BM635" s="82">
        <v>2.1617000000000002</v>
      </c>
      <c r="BN635" s="82" t="s">
        <v>4964</v>
      </c>
      <c r="BO635" s="82"/>
      <c r="BP635" s="88"/>
      <c r="BQ635" s="88"/>
      <c r="BR635" s="88"/>
      <c r="BS635" s="82"/>
      <c r="BT635" s="85"/>
    </row>
    <row r="636" spans="1:72" hidden="1">
      <c r="A636" s="82" t="s">
        <v>5076</v>
      </c>
      <c r="B636" s="82" t="s">
        <v>5077</v>
      </c>
      <c r="C636" s="82" t="s">
        <v>9194</v>
      </c>
      <c r="D636" s="82" t="s">
        <v>5081</v>
      </c>
      <c r="E636" s="82" t="s">
        <v>3345</v>
      </c>
      <c r="F636" s="82" t="s">
        <v>4978</v>
      </c>
      <c r="G636" s="83"/>
      <c r="H636" s="84">
        <v>14595</v>
      </c>
      <c r="I636" s="85"/>
      <c r="J636" s="82">
        <v>2921.8</v>
      </c>
      <c r="K636" s="86">
        <v>0</v>
      </c>
      <c r="L636" s="82"/>
      <c r="M636" s="82"/>
      <c r="N636" s="82"/>
      <c r="O636" s="82"/>
      <c r="P636" s="82" t="s">
        <v>5082</v>
      </c>
      <c r="Q636" s="86"/>
      <c r="R636" s="82">
        <v>0</v>
      </c>
      <c r="S636" s="86">
        <v>72975</v>
      </c>
      <c r="T636" s="83">
        <v>45777</v>
      </c>
      <c r="U636" s="82">
        <v>100</v>
      </c>
      <c r="V636" s="82">
        <v>169262</v>
      </c>
      <c r="W636" s="82" t="s">
        <v>4961</v>
      </c>
      <c r="X636" s="82">
        <v>2878.1977000000002</v>
      </c>
      <c r="Y636" s="86">
        <v>42007294.939999998</v>
      </c>
      <c r="Z636" s="86"/>
      <c r="AA636" s="82">
        <v>2995.6</v>
      </c>
      <c r="AB636" s="86">
        <v>-2.46</v>
      </c>
      <c r="AC636" s="86">
        <v>42643671</v>
      </c>
      <c r="AD636" s="86">
        <v>42643671</v>
      </c>
      <c r="AE636" s="86">
        <v>0</v>
      </c>
      <c r="AF636" s="86">
        <v>636376.06000000006</v>
      </c>
      <c r="AG636" s="86">
        <v>1713487.06</v>
      </c>
      <c r="AH636" s="86">
        <v>-1077111</v>
      </c>
      <c r="AI636" s="86"/>
      <c r="AJ636" s="86">
        <v>5094487458.5100002</v>
      </c>
      <c r="AK636" s="82">
        <v>0.83709999999999996</v>
      </c>
      <c r="AL636" s="82" t="s">
        <v>5083</v>
      </c>
      <c r="AM636" s="82" t="s">
        <v>4979</v>
      </c>
      <c r="AN636" s="82">
        <v>6238</v>
      </c>
      <c r="AO636" s="82" t="s">
        <v>5041</v>
      </c>
      <c r="AP636" s="82"/>
      <c r="AQ636" s="83">
        <v>45524</v>
      </c>
      <c r="AR636" s="83"/>
      <c r="AS636" s="82">
        <v>0</v>
      </c>
      <c r="AT636" s="82"/>
      <c r="AU636" s="83">
        <v>45777</v>
      </c>
      <c r="AV636" s="82" t="s">
        <v>4979</v>
      </c>
      <c r="AW636" s="82">
        <v>5</v>
      </c>
      <c r="AX636" s="83"/>
      <c r="AY636" s="82" t="s">
        <v>4963</v>
      </c>
      <c r="AZ636" s="82">
        <v>1</v>
      </c>
      <c r="BA636" s="82"/>
      <c r="BB636" s="82"/>
      <c r="BC636" s="87"/>
      <c r="BD636" s="87"/>
      <c r="BE636" s="87"/>
      <c r="BF636" s="87"/>
      <c r="BG636" s="82" t="s">
        <v>4888</v>
      </c>
      <c r="BH636" s="82" t="s">
        <v>8663</v>
      </c>
      <c r="BI636" s="82"/>
      <c r="BJ636" s="82"/>
      <c r="BK636" s="82"/>
      <c r="BL636" s="86">
        <v>42643671</v>
      </c>
      <c r="BM636" s="82">
        <v>0.83709999999999996</v>
      </c>
      <c r="BN636" s="82" t="s">
        <v>5002</v>
      </c>
      <c r="BO636" s="82"/>
      <c r="BP636" s="88"/>
      <c r="BQ636" s="88"/>
      <c r="BR636" s="88"/>
      <c r="BS636" s="82"/>
      <c r="BT636" s="85"/>
    </row>
    <row r="637" spans="1:72" hidden="1">
      <c r="A637" s="82" t="s">
        <v>5076</v>
      </c>
      <c r="B637" s="82" t="s">
        <v>5077</v>
      </c>
      <c r="C637" s="82" t="s">
        <v>406</v>
      </c>
      <c r="D637" s="82" t="s">
        <v>5325</v>
      </c>
      <c r="E637" s="82" t="s">
        <v>8435</v>
      </c>
      <c r="F637" s="82" t="s">
        <v>4978</v>
      </c>
      <c r="G637" s="83"/>
      <c r="H637" s="84">
        <v>344343</v>
      </c>
      <c r="I637" s="85"/>
      <c r="J637" s="82">
        <v>314.10000000000002</v>
      </c>
      <c r="K637" s="86">
        <v>0</v>
      </c>
      <c r="L637" s="82"/>
      <c r="M637" s="82"/>
      <c r="N637" s="82"/>
      <c r="O637" s="82"/>
      <c r="P637" s="82" t="s">
        <v>8436</v>
      </c>
      <c r="Q637" s="86"/>
      <c r="R637" s="82">
        <v>0</v>
      </c>
      <c r="S637" s="86">
        <v>344343</v>
      </c>
      <c r="T637" s="83">
        <v>45777</v>
      </c>
      <c r="U637" s="82">
        <v>100</v>
      </c>
      <c r="V637" s="82">
        <v>6490</v>
      </c>
      <c r="W637" s="82" t="s">
        <v>4961</v>
      </c>
      <c r="X637" s="82">
        <v>159.6138</v>
      </c>
      <c r="Y637" s="86">
        <v>54961909.719999999</v>
      </c>
      <c r="Z637" s="86"/>
      <c r="AA637" s="82">
        <v>317.10000000000002</v>
      </c>
      <c r="AB637" s="86">
        <v>-0.95</v>
      </c>
      <c r="AC637" s="86">
        <v>108158136.3</v>
      </c>
      <c r="AD637" s="86">
        <v>108158136.3</v>
      </c>
      <c r="AE637" s="86">
        <v>0</v>
      </c>
      <c r="AF637" s="86">
        <v>53196226.579999998</v>
      </c>
      <c r="AG637" s="86">
        <v>54229255.579999998</v>
      </c>
      <c r="AH637" s="86">
        <v>-1033029</v>
      </c>
      <c r="AI637" s="86"/>
      <c r="AJ637" s="86">
        <v>5094487458.5100002</v>
      </c>
      <c r="AK637" s="82">
        <v>2.1230000000000002</v>
      </c>
      <c r="AL637" s="82" t="s">
        <v>8437</v>
      </c>
      <c r="AM637" s="82" t="s">
        <v>4979</v>
      </c>
      <c r="AN637" s="82">
        <v>6241</v>
      </c>
      <c r="AO637" s="82" t="s">
        <v>8436</v>
      </c>
      <c r="AP637" s="82"/>
      <c r="AQ637" s="83">
        <v>45726</v>
      </c>
      <c r="AR637" s="83"/>
      <c r="AS637" s="82">
        <v>0</v>
      </c>
      <c r="AT637" s="82"/>
      <c r="AU637" s="83">
        <v>45777</v>
      </c>
      <c r="AV637" s="82" t="s">
        <v>4979</v>
      </c>
      <c r="AW637" s="82">
        <v>1</v>
      </c>
      <c r="AX637" s="83"/>
      <c r="AY637" s="82" t="s">
        <v>4963</v>
      </c>
      <c r="AZ637" s="82">
        <v>1</v>
      </c>
      <c r="BA637" s="82"/>
      <c r="BB637" s="82"/>
      <c r="BC637" s="87"/>
      <c r="BD637" s="87"/>
      <c r="BE637" s="87"/>
      <c r="BF637" s="87"/>
      <c r="BG637" s="82" t="s">
        <v>4888</v>
      </c>
      <c r="BH637" s="82" t="s">
        <v>8663</v>
      </c>
      <c r="BI637" s="82"/>
      <c r="BJ637" s="82"/>
      <c r="BK637" s="82"/>
      <c r="BL637" s="86">
        <v>108158136.3</v>
      </c>
      <c r="BM637" s="82">
        <v>2.1230000000000002</v>
      </c>
      <c r="BN637" s="82" t="s">
        <v>5002</v>
      </c>
      <c r="BO637" s="82"/>
      <c r="BP637" s="88"/>
      <c r="BQ637" s="88"/>
      <c r="BR637" s="88"/>
      <c r="BS637" s="82"/>
      <c r="BT637" s="85"/>
    </row>
    <row r="638" spans="1:72" hidden="1">
      <c r="A638" s="82" t="s">
        <v>5076</v>
      </c>
      <c r="B638" s="82" t="s">
        <v>5077</v>
      </c>
      <c r="C638" s="82" t="s">
        <v>439</v>
      </c>
      <c r="D638" s="82" t="s">
        <v>5042</v>
      </c>
      <c r="E638" s="82" t="s">
        <v>5043</v>
      </c>
      <c r="F638" s="82" t="s">
        <v>4978</v>
      </c>
      <c r="G638" s="83"/>
      <c r="H638" s="84">
        <v>89007</v>
      </c>
      <c r="I638" s="85"/>
      <c r="J638" s="82">
        <v>700.2</v>
      </c>
      <c r="K638" s="86">
        <v>0</v>
      </c>
      <c r="L638" s="82"/>
      <c r="M638" s="82"/>
      <c r="N638" s="82"/>
      <c r="O638" s="82"/>
      <c r="P638" s="82" t="s">
        <v>4985</v>
      </c>
      <c r="Q638" s="86"/>
      <c r="R638" s="82">
        <v>0</v>
      </c>
      <c r="S638" s="86">
        <v>89007</v>
      </c>
      <c r="T638" s="83">
        <v>45777</v>
      </c>
      <c r="U638" s="82">
        <v>100</v>
      </c>
      <c r="V638" s="82">
        <v>150670</v>
      </c>
      <c r="W638" s="82" t="s">
        <v>4961</v>
      </c>
      <c r="X638" s="82">
        <v>643.08569999999997</v>
      </c>
      <c r="Y638" s="86">
        <v>57239126.189999998</v>
      </c>
      <c r="Z638" s="86"/>
      <c r="AA638" s="82">
        <v>710.2</v>
      </c>
      <c r="AB638" s="86">
        <v>-1.41</v>
      </c>
      <c r="AC638" s="86">
        <v>62322701.399999999</v>
      </c>
      <c r="AD638" s="86">
        <v>62322701.399999999</v>
      </c>
      <c r="AE638" s="86">
        <v>0</v>
      </c>
      <c r="AF638" s="86">
        <v>5083575.21</v>
      </c>
      <c r="AG638" s="86">
        <v>5973645.21</v>
      </c>
      <c r="AH638" s="86">
        <v>-890070</v>
      </c>
      <c r="AI638" s="86"/>
      <c r="AJ638" s="86">
        <v>5094487458.5100002</v>
      </c>
      <c r="AK638" s="82">
        <v>1.2233000000000001</v>
      </c>
      <c r="AL638" s="82" t="s">
        <v>5044</v>
      </c>
      <c r="AM638" s="82" t="s">
        <v>4979</v>
      </c>
      <c r="AN638" s="82">
        <v>795699</v>
      </c>
      <c r="AO638" s="82" t="s">
        <v>4986</v>
      </c>
      <c r="AP638" s="82"/>
      <c r="AQ638" s="83">
        <v>45456</v>
      </c>
      <c r="AR638" s="83"/>
      <c r="AS638" s="82">
        <v>0</v>
      </c>
      <c r="AT638" s="82"/>
      <c r="AU638" s="83">
        <v>45777</v>
      </c>
      <c r="AV638" s="82" t="s">
        <v>4979</v>
      </c>
      <c r="AW638" s="82">
        <v>1</v>
      </c>
      <c r="AX638" s="83"/>
      <c r="AY638" s="82" t="s">
        <v>4963</v>
      </c>
      <c r="AZ638" s="82">
        <v>1</v>
      </c>
      <c r="BA638" s="82"/>
      <c r="BB638" s="82"/>
      <c r="BC638" s="87"/>
      <c r="BD638" s="87"/>
      <c r="BE638" s="87"/>
      <c r="BF638" s="87"/>
      <c r="BG638" s="82" t="s">
        <v>4888</v>
      </c>
      <c r="BH638" s="82" t="s">
        <v>8663</v>
      </c>
      <c r="BI638" s="82"/>
      <c r="BJ638" s="82"/>
      <c r="BK638" s="82"/>
      <c r="BL638" s="86">
        <v>62322701.399999999</v>
      </c>
      <c r="BM638" s="82">
        <v>1.2233000000000001</v>
      </c>
      <c r="BN638" s="82" t="s">
        <v>4980</v>
      </c>
      <c r="BO638" s="82"/>
      <c r="BP638" s="88"/>
      <c r="BQ638" s="88"/>
      <c r="BR638" s="88"/>
      <c r="BS638" s="82"/>
      <c r="BT638" s="85"/>
    </row>
    <row r="639" spans="1:72" hidden="1">
      <c r="A639" s="82" t="s">
        <v>5076</v>
      </c>
      <c r="B639" s="82" t="s">
        <v>5077</v>
      </c>
      <c r="C639" s="82" t="s">
        <v>529</v>
      </c>
      <c r="D639" s="82" t="s">
        <v>8756</v>
      </c>
      <c r="E639" s="82" t="s">
        <v>8757</v>
      </c>
      <c r="F639" s="82" t="s">
        <v>4978</v>
      </c>
      <c r="G639" s="83"/>
      <c r="H639" s="84">
        <v>92760</v>
      </c>
      <c r="I639" s="85"/>
      <c r="J639" s="82">
        <v>591.5</v>
      </c>
      <c r="K639" s="86">
        <v>0</v>
      </c>
      <c r="L639" s="82"/>
      <c r="M639" s="82"/>
      <c r="N639" s="82"/>
      <c r="O639" s="82"/>
      <c r="P639" s="82" t="s">
        <v>8758</v>
      </c>
      <c r="Q639" s="86"/>
      <c r="R639" s="82">
        <v>0</v>
      </c>
      <c r="S639" s="86">
        <v>185520</v>
      </c>
      <c r="T639" s="83">
        <v>45777</v>
      </c>
      <c r="U639" s="82">
        <v>100</v>
      </c>
      <c r="V639" s="82">
        <v>38427</v>
      </c>
      <c r="W639" s="82" t="s">
        <v>4961</v>
      </c>
      <c r="X639" s="82">
        <v>589.40279999999996</v>
      </c>
      <c r="Y639" s="86">
        <v>54673007.009999998</v>
      </c>
      <c r="Z639" s="86"/>
      <c r="AA639" s="82">
        <v>613.85</v>
      </c>
      <c r="AB639" s="86">
        <v>-3.64</v>
      </c>
      <c r="AC639" s="86">
        <v>54867540</v>
      </c>
      <c r="AD639" s="86">
        <v>54867540</v>
      </c>
      <c r="AE639" s="86">
        <v>0</v>
      </c>
      <c r="AF639" s="86">
        <v>194532.99</v>
      </c>
      <c r="AG639" s="86">
        <v>2267718.9900000002</v>
      </c>
      <c r="AH639" s="86">
        <v>-2073186</v>
      </c>
      <c r="AI639" s="86"/>
      <c r="AJ639" s="86">
        <v>5094487458.5100002</v>
      </c>
      <c r="AK639" s="82">
        <v>1.077</v>
      </c>
      <c r="AL639" s="82" t="s">
        <v>8759</v>
      </c>
      <c r="AM639" s="82" t="s">
        <v>4979</v>
      </c>
      <c r="AN639" s="82">
        <v>6356</v>
      </c>
      <c r="AO639" s="82" t="s">
        <v>8760</v>
      </c>
      <c r="AP639" s="82"/>
      <c r="AQ639" s="83">
        <v>45547</v>
      </c>
      <c r="AR639" s="83"/>
      <c r="AS639" s="82">
        <v>0</v>
      </c>
      <c r="AT639" s="82"/>
      <c r="AU639" s="83">
        <v>45777</v>
      </c>
      <c r="AV639" s="82" t="s">
        <v>4979</v>
      </c>
      <c r="AW639" s="82">
        <v>2</v>
      </c>
      <c r="AX639" s="83"/>
      <c r="AY639" s="82" t="s">
        <v>4963</v>
      </c>
      <c r="AZ639" s="82">
        <v>1</v>
      </c>
      <c r="BA639" s="82"/>
      <c r="BB639" s="82"/>
      <c r="BC639" s="87"/>
      <c r="BD639" s="87"/>
      <c r="BE639" s="87"/>
      <c r="BF639" s="87"/>
      <c r="BG639" s="82" t="s">
        <v>4888</v>
      </c>
      <c r="BH639" s="82" t="s">
        <v>8663</v>
      </c>
      <c r="BI639" s="82"/>
      <c r="BJ639" s="82"/>
      <c r="BK639" s="82"/>
      <c r="BL639" s="86">
        <v>54867540</v>
      </c>
      <c r="BM639" s="82">
        <v>1.077</v>
      </c>
      <c r="BN639" s="82" t="s">
        <v>4980</v>
      </c>
      <c r="BO639" s="82"/>
      <c r="BP639" s="88"/>
      <c r="BQ639" s="88"/>
      <c r="BR639" s="88"/>
      <c r="BS639" s="82"/>
      <c r="BT639" s="85"/>
    </row>
    <row r="640" spans="1:72" hidden="1">
      <c r="A640" s="82" t="s">
        <v>5076</v>
      </c>
      <c r="B640" s="82" t="s">
        <v>5077</v>
      </c>
      <c r="C640" s="82" t="s">
        <v>553</v>
      </c>
      <c r="D640" s="82" t="s">
        <v>5725</v>
      </c>
      <c r="E640" s="82" t="s">
        <v>8667</v>
      </c>
      <c r="F640" s="82" t="s">
        <v>4978</v>
      </c>
      <c r="G640" s="83"/>
      <c r="H640" s="84">
        <v>289876</v>
      </c>
      <c r="I640" s="85"/>
      <c r="J640" s="82">
        <v>159.01</v>
      </c>
      <c r="K640" s="86">
        <v>0</v>
      </c>
      <c r="L640" s="82"/>
      <c r="M640" s="82"/>
      <c r="N640" s="82"/>
      <c r="O640" s="82"/>
      <c r="P640" s="82" t="s">
        <v>8493</v>
      </c>
      <c r="Q640" s="86"/>
      <c r="R640" s="82">
        <v>0</v>
      </c>
      <c r="S640" s="86">
        <v>289876</v>
      </c>
      <c r="T640" s="83">
        <v>45777</v>
      </c>
      <c r="U640" s="82">
        <v>100</v>
      </c>
      <c r="V640" s="82">
        <v>6503</v>
      </c>
      <c r="W640" s="82" t="s">
        <v>4961</v>
      </c>
      <c r="X640" s="82">
        <v>174.2876</v>
      </c>
      <c r="Y640" s="86">
        <v>50521792.340000004</v>
      </c>
      <c r="Z640" s="86"/>
      <c r="AA640" s="82">
        <v>157.16999999999999</v>
      </c>
      <c r="AB640" s="86">
        <v>1.17</v>
      </c>
      <c r="AC640" s="86">
        <v>46093182.759999998</v>
      </c>
      <c r="AD640" s="86">
        <v>46093182.759999998</v>
      </c>
      <c r="AE640" s="86">
        <v>0</v>
      </c>
      <c r="AF640" s="86">
        <v>-4428609.58</v>
      </c>
      <c r="AG640" s="86">
        <v>-4961981.42</v>
      </c>
      <c r="AH640" s="86">
        <v>533371.84</v>
      </c>
      <c r="AI640" s="86"/>
      <c r="AJ640" s="86">
        <v>5094487458.5100002</v>
      </c>
      <c r="AK640" s="82">
        <v>0.90480000000000005</v>
      </c>
      <c r="AL640" s="82" t="s">
        <v>8668</v>
      </c>
      <c r="AM640" s="82" t="s">
        <v>4979</v>
      </c>
      <c r="AN640" s="82">
        <v>6373</v>
      </c>
      <c r="AO640" s="82" t="s">
        <v>8309</v>
      </c>
      <c r="AP640" s="82"/>
      <c r="AQ640" s="83">
        <v>45672</v>
      </c>
      <c r="AR640" s="83"/>
      <c r="AS640" s="82">
        <v>0</v>
      </c>
      <c r="AT640" s="82"/>
      <c r="AU640" s="83">
        <v>45777</v>
      </c>
      <c r="AV640" s="82" t="s">
        <v>4979</v>
      </c>
      <c r="AW640" s="82">
        <v>1</v>
      </c>
      <c r="AX640" s="83"/>
      <c r="AY640" s="82" t="s">
        <v>4963</v>
      </c>
      <c r="AZ640" s="82">
        <v>1</v>
      </c>
      <c r="BA640" s="82"/>
      <c r="BB640" s="82"/>
      <c r="BC640" s="87"/>
      <c r="BD640" s="87"/>
      <c r="BE640" s="87"/>
      <c r="BF640" s="87"/>
      <c r="BG640" s="82" t="s">
        <v>4888</v>
      </c>
      <c r="BH640" s="82" t="s">
        <v>8663</v>
      </c>
      <c r="BI640" s="82"/>
      <c r="BJ640" s="82"/>
      <c r="BK640" s="82"/>
      <c r="BL640" s="86">
        <v>46093182.759999998</v>
      </c>
      <c r="BM640" s="82">
        <v>0.90480000000000005</v>
      </c>
      <c r="BN640" s="82" t="s">
        <v>8309</v>
      </c>
      <c r="BO640" s="82"/>
      <c r="BP640" s="88"/>
      <c r="BQ640" s="88"/>
      <c r="BR640" s="88"/>
      <c r="BS640" s="82"/>
      <c r="BT640" s="85"/>
    </row>
    <row r="641" spans="1:72" hidden="1">
      <c r="A641" s="82" t="s">
        <v>5076</v>
      </c>
      <c r="B641" s="82" t="s">
        <v>5077</v>
      </c>
      <c r="C641" s="82" t="s">
        <v>574</v>
      </c>
      <c r="D641" s="82" t="s">
        <v>8718</v>
      </c>
      <c r="E641" s="82" t="s">
        <v>8719</v>
      </c>
      <c r="F641" s="82" t="s">
        <v>4978</v>
      </c>
      <c r="G641" s="83"/>
      <c r="H641" s="84">
        <v>49929</v>
      </c>
      <c r="I641" s="85"/>
      <c r="J641" s="82">
        <v>1492.2</v>
      </c>
      <c r="K641" s="86">
        <v>0</v>
      </c>
      <c r="L641" s="82"/>
      <c r="M641" s="82"/>
      <c r="N641" s="82"/>
      <c r="O641" s="82"/>
      <c r="P641" s="82" t="s">
        <v>8279</v>
      </c>
      <c r="Q641" s="86"/>
      <c r="R641" s="82">
        <v>0</v>
      </c>
      <c r="S641" s="86">
        <v>99858</v>
      </c>
      <c r="T641" s="83">
        <v>45777</v>
      </c>
      <c r="U641" s="82">
        <v>100</v>
      </c>
      <c r="V641" s="82">
        <v>6514</v>
      </c>
      <c r="W641" s="82" t="s">
        <v>4961</v>
      </c>
      <c r="X641" s="82">
        <v>1449.386</v>
      </c>
      <c r="Y641" s="86">
        <v>72366392.700000003</v>
      </c>
      <c r="Z641" s="86"/>
      <c r="AA641" s="82">
        <v>1484.5</v>
      </c>
      <c r="AB641" s="86">
        <v>0.52</v>
      </c>
      <c r="AC641" s="86">
        <v>74504053.799999997</v>
      </c>
      <c r="AD641" s="86">
        <v>74504053.799999997</v>
      </c>
      <c r="AE641" s="86">
        <v>0</v>
      </c>
      <c r="AF641" s="86">
        <v>2137661.1</v>
      </c>
      <c r="AG641" s="86">
        <v>1753207.8</v>
      </c>
      <c r="AH641" s="86">
        <v>384453.3</v>
      </c>
      <c r="AI641" s="86"/>
      <c r="AJ641" s="86">
        <v>5094487458.5100002</v>
      </c>
      <c r="AK641" s="82">
        <v>1.4623999999999999</v>
      </c>
      <c r="AL641" s="82" t="s">
        <v>8720</v>
      </c>
      <c r="AM641" s="82" t="s">
        <v>4979</v>
      </c>
      <c r="AN641" s="82">
        <v>6395</v>
      </c>
      <c r="AO641" s="82" t="s">
        <v>8280</v>
      </c>
      <c r="AP641" s="82"/>
      <c r="AQ641" s="83"/>
      <c r="AR641" s="83"/>
      <c r="AS641" s="82">
        <v>0</v>
      </c>
      <c r="AT641" s="82"/>
      <c r="AU641" s="83">
        <v>45777</v>
      </c>
      <c r="AV641" s="82" t="s">
        <v>4979</v>
      </c>
      <c r="AW641" s="82">
        <v>2</v>
      </c>
      <c r="AX641" s="83"/>
      <c r="AY641" s="82" t="s">
        <v>4963</v>
      </c>
      <c r="AZ641" s="82">
        <v>1</v>
      </c>
      <c r="BA641" s="82"/>
      <c r="BB641" s="82"/>
      <c r="BC641" s="87"/>
      <c r="BD641" s="87"/>
      <c r="BE641" s="87"/>
      <c r="BF641" s="87"/>
      <c r="BG641" s="82" t="s">
        <v>4888</v>
      </c>
      <c r="BH641" s="82" t="s">
        <v>8663</v>
      </c>
      <c r="BI641" s="82"/>
      <c r="BJ641" s="82"/>
      <c r="BK641" s="82"/>
      <c r="BL641" s="86">
        <v>74504053.799999997</v>
      </c>
      <c r="BM641" s="82">
        <v>1.4623999999999999</v>
      </c>
      <c r="BN641" s="82" t="s">
        <v>4964</v>
      </c>
      <c r="BO641" s="82"/>
      <c r="BP641" s="88"/>
      <c r="BQ641" s="88"/>
      <c r="BR641" s="88"/>
      <c r="BS641" s="82"/>
      <c r="BT641" s="85"/>
    </row>
    <row r="642" spans="1:72" hidden="1">
      <c r="A642" s="82" t="s">
        <v>5076</v>
      </c>
      <c r="B642" s="82" t="s">
        <v>5077</v>
      </c>
      <c r="C642" s="82" t="s">
        <v>9468</v>
      </c>
      <c r="D642" s="82" t="s">
        <v>9469</v>
      </c>
      <c r="E642" s="82" t="s">
        <v>9470</v>
      </c>
      <c r="F642" s="82" t="s">
        <v>4978</v>
      </c>
      <c r="G642" s="83"/>
      <c r="H642" s="84">
        <v>300139</v>
      </c>
      <c r="I642" s="85"/>
      <c r="J642" s="82">
        <v>223.83</v>
      </c>
      <c r="K642" s="86">
        <v>0</v>
      </c>
      <c r="L642" s="82"/>
      <c r="M642" s="82"/>
      <c r="N642" s="82"/>
      <c r="O642" s="82"/>
      <c r="P642" s="82" t="s">
        <v>5015</v>
      </c>
      <c r="Q642" s="86"/>
      <c r="R642" s="82">
        <v>0</v>
      </c>
      <c r="S642" s="86">
        <v>3001390</v>
      </c>
      <c r="T642" s="83">
        <v>45777</v>
      </c>
      <c r="U642" s="82">
        <v>100</v>
      </c>
      <c r="V642" s="82">
        <v>171110</v>
      </c>
      <c r="W642" s="82" t="s">
        <v>4961</v>
      </c>
      <c r="X642" s="82">
        <v>293.30070000000001</v>
      </c>
      <c r="Y642" s="86">
        <v>88030993.019999996</v>
      </c>
      <c r="Z642" s="86"/>
      <c r="AA642" s="82">
        <v>228.65</v>
      </c>
      <c r="AB642" s="86">
        <v>-2.11</v>
      </c>
      <c r="AC642" s="86">
        <v>67180112.370000005</v>
      </c>
      <c r="AD642" s="86">
        <v>67180112.370000005</v>
      </c>
      <c r="AE642" s="86">
        <v>0</v>
      </c>
      <c r="AF642" s="86">
        <v>-20850880.649999999</v>
      </c>
      <c r="AG642" s="86">
        <v>-19404210.670000002</v>
      </c>
      <c r="AH642" s="86">
        <v>-1446669.98</v>
      </c>
      <c r="AI642" s="86"/>
      <c r="AJ642" s="86">
        <v>5094487458.5100002</v>
      </c>
      <c r="AK642" s="82">
        <v>1.3187</v>
      </c>
      <c r="AL642" s="82" t="s">
        <v>9471</v>
      </c>
      <c r="AM642" s="82" t="s">
        <v>4979</v>
      </c>
      <c r="AN642" s="82">
        <v>798945</v>
      </c>
      <c r="AO642" s="82" t="s">
        <v>5034</v>
      </c>
      <c r="AP642" s="82"/>
      <c r="AQ642" s="83"/>
      <c r="AR642" s="83"/>
      <c r="AS642" s="82">
        <v>0</v>
      </c>
      <c r="AT642" s="82"/>
      <c r="AU642" s="83">
        <v>45777</v>
      </c>
      <c r="AV642" s="82" t="s">
        <v>4979</v>
      </c>
      <c r="AW642" s="82">
        <v>10</v>
      </c>
      <c r="AX642" s="83"/>
      <c r="AY642" s="82" t="s">
        <v>4963</v>
      </c>
      <c r="AZ642" s="82">
        <v>1</v>
      </c>
      <c r="BA642" s="82"/>
      <c r="BB642" s="82"/>
      <c r="BC642" s="87"/>
      <c r="BD642" s="87"/>
      <c r="BE642" s="87"/>
      <c r="BF642" s="87"/>
      <c r="BG642" s="82" t="s">
        <v>4888</v>
      </c>
      <c r="BH642" s="82" t="s">
        <v>8663</v>
      </c>
      <c r="BI642" s="82"/>
      <c r="BJ642" s="82"/>
      <c r="BK642" s="82"/>
      <c r="BL642" s="86">
        <v>67180112.370000005</v>
      </c>
      <c r="BM642" s="82">
        <v>1.3187</v>
      </c>
      <c r="BN642" s="82" t="s">
        <v>5002</v>
      </c>
      <c r="BO642" s="82"/>
      <c r="BP642" s="88"/>
      <c r="BQ642" s="88"/>
      <c r="BR642" s="88"/>
      <c r="BS642" s="82"/>
      <c r="BT642" s="85"/>
    </row>
    <row r="643" spans="1:72" hidden="1">
      <c r="A643" s="82" t="s">
        <v>5076</v>
      </c>
      <c r="B643" s="82" t="s">
        <v>5077</v>
      </c>
      <c r="C643" s="82" t="s">
        <v>811</v>
      </c>
      <c r="D643" s="82" t="s">
        <v>3420</v>
      </c>
      <c r="E643" s="82" t="s">
        <v>8671</v>
      </c>
      <c r="F643" s="82" t="s">
        <v>4978</v>
      </c>
      <c r="G643" s="83"/>
      <c r="H643" s="84">
        <v>222067</v>
      </c>
      <c r="I643" s="85"/>
      <c r="J643" s="82">
        <v>370.45</v>
      </c>
      <c r="K643" s="86">
        <v>0</v>
      </c>
      <c r="L643" s="82"/>
      <c r="M643" s="82"/>
      <c r="N643" s="82"/>
      <c r="O643" s="82"/>
      <c r="P643" s="82" t="s">
        <v>5088</v>
      </c>
      <c r="Q643" s="86"/>
      <c r="R643" s="82">
        <v>0</v>
      </c>
      <c r="S643" s="86">
        <v>444134</v>
      </c>
      <c r="T643" s="83">
        <v>45777</v>
      </c>
      <c r="U643" s="82">
        <v>100</v>
      </c>
      <c r="V643" s="82">
        <v>6540</v>
      </c>
      <c r="W643" s="82" t="s">
        <v>4961</v>
      </c>
      <c r="X643" s="82">
        <v>367.09089999999998</v>
      </c>
      <c r="Y643" s="86">
        <v>81518778.329999998</v>
      </c>
      <c r="Z643" s="86"/>
      <c r="AA643" s="82">
        <v>378.65</v>
      </c>
      <c r="AB643" s="86">
        <v>-2.17</v>
      </c>
      <c r="AC643" s="86">
        <v>82264720.150000006</v>
      </c>
      <c r="AD643" s="86">
        <v>82264720.150000006</v>
      </c>
      <c r="AE643" s="86">
        <v>0</v>
      </c>
      <c r="AF643" s="86">
        <v>745941.82</v>
      </c>
      <c r="AG643" s="86">
        <v>2566891.2200000002</v>
      </c>
      <c r="AH643" s="86">
        <v>-1820949.4</v>
      </c>
      <c r="AI643" s="86"/>
      <c r="AJ643" s="86">
        <v>5094487458.5100002</v>
      </c>
      <c r="AK643" s="82">
        <v>1.6148</v>
      </c>
      <c r="AL643" s="82" t="s">
        <v>8672</v>
      </c>
      <c r="AM643" s="82" t="s">
        <v>4979</v>
      </c>
      <c r="AN643" s="82">
        <v>6593</v>
      </c>
      <c r="AO643" s="82" t="s">
        <v>5049</v>
      </c>
      <c r="AP643" s="82"/>
      <c r="AQ643" s="83">
        <v>45503</v>
      </c>
      <c r="AR643" s="83"/>
      <c r="AS643" s="82">
        <v>0</v>
      </c>
      <c r="AT643" s="82"/>
      <c r="AU643" s="83">
        <v>45777</v>
      </c>
      <c r="AV643" s="82" t="s">
        <v>4979</v>
      </c>
      <c r="AW643" s="82">
        <v>2</v>
      </c>
      <c r="AX643" s="83"/>
      <c r="AY643" s="82" t="s">
        <v>4963</v>
      </c>
      <c r="AZ643" s="82">
        <v>1</v>
      </c>
      <c r="BA643" s="82"/>
      <c r="BB643" s="82"/>
      <c r="BC643" s="87"/>
      <c r="BD643" s="87"/>
      <c r="BE643" s="87"/>
      <c r="BF643" s="87"/>
      <c r="BG643" s="82" t="s">
        <v>4888</v>
      </c>
      <c r="BH643" s="82" t="s">
        <v>8663</v>
      </c>
      <c r="BI643" s="82"/>
      <c r="BJ643" s="82"/>
      <c r="BK643" s="82"/>
      <c r="BL643" s="86">
        <v>82264720.150000006</v>
      </c>
      <c r="BM643" s="82">
        <v>1.6148</v>
      </c>
      <c r="BN643" s="82" t="s">
        <v>5011</v>
      </c>
      <c r="BO643" s="82"/>
      <c r="BP643" s="88"/>
      <c r="BQ643" s="88"/>
      <c r="BR643" s="88"/>
      <c r="BS643" s="82"/>
      <c r="BT643" s="85"/>
    </row>
    <row r="644" spans="1:72" hidden="1">
      <c r="A644" s="82" t="s">
        <v>5076</v>
      </c>
      <c r="B644" s="82" t="s">
        <v>5077</v>
      </c>
      <c r="C644" s="82" t="s">
        <v>1097</v>
      </c>
      <c r="D644" s="82" t="s">
        <v>3466</v>
      </c>
      <c r="E644" s="82" t="s">
        <v>3352</v>
      </c>
      <c r="F644" s="82" t="s">
        <v>4978</v>
      </c>
      <c r="G644" s="83"/>
      <c r="H644" s="84">
        <v>46363</v>
      </c>
      <c r="I644" s="85"/>
      <c r="J644" s="82">
        <v>3187</v>
      </c>
      <c r="K644" s="86">
        <v>0</v>
      </c>
      <c r="L644" s="82"/>
      <c r="M644" s="82"/>
      <c r="N644" s="82"/>
      <c r="O644" s="82"/>
      <c r="P644" s="82" t="s">
        <v>5101</v>
      </c>
      <c r="Q644" s="86"/>
      <c r="R644" s="82">
        <v>0</v>
      </c>
      <c r="S644" s="86">
        <v>463630</v>
      </c>
      <c r="T644" s="83">
        <v>45777</v>
      </c>
      <c r="U644" s="82">
        <v>100</v>
      </c>
      <c r="V644" s="82">
        <v>139277</v>
      </c>
      <c r="W644" s="82" t="s">
        <v>4961</v>
      </c>
      <c r="X644" s="82">
        <v>3032.2957000000001</v>
      </c>
      <c r="Y644" s="86">
        <v>140586324.30000001</v>
      </c>
      <c r="Z644" s="86"/>
      <c r="AA644" s="82">
        <v>3282.4</v>
      </c>
      <c r="AB644" s="86">
        <v>-2.91</v>
      </c>
      <c r="AC644" s="86">
        <v>147758881</v>
      </c>
      <c r="AD644" s="86">
        <v>147758881</v>
      </c>
      <c r="AE644" s="86">
        <v>0</v>
      </c>
      <c r="AF644" s="86">
        <v>7172556.7000000002</v>
      </c>
      <c r="AG644" s="86">
        <v>11595586.9</v>
      </c>
      <c r="AH644" s="86">
        <v>-4423030.2</v>
      </c>
      <c r="AI644" s="86"/>
      <c r="AJ644" s="86">
        <v>5094487458.5100002</v>
      </c>
      <c r="AK644" s="82">
        <v>2.9003999999999999</v>
      </c>
      <c r="AL644" s="82" t="s">
        <v>5132</v>
      </c>
      <c r="AM644" s="82" t="s">
        <v>4979</v>
      </c>
      <c r="AN644" s="82">
        <v>6724</v>
      </c>
      <c r="AO644" s="82" t="s">
        <v>5015</v>
      </c>
      <c r="AP644" s="82"/>
      <c r="AQ644" s="83">
        <v>45551</v>
      </c>
      <c r="AR644" s="83"/>
      <c r="AS644" s="82">
        <v>0</v>
      </c>
      <c r="AT644" s="82"/>
      <c r="AU644" s="83">
        <v>45777</v>
      </c>
      <c r="AV644" s="82" t="s">
        <v>4979</v>
      </c>
      <c r="AW644" s="82">
        <v>10</v>
      </c>
      <c r="AX644" s="83"/>
      <c r="AY644" s="82" t="s">
        <v>4963</v>
      </c>
      <c r="AZ644" s="82">
        <v>1</v>
      </c>
      <c r="BA644" s="82"/>
      <c r="BB644" s="82"/>
      <c r="BC644" s="87"/>
      <c r="BD644" s="87"/>
      <c r="BE644" s="87"/>
      <c r="BF644" s="87"/>
      <c r="BG644" s="82" t="s">
        <v>4888</v>
      </c>
      <c r="BH644" s="82" t="s">
        <v>8663</v>
      </c>
      <c r="BI644" s="82"/>
      <c r="BJ644" s="82"/>
      <c r="BK644" s="82"/>
      <c r="BL644" s="86">
        <v>147758881</v>
      </c>
      <c r="BM644" s="82">
        <v>2.9003999999999999</v>
      </c>
      <c r="BN644" s="82" t="s">
        <v>5002</v>
      </c>
      <c r="BO644" s="82"/>
      <c r="BP644" s="88"/>
      <c r="BQ644" s="88"/>
      <c r="BR644" s="88"/>
      <c r="BS644" s="82"/>
      <c r="BT644" s="85"/>
    </row>
    <row r="645" spans="1:72" hidden="1">
      <c r="A645" s="82" t="s">
        <v>5076</v>
      </c>
      <c r="B645" s="82" t="s">
        <v>5077</v>
      </c>
      <c r="C645" s="82" t="s">
        <v>1035</v>
      </c>
      <c r="D645" s="82" t="s">
        <v>5750</v>
      </c>
      <c r="E645" s="82" t="s">
        <v>8673</v>
      </c>
      <c r="F645" s="82" t="s">
        <v>4978</v>
      </c>
      <c r="G645" s="83"/>
      <c r="H645" s="84">
        <v>13792</v>
      </c>
      <c r="I645" s="85"/>
      <c r="J645" s="82">
        <v>8116</v>
      </c>
      <c r="K645" s="86">
        <v>0</v>
      </c>
      <c r="L645" s="82"/>
      <c r="M645" s="82"/>
      <c r="N645" s="82"/>
      <c r="O645" s="82"/>
      <c r="P645" s="82" t="s">
        <v>8674</v>
      </c>
      <c r="Q645" s="86"/>
      <c r="R645" s="82">
        <v>0</v>
      </c>
      <c r="S645" s="86">
        <v>27584</v>
      </c>
      <c r="T645" s="83">
        <v>45777</v>
      </c>
      <c r="U645" s="82">
        <v>100</v>
      </c>
      <c r="V645" s="82">
        <v>6580</v>
      </c>
      <c r="W645" s="82" t="s">
        <v>4961</v>
      </c>
      <c r="X645" s="82">
        <v>5904.0316999999995</v>
      </c>
      <c r="Y645" s="86">
        <v>81428405.769999996</v>
      </c>
      <c r="Z645" s="86"/>
      <c r="AA645" s="82">
        <v>8199</v>
      </c>
      <c r="AB645" s="86">
        <v>-1.01</v>
      </c>
      <c r="AC645" s="86">
        <v>111935872</v>
      </c>
      <c r="AD645" s="86">
        <v>111935872</v>
      </c>
      <c r="AE645" s="86">
        <v>0</v>
      </c>
      <c r="AF645" s="86">
        <v>30507466.23</v>
      </c>
      <c r="AG645" s="86">
        <v>31652202.23</v>
      </c>
      <c r="AH645" s="86">
        <v>-1144736</v>
      </c>
      <c r="AI645" s="86"/>
      <c r="AJ645" s="86">
        <v>5094487458.5100002</v>
      </c>
      <c r="AK645" s="82">
        <v>2.1972</v>
      </c>
      <c r="AL645" s="82" t="s">
        <v>8675</v>
      </c>
      <c r="AM645" s="82" t="s">
        <v>4979</v>
      </c>
      <c r="AN645" s="82">
        <v>6780</v>
      </c>
      <c r="AO645" s="82" t="s">
        <v>8674</v>
      </c>
      <c r="AP645" s="82"/>
      <c r="AQ645" s="83">
        <v>45624</v>
      </c>
      <c r="AR645" s="83"/>
      <c r="AS645" s="82">
        <v>0</v>
      </c>
      <c r="AT645" s="82"/>
      <c r="AU645" s="83">
        <v>45777</v>
      </c>
      <c r="AV645" s="82" t="s">
        <v>4979</v>
      </c>
      <c r="AW645" s="82">
        <v>2</v>
      </c>
      <c r="AX645" s="83"/>
      <c r="AY645" s="82" t="s">
        <v>4963</v>
      </c>
      <c r="AZ645" s="82">
        <v>1</v>
      </c>
      <c r="BA645" s="82"/>
      <c r="BB645" s="82"/>
      <c r="BC645" s="87"/>
      <c r="BD645" s="87"/>
      <c r="BE645" s="87"/>
      <c r="BF645" s="87"/>
      <c r="BG645" s="82" t="s">
        <v>4888</v>
      </c>
      <c r="BH645" s="82" t="s">
        <v>8663</v>
      </c>
      <c r="BI645" s="82"/>
      <c r="BJ645" s="82"/>
      <c r="BK645" s="82"/>
      <c r="BL645" s="86">
        <v>111935872</v>
      </c>
      <c r="BM645" s="82">
        <v>2.1972</v>
      </c>
      <c r="BN645" s="82" t="s">
        <v>4980</v>
      </c>
      <c r="BO645" s="82"/>
      <c r="BP645" s="88"/>
      <c r="BQ645" s="88"/>
      <c r="BR645" s="88"/>
      <c r="BS645" s="82"/>
      <c r="BT645" s="85"/>
    </row>
    <row r="646" spans="1:72" hidden="1">
      <c r="A646" s="82" t="s">
        <v>5076</v>
      </c>
      <c r="B646" s="82" t="s">
        <v>5077</v>
      </c>
      <c r="C646" s="82" t="s">
        <v>1073</v>
      </c>
      <c r="D646" s="82" t="s">
        <v>5327</v>
      </c>
      <c r="E646" s="82" t="s">
        <v>8525</v>
      </c>
      <c r="F646" s="82" t="s">
        <v>4978</v>
      </c>
      <c r="G646" s="83"/>
      <c r="H646" s="84">
        <v>38206</v>
      </c>
      <c r="I646" s="85"/>
      <c r="J646" s="82">
        <v>2737.5</v>
      </c>
      <c r="K646" s="86">
        <v>0</v>
      </c>
      <c r="L646" s="82"/>
      <c r="M646" s="82"/>
      <c r="N646" s="82"/>
      <c r="O646" s="82"/>
      <c r="P646" s="82" t="s">
        <v>5019</v>
      </c>
      <c r="Q646" s="86"/>
      <c r="R646" s="82">
        <v>0</v>
      </c>
      <c r="S646" s="86">
        <v>76412</v>
      </c>
      <c r="T646" s="83">
        <v>45777</v>
      </c>
      <c r="U646" s="82">
        <v>100</v>
      </c>
      <c r="V646" s="82">
        <v>6581</v>
      </c>
      <c r="W646" s="82" t="s">
        <v>4961</v>
      </c>
      <c r="X646" s="82">
        <v>2524.2645000000002</v>
      </c>
      <c r="Y646" s="86">
        <v>96442049.209999993</v>
      </c>
      <c r="Z646" s="86"/>
      <c r="AA646" s="82">
        <v>2745.7</v>
      </c>
      <c r="AB646" s="86">
        <v>-0.3</v>
      </c>
      <c r="AC646" s="86">
        <v>104588925</v>
      </c>
      <c r="AD646" s="86">
        <v>104588925</v>
      </c>
      <c r="AE646" s="86">
        <v>0</v>
      </c>
      <c r="AF646" s="86">
        <v>8146875.79</v>
      </c>
      <c r="AG646" s="86">
        <v>8460164.9900000002</v>
      </c>
      <c r="AH646" s="86">
        <v>-313289.2</v>
      </c>
      <c r="AI646" s="86"/>
      <c r="AJ646" s="86">
        <v>5094487458.5100002</v>
      </c>
      <c r="AK646" s="82">
        <v>2.0529999999999999</v>
      </c>
      <c r="AL646" s="82" t="s">
        <v>8527</v>
      </c>
      <c r="AM646" s="82" t="s">
        <v>4979</v>
      </c>
      <c r="AN646" s="82">
        <v>6808</v>
      </c>
      <c r="AO646" s="82" t="s">
        <v>5019</v>
      </c>
      <c r="AP646" s="82"/>
      <c r="AQ646" s="83">
        <v>45509</v>
      </c>
      <c r="AR646" s="83"/>
      <c r="AS646" s="82">
        <v>0</v>
      </c>
      <c r="AT646" s="82"/>
      <c r="AU646" s="83">
        <v>45777</v>
      </c>
      <c r="AV646" s="82" t="s">
        <v>4979</v>
      </c>
      <c r="AW646" s="82">
        <v>2</v>
      </c>
      <c r="AX646" s="83"/>
      <c r="AY646" s="82" t="s">
        <v>4963</v>
      </c>
      <c r="AZ646" s="82">
        <v>1</v>
      </c>
      <c r="BA646" s="82"/>
      <c r="BB646" s="82"/>
      <c r="BC646" s="87"/>
      <c r="BD646" s="87"/>
      <c r="BE646" s="87"/>
      <c r="BF646" s="87"/>
      <c r="BG646" s="82" t="s">
        <v>4888</v>
      </c>
      <c r="BH646" s="82" t="s">
        <v>8663</v>
      </c>
      <c r="BI646" s="82"/>
      <c r="BJ646" s="82"/>
      <c r="BK646" s="82"/>
      <c r="BL646" s="86">
        <v>104588925</v>
      </c>
      <c r="BM646" s="82">
        <v>2.0529999999999999</v>
      </c>
      <c r="BN646" s="82" t="s">
        <v>5020</v>
      </c>
      <c r="BO646" s="82"/>
      <c r="BP646" s="88"/>
      <c r="BQ646" s="88"/>
      <c r="BR646" s="88"/>
      <c r="BS646" s="82"/>
      <c r="BT646" s="85"/>
    </row>
    <row r="647" spans="1:72" hidden="1">
      <c r="A647" s="82" t="s">
        <v>5076</v>
      </c>
      <c r="B647" s="82" t="s">
        <v>5077</v>
      </c>
      <c r="C647" s="82" t="s">
        <v>1120</v>
      </c>
      <c r="D647" s="82" t="s">
        <v>5527</v>
      </c>
      <c r="E647" s="82" t="s">
        <v>8847</v>
      </c>
      <c r="F647" s="82" t="s">
        <v>4978</v>
      </c>
      <c r="G647" s="83"/>
      <c r="H647" s="84">
        <v>156221</v>
      </c>
      <c r="I647" s="85"/>
      <c r="J647" s="82">
        <v>453.5</v>
      </c>
      <c r="K647" s="86">
        <v>0</v>
      </c>
      <c r="L647" s="82"/>
      <c r="M647" s="82"/>
      <c r="N647" s="82"/>
      <c r="O647" s="82"/>
      <c r="P647" s="82" t="s">
        <v>5089</v>
      </c>
      <c r="Q647" s="86"/>
      <c r="R647" s="82">
        <v>0</v>
      </c>
      <c r="S647" s="86">
        <v>312442</v>
      </c>
      <c r="T647" s="83">
        <v>45777</v>
      </c>
      <c r="U647" s="82">
        <v>100</v>
      </c>
      <c r="V647" s="82">
        <v>24446</v>
      </c>
      <c r="W647" s="82" t="s">
        <v>4961</v>
      </c>
      <c r="X647" s="82">
        <v>598.73199999999997</v>
      </c>
      <c r="Y647" s="86">
        <v>93534509.200000003</v>
      </c>
      <c r="Z647" s="86"/>
      <c r="AA647" s="82">
        <v>468.45</v>
      </c>
      <c r="AB647" s="86">
        <v>-3.19</v>
      </c>
      <c r="AC647" s="86">
        <v>70846223.5</v>
      </c>
      <c r="AD647" s="86">
        <v>70846223.5</v>
      </c>
      <c r="AE647" s="86">
        <v>0</v>
      </c>
      <c r="AF647" s="86">
        <v>-22688285.699999999</v>
      </c>
      <c r="AG647" s="86">
        <v>-20352781.75</v>
      </c>
      <c r="AH647" s="86">
        <v>-2335503.9500000002</v>
      </c>
      <c r="AI647" s="86"/>
      <c r="AJ647" s="86">
        <v>5094487458.5100002</v>
      </c>
      <c r="AK647" s="82">
        <v>1.3906000000000001</v>
      </c>
      <c r="AL647" s="82" t="s">
        <v>8848</v>
      </c>
      <c r="AM647" s="82" t="s">
        <v>4979</v>
      </c>
      <c r="AN647" s="82">
        <v>6830</v>
      </c>
      <c r="AO647" s="82" t="s">
        <v>4974</v>
      </c>
      <c r="AP647" s="82"/>
      <c r="AQ647" s="83">
        <v>45541</v>
      </c>
      <c r="AR647" s="83"/>
      <c r="AS647" s="82">
        <v>0</v>
      </c>
      <c r="AT647" s="82"/>
      <c r="AU647" s="83">
        <v>45777</v>
      </c>
      <c r="AV647" s="82" t="s">
        <v>4979</v>
      </c>
      <c r="AW647" s="82">
        <v>2</v>
      </c>
      <c r="AX647" s="83"/>
      <c r="AY647" s="82" t="s">
        <v>4963</v>
      </c>
      <c r="AZ647" s="82">
        <v>1</v>
      </c>
      <c r="BA647" s="82"/>
      <c r="BB647" s="82"/>
      <c r="BC647" s="87"/>
      <c r="BD647" s="87"/>
      <c r="BE647" s="87"/>
      <c r="BF647" s="87"/>
      <c r="BG647" s="82" t="s">
        <v>4888</v>
      </c>
      <c r="BH647" s="82" t="s">
        <v>8663</v>
      </c>
      <c r="BI647" s="82"/>
      <c r="BJ647" s="82"/>
      <c r="BK647" s="82"/>
      <c r="BL647" s="86">
        <v>70846223.5</v>
      </c>
      <c r="BM647" s="82">
        <v>1.3906000000000001</v>
      </c>
      <c r="BN647" s="82" t="s">
        <v>4975</v>
      </c>
      <c r="BO647" s="82"/>
      <c r="BP647" s="88"/>
      <c r="BQ647" s="88"/>
      <c r="BR647" s="88"/>
      <c r="BS647" s="82"/>
      <c r="BT647" s="85"/>
    </row>
    <row r="648" spans="1:72" hidden="1">
      <c r="A648" s="82" t="s">
        <v>5076</v>
      </c>
      <c r="B648" s="82" t="s">
        <v>5077</v>
      </c>
      <c r="C648" s="82" t="s">
        <v>1162</v>
      </c>
      <c r="D648" s="82" t="s">
        <v>8326</v>
      </c>
      <c r="E648" s="82" t="s">
        <v>8212</v>
      </c>
      <c r="F648" s="82" t="s">
        <v>4978</v>
      </c>
      <c r="G648" s="83"/>
      <c r="H648" s="84">
        <v>140434</v>
      </c>
      <c r="I648" s="85"/>
      <c r="J648" s="82">
        <v>1925</v>
      </c>
      <c r="K648" s="86">
        <v>0</v>
      </c>
      <c r="L648" s="82"/>
      <c r="M648" s="82"/>
      <c r="N648" s="82"/>
      <c r="O648" s="82"/>
      <c r="P648" s="82" t="s">
        <v>4960</v>
      </c>
      <c r="Q648" s="86"/>
      <c r="R648" s="82">
        <v>0</v>
      </c>
      <c r="S648" s="86">
        <v>140434</v>
      </c>
      <c r="T648" s="83">
        <v>45777</v>
      </c>
      <c r="U648" s="82">
        <v>100</v>
      </c>
      <c r="V648" s="82">
        <v>6593</v>
      </c>
      <c r="W648" s="82" t="s">
        <v>4961</v>
      </c>
      <c r="X648" s="82">
        <v>1693.3004000000001</v>
      </c>
      <c r="Y648" s="86">
        <v>237796953.93000001</v>
      </c>
      <c r="Z648" s="86"/>
      <c r="AA648" s="82">
        <v>1908.8</v>
      </c>
      <c r="AB648" s="86">
        <v>0.85</v>
      </c>
      <c r="AC648" s="86">
        <v>270335450</v>
      </c>
      <c r="AD648" s="86">
        <v>270335450</v>
      </c>
      <c r="AE648" s="86">
        <v>0</v>
      </c>
      <c r="AF648" s="86">
        <v>32538496.07</v>
      </c>
      <c r="AG648" s="86">
        <v>30263465.27</v>
      </c>
      <c r="AH648" s="86">
        <v>2275030.7999999998</v>
      </c>
      <c r="AI648" s="86"/>
      <c r="AJ648" s="86">
        <v>5094487458.5100002</v>
      </c>
      <c r="AK648" s="82">
        <v>5.3064</v>
      </c>
      <c r="AL648" s="82" t="s">
        <v>8327</v>
      </c>
      <c r="AM648" s="82" t="s">
        <v>4979</v>
      </c>
      <c r="AN648" s="82">
        <v>6884</v>
      </c>
      <c r="AO648" s="82" t="s">
        <v>4962</v>
      </c>
      <c r="AP648" s="82"/>
      <c r="AQ648" s="83"/>
      <c r="AR648" s="83"/>
      <c r="AS648" s="82">
        <v>0</v>
      </c>
      <c r="AT648" s="82"/>
      <c r="AU648" s="83">
        <v>45777</v>
      </c>
      <c r="AV648" s="82" t="s">
        <v>4979</v>
      </c>
      <c r="AW648" s="82">
        <v>1</v>
      </c>
      <c r="AX648" s="83"/>
      <c r="AY648" s="82" t="s">
        <v>4963</v>
      </c>
      <c r="AZ648" s="82">
        <v>1</v>
      </c>
      <c r="BA648" s="82"/>
      <c r="BB648" s="82"/>
      <c r="BC648" s="87"/>
      <c r="BD648" s="87"/>
      <c r="BE648" s="87"/>
      <c r="BF648" s="87"/>
      <c r="BG648" s="82" t="s">
        <v>4888</v>
      </c>
      <c r="BH648" s="82" t="s">
        <v>8663</v>
      </c>
      <c r="BI648" s="82"/>
      <c r="BJ648" s="82"/>
      <c r="BK648" s="82"/>
      <c r="BL648" s="86">
        <v>270335450</v>
      </c>
      <c r="BM648" s="82">
        <v>5.3064</v>
      </c>
      <c r="BN648" s="82" t="s">
        <v>4964</v>
      </c>
      <c r="BO648" s="82"/>
      <c r="BP648" s="88"/>
      <c r="BQ648" s="88"/>
      <c r="BR648" s="88"/>
      <c r="BS648" s="82"/>
      <c r="BT648" s="85"/>
    </row>
    <row r="649" spans="1:72" hidden="1">
      <c r="A649" s="82" t="s">
        <v>5076</v>
      </c>
      <c r="B649" s="82" t="s">
        <v>5077</v>
      </c>
      <c r="C649" s="82" t="s">
        <v>1195</v>
      </c>
      <c r="D649" s="82" t="s">
        <v>5365</v>
      </c>
      <c r="E649" s="82" t="s">
        <v>8458</v>
      </c>
      <c r="F649" s="82" t="s">
        <v>4978</v>
      </c>
      <c r="G649" s="83"/>
      <c r="H649" s="84">
        <v>107903</v>
      </c>
      <c r="I649" s="85"/>
      <c r="J649" s="82">
        <v>624.65</v>
      </c>
      <c r="K649" s="86">
        <v>0</v>
      </c>
      <c r="L649" s="82"/>
      <c r="M649" s="82"/>
      <c r="N649" s="82"/>
      <c r="O649" s="82"/>
      <c r="P649" s="82" t="s">
        <v>8459</v>
      </c>
      <c r="Q649" s="86"/>
      <c r="R649" s="82">
        <v>0</v>
      </c>
      <c r="S649" s="86">
        <v>107903</v>
      </c>
      <c r="T649" s="83">
        <v>45777</v>
      </c>
      <c r="U649" s="82">
        <v>100</v>
      </c>
      <c r="V649" s="82">
        <v>6602</v>
      </c>
      <c r="W649" s="82" t="s">
        <v>4961</v>
      </c>
      <c r="X649" s="82">
        <v>653.95100000000002</v>
      </c>
      <c r="Y649" s="86">
        <v>70563276</v>
      </c>
      <c r="Z649" s="86"/>
      <c r="AA649" s="82">
        <v>622.54999999999995</v>
      </c>
      <c r="AB649" s="86">
        <v>0.34</v>
      </c>
      <c r="AC649" s="86">
        <v>67401608.950000003</v>
      </c>
      <c r="AD649" s="86">
        <v>67401608.950000003</v>
      </c>
      <c r="AE649" s="86">
        <v>0</v>
      </c>
      <c r="AF649" s="86">
        <v>-3161667.05</v>
      </c>
      <c r="AG649" s="86">
        <v>-3388263.35</v>
      </c>
      <c r="AH649" s="86">
        <v>226596.3</v>
      </c>
      <c r="AI649" s="86"/>
      <c r="AJ649" s="86">
        <v>5094487458.5100002</v>
      </c>
      <c r="AK649" s="82">
        <v>1.323</v>
      </c>
      <c r="AL649" s="82" t="s">
        <v>8460</v>
      </c>
      <c r="AM649" s="82" t="s">
        <v>4979</v>
      </c>
      <c r="AN649" s="82">
        <v>6911</v>
      </c>
      <c r="AO649" s="82" t="s">
        <v>8461</v>
      </c>
      <c r="AP649" s="82"/>
      <c r="AQ649" s="83"/>
      <c r="AR649" s="83"/>
      <c r="AS649" s="82">
        <v>0</v>
      </c>
      <c r="AT649" s="82"/>
      <c r="AU649" s="83">
        <v>45777</v>
      </c>
      <c r="AV649" s="82" t="s">
        <v>4979</v>
      </c>
      <c r="AW649" s="82">
        <v>1</v>
      </c>
      <c r="AX649" s="83"/>
      <c r="AY649" s="82" t="s">
        <v>4963</v>
      </c>
      <c r="AZ649" s="82">
        <v>1</v>
      </c>
      <c r="BA649" s="82"/>
      <c r="BB649" s="82"/>
      <c r="BC649" s="87"/>
      <c r="BD649" s="87"/>
      <c r="BE649" s="87"/>
      <c r="BF649" s="87"/>
      <c r="BG649" s="82" t="s">
        <v>4888</v>
      </c>
      <c r="BH649" s="82" t="s">
        <v>8663</v>
      </c>
      <c r="BI649" s="82"/>
      <c r="BJ649" s="82"/>
      <c r="BK649" s="82"/>
      <c r="BL649" s="86">
        <v>67401608.950000003</v>
      </c>
      <c r="BM649" s="82">
        <v>1.323</v>
      </c>
      <c r="BN649" s="82" t="s">
        <v>8462</v>
      </c>
      <c r="BO649" s="82"/>
      <c r="BP649" s="88"/>
      <c r="BQ649" s="88"/>
      <c r="BR649" s="88"/>
      <c r="BS649" s="82"/>
      <c r="BT649" s="85"/>
    </row>
    <row r="650" spans="1:72" hidden="1">
      <c r="A650" s="82" t="s">
        <v>5076</v>
      </c>
      <c r="B650" s="82" t="s">
        <v>5077</v>
      </c>
      <c r="C650" s="82" t="s">
        <v>1208</v>
      </c>
      <c r="D650" s="82" t="s">
        <v>5263</v>
      </c>
      <c r="E650" s="82" t="s">
        <v>8328</v>
      </c>
      <c r="F650" s="82" t="s">
        <v>4978</v>
      </c>
      <c r="G650" s="83"/>
      <c r="H650" s="84">
        <v>29996</v>
      </c>
      <c r="I650" s="85"/>
      <c r="J650" s="82">
        <v>2342.1</v>
      </c>
      <c r="K650" s="86">
        <v>0</v>
      </c>
      <c r="L650" s="82"/>
      <c r="M650" s="82"/>
      <c r="N650" s="82"/>
      <c r="O650" s="82"/>
      <c r="P650" s="82" t="s">
        <v>8329</v>
      </c>
      <c r="Q650" s="86"/>
      <c r="R650" s="82">
        <v>0</v>
      </c>
      <c r="S650" s="86">
        <v>29996</v>
      </c>
      <c r="T650" s="83">
        <v>45777</v>
      </c>
      <c r="U650" s="82">
        <v>100</v>
      </c>
      <c r="V650" s="82">
        <v>6607</v>
      </c>
      <c r="W650" s="82" t="s">
        <v>4961</v>
      </c>
      <c r="X650" s="82">
        <v>2507.7462999999998</v>
      </c>
      <c r="Y650" s="86">
        <v>75222357.480000004</v>
      </c>
      <c r="Z650" s="86"/>
      <c r="AA650" s="82">
        <v>2321.6999999999998</v>
      </c>
      <c r="AB650" s="86">
        <v>0.88</v>
      </c>
      <c r="AC650" s="86">
        <v>70253631.599999994</v>
      </c>
      <c r="AD650" s="86">
        <v>70253631.599999994</v>
      </c>
      <c r="AE650" s="86">
        <v>0</v>
      </c>
      <c r="AF650" s="86">
        <v>-4968725.88</v>
      </c>
      <c r="AG650" s="86">
        <v>-5580644.2800000003</v>
      </c>
      <c r="AH650" s="86">
        <v>611918.4</v>
      </c>
      <c r="AI650" s="86"/>
      <c r="AJ650" s="86">
        <v>5094487458.5100002</v>
      </c>
      <c r="AK650" s="82">
        <v>1.379</v>
      </c>
      <c r="AL650" s="82" t="s">
        <v>8330</v>
      </c>
      <c r="AM650" s="82" t="s">
        <v>4979</v>
      </c>
      <c r="AN650" s="82">
        <v>6926</v>
      </c>
      <c r="AO650" s="82" t="s">
        <v>8329</v>
      </c>
      <c r="AP650" s="82"/>
      <c r="AQ650" s="83">
        <v>45601</v>
      </c>
      <c r="AR650" s="83"/>
      <c r="AS650" s="82">
        <v>0</v>
      </c>
      <c r="AT650" s="82"/>
      <c r="AU650" s="83">
        <v>45777</v>
      </c>
      <c r="AV650" s="82" t="s">
        <v>4979</v>
      </c>
      <c r="AW650" s="82">
        <v>1</v>
      </c>
      <c r="AX650" s="83"/>
      <c r="AY650" s="82" t="s">
        <v>4963</v>
      </c>
      <c r="AZ650" s="82">
        <v>1</v>
      </c>
      <c r="BA650" s="82"/>
      <c r="BB650" s="82"/>
      <c r="BC650" s="87"/>
      <c r="BD650" s="87"/>
      <c r="BE650" s="87"/>
      <c r="BF650" s="87"/>
      <c r="BG650" s="82" t="s">
        <v>4888</v>
      </c>
      <c r="BH650" s="82" t="s">
        <v>8663</v>
      </c>
      <c r="BI650" s="82"/>
      <c r="BJ650" s="82"/>
      <c r="BK650" s="82"/>
      <c r="BL650" s="86">
        <v>70253631.599999994</v>
      </c>
      <c r="BM650" s="82">
        <v>1.379</v>
      </c>
      <c r="BN650" s="82" t="s">
        <v>4980</v>
      </c>
      <c r="BO650" s="82"/>
      <c r="BP650" s="88"/>
      <c r="BQ650" s="88"/>
      <c r="BR650" s="88"/>
      <c r="BS650" s="82"/>
      <c r="BT650" s="85"/>
    </row>
    <row r="651" spans="1:72" hidden="1">
      <c r="A651" s="82" t="s">
        <v>5076</v>
      </c>
      <c r="B651" s="82" t="s">
        <v>5077</v>
      </c>
      <c r="C651" s="82" t="s">
        <v>1210</v>
      </c>
      <c r="D651" s="82" t="s">
        <v>5069</v>
      </c>
      <c r="E651" s="82" t="s">
        <v>5070</v>
      </c>
      <c r="F651" s="82" t="s">
        <v>4978</v>
      </c>
      <c r="G651" s="83"/>
      <c r="H651" s="84">
        <v>135832</v>
      </c>
      <c r="I651" s="85"/>
      <c r="J651" s="82">
        <v>199.39</v>
      </c>
      <c r="K651" s="86">
        <v>0</v>
      </c>
      <c r="L651" s="82"/>
      <c r="M651" s="82"/>
      <c r="N651" s="82"/>
      <c r="O651" s="82"/>
      <c r="P651" s="82" t="s">
        <v>5071</v>
      </c>
      <c r="Q651" s="86"/>
      <c r="R651" s="82">
        <v>0</v>
      </c>
      <c r="S651" s="86">
        <v>271664</v>
      </c>
      <c r="T651" s="83">
        <v>45777</v>
      </c>
      <c r="U651" s="82">
        <v>100</v>
      </c>
      <c r="V651" s="82">
        <v>110729</v>
      </c>
      <c r="W651" s="82" t="s">
        <v>4961</v>
      </c>
      <c r="X651" s="82">
        <v>359.52370000000002</v>
      </c>
      <c r="Y651" s="86">
        <v>48834816.700000003</v>
      </c>
      <c r="Z651" s="86"/>
      <c r="AA651" s="82">
        <v>200.89</v>
      </c>
      <c r="AB651" s="86">
        <v>-0.75</v>
      </c>
      <c r="AC651" s="86">
        <v>27083542.48</v>
      </c>
      <c r="AD651" s="86">
        <v>27083542.48</v>
      </c>
      <c r="AE651" s="86">
        <v>0</v>
      </c>
      <c r="AF651" s="86">
        <v>-21751274.219999999</v>
      </c>
      <c r="AG651" s="86">
        <v>-21547526.219999999</v>
      </c>
      <c r="AH651" s="86">
        <v>-203748</v>
      </c>
      <c r="AI651" s="86"/>
      <c r="AJ651" s="86">
        <v>5094487458.5100002</v>
      </c>
      <c r="AK651" s="82">
        <v>0.53159999999999996</v>
      </c>
      <c r="AL651" s="82" t="s">
        <v>5072</v>
      </c>
      <c r="AM651" s="82" t="s">
        <v>4979</v>
      </c>
      <c r="AN651" s="82">
        <v>788214</v>
      </c>
      <c r="AO651" s="82" t="s">
        <v>4998</v>
      </c>
      <c r="AP651" s="82"/>
      <c r="AQ651" s="83">
        <v>45525</v>
      </c>
      <c r="AR651" s="83"/>
      <c r="AS651" s="82">
        <v>0</v>
      </c>
      <c r="AT651" s="82"/>
      <c r="AU651" s="83">
        <v>45777</v>
      </c>
      <c r="AV651" s="82" t="s">
        <v>4979</v>
      </c>
      <c r="AW651" s="82">
        <v>2</v>
      </c>
      <c r="AX651" s="83"/>
      <c r="AY651" s="82" t="s">
        <v>4963</v>
      </c>
      <c r="AZ651" s="82">
        <v>1</v>
      </c>
      <c r="BA651" s="82"/>
      <c r="BB651" s="82"/>
      <c r="BC651" s="87"/>
      <c r="BD651" s="87"/>
      <c r="BE651" s="87"/>
      <c r="BF651" s="87"/>
      <c r="BG651" s="82" t="s">
        <v>4888</v>
      </c>
      <c r="BH651" s="82" t="s">
        <v>8663</v>
      </c>
      <c r="BI651" s="82"/>
      <c r="BJ651" s="82"/>
      <c r="BK651" s="82"/>
      <c r="BL651" s="86">
        <v>27083542.48</v>
      </c>
      <c r="BM651" s="82">
        <v>0.53159999999999996</v>
      </c>
      <c r="BN651" s="82" t="s">
        <v>4998</v>
      </c>
      <c r="BO651" s="82"/>
      <c r="BP651" s="88"/>
      <c r="BQ651" s="88"/>
      <c r="BR651" s="88"/>
      <c r="BS651" s="82"/>
      <c r="BT651" s="85"/>
    </row>
    <row r="652" spans="1:72" hidden="1">
      <c r="A652" s="82" t="s">
        <v>5076</v>
      </c>
      <c r="B652" s="82" t="s">
        <v>5077</v>
      </c>
      <c r="C652" s="82" t="s">
        <v>1268</v>
      </c>
      <c r="D652" s="82" t="s">
        <v>5255</v>
      </c>
      <c r="E652" s="82" t="s">
        <v>8275</v>
      </c>
      <c r="F652" s="82" t="s">
        <v>4978</v>
      </c>
      <c r="G652" s="83"/>
      <c r="H652" s="84">
        <v>108030</v>
      </c>
      <c r="I652" s="85"/>
      <c r="J652" s="82">
        <v>1427</v>
      </c>
      <c r="K652" s="86">
        <v>0</v>
      </c>
      <c r="L652" s="82"/>
      <c r="M652" s="82"/>
      <c r="N652" s="82"/>
      <c r="O652" s="82"/>
      <c r="P652" s="82" t="s">
        <v>4960</v>
      </c>
      <c r="Q652" s="86"/>
      <c r="R652" s="82">
        <v>0</v>
      </c>
      <c r="S652" s="86">
        <v>216060</v>
      </c>
      <c r="T652" s="83">
        <v>45777</v>
      </c>
      <c r="U652" s="82">
        <v>100</v>
      </c>
      <c r="V652" s="82">
        <v>6616</v>
      </c>
      <c r="W652" s="82" t="s">
        <v>4961</v>
      </c>
      <c r="X652" s="82">
        <v>828.88499999999999</v>
      </c>
      <c r="Y652" s="86">
        <v>89544442.019999996</v>
      </c>
      <c r="Z652" s="86"/>
      <c r="AA652" s="82">
        <v>1429.8</v>
      </c>
      <c r="AB652" s="86">
        <v>-0.2</v>
      </c>
      <c r="AC652" s="86">
        <v>154158810</v>
      </c>
      <c r="AD652" s="86">
        <v>154158810</v>
      </c>
      <c r="AE652" s="86">
        <v>0</v>
      </c>
      <c r="AF652" s="86">
        <v>64614367.979999997</v>
      </c>
      <c r="AG652" s="86">
        <v>64916851.979999997</v>
      </c>
      <c r="AH652" s="86">
        <v>-302484</v>
      </c>
      <c r="AI652" s="86"/>
      <c r="AJ652" s="86">
        <v>5094487458.5100002</v>
      </c>
      <c r="AK652" s="82">
        <v>3.0259999999999998</v>
      </c>
      <c r="AL652" s="82" t="s">
        <v>8331</v>
      </c>
      <c r="AM652" s="82" t="s">
        <v>4979</v>
      </c>
      <c r="AN652" s="82">
        <v>6960</v>
      </c>
      <c r="AO652" s="82" t="s">
        <v>4962</v>
      </c>
      <c r="AP652" s="82"/>
      <c r="AQ652" s="83">
        <v>45513</v>
      </c>
      <c r="AR652" s="83"/>
      <c r="AS652" s="82">
        <v>0</v>
      </c>
      <c r="AT652" s="82"/>
      <c r="AU652" s="83">
        <v>45777</v>
      </c>
      <c r="AV652" s="82" t="s">
        <v>4979</v>
      </c>
      <c r="AW652" s="82">
        <v>2</v>
      </c>
      <c r="AX652" s="83"/>
      <c r="AY652" s="82" t="s">
        <v>4963</v>
      </c>
      <c r="AZ652" s="82">
        <v>1</v>
      </c>
      <c r="BA652" s="82"/>
      <c r="BB652" s="82"/>
      <c r="BC652" s="87"/>
      <c r="BD652" s="87"/>
      <c r="BE652" s="87"/>
      <c r="BF652" s="87"/>
      <c r="BG652" s="82" t="s">
        <v>4888</v>
      </c>
      <c r="BH652" s="82" t="s">
        <v>8663</v>
      </c>
      <c r="BI652" s="82"/>
      <c r="BJ652" s="82"/>
      <c r="BK652" s="82"/>
      <c r="BL652" s="86">
        <v>154158810</v>
      </c>
      <c r="BM652" s="82">
        <v>3.0259999999999998</v>
      </c>
      <c r="BN652" s="82" t="s">
        <v>4964</v>
      </c>
      <c r="BO652" s="82"/>
      <c r="BP652" s="88"/>
      <c r="BQ652" s="88"/>
      <c r="BR652" s="88"/>
      <c r="BS652" s="82"/>
      <c r="BT652" s="85"/>
    </row>
    <row r="653" spans="1:72" hidden="1">
      <c r="A653" s="82" t="s">
        <v>5076</v>
      </c>
      <c r="B653" s="82" t="s">
        <v>5077</v>
      </c>
      <c r="C653" s="82" t="s">
        <v>1338</v>
      </c>
      <c r="D653" s="82" t="s">
        <v>5345</v>
      </c>
      <c r="E653" s="82" t="s">
        <v>8780</v>
      </c>
      <c r="F653" s="82" t="s">
        <v>4978</v>
      </c>
      <c r="G653" s="83"/>
      <c r="H653" s="84">
        <v>13627</v>
      </c>
      <c r="I653" s="85"/>
      <c r="J653" s="82">
        <v>5249.5</v>
      </c>
      <c r="K653" s="86">
        <v>0</v>
      </c>
      <c r="L653" s="82"/>
      <c r="M653" s="82"/>
      <c r="N653" s="82"/>
      <c r="O653" s="82"/>
      <c r="P653" s="82" t="s">
        <v>8781</v>
      </c>
      <c r="Q653" s="86"/>
      <c r="R653" s="82">
        <v>0</v>
      </c>
      <c r="S653" s="86">
        <v>136270</v>
      </c>
      <c r="T653" s="83">
        <v>45777</v>
      </c>
      <c r="U653" s="82">
        <v>100</v>
      </c>
      <c r="V653" s="82">
        <v>58054</v>
      </c>
      <c r="W653" s="82" t="s">
        <v>4961</v>
      </c>
      <c r="X653" s="82">
        <v>4313.5953</v>
      </c>
      <c r="Y653" s="86">
        <v>58781363.020000003</v>
      </c>
      <c r="Z653" s="86"/>
      <c r="AA653" s="82">
        <v>5264</v>
      </c>
      <c r="AB653" s="86">
        <v>-0.28000000000000003</v>
      </c>
      <c r="AC653" s="86">
        <v>71534936.5</v>
      </c>
      <c r="AD653" s="86">
        <v>71534936.5</v>
      </c>
      <c r="AE653" s="86">
        <v>0</v>
      </c>
      <c r="AF653" s="86">
        <v>12753573.48</v>
      </c>
      <c r="AG653" s="86">
        <v>12951164.98</v>
      </c>
      <c r="AH653" s="86">
        <v>-197591.5</v>
      </c>
      <c r="AI653" s="86"/>
      <c r="AJ653" s="86">
        <v>5094487458.5100002</v>
      </c>
      <c r="AK653" s="82">
        <v>1.4041999999999999</v>
      </c>
      <c r="AL653" s="82" t="s">
        <v>8782</v>
      </c>
      <c r="AM653" s="82" t="s">
        <v>4979</v>
      </c>
      <c r="AN653" s="82">
        <v>774953</v>
      </c>
      <c r="AO653" s="82" t="s">
        <v>8449</v>
      </c>
      <c r="AP653" s="82"/>
      <c r="AQ653" s="83"/>
      <c r="AR653" s="83"/>
      <c r="AS653" s="82">
        <v>0</v>
      </c>
      <c r="AT653" s="82"/>
      <c r="AU653" s="83">
        <v>45777</v>
      </c>
      <c r="AV653" s="82" t="s">
        <v>4979</v>
      </c>
      <c r="AW653" s="82">
        <v>10</v>
      </c>
      <c r="AX653" s="83"/>
      <c r="AY653" s="82" t="s">
        <v>4963</v>
      </c>
      <c r="AZ653" s="82">
        <v>1</v>
      </c>
      <c r="BA653" s="82"/>
      <c r="BB653" s="82"/>
      <c r="BC653" s="87"/>
      <c r="BD653" s="87"/>
      <c r="BE653" s="87"/>
      <c r="BF653" s="87"/>
      <c r="BG653" s="82" t="s">
        <v>4888</v>
      </c>
      <c r="BH653" s="82" t="s">
        <v>8663</v>
      </c>
      <c r="BI653" s="82"/>
      <c r="BJ653" s="82"/>
      <c r="BK653" s="82"/>
      <c r="BL653" s="86">
        <v>71534936.5</v>
      </c>
      <c r="BM653" s="82">
        <v>1.4041999999999999</v>
      </c>
      <c r="BN653" s="82" t="s">
        <v>8400</v>
      </c>
      <c r="BO653" s="82"/>
      <c r="BP653" s="88"/>
      <c r="BQ653" s="88"/>
      <c r="BR653" s="88"/>
      <c r="BS653" s="82"/>
      <c r="BT653" s="85"/>
    </row>
    <row r="654" spans="1:72" hidden="1">
      <c r="A654" s="82" t="s">
        <v>5076</v>
      </c>
      <c r="B654" s="82" t="s">
        <v>5077</v>
      </c>
      <c r="C654" s="82" t="s">
        <v>1426</v>
      </c>
      <c r="D654" s="82" t="s">
        <v>3445</v>
      </c>
      <c r="E654" s="82" t="s">
        <v>9582</v>
      </c>
      <c r="F654" s="82" t="s">
        <v>4978</v>
      </c>
      <c r="G654" s="83"/>
      <c r="H654" s="84">
        <v>64357</v>
      </c>
      <c r="I654" s="85"/>
      <c r="J654" s="82">
        <v>1130</v>
      </c>
      <c r="K654" s="86">
        <v>0</v>
      </c>
      <c r="L654" s="82"/>
      <c r="M654" s="82"/>
      <c r="N654" s="82"/>
      <c r="O654" s="82"/>
      <c r="P654" s="82" t="s">
        <v>4987</v>
      </c>
      <c r="Q654" s="86"/>
      <c r="R654" s="82">
        <v>0</v>
      </c>
      <c r="S654" s="86">
        <v>64357</v>
      </c>
      <c r="T654" s="83">
        <v>45777</v>
      </c>
      <c r="U654" s="82">
        <v>100</v>
      </c>
      <c r="V654" s="82">
        <v>171885</v>
      </c>
      <c r="W654" s="82" t="s">
        <v>4961</v>
      </c>
      <c r="X654" s="82">
        <v>1375.278</v>
      </c>
      <c r="Y654" s="86">
        <v>88508764.290000007</v>
      </c>
      <c r="Z654" s="86"/>
      <c r="AA654" s="82">
        <v>1165.3</v>
      </c>
      <c r="AB654" s="86">
        <v>-3.03</v>
      </c>
      <c r="AC654" s="86">
        <v>72723410</v>
      </c>
      <c r="AD654" s="86">
        <v>72723410</v>
      </c>
      <c r="AE654" s="86">
        <v>0</v>
      </c>
      <c r="AF654" s="86">
        <v>-15785354.289999999</v>
      </c>
      <c r="AG654" s="86">
        <v>-13513552.189999999</v>
      </c>
      <c r="AH654" s="86">
        <v>-2271802.1</v>
      </c>
      <c r="AI654" s="86"/>
      <c r="AJ654" s="86">
        <v>5094487458.5100002</v>
      </c>
      <c r="AK654" s="82">
        <v>1.4275</v>
      </c>
      <c r="AL654" s="82" t="s">
        <v>9583</v>
      </c>
      <c r="AM654" s="82" t="s">
        <v>4979</v>
      </c>
      <c r="AN654" s="82">
        <v>799027</v>
      </c>
      <c r="AO654" s="82" t="s">
        <v>4988</v>
      </c>
      <c r="AP654" s="82"/>
      <c r="AQ654" s="83">
        <v>45524</v>
      </c>
      <c r="AR654" s="83"/>
      <c r="AS654" s="82">
        <v>0</v>
      </c>
      <c r="AT654" s="82"/>
      <c r="AU654" s="83">
        <v>45777</v>
      </c>
      <c r="AV654" s="82" t="s">
        <v>4979</v>
      </c>
      <c r="AW654" s="82">
        <v>1</v>
      </c>
      <c r="AX654" s="83"/>
      <c r="AY654" s="82" t="s">
        <v>4963</v>
      </c>
      <c r="AZ654" s="82">
        <v>1</v>
      </c>
      <c r="BA654" s="82"/>
      <c r="BB654" s="82"/>
      <c r="BC654" s="87"/>
      <c r="BD654" s="87"/>
      <c r="BE654" s="87"/>
      <c r="BF654" s="87"/>
      <c r="BG654" s="82" t="s">
        <v>4888</v>
      </c>
      <c r="BH654" s="82" t="s">
        <v>8663</v>
      </c>
      <c r="BI654" s="82"/>
      <c r="BJ654" s="82"/>
      <c r="BK654" s="82"/>
      <c r="BL654" s="86">
        <v>72723410</v>
      </c>
      <c r="BM654" s="82">
        <v>1.4275</v>
      </c>
      <c r="BN654" s="82" t="s">
        <v>4988</v>
      </c>
      <c r="BO654" s="82"/>
      <c r="BP654" s="88"/>
      <c r="BQ654" s="88"/>
      <c r="BR654" s="88"/>
      <c r="BS654" s="82"/>
      <c r="BT654" s="85"/>
    </row>
    <row r="655" spans="1:72" hidden="1">
      <c r="A655" s="82" t="s">
        <v>5076</v>
      </c>
      <c r="B655" s="82" t="s">
        <v>5077</v>
      </c>
      <c r="C655" s="82" t="s">
        <v>1499</v>
      </c>
      <c r="D655" s="82" t="s">
        <v>5793</v>
      </c>
      <c r="E655" s="82" t="s">
        <v>9584</v>
      </c>
      <c r="F655" s="82" t="s">
        <v>4978</v>
      </c>
      <c r="G655" s="83"/>
      <c r="H655" s="84">
        <v>199076</v>
      </c>
      <c r="I655" s="85"/>
      <c r="J655" s="82">
        <v>310.39999999999998</v>
      </c>
      <c r="K655" s="86">
        <v>0</v>
      </c>
      <c r="L655" s="82"/>
      <c r="M655" s="82"/>
      <c r="N655" s="82"/>
      <c r="O655" s="82"/>
      <c r="P655" s="82" t="s">
        <v>8707</v>
      </c>
      <c r="Q655" s="86"/>
      <c r="R655" s="82">
        <v>0</v>
      </c>
      <c r="S655" s="86">
        <v>398152</v>
      </c>
      <c r="T655" s="83">
        <v>45777</v>
      </c>
      <c r="U655" s="82">
        <v>100</v>
      </c>
      <c r="V655" s="82">
        <v>78882</v>
      </c>
      <c r="W655" s="82" t="s">
        <v>4961</v>
      </c>
      <c r="X655" s="82">
        <v>408.76620000000003</v>
      </c>
      <c r="Y655" s="86">
        <v>81375539.200000003</v>
      </c>
      <c r="Z655" s="86"/>
      <c r="AA655" s="82">
        <v>307.60000000000002</v>
      </c>
      <c r="AB655" s="86">
        <v>0.91</v>
      </c>
      <c r="AC655" s="86">
        <v>61793190.399999999</v>
      </c>
      <c r="AD655" s="86">
        <v>61793190.399999999</v>
      </c>
      <c r="AE655" s="86">
        <v>0</v>
      </c>
      <c r="AF655" s="86">
        <v>-19582348.800000001</v>
      </c>
      <c r="AG655" s="86">
        <v>-20139761.600000001</v>
      </c>
      <c r="AH655" s="86">
        <v>557412.80000000005</v>
      </c>
      <c r="AI655" s="86"/>
      <c r="AJ655" s="86">
        <v>5094487458.5100002</v>
      </c>
      <c r="AK655" s="82">
        <v>1.2129000000000001</v>
      </c>
      <c r="AL655" s="82" t="s">
        <v>9585</v>
      </c>
      <c r="AM655" s="82" t="s">
        <v>4979</v>
      </c>
      <c r="AN655" s="82">
        <v>7121</v>
      </c>
      <c r="AO655" s="82" t="s">
        <v>5004</v>
      </c>
      <c r="AP655" s="82"/>
      <c r="AQ655" s="83">
        <v>45498</v>
      </c>
      <c r="AR655" s="83"/>
      <c r="AS655" s="82">
        <v>0</v>
      </c>
      <c r="AT655" s="82"/>
      <c r="AU655" s="83">
        <v>45777</v>
      </c>
      <c r="AV655" s="82" t="s">
        <v>4979</v>
      </c>
      <c r="AW655" s="82">
        <v>2</v>
      </c>
      <c r="AX655" s="83"/>
      <c r="AY655" s="82" t="s">
        <v>4963</v>
      </c>
      <c r="AZ655" s="82">
        <v>1</v>
      </c>
      <c r="BA655" s="82"/>
      <c r="BB655" s="82"/>
      <c r="BC655" s="87"/>
      <c r="BD655" s="87"/>
      <c r="BE655" s="87"/>
      <c r="BF655" s="87"/>
      <c r="BG655" s="82" t="s">
        <v>4888</v>
      </c>
      <c r="BH655" s="82" t="s">
        <v>8663</v>
      </c>
      <c r="BI655" s="82"/>
      <c r="BJ655" s="82"/>
      <c r="BK655" s="82"/>
      <c r="BL655" s="86">
        <v>61793190.399999999</v>
      </c>
      <c r="BM655" s="82">
        <v>1.2129000000000001</v>
      </c>
      <c r="BN655" s="82" t="s">
        <v>4984</v>
      </c>
      <c r="BO655" s="82"/>
      <c r="BP655" s="88"/>
      <c r="BQ655" s="88"/>
      <c r="BR655" s="88"/>
      <c r="BS655" s="82"/>
      <c r="BT655" s="85"/>
    </row>
    <row r="656" spans="1:72" hidden="1">
      <c r="A656" s="82" t="s">
        <v>5076</v>
      </c>
      <c r="B656" s="82" t="s">
        <v>5077</v>
      </c>
      <c r="C656" s="82" t="s">
        <v>1639</v>
      </c>
      <c r="D656" s="82" t="s">
        <v>8479</v>
      </c>
      <c r="E656" s="82" t="s">
        <v>8277</v>
      </c>
      <c r="F656" s="82" t="s">
        <v>4978</v>
      </c>
      <c r="G656" s="83"/>
      <c r="H656" s="84">
        <v>96903</v>
      </c>
      <c r="I656" s="85"/>
      <c r="J656" s="82">
        <v>2208.1</v>
      </c>
      <c r="K656" s="86">
        <v>0</v>
      </c>
      <c r="L656" s="82"/>
      <c r="M656" s="82"/>
      <c r="N656" s="82"/>
      <c r="O656" s="82"/>
      <c r="P656" s="82" t="s">
        <v>4960</v>
      </c>
      <c r="Q656" s="86"/>
      <c r="R656" s="82">
        <v>0</v>
      </c>
      <c r="S656" s="86">
        <v>484515</v>
      </c>
      <c r="T656" s="83">
        <v>45777</v>
      </c>
      <c r="U656" s="82">
        <v>100</v>
      </c>
      <c r="V656" s="82">
        <v>6665</v>
      </c>
      <c r="W656" s="82" t="s">
        <v>4961</v>
      </c>
      <c r="X656" s="82">
        <v>1742.8333</v>
      </c>
      <c r="Y656" s="86">
        <v>168885773.40000001</v>
      </c>
      <c r="Z656" s="86"/>
      <c r="AA656" s="82">
        <v>2205</v>
      </c>
      <c r="AB656" s="86">
        <v>0.14000000000000001</v>
      </c>
      <c r="AC656" s="86">
        <v>213971514.30000001</v>
      </c>
      <c r="AD656" s="86">
        <v>213971514.30000001</v>
      </c>
      <c r="AE656" s="86">
        <v>0</v>
      </c>
      <c r="AF656" s="86">
        <v>45085740.899999999</v>
      </c>
      <c r="AG656" s="86">
        <v>44785341.600000001</v>
      </c>
      <c r="AH656" s="86">
        <v>300399.3</v>
      </c>
      <c r="AI656" s="86"/>
      <c r="AJ656" s="86">
        <v>5094487458.5100002</v>
      </c>
      <c r="AK656" s="82">
        <v>4.2000999999999999</v>
      </c>
      <c r="AL656" s="82" t="s">
        <v>8480</v>
      </c>
      <c r="AM656" s="82" t="s">
        <v>4979</v>
      </c>
      <c r="AN656" s="82">
        <v>7263</v>
      </c>
      <c r="AO656" s="82" t="s">
        <v>4962</v>
      </c>
      <c r="AP656" s="82"/>
      <c r="AQ656" s="83">
        <v>45491</v>
      </c>
      <c r="AR656" s="83"/>
      <c r="AS656" s="82">
        <v>0</v>
      </c>
      <c r="AT656" s="82"/>
      <c r="AU656" s="83">
        <v>45777</v>
      </c>
      <c r="AV656" s="82" t="s">
        <v>4979</v>
      </c>
      <c r="AW656" s="82">
        <v>5</v>
      </c>
      <c r="AX656" s="83"/>
      <c r="AY656" s="82" t="s">
        <v>4963</v>
      </c>
      <c r="AZ656" s="82">
        <v>1</v>
      </c>
      <c r="BA656" s="82"/>
      <c r="BB656" s="82"/>
      <c r="BC656" s="87"/>
      <c r="BD656" s="87"/>
      <c r="BE656" s="87"/>
      <c r="BF656" s="87"/>
      <c r="BG656" s="82" t="s">
        <v>4888</v>
      </c>
      <c r="BH656" s="82" t="s">
        <v>8663</v>
      </c>
      <c r="BI656" s="82"/>
      <c r="BJ656" s="82"/>
      <c r="BK656" s="82"/>
      <c r="BL656" s="86">
        <v>213971514.30000001</v>
      </c>
      <c r="BM656" s="82">
        <v>4.2000999999999999</v>
      </c>
      <c r="BN656" s="82" t="s">
        <v>4964</v>
      </c>
      <c r="BO656" s="82"/>
      <c r="BP656" s="88"/>
      <c r="BQ656" s="88"/>
      <c r="BR656" s="88"/>
      <c r="BS656" s="82"/>
      <c r="BT656" s="85"/>
    </row>
    <row r="657" spans="1:72" hidden="1">
      <c r="A657" s="82" t="s">
        <v>5076</v>
      </c>
      <c r="B657" s="82" t="s">
        <v>5077</v>
      </c>
      <c r="C657" s="82" t="s">
        <v>1743</v>
      </c>
      <c r="D657" s="82" t="s">
        <v>5321</v>
      </c>
      <c r="E657" s="82" t="s">
        <v>8334</v>
      </c>
      <c r="F657" s="82" t="s">
        <v>4978</v>
      </c>
      <c r="G657" s="83"/>
      <c r="H657" s="84">
        <v>23981</v>
      </c>
      <c r="I657" s="85"/>
      <c r="J657" s="82">
        <v>4586.5</v>
      </c>
      <c r="K657" s="86">
        <v>0</v>
      </c>
      <c r="L657" s="82"/>
      <c r="M657" s="82"/>
      <c r="N657" s="82"/>
      <c r="O657" s="82"/>
      <c r="P657" s="82" t="s">
        <v>4981</v>
      </c>
      <c r="Q657" s="86"/>
      <c r="R657" s="82">
        <v>0</v>
      </c>
      <c r="S657" s="86">
        <v>23981</v>
      </c>
      <c r="T657" s="83">
        <v>45777</v>
      </c>
      <c r="U657" s="82">
        <v>100</v>
      </c>
      <c r="V657" s="82">
        <v>68333</v>
      </c>
      <c r="W657" s="82" t="s">
        <v>4961</v>
      </c>
      <c r="X657" s="82">
        <v>5614.9061000000002</v>
      </c>
      <c r="Y657" s="86">
        <v>134651064.37</v>
      </c>
      <c r="Z657" s="86"/>
      <c r="AA657" s="82">
        <v>4598.1000000000004</v>
      </c>
      <c r="AB657" s="86">
        <v>-0.25</v>
      </c>
      <c r="AC657" s="86">
        <v>109988856.5</v>
      </c>
      <c r="AD657" s="86">
        <v>109988856.5</v>
      </c>
      <c r="AE657" s="86">
        <v>0</v>
      </c>
      <c r="AF657" s="86">
        <v>-24662207.870000001</v>
      </c>
      <c r="AG657" s="86">
        <v>-24384028.27</v>
      </c>
      <c r="AH657" s="86">
        <v>-278179.59999999998</v>
      </c>
      <c r="AI657" s="86"/>
      <c r="AJ657" s="86">
        <v>5094487458.5100002</v>
      </c>
      <c r="AK657" s="82">
        <v>2.1589999999999998</v>
      </c>
      <c r="AL657" s="82" t="s">
        <v>8335</v>
      </c>
      <c r="AM657" s="82" t="s">
        <v>4979</v>
      </c>
      <c r="AN657" s="82">
        <v>778239</v>
      </c>
      <c r="AO657" s="82" t="s">
        <v>4982</v>
      </c>
      <c r="AP657" s="82"/>
      <c r="AQ657" s="83">
        <v>45589</v>
      </c>
      <c r="AR657" s="83"/>
      <c r="AS657" s="82">
        <v>0</v>
      </c>
      <c r="AT657" s="82"/>
      <c r="AU657" s="83">
        <v>45777</v>
      </c>
      <c r="AV657" s="82" t="s">
        <v>4979</v>
      </c>
      <c r="AW657" s="82">
        <v>1</v>
      </c>
      <c r="AX657" s="83"/>
      <c r="AY657" s="82" t="s">
        <v>4963</v>
      </c>
      <c r="AZ657" s="82">
        <v>1</v>
      </c>
      <c r="BA657" s="82"/>
      <c r="BB657" s="82"/>
      <c r="BC657" s="87"/>
      <c r="BD657" s="87"/>
      <c r="BE657" s="87"/>
      <c r="BF657" s="87"/>
      <c r="BG657" s="82" t="s">
        <v>4888</v>
      </c>
      <c r="BH657" s="82" t="s">
        <v>8663</v>
      </c>
      <c r="BI657" s="82"/>
      <c r="BJ657" s="82"/>
      <c r="BK657" s="82"/>
      <c r="BL657" s="86">
        <v>109988856.5</v>
      </c>
      <c r="BM657" s="82">
        <v>2.1589999999999998</v>
      </c>
      <c r="BN657" s="82" t="s">
        <v>4983</v>
      </c>
      <c r="BO657" s="82"/>
      <c r="BP657" s="88"/>
      <c r="BQ657" s="88"/>
      <c r="BR657" s="88"/>
      <c r="BS657" s="82"/>
      <c r="BT657" s="85"/>
    </row>
    <row r="658" spans="1:72" hidden="1">
      <c r="A658" s="82" t="s">
        <v>5076</v>
      </c>
      <c r="B658" s="82" t="s">
        <v>5077</v>
      </c>
      <c r="C658" s="82" t="s">
        <v>1789</v>
      </c>
      <c r="D658" s="82" t="s">
        <v>5818</v>
      </c>
      <c r="E658" s="82" t="s">
        <v>9607</v>
      </c>
      <c r="F658" s="82" t="s">
        <v>4978</v>
      </c>
      <c r="G658" s="83"/>
      <c r="H658" s="84">
        <v>47228</v>
      </c>
      <c r="I658" s="85"/>
      <c r="J658" s="82">
        <v>655.45</v>
      </c>
      <c r="K658" s="86">
        <v>0</v>
      </c>
      <c r="L658" s="82"/>
      <c r="M658" s="82"/>
      <c r="N658" s="82"/>
      <c r="O658" s="82"/>
      <c r="P658" s="82" t="s">
        <v>5014</v>
      </c>
      <c r="Q658" s="86"/>
      <c r="R658" s="82">
        <v>0</v>
      </c>
      <c r="S658" s="86">
        <v>236140</v>
      </c>
      <c r="T658" s="83">
        <v>45777</v>
      </c>
      <c r="U658" s="82">
        <v>100</v>
      </c>
      <c r="V658" s="82">
        <v>6677</v>
      </c>
      <c r="W658" s="82" t="s">
        <v>4961</v>
      </c>
      <c r="X658" s="82">
        <v>646.41399999999999</v>
      </c>
      <c r="Y658" s="86">
        <v>30528841.760000002</v>
      </c>
      <c r="Z658" s="86"/>
      <c r="AA658" s="82">
        <v>676.55</v>
      </c>
      <c r="AB658" s="86">
        <v>-3.12</v>
      </c>
      <c r="AC658" s="86">
        <v>30955592.600000001</v>
      </c>
      <c r="AD658" s="86">
        <v>30955592.600000001</v>
      </c>
      <c r="AE658" s="86">
        <v>0</v>
      </c>
      <c r="AF658" s="86">
        <v>426750.84</v>
      </c>
      <c r="AG658" s="86">
        <v>1423261.64</v>
      </c>
      <c r="AH658" s="86">
        <v>-996510.8</v>
      </c>
      <c r="AI658" s="86"/>
      <c r="AJ658" s="86">
        <v>5094487458.5100002</v>
      </c>
      <c r="AK658" s="82">
        <v>0.60760000000000003</v>
      </c>
      <c r="AL658" s="82" t="s">
        <v>9608</v>
      </c>
      <c r="AM658" s="82" t="s">
        <v>4979</v>
      </c>
      <c r="AN658" s="82">
        <v>7357</v>
      </c>
      <c r="AO658" s="82" t="s">
        <v>5015</v>
      </c>
      <c r="AP658" s="82"/>
      <c r="AQ658" s="83">
        <v>45517</v>
      </c>
      <c r="AR658" s="83"/>
      <c r="AS658" s="82">
        <v>0</v>
      </c>
      <c r="AT658" s="82"/>
      <c r="AU658" s="83">
        <v>45777</v>
      </c>
      <c r="AV658" s="82" t="s">
        <v>4979</v>
      </c>
      <c r="AW658" s="82">
        <v>5</v>
      </c>
      <c r="AX658" s="83"/>
      <c r="AY658" s="82" t="s">
        <v>4963</v>
      </c>
      <c r="AZ658" s="82">
        <v>1</v>
      </c>
      <c r="BA658" s="82"/>
      <c r="BB658" s="82"/>
      <c r="BC658" s="87"/>
      <c r="BD658" s="87"/>
      <c r="BE658" s="87"/>
      <c r="BF658" s="87"/>
      <c r="BG658" s="82" t="s">
        <v>4888</v>
      </c>
      <c r="BH658" s="82" t="s">
        <v>8663</v>
      </c>
      <c r="BI658" s="82"/>
      <c r="BJ658" s="82"/>
      <c r="BK658" s="82"/>
      <c r="BL658" s="86">
        <v>30955592.600000001</v>
      </c>
      <c r="BM658" s="82">
        <v>0.60760000000000003</v>
      </c>
      <c r="BN658" s="82" t="s">
        <v>5002</v>
      </c>
      <c r="BO658" s="82"/>
      <c r="BP658" s="88"/>
      <c r="BQ658" s="88"/>
      <c r="BR658" s="88"/>
      <c r="BS658" s="82"/>
      <c r="BT658" s="85"/>
    </row>
    <row r="659" spans="1:72" hidden="1">
      <c r="A659" s="82" t="s">
        <v>5076</v>
      </c>
      <c r="B659" s="82" t="s">
        <v>5077</v>
      </c>
      <c r="C659" s="82" t="s">
        <v>1763</v>
      </c>
      <c r="D659" s="82" t="s">
        <v>8543</v>
      </c>
      <c r="E659" s="82" t="s">
        <v>8544</v>
      </c>
      <c r="F659" s="82" t="s">
        <v>4978</v>
      </c>
      <c r="G659" s="83"/>
      <c r="H659" s="84">
        <v>172254</v>
      </c>
      <c r="I659" s="85"/>
      <c r="J659" s="82">
        <v>262.05</v>
      </c>
      <c r="K659" s="86">
        <v>0</v>
      </c>
      <c r="L659" s="82"/>
      <c r="M659" s="82"/>
      <c r="N659" s="82"/>
      <c r="O659" s="82"/>
      <c r="P659" s="82" t="s">
        <v>8279</v>
      </c>
      <c r="Q659" s="86"/>
      <c r="R659" s="82">
        <v>0</v>
      </c>
      <c r="S659" s="86">
        <v>344508</v>
      </c>
      <c r="T659" s="83">
        <v>45777</v>
      </c>
      <c r="U659" s="82">
        <v>100</v>
      </c>
      <c r="V659" s="82">
        <v>22452</v>
      </c>
      <c r="W659" s="82" t="s">
        <v>4961</v>
      </c>
      <c r="X659" s="82">
        <v>284.6909</v>
      </c>
      <c r="Y659" s="86">
        <v>49039147.810000002</v>
      </c>
      <c r="Z659" s="86"/>
      <c r="AA659" s="82">
        <v>261.3</v>
      </c>
      <c r="AB659" s="86">
        <v>0.28999999999999998</v>
      </c>
      <c r="AC659" s="86">
        <v>45139160.700000003</v>
      </c>
      <c r="AD659" s="86">
        <v>45139160.700000003</v>
      </c>
      <c r="AE659" s="86">
        <v>0</v>
      </c>
      <c r="AF659" s="86">
        <v>-3899987.11</v>
      </c>
      <c r="AG659" s="86">
        <v>-4029177.61</v>
      </c>
      <c r="AH659" s="86">
        <v>129190.5</v>
      </c>
      <c r="AI659" s="86"/>
      <c r="AJ659" s="86">
        <v>5094487458.5100002</v>
      </c>
      <c r="AK659" s="82">
        <v>0.88600000000000001</v>
      </c>
      <c r="AL659" s="82" t="s">
        <v>8545</v>
      </c>
      <c r="AM659" s="82" t="s">
        <v>4979</v>
      </c>
      <c r="AN659" s="82">
        <v>74506</v>
      </c>
      <c r="AO659" s="82" t="s">
        <v>8280</v>
      </c>
      <c r="AP659" s="82"/>
      <c r="AQ659" s="83"/>
      <c r="AR659" s="83"/>
      <c r="AS659" s="82">
        <v>0</v>
      </c>
      <c r="AT659" s="82"/>
      <c r="AU659" s="83">
        <v>45777</v>
      </c>
      <c r="AV659" s="82" t="s">
        <v>4979</v>
      </c>
      <c r="AW659" s="82">
        <v>2</v>
      </c>
      <c r="AX659" s="83"/>
      <c r="AY659" s="82" t="s">
        <v>4963</v>
      </c>
      <c r="AZ659" s="82">
        <v>1</v>
      </c>
      <c r="BA659" s="82"/>
      <c r="BB659" s="82"/>
      <c r="BC659" s="87"/>
      <c r="BD659" s="87"/>
      <c r="BE659" s="87"/>
      <c r="BF659" s="87"/>
      <c r="BG659" s="82" t="s">
        <v>4888</v>
      </c>
      <c r="BH659" s="82" t="s">
        <v>8663</v>
      </c>
      <c r="BI659" s="82"/>
      <c r="BJ659" s="82"/>
      <c r="BK659" s="82"/>
      <c r="BL659" s="86">
        <v>45139160.700000003</v>
      </c>
      <c r="BM659" s="82">
        <v>0.88600000000000001</v>
      </c>
      <c r="BN659" s="82" t="s">
        <v>4964</v>
      </c>
      <c r="BO659" s="82"/>
      <c r="BP659" s="88"/>
      <c r="BQ659" s="88"/>
      <c r="BR659" s="88"/>
      <c r="BS659" s="82"/>
      <c r="BT659" s="85"/>
    </row>
    <row r="660" spans="1:72" hidden="1">
      <c r="A660" s="82" t="s">
        <v>5076</v>
      </c>
      <c r="B660" s="82" t="s">
        <v>5077</v>
      </c>
      <c r="C660" s="82" t="s">
        <v>1761</v>
      </c>
      <c r="D660" s="82" t="s">
        <v>5302</v>
      </c>
      <c r="E660" s="82" t="s">
        <v>8336</v>
      </c>
      <c r="F660" s="82" t="s">
        <v>4978</v>
      </c>
      <c r="G660" s="83"/>
      <c r="H660" s="84">
        <v>26068</v>
      </c>
      <c r="I660" s="85"/>
      <c r="J660" s="82">
        <v>2928.8</v>
      </c>
      <c r="K660" s="86">
        <v>0</v>
      </c>
      <c r="L660" s="82"/>
      <c r="M660" s="82"/>
      <c r="N660" s="82"/>
      <c r="O660" s="82"/>
      <c r="P660" s="82" t="s">
        <v>8337</v>
      </c>
      <c r="Q660" s="86"/>
      <c r="R660" s="82">
        <v>0</v>
      </c>
      <c r="S660" s="86">
        <v>130340</v>
      </c>
      <c r="T660" s="83">
        <v>45777</v>
      </c>
      <c r="U660" s="82">
        <v>100</v>
      </c>
      <c r="V660" s="82">
        <v>6678</v>
      </c>
      <c r="W660" s="82" t="s">
        <v>4961</v>
      </c>
      <c r="X660" s="82">
        <v>1237.4772</v>
      </c>
      <c r="Y660" s="86">
        <v>32258556.129999999</v>
      </c>
      <c r="Z660" s="86"/>
      <c r="AA660" s="82">
        <v>2909.6</v>
      </c>
      <c r="AB660" s="86">
        <v>0.66</v>
      </c>
      <c r="AC660" s="86">
        <v>76347958.400000006</v>
      </c>
      <c r="AD660" s="86">
        <v>76347958.400000006</v>
      </c>
      <c r="AE660" s="86">
        <v>0</v>
      </c>
      <c r="AF660" s="86">
        <v>44089402.270000003</v>
      </c>
      <c r="AG660" s="86">
        <v>43588896.670000002</v>
      </c>
      <c r="AH660" s="86">
        <v>500505.59999999998</v>
      </c>
      <c r="AI660" s="86"/>
      <c r="AJ660" s="86">
        <v>5094487458.5100002</v>
      </c>
      <c r="AK660" s="82">
        <v>1.4985999999999999</v>
      </c>
      <c r="AL660" s="82" t="s">
        <v>8338</v>
      </c>
      <c r="AM660" s="82" t="s">
        <v>4979</v>
      </c>
      <c r="AN660" s="82">
        <v>7362</v>
      </c>
      <c r="AO660" s="82" t="s">
        <v>8339</v>
      </c>
      <c r="AP660" s="82"/>
      <c r="AQ660" s="83">
        <v>45477</v>
      </c>
      <c r="AR660" s="83"/>
      <c r="AS660" s="82">
        <v>0</v>
      </c>
      <c r="AT660" s="82"/>
      <c r="AU660" s="83">
        <v>45777</v>
      </c>
      <c r="AV660" s="82" t="s">
        <v>4979</v>
      </c>
      <c r="AW660" s="82">
        <v>5</v>
      </c>
      <c r="AX660" s="83"/>
      <c r="AY660" s="82" t="s">
        <v>4963</v>
      </c>
      <c r="AZ660" s="82">
        <v>1</v>
      </c>
      <c r="BA660" s="82"/>
      <c r="BB660" s="82"/>
      <c r="BC660" s="87"/>
      <c r="BD660" s="87"/>
      <c r="BE660" s="87"/>
      <c r="BF660" s="87"/>
      <c r="BG660" s="82" t="s">
        <v>4888</v>
      </c>
      <c r="BH660" s="82" t="s">
        <v>8663</v>
      </c>
      <c r="BI660" s="82"/>
      <c r="BJ660" s="82"/>
      <c r="BK660" s="82"/>
      <c r="BL660" s="86">
        <v>76347958.400000006</v>
      </c>
      <c r="BM660" s="82">
        <v>1.4985999999999999</v>
      </c>
      <c r="BN660" s="82" t="s">
        <v>4984</v>
      </c>
      <c r="BO660" s="82"/>
      <c r="BP660" s="88"/>
      <c r="BQ660" s="88"/>
      <c r="BR660" s="88"/>
      <c r="BS660" s="82"/>
      <c r="BT660" s="85"/>
    </row>
    <row r="661" spans="1:72" hidden="1">
      <c r="A661" s="82" t="s">
        <v>5076</v>
      </c>
      <c r="B661" s="82" t="s">
        <v>5077</v>
      </c>
      <c r="C661" s="82" t="s">
        <v>1835</v>
      </c>
      <c r="D661" s="82" t="s">
        <v>5274</v>
      </c>
      <c r="E661" s="82" t="s">
        <v>8549</v>
      </c>
      <c r="F661" s="82" t="s">
        <v>4978</v>
      </c>
      <c r="G661" s="83"/>
      <c r="H661" s="84">
        <v>6553</v>
      </c>
      <c r="I661" s="85"/>
      <c r="J661" s="82">
        <v>12257</v>
      </c>
      <c r="K661" s="86">
        <v>0</v>
      </c>
      <c r="L661" s="82"/>
      <c r="M661" s="82"/>
      <c r="N661" s="82"/>
      <c r="O661" s="82"/>
      <c r="P661" s="82" t="s">
        <v>8337</v>
      </c>
      <c r="Q661" s="86"/>
      <c r="R661" s="82">
        <v>0</v>
      </c>
      <c r="S661" s="86">
        <v>32765</v>
      </c>
      <c r="T661" s="83">
        <v>45777</v>
      </c>
      <c r="U661" s="82">
        <v>100</v>
      </c>
      <c r="V661" s="82">
        <v>6683</v>
      </c>
      <c r="W661" s="82" t="s">
        <v>4961</v>
      </c>
      <c r="X661" s="82">
        <v>9934.0666000000001</v>
      </c>
      <c r="Y661" s="86">
        <v>65097938.390000001</v>
      </c>
      <c r="Z661" s="86"/>
      <c r="AA661" s="82">
        <v>11841</v>
      </c>
      <c r="AB661" s="86">
        <v>3.51</v>
      </c>
      <c r="AC661" s="86">
        <v>80320121</v>
      </c>
      <c r="AD661" s="86">
        <v>80320121</v>
      </c>
      <c r="AE661" s="86">
        <v>0</v>
      </c>
      <c r="AF661" s="86">
        <v>15222182.609999999</v>
      </c>
      <c r="AG661" s="86">
        <v>12496134.609999999</v>
      </c>
      <c r="AH661" s="86">
        <v>2726048</v>
      </c>
      <c r="AI661" s="86"/>
      <c r="AJ661" s="86">
        <v>5094487458.5100002</v>
      </c>
      <c r="AK661" s="82">
        <v>1.5766</v>
      </c>
      <c r="AL661" s="82" t="s">
        <v>8550</v>
      </c>
      <c r="AM661" s="82" t="s">
        <v>4979</v>
      </c>
      <c r="AN661" s="82">
        <v>7395</v>
      </c>
      <c r="AO661" s="82" t="s">
        <v>8339</v>
      </c>
      <c r="AP661" s="82"/>
      <c r="AQ661" s="83">
        <v>45505</v>
      </c>
      <c r="AR661" s="83"/>
      <c r="AS661" s="82">
        <v>0</v>
      </c>
      <c r="AT661" s="82"/>
      <c r="AU661" s="83">
        <v>45777</v>
      </c>
      <c r="AV661" s="82" t="s">
        <v>4979</v>
      </c>
      <c r="AW661" s="82">
        <v>5</v>
      </c>
      <c r="AX661" s="83"/>
      <c r="AY661" s="82" t="s">
        <v>4963</v>
      </c>
      <c r="AZ661" s="82">
        <v>1</v>
      </c>
      <c r="BA661" s="82"/>
      <c r="BB661" s="82"/>
      <c r="BC661" s="87"/>
      <c r="BD661" s="87"/>
      <c r="BE661" s="87"/>
      <c r="BF661" s="87"/>
      <c r="BG661" s="82" t="s">
        <v>4888</v>
      </c>
      <c r="BH661" s="82" t="s">
        <v>8663</v>
      </c>
      <c r="BI661" s="82"/>
      <c r="BJ661" s="82"/>
      <c r="BK661" s="82"/>
      <c r="BL661" s="86">
        <v>80320121</v>
      </c>
      <c r="BM661" s="82">
        <v>1.5766</v>
      </c>
      <c r="BN661" s="82" t="s">
        <v>4984</v>
      </c>
      <c r="BO661" s="82"/>
      <c r="BP661" s="88"/>
      <c r="BQ661" s="88"/>
      <c r="BR661" s="88"/>
      <c r="BS661" s="82"/>
      <c r="BT661" s="85"/>
    </row>
    <row r="662" spans="1:72" hidden="1">
      <c r="A662" s="82" t="s">
        <v>5076</v>
      </c>
      <c r="B662" s="82" t="s">
        <v>5077</v>
      </c>
      <c r="C662" s="82" t="s">
        <v>2048</v>
      </c>
      <c r="D662" s="82" t="s">
        <v>10017</v>
      </c>
      <c r="E662" s="82" t="s">
        <v>10018</v>
      </c>
      <c r="F662" s="82" t="s">
        <v>4978</v>
      </c>
      <c r="G662" s="83"/>
      <c r="H662" s="84">
        <v>6750</v>
      </c>
      <c r="I662" s="85"/>
      <c r="J662" s="82">
        <v>11992</v>
      </c>
      <c r="K662" s="86">
        <v>0</v>
      </c>
      <c r="L662" s="82"/>
      <c r="M662" s="82"/>
      <c r="N662" s="82"/>
      <c r="O662" s="82"/>
      <c r="P662" s="82" t="s">
        <v>4999</v>
      </c>
      <c r="Q662" s="86"/>
      <c r="R662" s="82">
        <v>0</v>
      </c>
      <c r="S662" s="86">
        <v>67500</v>
      </c>
      <c r="T662" s="83">
        <v>45777</v>
      </c>
      <c r="U662" s="82">
        <v>100</v>
      </c>
      <c r="V662" s="82">
        <v>160414</v>
      </c>
      <c r="W662" s="82" t="s">
        <v>4961</v>
      </c>
      <c r="X662" s="82">
        <v>11636.6615</v>
      </c>
      <c r="Y662" s="86">
        <v>78547465.280000001</v>
      </c>
      <c r="Z662" s="86"/>
      <c r="AA662" s="82">
        <v>12278</v>
      </c>
      <c r="AB662" s="86">
        <v>-2.33</v>
      </c>
      <c r="AC662" s="86">
        <v>80946000</v>
      </c>
      <c r="AD662" s="86">
        <v>80946000</v>
      </c>
      <c r="AE662" s="86">
        <v>0</v>
      </c>
      <c r="AF662" s="86">
        <v>2398534.7200000002</v>
      </c>
      <c r="AG662" s="86">
        <v>4329034.72</v>
      </c>
      <c r="AH662" s="86">
        <v>-1930500</v>
      </c>
      <c r="AI662" s="86"/>
      <c r="AJ662" s="86">
        <v>5094487458.5100002</v>
      </c>
      <c r="AK662" s="82">
        <v>1.5889</v>
      </c>
      <c r="AL662" s="82" t="s">
        <v>10019</v>
      </c>
      <c r="AM662" s="82" t="s">
        <v>4979</v>
      </c>
      <c r="AN662" s="82">
        <v>7535</v>
      </c>
      <c r="AO662" s="82" t="s">
        <v>5000</v>
      </c>
      <c r="AP662" s="82"/>
      <c r="AQ662" s="83"/>
      <c r="AR662" s="83"/>
      <c r="AS662" s="82">
        <v>0</v>
      </c>
      <c r="AT662" s="82"/>
      <c r="AU662" s="83">
        <v>45777</v>
      </c>
      <c r="AV662" s="82" t="s">
        <v>4979</v>
      </c>
      <c r="AW662" s="82">
        <v>10</v>
      </c>
      <c r="AX662" s="83"/>
      <c r="AY662" s="82" t="s">
        <v>4963</v>
      </c>
      <c r="AZ662" s="82">
        <v>1</v>
      </c>
      <c r="BA662" s="82"/>
      <c r="BB662" s="82"/>
      <c r="BC662" s="87"/>
      <c r="BD662" s="87"/>
      <c r="BE662" s="87"/>
      <c r="BF662" s="87"/>
      <c r="BG662" s="82" t="s">
        <v>4888</v>
      </c>
      <c r="BH662" s="82" t="s">
        <v>8663</v>
      </c>
      <c r="BI662" s="82"/>
      <c r="BJ662" s="82"/>
      <c r="BK662" s="82"/>
      <c r="BL662" s="86">
        <v>80946000</v>
      </c>
      <c r="BM662" s="82">
        <v>1.5889</v>
      </c>
      <c r="BN662" s="82" t="s">
        <v>4997</v>
      </c>
      <c r="BO662" s="82"/>
      <c r="BP662" s="88"/>
      <c r="BQ662" s="88"/>
      <c r="BR662" s="88"/>
      <c r="BS662" s="82"/>
      <c r="BT662" s="85"/>
    </row>
    <row r="663" spans="1:72" hidden="1">
      <c r="A663" s="82" t="s">
        <v>5076</v>
      </c>
      <c r="B663" s="82" t="s">
        <v>5077</v>
      </c>
      <c r="C663" s="82" t="s">
        <v>2110</v>
      </c>
      <c r="D663" s="82" t="s">
        <v>5282</v>
      </c>
      <c r="E663" s="82" t="s">
        <v>8307</v>
      </c>
      <c r="F663" s="82" t="s">
        <v>4978</v>
      </c>
      <c r="G663" s="83"/>
      <c r="H663" s="84">
        <v>218938</v>
      </c>
      <c r="I663" s="85"/>
      <c r="J663" s="82">
        <v>354.55</v>
      </c>
      <c r="K663" s="86">
        <v>0</v>
      </c>
      <c r="L663" s="82"/>
      <c r="M663" s="82"/>
      <c r="N663" s="82"/>
      <c r="O663" s="82"/>
      <c r="P663" s="82" t="s">
        <v>8308</v>
      </c>
      <c r="Q663" s="86"/>
      <c r="R663" s="82">
        <v>0</v>
      </c>
      <c r="S663" s="86">
        <v>2189380</v>
      </c>
      <c r="T663" s="83">
        <v>45777</v>
      </c>
      <c r="U663" s="82">
        <v>100</v>
      </c>
      <c r="V663" s="82">
        <v>6702</v>
      </c>
      <c r="W663" s="82" t="s">
        <v>4961</v>
      </c>
      <c r="X663" s="82">
        <v>247.42150000000001</v>
      </c>
      <c r="Y663" s="86">
        <v>54169977.939999998</v>
      </c>
      <c r="Z663" s="86"/>
      <c r="AA663" s="82">
        <v>356.95</v>
      </c>
      <c r="AB663" s="86">
        <v>-0.67</v>
      </c>
      <c r="AC663" s="86">
        <v>77624467.900000006</v>
      </c>
      <c r="AD663" s="86">
        <v>77624467.900000006</v>
      </c>
      <c r="AE663" s="86">
        <v>0</v>
      </c>
      <c r="AF663" s="86">
        <v>23454489.960000001</v>
      </c>
      <c r="AG663" s="86">
        <v>23979941.16</v>
      </c>
      <c r="AH663" s="86">
        <v>-525451.19999999995</v>
      </c>
      <c r="AI663" s="86"/>
      <c r="AJ663" s="86">
        <v>5094487458.5100002</v>
      </c>
      <c r="AK663" s="82">
        <v>1.5237000000000001</v>
      </c>
      <c r="AL663" s="82" t="s">
        <v>8553</v>
      </c>
      <c r="AM663" s="82" t="s">
        <v>4979</v>
      </c>
      <c r="AN663" s="82">
        <v>7567</v>
      </c>
      <c r="AO663" s="82" t="s">
        <v>8309</v>
      </c>
      <c r="AP663" s="82"/>
      <c r="AQ663" s="83">
        <v>45687</v>
      </c>
      <c r="AR663" s="83"/>
      <c r="AS663" s="82">
        <v>0</v>
      </c>
      <c r="AT663" s="82"/>
      <c r="AU663" s="83">
        <v>45777</v>
      </c>
      <c r="AV663" s="82" t="s">
        <v>4979</v>
      </c>
      <c r="AW663" s="82">
        <v>10</v>
      </c>
      <c r="AX663" s="83"/>
      <c r="AY663" s="82" t="s">
        <v>4963</v>
      </c>
      <c r="AZ663" s="82">
        <v>1</v>
      </c>
      <c r="BA663" s="82"/>
      <c r="BB663" s="82"/>
      <c r="BC663" s="87"/>
      <c r="BD663" s="87"/>
      <c r="BE663" s="87"/>
      <c r="BF663" s="87"/>
      <c r="BG663" s="82" t="s">
        <v>4888</v>
      </c>
      <c r="BH663" s="82" t="s">
        <v>8663</v>
      </c>
      <c r="BI663" s="82"/>
      <c r="BJ663" s="82"/>
      <c r="BK663" s="82"/>
      <c r="BL663" s="86">
        <v>77624467.900000006</v>
      </c>
      <c r="BM663" s="82">
        <v>1.5237000000000001</v>
      </c>
      <c r="BN663" s="82" t="s">
        <v>8309</v>
      </c>
      <c r="BO663" s="82"/>
      <c r="BP663" s="88"/>
      <c r="BQ663" s="88"/>
      <c r="BR663" s="88"/>
      <c r="BS663" s="82"/>
      <c r="BT663" s="85"/>
    </row>
    <row r="664" spans="1:72" hidden="1">
      <c r="A664" s="82" t="s">
        <v>5076</v>
      </c>
      <c r="B664" s="82" t="s">
        <v>5077</v>
      </c>
      <c r="C664" s="82" t="s">
        <v>2133</v>
      </c>
      <c r="D664" s="82" t="s">
        <v>5455</v>
      </c>
      <c r="E664" s="82" t="s">
        <v>8899</v>
      </c>
      <c r="F664" s="82" t="s">
        <v>4978</v>
      </c>
      <c r="G664" s="83"/>
      <c r="H664" s="84">
        <v>128617</v>
      </c>
      <c r="I664" s="85"/>
      <c r="J664" s="82">
        <v>410.75</v>
      </c>
      <c r="K664" s="86">
        <v>0</v>
      </c>
      <c r="L664" s="82"/>
      <c r="M664" s="82"/>
      <c r="N664" s="82"/>
      <c r="O664" s="82"/>
      <c r="P664" s="82" t="s">
        <v>8769</v>
      </c>
      <c r="Q664" s="86"/>
      <c r="R664" s="82">
        <v>0</v>
      </c>
      <c r="S664" s="86">
        <v>1286170</v>
      </c>
      <c r="T664" s="83">
        <v>45777</v>
      </c>
      <c r="U664" s="82">
        <v>100</v>
      </c>
      <c r="V664" s="82">
        <v>9796</v>
      </c>
      <c r="W664" s="82" t="s">
        <v>4961</v>
      </c>
      <c r="X664" s="82">
        <v>472.9676</v>
      </c>
      <c r="Y664" s="86">
        <v>60831673.810000002</v>
      </c>
      <c r="Z664" s="86"/>
      <c r="AA664" s="82">
        <v>404.45</v>
      </c>
      <c r="AB664" s="86">
        <v>1.56</v>
      </c>
      <c r="AC664" s="86">
        <v>52829432.75</v>
      </c>
      <c r="AD664" s="86">
        <v>52829432.75</v>
      </c>
      <c r="AE664" s="86">
        <v>0</v>
      </c>
      <c r="AF664" s="86">
        <v>-8002241.0599999996</v>
      </c>
      <c r="AG664" s="86">
        <v>-8812528.1600000001</v>
      </c>
      <c r="AH664" s="86">
        <v>810287.1</v>
      </c>
      <c r="AI664" s="86"/>
      <c r="AJ664" s="86">
        <v>5094487458.5100002</v>
      </c>
      <c r="AK664" s="82">
        <v>1.0369999999999999</v>
      </c>
      <c r="AL664" s="82" t="s">
        <v>8900</v>
      </c>
      <c r="AM664" s="82" t="s">
        <v>4979</v>
      </c>
      <c r="AN664" s="82">
        <v>71831</v>
      </c>
      <c r="AO664" s="82" t="s">
        <v>8771</v>
      </c>
      <c r="AP664" s="82"/>
      <c r="AQ664" s="83">
        <v>45702</v>
      </c>
      <c r="AR664" s="83"/>
      <c r="AS664" s="82">
        <v>0</v>
      </c>
      <c r="AT664" s="82"/>
      <c r="AU664" s="83">
        <v>45777</v>
      </c>
      <c r="AV664" s="82" t="s">
        <v>4979</v>
      </c>
      <c r="AW664" s="82">
        <v>10</v>
      </c>
      <c r="AX664" s="83"/>
      <c r="AY664" s="82" t="s">
        <v>4963</v>
      </c>
      <c r="AZ664" s="82">
        <v>1</v>
      </c>
      <c r="BA664" s="82"/>
      <c r="BB664" s="82"/>
      <c r="BC664" s="87"/>
      <c r="BD664" s="87"/>
      <c r="BE664" s="87"/>
      <c r="BF664" s="87"/>
      <c r="BG664" s="82" t="s">
        <v>4888</v>
      </c>
      <c r="BH664" s="82" t="s">
        <v>8663</v>
      </c>
      <c r="BI664" s="82"/>
      <c r="BJ664" s="82"/>
      <c r="BK664" s="82"/>
      <c r="BL664" s="86">
        <v>52829432.75</v>
      </c>
      <c r="BM664" s="82">
        <v>1.0369999999999999</v>
      </c>
      <c r="BN664" s="82" t="s">
        <v>4975</v>
      </c>
      <c r="BO664" s="82"/>
      <c r="BP664" s="88"/>
      <c r="BQ664" s="88"/>
      <c r="BR664" s="88"/>
      <c r="BS664" s="82"/>
      <c r="BT664" s="85"/>
    </row>
    <row r="665" spans="1:72" hidden="1">
      <c r="A665" s="82" t="s">
        <v>5076</v>
      </c>
      <c r="B665" s="82" t="s">
        <v>5077</v>
      </c>
      <c r="C665" s="82" t="s">
        <v>2232</v>
      </c>
      <c r="D665" s="82" t="s">
        <v>3369</v>
      </c>
      <c r="E665" s="82" t="s">
        <v>8310</v>
      </c>
      <c r="F665" s="82" t="s">
        <v>4978</v>
      </c>
      <c r="G665" s="83"/>
      <c r="H665" s="84">
        <v>281461</v>
      </c>
      <c r="I665" s="85"/>
      <c r="J665" s="82">
        <v>407.4</v>
      </c>
      <c r="K665" s="86">
        <v>0</v>
      </c>
      <c r="L665" s="82"/>
      <c r="M665" s="82"/>
      <c r="N665" s="82"/>
      <c r="O665" s="82"/>
      <c r="P665" s="82" t="s">
        <v>8287</v>
      </c>
      <c r="Q665" s="86"/>
      <c r="R665" s="82">
        <v>0</v>
      </c>
      <c r="S665" s="86">
        <v>2814610</v>
      </c>
      <c r="T665" s="83">
        <v>45777</v>
      </c>
      <c r="U665" s="82">
        <v>100</v>
      </c>
      <c r="V665" s="82">
        <v>6732</v>
      </c>
      <c r="W665" s="82" t="s">
        <v>4961</v>
      </c>
      <c r="X665" s="82">
        <v>392.82760000000002</v>
      </c>
      <c r="Y665" s="86">
        <v>110565645.14</v>
      </c>
      <c r="Z665" s="86"/>
      <c r="AA665" s="82">
        <v>413.5</v>
      </c>
      <c r="AB665" s="86">
        <v>-1.48</v>
      </c>
      <c r="AC665" s="86">
        <v>114667211.40000001</v>
      </c>
      <c r="AD665" s="86">
        <v>114667211.40000001</v>
      </c>
      <c r="AE665" s="86">
        <v>0</v>
      </c>
      <c r="AF665" s="86">
        <v>4101566.26</v>
      </c>
      <c r="AG665" s="86">
        <v>5818478.3600000003</v>
      </c>
      <c r="AH665" s="86">
        <v>-1716912.1</v>
      </c>
      <c r="AI665" s="86"/>
      <c r="AJ665" s="86">
        <v>5094487458.5100002</v>
      </c>
      <c r="AK665" s="82">
        <v>2.2507999999999999</v>
      </c>
      <c r="AL665" s="82" t="s">
        <v>8559</v>
      </c>
      <c r="AM665" s="82" t="s">
        <v>4979</v>
      </c>
      <c r="AN665" s="82">
        <v>7708</v>
      </c>
      <c r="AO665" s="82" t="s">
        <v>8280</v>
      </c>
      <c r="AP665" s="82"/>
      <c r="AQ665" s="83">
        <v>45734</v>
      </c>
      <c r="AR665" s="83"/>
      <c r="AS665" s="82">
        <v>0</v>
      </c>
      <c r="AT665" s="82"/>
      <c r="AU665" s="83">
        <v>45777</v>
      </c>
      <c r="AV665" s="82" t="s">
        <v>4979</v>
      </c>
      <c r="AW665" s="82">
        <v>10</v>
      </c>
      <c r="AX665" s="83"/>
      <c r="AY665" s="82" t="s">
        <v>4963</v>
      </c>
      <c r="AZ665" s="82">
        <v>1</v>
      </c>
      <c r="BA665" s="82"/>
      <c r="BB665" s="82"/>
      <c r="BC665" s="87"/>
      <c r="BD665" s="87"/>
      <c r="BE665" s="87"/>
      <c r="BF665" s="87"/>
      <c r="BG665" s="82" t="s">
        <v>4888</v>
      </c>
      <c r="BH665" s="82" t="s">
        <v>8663</v>
      </c>
      <c r="BI665" s="82"/>
      <c r="BJ665" s="82"/>
      <c r="BK665" s="82"/>
      <c r="BL665" s="86">
        <v>114667211.40000001</v>
      </c>
      <c r="BM665" s="82">
        <v>2.2507999999999999</v>
      </c>
      <c r="BN665" s="82" t="s">
        <v>4964</v>
      </c>
      <c r="BO665" s="82"/>
      <c r="BP665" s="88"/>
      <c r="BQ665" s="88"/>
      <c r="BR665" s="88"/>
      <c r="BS665" s="82"/>
      <c r="BT665" s="85"/>
    </row>
    <row r="666" spans="1:72" hidden="1">
      <c r="A666" s="82" t="s">
        <v>5076</v>
      </c>
      <c r="B666" s="82" t="s">
        <v>5077</v>
      </c>
      <c r="C666" s="82" t="s">
        <v>3449</v>
      </c>
      <c r="D666" s="82" t="s">
        <v>3448</v>
      </c>
      <c r="E666" s="82" t="s">
        <v>9609</v>
      </c>
      <c r="F666" s="82" t="s">
        <v>4978</v>
      </c>
      <c r="G666" s="83"/>
      <c r="H666" s="84">
        <v>35396</v>
      </c>
      <c r="I666" s="85"/>
      <c r="J666" s="82">
        <v>1310.5</v>
      </c>
      <c r="K666" s="86">
        <v>0</v>
      </c>
      <c r="L666" s="82"/>
      <c r="M666" s="82"/>
      <c r="N666" s="82"/>
      <c r="O666" s="82"/>
      <c r="P666" s="82" t="s">
        <v>5027</v>
      </c>
      <c r="Q666" s="86"/>
      <c r="R666" s="82">
        <v>0</v>
      </c>
      <c r="S666" s="86">
        <v>353960</v>
      </c>
      <c r="T666" s="83">
        <v>45777</v>
      </c>
      <c r="U666" s="82">
        <v>100</v>
      </c>
      <c r="V666" s="82">
        <v>163024</v>
      </c>
      <c r="W666" s="82" t="s">
        <v>4961</v>
      </c>
      <c r="X666" s="82">
        <v>1646.0014000000001</v>
      </c>
      <c r="Y666" s="86">
        <v>58261866.289999999</v>
      </c>
      <c r="Z666" s="86"/>
      <c r="AA666" s="82">
        <v>1351.3</v>
      </c>
      <c r="AB666" s="86">
        <v>-3.02</v>
      </c>
      <c r="AC666" s="86">
        <v>46386458</v>
      </c>
      <c r="AD666" s="86">
        <v>46386458</v>
      </c>
      <c r="AE666" s="86">
        <v>0</v>
      </c>
      <c r="AF666" s="86">
        <v>-11875408.289999999</v>
      </c>
      <c r="AG666" s="86">
        <v>-10431251.49</v>
      </c>
      <c r="AH666" s="86">
        <v>-1444156.8</v>
      </c>
      <c r="AI666" s="86"/>
      <c r="AJ666" s="86">
        <v>5094487458.5100002</v>
      </c>
      <c r="AK666" s="82">
        <v>0.91049999999999998</v>
      </c>
      <c r="AL666" s="82" t="s">
        <v>9610</v>
      </c>
      <c r="AM666" s="82" t="s">
        <v>4979</v>
      </c>
      <c r="AN666" s="82">
        <v>797726</v>
      </c>
      <c r="AO666" s="82" t="s">
        <v>5028</v>
      </c>
      <c r="AP666" s="82"/>
      <c r="AQ666" s="83">
        <v>45540</v>
      </c>
      <c r="AR666" s="83"/>
      <c r="AS666" s="82">
        <v>0</v>
      </c>
      <c r="AT666" s="82"/>
      <c r="AU666" s="83">
        <v>45777</v>
      </c>
      <c r="AV666" s="82" t="s">
        <v>4979</v>
      </c>
      <c r="AW666" s="82">
        <v>10</v>
      </c>
      <c r="AX666" s="83"/>
      <c r="AY666" s="82" t="s">
        <v>4963</v>
      </c>
      <c r="AZ666" s="82">
        <v>1</v>
      </c>
      <c r="BA666" s="82"/>
      <c r="BB666" s="82"/>
      <c r="BC666" s="87"/>
      <c r="BD666" s="87"/>
      <c r="BE666" s="87"/>
      <c r="BF666" s="87"/>
      <c r="BG666" s="82" t="s">
        <v>4888</v>
      </c>
      <c r="BH666" s="82" t="s">
        <v>8663</v>
      </c>
      <c r="BI666" s="82"/>
      <c r="BJ666" s="82"/>
      <c r="BK666" s="82"/>
      <c r="BL666" s="86">
        <v>46386458</v>
      </c>
      <c r="BM666" s="82">
        <v>0.91049999999999998</v>
      </c>
      <c r="BN666" s="82" t="s">
        <v>4983</v>
      </c>
      <c r="BO666" s="82"/>
      <c r="BP666" s="88"/>
      <c r="BQ666" s="88"/>
      <c r="BR666" s="88"/>
      <c r="BS666" s="82"/>
      <c r="BT666" s="85"/>
    </row>
    <row r="667" spans="1:72" hidden="1">
      <c r="A667" s="82" t="s">
        <v>5076</v>
      </c>
      <c r="B667" s="82" t="s">
        <v>5077</v>
      </c>
      <c r="C667" s="82" t="s">
        <v>2364</v>
      </c>
      <c r="D667" s="82" t="s">
        <v>5661</v>
      </c>
      <c r="E667" s="82" t="s">
        <v>9219</v>
      </c>
      <c r="F667" s="82" t="s">
        <v>4978</v>
      </c>
      <c r="G667" s="83"/>
      <c r="H667" s="84">
        <v>38053</v>
      </c>
      <c r="I667" s="85"/>
      <c r="J667" s="82">
        <v>2455.6999999999998</v>
      </c>
      <c r="K667" s="86">
        <v>0</v>
      </c>
      <c r="L667" s="82"/>
      <c r="M667" s="82"/>
      <c r="N667" s="82"/>
      <c r="O667" s="82"/>
      <c r="P667" s="82" t="s">
        <v>8927</v>
      </c>
      <c r="Q667" s="86"/>
      <c r="R667" s="82">
        <v>0</v>
      </c>
      <c r="S667" s="86">
        <v>76106</v>
      </c>
      <c r="T667" s="83">
        <v>45777</v>
      </c>
      <c r="U667" s="82">
        <v>100</v>
      </c>
      <c r="V667" s="82">
        <v>6739</v>
      </c>
      <c r="W667" s="82" t="s">
        <v>4961</v>
      </c>
      <c r="X667" s="82">
        <v>1934.2669000000001</v>
      </c>
      <c r="Y667" s="86">
        <v>73604658.760000005</v>
      </c>
      <c r="Z667" s="86"/>
      <c r="AA667" s="82">
        <v>2489.8000000000002</v>
      </c>
      <c r="AB667" s="86">
        <v>-1.37</v>
      </c>
      <c r="AC667" s="86">
        <v>93446752.099999994</v>
      </c>
      <c r="AD667" s="86">
        <v>93446752.099999994</v>
      </c>
      <c r="AE667" s="86">
        <v>0</v>
      </c>
      <c r="AF667" s="86">
        <v>19842093.34</v>
      </c>
      <c r="AG667" s="86">
        <v>21139700.640000001</v>
      </c>
      <c r="AH667" s="86">
        <v>-1297607.3</v>
      </c>
      <c r="AI667" s="86"/>
      <c r="AJ667" s="86">
        <v>5094487458.5100002</v>
      </c>
      <c r="AK667" s="82">
        <v>1.8343</v>
      </c>
      <c r="AL667" s="82" t="s">
        <v>9220</v>
      </c>
      <c r="AM667" s="82" t="s">
        <v>4979</v>
      </c>
      <c r="AN667" s="82">
        <v>7772</v>
      </c>
      <c r="AO667" s="82" t="s">
        <v>8614</v>
      </c>
      <c r="AP667" s="82"/>
      <c r="AQ667" s="83">
        <v>45497</v>
      </c>
      <c r="AR667" s="83"/>
      <c r="AS667" s="82">
        <v>0</v>
      </c>
      <c r="AT667" s="82"/>
      <c r="AU667" s="83">
        <v>45777</v>
      </c>
      <c r="AV667" s="82" t="s">
        <v>4979</v>
      </c>
      <c r="AW667" s="82">
        <v>2</v>
      </c>
      <c r="AX667" s="83"/>
      <c r="AY667" s="82" t="s">
        <v>4963</v>
      </c>
      <c r="AZ667" s="82">
        <v>1</v>
      </c>
      <c r="BA667" s="82"/>
      <c r="BB667" s="82"/>
      <c r="BC667" s="87"/>
      <c r="BD667" s="87"/>
      <c r="BE667" s="87"/>
      <c r="BF667" s="87"/>
      <c r="BG667" s="82" t="s">
        <v>4888</v>
      </c>
      <c r="BH667" s="82" t="s">
        <v>8663</v>
      </c>
      <c r="BI667" s="82"/>
      <c r="BJ667" s="82"/>
      <c r="BK667" s="82"/>
      <c r="BL667" s="86">
        <v>93446752.099999994</v>
      </c>
      <c r="BM667" s="82">
        <v>1.8343</v>
      </c>
      <c r="BN667" s="82" t="s">
        <v>4980</v>
      </c>
      <c r="BO667" s="82"/>
      <c r="BP667" s="88"/>
      <c r="BQ667" s="88"/>
      <c r="BR667" s="88"/>
      <c r="BS667" s="82"/>
      <c r="BT667" s="85"/>
    </row>
    <row r="668" spans="1:72" hidden="1">
      <c r="A668" s="82" t="s">
        <v>5076</v>
      </c>
      <c r="B668" s="82" t="s">
        <v>5077</v>
      </c>
      <c r="C668" s="82" t="s">
        <v>2402</v>
      </c>
      <c r="D668" s="82" t="s">
        <v>22062</v>
      </c>
      <c r="E668" s="82" t="s">
        <v>22063</v>
      </c>
      <c r="F668" s="82" t="s">
        <v>4978</v>
      </c>
      <c r="G668" s="83"/>
      <c r="H668" s="84">
        <v>10089</v>
      </c>
      <c r="I668" s="85"/>
      <c r="J668" s="82">
        <v>2684.4</v>
      </c>
      <c r="K668" s="86">
        <v>0</v>
      </c>
      <c r="L668" s="82"/>
      <c r="M668" s="82"/>
      <c r="N668" s="82"/>
      <c r="O668" s="82"/>
      <c r="P668" s="82" t="s">
        <v>5014</v>
      </c>
      <c r="Q668" s="86"/>
      <c r="R668" s="82">
        <v>0</v>
      </c>
      <c r="S668" s="86">
        <v>20178</v>
      </c>
      <c r="T668" s="83">
        <v>45777</v>
      </c>
      <c r="U668" s="82">
        <v>100</v>
      </c>
      <c r="V668" s="82">
        <v>24539</v>
      </c>
      <c r="W668" s="82" t="s">
        <v>4961</v>
      </c>
      <c r="X668" s="82">
        <v>2687.5011</v>
      </c>
      <c r="Y668" s="86">
        <v>27114198.239999998</v>
      </c>
      <c r="Z668" s="86"/>
      <c r="AA668" s="82">
        <v>2704.8</v>
      </c>
      <c r="AB668" s="86">
        <v>-0.75</v>
      </c>
      <c r="AC668" s="86">
        <v>27082911.600000001</v>
      </c>
      <c r="AD668" s="86">
        <v>27082911.600000001</v>
      </c>
      <c r="AE668" s="86">
        <v>0</v>
      </c>
      <c r="AF668" s="86">
        <v>-31286.639999999999</v>
      </c>
      <c r="AG668" s="86">
        <v>85834.1</v>
      </c>
      <c r="AH668" s="86">
        <v>-117120.74</v>
      </c>
      <c r="AI668" s="86"/>
      <c r="AJ668" s="86">
        <v>5094487458.5100002</v>
      </c>
      <c r="AK668" s="82">
        <v>0.53159999999999996</v>
      </c>
      <c r="AL668" s="82" t="s">
        <v>22064</v>
      </c>
      <c r="AM668" s="82" t="s">
        <v>4979</v>
      </c>
      <c r="AN668" s="82">
        <v>7817</v>
      </c>
      <c r="AO668" s="82" t="s">
        <v>5015</v>
      </c>
      <c r="AP668" s="82"/>
      <c r="AQ668" s="83"/>
      <c r="AR668" s="83"/>
      <c r="AS668" s="82">
        <v>0</v>
      </c>
      <c r="AT668" s="82"/>
      <c r="AU668" s="83">
        <v>45777</v>
      </c>
      <c r="AV668" s="82" t="s">
        <v>4979</v>
      </c>
      <c r="AW668" s="82">
        <v>2</v>
      </c>
      <c r="AX668" s="83"/>
      <c r="AY668" s="82" t="s">
        <v>4963</v>
      </c>
      <c r="AZ668" s="82">
        <v>1</v>
      </c>
      <c r="BA668" s="82"/>
      <c r="BB668" s="82"/>
      <c r="BC668" s="87"/>
      <c r="BD668" s="87"/>
      <c r="BE668" s="87"/>
      <c r="BF668" s="87"/>
      <c r="BG668" s="82" t="s">
        <v>4888</v>
      </c>
      <c r="BH668" s="82" t="s">
        <v>8663</v>
      </c>
      <c r="BI668" s="82"/>
      <c r="BJ668" s="82"/>
      <c r="BK668" s="82"/>
      <c r="BL668" s="86">
        <v>27082911.600000001</v>
      </c>
      <c r="BM668" s="82">
        <v>0.53159999999999996</v>
      </c>
      <c r="BN668" s="82" t="s">
        <v>5002</v>
      </c>
      <c r="BO668" s="82"/>
      <c r="BP668" s="88"/>
      <c r="BQ668" s="88"/>
      <c r="BR668" s="88"/>
      <c r="BS668" s="82"/>
      <c r="BT668" s="85"/>
    </row>
    <row r="669" spans="1:72" hidden="1">
      <c r="A669" s="82" t="s">
        <v>5076</v>
      </c>
      <c r="B669" s="82" t="s">
        <v>5077</v>
      </c>
      <c r="C669" s="82" t="s">
        <v>1941</v>
      </c>
      <c r="D669" s="82" t="s">
        <v>8486</v>
      </c>
      <c r="E669" s="82" t="s">
        <v>8487</v>
      </c>
      <c r="F669" s="82" t="s">
        <v>4978</v>
      </c>
      <c r="G669" s="83"/>
      <c r="H669" s="84">
        <v>489277</v>
      </c>
      <c r="I669" s="85"/>
      <c r="J669" s="82">
        <v>133.27000000000001</v>
      </c>
      <c r="K669" s="86">
        <v>0</v>
      </c>
      <c r="L669" s="82"/>
      <c r="M669" s="82"/>
      <c r="N669" s="82"/>
      <c r="O669" s="82"/>
      <c r="P669" s="82" t="s">
        <v>5003</v>
      </c>
      <c r="Q669" s="86"/>
      <c r="R669" s="82">
        <v>0</v>
      </c>
      <c r="S669" s="86">
        <v>489277</v>
      </c>
      <c r="T669" s="83">
        <v>45777</v>
      </c>
      <c r="U669" s="82">
        <v>100</v>
      </c>
      <c r="V669" s="82">
        <v>15325</v>
      </c>
      <c r="W669" s="82" t="s">
        <v>4961</v>
      </c>
      <c r="X669" s="82">
        <v>174.78530000000001</v>
      </c>
      <c r="Y669" s="86">
        <v>85518429.599999994</v>
      </c>
      <c r="Z669" s="86"/>
      <c r="AA669" s="82">
        <v>136.08000000000001</v>
      </c>
      <c r="AB669" s="86">
        <v>-2.0699999999999998</v>
      </c>
      <c r="AC669" s="86">
        <v>65205945.789999999</v>
      </c>
      <c r="AD669" s="86">
        <v>65205945.789999999</v>
      </c>
      <c r="AE669" s="86">
        <v>0</v>
      </c>
      <c r="AF669" s="86">
        <v>-20312483.809999999</v>
      </c>
      <c r="AG669" s="86">
        <v>-18937615.440000001</v>
      </c>
      <c r="AH669" s="86">
        <v>-1374868.37</v>
      </c>
      <c r="AI669" s="86"/>
      <c r="AJ669" s="86">
        <v>5094487458.5100002</v>
      </c>
      <c r="AK669" s="82">
        <v>1.2799</v>
      </c>
      <c r="AL669" s="82" t="s">
        <v>8488</v>
      </c>
      <c r="AM669" s="82" t="s">
        <v>4979</v>
      </c>
      <c r="AN669" s="82">
        <v>73290</v>
      </c>
      <c r="AO669" s="82" t="s">
        <v>5004</v>
      </c>
      <c r="AP669" s="82"/>
      <c r="AQ669" s="83">
        <v>45743</v>
      </c>
      <c r="AR669" s="83"/>
      <c r="AS669" s="82">
        <v>0</v>
      </c>
      <c r="AT669" s="82"/>
      <c r="AU669" s="83">
        <v>45777</v>
      </c>
      <c r="AV669" s="82" t="s">
        <v>4979</v>
      </c>
      <c r="AW669" s="82">
        <v>1</v>
      </c>
      <c r="AX669" s="83"/>
      <c r="AY669" s="82" t="s">
        <v>4963</v>
      </c>
      <c r="AZ669" s="82">
        <v>1</v>
      </c>
      <c r="BA669" s="82"/>
      <c r="BB669" s="82"/>
      <c r="BC669" s="87"/>
      <c r="BD669" s="87"/>
      <c r="BE669" s="87"/>
      <c r="BF669" s="87"/>
      <c r="BG669" s="82" t="s">
        <v>4888</v>
      </c>
      <c r="BH669" s="82" t="s">
        <v>8663</v>
      </c>
      <c r="BI669" s="82"/>
      <c r="BJ669" s="82"/>
      <c r="BK669" s="82"/>
      <c r="BL669" s="86">
        <v>65205945.789999999</v>
      </c>
      <c r="BM669" s="82">
        <v>1.2799</v>
      </c>
      <c r="BN669" s="82" t="s">
        <v>4984</v>
      </c>
      <c r="BO669" s="82"/>
      <c r="BP669" s="88"/>
      <c r="BQ669" s="88"/>
      <c r="BR669" s="88"/>
      <c r="BS669" s="82"/>
      <c r="BT669" s="85"/>
    </row>
    <row r="670" spans="1:72" hidden="1">
      <c r="A670" s="82" t="s">
        <v>5076</v>
      </c>
      <c r="B670" s="82" t="s">
        <v>5077</v>
      </c>
      <c r="C670" s="82" t="s">
        <v>2564</v>
      </c>
      <c r="D670" s="82" t="s">
        <v>5965</v>
      </c>
      <c r="E670" s="82" t="s">
        <v>8954</v>
      </c>
      <c r="F670" s="82" t="s">
        <v>4978</v>
      </c>
      <c r="G670" s="83"/>
      <c r="H670" s="84">
        <v>185810</v>
      </c>
      <c r="I670" s="85"/>
      <c r="J670" s="82">
        <v>524.04999999999995</v>
      </c>
      <c r="K670" s="86">
        <v>0</v>
      </c>
      <c r="L670" s="82"/>
      <c r="M670" s="82"/>
      <c r="N670" s="82"/>
      <c r="O670" s="82"/>
      <c r="P670" s="82" t="s">
        <v>8955</v>
      </c>
      <c r="Q670" s="86"/>
      <c r="R670" s="82">
        <v>0</v>
      </c>
      <c r="S670" s="86">
        <v>185810</v>
      </c>
      <c r="T670" s="83">
        <v>45777</v>
      </c>
      <c r="U670" s="82">
        <v>100</v>
      </c>
      <c r="V670" s="82">
        <v>144081</v>
      </c>
      <c r="W670" s="82" t="s">
        <v>4961</v>
      </c>
      <c r="X670" s="82">
        <v>497.54050000000001</v>
      </c>
      <c r="Y670" s="86">
        <v>92447998.129999995</v>
      </c>
      <c r="Z670" s="86"/>
      <c r="AA670" s="82">
        <v>560.35</v>
      </c>
      <c r="AB670" s="86">
        <v>-6.48</v>
      </c>
      <c r="AC670" s="86">
        <v>97373730.5</v>
      </c>
      <c r="AD670" s="86">
        <v>97373730.5</v>
      </c>
      <c r="AE670" s="86">
        <v>0</v>
      </c>
      <c r="AF670" s="86">
        <v>4925732.37</v>
      </c>
      <c r="AG670" s="86">
        <v>11670635.369999999</v>
      </c>
      <c r="AH670" s="86">
        <v>-6744903</v>
      </c>
      <c r="AI670" s="86"/>
      <c r="AJ670" s="86">
        <v>5094487458.5100002</v>
      </c>
      <c r="AK670" s="82">
        <v>1.9114</v>
      </c>
      <c r="AL670" s="82" t="s">
        <v>8956</v>
      </c>
      <c r="AM670" s="82" t="s">
        <v>4979</v>
      </c>
      <c r="AN670" s="82">
        <v>7923</v>
      </c>
      <c r="AO670" s="82" t="s">
        <v>8789</v>
      </c>
      <c r="AP670" s="82"/>
      <c r="AQ670" s="83">
        <v>45701</v>
      </c>
      <c r="AR670" s="83"/>
      <c r="AS670" s="82">
        <v>0</v>
      </c>
      <c r="AT670" s="82"/>
      <c r="AU670" s="83">
        <v>45777</v>
      </c>
      <c r="AV670" s="82" t="s">
        <v>4979</v>
      </c>
      <c r="AW670" s="82">
        <v>1</v>
      </c>
      <c r="AX670" s="83"/>
      <c r="AY670" s="82" t="s">
        <v>4963</v>
      </c>
      <c r="AZ670" s="82">
        <v>1</v>
      </c>
      <c r="BA670" s="82"/>
      <c r="BB670" s="82"/>
      <c r="BC670" s="87"/>
      <c r="BD670" s="87"/>
      <c r="BE670" s="87"/>
      <c r="BF670" s="87"/>
      <c r="BG670" s="82" t="s">
        <v>4888</v>
      </c>
      <c r="BH670" s="82" t="s">
        <v>8663</v>
      </c>
      <c r="BI670" s="82"/>
      <c r="BJ670" s="82"/>
      <c r="BK670" s="82"/>
      <c r="BL670" s="86">
        <v>97373730.5</v>
      </c>
      <c r="BM670" s="82">
        <v>1.9114</v>
      </c>
      <c r="BN670" s="82" t="s">
        <v>8790</v>
      </c>
      <c r="BO670" s="82"/>
      <c r="BP670" s="88"/>
      <c r="BQ670" s="88"/>
      <c r="BR670" s="88"/>
      <c r="BS670" s="82"/>
      <c r="BT670" s="85"/>
    </row>
    <row r="671" spans="1:72" hidden="1">
      <c r="A671" s="82" t="s">
        <v>5076</v>
      </c>
      <c r="B671" s="82" t="s">
        <v>5077</v>
      </c>
      <c r="C671" s="82" t="s">
        <v>2585</v>
      </c>
      <c r="D671" s="82" t="s">
        <v>8990</v>
      </c>
      <c r="E671" s="82" t="s">
        <v>8991</v>
      </c>
      <c r="F671" s="82" t="s">
        <v>4978</v>
      </c>
      <c r="G671" s="83"/>
      <c r="H671" s="84">
        <v>93065</v>
      </c>
      <c r="I671" s="85"/>
      <c r="J671" s="82">
        <v>873.55</v>
      </c>
      <c r="K671" s="86">
        <v>0</v>
      </c>
      <c r="L671" s="82"/>
      <c r="M671" s="82"/>
      <c r="N671" s="82"/>
      <c r="O671" s="82"/>
      <c r="P671" s="82" t="s">
        <v>8279</v>
      </c>
      <c r="Q671" s="86"/>
      <c r="R671" s="82">
        <v>0</v>
      </c>
      <c r="S671" s="86">
        <v>930650</v>
      </c>
      <c r="T671" s="83">
        <v>45777</v>
      </c>
      <c r="U671" s="82">
        <v>100</v>
      </c>
      <c r="V671" s="82">
        <v>117688</v>
      </c>
      <c r="W671" s="82" t="s">
        <v>4961</v>
      </c>
      <c r="X671" s="82">
        <v>774.81029999999998</v>
      </c>
      <c r="Y671" s="86">
        <v>72107719.780000001</v>
      </c>
      <c r="Z671" s="86"/>
      <c r="AA671" s="82">
        <v>878.4</v>
      </c>
      <c r="AB671" s="86">
        <v>-0.55000000000000004</v>
      </c>
      <c r="AC671" s="86">
        <v>81296930.75</v>
      </c>
      <c r="AD671" s="86">
        <v>81296930.75</v>
      </c>
      <c r="AE671" s="86">
        <v>0</v>
      </c>
      <c r="AF671" s="86">
        <v>9189210.9700000007</v>
      </c>
      <c r="AG671" s="86">
        <v>9640576.2200000007</v>
      </c>
      <c r="AH671" s="86">
        <v>-451365.25</v>
      </c>
      <c r="AI671" s="86"/>
      <c r="AJ671" s="86">
        <v>5094487458.5100002</v>
      </c>
      <c r="AK671" s="82">
        <v>1.5958000000000001</v>
      </c>
      <c r="AL671" s="82" t="s">
        <v>8992</v>
      </c>
      <c r="AM671" s="82" t="s">
        <v>4979</v>
      </c>
      <c r="AN671" s="82">
        <v>772544</v>
      </c>
      <c r="AO671" s="82" t="s">
        <v>8280</v>
      </c>
      <c r="AP671" s="82"/>
      <c r="AQ671" s="83">
        <v>45712</v>
      </c>
      <c r="AR671" s="83"/>
      <c r="AS671" s="82">
        <v>0</v>
      </c>
      <c r="AT671" s="82"/>
      <c r="AU671" s="83">
        <v>45777</v>
      </c>
      <c r="AV671" s="82" t="s">
        <v>4979</v>
      </c>
      <c r="AW671" s="82">
        <v>10</v>
      </c>
      <c r="AX671" s="83"/>
      <c r="AY671" s="82" t="s">
        <v>4963</v>
      </c>
      <c r="AZ671" s="82">
        <v>1</v>
      </c>
      <c r="BA671" s="82"/>
      <c r="BB671" s="82"/>
      <c r="BC671" s="87"/>
      <c r="BD671" s="87"/>
      <c r="BE671" s="87"/>
      <c r="BF671" s="87"/>
      <c r="BG671" s="82" t="s">
        <v>4888</v>
      </c>
      <c r="BH671" s="82" t="s">
        <v>8663</v>
      </c>
      <c r="BI671" s="82"/>
      <c r="BJ671" s="82"/>
      <c r="BK671" s="82"/>
      <c r="BL671" s="86">
        <v>81296930.75</v>
      </c>
      <c r="BM671" s="82">
        <v>1.5958000000000001</v>
      </c>
      <c r="BN671" s="82" t="s">
        <v>4964</v>
      </c>
      <c r="BO671" s="82"/>
      <c r="BP671" s="88"/>
      <c r="BQ671" s="88"/>
      <c r="BR671" s="88"/>
      <c r="BS671" s="82"/>
      <c r="BT671" s="85"/>
    </row>
    <row r="672" spans="1:72" hidden="1">
      <c r="A672" s="82" t="s">
        <v>5076</v>
      </c>
      <c r="B672" s="82" t="s">
        <v>5077</v>
      </c>
      <c r="C672" s="82" t="s">
        <v>2637</v>
      </c>
      <c r="D672" s="82" t="s">
        <v>6452</v>
      </c>
      <c r="E672" s="82" t="s">
        <v>9107</v>
      </c>
      <c r="F672" s="82" t="s">
        <v>4978</v>
      </c>
      <c r="G672" s="83"/>
      <c r="H672" s="84">
        <v>98218</v>
      </c>
      <c r="I672" s="85"/>
      <c r="J672" s="82">
        <v>840.75</v>
      </c>
      <c r="K672" s="86">
        <v>0</v>
      </c>
      <c r="L672" s="82"/>
      <c r="M672" s="82"/>
      <c r="N672" s="82"/>
      <c r="O672" s="82"/>
      <c r="P672" s="82" t="s">
        <v>5131</v>
      </c>
      <c r="Q672" s="86"/>
      <c r="R672" s="82">
        <v>0</v>
      </c>
      <c r="S672" s="86">
        <v>982180</v>
      </c>
      <c r="T672" s="83">
        <v>45777</v>
      </c>
      <c r="U672" s="82">
        <v>100</v>
      </c>
      <c r="V672" s="82">
        <v>168162</v>
      </c>
      <c r="W672" s="82" t="s">
        <v>4961</v>
      </c>
      <c r="X672" s="82">
        <v>266.86270000000002</v>
      </c>
      <c r="Y672" s="86">
        <v>26210722.239999998</v>
      </c>
      <c r="Z672" s="86"/>
      <c r="AA672" s="82">
        <v>876.05</v>
      </c>
      <c r="AB672" s="86">
        <v>-4.03</v>
      </c>
      <c r="AC672" s="86">
        <v>82576783.5</v>
      </c>
      <c r="AD672" s="86">
        <v>82576783.5</v>
      </c>
      <c r="AE672" s="86">
        <v>0</v>
      </c>
      <c r="AF672" s="86">
        <v>56366061.259999998</v>
      </c>
      <c r="AG672" s="86">
        <v>59833156.659999996</v>
      </c>
      <c r="AH672" s="86">
        <v>-3467095.4</v>
      </c>
      <c r="AI672" s="86"/>
      <c r="AJ672" s="86">
        <v>5094487458.5100002</v>
      </c>
      <c r="AK672" s="82">
        <v>1.6209</v>
      </c>
      <c r="AL672" s="82" t="s">
        <v>9108</v>
      </c>
      <c r="AM672" s="82" t="s">
        <v>4979</v>
      </c>
      <c r="AN672" s="82">
        <v>798339</v>
      </c>
      <c r="AO672" s="82" t="s">
        <v>5015</v>
      </c>
      <c r="AP672" s="82"/>
      <c r="AQ672" s="83">
        <v>45555</v>
      </c>
      <c r="AR672" s="83"/>
      <c r="AS672" s="82">
        <v>0</v>
      </c>
      <c r="AT672" s="82"/>
      <c r="AU672" s="83">
        <v>45777</v>
      </c>
      <c r="AV672" s="82" t="s">
        <v>4979</v>
      </c>
      <c r="AW672" s="82">
        <v>10</v>
      </c>
      <c r="AX672" s="83"/>
      <c r="AY672" s="82" t="s">
        <v>4963</v>
      </c>
      <c r="AZ672" s="82">
        <v>1</v>
      </c>
      <c r="BA672" s="82"/>
      <c r="BB672" s="82"/>
      <c r="BC672" s="87"/>
      <c r="BD672" s="87"/>
      <c r="BE672" s="87"/>
      <c r="BF672" s="87"/>
      <c r="BG672" s="82" t="s">
        <v>4888</v>
      </c>
      <c r="BH672" s="82" t="s">
        <v>8663</v>
      </c>
      <c r="BI672" s="82"/>
      <c r="BJ672" s="82"/>
      <c r="BK672" s="82"/>
      <c r="BL672" s="86">
        <v>82576783.5</v>
      </c>
      <c r="BM672" s="82">
        <v>1.6209</v>
      </c>
      <c r="BN672" s="82" t="s">
        <v>5002</v>
      </c>
      <c r="BO672" s="82"/>
      <c r="BP672" s="88"/>
      <c r="BQ672" s="88"/>
      <c r="BR672" s="88"/>
      <c r="BS672" s="82"/>
      <c r="BT672" s="85"/>
    </row>
    <row r="673" spans="1:72" hidden="1">
      <c r="A673" s="82" t="s">
        <v>5076</v>
      </c>
      <c r="B673" s="82" t="s">
        <v>5077</v>
      </c>
      <c r="C673" s="82" t="s">
        <v>20720</v>
      </c>
      <c r="D673" s="82" t="s">
        <v>3375</v>
      </c>
      <c r="E673" s="82" t="s">
        <v>8384</v>
      </c>
      <c r="F673" s="82" t="s">
        <v>4978</v>
      </c>
      <c r="G673" s="83"/>
      <c r="H673" s="84">
        <v>113337</v>
      </c>
      <c r="I673" s="85"/>
      <c r="J673" s="82">
        <v>611.70000000000005</v>
      </c>
      <c r="K673" s="86">
        <v>0</v>
      </c>
      <c r="L673" s="82"/>
      <c r="M673" s="82"/>
      <c r="N673" s="82"/>
      <c r="O673" s="82"/>
      <c r="P673" s="82" t="s">
        <v>8279</v>
      </c>
      <c r="Q673" s="86"/>
      <c r="R673" s="82">
        <v>0</v>
      </c>
      <c r="S673" s="86">
        <v>226674</v>
      </c>
      <c r="T673" s="83">
        <v>45777</v>
      </c>
      <c r="U673" s="82">
        <v>100</v>
      </c>
      <c r="V673" s="82">
        <v>179185</v>
      </c>
      <c r="W673" s="82" t="s">
        <v>4961</v>
      </c>
      <c r="X673" s="82">
        <v>540.83230000000003</v>
      </c>
      <c r="Y673" s="86">
        <v>61296309.039999999</v>
      </c>
      <c r="Z673" s="86"/>
      <c r="AA673" s="82">
        <v>614.70000000000005</v>
      </c>
      <c r="AB673" s="86">
        <v>-0.49</v>
      </c>
      <c r="AC673" s="86">
        <v>69328242.900000006</v>
      </c>
      <c r="AD673" s="86">
        <v>69328242.900000006</v>
      </c>
      <c r="AE673" s="86">
        <v>0</v>
      </c>
      <c r="AF673" s="86">
        <v>8031933.8600000003</v>
      </c>
      <c r="AG673" s="86">
        <v>8371944.8600000003</v>
      </c>
      <c r="AH673" s="86">
        <v>-340011</v>
      </c>
      <c r="AI673" s="86"/>
      <c r="AJ673" s="86">
        <v>5094487458.5100002</v>
      </c>
      <c r="AK673" s="82">
        <v>1.3608</v>
      </c>
      <c r="AL673" s="82" t="s">
        <v>8938</v>
      </c>
      <c r="AM673" s="82" t="s">
        <v>4979</v>
      </c>
      <c r="AN673" s="82">
        <v>8001</v>
      </c>
      <c r="AO673" s="82" t="s">
        <v>8280</v>
      </c>
      <c r="AP673" s="82"/>
      <c r="AQ673" s="83">
        <v>45687</v>
      </c>
      <c r="AR673" s="83"/>
      <c r="AS673" s="82">
        <v>0</v>
      </c>
      <c r="AT673" s="82"/>
      <c r="AU673" s="83">
        <v>45777</v>
      </c>
      <c r="AV673" s="82" t="s">
        <v>4979</v>
      </c>
      <c r="AW673" s="82">
        <v>2</v>
      </c>
      <c r="AX673" s="83"/>
      <c r="AY673" s="82" t="s">
        <v>4963</v>
      </c>
      <c r="AZ673" s="82">
        <v>1</v>
      </c>
      <c r="BA673" s="82"/>
      <c r="BB673" s="82"/>
      <c r="BC673" s="87"/>
      <c r="BD673" s="87"/>
      <c r="BE673" s="87"/>
      <c r="BF673" s="87"/>
      <c r="BG673" s="82" t="s">
        <v>4888</v>
      </c>
      <c r="BH673" s="82" t="s">
        <v>8663</v>
      </c>
      <c r="BI673" s="82"/>
      <c r="BJ673" s="82"/>
      <c r="BK673" s="82"/>
      <c r="BL673" s="86">
        <v>69328242.900000006</v>
      </c>
      <c r="BM673" s="82">
        <v>1.3608</v>
      </c>
      <c r="BN673" s="82" t="s">
        <v>4964</v>
      </c>
      <c r="BO673" s="82"/>
      <c r="BP673" s="88"/>
      <c r="BQ673" s="88"/>
      <c r="BR673" s="88"/>
      <c r="BS673" s="82"/>
      <c r="BT673" s="85"/>
    </row>
    <row r="674" spans="1:72" hidden="1">
      <c r="A674" s="82" t="s">
        <v>5076</v>
      </c>
      <c r="B674" s="82" t="s">
        <v>5077</v>
      </c>
      <c r="C674" s="82" t="s">
        <v>2788</v>
      </c>
      <c r="D674" s="82" t="s">
        <v>5418</v>
      </c>
      <c r="E674" s="82" t="s">
        <v>8562</v>
      </c>
      <c r="F674" s="82" t="s">
        <v>4978</v>
      </c>
      <c r="G674" s="83"/>
      <c r="H674" s="84">
        <v>36429</v>
      </c>
      <c r="I674" s="85"/>
      <c r="J674" s="82">
        <v>3008.9</v>
      </c>
      <c r="K674" s="86">
        <v>0</v>
      </c>
      <c r="L674" s="82"/>
      <c r="M674" s="82"/>
      <c r="N674" s="82"/>
      <c r="O674" s="82"/>
      <c r="P674" s="82" t="s">
        <v>5148</v>
      </c>
      <c r="Q674" s="86"/>
      <c r="R674" s="82">
        <v>0</v>
      </c>
      <c r="S674" s="86">
        <v>364290</v>
      </c>
      <c r="T674" s="83">
        <v>45777</v>
      </c>
      <c r="U674" s="82">
        <v>100</v>
      </c>
      <c r="V674" s="82">
        <v>6763</v>
      </c>
      <c r="W674" s="82" t="s">
        <v>4961</v>
      </c>
      <c r="X674" s="82">
        <v>2402.5115999999998</v>
      </c>
      <c r="Y674" s="86">
        <v>87521094.189999998</v>
      </c>
      <c r="Z674" s="86"/>
      <c r="AA674" s="82">
        <v>3020.5</v>
      </c>
      <c r="AB674" s="86">
        <v>-0.38</v>
      </c>
      <c r="AC674" s="86">
        <v>109611218.09999999</v>
      </c>
      <c r="AD674" s="86">
        <v>109611218.09999999</v>
      </c>
      <c r="AE674" s="86">
        <v>0</v>
      </c>
      <c r="AF674" s="86">
        <v>22090123.91</v>
      </c>
      <c r="AG674" s="86">
        <v>22512700.309999999</v>
      </c>
      <c r="AH674" s="86">
        <v>-422576.4</v>
      </c>
      <c r="AI674" s="86"/>
      <c r="AJ674" s="86">
        <v>5094487458.5100002</v>
      </c>
      <c r="AK674" s="82">
        <v>2.1516000000000002</v>
      </c>
      <c r="AL674" s="82" t="s">
        <v>8563</v>
      </c>
      <c r="AM674" s="82" t="s">
        <v>4979</v>
      </c>
      <c r="AN674" s="82">
        <v>8092</v>
      </c>
      <c r="AO674" s="82" t="s">
        <v>4993</v>
      </c>
      <c r="AP674" s="82"/>
      <c r="AQ674" s="83">
        <v>45691</v>
      </c>
      <c r="AR674" s="83"/>
      <c r="AS674" s="82">
        <v>0</v>
      </c>
      <c r="AT674" s="82"/>
      <c r="AU674" s="83">
        <v>45777</v>
      </c>
      <c r="AV674" s="82" t="s">
        <v>4979</v>
      </c>
      <c r="AW674" s="82">
        <v>10</v>
      </c>
      <c r="AX674" s="83"/>
      <c r="AY674" s="82" t="s">
        <v>4963</v>
      </c>
      <c r="AZ674" s="82">
        <v>1</v>
      </c>
      <c r="BA674" s="82"/>
      <c r="BB674" s="82"/>
      <c r="BC674" s="87"/>
      <c r="BD674" s="87"/>
      <c r="BE674" s="87"/>
      <c r="BF674" s="87"/>
      <c r="BG674" s="82" t="s">
        <v>4888</v>
      </c>
      <c r="BH674" s="82" t="s">
        <v>8663</v>
      </c>
      <c r="BI674" s="82"/>
      <c r="BJ674" s="82"/>
      <c r="BK674" s="82"/>
      <c r="BL674" s="86">
        <v>109611218.09999999</v>
      </c>
      <c r="BM674" s="82">
        <v>2.1516000000000002</v>
      </c>
      <c r="BN674" s="82" t="s">
        <v>4994</v>
      </c>
      <c r="BO674" s="82"/>
      <c r="BP674" s="88"/>
      <c r="BQ674" s="88"/>
      <c r="BR674" s="88"/>
      <c r="BS674" s="82"/>
      <c r="BT674" s="85"/>
    </row>
    <row r="675" spans="1:72" hidden="1">
      <c r="A675" s="82" t="s">
        <v>5076</v>
      </c>
      <c r="B675" s="82" t="s">
        <v>5077</v>
      </c>
      <c r="C675" s="82" t="s">
        <v>2588</v>
      </c>
      <c r="D675" s="82" t="s">
        <v>5258</v>
      </c>
      <c r="E675" s="82" t="s">
        <v>8321</v>
      </c>
      <c r="F675" s="82" t="s">
        <v>4978</v>
      </c>
      <c r="G675" s="83"/>
      <c r="H675" s="84">
        <v>85865</v>
      </c>
      <c r="I675" s="85"/>
      <c r="J675" s="82">
        <v>788.65</v>
      </c>
      <c r="K675" s="86">
        <v>0</v>
      </c>
      <c r="L675" s="82"/>
      <c r="M675" s="82"/>
      <c r="N675" s="82"/>
      <c r="O675" s="82"/>
      <c r="P675" s="82" t="s">
        <v>4973</v>
      </c>
      <c r="Q675" s="86"/>
      <c r="R675" s="82">
        <v>0</v>
      </c>
      <c r="S675" s="86">
        <v>85865</v>
      </c>
      <c r="T675" s="83">
        <v>45777</v>
      </c>
      <c r="U675" s="82">
        <v>100</v>
      </c>
      <c r="V675" s="82">
        <v>6783</v>
      </c>
      <c r="W675" s="82" t="s">
        <v>4961</v>
      </c>
      <c r="X675" s="82">
        <v>711.09540000000004</v>
      </c>
      <c r="Y675" s="86">
        <v>61058209.700000003</v>
      </c>
      <c r="Z675" s="86"/>
      <c r="AA675" s="82">
        <v>812.55</v>
      </c>
      <c r="AB675" s="86">
        <v>-2.94</v>
      </c>
      <c r="AC675" s="86">
        <v>67717432.25</v>
      </c>
      <c r="AD675" s="86">
        <v>67717432.25</v>
      </c>
      <c r="AE675" s="86">
        <v>0</v>
      </c>
      <c r="AF675" s="86">
        <v>6659222.5499999998</v>
      </c>
      <c r="AG675" s="86">
        <v>8711396.0500000007</v>
      </c>
      <c r="AH675" s="86">
        <v>-2052173.5</v>
      </c>
      <c r="AI675" s="86"/>
      <c r="AJ675" s="86">
        <v>5094487458.5100002</v>
      </c>
      <c r="AK675" s="82">
        <v>1.3291999999999999</v>
      </c>
      <c r="AL675" s="82" t="s">
        <v>8564</v>
      </c>
      <c r="AM675" s="82" t="s">
        <v>4979</v>
      </c>
      <c r="AN675" s="82">
        <v>8119</v>
      </c>
      <c r="AO675" s="82" t="s">
        <v>4962</v>
      </c>
      <c r="AP675" s="82"/>
      <c r="AQ675" s="83">
        <v>45433</v>
      </c>
      <c r="AR675" s="83"/>
      <c r="AS675" s="82">
        <v>0</v>
      </c>
      <c r="AT675" s="82"/>
      <c r="AU675" s="83">
        <v>45777</v>
      </c>
      <c r="AV675" s="82" t="s">
        <v>4979</v>
      </c>
      <c r="AW675" s="82">
        <v>1</v>
      </c>
      <c r="AX675" s="83"/>
      <c r="AY675" s="82" t="s">
        <v>4963</v>
      </c>
      <c r="AZ675" s="82">
        <v>1</v>
      </c>
      <c r="BA675" s="82"/>
      <c r="BB675" s="82"/>
      <c r="BC675" s="87"/>
      <c r="BD675" s="87"/>
      <c r="BE675" s="87"/>
      <c r="BF675" s="87"/>
      <c r="BG675" s="82" t="s">
        <v>4888</v>
      </c>
      <c r="BH675" s="82" t="s">
        <v>8663</v>
      </c>
      <c r="BI675" s="82"/>
      <c r="BJ675" s="82"/>
      <c r="BK675" s="82"/>
      <c r="BL675" s="86">
        <v>67717432.25</v>
      </c>
      <c r="BM675" s="82">
        <v>1.3291999999999999</v>
      </c>
      <c r="BN675" s="82" t="s">
        <v>4964</v>
      </c>
      <c r="BO675" s="82"/>
      <c r="BP675" s="88"/>
      <c r="BQ675" s="88"/>
      <c r="BR675" s="88"/>
      <c r="BS675" s="82"/>
      <c r="BT675" s="85"/>
    </row>
    <row r="676" spans="1:72" hidden="1">
      <c r="A676" s="82" t="s">
        <v>5076</v>
      </c>
      <c r="B676" s="82" t="s">
        <v>5077</v>
      </c>
      <c r="C676" s="82" t="s">
        <v>2870</v>
      </c>
      <c r="D676" s="82" t="s">
        <v>6034</v>
      </c>
      <c r="E676" s="82" t="s">
        <v>9377</v>
      </c>
      <c r="F676" s="82" t="s">
        <v>4978</v>
      </c>
      <c r="G676" s="83"/>
      <c r="H676" s="84">
        <v>303732</v>
      </c>
      <c r="I676" s="85"/>
      <c r="J676" s="82">
        <v>256.29000000000002</v>
      </c>
      <c r="K676" s="86">
        <v>0</v>
      </c>
      <c r="L676" s="82"/>
      <c r="M676" s="82"/>
      <c r="N676" s="82"/>
      <c r="O676" s="82"/>
      <c r="P676" s="82" t="s">
        <v>5014</v>
      </c>
      <c r="Q676" s="86"/>
      <c r="R676" s="82">
        <v>0</v>
      </c>
      <c r="S676" s="86">
        <v>1518660</v>
      </c>
      <c r="T676" s="83">
        <v>45777</v>
      </c>
      <c r="U676" s="82">
        <v>100</v>
      </c>
      <c r="V676" s="82">
        <v>162233</v>
      </c>
      <c r="W676" s="82" t="s">
        <v>4961</v>
      </c>
      <c r="X676" s="82">
        <v>301.86799999999999</v>
      </c>
      <c r="Y676" s="86">
        <v>91686984.299999997</v>
      </c>
      <c r="Z676" s="86"/>
      <c r="AA676" s="82">
        <v>264.99</v>
      </c>
      <c r="AB676" s="86">
        <v>-3.28</v>
      </c>
      <c r="AC676" s="86">
        <v>77843474.280000001</v>
      </c>
      <c r="AD676" s="86">
        <v>77843474.280000001</v>
      </c>
      <c r="AE676" s="86">
        <v>0</v>
      </c>
      <c r="AF676" s="86">
        <v>-13843510.02</v>
      </c>
      <c r="AG676" s="86">
        <v>-11201041.619999999</v>
      </c>
      <c r="AH676" s="86">
        <v>-2642468.4</v>
      </c>
      <c r="AI676" s="86"/>
      <c r="AJ676" s="86">
        <v>5094487458.5100002</v>
      </c>
      <c r="AK676" s="82">
        <v>1.528</v>
      </c>
      <c r="AL676" s="82" t="s">
        <v>9378</v>
      </c>
      <c r="AM676" s="82" t="s">
        <v>4979</v>
      </c>
      <c r="AN676" s="82">
        <v>8216</v>
      </c>
      <c r="AO676" s="82" t="s">
        <v>5015</v>
      </c>
      <c r="AP676" s="82"/>
      <c r="AQ676" s="83">
        <v>45624</v>
      </c>
      <c r="AR676" s="83"/>
      <c r="AS676" s="82">
        <v>0</v>
      </c>
      <c r="AT676" s="82"/>
      <c r="AU676" s="83">
        <v>45777</v>
      </c>
      <c r="AV676" s="82" t="s">
        <v>4979</v>
      </c>
      <c r="AW676" s="82">
        <v>5</v>
      </c>
      <c r="AX676" s="83"/>
      <c r="AY676" s="82" t="s">
        <v>4963</v>
      </c>
      <c r="AZ676" s="82">
        <v>1</v>
      </c>
      <c r="BA676" s="82"/>
      <c r="BB676" s="82"/>
      <c r="BC676" s="87"/>
      <c r="BD676" s="87"/>
      <c r="BE676" s="87"/>
      <c r="BF676" s="87"/>
      <c r="BG676" s="82" t="s">
        <v>4888</v>
      </c>
      <c r="BH676" s="82" t="s">
        <v>8663</v>
      </c>
      <c r="BI676" s="82"/>
      <c r="BJ676" s="82"/>
      <c r="BK676" s="82"/>
      <c r="BL676" s="86">
        <v>77843474.280000001</v>
      </c>
      <c r="BM676" s="82">
        <v>1.528</v>
      </c>
      <c r="BN676" s="82" t="s">
        <v>5002</v>
      </c>
      <c r="BO676" s="82"/>
      <c r="BP676" s="88"/>
      <c r="BQ676" s="88"/>
      <c r="BR676" s="88"/>
      <c r="BS676" s="82"/>
      <c r="BT676" s="85"/>
    </row>
    <row r="677" spans="1:72" hidden="1">
      <c r="A677" s="82" t="s">
        <v>5076</v>
      </c>
      <c r="B677" s="82" t="s">
        <v>5077</v>
      </c>
      <c r="C677" s="82" t="s">
        <v>2912</v>
      </c>
      <c r="D677" s="82" t="s">
        <v>3468</v>
      </c>
      <c r="E677" s="82" t="s">
        <v>5157</v>
      </c>
      <c r="F677" s="82" t="s">
        <v>4978</v>
      </c>
      <c r="G677" s="83"/>
      <c r="H677" s="84">
        <v>289926</v>
      </c>
      <c r="I677" s="85"/>
      <c r="J677" s="82">
        <v>155.37</v>
      </c>
      <c r="K677" s="86">
        <v>0</v>
      </c>
      <c r="L677" s="82"/>
      <c r="M677" s="82"/>
      <c r="N677" s="82"/>
      <c r="O677" s="82"/>
      <c r="P677" s="82" t="s">
        <v>5007</v>
      </c>
      <c r="Q677" s="86"/>
      <c r="R677" s="82">
        <v>0</v>
      </c>
      <c r="S677" s="86">
        <v>579852</v>
      </c>
      <c r="T677" s="83">
        <v>45777</v>
      </c>
      <c r="U677" s="82">
        <v>100</v>
      </c>
      <c r="V677" s="82">
        <v>166679</v>
      </c>
      <c r="W677" s="82" t="s">
        <v>4961</v>
      </c>
      <c r="X677" s="82">
        <v>217.85339999999999</v>
      </c>
      <c r="Y677" s="86">
        <v>63161370.18</v>
      </c>
      <c r="Z677" s="86"/>
      <c r="AA677" s="82">
        <v>159.53</v>
      </c>
      <c r="AB677" s="86">
        <v>-2.61</v>
      </c>
      <c r="AC677" s="86">
        <v>45045802.619999997</v>
      </c>
      <c r="AD677" s="86">
        <v>45045802.619999997</v>
      </c>
      <c r="AE677" s="86">
        <v>0</v>
      </c>
      <c r="AF677" s="86">
        <v>-18115567.559999999</v>
      </c>
      <c r="AG677" s="86">
        <v>-16909475.399999999</v>
      </c>
      <c r="AH677" s="86">
        <v>-1206092.1599999999</v>
      </c>
      <c r="AI677" s="86"/>
      <c r="AJ677" s="86">
        <v>5094487458.5100002</v>
      </c>
      <c r="AK677" s="82">
        <v>0.88419999999999999</v>
      </c>
      <c r="AL677" s="82" t="s">
        <v>5158</v>
      </c>
      <c r="AM677" s="82" t="s">
        <v>4979</v>
      </c>
      <c r="AN677" s="82">
        <v>798122</v>
      </c>
      <c r="AO677" s="82" t="s">
        <v>5008</v>
      </c>
      <c r="AP677" s="82"/>
      <c r="AQ677" s="83"/>
      <c r="AR677" s="83"/>
      <c r="AS677" s="82">
        <v>0</v>
      </c>
      <c r="AT677" s="82"/>
      <c r="AU677" s="83">
        <v>45777</v>
      </c>
      <c r="AV677" s="82" t="s">
        <v>4979</v>
      </c>
      <c r="AW677" s="82">
        <v>2</v>
      </c>
      <c r="AX677" s="83"/>
      <c r="AY677" s="82" t="s">
        <v>4963</v>
      </c>
      <c r="AZ677" s="82">
        <v>1</v>
      </c>
      <c r="BA677" s="82"/>
      <c r="BB677" s="82"/>
      <c r="BC677" s="87"/>
      <c r="BD677" s="87"/>
      <c r="BE677" s="87"/>
      <c r="BF677" s="87"/>
      <c r="BG677" s="82" t="s">
        <v>4888</v>
      </c>
      <c r="BH677" s="82" t="s">
        <v>8663</v>
      </c>
      <c r="BI677" s="82"/>
      <c r="BJ677" s="82"/>
      <c r="BK677" s="82"/>
      <c r="BL677" s="86">
        <v>45045802.619999997</v>
      </c>
      <c r="BM677" s="82">
        <v>0.88419999999999999</v>
      </c>
      <c r="BN677" s="82" t="s">
        <v>5008</v>
      </c>
      <c r="BO677" s="82"/>
      <c r="BP677" s="88"/>
      <c r="BQ677" s="88"/>
      <c r="BR677" s="88"/>
      <c r="BS677" s="82"/>
      <c r="BT677" s="85"/>
    </row>
    <row r="678" spans="1:72" hidden="1">
      <c r="A678" s="82" t="s">
        <v>5076</v>
      </c>
      <c r="B678" s="82" t="s">
        <v>5077</v>
      </c>
      <c r="C678" s="82" t="s">
        <v>2921</v>
      </c>
      <c r="D678" s="82" t="s">
        <v>5465</v>
      </c>
      <c r="E678" s="82" t="s">
        <v>8803</v>
      </c>
      <c r="F678" s="82" t="s">
        <v>4978</v>
      </c>
      <c r="G678" s="83"/>
      <c r="H678" s="84">
        <v>35594</v>
      </c>
      <c r="I678" s="85"/>
      <c r="J678" s="82">
        <v>1591.4</v>
      </c>
      <c r="K678" s="86">
        <v>0</v>
      </c>
      <c r="L678" s="82"/>
      <c r="M678" s="82"/>
      <c r="N678" s="82"/>
      <c r="O678" s="82"/>
      <c r="P678" s="82" t="s">
        <v>8439</v>
      </c>
      <c r="Q678" s="86"/>
      <c r="R678" s="82">
        <v>0</v>
      </c>
      <c r="S678" s="86">
        <v>355940</v>
      </c>
      <c r="T678" s="83">
        <v>45777</v>
      </c>
      <c r="U678" s="82">
        <v>100</v>
      </c>
      <c r="V678" s="82">
        <v>6806</v>
      </c>
      <c r="W678" s="82" t="s">
        <v>4961</v>
      </c>
      <c r="X678" s="82">
        <v>1865.4836</v>
      </c>
      <c r="Y678" s="86">
        <v>66400022.649999999</v>
      </c>
      <c r="Z678" s="86"/>
      <c r="AA678" s="82">
        <v>1579.5</v>
      </c>
      <c r="AB678" s="86">
        <v>0.75</v>
      </c>
      <c r="AC678" s="86">
        <v>56644291.600000001</v>
      </c>
      <c r="AD678" s="86">
        <v>56644291.600000001</v>
      </c>
      <c r="AE678" s="86">
        <v>0</v>
      </c>
      <c r="AF678" s="86">
        <v>-9755731.0500000007</v>
      </c>
      <c r="AG678" s="86">
        <v>-10179299.65</v>
      </c>
      <c r="AH678" s="86">
        <v>423568.6</v>
      </c>
      <c r="AI678" s="86"/>
      <c r="AJ678" s="86">
        <v>5094487458.5100002</v>
      </c>
      <c r="AK678" s="82">
        <v>1.1119000000000001</v>
      </c>
      <c r="AL678" s="82" t="s">
        <v>8804</v>
      </c>
      <c r="AM678" s="82" t="s">
        <v>4979</v>
      </c>
      <c r="AN678" s="82">
        <v>8253</v>
      </c>
      <c r="AO678" s="82" t="s">
        <v>8441</v>
      </c>
      <c r="AP678" s="82"/>
      <c r="AQ678" s="83"/>
      <c r="AR678" s="83"/>
      <c r="AS678" s="82">
        <v>0</v>
      </c>
      <c r="AT678" s="82"/>
      <c r="AU678" s="83">
        <v>45777</v>
      </c>
      <c r="AV678" s="82" t="s">
        <v>4979</v>
      </c>
      <c r="AW678" s="82">
        <v>10</v>
      </c>
      <c r="AX678" s="83"/>
      <c r="AY678" s="82" t="s">
        <v>4963</v>
      </c>
      <c r="AZ678" s="82">
        <v>1</v>
      </c>
      <c r="BA678" s="82"/>
      <c r="BB678" s="82"/>
      <c r="BC678" s="87"/>
      <c r="BD678" s="87"/>
      <c r="BE678" s="87"/>
      <c r="BF678" s="87"/>
      <c r="BG678" s="82" t="s">
        <v>4888</v>
      </c>
      <c r="BH678" s="82" t="s">
        <v>8663</v>
      </c>
      <c r="BI678" s="82"/>
      <c r="BJ678" s="82"/>
      <c r="BK678" s="82"/>
      <c r="BL678" s="86">
        <v>56644291.600000001</v>
      </c>
      <c r="BM678" s="82">
        <v>1.1119000000000001</v>
      </c>
      <c r="BN678" s="82" t="s">
        <v>8442</v>
      </c>
      <c r="BO678" s="82"/>
      <c r="BP678" s="88"/>
      <c r="BQ678" s="88"/>
      <c r="BR678" s="88"/>
      <c r="BS678" s="82"/>
      <c r="BT678" s="85"/>
    </row>
    <row r="679" spans="1:72" hidden="1">
      <c r="A679" s="82" t="s">
        <v>5076</v>
      </c>
      <c r="B679" s="82" t="s">
        <v>5077</v>
      </c>
      <c r="C679" s="82" t="s">
        <v>2948</v>
      </c>
      <c r="D679" s="82" t="s">
        <v>8489</v>
      </c>
      <c r="E679" s="82" t="s">
        <v>8490</v>
      </c>
      <c r="F679" s="82" t="s">
        <v>4978</v>
      </c>
      <c r="G679" s="83"/>
      <c r="H679" s="84">
        <v>54772</v>
      </c>
      <c r="I679" s="85"/>
      <c r="J679" s="82">
        <v>3453.7</v>
      </c>
      <c r="K679" s="86">
        <v>0</v>
      </c>
      <c r="L679" s="82"/>
      <c r="M679" s="82"/>
      <c r="N679" s="82"/>
      <c r="O679" s="82"/>
      <c r="P679" s="82" t="s">
        <v>4981</v>
      </c>
      <c r="Q679" s="86"/>
      <c r="R679" s="82">
        <v>0</v>
      </c>
      <c r="S679" s="86">
        <v>54772</v>
      </c>
      <c r="T679" s="83">
        <v>45777</v>
      </c>
      <c r="U679" s="82">
        <v>100</v>
      </c>
      <c r="V679" s="82">
        <v>6807</v>
      </c>
      <c r="W679" s="82" t="s">
        <v>4961</v>
      </c>
      <c r="X679" s="82">
        <v>3396.3773999999999</v>
      </c>
      <c r="Y679" s="86">
        <v>186026385.38999999</v>
      </c>
      <c r="Z679" s="86"/>
      <c r="AA679" s="82">
        <v>3472.5</v>
      </c>
      <c r="AB679" s="86">
        <v>-0.54</v>
      </c>
      <c r="AC679" s="86">
        <v>189166056.40000001</v>
      </c>
      <c r="AD679" s="86">
        <v>189166056.40000001</v>
      </c>
      <c r="AE679" s="86">
        <v>0</v>
      </c>
      <c r="AF679" s="86">
        <v>3139671.01</v>
      </c>
      <c r="AG679" s="86">
        <v>4169384.61</v>
      </c>
      <c r="AH679" s="86">
        <v>-1029713.6</v>
      </c>
      <c r="AI679" s="86"/>
      <c r="AJ679" s="86">
        <v>5094487458.5100002</v>
      </c>
      <c r="AK679" s="82">
        <v>3.7132000000000001</v>
      </c>
      <c r="AL679" s="82" t="s">
        <v>8491</v>
      </c>
      <c r="AM679" s="82" t="s">
        <v>4979</v>
      </c>
      <c r="AN679" s="82">
        <v>8254</v>
      </c>
      <c r="AO679" s="82" t="s">
        <v>4982</v>
      </c>
      <c r="AP679" s="82"/>
      <c r="AQ679" s="83">
        <v>45673</v>
      </c>
      <c r="AR679" s="83"/>
      <c r="AS679" s="82">
        <v>0</v>
      </c>
      <c r="AT679" s="82"/>
      <c r="AU679" s="83">
        <v>45777</v>
      </c>
      <c r="AV679" s="82" t="s">
        <v>4979</v>
      </c>
      <c r="AW679" s="82">
        <v>1</v>
      </c>
      <c r="AX679" s="83"/>
      <c r="AY679" s="82" t="s">
        <v>4963</v>
      </c>
      <c r="AZ679" s="82">
        <v>1</v>
      </c>
      <c r="BA679" s="82"/>
      <c r="BB679" s="82"/>
      <c r="BC679" s="87"/>
      <c r="BD679" s="87"/>
      <c r="BE679" s="87"/>
      <c r="BF679" s="87"/>
      <c r="BG679" s="82" t="s">
        <v>4888</v>
      </c>
      <c r="BH679" s="82" t="s">
        <v>8663</v>
      </c>
      <c r="BI679" s="82"/>
      <c r="BJ679" s="82"/>
      <c r="BK679" s="82"/>
      <c r="BL679" s="86">
        <v>189166056.40000001</v>
      </c>
      <c r="BM679" s="82">
        <v>3.7132000000000001</v>
      </c>
      <c r="BN679" s="82" t="s">
        <v>4983</v>
      </c>
      <c r="BO679" s="82"/>
      <c r="BP679" s="88"/>
      <c r="BQ679" s="88"/>
      <c r="BR679" s="88"/>
      <c r="BS679" s="82"/>
      <c r="BT679" s="85"/>
    </row>
    <row r="680" spans="1:72" hidden="1">
      <c r="A680" s="82" t="s">
        <v>5076</v>
      </c>
      <c r="B680" s="82" t="s">
        <v>5077</v>
      </c>
      <c r="C680" s="82" t="s">
        <v>2931</v>
      </c>
      <c r="D680" s="82" t="s">
        <v>3370</v>
      </c>
      <c r="E680" s="82" t="s">
        <v>8492</v>
      </c>
      <c r="F680" s="82" t="s">
        <v>4978</v>
      </c>
      <c r="G680" s="83"/>
      <c r="H680" s="84">
        <v>251304</v>
      </c>
      <c r="I680" s="85"/>
      <c r="J680" s="82">
        <v>384.4</v>
      </c>
      <c r="K680" s="86">
        <v>0</v>
      </c>
      <c r="L680" s="82"/>
      <c r="M680" s="82"/>
      <c r="N680" s="82"/>
      <c r="O680" s="82"/>
      <c r="P680" s="82" t="s">
        <v>8493</v>
      </c>
      <c r="Q680" s="86"/>
      <c r="R680" s="82">
        <v>0</v>
      </c>
      <c r="S680" s="86">
        <v>251304</v>
      </c>
      <c r="T680" s="83">
        <v>45777</v>
      </c>
      <c r="U680" s="82">
        <v>100</v>
      </c>
      <c r="V680" s="82">
        <v>6812</v>
      </c>
      <c r="W680" s="82" t="s">
        <v>4961</v>
      </c>
      <c r="X680" s="82">
        <v>343.11040000000003</v>
      </c>
      <c r="Y680" s="86">
        <v>86225008.019999996</v>
      </c>
      <c r="Z680" s="86"/>
      <c r="AA680" s="82">
        <v>393.35</v>
      </c>
      <c r="AB680" s="86">
        <v>-2.2799999999999998</v>
      </c>
      <c r="AC680" s="86">
        <v>96601257.599999994</v>
      </c>
      <c r="AD680" s="86">
        <v>96601257.599999994</v>
      </c>
      <c r="AE680" s="86">
        <v>0</v>
      </c>
      <c r="AF680" s="86">
        <v>10376249.58</v>
      </c>
      <c r="AG680" s="86">
        <v>12625420.380000001</v>
      </c>
      <c r="AH680" s="86">
        <v>-2249170.7999999998</v>
      </c>
      <c r="AI680" s="86"/>
      <c r="AJ680" s="86">
        <v>5094487458.5100002</v>
      </c>
      <c r="AK680" s="82">
        <v>1.8962000000000001</v>
      </c>
      <c r="AL680" s="82" t="s">
        <v>8494</v>
      </c>
      <c r="AM680" s="82" t="s">
        <v>4979</v>
      </c>
      <c r="AN680" s="82">
        <v>8265</v>
      </c>
      <c r="AO680" s="82" t="s">
        <v>8309</v>
      </c>
      <c r="AP680" s="82"/>
      <c r="AQ680" s="83">
        <v>45476</v>
      </c>
      <c r="AR680" s="83"/>
      <c r="AS680" s="82">
        <v>0</v>
      </c>
      <c r="AT680" s="82"/>
      <c r="AU680" s="83">
        <v>45777</v>
      </c>
      <c r="AV680" s="82" t="s">
        <v>4979</v>
      </c>
      <c r="AW680" s="82">
        <v>1</v>
      </c>
      <c r="AX680" s="83"/>
      <c r="AY680" s="82" t="s">
        <v>4963</v>
      </c>
      <c r="AZ680" s="82">
        <v>1</v>
      </c>
      <c r="BA680" s="82"/>
      <c r="BB680" s="82"/>
      <c r="BC680" s="87"/>
      <c r="BD680" s="87"/>
      <c r="BE680" s="87"/>
      <c r="BF680" s="87"/>
      <c r="BG680" s="82" t="s">
        <v>4888</v>
      </c>
      <c r="BH680" s="82" t="s">
        <v>8663</v>
      </c>
      <c r="BI680" s="82"/>
      <c r="BJ680" s="82"/>
      <c r="BK680" s="82"/>
      <c r="BL680" s="86">
        <v>96601257.599999994</v>
      </c>
      <c r="BM680" s="82">
        <v>1.8962000000000001</v>
      </c>
      <c r="BN680" s="82" t="s">
        <v>8309</v>
      </c>
      <c r="BO680" s="82"/>
      <c r="BP680" s="88"/>
      <c r="BQ680" s="88"/>
      <c r="BR680" s="88"/>
      <c r="BS680" s="82"/>
      <c r="BT680" s="85"/>
    </row>
    <row r="681" spans="1:72" hidden="1">
      <c r="A681" s="82" t="s">
        <v>5076</v>
      </c>
      <c r="B681" s="82" t="s">
        <v>5077</v>
      </c>
      <c r="C681" s="82" t="s">
        <v>2935</v>
      </c>
      <c r="D681" s="82" t="s">
        <v>3387</v>
      </c>
      <c r="E681" s="82" t="s">
        <v>9235</v>
      </c>
      <c r="F681" s="82" t="s">
        <v>4978</v>
      </c>
      <c r="G681" s="83"/>
      <c r="H681" s="84">
        <v>58427</v>
      </c>
      <c r="I681" s="85"/>
      <c r="J681" s="82">
        <v>657.85</v>
      </c>
      <c r="K681" s="86">
        <v>0</v>
      </c>
      <c r="L681" s="82"/>
      <c r="M681" s="82"/>
      <c r="N681" s="82"/>
      <c r="O681" s="82"/>
      <c r="P681" s="82" t="s">
        <v>5027</v>
      </c>
      <c r="Q681" s="86"/>
      <c r="R681" s="82">
        <v>0</v>
      </c>
      <c r="S681" s="86">
        <v>116854</v>
      </c>
      <c r="T681" s="83">
        <v>45777</v>
      </c>
      <c r="U681" s="82">
        <v>100</v>
      </c>
      <c r="V681" s="82">
        <v>163567</v>
      </c>
      <c r="W681" s="82" t="s">
        <v>4961</v>
      </c>
      <c r="X681" s="82">
        <v>1120.4677999999999</v>
      </c>
      <c r="Y681" s="86">
        <v>65465572.149999999</v>
      </c>
      <c r="Z681" s="86"/>
      <c r="AA681" s="82">
        <v>663.7</v>
      </c>
      <c r="AB681" s="86">
        <v>-0.88</v>
      </c>
      <c r="AC681" s="86">
        <v>38436201.950000003</v>
      </c>
      <c r="AD681" s="86">
        <v>38436201.950000003</v>
      </c>
      <c r="AE681" s="86">
        <v>0</v>
      </c>
      <c r="AF681" s="86">
        <v>-27029370.199999999</v>
      </c>
      <c r="AG681" s="86">
        <v>-26687572.25</v>
      </c>
      <c r="AH681" s="86">
        <v>-341797.95</v>
      </c>
      <c r="AI681" s="86"/>
      <c r="AJ681" s="86">
        <v>5094487458.5100002</v>
      </c>
      <c r="AK681" s="82">
        <v>0.75449999999999995</v>
      </c>
      <c r="AL681" s="82" t="s">
        <v>9236</v>
      </c>
      <c r="AM681" s="82" t="s">
        <v>4979</v>
      </c>
      <c r="AN681" s="82">
        <v>797817</v>
      </c>
      <c r="AO681" s="82" t="s">
        <v>5028</v>
      </c>
      <c r="AP681" s="82"/>
      <c r="AQ681" s="83"/>
      <c r="AR681" s="83"/>
      <c r="AS681" s="82">
        <v>0</v>
      </c>
      <c r="AT681" s="82"/>
      <c r="AU681" s="83">
        <v>45777</v>
      </c>
      <c r="AV681" s="82" t="s">
        <v>4979</v>
      </c>
      <c r="AW681" s="82">
        <v>2</v>
      </c>
      <c r="AX681" s="83"/>
      <c r="AY681" s="82" t="s">
        <v>4963</v>
      </c>
      <c r="AZ681" s="82">
        <v>1</v>
      </c>
      <c r="BA681" s="82"/>
      <c r="BB681" s="82"/>
      <c r="BC681" s="87"/>
      <c r="BD681" s="87"/>
      <c r="BE681" s="87"/>
      <c r="BF681" s="87"/>
      <c r="BG681" s="82" t="s">
        <v>4888</v>
      </c>
      <c r="BH681" s="82" t="s">
        <v>8663</v>
      </c>
      <c r="BI681" s="82"/>
      <c r="BJ681" s="82"/>
      <c r="BK681" s="82"/>
      <c r="BL681" s="86">
        <v>38436201.950000003</v>
      </c>
      <c r="BM681" s="82">
        <v>0.75449999999999995</v>
      </c>
      <c r="BN681" s="82" t="s">
        <v>4983</v>
      </c>
      <c r="BO681" s="82"/>
      <c r="BP681" s="88"/>
      <c r="BQ681" s="88"/>
      <c r="BR681" s="88"/>
      <c r="BS681" s="82"/>
      <c r="BT681" s="85"/>
    </row>
    <row r="682" spans="1:72" hidden="1">
      <c r="A682" s="82" t="s">
        <v>5076</v>
      </c>
      <c r="B682" s="82" t="s">
        <v>5077</v>
      </c>
      <c r="C682" s="82" t="s">
        <v>2950</v>
      </c>
      <c r="D682" s="82" t="s">
        <v>3457</v>
      </c>
      <c r="E682" s="82" t="s">
        <v>3356</v>
      </c>
      <c r="F682" s="82" t="s">
        <v>4978</v>
      </c>
      <c r="G682" s="83"/>
      <c r="H682" s="84">
        <v>194047</v>
      </c>
      <c r="I682" s="85"/>
      <c r="J682" s="82">
        <v>432.4</v>
      </c>
      <c r="K682" s="86">
        <v>0</v>
      </c>
      <c r="L682" s="82"/>
      <c r="M682" s="82"/>
      <c r="N682" s="82"/>
      <c r="O682" s="82"/>
      <c r="P682" s="82" t="s">
        <v>5039</v>
      </c>
      <c r="Q682" s="86"/>
      <c r="R682" s="82">
        <v>0</v>
      </c>
      <c r="S682" s="86">
        <v>388094</v>
      </c>
      <c r="T682" s="83">
        <v>45777</v>
      </c>
      <c r="U682" s="82">
        <v>100</v>
      </c>
      <c r="V682" s="82">
        <v>156816</v>
      </c>
      <c r="W682" s="82" t="s">
        <v>4961</v>
      </c>
      <c r="X682" s="82">
        <v>370.90210000000002</v>
      </c>
      <c r="Y682" s="86">
        <v>71972441.930000007</v>
      </c>
      <c r="Z682" s="86"/>
      <c r="AA682" s="82">
        <v>429.9</v>
      </c>
      <c r="AB682" s="86">
        <v>0.57999999999999996</v>
      </c>
      <c r="AC682" s="86">
        <v>83905922.799999997</v>
      </c>
      <c r="AD682" s="86">
        <v>83905922.799999997</v>
      </c>
      <c r="AE682" s="86">
        <v>0</v>
      </c>
      <c r="AF682" s="86">
        <v>11933480.869999999</v>
      </c>
      <c r="AG682" s="86">
        <v>11448363.369999999</v>
      </c>
      <c r="AH682" s="86">
        <v>485117.5</v>
      </c>
      <c r="AI682" s="86"/>
      <c r="AJ682" s="86">
        <v>5094487458.5100002</v>
      </c>
      <c r="AK682" s="82">
        <v>1.647</v>
      </c>
      <c r="AL682" s="82" t="s">
        <v>5054</v>
      </c>
      <c r="AM682" s="82" t="s">
        <v>4979</v>
      </c>
      <c r="AN682" s="82">
        <v>796742</v>
      </c>
      <c r="AO682" s="82" t="s">
        <v>5041</v>
      </c>
      <c r="AP682" s="82"/>
      <c r="AQ682" s="83">
        <v>45604</v>
      </c>
      <c r="AR682" s="83"/>
      <c r="AS682" s="82">
        <v>0</v>
      </c>
      <c r="AT682" s="82"/>
      <c r="AU682" s="83">
        <v>45777</v>
      </c>
      <c r="AV682" s="82" t="s">
        <v>4979</v>
      </c>
      <c r="AW682" s="82">
        <v>2</v>
      </c>
      <c r="AX682" s="83"/>
      <c r="AY682" s="82" t="s">
        <v>4963</v>
      </c>
      <c r="AZ682" s="82">
        <v>1</v>
      </c>
      <c r="BA682" s="82"/>
      <c r="BB682" s="82"/>
      <c r="BC682" s="87"/>
      <c r="BD682" s="87"/>
      <c r="BE682" s="87"/>
      <c r="BF682" s="87"/>
      <c r="BG682" s="82" t="s">
        <v>4888</v>
      </c>
      <c r="BH682" s="82" t="s">
        <v>8663</v>
      </c>
      <c r="BI682" s="82"/>
      <c r="BJ682" s="82"/>
      <c r="BK682" s="82"/>
      <c r="BL682" s="86">
        <v>83905922.799999997</v>
      </c>
      <c r="BM682" s="82">
        <v>1.647</v>
      </c>
      <c r="BN682" s="82" t="s">
        <v>5002</v>
      </c>
      <c r="BO682" s="82"/>
      <c r="BP682" s="88"/>
      <c r="BQ682" s="88"/>
      <c r="BR682" s="88"/>
      <c r="BS682" s="82"/>
      <c r="BT682" s="85"/>
    </row>
    <row r="683" spans="1:72" hidden="1">
      <c r="A683" s="82" t="s">
        <v>5076</v>
      </c>
      <c r="B683" s="82" t="s">
        <v>5077</v>
      </c>
      <c r="C683" s="82" t="s">
        <v>2956</v>
      </c>
      <c r="D683" s="82" t="s">
        <v>9109</v>
      </c>
      <c r="E683" s="82" t="s">
        <v>9110</v>
      </c>
      <c r="F683" s="82" t="s">
        <v>4978</v>
      </c>
      <c r="G683" s="83"/>
      <c r="H683" s="84">
        <v>72649</v>
      </c>
      <c r="I683" s="85"/>
      <c r="J683" s="82">
        <v>1063.5</v>
      </c>
      <c r="K683" s="86">
        <v>0</v>
      </c>
      <c r="L683" s="82"/>
      <c r="M683" s="82"/>
      <c r="N683" s="82"/>
      <c r="O683" s="82"/>
      <c r="P683" s="82" t="s">
        <v>4987</v>
      </c>
      <c r="Q683" s="86"/>
      <c r="R683" s="82">
        <v>0</v>
      </c>
      <c r="S683" s="86">
        <v>145298</v>
      </c>
      <c r="T683" s="83">
        <v>45777</v>
      </c>
      <c r="U683" s="82">
        <v>100</v>
      </c>
      <c r="V683" s="82">
        <v>24683</v>
      </c>
      <c r="W683" s="82" t="s">
        <v>4961</v>
      </c>
      <c r="X683" s="82">
        <v>1223.1565000000001</v>
      </c>
      <c r="Y683" s="86">
        <v>88861093.870000005</v>
      </c>
      <c r="Z683" s="86"/>
      <c r="AA683" s="82">
        <v>1096.9000000000001</v>
      </c>
      <c r="AB683" s="86">
        <v>-3.04</v>
      </c>
      <c r="AC683" s="86">
        <v>77262211.5</v>
      </c>
      <c r="AD683" s="86">
        <v>77262211.5</v>
      </c>
      <c r="AE683" s="86">
        <v>0</v>
      </c>
      <c r="AF683" s="86">
        <v>-11598882.369999999</v>
      </c>
      <c r="AG683" s="86">
        <v>-9172405.7699999996</v>
      </c>
      <c r="AH683" s="86">
        <v>-2426476.6</v>
      </c>
      <c r="AI683" s="86"/>
      <c r="AJ683" s="86">
        <v>5094487458.5100002</v>
      </c>
      <c r="AK683" s="82">
        <v>1.5165999999999999</v>
      </c>
      <c r="AL683" s="82" t="s">
        <v>9111</v>
      </c>
      <c r="AM683" s="82" t="s">
        <v>4979</v>
      </c>
      <c r="AN683" s="82">
        <v>75306</v>
      </c>
      <c r="AO683" s="82" t="s">
        <v>4988</v>
      </c>
      <c r="AP683" s="82"/>
      <c r="AQ683" s="83">
        <v>45547</v>
      </c>
      <c r="AR683" s="83"/>
      <c r="AS683" s="82">
        <v>0</v>
      </c>
      <c r="AT683" s="82"/>
      <c r="AU683" s="83">
        <v>45777</v>
      </c>
      <c r="AV683" s="82" t="s">
        <v>4979</v>
      </c>
      <c r="AW683" s="82">
        <v>2</v>
      </c>
      <c r="AX683" s="83"/>
      <c r="AY683" s="82" t="s">
        <v>4963</v>
      </c>
      <c r="AZ683" s="82">
        <v>1</v>
      </c>
      <c r="BA683" s="82"/>
      <c r="BB683" s="82"/>
      <c r="BC683" s="87"/>
      <c r="BD683" s="87"/>
      <c r="BE683" s="87"/>
      <c r="BF683" s="87"/>
      <c r="BG683" s="82" t="s">
        <v>4888</v>
      </c>
      <c r="BH683" s="82" t="s">
        <v>8663</v>
      </c>
      <c r="BI683" s="82"/>
      <c r="BJ683" s="82"/>
      <c r="BK683" s="82"/>
      <c r="BL683" s="86">
        <v>77262211.5</v>
      </c>
      <c r="BM683" s="82">
        <v>1.5165999999999999</v>
      </c>
      <c r="BN683" s="82" t="s">
        <v>4988</v>
      </c>
      <c r="BO683" s="82"/>
      <c r="BP683" s="88"/>
      <c r="BQ683" s="88"/>
      <c r="BR683" s="88"/>
      <c r="BS683" s="82"/>
      <c r="BT683" s="85"/>
    </row>
    <row r="684" spans="1:72" hidden="1">
      <c r="A684" s="82" t="s">
        <v>5076</v>
      </c>
      <c r="B684" s="82" t="s">
        <v>5077</v>
      </c>
      <c r="C684" s="82" t="s">
        <v>2764</v>
      </c>
      <c r="D684" s="82" t="s">
        <v>12406</v>
      </c>
      <c r="E684" s="82" t="s">
        <v>12407</v>
      </c>
      <c r="F684" s="82" t="s">
        <v>4978</v>
      </c>
      <c r="G684" s="83"/>
      <c r="H684" s="84">
        <v>988342</v>
      </c>
      <c r="I684" s="85"/>
      <c r="J684" s="82">
        <v>25.47</v>
      </c>
      <c r="K684" s="86">
        <v>0</v>
      </c>
      <c r="L684" s="82"/>
      <c r="M684" s="82"/>
      <c r="N684" s="82"/>
      <c r="O684" s="82"/>
      <c r="P684" s="82" t="s">
        <v>4960</v>
      </c>
      <c r="Q684" s="86"/>
      <c r="R684" s="82">
        <v>0</v>
      </c>
      <c r="S684" s="86">
        <v>988342</v>
      </c>
      <c r="T684" s="83">
        <v>45777</v>
      </c>
      <c r="U684" s="82">
        <v>100</v>
      </c>
      <c r="V684" s="82">
        <v>6782</v>
      </c>
      <c r="W684" s="82" t="s">
        <v>4961</v>
      </c>
      <c r="X684" s="82">
        <v>26.159500000000001</v>
      </c>
      <c r="Y684" s="86">
        <v>25854532.550000001</v>
      </c>
      <c r="Z684" s="86"/>
      <c r="AA684" s="82">
        <v>25.62</v>
      </c>
      <c r="AB684" s="86">
        <v>-0.59</v>
      </c>
      <c r="AC684" s="86">
        <v>25173070.739999998</v>
      </c>
      <c r="AD684" s="86">
        <v>25173070.739999998</v>
      </c>
      <c r="AE684" s="86">
        <v>0</v>
      </c>
      <c r="AF684" s="86">
        <v>-681461.81</v>
      </c>
      <c r="AG684" s="86">
        <v>-533210.51</v>
      </c>
      <c r="AH684" s="86">
        <v>-148251.29999999999</v>
      </c>
      <c r="AI684" s="86"/>
      <c r="AJ684" s="86">
        <v>5094487458.5100002</v>
      </c>
      <c r="AK684" s="82">
        <v>0.49409999999999998</v>
      </c>
      <c r="AL684" s="82" t="s">
        <v>12408</v>
      </c>
      <c r="AM684" s="82" t="s">
        <v>4979</v>
      </c>
      <c r="AN684" s="82">
        <v>8069</v>
      </c>
      <c r="AO684" s="82" t="s">
        <v>4962</v>
      </c>
      <c r="AP684" s="82"/>
      <c r="AQ684" s="83"/>
      <c r="AR684" s="83"/>
      <c r="AS684" s="82">
        <v>0</v>
      </c>
      <c r="AT684" s="82"/>
      <c r="AU684" s="83">
        <v>45777</v>
      </c>
      <c r="AV684" s="82" t="s">
        <v>4979</v>
      </c>
      <c r="AW684" s="82">
        <v>1</v>
      </c>
      <c r="AX684" s="83"/>
      <c r="AY684" s="82" t="s">
        <v>4963</v>
      </c>
      <c r="AZ684" s="82">
        <v>1</v>
      </c>
      <c r="BA684" s="82"/>
      <c r="BB684" s="82"/>
      <c r="BC684" s="87"/>
      <c r="BD684" s="87"/>
      <c r="BE684" s="87"/>
      <c r="BF684" s="87"/>
      <c r="BG684" s="82" t="s">
        <v>4888</v>
      </c>
      <c r="BH684" s="82" t="s">
        <v>8663</v>
      </c>
      <c r="BI684" s="82"/>
      <c r="BJ684" s="82"/>
      <c r="BK684" s="82"/>
      <c r="BL684" s="86">
        <v>25173070.739999998</v>
      </c>
      <c r="BM684" s="82">
        <v>0.49409999999999998</v>
      </c>
      <c r="BN684" s="82" t="s">
        <v>4964</v>
      </c>
      <c r="BO684" s="82"/>
      <c r="BP684" s="88"/>
      <c r="BQ684" s="88"/>
      <c r="BR684" s="88"/>
      <c r="BS684" s="82"/>
      <c r="BT684" s="85"/>
    </row>
    <row r="685" spans="1:72" hidden="1">
      <c r="A685" s="82" t="s">
        <v>5076</v>
      </c>
      <c r="B685" s="82" t="s">
        <v>5077</v>
      </c>
      <c r="C685" s="82" t="s">
        <v>3053</v>
      </c>
      <c r="D685" s="82" t="s">
        <v>5873</v>
      </c>
      <c r="E685" s="82" t="s">
        <v>9688</v>
      </c>
      <c r="F685" s="82" t="s">
        <v>4978</v>
      </c>
      <c r="G685" s="83"/>
      <c r="H685" s="84">
        <v>36899</v>
      </c>
      <c r="I685" s="85"/>
      <c r="J685" s="82">
        <v>606.54999999999995</v>
      </c>
      <c r="K685" s="86">
        <v>0</v>
      </c>
      <c r="L685" s="82"/>
      <c r="M685" s="82"/>
      <c r="N685" s="82"/>
      <c r="O685" s="82"/>
      <c r="P685" s="82" t="s">
        <v>5018</v>
      </c>
      <c r="Q685" s="86"/>
      <c r="R685" s="82">
        <v>0</v>
      </c>
      <c r="S685" s="86">
        <v>36899</v>
      </c>
      <c r="T685" s="83">
        <v>45777</v>
      </c>
      <c r="U685" s="82">
        <v>100</v>
      </c>
      <c r="V685" s="82">
        <v>16275</v>
      </c>
      <c r="W685" s="82" t="s">
        <v>4961</v>
      </c>
      <c r="X685" s="82">
        <v>653.25490000000002</v>
      </c>
      <c r="Y685" s="86">
        <v>24104452.559999999</v>
      </c>
      <c r="Z685" s="86"/>
      <c r="AA685" s="82">
        <v>619.79999999999995</v>
      </c>
      <c r="AB685" s="86">
        <v>-2.14</v>
      </c>
      <c r="AC685" s="86">
        <v>22381088.449999999</v>
      </c>
      <c r="AD685" s="86">
        <v>22381088.449999999</v>
      </c>
      <c r="AE685" s="86">
        <v>0</v>
      </c>
      <c r="AF685" s="86">
        <v>-1723364.11</v>
      </c>
      <c r="AG685" s="86">
        <v>-1234452.3600000001</v>
      </c>
      <c r="AH685" s="86">
        <v>-488911.75</v>
      </c>
      <c r="AI685" s="86"/>
      <c r="AJ685" s="86">
        <v>5094487458.5100002</v>
      </c>
      <c r="AK685" s="82">
        <v>0.43930000000000002</v>
      </c>
      <c r="AL685" s="82" t="s">
        <v>22068</v>
      </c>
      <c r="AM685" s="82" t="s">
        <v>4979</v>
      </c>
      <c r="AN685" s="82">
        <v>8346</v>
      </c>
      <c r="AO685" s="82" t="s">
        <v>4998</v>
      </c>
      <c r="AP685" s="82"/>
      <c r="AQ685" s="83"/>
      <c r="AR685" s="83"/>
      <c r="AS685" s="82">
        <v>0</v>
      </c>
      <c r="AT685" s="82"/>
      <c r="AU685" s="83">
        <v>45777</v>
      </c>
      <c r="AV685" s="82" t="s">
        <v>4979</v>
      </c>
      <c r="AW685" s="82">
        <v>1</v>
      </c>
      <c r="AX685" s="83"/>
      <c r="AY685" s="82" t="s">
        <v>4963</v>
      </c>
      <c r="AZ685" s="82">
        <v>1</v>
      </c>
      <c r="BA685" s="82"/>
      <c r="BB685" s="82"/>
      <c r="BC685" s="87"/>
      <c r="BD685" s="87"/>
      <c r="BE685" s="87"/>
      <c r="BF685" s="87"/>
      <c r="BG685" s="82" t="s">
        <v>4888</v>
      </c>
      <c r="BH685" s="82" t="s">
        <v>8663</v>
      </c>
      <c r="BI685" s="82"/>
      <c r="BJ685" s="82"/>
      <c r="BK685" s="82"/>
      <c r="BL685" s="86">
        <v>22381088.449999999</v>
      </c>
      <c r="BM685" s="82">
        <v>0.43930000000000002</v>
      </c>
      <c r="BN685" s="82" t="s">
        <v>4998</v>
      </c>
      <c r="BO685" s="82"/>
      <c r="BP685" s="88"/>
      <c r="BQ685" s="88"/>
      <c r="BR685" s="88"/>
      <c r="BS685" s="82"/>
      <c r="BT685" s="85"/>
    </row>
    <row r="686" spans="1:72" hidden="1">
      <c r="A686" s="82" t="s">
        <v>5076</v>
      </c>
      <c r="B686" s="82" t="s">
        <v>5077</v>
      </c>
      <c r="C686" s="82" t="s">
        <v>3184</v>
      </c>
      <c r="D686" s="82" t="s">
        <v>5720</v>
      </c>
      <c r="E686" s="82" t="s">
        <v>8798</v>
      </c>
      <c r="F686" s="82" t="s">
        <v>4978</v>
      </c>
      <c r="G686" s="83"/>
      <c r="H686" s="84">
        <v>41436</v>
      </c>
      <c r="I686" s="85"/>
      <c r="J686" s="82">
        <v>1624.7</v>
      </c>
      <c r="K686" s="86">
        <v>0</v>
      </c>
      <c r="L686" s="82"/>
      <c r="M686" s="82"/>
      <c r="N686" s="82"/>
      <c r="O686" s="82"/>
      <c r="P686" s="82" t="s">
        <v>4992</v>
      </c>
      <c r="Q686" s="86"/>
      <c r="R686" s="82">
        <v>0</v>
      </c>
      <c r="S686" s="86">
        <v>41436</v>
      </c>
      <c r="T686" s="83">
        <v>45777</v>
      </c>
      <c r="U686" s="82">
        <v>100</v>
      </c>
      <c r="V686" s="82">
        <v>39244</v>
      </c>
      <c r="W686" s="82" t="s">
        <v>4961</v>
      </c>
      <c r="X686" s="82">
        <v>1841.3652</v>
      </c>
      <c r="Y686" s="86">
        <v>76298806.569999993</v>
      </c>
      <c r="Z686" s="86"/>
      <c r="AA686" s="82">
        <v>1651.2</v>
      </c>
      <c r="AB686" s="86">
        <v>-1.6</v>
      </c>
      <c r="AC686" s="86">
        <v>67321069.200000003</v>
      </c>
      <c r="AD686" s="86">
        <v>67321069.200000003</v>
      </c>
      <c r="AE686" s="86">
        <v>0</v>
      </c>
      <c r="AF686" s="86">
        <v>-8977737.3699999992</v>
      </c>
      <c r="AG686" s="86">
        <v>-7879683.3700000001</v>
      </c>
      <c r="AH686" s="86">
        <v>-1098054</v>
      </c>
      <c r="AI686" s="86"/>
      <c r="AJ686" s="86">
        <v>5094487458.5100002</v>
      </c>
      <c r="AK686" s="82">
        <v>1.3213999999999999</v>
      </c>
      <c r="AL686" s="82" t="s">
        <v>8799</v>
      </c>
      <c r="AM686" s="82" t="s">
        <v>4979</v>
      </c>
      <c r="AN686" s="82">
        <v>769618</v>
      </c>
      <c r="AO686" s="82" t="s">
        <v>4993</v>
      </c>
      <c r="AP686" s="82"/>
      <c r="AQ686" s="83"/>
      <c r="AR686" s="83"/>
      <c r="AS686" s="82">
        <v>0</v>
      </c>
      <c r="AT686" s="82"/>
      <c r="AU686" s="83">
        <v>45777</v>
      </c>
      <c r="AV686" s="82" t="s">
        <v>4979</v>
      </c>
      <c r="AW686" s="82">
        <v>1</v>
      </c>
      <c r="AX686" s="83"/>
      <c r="AY686" s="82" t="s">
        <v>4963</v>
      </c>
      <c r="AZ686" s="82">
        <v>1</v>
      </c>
      <c r="BA686" s="82"/>
      <c r="BB686" s="82"/>
      <c r="BC686" s="87"/>
      <c r="BD686" s="87"/>
      <c r="BE686" s="87"/>
      <c r="BF686" s="87"/>
      <c r="BG686" s="82" t="s">
        <v>4888</v>
      </c>
      <c r="BH686" s="82" t="s">
        <v>8663</v>
      </c>
      <c r="BI686" s="82"/>
      <c r="BJ686" s="82"/>
      <c r="BK686" s="82"/>
      <c r="BL686" s="86">
        <v>67321069.200000003</v>
      </c>
      <c r="BM686" s="82">
        <v>1.3213999999999999</v>
      </c>
      <c r="BN686" s="82" t="s">
        <v>4994</v>
      </c>
      <c r="BO686" s="82"/>
      <c r="BP686" s="88"/>
      <c r="BQ686" s="88"/>
      <c r="BR686" s="88"/>
      <c r="BS686" s="82"/>
      <c r="BT686" s="85"/>
    </row>
    <row r="687" spans="1:72" hidden="1">
      <c r="A687" s="82" t="s">
        <v>5076</v>
      </c>
      <c r="B687" s="82" t="s">
        <v>5077</v>
      </c>
      <c r="C687" s="82" t="s">
        <v>21841</v>
      </c>
      <c r="D687" s="82" t="s">
        <v>21842</v>
      </c>
      <c r="E687" s="82" t="s">
        <v>4965</v>
      </c>
      <c r="F687" s="82" t="s">
        <v>4966</v>
      </c>
      <c r="G687" s="83">
        <v>45779</v>
      </c>
      <c r="H687" s="84">
        <v>1511789.0660000001</v>
      </c>
      <c r="I687" s="85"/>
      <c r="J687" s="82">
        <v>99.98357</v>
      </c>
      <c r="K687" s="86">
        <v>0</v>
      </c>
      <c r="L687" s="82"/>
      <c r="M687" s="82"/>
      <c r="N687" s="82"/>
      <c r="O687" s="82"/>
      <c r="P687" s="82" t="s">
        <v>4967</v>
      </c>
      <c r="Q687" s="86">
        <v>151178906.59999999</v>
      </c>
      <c r="R687" s="82">
        <v>0.01</v>
      </c>
      <c r="S687" s="86">
        <v>151178906.59999999</v>
      </c>
      <c r="T687" s="83">
        <v>45777</v>
      </c>
      <c r="U687" s="82">
        <v>247</v>
      </c>
      <c r="V687" s="82">
        <v>178347</v>
      </c>
      <c r="W687" s="82" t="s">
        <v>4961</v>
      </c>
      <c r="X687" s="82">
        <v>99.967100000000002</v>
      </c>
      <c r="Y687" s="86">
        <v>151129238.30000001</v>
      </c>
      <c r="Z687" s="86">
        <v>151154072.44</v>
      </c>
      <c r="AA687" s="82"/>
      <c r="AB687" s="86"/>
      <c r="AC687" s="86">
        <v>151154072.44</v>
      </c>
      <c r="AD687" s="86">
        <v>151154072.44</v>
      </c>
      <c r="AE687" s="86">
        <v>24834.14</v>
      </c>
      <c r="AF687" s="86">
        <v>0</v>
      </c>
      <c r="AG687" s="86"/>
      <c r="AH687" s="86">
        <v>0</v>
      </c>
      <c r="AI687" s="86"/>
      <c r="AJ687" s="86">
        <v>5094487458.5100002</v>
      </c>
      <c r="AK687" s="82">
        <v>2.9670000000000001</v>
      </c>
      <c r="AL687" s="82" t="s">
        <v>21843</v>
      </c>
      <c r="AM687" s="82" t="s">
        <v>4968</v>
      </c>
      <c r="AN687" s="82">
        <v>73640</v>
      </c>
      <c r="AO687" s="82" t="s">
        <v>4967</v>
      </c>
      <c r="AP687" s="82"/>
      <c r="AQ687" s="83"/>
      <c r="AR687" s="83"/>
      <c r="AS687" s="82">
        <v>2</v>
      </c>
      <c r="AT687" s="82"/>
      <c r="AU687" s="83">
        <v>45777</v>
      </c>
      <c r="AV687" s="82" t="s">
        <v>4968</v>
      </c>
      <c r="AW687" s="82">
        <v>100</v>
      </c>
      <c r="AX687" s="83"/>
      <c r="AY687" s="82" t="s">
        <v>4969</v>
      </c>
      <c r="AZ687" s="82">
        <v>1</v>
      </c>
      <c r="BA687" s="82"/>
      <c r="BB687" s="82"/>
      <c r="BC687" s="87"/>
      <c r="BD687" s="87"/>
      <c r="BE687" s="87"/>
      <c r="BF687" s="87"/>
      <c r="BG687" s="82" t="s">
        <v>4888</v>
      </c>
      <c r="BH687" s="82" t="s">
        <v>8663</v>
      </c>
      <c r="BI687" s="82"/>
      <c r="BJ687" s="82"/>
      <c r="BK687" s="82"/>
      <c r="BL687" s="86">
        <v>151154072.44</v>
      </c>
      <c r="BM687" s="82">
        <v>2.9670000000000001</v>
      </c>
      <c r="BN687" s="82" t="s">
        <v>4967</v>
      </c>
      <c r="BO687" s="82"/>
      <c r="BP687" s="88"/>
      <c r="BQ687" s="88"/>
      <c r="BR687" s="88"/>
      <c r="BS687" s="82"/>
      <c r="BT687" s="85"/>
    </row>
    <row r="688" spans="1:72" hidden="1">
      <c r="A688" s="82" t="s">
        <v>5076</v>
      </c>
      <c r="B688" s="82" t="s">
        <v>5077</v>
      </c>
      <c r="C688" s="82"/>
      <c r="D688" s="82"/>
      <c r="E688" s="82"/>
      <c r="F688" s="82" t="s">
        <v>4970</v>
      </c>
      <c r="G688" s="83"/>
      <c r="H688" s="84"/>
      <c r="I688" s="85"/>
      <c r="J688" s="82"/>
      <c r="K688" s="86"/>
      <c r="L688" s="82"/>
      <c r="M688" s="82"/>
      <c r="N688" s="82"/>
      <c r="O688" s="82"/>
      <c r="P688" s="82" t="s">
        <v>4971</v>
      </c>
      <c r="Q688" s="86"/>
      <c r="R688" s="82">
        <v>0</v>
      </c>
      <c r="S688" s="86"/>
      <c r="T688" s="83">
        <v>45777</v>
      </c>
      <c r="U688" s="82"/>
      <c r="V688" s="82"/>
      <c r="W688" s="82"/>
      <c r="X688" s="82"/>
      <c r="Y688" s="86"/>
      <c r="Z688" s="86"/>
      <c r="AA688" s="82"/>
      <c r="AB688" s="86"/>
      <c r="AC688" s="86">
        <v>-36752684.25</v>
      </c>
      <c r="AD688" s="86">
        <v>-36752684.25</v>
      </c>
      <c r="AE688" s="86"/>
      <c r="AF688" s="86"/>
      <c r="AG688" s="86"/>
      <c r="AH688" s="86">
        <v>0</v>
      </c>
      <c r="AI688" s="86"/>
      <c r="AJ688" s="86"/>
      <c r="AK688" s="82">
        <v>-0.72130000000000005</v>
      </c>
      <c r="AL688" s="82"/>
      <c r="AM688" s="82"/>
      <c r="AN688" s="82"/>
      <c r="AO688" s="82" t="s">
        <v>4971</v>
      </c>
      <c r="AP688" s="82"/>
      <c r="AQ688" s="83"/>
      <c r="AR688" s="83"/>
      <c r="AS688" s="82"/>
      <c r="AT688" s="82"/>
      <c r="AU688" s="83"/>
      <c r="AV688" s="82"/>
      <c r="AW688" s="82"/>
      <c r="AX688" s="83"/>
      <c r="AY688" s="82" t="s">
        <v>4963</v>
      </c>
      <c r="AZ688" s="82">
        <v>1</v>
      </c>
      <c r="BA688" s="82"/>
      <c r="BB688" s="82"/>
      <c r="BC688" s="87"/>
      <c r="BD688" s="87"/>
      <c r="BE688" s="87"/>
      <c r="BF688" s="87"/>
      <c r="BG688" s="82" t="s">
        <v>4888</v>
      </c>
      <c r="BH688" s="82" t="s">
        <v>8663</v>
      </c>
      <c r="BI688" s="82"/>
      <c r="BJ688" s="82"/>
      <c r="BK688" s="82"/>
      <c r="BL688" s="86">
        <v>-36752684.25</v>
      </c>
      <c r="BM688" s="82">
        <v>-0.72130000000000005</v>
      </c>
      <c r="BN688" s="82" t="s">
        <v>4971</v>
      </c>
      <c r="BO688" s="82"/>
      <c r="BP688" s="88"/>
      <c r="BQ688" s="88"/>
      <c r="BR688" s="88"/>
      <c r="BS688" s="82"/>
      <c r="BT688" s="85"/>
    </row>
    <row r="689" spans="1:72" hidden="1">
      <c r="A689" s="82" t="s">
        <v>5094</v>
      </c>
      <c r="B689" s="82" t="s">
        <v>5095</v>
      </c>
      <c r="C689" s="82" t="s">
        <v>42</v>
      </c>
      <c r="D689" s="82" t="s">
        <v>5449</v>
      </c>
      <c r="E689" s="82" t="s">
        <v>8684</v>
      </c>
      <c r="F689" s="82" t="s">
        <v>4978</v>
      </c>
      <c r="G689" s="83"/>
      <c r="H689" s="84">
        <v>968</v>
      </c>
      <c r="I689" s="85"/>
      <c r="J689" s="82">
        <v>29985</v>
      </c>
      <c r="K689" s="86">
        <v>0</v>
      </c>
      <c r="L689" s="82"/>
      <c r="M689" s="82"/>
      <c r="N689" s="82"/>
      <c r="O689" s="82"/>
      <c r="P689" s="82" t="s">
        <v>4999</v>
      </c>
      <c r="Q689" s="86"/>
      <c r="R689" s="82">
        <v>0</v>
      </c>
      <c r="S689" s="86">
        <v>9680</v>
      </c>
      <c r="T689" s="83">
        <v>45777</v>
      </c>
      <c r="U689" s="82">
        <v>100</v>
      </c>
      <c r="V689" s="82">
        <v>16442</v>
      </c>
      <c r="W689" s="82" t="s">
        <v>4961</v>
      </c>
      <c r="X689" s="82">
        <v>15043.408100000001</v>
      </c>
      <c r="Y689" s="86">
        <v>14562019.08</v>
      </c>
      <c r="Z689" s="86"/>
      <c r="AA689" s="82">
        <v>30100</v>
      </c>
      <c r="AB689" s="86">
        <v>-0.38</v>
      </c>
      <c r="AC689" s="86">
        <v>29025480</v>
      </c>
      <c r="AD689" s="86">
        <v>29025480</v>
      </c>
      <c r="AE689" s="86">
        <v>0</v>
      </c>
      <c r="AF689" s="86">
        <v>14463460.92</v>
      </c>
      <c r="AG689" s="86">
        <v>14574780.92</v>
      </c>
      <c r="AH689" s="86">
        <v>-111320</v>
      </c>
      <c r="AI689" s="86"/>
      <c r="AJ689" s="86">
        <v>841776232.90999997</v>
      </c>
      <c r="AK689" s="82">
        <v>3.4481000000000002</v>
      </c>
      <c r="AL689" s="82" t="s">
        <v>8685</v>
      </c>
      <c r="AM689" s="82" t="s">
        <v>4979</v>
      </c>
      <c r="AN689" s="82">
        <v>5961</v>
      </c>
      <c r="AO689" s="82" t="s">
        <v>5000</v>
      </c>
      <c r="AP689" s="82"/>
      <c r="AQ689" s="83">
        <v>45491</v>
      </c>
      <c r="AR689" s="83"/>
      <c r="AS689" s="82">
        <v>0</v>
      </c>
      <c r="AT689" s="82"/>
      <c r="AU689" s="83">
        <v>45777</v>
      </c>
      <c r="AV689" s="82" t="s">
        <v>4979</v>
      </c>
      <c r="AW689" s="82">
        <v>10</v>
      </c>
      <c r="AX689" s="83"/>
      <c r="AY689" s="82" t="s">
        <v>4963</v>
      </c>
      <c r="AZ689" s="82">
        <v>1</v>
      </c>
      <c r="BA689" s="82"/>
      <c r="BB689" s="82"/>
      <c r="BC689" s="87"/>
      <c r="BD689" s="87"/>
      <c r="BE689" s="87"/>
      <c r="BF689" s="87"/>
      <c r="BG689" s="82" t="s">
        <v>4888</v>
      </c>
      <c r="BH689" s="82" t="s">
        <v>8686</v>
      </c>
      <c r="BI689" s="82"/>
      <c r="BJ689" s="82"/>
      <c r="BK689" s="82"/>
      <c r="BL689" s="86">
        <v>29025480</v>
      </c>
      <c r="BM689" s="82">
        <v>3.4481000000000002</v>
      </c>
      <c r="BN689" s="82" t="s">
        <v>4997</v>
      </c>
      <c r="BO689" s="82"/>
      <c r="BP689" s="88"/>
      <c r="BQ689" s="88"/>
      <c r="BR689" s="88"/>
      <c r="BS689" s="82"/>
      <c r="BT689" s="85"/>
    </row>
    <row r="690" spans="1:72" hidden="1">
      <c r="A690" s="82" t="s">
        <v>5094</v>
      </c>
      <c r="B690" s="82" t="s">
        <v>5095</v>
      </c>
      <c r="C690" s="82" t="s">
        <v>139</v>
      </c>
      <c r="D690" s="82" t="s">
        <v>5446</v>
      </c>
      <c r="E690" s="82" t="s">
        <v>8510</v>
      </c>
      <c r="F690" s="82" t="s">
        <v>4978</v>
      </c>
      <c r="G690" s="83"/>
      <c r="H690" s="84">
        <v>6212</v>
      </c>
      <c r="I690" s="85"/>
      <c r="J690" s="82">
        <v>5116</v>
      </c>
      <c r="K690" s="86">
        <v>0</v>
      </c>
      <c r="L690" s="82"/>
      <c r="M690" s="82"/>
      <c r="N690" s="82"/>
      <c r="O690" s="82"/>
      <c r="P690" s="82" t="s">
        <v>4999</v>
      </c>
      <c r="Q690" s="86"/>
      <c r="R690" s="82">
        <v>0</v>
      </c>
      <c r="S690" s="86">
        <v>12424</v>
      </c>
      <c r="T690" s="83">
        <v>45777</v>
      </c>
      <c r="U690" s="82">
        <v>100</v>
      </c>
      <c r="V690" s="82">
        <v>55268</v>
      </c>
      <c r="W690" s="82" t="s">
        <v>4961</v>
      </c>
      <c r="X690" s="82">
        <v>3116.1860000000001</v>
      </c>
      <c r="Y690" s="86">
        <v>19357747.530000001</v>
      </c>
      <c r="Z690" s="86"/>
      <c r="AA690" s="82">
        <v>5030.8</v>
      </c>
      <c r="AB690" s="86">
        <v>1.69</v>
      </c>
      <c r="AC690" s="86">
        <v>31780592</v>
      </c>
      <c r="AD690" s="86">
        <v>31780592</v>
      </c>
      <c r="AE690" s="86">
        <v>0</v>
      </c>
      <c r="AF690" s="86">
        <v>12422844.470000001</v>
      </c>
      <c r="AG690" s="86">
        <v>11893582.07</v>
      </c>
      <c r="AH690" s="86">
        <v>529262.4</v>
      </c>
      <c r="AI690" s="86"/>
      <c r="AJ690" s="86">
        <v>841776232.90999997</v>
      </c>
      <c r="AK690" s="82">
        <v>3.7753999999999999</v>
      </c>
      <c r="AL690" s="82" t="s">
        <v>8511</v>
      </c>
      <c r="AM690" s="82" t="s">
        <v>4979</v>
      </c>
      <c r="AN690" s="82">
        <v>774615</v>
      </c>
      <c r="AO690" s="82" t="s">
        <v>5000</v>
      </c>
      <c r="AP690" s="82"/>
      <c r="AQ690" s="83">
        <v>45701</v>
      </c>
      <c r="AR690" s="83"/>
      <c r="AS690" s="82">
        <v>0</v>
      </c>
      <c r="AT690" s="82"/>
      <c r="AU690" s="83">
        <v>45777</v>
      </c>
      <c r="AV690" s="82" t="s">
        <v>4979</v>
      </c>
      <c r="AW690" s="82">
        <v>2</v>
      </c>
      <c r="AX690" s="83"/>
      <c r="AY690" s="82" t="s">
        <v>4963</v>
      </c>
      <c r="AZ690" s="82">
        <v>1</v>
      </c>
      <c r="BA690" s="82"/>
      <c r="BB690" s="82"/>
      <c r="BC690" s="87"/>
      <c r="BD690" s="87"/>
      <c r="BE690" s="87"/>
      <c r="BF690" s="87"/>
      <c r="BG690" s="82" t="s">
        <v>4888</v>
      </c>
      <c r="BH690" s="82" t="s">
        <v>8686</v>
      </c>
      <c r="BI690" s="82"/>
      <c r="BJ690" s="82"/>
      <c r="BK690" s="82"/>
      <c r="BL690" s="86">
        <v>31780592</v>
      </c>
      <c r="BM690" s="82">
        <v>3.7753999999999999</v>
      </c>
      <c r="BN690" s="82" t="s">
        <v>4997</v>
      </c>
      <c r="BO690" s="82"/>
      <c r="BP690" s="88"/>
      <c r="BQ690" s="88"/>
      <c r="BR690" s="88"/>
      <c r="BS690" s="82"/>
      <c r="BT690" s="85"/>
    </row>
    <row r="691" spans="1:72" hidden="1">
      <c r="A691" s="82" t="s">
        <v>5094</v>
      </c>
      <c r="B691" s="82" t="s">
        <v>5095</v>
      </c>
      <c r="C691" s="82" t="s">
        <v>193</v>
      </c>
      <c r="D691" s="82" t="s">
        <v>8423</v>
      </c>
      <c r="E691" s="82" t="s">
        <v>8424</v>
      </c>
      <c r="F691" s="82" t="s">
        <v>4978</v>
      </c>
      <c r="G691" s="83"/>
      <c r="H691" s="84">
        <v>4264</v>
      </c>
      <c r="I691" s="85"/>
      <c r="J691" s="82">
        <v>6977</v>
      </c>
      <c r="K691" s="86">
        <v>0</v>
      </c>
      <c r="L691" s="82"/>
      <c r="M691" s="82"/>
      <c r="N691" s="82"/>
      <c r="O691" s="82"/>
      <c r="P691" s="82" t="s">
        <v>4995</v>
      </c>
      <c r="Q691" s="86"/>
      <c r="R691" s="82">
        <v>0</v>
      </c>
      <c r="S691" s="86">
        <v>21320</v>
      </c>
      <c r="T691" s="83">
        <v>45777</v>
      </c>
      <c r="U691" s="82">
        <v>100</v>
      </c>
      <c r="V691" s="82">
        <v>6457</v>
      </c>
      <c r="W691" s="82" t="s">
        <v>4961</v>
      </c>
      <c r="X691" s="82">
        <v>2883.8569000000002</v>
      </c>
      <c r="Y691" s="86">
        <v>12296765.800000001</v>
      </c>
      <c r="Z691" s="86"/>
      <c r="AA691" s="82">
        <v>6992.5</v>
      </c>
      <c r="AB691" s="86">
        <v>-0.22</v>
      </c>
      <c r="AC691" s="86">
        <v>29749928</v>
      </c>
      <c r="AD691" s="86">
        <v>29749928</v>
      </c>
      <c r="AE691" s="86">
        <v>0</v>
      </c>
      <c r="AF691" s="86">
        <v>17453162.199999999</v>
      </c>
      <c r="AG691" s="86">
        <v>17519254.199999999</v>
      </c>
      <c r="AH691" s="86">
        <v>-66092</v>
      </c>
      <c r="AI691" s="86"/>
      <c r="AJ691" s="86">
        <v>841776232.90999997</v>
      </c>
      <c r="AK691" s="82">
        <v>3.5341999999999998</v>
      </c>
      <c r="AL691" s="82" t="s">
        <v>8425</v>
      </c>
      <c r="AM691" s="82" t="s">
        <v>4979</v>
      </c>
      <c r="AN691" s="82">
        <v>6079</v>
      </c>
      <c r="AO691" s="82" t="s">
        <v>4996</v>
      </c>
      <c r="AP691" s="82"/>
      <c r="AQ691" s="83">
        <v>45701</v>
      </c>
      <c r="AR691" s="83"/>
      <c r="AS691" s="82">
        <v>0</v>
      </c>
      <c r="AT691" s="82"/>
      <c r="AU691" s="83">
        <v>45777</v>
      </c>
      <c r="AV691" s="82" t="s">
        <v>4979</v>
      </c>
      <c r="AW691" s="82">
        <v>5</v>
      </c>
      <c r="AX691" s="83"/>
      <c r="AY691" s="82" t="s">
        <v>4963</v>
      </c>
      <c r="AZ691" s="82">
        <v>1</v>
      </c>
      <c r="BA691" s="82"/>
      <c r="BB691" s="82"/>
      <c r="BC691" s="87"/>
      <c r="BD691" s="87"/>
      <c r="BE691" s="87"/>
      <c r="BF691" s="87"/>
      <c r="BG691" s="82" t="s">
        <v>4888</v>
      </c>
      <c r="BH691" s="82" t="s">
        <v>8686</v>
      </c>
      <c r="BI691" s="82"/>
      <c r="BJ691" s="82"/>
      <c r="BK691" s="82"/>
      <c r="BL691" s="86">
        <v>29749928</v>
      </c>
      <c r="BM691" s="82">
        <v>3.5341999999999998</v>
      </c>
      <c r="BN691" s="82" t="s">
        <v>4997</v>
      </c>
      <c r="BO691" s="82"/>
      <c r="BP691" s="88"/>
      <c r="BQ691" s="88"/>
      <c r="BR691" s="88"/>
      <c r="BS691" s="82"/>
      <c r="BT691" s="85"/>
    </row>
    <row r="692" spans="1:72" hidden="1">
      <c r="A692" s="82" t="s">
        <v>5094</v>
      </c>
      <c r="B692" s="82" t="s">
        <v>5095</v>
      </c>
      <c r="C692" s="82" t="s">
        <v>223</v>
      </c>
      <c r="D692" s="82" t="s">
        <v>5078</v>
      </c>
      <c r="E692" s="82" t="s">
        <v>5079</v>
      </c>
      <c r="F692" s="82" t="s">
        <v>4978</v>
      </c>
      <c r="G692" s="83"/>
      <c r="H692" s="84">
        <v>137108</v>
      </c>
      <c r="I692" s="85"/>
      <c r="J692" s="82">
        <v>252.95</v>
      </c>
      <c r="K692" s="86">
        <v>0</v>
      </c>
      <c r="L692" s="82"/>
      <c r="M692" s="82"/>
      <c r="N692" s="82"/>
      <c r="O692" s="82"/>
      <c r="P692" s="82" t="s">
        <v>4995</v>
      </c>
      <c r="Q692" s="86"/>
      <c r="R692" s="82">
        <v>0</v>
      </c>
      <c r="S692" s="86">
        <v>137108</v>
      </c>
      <c r="T692" s="83">
        <v>45777</v>
      </c>
      <c r="U692" s="82">
        <v>100</v>
      </c>
      <c r="V692" s="82">
        <v>161781</v>
      </c>
      <c r="W692" s="82" t="s">
        <v>4961</v>
      </c>
      <c r="X692" s="82">
        <v>167.8631</v>
      </c>
      <c r="Y692" s="86">
        <v>23015373.379999999</v>
      </c>
      <c r="Z692" s="86"/>
      <c r="AA692" s="82">
        <v>259.8</v>
      </c>
      <c r="AB692" s="86">
        <v>-2.64</v>
      </c>
      <c r="AC692" s="86">
        <v>34681468.600000001</v>
      </c>
      <c r="AD692" s="86">
        <v>34681468.600000001</v>
      </c>
      <c r="AE692" s="86">
        <v>0</v>
      </c>
      <c r="AF692" s="86">
        <v>11666095.220000001</v>
      </c>
      <c r="AG692" s="86">
        <v>12605285.02</v>
      </c>
      <c r="AH692" s="86">
        <v>-939189.8</v>
      </c>
      <c r="AI692" s="86"/>
      <c r="AJ692" s="86">
        <v>841776232.90999997</v>
      </c>
      <c r="AK692" s="82">
        <v>4.12</v>
      </c>
      <c r="AL692" s="82" t="s">
        <v>5080</v>
      </c>
      <c r="AM692" s="82" t="s">
        <v>4979</v>
      </c>
      <c r="AN692" s="82">
        <v>797537</v>
      </c>
      <c r="AO692" s="82" t="s">
        <v>4996</v>
      </c>
      <c r="AP692" s="82"/>
      <c r="AQ692" s="83">
        <v>45477</v>
      </c>
      <c r="AR692" s="83"/>
      <c r="AS692" s="82">
        <v>0</v>
      </c>
      <c r="AT692" s="82"/>
      <c r="AU692" s="83">
        <v>45777</v>
      </c>
      <c r="AV692" s="82" t="s">
        <v>4979</v>
      </c>
      <c r="AW692" s="82">
        <v>1</v>
      </c>
      <c r="AX692" s="83"/>
      <c r="AY692" s="82" t="s">
        <v>4963</v>
      </c>
      <c r="AZ692" s="82">
        <v>1</v>
      </c>
      <c r="BA692" s="82"/>
      <c r="BB692" s="82"/>
      <c r="BC692" s="87"/>
      <c r="BD692" s="87"/>
      <c r="BE692" s="87"/>
      <c r="BF692" s="87"/>
      <c r="BG692" s="82" t="s">
        <v>4888</v>
      </c>
      <c r="BH692" s="82" t="s">
        <v>8686</v>
      </c>
      <c r="BI692" s="82"/>
      <c r="BJ692" s="82"/>
      <c r="BK692" s="82"/>
      <c r="BL692" s="86">
        <v>34681468.600000001</v>
      </c>
      <c r="BM692" s="82">
        <v>4.12</v>
      </c>
      <c r="BN692" s="82" t="s">
        <v>4997</v>
      </c>
      <c r="BO692" s="82"/>
      <c r="BP692" s="88"/>
      <c r="BQ692" s="88"/>
      <c r="BR692" s="88"/>
      <c r="BS692" s="82"/>
      <c r="BT692" s="85"/>
    </row>
    <row r="693" spans="1:72" hidden="1">
      <c r="A693" s="82" t="s">
        <v>5094</v>
      </c>
      <c r="B693" s="82" t="s">
        <v>5095</v>
      </c>
      <c r="C693" s="82" t="s">
        <v>293</v>
      </c>
      <c r="D693" s="82" t="s">
        <v>5451</v>
      </c>
      <c r="E693" s="82" t="s">
        <v>8429</v>
      </c>
      <c r="F693" s="82" t="s">
        <v>4978</v>
      </c>
      <c r="G693" s="83"/>
      <c r="H693" s="84">
        <v>31301</v>
      </c>
      <c r="I693" s="85"/>
      <c r="J693" s="82">
        <v>1229.0999999999999</v>
      </c>
      <c r="K693" s="86">
        <v>0</v>
      </c>
      <c r="L693" s="82"/>
      <c r="M693" s="82"/>
      <c r="N693" s="82"/>
      <c r="O693" s="82"/>
      <c r="P693" s="82" t="s">
        <v>4999</v>
      </c>
      <c r="Q693" s="86"/>
      <c r="R693" s="82">
        <v>0</v>
      </c>
      <c r="S693" s="86">
        <v>31301</v>
      </c>
      <c r="T693" s="83">
        <v>45777</v>
      </c>
      <c r="U693" s="82">
        <v>100</v>
      </c>
      <c r="V693" s="82">
        <v>6467</v>
      </c>
      <c r="W693" s="82" t="s">
        <v>4961</v>
      </c>
      <c r="X693" s="82">
        <v>1201.8599999999999</v>
      </c>
      <c r="Y693" s="86">
        <v>37619419.210000001</v>
      </c>
      <c r="Z693" s="86"/>
      <c r="AA693" s="82">
        <v>1209.5999999999999</v>
      </c>
      <c r="AB693" s="86">
        <v>1.61</v>
      </c>
      <c r="AC693" s="86">
        <v>38472059.100000001</v>
      </c>
      <c r="AD693" s="86">
        <v>38472059.100000001</v>
      </c>
      <c r="AE693" s="86">
        <v>0</v>
      </c>
      <c r="AF693" s="86">
        <v>852639.89</v>
      </c>
      <c r="AG693" s="86">
        <v>242270.39</v>
      </c>
      <c r="AH693" s="86">
        <v>610369.5</v>
      </c>
      <c r="AI693" s="86"/>
      <c r="AJ693" s="86">
        <v>841776232.90999997</v>
      </c>
      <c r="AK693" s="82">
        <v>4.5702999999999996</v>
      </c>
      <c r="AL693" s="82" t="s">
        <v>8430</v>
      </c>
      <c r="AM693" s="82" t="s">
        <v>4979</v>
      </c>
      <c r="AN693" s="82">
        <v>6139</v>
      </c>
      <c r="AO693" s="82" t="s">
        <v>5000</v>
      </c>
      <c r="AP693" s="82"/>
      <c r="AQ693" s="83"/>
      <c r="AR693" s="83"/>
      <c r="AS693" s="82">
        <v>0</v>
      </c>
      <c r="AT693" s="82"/>
      <c r="AU693" s="83">
        <v>45777</v>
      </c>
      <c r="AV693" s="82" t="s">
        <v>4979</v>
      </c>
      <c r="AW693" s="82">
        <v>1</v>
      </c>
      <c r="AX693" s="83"/>
      <c r="AY693" s="82" t="s">
        <v>4963</v>
      </c>
      <c r="AZ693" s="82">
        <v>1</v>
      </c>
      <c r="BA693" s="82"/>
      <c r="BB693" s="82"/>
      <c r="BC693" s="87"/>
      <c r="BD693" s="87"/>
      <c r="BE693" s="87"/>
      <c r="BF693" s="87"/>
      <c r="BG693" s="82" t="s">
        <v>4888</v>
      </c>
      <c r="BH693" s="82" t="s">
        <v>8686</v>
      </c>
      <c r="BI693" s="82"/>
      <c r="BJ693" s="82"/>
      <c r="BK693" s="82"/>
      <c r="BL693" s="86">
        <v>38472059.100000001</v>
      </c>
      <c r="BM693" s="82">
        <v>4.5702999999999996</v>
      </c>
      <c r="BN693" s="82" t="s">
        <v>4997</v>
      </c>
      <c r="BO693" s="82"/>
      <c r="BP693" s="88"/>
      <c r="BQ693" s="88"/>
      <c r="BR693" s="88"/>
      <c r="BS693" s="82"/>
      <c r="BT693" s="85"/>
    </row>
    <row r="694" spans="1:72" hidden="1">
      <c r="A694" s="82" t="s">
        <v>5094</v>
      </c>
      <c r="B694" s="82" t="s">
        <v>5095</v>
      </c>
      <c r="C694" s="82" t="s">
        <v>586</v>
      </c>
      <c r="D694" s="82" t="s">
        <v>5353</v>
      </c>
      <c r="E694" s="82" t="s">
        <v>8520</v>
      </c>
      <c r="F694" s="82" t="s">
        <v>4978</v>
      </c>
      <c r="G694" s="83"/>
      <c r="H694" s="84">
        <v>27271</v>
      </c>
      <c r="I694" s="85"/>
      <c r="J694" s="82">
        <v>1550.1</v>
      </c>
      <c r="K694" s="86">
        <v>0</v>
      </c>
      <c r="L694" s="82"/>
      <c r="M694" s="82"/>
      <c r="N694" s="82"/>
      <c r="O694" s="82"/>
      <c r="P694" s="82" t="s">
        <v>4999</v>
      </c>
      <c r="Q694" s="86"/>
      <c r="R694" s="82">
        <v>0</v>
      </c>
      <c r="S694" s="86">
        <v>54542</v>
      </c>
      <c r="T694" s="83">
        <v>45777</v>
      </c>
      <c r="U694" s="82">
        <v>100</v>
      </c>
      <c r="V694" s="82">
        <v>6515</v>
      </c>
      <c r="W694" s="82" t="s">
        <v>4961</v>
      </c>
      <c r="X694" s="82">
        <v>869.36749999999995</v>
      </c>
      <c r="Y694" s="86">
        <v>23708521.52</v>
      </c>
      <c r="Z694" s="86"/>
      <c r="AA694" s="82">
        <v>1541.5</v>
      </c>
      <c r="AB694" s="86">
        <v>0.56000000000000005</v>
      </c>
      <c r="AC694" s="86">
        <v>42272777.100000001</v>
      </c>
      <c r="AD694" s="86">
        <v>42272777.100000001</v>
      </c>
      <c r="AE694" s="86">
        <v>0</v>
      </c>
      <c r="AF694" s="86">
        <v>18564255.579999998</v>
      </c>
      <c r="AG694" s="86">
        <v>18329724.98</v>
      </c>
      <c r="AH694" s="86">
        <v>234530.6</v>
      </c>
      <c r="AI694" s="86"/>
      <c r="AJ694" s="86">
        <v>841776232.90999997</v>
      </c>
      <c r="AK694" s="82">
        <v>5.0218999999999996</v>
      </c>
      <c r="AL694" s="82" t="s">
        <v>8521</v>
      </c>
      <c r="AM694" s="82" t="s">
        <v>4979</v>
      </c>
      <c r="AN694" s="82">
        <v>6403</v>
      </c>
      <c r="AO694" s="82" t="s">
        <v>5000</v>
      </c>
      <c r="AP694" s="82"/>
      <c r="AQ694" s="83">
        <v>45505</v>
      </c>
      <c r="AR694" s="83"/>
      <c r="AS694" s="82">
        <v>0</v>
      </c>
      <c r="AT694" s="82"/>
      <c r="AU694" s="83">
        <v>45777</v>
      </c>
      <c r="AV694" s="82" t="s">
        <v>4979</v>
      </c>
      <c r="AW694" s="82">
        <v>2</v>
      </c>
      <c r="AX694" s="83"/>
      <c r="AY694" s="82" t="s">
        <v>4963</v>
      </c>
      <c r="AZ694" s="82">
        <v>1</v>
      </c>
      <c r="BA694" s="82"/>
      <c r="BB694" s="82"/>
      <c r="BC694" s="87"/>
      <c r="BD694" s="87"/>
      <c r="BE694" s="87"/>
      <c r="BF694" s="87"/>
      <c r="BG694" s="82" t="s">
        <v>4888</v>
      </c>
      <c r="BH694" s="82" t="s">
        <v>8686</v>
      </c>
      <c r="BI694" s="82"/>
      <c r="BJ694" s="82"/>
      <c r="BK694" s="82"/>
      <c r="BL694" s="86">
        <v>42272777.100000001</v>
      </c>
      <c r="BM694" s="82">
        <v>5.0218999999999996</v>
      </c>
      <c r="BN694" s="82" t="s">
        <v>4997</v>
      </c>
      <c r="BO694" s="82"/>
      <c r="BP694" s="88"/>
      <c r="BQ694" s="88"/>
      <c r="BR694" s="88"/>
      <c r="BS694" s="82"/>
      <c r="BT694" s="85"/>
    </row>
    <row r="695" spans="1:72" hidden="1">
      <c r="A695" s="82" t="s">
        <v>5094</v>
      </c>
      <c r="B695" s="82" t="s">
        <v>5095</v>
      </c>
      <c r="C695" s="82" t="s">
        <v>611</v>
      </c>
      <c r="D695" s="82" t="s">
        <v>20547</v>
      </c>
      <c r="E695" s="82" t="s">
        <v>20548</v>
      </c>
      <c r="F695" s="82" t="s">
        <v>4978</v>
      </c>
      <c r="G695" s="83"/>
      <c r="H695" s="84">
        <v>12341</v>
      </c>
      <c r="I695" s="85"/>
      <c r="J695" s="82">
        <v>1518.6</v>
      </c>
      <c r="K695" s="86">
        <v>0</v>
      </c>
      <c r="L695" s="82"/>
      <c r="M695" s="82"/>
      <c r="N695" s="82"/>
      <c r="O695" s="82"/>
      <c r="P695" s="82" t="s">
        <v>4999</v>
      </c>
      <c r="Q695" s="86"/>
      <c r="R695" s="82">
        <v>0</v>
      </c>
      <c r="S695" s="86">
        <v>12341</v>
      </c>
      <c r="T695" s="83">
        <v>45777</v>
      </c>
      <c r="U695" s="82">
        <v>100</v>
      </c>
      <c r="V695" s="82">
        <v>160652</v>
      </c>
      <c r="W695" s="82" t="s">
        <v>4961</v>
      </c>
      <c r="X695" s="82">
        <v>2005.4275</v>
      </c>
      <c r="Y695" s="86">
        <v>24748981.25</v>
      </c>
      <c r="Z695" s="86"/>
      <c r="AA695" s="82">
        <v>1557.8</v>
      </c>
      <c r="AB695" s="86">
        <v>-2.52</v>
      </c>
      <c r="AC695" s="86">
        <v>18741042.600000001</v>
      </c>
      <c r="AD695" s="86">
        <v>18741042.600000001</v>
      </c>
      <c r="AE695" s="86">
        <v>0</v>
      </c>
      <c r="AF695" s="86">
        <v>-6007938.6500000004</v>
      </c>
      <c r="AG695" s="86">
        <v>-5524171.4500000002</v>
      </c>
      <c r="AH695" s="86">
        <v>-483767.2</v>
      </c>
      <c r="AI695" s="86"/>
      <c r="AJ695" s="86">
        <v>841776232.90999997</v>
      </c>
      <c r="AK695" s="82">
        <v>2.2263999999999999</v>
      </c>
      <c r="AL695" s="82" t="s">
        <v>20549</v>
      </c>
      <c r="AM695" s="82" t="s">
        <v>4979</v>
      </c>
      <c r="AN695" s="82">
        <v>797376</v>
      </c>
      <c r="AO695" s="82" t="s">
        <v>5000</v>
      </c>
      <c r="AP695" s="82"/>
      <c r="AQ695" s="83"/>
      <c r="AR695" s="83"/>
      <c r="AS695" s="82">
        <v>0</v>
      </c>
      <c r="AT695" s="82"/>
      <c r="AU695" s="83">
        <v>45777</v>
      </c>
      <c r="AV695" s="82" t="s">
        <v>4979</v>
      </c>
      <c r="AW695" s="82">
        <v>1</v>
      </c>
      <c r="AX695" s="83"/>
      <c r="AY695" s="82" t="s">
        <v>4963</v>
      </c>
      <c r="AZ695" s="82">
        <v>1</v>
      </c>
      <c r="BA695" s="82"/>
      <c r="BB695" s="82"/>
      <c r="BC695" s="87"/>
      <c r="BD695" s="87"/>
      <c r="BE695" s="87"/>
      <c r="BF695" s="87"/>
      <c r="BG695" s="82" t="s">
        <v>4888</v>
      </c>
      <c r="BH695" s="82" t="s">
        <v>8686</v>
      </c>
      <c r="BI695" s="82"/>
      <c r="BJ695" s="82"/>
      <c r="BK695" s="82"/>
      <c r="BL695" s="86">
        <v>18741042.600000001</v>
      </c>
      <c r="BM695" s="82">
        <v>2.2263999999999999</v>
      </c>
      <c r="BN695" s="82" t="s">
        <v>4997</v>
      </c>
      <c r="BO695" s="82"/>
      <c r="BP695" s="88"/>
      <c r="BQ695" s="88"/>
      <c r="BR695" s="88"/>
      <c r="BS695" s="82"/>
      <c r="BT695" s="85"/>
    </row>
    <row r="696" spans="1:72" hidden="1">
      <c r="A696" s="82" t="s">
        <v>5094</v>
      </c>
      <c r="B696" s="82" t="s">
        <v>5095</v>
      </c>
      <c r="C696" s="82" t="s">
        <v>741</v>
      </c>
      <c r="D696" s="82" t="s">
        <v>5386</v>
      </c>
      <c r="E696" s="82" t="s">
        <v>8669</v>
      </c>
      <c r="F696" s="82" t="s">
        <v>4978</v>
      </c>
      <c r="G696" s="83"/>
      <c r="H696" s="84">
        <v>6158</v>
      </c>
      <c r="I696" s="85"/>
      <c r="J696" s="82">
        <v>6087</v>
      </c>
      <c r="K696" s="86">
        <v>0</v>
      </c>
      <c r="L696" s="82"/>
      <c r="M696" s="82"/>
      <c r="N696" s="82"/>
      <c r="O696" s="82"/>
      <c r="P696" s="82" t="s">
        <v>4999</v>
      </c>
      <c r="Q696" s="86"/>
      <c r="R696" s="82">
        <v>0</v>
      </c>
      <c r="S696" s="86">
        <v>12316</v>
      </c>
      <c r="T696" s="83">
        <v>45777</v>
      </c>
      <c r="U696" s="82">
        <v>100</v>
      </c>
      <c r="V696" s="82">
        <v>6535</v>
      </c>
      <c r="W696" s="82" t="s">
        <v>4961</v>
      </c>
      <c r="X696" s="82">
        <v>2842.2073999999998</v>
      </c>
      <c r="Y696" s="86">
        <v>17502313</v>
      </c>
      <c r="Z696" s="86"/>
      <c r="AA696" s="82">
        <v>6108</v>
      </c>
      <c r="AB696" s="86">
        <v>-0.34</v>
      </c>
      <c r="AC696" s="86">
        <v>37483746</v>
      </c>
      <c r="AD696" s="86">
        <v>37483746</v>
      </c>
      <c r="AE696" s="86">
        <v>0</v>
      </c>
      <c r="AF696" s="86">
        <v>19981433</v>
      </c>
      <c r="AG696" s="86">
        <v>20110751</v>
      </c>
      <c r="AH696" s="86">
        <v>-129318</v>
      </c>
      <c r="AI696" s="86"/>
      <c r="AJ696" s="86">
        <v>841776232.90999997</v>
      </c>
      <c r="AK696" s="82">
        <v>4.4528999999999996</v>
      </c>
      <c r="AL696" s="82" t="s">
        <v>8670</v>
      </c>
      <c r="AM696" s="82" t="s">
        <v>4979</v>
      </c>
      <c r="AN696" s="82">
        <v>6553</v>
      </c>
      <c r="AO696" s="82" t="s">
        <v>5000</v>
      </c>
      <c r="AP696" s="82"/>
      <c r="AQ696" s="83">
        <v>45505</v>
      </c>
      <c r="AR696" s="83"/>
      <c r="AS696" s="82">
        <v>0</v>
      </c>
      <c r="AT696" s="82"/>
      <c r="AU696" s="83">
        <v>45777</v>
      </c>
      <c r="AV696" s="82" t="s">
        <v>4979</v>
      </c>
      <c r="AW696" s="82">
        <v>2</v>
      </c>
      <c r="AX696" s="83"/>
      <c r="AY696" s="82" t="s">
        <v>4963</v>
      </c>
      <c r="AZ696" s="82">
        <v>1</v>
      </c>
      <c r="BA696" s="82"/>
      <c r="BB696" s="82"/>
      <c r="BC696" s="87"/>
      <c r="BD696" s="87"/>
      <c r="BE696" s="87"/>
      <c r="BF696" s="87"/>
      <c r="BG696" s="82" t="s">
        <v>4888</v>
      </c>
      <c r="BH696" s="82" t="s">
        <v>8686</v>
      </c>
      <c r="BI696" s="82"/>
      <c r="BJ696" s="82"/>
      <c r="BK696" s="82"/>
      <c r="BL696" s="86">
        <v>37483746</v>
      </c>
      <c r="BM696" s="82">
        <v>4.4528999999999996</v>
      </c>
      <c r="BN696" s="82" t="s">
        <v>4997</v>
      </c>
      <c r="BO696" s="82"/>
      <c r="BP696" s="88"/>
      <c r="BQ696" s="88"/>
      <c r="BR696" s="88"/>
      <c r="BS696" s="82"/>
      <c r="BT696" s="85"/>
    </row>
    <row r="697" spans="1:72" hidden="1">
      <c r="A697" s="82" t="s">
        <v>5094</v>
      </c>
      <c r="B697" s="82" t="s">
        <v>5095</v>
      </c>
      <c r="C697" s="82" t="s">
        <v>20900</v>
      </c>
      <c r="D697" s="82" t="s">
        <v>20901</v>
      </c>
      <c r="E697" s="82" t="s">
        <v>20902</v>
      </c>
      <c r="F697" s="82" t="s">
        <v>4978</v>
      </c>
      <c r="G697" s="83"/>
      <c r="H697" s="84">
        <v>60309</v>
      </c>
      <c r="I697" s="85"/>
      <c r="J697" s="82">
        <v>364.9</v>
      </c>
      <c r="K697" s="86">
        <v>0</v>
      </c>
      <c r="L697" s="82"/>
      <c r="M697" s="82"/>
      <c r="N697" s="82"/>
      <c r="O697" s="82"/>
      <c r="P697" s="82" t="s">
        <v>4995</v>
      </c>
      <c r="Q697" s="86"/>
      <c r="R697" s="82">
        <v>0</v>
      </c>
      <c r="S697" s="86">
        <v>60309</v>
      </c>
      <c r="T697" s="83">
        <v>45777</v>
      </c>
      <c r="U697" s="82">
        <v>100</v>
      </c>
      <c r="V697" s="82">
        <v>179968</v>
      </c>
      <c r="W697" s="82" t="s">
        <v>4961</v>
      </c>
      <c r="X697" s="82">
        <v>402</v>
      </c>
      <c r="Y697" s="86">
        <v>24244218</v>
      </c>
      <c r="Z697" s="86"/>
      <c r="AA697" s="82">
        <v>374.55</v>
      </c>
      <c r="AB697" s="86">
        <v>-2.58</v>
      </c>
      <c r="AC697" s="86">
        <v>22006754.100000001</v>
      </c>
      <c r="AD697" s="86">
        <v>22006754.100000001</v>
      </c>
      <c r="AE697" s="86">
        <v>0</v>
      </c>
      <c r="AF697" s="86">
        <v>-2237463.9</v>
      </c>
      <c r="AG697" s="86">
        <v>-1655482.05</v>
      </c>
      <c r="AH697" s="86">
        <v>-581981.85</v>
      </c>
      <c r="AI697" s="86"/>
      <c r="AJ697" s="86">
        <v>841776232.90999997</v>
      </c>
      <c r="AK697" s="82">
        <v>2.6143000000000001</v>
      </c>
      <c r="AL697" s="82" t="s">
        <v>20903</v>
      </c>
      <c r="AM697" s="82" t="s">
        <v>4979</v>
      </c>
      <c r="AN697" s="82">
        <v>800508</v>
      </c>
      <c r="AO697" s="82" t="s">
        <v>4996</v>
      </c>
      <c r="AP697" s="82"/>
      <c r="AQ697" s="83"/>
      <c r="AR697" s="83"/>
      <c r="AS697" s="82">
        <v>0</v>
      </c>
      <c r="AT697" s="82"/>
      <c r="AU697" s="83">
        <v>45777</v>
      </c>
      <c r="AV697" s="82" t="s">
        <v>4979</v>
      </c>
      <c r="AW697" s="82">
        <v>1</v>
      </c>
      <c r="AX697" s="83"/>
      <c r="AY697" s="82" t="s">
        <v>4963</v>
      </c>
      <c r="AZ697" s="82">
        <v>1</v>
      </c>
      <c r="BA697" s="82"/>
      <c r="BB697" s="82"/>
      <c r="BC697" s="87"/>
      <c r="BD697" s="87"/>
      <c r="BE697" s="87"/>
      <c r="BF697" s="87"/>
      <c r="BG697" s="82" t="s">
        <v>4888</v>
      </c>
      <c r="BH697" s="82" t="s">
        <v>8686</v>
      </c>
      <c r="BI697" s="82"/>
      <c r="BJ697" s="82"/>
      <c r="BK697" s="82"/>
      <c r="BL697" s="86">
        <v>22006754.100000001</v>
      </c>
      <c r="BM697" s="82">
        <v>2.6143000000000001</v>
      </c>
      <c r="BN697" s="82" t="s">
        <v>4997</v>
      </c>
      <c r="BO697" s="82"/>
      <c r="BP697" s="88"/>
      <c r="BQ697" s="88"/>
      <c r="BR697" s="88"/>
      <c r="BS697" s="82"/>
      <c r="BT697" s="85"/>
    </row>
    <row r="698" spans="1:72" hidden="1">
      <c r="A698" s="82" t="s">
        <v>5094</v>
      </c>
      <c r="B698" s="82" t="s">
        <v>5095</v>
      </c>
      <c r="C698" s="82" t="s">
        <v>934</v>
      </c>
      <c r="D698" s="82" t="s">
        <v>22094</v>
      </c>
      <c r="E698" s="82" t="s">
        <v>22095</v>
      </c>
      <c r="F698" s="82" t="s">
        <v>4978</v>
      </c>
      <c r="G698" s="83"/>
      <c r="H698" s="84">
        <v>26159</v>
      </c>
      <c r="I698" s="85"/>
      <c r="J698" s="82">
        <v>685.55</v>
      </c>
      <c r="K698" s="86">
        <v>0</v>
      </c>
      <c r="L698" s="82"/>
      <c r="M698" s="82"/>
      <c r="N698" s="82"/>
      <c r="O698" s="82"/>
      <c r="P698" s="82" t="s">
        <v>4995</v>
      </c>
      <c r="Q698" s="86"/>
      <c r="R698" s="82">
        <v>0</v>
      </c>
      <c r="S698" s="86">
        <v>261590</v>
      </c>
      <c r="T698" s="83">
        <v>45777</v>
      </c>
      <c r="U698" s="82">
        <v>100</v>
      </c>
      <c r="V698" s="82">
        <v>6563</v>
      </c>
      <c r="W698" s="82" t="s">
        <v>4961</v>
      </c>
      <c r="X698" s="82">
        <v>656.40700000000004</v>
      </c>
      <c r="Y698" s="86">
        <v>17170950.460000001</v>
      </c>
      <c r="Z698" s="86"/>
      <c r="AA698" s="82">
        <v>667.2</v>
      </c>
      <c r="AB698" s="86">
        <v>2.75</v>
      </c>
      <c r="AC698" s="86">
        <v>17933302.449999999</v>
      </c>
      <c r="AD698" s="86">
        <v>17933302.449999999</v>
      </c>
      <c r="AE698" s="86">
        <v>0</v>
      </c>
      <c r="AF698" s="86">
        <v>762351.99</v>
      </c>
      <c r="AG698" s="86">
        <v>282334.34000000003</v>
      </c>
      <c r="AH698" s="86">
        <v>480017.65</v>
      </c>
      <c r="AI698" s="86"/>
      <c r="AJ698" s="86">
        <v>841776232.90999997</v>
      </c>
      <c r="AK698" s="82">
        <v>2.1303999999999998</v>
      </c>
      <c r="AL698" s="82" t="s">
        <v>22096</v>
      </c>
      <c r="AM698" s="82" t="s">
        <v>4979</v>
      </c>
      <c r="AN698" s="82">
        <v>6690</v>
      </c>
      <c r="AO698" s="82" t="s">
        <v>4996</v>
      </c>
      <c r="AP698" s="82"/>
      <c r="AQ698" s="83"/>
      <c r="AR698" s="83"/>
      <c r="AS698" s="82">
        <v>0</v>
      </c>
      <c r="AT698" s="82"/>
      <c r="AU698" s="83">
        <v>45777</v>
      </c>
      <c r="AV698" s="82" t="s">
        <v>4979</v>
      </c>
      <c r="AW698" s="82">
        <v>10</v>
      </c>
      <c r="AX698" s="83"/>
      <c r="AY698" s="82" t="s">
        <v>4963</v>
      </c>
      <c r="AZ698" s="82">
        <v>1</v>
      </c>
      <c r="BA698" s="82"/>
      <c r="BB698" s="82"/>
      <c r="BC698" s="87"/>
      <c r="BD698" s="87"/>
      <c r="BE698" s="87"/>
      <c r="BF698" s="87"/>
      <c r="BG698" s="82" t="s">
        <v>4888</v>
      </c>
      <c r="BH698" s="82" t="s">
        <v>8686</v>
      </c>
      <c r="BI698" s="82"/>
      <c r="BJ698" s="82"/>
      <c r="BK698" s="82"/>
      <c r="BL698" s="86">
        <v>17933302.449999999</v>
      </c>
      <c r="BM698" s="82">
        <v>2.1303999999999998</v>
      </c>
      <c r="BN698" s="82" t="s">
        <v>4997</v>
      </c>
      <c r="BO698" s="82"/>
      <c r="BP698" s="88"/>
      <c r="BQ698" s="88"/>
      <c r="BR698" s="88"/>
      <c r="BS698" s="82"/>
      <c r="BT698" s="85"/>
    </row>
    <row r="699" spans="1:72" hidden="1">
      <c r="A699" s="82" t="s">
        <v>5094</v>
      </c>
      <c r="B699" s="82" t="s">
        <v>5095</v>
      </c>
      <c r="C699" s="82" t="s">
        <v>1010</v>
      </c>
      <c r="D699" s="82" t="s">
        <v>3409</v>
      </c>
      <c r="E699" s="82" t="s">
        <v>9190</v>
      </c>
      <c r="F699" s="82" t="s">
        <v>4978</v>
      </c>
      <c r="G699" s="83"/>
      <c r="H699" s="84">
        <v>12150</v>
      </c>
      <c r="I699" s="85"/>
      <c r="J699" s="82">
        <v>1381.2</v>
      </c>
      <c r="K699" s="86">
        <v>0</v>
      </c>
      <c r="L699" s="82"/>
      <c r="M699" s="82"/>
      <c r="N699" s="82"/>
      <c r="O699" s="82"/>
      <c r="P699" s="82" t="s">
        <v>4999</v>
      </c>
      <c r="Q699" s="86"/>
      <c r="R699" s="82">
        <v>0</v>
      </c>
      <c r="S699" s="86">
        <v>12150</v>
      </c>
      <c r="T699" s="83">
        <v>45777</v>
      </c>
      <c r="U699" s="82">
        <v>100</v>
      </c>
      <c r="V699" s="82">
        <v>6579</v>
      </c>
      <c r="W699" s="82" t="s">
        <v>4961</v>
      </c>
      <c r="X699" s="82">
        <v>1020.3575</v>
      </c>
      <c r="Y699" s="86">
        <v>12397343.77</v>
      </c>
      <c r="Z699" s="86"/>
      <c r="AA699" s="82">
        <v>1384.4</v>
      </c>
      <c r="AB699" s="86">
        <v>-0.23</v>
      </c>
      <c r="AC699" s="86">
        <v>16781580</v>
      </c>
      <c r="AD699" s="86">
        <v>16781580</v>
      </c>
      <c r="AE699" s="86">
        <v>0</v>
      </c>
      <c r="AF699" s="86">
        <v>4384236.2300000004</v>
      </c>
      <c r="AG699" s="86">
        <v>4423116.2300000004</v>
      </c>
      <c r="AH699" s="86">
        <v>-38880</v>
      </c>
      <c r="AI699" s="86"/>
      <c r="AJ699" s="86">
        <v>841776232.90999997</v>
      </c>
      <c r="AK699" s="82">
        <v>1.9936</v>
      </c>
      <c r="AL699" s="82" t="s">
        <v>9191</v>
      </c>
      <c r="AM699" s="82" t="s">
        <v>4979</v>
      </c>
      <c r="AN699" s="82">
        <v>6764</v>
      </c>
      <c r="AO699" s="82" t="s">
        <v>5000</v>
      </c>
      <c r="AP699" s="82"/>
      <c r="AQ699" s="83">
        <v>45547</v>
      </c>
      <c r="AR699" s="83"/>
      <c r="AS699" s="82">
        <v>0</v>
      </c>
      <c r="AT699" s="82"/>
      <c r="AU699" s="83">
        <v>45777</v>
      </c>
      <c r="AV699" s="82" t="s">
        <v>4979</v>
      </c>
      <c r="AW699" s="82">
        <v>1</v>
      </c>
      <c r="AX699" s="83"/>
      <c r="AY699" s="82" t="s">
        <v>4963</v>
      </c>
      <c r="AZ699" s="82">
        <v>1</v>
      </c>
      <c r="BA699" s="82"/>
      <c r="BB699" s="82"/>
      <c r="BC699" s="87"/>
      <c r="BD699" s="87"/>
      <c r="BE699" s="87"/>
      <c r="BF699" s="87"/>
      <c r="BG699" s="82" t="s">
        <v>4888</v>
      </c>
      <c r="BH699" s="82" t="s">
        <v>8686</v>
      </c>
      <c r="BI699" s="82"/>
      <c r="BJ699" s="82"/>
      <c r="BK699" s="82"/>
      <c r="BL699" s="86">
        <v>16781580</v>
      </c>
      <c r="BM699" s="82">
        <v>1.9936</v>
      </c>
      <c r="BN699" s="82" t="s">
        <v>4997</v>
      </c>
      <c r="BO699" s="82"/>
      <c r="BP699" s="88"/>
      <c r="BQ699" s="88"/>
      <c r="BR699" s="88"/>
      <c r="BS699" s="82"/>
      <c r="BT699" s="85"/>
    </row>
    <row r="700" spans="1:72" hidden="1">
      <c r="A700" s="82" t="s">
        <v>5094</v>
      </c>
      <c r="B700" s="82" t="s">
        <v>5095</v>
      </c>
      <c r="C700" s="82" t="s">
        <v>1865</v>
      </c>
      <c r="D700" s="82" t="s">
        <v>5096</v>
      </c>
      <c r="E700" s="82" t="s">
        <v>5097</v>
      </c>
      <c r="F700" s="82" t="s">
        <v>4978</v>
      </c>
      <c r="G700" s="83"/>
      <c r="H700" s="84">
        <v>16694</v>
      </c>
      <c r="I700" s="85"/>
      <c r="J700" s="82">
        <v>1197.2</v>
      </c>
      <c r="K700" s="86">
        <v>0</v>
      </c>
      <c r="L700" s="82"/>
      <c r="M700" s="82"/>
      <c r="N700" s="82"/>
      <c r="O700" s="82"/>
      <c r="P700" s="82" t="s">
        <v>4995</v>
      </c>
      <c r="Q700" s="86"/>
      <c r="R700" s="82">
        <v>0</v>
      </c>
      <c r="S700" s="86">
        <v>33388</v>
      </c>
      <c r="T700" s="83">
        <v>45777</v>
      </c>
      <c r="U700" s="82">
        <v>100</v>
      </c>
      <c r="V700" s="82">
        <v>150669</v>
      </c>
      <c r="W700" s="82" t="s">
        <v>4961</v>
      </c>
      <c r="X700" s="82">
        <v>823.279</v>
      </c>
      <c r="Y700" s="86">
        <v>13743819.529999999</v>
      </c>
      <c r="Z700" s="86"/>
      <c r="AA700" s="82">
        <v>1177.8</v>
      </c>
      <c r="AB700" s="86">
        <v>1.65</v>
      </c>
      <c r="AC700" s="86">
        <v>19986056.800000001</v>
      </c>
      <c r="AD700" s="86">
        <v>19986056.800000001</v>
      </c>
      <c r="AE700" s="86">
        <v>0</v>
      </c>
      <c r="AF700" s="86">
        <v>6242237.2699999996</v>
      </c>
      <c r="AG700" s="86">
        <v>5918373.6699999999</v>
      </c>
      <c r="AH700" s="86">
        <v>323863.59999999998</v>
      </c>
      <c r="AI700" s="86"/>
      <c r="AJ700" s="86">
        <v>841776232.90999997</v>
      </c>
      <c r="AK700" s="82">
        <v>2.3742999999999999</v>
      </c>
      <c r="AL700" s="82" t="s">
        <v>5098</v>
      </c>
      <c r="AM700" s="82" t="s">
        <v>4979</v>
      </c>
      <c r="AN700" s="82">
        <v>795698</v>
      </c>
      <c r="AO700" s="82" t="s">
        <v>4996</v>
      </c>
      <c r="AP700" s="82"/>
      <c r="AQ700" s="83"/>
      <c r="AR700" s="83"/>
      <c r="AS700" s="82">
        <v>0</v>
      </c>
      <c r="AT700" s="82"/>
      <c r="AU700" s="83">
        <v>45777</v>
      </c>
      <c r="AV700" s="82" t="s">
        <v>4979</v>
      </c>
      <c r="AW700" s="82">
        <v>2</v>
      </c>
      <c r="AX700" s="83"/>
      <c r="AY700" s="82" t="s">
        <v>4963</v>
      </c>
      <c r="AZ700" s="82">
        <v>1</v>
      </c>
      <c r="BA700" s="82"/>
      <c r="BB700" s="82"/>
      <c r="BC700" s="87"/>
      <c r="BD700" s="87"/>
      <c r="BE700" s="87"/>
      <c r="BF700" s="87"/>
      <c r="BG700" s="82" t="s">
        <v>4888</v>
      </c>
      <c r="BH700" s="82" t="s">
        <v>8686</v>
      </c>
      <c r="BI700" s="82"/>
      <c r="BJ700" s="82"/>
      <c r="BK700" s="82"/>
      <c r="BL700" s="86">
        <v>19986056.800000001</v>
      </c>
      <c r="BM700" s="82">
        <v>2.3742999999999999</v>
      </c>
      <c r="BN700" s="82" t="s">
        <v>4997</v>
      </c>
      <c r="BO700" s="82"/>
      <c r="BP700" s="88"/>
      <c r="BQ700" s="88"/>
      <c r="BR700" s="88"/>
      <c r="BS700" s="82"/>
      <c r="BT700" s="85"/>
    </row>
    <row r="701" spans="1:72" hidden="1">
      <c r="A701" s="82" t="s">
        <v>5094</v>
      </c>
      <c r="B701" s="82" t="s">
        <v>5095</v>
      </c>
      <c r="C701" s="82" t="s">
        <v>1405</v>
      </c>
      <c r="D701" s="82" t="s">
        <v>5587</v>
      </c>
      <c r="E701" s="82" t="s">
        <v>8690</v>
      </c>
      <c r="F701" s="82" t="s">
        <v>4978</v>
      </c>
      <c r="G701" s="83"/>
      <c r="H701" s="84">
        <v>18311</v>
      </c>
      <c r="I701" s="85"/>
      <c r="J701" s="82">
        <v>1401.2</v>
      </c>
      <c r="K701" s="86">
        <v>0</v>
      </c>
      <c r="L701" s="82"/>
      <c r="M701" s="82"/>
      <c r="N701" s="82"/>
      <c r="O701" s="82"/>
      <c r="P701" s="82" t="s">
        <v>4999</v>
      </c>
      <c r="Q701" s="86"/>
      <c r="R701" s="82">
        <v>0</v>
      </c>
      <c r="S701" s="86">
        <v>18311</v>
      </c>
      <c r="T701" s="83">
        <v>45777</v>
      </c>
      <c r="U701" s="82">
        <v>100</v>
      </c>
      <c r="V701" s="82">
        <v>6642</v>
      </c>
      <c r="W701" s="82" t="s">
        <v>4961</v>
      </c>
      <c r="X701" s="82">
        <v>598.32489999999996</v>
      </c>
      <c r="Y701" s="86">
        <v>10955926.439999999</v>
      </c>
      <c r="Z701" s="86"/>
      <c r="AA701" s="82">
        <v>1392.4</v>
      </c>
      <c r="AB701" s="86">
        <v>0.63</v>
      </c>
      <c r="AC701" s="86">
        <v>25657373.199999999</v>
      </c>
      <c r="AD701" s="86">
        <v>25657373.199999999</v>
      </c>
      <c r="AE701" s="86">
        <v>0</v>
      </c>
      <c r="AF701" s="86">
        <v>14701446.76</v>
      </c>
      <c r="AG701" s="86">
        <v>14540309.960000001</v>
      </c>
      <c r="AH701" s="86">
        <v>161136.79999999999</v>
      </c>
      <c r="AI701" s="86"/>
      <c r="AJ701" s="86">
        <v>841776232.90999997</v>
      </c>
      <c r="AK701" s="82">
        <v>3.048</v>
      </c>
      <c r="AL701" s="82" t="s">
        <v>8691</v>
      </c>
      <c r="AM701" s="82" t="s">
        <v>4979</v>
      </c>
      <c r="AN701" s="82">
        <v>7101</v>
      </c>
      <c r="AO701" s="82" t="s">
        <v>5000</v>
      </c>
      <c r="AP701" s="82"/>
      <c r="AQ701" s="83">
        <v>45622</v>
      </c>
      <c r="AR701" s="83"/>
      <c r="AS701" s="82">
        <v>0</v>
      </c>
      <c r="AT701" s="82"/>
      <c r="AU701" s="83">
        <v>45777</v>
      </c>
      <c r="AV701" s="82" t="s">
        <v>4979</v>
      </c>
      <c r="AW701" s="82">
        <v>1</v>
      </c>
      <c r="AX701" s="83"/>
      <c r="AY701" s="82" t="s">
        <v>4963</v>
      </c>
      <c r="AZ701" s="82">
        <v>1</v>
      </c>
      <c r="BA701" s="82"/>
      <c r="BB701" s="82"/>
      <c r="BC701" s="87"/>
      <c r="BD701" s="87"/>
      <c r="BE701" s="87"/>
      <c r="BF701" s="87"/>
      <c r="BG701" s="82" t="s">
        <v>4888</v>
      </c>
      <c r="BH701" s="82" t="s">
        <v>8686</v>
      </c>
      <c r="BI701" s="82"/>
      <c r="BJ701" s="82"/>
      <c r="BK701" s="82"/>
      <c r="BL701" s="86">
        <v>25657373.199999999</v>
      </c>
      <c r="BM701" s="82">
        <v>3.048</v>
      </c>
      <c r="BN701" s="82" t="s">
        <v>4997</v>
      </c>
      <c r="BO701" s="82"/>
      <c r="BP701" s="88"/>
      <c r="BQ701" s="88"/>
      <c r="BR701" s="88"/>
      <c r="BS701" s="82"/>
      <c r="BT701" s="85"/>
    </row>
    <row r="702" spans="1:72" hidden="1">
      <c r="A702" s="82" t="s">
        <v>5094</v>
      </c>
      <c r="B702" s="82" t="s">
        <v>5095</v>
      </c>
      <c r="C702" s="82" t="s">
        <v>1466</v>
      </c>
      <c r="D702" s="82" t="s">
        <v>8692</v>
      </c>
      <c r="E702" s="82" t="s">
        <v>8693</v>
      </c>
      <c r="F702" s="82" t="s">
        <v>4978</v>
      </c>
      <c r="G702" s="83"/>
      <c r="H702" s="84">
        <v>14752</v>
      </c>
      <c r="I702" s="85"/>
      <c r="J702" s="82">
        <v>1612.4</v>
      </c>
      <c r="K702" s="86">
        <v>0</v>
      </c>
      <c r="L702" s="82"/>
      <c r="M702" s="82"/>
      <c r="N702" s="82"/>
      <c r="O702" s="82"/>
      <c r="P702" s="82" t="s">
        <v>4999</v>
      </c>
      <c r="Q702" s="86"/>
      <c r="R702" s="82">
        <v>0</v>
      </c>
      <c r="S702" s="86">
        <v>14752</v>
      </c>
      <c r="T702" s="83">
        <v>45777</v>
      </c>
      <c r="U702" s="82">
        <v>100</v>
      </c>
      <c r="V702" s="82">
        <v>161690</v>
      </c>
      <c r="W702" s="82" t="s">
        <v>4961</v>
      </c>
      <c r="X702" s="82">
        <v>575.26170000000002</v>
      </c>
      <c r="Y702" s="86">
        <v>8486260.75</v>
      </c>
      <c r="Z702" s="86"/>
      <c r="AA702" s="82">
        <v>1585.5</v>
      </c>
      <c r="AB702" s="86">
        <v>1.7</v>
      </c>
      <c r="AC702" s="86">
        <v>23786124.800000001</v>
      </c>
      <c r="AD702" s="86">
        <v>23786124.800000001</v>
      </c>
      <c r="AE702" s="86">
        <v>0</v>
      </c>
      <c r="AF702" s="86">
        <v>15299864.050000001</v>
      </c>
      <c r="AG702" s="86">
        <v>14903035.25</v>
      </c>
      <c r="AH702" s="86">
        <v>396828.8</v>
      </c>
      <c r="AI702" s="86"/>
      <c r="AJ702" s="86">
        <v>841776232.90999997</v>
      </c>
      <c r="AK702" s="82">
        <v>2.8256999999999999</v>
      </c>
      <c r="AL702" s="82" t="s">
        <v>8694</v>
      </c>
      <c r="AM702" s="82" t="s">
        <v>4979</v>
      </c>
      <c r="AN702" s="82">
        <v>73476</v>
      </c>
      <c r="AO702" s="82" t="s">
        <v>5000</v>
      </c>
      <c r="AP702" s="82"/>
      <c r="AQ702" s="83">
        <v>45694</v>
      </c>
      <c r="AR702" s="83"/>
      <c r="AS702" s="82">
        <v>0</v>
      </c>
      <c r="AT702" s="82"/>
      <c r="AU702" s="83">
        <v>45777</v>
      </c>
      <c r="AV702" s="82" t="s">
        <v>4979</v>
      </c>
      <c r="AW702" s="82">
        <v>1</v>
      </c>
      <c r="AX702" s="83"/>
      <c r="AY702" s="82" t="s">
        <v>4963</v>
      </c>
      <c r="AZ702" s="82">
        <v>1</v>
      </c>
      <c r="BA702" s="82"/>
      <c r="BB702" s="82"/>
      <c r="BC702" s="87"/>
      <c r="BD702" s="87"/>
      <c r="BE702" s="87"/>
      <c r="BF702" s="87"/>
      <c r="BG702" s="82" t="s">
        <v>4888</v>
      </c>
      <c r="BH702" s="82" t="s">
        <v>8686</v>
      </c>
      <c r="BI702" s="82"/>
      <c r="BJ702" s="82"/>
      <c r="BK702" s="82"/>
      <c r="BL702" s="86">
        <v>23786124.800000001</v>
      </c>
      <c r="BM702" s="82">
        <v>2.8256999999999999</v>
      </c>
      <c r="BN702" s="82" t="s">
        <v>4997</v>
      </c>
      <c r="BO702" s="82"/>
      <c r="BP702" s="88"/>
      <c r="BQ702" s="88"/>
      <c r="BR702" s="88"/>
      <c r="BS702" s="82"/>
      <c r="BT702" s="85"/>
    </row>
    <row r="703" spans="1:72" hidden="1">
      <c r="A703" s="82" t="s">
        <v>5094</v>
      </c>
      <c r="B703" s="82" t="s">
        <v>5095</v>
      </c>
      <c r="C703" s="82" t="s">
        <v>1691</v>
      </c>
      <c r="D703" s="82" t="s">
        <v>3412</v>
      </c>
      <c r="E703" s="82" t="s">
        <v>8676</v>
      </c>
      <c r="F703" s="82" t="s">
        <v>4978</v>
      </c>
      <c r="G703" s="83"/>
      <c r="H703" s="84">
        <v>25578</v>
      </c>
      <c r="I703" s="85"/>
      <c r="J703" s="82">
        <v>603.85</v>
      </c>
      <c r="K703" s="86">
        <v>0</v>
      </c>
      <c r="L703" s="82"/>
      <c r="M703" s="82"/>
      <c r="N703" s="82"/>
      <c r="O703" s="82"/>
      <c r="P703" s="82" t="s">
        <v>4999</v>
      </c>
      <c r="Q703" s="86"/>
      <c r="R703" s="82">
        <v>0</v>
      </c>
      <c r="S703" s="86">
        <v>51156</v>
      </c>
      <c r="T703" s="83">
        <v>45777</v>
      </c>
      <c r="U703" s="82">
        <v>100</v>
      </c>
      <c r="V703" s="82">
        <v>89971</v>
      </c>
      <c r="W703" s="82" t="s">
        <v>4961</v>
      </c>
      <c r="X703" s="82">
        <v>323.3143</v>
      </c>
      <c r="Y703" s="86">
        <v>8269731.9400000004</v>
      </c>
      <c r="Z703" s="86"/>
      <c r="AA703" s="82">
        <v>617.45000000000005</v>
      </c>
      <c r="AB703" s="86">
        <v>-2.2000000000000002</v>
      </c>
      <c r="AC703" s="86">
        <v>15445275.300000001</v>
      </c>
      <c r="AD703" s="86">
        <v>15445275.300000001</v>
      </c>
      <c r="AE703" s="86">
        <v>0</v>
      </c>
      <c r="AF703" s="86">
        <v>7175543.3600000003</v>
      </c>
      <c r="AG703" s="86">
        <v>7523404.1600000001</v>
      </c>
      <c r="AH703" s="86">
        <v>-347860.8</v>
      </c>
      <c r="AI703" s="86"/>
      <c r="AJ703" s="86">
        <v>841776232.90999997</v>
      </c>
      <c r="AK703" s="82">
        <v>1.8348</v>
      </c>
      <c r="AL703" s="82" t="s">
        <v>8677</v>
      </c>
      <c r="AM703" s="82" t="s">
        <v>4979</v>
      </c>
      <c r="AN703" s="82">
        <v>784072</v>
      </c>
      <c r="AO703" s="82" t="s">
        <v>5000</v>
      </c>
      <c r="AP703" s="82"/>
      <c r="AQ703" s="83">
        <v>45601</v>
      </c>
      <c r="AR703" s="83"/>
      <c r="AS703" s="82">
        <v>0</v>
      </c>
      <c r="AT703" s="82"/>
      <c r="AU703" s="83">
        <v>45777</v>
      </c>
      <c r="AV703" s="82" t="s">
        <v>4979</v>
      </c>
      <c r="AW703" s="82">
        <v>2</v>
      </c>
      <c r="AX703" s="83"/>
      <c r="AY703" s="82" t="s">
        <v>4963</v>
      </c>
      <c r="AZ703" s="82">
        <v>1</v>
      </c>
      <c r="BA703" s="82"/>
      <c r="BB703" s="82"/>
      <c r="BC703" s="87"/>
      <c r="BD703" s="87"/>
      <c r="BE703" s="87"/>
      <c r="BF703" s="87"/>
      <c r="BG703" s="82" t="s">
        <v>4888</v>
      </c>
      <c r="BH703" s="82" t="s">
        <v>8686</v>
      </c>
      <c r="BI703" s="82"/>
      <c r="BJ703" s="82"/>
      <c r="BK703" s="82"/>
      <c r="BL703" s="86">
        <v>15445275.300000001</v>
      </c>
      <c r="BM703" s="82">
        <v>1.8348</v>
      </c>
      <c r="BN703" s="82" t="s">
        <v>4997</v>
      </c>
      <c r="BO703" s="82"/>
      <c r="BP703" s="88"/>
      <c r="BQ703" s="88"/>
      <c r="BR703" s="88"/>
      <c r="BS703" s="82"/>
      <c r="BT703" s="85"/>
    </row>
    <row r="704" spans="1:72" hidden="1">
      <c r="A704" s="82" t="s">
        <v>5094</v>
      </c>
      <c r="B704" s="82" t="s">
        <v>5095</v>
      </c>
      <c r="C704" s="82" t="s">
        <v>1814</v>
      </c>
      <c r="D704" s="82" t="s">
        <v>8546</v>
      </c>
      <c r="E704" s="82" t="s">
        <v>8547</v>
      </c>
      <c r="F704" s="82" t="s">
        <v>4978</v>
      </c>
      <c r="G704" s="83"/>
      <c r="H704" s="84">
        <v>10306</v>
      </c>
      <c r="I704" s="85"/>
      <c r="J704" s="82">
        <v>2465.3000000000002</v>
      </c>
      <c r="K704" s="86">
        <v>0</v>
      </c>
      <c r="L704" s="82"/>
      <c r="M704" s="82"/>
      <c r="N704" s="82"/>
      <c r="O704" s="82"/>
      <c r="P704" s="82" t="s">
        <v>4999</v>
      </c>
      <c r="Q704" s="86"/>
      <c r="R704" s="82">
        <v>0</v>
      </c>
      <c r="S704" s="86">
        <v>10306</v>
      </c>
      <c r="T704" s="83">
        <v>45777</v>
      </c>
      <c r="U704" s="82">
        <v>100</v>
      </c>
      <c r="V704" s="82">
        <v>157332</v>
      </c>
      <c r="W704" s="82" t="s">
        <v>4961</v>
      </c>
      <c r="X704" s="82">
        <v>2214.9222</v>
      </c>
      <c r="Y704" s="86">
        <v>22826988.030000001</v>
      </c>
      <c r="Z704" s="86"/>
      <c r="AA704" s="82">
        <v>2556.9</v>
      </c>
      <c r="AB704" s="86">
        <v>-3.58</v>
      </c>
      <c r="AC704" s="86">
        <v>25407381.800000001</v>
      </c>
      <c r="AD704" s="86">
        <v>25407381.800000001</v>
      </c>
      <c r="AE704" s="86">
        <v>0</v>
      </c>
      <c r="AF704" s="86">
        <v>2580393.77</v>
      </c>
      <c r="AG704" s="86">
        <v>3524423.37</v>
      </c>
      <c r="AH704" s="86">
        <v>-944029.6</v>
      </c>
      <c r="AI704" s="86"/>
      <c r="AJ704" s="86">
        <v>841776232.90999997</v>
      </c>
      <c r="AK704" s="82">
        <v>3.0183</v>
      </c>
      <c r="AL704" s="82" t="s">
        <v>8548</v>
      </c>
      <c r="AM704" s="82" t="s">
        <v>4979</v>
      </c>
      <c r="AN704" s="82">
        <v>796810</v>
      </c>
      <c r="AO704" s="82" t="s">
        <v>5000</v>
      </c>
      <c r="AP704" s="82"/>
      <c r="AQ704" s="83"/>
      <c r="AR704" s="83"/>
      <c r="AS704" s="82">
        <v>0</v>
      </c>
      <c r="AT704" s="82"/>
      <c r="AU704" s="83">
        <v>45777</v>
      </c>
      <c r="AV704" s="82" t="s">
        <v>4979</v>
      </c>
      <c r="AW704" s="82">
        <v>1</v>
      </c>
      <c r="AX704" s="83"/>
      <c r="AY704" s="82" t="s">
        <v>4963</v>
      </c>
      <c r="AZ704" s="82">
        <v>1</v>
      </c>
      <c r="BA704" s="82"/>
      <c r="BB704" s="82"/>
      <c r="BC704" s="87"/>
      <c r="BD704" s="87"/>
      <c r="BE704" s="87"/>
      <c r="BF704" s="87"/>
      <c r="BG704" s="82" t="s">
        <v>4888</v>
      </c>
      <c r="BH704" s="82" t="s">
        <v>8686</v>
      </c>
      <c r="BI704" s="82"/>
      <c r="BJ704" s="82"/>
      <c r="BK704" s="82"/>
      <c r="BL704" s="86">
        <v>25407381.800000001</v>
      </c>
      <c r="BM704" s="82">
        <v>3.0183</v>
      </c>
      <c r="BN704" s="82" t="s">
        <v>4997</v>
      </c>
      <c r="BO704" s="82"/>
      <c r="BP704" s="88"/>
      <c r="BQ704" s="88"/>
      <c r="BR704" s="88"/>
      <c r="BS704" s="82"/>
      <c r="BT704" s="85"/>
    </row>
    <row r="705" spans="1:72" hidden="1">
      <c r="A705" s="82" t="s">
        <v>5094</v>
      </c>
      <c r="B705" s="82" t="s">
        <v>5095</v>
      </c>
      <c r="C705" s="82" t="s">
        <v>1847</v>
      </c>
      <c r="D705" s="82" t="s">
        <v>3382</v>
      </c>
      <c r="E705" s="82" t="s">
        <v>8885</v>
      </c>
      <c r="F705" s="82" t="s">
        <v>4978</v>
      </c>
      <c r="G705" s="83"/>
      <c r="H705" s="84">
        <v>16775</v>
      </c>
      <c r="I705" s="85"/>
      <c r="J705" s="82">
        <v>1098.2</v>
      </c>
      <c r="K705" s="86">
        <v>0</v>
      </c>
      <c r="L705" s="82"/>
      <c r="M705" s="82"/>
      <c r="N705" s="82"/>
      <c r="O705" s="82"/>
      <c r="P705" s="82" t="s">
        <v>4995</v>
      </c>
      <c r="Q705" s="86"/>
      <c r="R705" s="82">
        <v>0</v>
      </c>
      <c r="S705" s="86">
        <v>167750</v>
      </c>
      <c r="T705" s="83">
        <v>45777</v>
      </c>
      <c r="U705" s="82">
        <v>100</v>
      </c>
      <c r="V705" s="82">
        <v>124339</v>
      </c>
      <c r="W705" s="82" t="s">
        <v>4961</v>
      </c>
      <c r="X705" s="82">
        <v>1113.511</v>
      </c>
      <c r="Y705" s="86">
        <v>18679147.050000001</v>
      </c>
      <c r="Z705" s="86"/>
      <c r="AA705" s="82">
        <v>1107.4000000000001</v>
      </c>
      <c r="AB705" s="86">
        <v>-0.83</v>
      </c>
      <c r="AC705" s="86">
        <v>18422305</v>
      </c>
      <c r="AD705" s="86">
        <v>18422305</v>
      </c>
      <c r="AE705" s="86">
        <v>0</v>
      </c>
      <c r="AF705" s="86">
        <v>-256842.05</v>
      </c>
      <c r="AG705" s="86">
        <v>-102512.05</v>
      </c>
      <c r="AH705" s="86">
        <v>-154330</v>
      </c>
      <c r="AI705" s="86"/>
      <c r="AJ705" s="86">
        <v>841776232.90999997</v>
      </c>
      <c r="AK705" s="82">
        <v>2.1884999999999999</v>
      </c>
      <c r="AL705" s="82" t="s">
        <v>8886</v>
      </c>
      <c r="AM705" s="82" t="s">
        <v>4979</v>
      </c>
      <c r="AN705" s="82">
        <v>791401</v>
      </c>
      <c r="AO705" s="82" t="s">
        <v>4996</v>
      </c>
      <c r="AP705" s="82"/>
      <c r="AQ705" s="83"/>
      <c r="AR705" s="83"/>
      <c r="AS705" s="82">
        <v>0</v>
      </c>
      <c r="AT705" s="82"/>
      <c r="AU705" s="83">
        <v>45777</v>
      </c>
      <c r="AV705" s="82" t="s">
        <v>4979</v>
      </c>
      <c r="AW705" s="82">
        <v>10</v>
      </c>
      <c r="AX705" s="83"/>
      <c r="AY705" s="82" t="s">
        <v>4963</v>
      </c>
      <c r="AZ705" s="82">
        <v>1</v>
      </c>
      <c r="BA705" s="82"/>
      <c r="BB705" s="82"/>
      <c r="BC705" s="87"/>
      <c r="BD705" s="87"/>
      <c r="BE705" s="87"/>
      <c r="BF705" s="87"/>
      <c r="BG705" s="82" t="s">
        <v>4888</v>
      </c>
      <c r="BH705" s="82" t="s">
        <v>8686</v>
      </c>
      <c r="BI705" s="82"/>
      <c r="BJ705" s="82"/>
      <c r="BK705" s="82"/>
      <c r="BL705" s="86">
        <v>18422305</v>
      </c>
      <c r="BM705" s="82">
        <v>2.1884999999999999</v>
      </c>
      <c r="BN705" s="82" t="s">
        <v>4997</v>
      </c>
      <c r="BO705" s="82"/>
      <c r="BP705" s="88"/>
      <c r="BQ705" s="88"/>
      <c r="BR705" s="88"/>
      <c r="BS705" s="82"/>
      <c r="BT705" s="85"/>
    </row>
    <row r="706" spans="1:72" hidden="1">
      <c r="A706" s="82" t="s">
        <v>5094</v>
      </c>
      <c r="B706" s="82" t="s">
        <v>5095</v>
      </c>
      <c r="C706" s="82" t="s">
        <v>1884</v>
      </c>
      <c r="D706" s="82" t="s">
        <v>3436</v>
      </c>
      <c r="E706" s="82" t="s">
        <v>8695</v>
      </c>
      <c r="F706" s="82" t="s">
        <v>4978</v>
      </c>
      <c r="G706" s="83"/>
      <c r="H706" s="84">
        <v>11417</v>
      </c>
      <c r="I706" s="85"/>
      <c r="J706" s="82">
        <v>1701.5</v>
      </c>
      <c r="K706" s="86">
        <v>0</v>
      </c>
      <c r="L706" s="82"/>
      <c r="M706" s="82"/>
      <c r="N706" s="82"/>
      <c r="O706" s="82"/>
      <c r="P706" s="82" t="s">
        <v>8696</v>
      </c>
      <c r="Q706" s="86"/>
      <c r="R706" s="82">
        <v>0</v>
      </c>
      <c r="S706" s="86">
        <v>22834</v>
      </c>
      <c r="T706" s="83">
        <v>45777</v>
      </c>
      <c r="U706" s="82">
        <v>100</v>
      </c>
      <c r="V706" s="82">
        <v>105835</v>
      </c>
      <c r="W706" s="82" t="s">
        <v>4961</v>
      </c>
      <c r="X706" s="82">
        <v>1505.9775999999999</v>
      </c>
      <c r="Y706" s="86">
        <v>17193746.149999999</v>
      </c>
      <c r="Z706" s="86"/>
      <c r="AA706" s="82">
        <v>1704.8</v>
      </c>
      <c r="AB706" s="86">
        <v>-0.19</v>
      </c>
      <c r="AC706" s="86">
        <v>19426025.5</v>
      </c>
      <c r="AD706" s="86">
        <v>19426025.5</v>
      </c>
      <c r="AE706" s="86">
        <v>0</v>
      </c>
      <c r="AF706" s="86">
        <v>2232279.35</v>
      </c>
      <c r="AG706" s="86">
        <v>2269955.4500000002</v>
      </c>
      <c r="AH706" s="86">
        <v>-37676.1</v>
      </c>
      <c r="AI706" s="86"/>
      <c r="AJ706" s="86">
        <v>841776232.90999997</v>
      </c>
      <c r="AK706" s="82">
        <v>2.3077000000000001</v>
      </c>
      <c r="AL706" s="82" t="s">
        <v>8697</v>
      </c>
      <c r="AM706" s="82" t="s">
        <v>4979</v>
      </c>
      <c r="AN706" s="82">
        <v>787437</v>
      </c>
      <c r="AO706" s="82" t="s">
        <v>4996</v>
      </c>
      <c r="AP706" s="82"/>
      <c r="AQ706" s="83">
        <v>45246</v>
      </c>
      <c r="AR706" s="83"/>
      <c r="AS706" s="82">
        <v>0</v>
      </c>
      <c r="AT706" s="82"/>
      <c r="AU706" s="83">
        <v>45777</v>
      </c>
      <c r="AV706" s="82" t="s">
        <v>4979</v>
      </c>
      <c r="AW706" s="82">
        <v>2</v>
      </c>
      <c r="AX706" s="83"/>
      <c r="AY706" s="82" t="s">
        <v>4963</v>
      </c>
      <c r="AZ706" s="82">
        <v>1</v>
      </c>
      <c r="BA706" s="82"/>
      <c r="BB706" s="82"/>
      <c r="BC706" s="87"/>
      <c r="BD706" s="87"/>
      <c r="BE706" s="87"/>
      <c r="BF706" s="87"/>
      <c r="BG706" s="82" t="s">
        <v>4888</v>
      </c>
      <c r="BH706" s="82" t="s">
        <v>8686</v>
      </c>
      <c r="BI706" s="82"/>
      <c r="BJ706" s="82"/>
      <c r="BK706" s="82"/>
      <c r="BL706" s="86">
        <v>19426025.5</v>
      </c>
      <c r="BM706" s="82">
        <v>2.3077000000000001</v>
      </c>
      <c r="BN706" s="82" t="s">
        <v>4997</v>
      </c>
      <c r="BO706" s="82"/>
      <c r="BP706" s="88"/>
      <c r="BQ706" s="88"/>
      <c r="BR706" s="88"/>
      <c r="BS706" s="82"/>
      <c r="BT706" s="85"/>
    </row>
    <row r="707" spans="1:72" hidden="1">
      <c r="A707" s="82" t="s">
        <v>5094</v>
      </c>
      <c r="B707" s="82" t="s">
        <v>5095</v>
      </c>
      <c r="C707" s="82" t="s">
        <v>2007</v>
      </c>
      <c r="D707" s="82" t="s">
        <v>5147</v>
      </c>
      <c r="E707" s="82" t="s">
        <v>3355</v>
      </c>
      <c r="F707" s="82" t="s">
        <v>4978</v>
      </c>
      <c r="G707" s="83"/>
      <c r="H707" s="84">
        <v>6636</v>
      </c>
      <c r="I707" s="85"/>
      <c r="J707" s="82">
        <v>4521.6000000000004</v>
      </c>
      <c r="K707" s="86">
        <v>0</v>
      </c>
      <c r="L707" s="82"/>
      <c r="M707" s="82"/>
      <c r="N707" s="82"/>
      <c r="O707" s="82"/>
      <c r="P707" s="82" t="s">
        <v>4992</v>
      </c>
      <c r="Q707" s="86"/>
      <c r="R707" s="82">
        <v>0</v>
      </c>
      <c r="S707" s="86">
        <v>13272</v>
      </c>
      <c r="T707" s="83">
        <v>45777</v>
      </c>
      <c r="U707" s="82">
        <v>100</v>
      </c>
      <c r="V707" s="82">
        <v>51367</v>
      </c>
      <c r="W707" s="82" t="s">
        <v>4961</v>
      </c>
      <c r="X707" s="82">
        <v>3317.4652000000001</v>
      </c>
      <c r="Y707" s="86">
        <v>22014699.010000002</v>
      </c>
      <c r="Z707" s="86"/>
      <c r="AA707" s="82">
        <v>4513</v>
      </c>
      <c r="AB707" s="86">
        <v>0.19</v>
      </c>
      <c r="AC707" s="86">
        <v>30005337.600000001</v>
      </c>
      <c r="AD707" s="86">
        <v>30005337.600000001</v>
      </c>
      <c r="AE707" s="86">
        <v>0</v>
      </c>
      <c r="AF707" s="86">
        <v>7990638.5899999999</v>
      </c>
      <c r="AG707" s="86">
        <v>7933568.9900000002</v>
      </c>
      <c r="AH707" s="86">
        <v>57069.599999999999</v>
      </c>
      <c r="AI707" s="86"/>
      <c r="AJ707" s="86">
        <v>841776232.90999997</v>
      </c>
      <c r="AK707" s="82">
        <v>3.5644999999999998</v>
      </c>
      <c r="AL707" s="82" t="s">
        <v>5149</v>
      </c>
      <c r="AM707" s="82" t="s">
        <v>4979</v>
      </c>
      <c r="AN707" s="82">
        <v>772790</v>
      </c>
      <c r="AO707" s="82" t="s">
        <v>4993</v>
      </c>
      <c r="AP707" s="82"/>
      <c r="AQ707" s="83">
        <v>45602</v>
      </c>
      <c r="AR707" s="83"/>
      <c r="AS707" s="82">
        <v>0</v>
      </c>
      <c r="AT707" s="82"/>
      <c r="AU707" s="83">
        <v>45777</v>
      </c>
      <c r="AV707" s="82" t="s">
        <v>4979</v>
      </c>
      <c r="AW707" s="82">
        <v>2</v>
      </c>
      <c r="AX707" s="83"/>
      <c r="AY707" s="82" t="s">
        <v>4963</v>
      </c>
      <c r="AZ707" s="82">
        <v>1</v>
      </c>
      <c r="BA707" s="82"/>
      <c r="BB707" s="82"/>
      <c r="BC707" s="87"/>
      <c r="BD707" s="87"/>
      <c r="BE707" s="87"/>
      <c r="BF707" s="87"/>
      <c r="BG707" s="82" t="s">
        <v>4888</v>
      </c>
      <c r="BH707" s="82" t="s">
        <v>8686</v>
      </c>
      <c r="BI707" s="82"/>
      <c r="BJ707" s="82"/>
      <c r="BK707" s="82"/>
      <c r="BL707" s="86">
        <v>30005337.600000001</v>
      </c>
      <c r="BM707" s="82">
        <v>3.5644999999999998</v>
      </c>
      <c r="BN707" s="82" t="s">
        <v>4994</v>
      </c>
      <c r="BO707" s="82"/>
      <c r="BP707" s="88"/>
      <c r="BQ707" s="88"/>
      <c r="BR707" s="88"/>
      <c r="BS707" s="82"/>
      <c r="BT707" s="85"/>
    </row>
    <row r="708" spans="1:72" hidden="1">
      <c r="A708" s="82" t="s">
        <v>5094</v>
      </c>
      <c r="B708" s="82" t="s">
        <v>5095</v>
      </c>
      <c r="C708" s="82" t="s">
        <v>2048</v>
      </c>
      <c r="D708" s="82" t="s">
        <v>10017</v>
      </c>
      <c r="E708" s="82" t="s">
        <v>10018</v>
      </c>
      <c r="F708" s="82" t="s">
        <v>4978</v>
      </c>
      <c r="G708" s="83"/>
      <c r="H708" s="84">
        <v>2184</v>
      </c>
      <c r="I708" s="85"/>
      <c r="J708" s="82">
        <v>11992</v>
      </c>
      <c r="K708" s="86">
        <v>0</v>
      </c>
      <c r="L708" s="82"/>
      <c r="M708" s="82"/>
      <c r="N708" s="82"/>
      <c r="O708" s="82"/>
      <c r="P708" s="82" t="s">
        <v>4999</v>
      </c>
      <c r="Q708" s="86"/>
      <c r="R708" s="82">
        <v>0</v>
      </c>
      <c r="S708" s="86">
        <v>21840</v>
      </c>
      <c r="T708" s="83">
        <v>45777</v>
      </c>
      <c r="U708" s="82">
        <v>100</v>
      </c>
      <c r="V708" s="82">
        <v>160414</v>
      </c>
      <c r="W708" s="82" t="s">
        <v>4961</v>
      </c>
      <c r="X708" s="82">
        <v>12386.7588</v>
      </c>
      <c r="Y708" s="86">
        <v>27052681.149999999</v>
      </c>
      <c r="Z708" s="86"/>
      <c r="AA708" s="82">
        <v>12278</v>
      </c>
      <c r="AB708" s="86">
        <v>-2.33</v>
      </c>
      <c r="AC708" s="86">
        <v>26190528</v>
      </c>
      <c r="AD708" s="86">
        <v>26190528</v>
      </c>
      <c r="AE708" s="86">
        <v>0</v>
      </c>
      <c r="AF708" s="86">
        <v>-862153.15</v>
      </c>
      <c r="AG708" s="86">
        <v>-237529.15</v>
      </c>
      <c r="AH708" s="86">
        <v>-624624</v>
      </c>
      <c r="AI708" s="86"/>
      <c r="AJ708" s="86">
        <v>841776232.90999997</v>
      </c>
      <c r="AK708" s="82">
        <v>3.1113</v>
      </c>
      <c r="AL708" s="82" t="s">
        <v>10019</v>
      </c>
      <c r="AM708" s="82" t="s">
        <v>4979</v>
      </c>
      <c r="AN708" s="82">
        <v>7535</v>
      </c>
      <c r="AO708" s="82" t="s">
        <v>5000</v>
      </c>
      <c r="AP708" s="82"/>
      <c r="AQ708" s="83"/>
      <c r="AR708" s="83"/>
      <c r="AS708" s="82">
        <v>0</v>
      </c>
      <c r="AT708" s="82"/>
      <c r="AU708" s="83">
        <v>45777</v>
      </c>
      <c r="AV708" s="82" t="s">
        <v>4979</v>
      </c>
      <c r="AW708" s="82">
        <v>10</v>
      </c>
      <c r="AX708" s="83"/>
      <c r="AY708" s="82" t="s">
        <v>4963</v>
      </c>
      <c r="AZ708" s="82">
        <v>1</v>
      </c>
      <c r="BA708" s="82"/>
      <c r="BB708" s="82"/>
      <c r="BC708" s="87"/>
      <c r="BD708" s="87"/>
      <c r="BE708" s="87"/>
      <c r="BF708" s="87"/>
      <c r="BG708" s="82" t="s">
        <v>4888</v>
      </c>
      <c r="BH708" s="82" t="s">
        <v>8686</v>
      </c>
      <c r="BI708" s="82"/>
      <c r="BJ708" s="82"/>
      <c r="BK708" s="82"/>
      <c r="BL708" s="86">
        <v>26190528</v>
      </c>
      <c r="BM708" s="82">
        <v>3.1113</v>
      </c>
      <c r="BN708" s="82" t="s">
        <v>4997</v>
      </c>
      <c r="BO708" s="82"/>
      <c r="BP708" s="88"/>
      <c r="BQ708" s="88"/>
      <c r="BR708" s="88"/>
      <c r="BS708" s="82"/>
      <c r="BT708" s="85"/>
    </row>
    <row r="709" spans="1:72" hidden="1">
      <c r="A709" s="82" t="s">
        <v>5094</v>
      </c>
      <c r="B709" s="82" t="s">
        <v>5095</v>
      </c>
      <c r="C709" s="82" t="s">
        <v>20727</v>
      </c>
      <c r="D709" s="82" t="s">
        <v>21270</v>
      </c>
      <c r="E709" s="82" t="s">
        <v>21271</v>
      </c>
      <c r="F709" s="82" t="s">
        <v>4978</v>
      </c>
      <c r="G709" s="83"/>
      <c r="H709" s="84">
        <v>14296</v>
      </c>
      <c r="I709" s="85"/>
      <c r="J709" s="82">
        <v>1625.5</v>
      </c>
      <c r="K709" s="86">
        <v>0</v>
      </c>
      <c r="L709" s="82"/>
      <c r="M709" s="82"/>
      <c r="N709" s="82"/>
      <c r="O709" s="82"/>
      <c r="P709" s="82" t="s">
        <v>4999</v>
      </c>
      <c r="Q709" s="86"/>
      <c r="R709" s="82">
        <v>0</v>
      </c>
      <c r="S709" s="86">
        <v>14296</v>
      </c>
      <c r="T709" s="83">
        <v>45777</v>
      </c>
      <c r="U709" s="82">
        <v>100</v>
      </c>
      <c r="V709" s="82">
        <v>177593</v>
      </c>
      <c r="W709" s="82" t="s">
        <v>4961</v>
      </c>
      <c r="X709" s="82">
        <v>1437.6976</v>
      </c>
      <c r="Y709" s="86">
        <v>20553325.09</v>
      </c>
      <c r="Z709" s="86"/>
      <c r="AA709" s="82">
        <v>1585.9</v>
      </c>
      <c r="AB709" s="86">
        <v>2.5</v>
      </c>
      <c r="AC709" s="86">
        <v>23238148</v>
      </c>
      <c r="AD709" s="86">
        <v>23238148</v>
      </c>
      <c r="AE709" s="86">
        <v>0</v>
      </c>
      <c r="AF709" s="86">
        <v>2684822.91</v>
      </c>
      <c r="AG709" s="86">
        <v>2118701.31</v>
      </c>
      <c r="AH709" s="86">
        <v>566121.6</v>
      </c>
      <c r="AI709" s="86"/>
      <c r="AJ709" s="86">
        <v>841776232.90999997</v>
      </c>
      <c r="AK709" s="82">
        <v>2.7606000000000002</v>
      </c>
      <c r="AL709" s="82" t="s">
        <v>21272</v>
      </c>
      <c r="AM709" s="82" t="s">
        <v>4979</v>
      </c>
      <c r="AN709" s="82">
        <v>798956</v>
      </c>
      <c r="AO709" s="82" t="s">
        <v>5000</v>
      </c>
      <c r="AP709" s="82"/>
      <c r="AQ709" s="83"/>
      <c r="AR709" s="83"/>
      <c r="AS709" s="82">
        <v>0</v>
      </c>
      <c r="AT709" s="82"/>
      <c r="AU709" s="83">
        <v>45777</v>
      </c>
      <c r="AV709" s="82" t="s">
        <v>4979</v>
      </c>
      <c r="AW709" s="82">
        <v>1</v>
      </c>
      <c r="AX709" s="83"/>
      <c r="AY709" s="82" t="s">
        <v>4963</v>
      </c>
      <c r="AZ709" s="82">
        <v>1</v>
      </c>
      <c r="BA709" s="82"/>
      <c r="BB709" s="82"/>
      <c r="BC709" s="87"/>
      <c r="BD709" s="87"/>
      <c r="BE709" s="87"/>
      <c r="BF709" s="87"/>
      <c r="BG709" s="82" t="s">
        <v>4888</v>
      </c>
      <c r="BH709" s="82" t="s">
        <v>8686</v>
      </c>
      <c r="BI709" s="82"/>
      <c r="BJ709" s="82"/>
      <c r="BK709" s="82"/>
      <c r="BL709" s="86">
        <v>23238148</v>
      </c>
      <c r="BM709" s="82">
        <v>2.7606000000000002</v>
      </c>
      <c r="BN709" s="82" t="s">
        <v>4997</v>
      </c>
      <c r="BO709" s="82"/>
      <c r="BP709" s="88"/>
      <c r="BQ709" s="88"/>
      <c r="BR709" s="88"/>
      <c r="BS709" s="82"/>
      <c r="BT709" s="85"/>
    </row>
    <row r="710" spans="1:72" hidden="1">
      <c r="A710" s="82" t="s">
        <v>5094</v>
      </c>
      <c r="B710" s="82" t="s">
        <v>5095</v>
      </c>
      <c r="C710" s="82" t="s">
        <v>2300</v>
      </c>
      <c r="D710" s="82" t="s">
        <v>5024</v>
      </c>
      <c r="E710" s="82" t="s">
        <v>5025</v>
      </c>
      <c r="F710" s="82" t="s">
        <v>4978</v>
      </c>
      <c r="G710" s="83"/>
      <c r="H710" s="84">
        <v>210287</v>
      </c>
      <c r="I710" s="85"/>
      <c r="J710" s="82">
        <v>211.05</v>
      </c>
      <c r="K710" s="86">
        <v>0</v>
      </c>
      <c r="L710" s="82"/>
      <c r="M710" s="82"/>
      <c r="N710" s="82"/>
      <c r="O710" s="82"/>
      <c r="P710" s="82" t="s">
        <v>4999</v>
      </c>
      <c r="Q710" s="86"/>
      <c r="R710" s="82">
        <v>0</v>
      </c>
      <c r="S710" s="86">
        <v>2102870</v>
      </c>
      <c r="T710" s="83">
        <v>45777</v>
      </c>
      <c r="U710" s="82">
        <v>100</v>
      </c>
      <c r="V710" s="82">
        <v>148424</v>
      </c>
      <c r="W710" s="82" t="s">
        <v>4961</v>
      </c>
      <c r="X710" s="82">
        <v>116.23609999999999</v>
      </c>
      <c r="Y710" s="86">
        <v>24442933.309999999</v>
      </c>
      <c r="Z710" s="86"/>
      <c r="AA710" s="82">
        <v>211.96</v>
      </c>
      <c r="AB710" s="86">
        <v>-0.43</v>
      </c>
      <c r="AC710" s="86">
        <v>44381071.350000001</v>
      </c>
      <c r="AD710" s="86">
        <v>44381071.350000001</v>
      </c>
      <c r="AE710" s="86">
        <v>0</v>
      </c>
      <c r="AF710" s="86">
        <v>19938138.039999999</v>
      </c>
      <c r="AG710" s="86">
        <v>20129499.210000001</v>
      </c>
      <c r="AH710" s="86">
        <v>-191361.17</v>
      </c>
      <c r="AI710" s="86"/>
      <c r="AJ710" s="86">
        <v>841776232.90999997</v>
      </c>
      <c r="AK710" s="82">
        <v>5.2723000000000004</v>
      </c>
      <c r="AL710" s="82" t="s">
        <v>5026</v>
      </c>
      <c r="AM710" s="82" t="s">
        <v>4979</v>
      </c>
      <c r="AN710" s="82">
        <v>795338</v>
      </c>
      <c r="AO710" s="82" t="s">
        <v>5000</v>
      </c>
      <c r="AP710" s="82"/>
      <c r="AQ710" s="83">
        <v>45484</v>
      </c>
      <c r="AR710" s="83"/>
      <c r="AS710" s="82">
        <v>0</v>
      </c>
      <c r="AT710" s="82"/>
      <c r="AU710" s="83">
        <v>45777</v>
      </c>
      <c r="AV710" s="82" t="s">
        <v>4979</v>
      </c>
      <c r="AW710" s="82">
        <v>10</v>
      </c>
      <c r="AX710" s="83"/>
      <c r="AY710" s="82" t="s">
        <v>4963</v>
      </c>
      <c r="AZ710" s="82">
        <v>1</v>
      </c>
      <c r="BA710" s="82"/>
      <c r="BB710" s="82"/>
      <c r="BC710" s="87"/>
      <c r="BD710" s="87"/>
      <c r="BE710" s="87"/>
      <c r="BF710" s="87"/>
      <c r="BG710" s="82" t="s">
        <v>4888</v>
      </c>
      <c r="BH710" s="82" t="s">
        <v>8686</v>
      </c>
      <c r="BI710" s="82"/>
      <c r="BJ710" s="82"/>
      <c r="BK710" s="82"/>
      <c r="BL710" s="86">
        <v>44381071.350000001</v>
      </c>
      <c r="BM710" s="82">
        <v>5.2723000000000004</v>
      </c>
      <c r="BN710" s="82" t="s">
        <v>4997</v>
      </c>
      <c r="BO710" s="82"/>
      <c r="BP710" s="88"/>
      <c r="BQ710" s="88"/>
      <c r="BR710" s="88"/>
      <c r="BS710" s="82"/>
      <c r="BT710" s="85"/>
    </row>
    <row r="711" spans="1:72" hidden="1">
      <c r="A711" s="82" t="s">
        <v>5094</v>
      </c>
      <c r="B711" s="82" t="s">
        <v>5095</v>
      </c>
      <c r="C711" s="82" t="s">
        <v>9473</v>
      </c>
      <c r="D711" s="82" t="s">
        <v>21618</v>
      </c>
      <c r="E711" s="82" t="s">
        <v>21619</v>
      </c>
      <c r="F711" s="82" t="s">
        <v>4978</v>
      </c>
      <c r="G711" s="83"/>
      <c r="H711" s="84">
        <v>1695</v>
      </c>
      <c r="I711" s="85"/>
      <c r="J711" s="82">
        <v>4940</v>
      </c>
      <c r="K711" s="86">
        <v>0</v>
      </c>
      <c r="L711" s="82"/>
      <c r="M711" s="82"/>
      <c r="N711" s="82"/>
      <c r="O711" s="82"/>
      <c r="P711" s="82" t="s">
        <v>4999</v>
      </c>
      <c r="Q711" s="86"/>
      <c r="R711" s="82">
        <v>0</v>
      </c>
      <c r="S711" s="86">
        <v>16950</v>
      </c>
      <c r="T711" s="83">
        <v>45777</v>
      </c>
      <c r="U711" s="82">
        <v>100</v>
      </c>
      <c r="V711" s="82">
        <v>170947</v>
      </c>
      <c r="W711" s="82" t="s">
        <v>4961</v>
      </c>
      <c r="X711" s="82">
        <v>4797.0227999999997</v>
      </c>
      <c r="Y711" s="86">
        <v>8130953.5700000003</v>
      </c>
      <c r="Z711" s="86"/>
      <c r="AA711" s="82">
        <v>4940.8999999999996</v>
      </c>
      <c r="AB711" s="86">
        <v>-0.02</v>
      </c>
      <c r="AC711" s="86">
        <v>8373300</v>
      </c>
      <c r="AD711" s="86">
        <v>8373300</v>
      </c>
      <c r="AE711" s="86">
        <v>0</v>
      </c>
      <c r="AF711" s="86">
        <v>242346.43</v>
      </c>
      <c r="AG711" s="86">
        <v>243871.93</v>
      </c>
      <c r="AH711" s="86">
        <v>-1525.5</v>
      </c>
      <c r="AI711" s="86"/>
      <c r="AJ711" s="86">
        <v>841776232.90999997</v>
      </c>
      <c r="AK711" s="82">
        <v>0.99470000000000003</v>
      </c>
      <c r="AL711" s="82" t="s">
        <v>21620</v>
      </c>
      <c r="AM711" s="82" t="s">
        <v>4979</v>
      </c>
      <c r="AN711" s="82">
        <v>798932</v>
      </c>
      <c r="AO711" s="82" t="s">
        <v>5000</v>
      </c>
      <c r="AP711" s="82"/>
      <c r="AQ711" s="83">
        <v>45763</v>
      </c>
      <c r="AR711" s="83"/>
      <c r="AS711" s="82">
        <v>0</v>
      </c>
      <c r="AT711" s="82"/>
      <c r="AU711" s="83">
        <v>45777</v>
      </c>
      <c r="AV711" s="82" t="s">
        <v>4979</v>
      </c>
      <c r="AW711" s="82">
        <v>10</v>
      </c>
      <c r="AX711" s="83"/>
      <c r="AY711" s="82" t="s">
        <v>4963</v>
      </c>
      <c r="AZ711" s="82">
        <v>1</v>
      </c>
      <c r="BA711" s="82"/>
      <c r="BB711" s="82"/>
      <c r="BC711" s="87"/>
      <c r="BD711" s="87"/>
      <c r="BE711" s="87"/>
      <c r="BF711" s="87"/>
      <c r="BG711" s="82" t="s">
        <v>4888</v>
      </c>
      <c r="BH711" s="82" t="s">
        <v>8686</v>
      </c>
      <c r="BI711" s="82"/>
      <c r="BJ711" s="82"/>
      <c r="BK711" s="82"/>
      <c r="BL711" s="86">
        <v>8373300</v>
      </c>
      <c r="BM711" s="82">
        <v>0.99470000000000003</v>
      </c>
      <c r="BN711" s="82" t="s">
        <v>4997</v>
      </c>
      <c r="BO711" s="82"/>
      <c r="BP711" s="88"/>
      <c r="BQ711" s="88"/>
      <c r="BR711" s="88"/>
      <c r="BS711" s="82"/>
      <c r="BT711" s="85"/>
    </row>
    <row r="712" spans="1:72" hidden="1">
      <c r="A712" s="82" t="s">
        <v>5094</v>
      </c>
      <c r="B712" s="82" t="s">
        <v>5095</v>
      </c>
      <c r="C712" s="82" t="s">
        <v>2849</v>
      </c>
      <c r="D712" s="82" t="s">
        <v>8565</v>
      </c>
      <c r="E712" s="82" t="s">
        <v>8566</v>
      </c>
      <c r="F712" s="82" t="s">
        <v>4978</v>
      </c>
      <c r="G712" s="83"/>
      <c r="H712" s="84">
        <v>46338</v>
      </c>
      <c r="I712" s="85"/>
      <c r="J712" s="82">
        <v>1832.3</v>
      </c>
      <c r="K712" s="86">
        <v>0</v>
      </c>
      <c r="L712" s="82"/>
      <c r="M712" s="82"/>
      <c r="N712" s="82"/>
      <c r="O712" s="82"/>
      <c r="P712" s="82" t="s">
        <v>4999</v>
      </c>
      <c r="Q712" s="86"/>
      <c r="R712" s="82">
        <v>0</v>
      </c>
      <c r="S712" s="86">
        <v>46338</v>
      </c>
      <c r="T712" s="83">
        <v>45777</v>
      </c>
      <c r="U712" s="82">
        <v>100</v>
      </c>
      <c r="V712" s="82">
        <v>6789</v>
      </c>
      <c r="W712" s="82" t="s">
        <v>4961</v>
      </c>
      <c r="X712" s="82">
        <v>641.11170000000004</v>
      </c>
      <c r="Y712" s="86">
        <v>29707834.77</v>
      </c>
      <c r="Z712" s="86"/>
      <c r="AA712" s="82">
        <v>1805.5</v>
      </c>
      <c r="AB712" s="86">
        <v>1.48</v>
      </c>
      <c r="AC712" s="86">
        <v>84905117.400000006</v>
      </c>
      <c r="AD712" s="86">
        <v>84905117.400000006</v>
      </c>
      <c r="AE712" s="86">
        <v>0</v>
      </c>
      <c r="AF712" s="86">
        <v>55197282.630000003</v>
      </c>
      <c r="AG712" s="86">
        <v>53955424.229999997</v>
      </c>
      <c r="AH712" s="86">
        <v>1241858.3999999999</v>
      </c>
      <c r="AI712" s="86"/>
      <c r="AJ712" s="86">
        <v>841776232.90999997</v>
      </c>
      <c r="AK712" s="82">
        <v>10.086399999999999</v>
      </c>
      <c r="AL712" s="82" t="s">
        <v>8567</v>
      </c>
      <c r="AM712" s="82" t="s">
        <v>4979</v>
      </c>
      <c r="AN712" s="82">
        <v>8183</v>
      </c>
      <c r="AO712" s="82" t="s">
        <v>5000</v>
      </c>
      <c r="AP712" s="82"/>
      <c r="AQ712" s="83">
        <v>45693</v>
      </c>
      <c r="AR712" s="83"/>
      <c r="AS712" s="82">
        <v>0</v>
      </c>
      <c r="AT712" s="82"/>
      <c r="AU712" s="83">
        <v>45777</v>
      </c>
      <c r="AV712" s="82" t="s">
        <v>4979</v>
      </c>
      <c r="AW712" s="82">
        <v>1</v>
      </c>
      <c r="AX712" s="83"/>
      <c r="AY712" s="82" t="s">
        <v>4963</v>
      </c>
      <c r="AZ712" s="82">
        <v>1</v>
      </c>
      <c r="BA712" s="82"/>
      <c r="BB712" s="82"/>
      <c r="BC712" s="87"/>
      <c r="BD712" s="87"/>
      <c r="BE712" s="87"/>
      <c r="BF712" s="87"/>
      <c r="BG712" s="82" t="s">
        <v>4888</v>
      </c>
      <c r="BH712" s="82" t="s">
        <v>8686</v>
      </c>
      <c r="BI712" s="82"/>
      <c r="BJ712" s="82"/>
      <c r="BK712" s="82"/>
      <c r="BL712" s="86">
        <v>84905117.400000006</v>
      </c>
      <c r="BM712" s="82">
        <v>10.086399999999999</v>
      </c>
      <c r="BN712" s="82" t="s">
        <v>4997</v>
      </c>
      <c r="BO712" s="82"/>
      <c r="BP712" s="88"/>
      <c r="BQ712" s="88"/>
      <c r="BR712" s="88"/>
      <c r="BS712" s="82"/>
      <c r="BT712" s="85"/>
    </row>
    <row r="713" spans="1:72" hidden="1">
      <c r="A713" s="82" t="s">
        <v>5094</v>
      </c>
      <c r="B713" s="82" t="s">
        <v>5095</v>
      </c>
      <c r="C713" s="82" t="s">
        <v>2879</v>
      </c>
      <c r="D713" s="82" t="s">
        <v>5735</v>
      </c>
      <c r="E713" s="82" t="s">
        <v>9474</v>
      </c>
      <c r="F713" s="82" t="s">
        <v>4978</v>
      </c>
      <c r="G713" s="83"/>
      <c r="H713" s="84">
        <v>13505</v>
      </c>
      <c r="I713" s="85"/>
      <c r="J713" s="82">
        <v>1137.0999999999999</v>
      </c>
      <c r="K713" s="86">
        <v>0</v>
      </c>
      <c r="L713" s="82"/>
      <c r="M713" s="82"/>
      <c r="N713" s="82"/>
      <c r="O713" s="82"/>
      <c r="P713" s="82" t="s">
        <v>4999</v>
      </c>
      <c r="Q713" s="86"/>
      <c r="R713" s="82">
        <v>0</v>
      </c>
      <c r="S713" s="86">
        <v>13505</v>
      </c>
      <c r="T713" s="83">
        <v>45777</v>
      </c>
      <c r="U713" s="82">
        <v>100</v>
      </c>
      <c r="V713" s="82">
        <v>119019</v>
      </c>
      <c r="W713" s="82" t="s">
        <v>4961</v>
      </c>
      <c r="X713" s="82">
        <v>854.79330000000004</v>
      </c>
      <c r="Y713" s="86">
        <v>11543984.16</v>
      </c>
      <c r="Z713" s="86"/>
      <c r="AA713" s="82">
        <v>1136.4000000000001</v>
      </c>
      <c r="AB713" s="86">
        <v>0.06</v>
      </c>
      <c r="AC713" s="86">
        <v>15356535.5</v>
      </c>
      <c r="AD713" s="86">
        <v>15356535.5</v>
      </c>
      <c r="AE713" s="86">
        <v>0</v>
      </c>
      <c r="AF713" s="86">
        <v>3812551.34</v>
      </c>
      <c r="AG713" s="86">
        <v>3803097.84</v>
      </c>
      <c r="AH713" s="86">
        <v>9453.5</v>
      </c>
      <c r="AI713" s="86"/>
      <c r="AJ713" s="86">
        <v>841776232.90999997</v>
      </c>
      <c r="AK713" s="82">
        <v>1.8243</v>
      </c>
      <c r="AL713" s="82" t="s">
        <v>9475</v>
      </c>
      <c r="AM713" s="82" t="s">
        <v>4979</v>
      </c>
      <c r="AN713" s="82">
        <v>789671</v>
      </c>
      <c r="AO713" s="82" t="s">
        <v>5000</v>
      </c>
      <c r="AP713" s="82"/>
      <c r="AQ713" s="83"/>
      <c r="AR713" s="83"/>
      <c r="AS713" s="82">
        <v>0</v>
      </c>
      <c r="AT713" s="82"/>
      <c r="AU713" s="83">
        <v>45777</v>
      </c>
      <c r="AV713" s="82" t="s">
        <v>4979</v>
      </c>
      <c r="AW713" s="82">
        <v>1</v>
      </c>
      <c r="AX713" s="83"/>
      <c r="AY713" s="82" t="s">
        <v>4963</v>
      </c>
      <c r="AZ713" s="82">
        <v>1</v>
      </c>
      <c r="BA713" s="82"/>
      <c r="BB713" s="82"/>
      <c r="BC713" s="87"/>
      <c r="BD713" s="87"/>
      <c r="BE713" s="87"/>
      <c r="BF713" s="87"/>
      <c r="BG713" s="82" t="s">
        <v>4888</v>
      </c>
      <c r="BH713" s="82" t="s">
        <v>8686</v>
      </c>
      <c r="BI713" s="82"/>
      <c r="BJ713" s="82"/>
      <c r="BK713" s="82"/>
      <c r="BL713" s="86">
        <v>15356535.5</v>
      </c>
      <c r="BM713" s="82">
        <v>1.8243</v>
      </c>
      <c r="BN713" s="82" t="s">
        <v>4997</v>
      </c>
      <c r="BO713" s="82"/>
      <c r="BP713" s="88"/>
      <c r="BQ713" s="88"/>
      <c r="BR713" s="88"/>
      <c r="BS713" s="82"/>
      <c r="BT713" s="85"/>
    </row>
    <row r="714" spans="1:72" hidden="1">
      <c r="A714" s="82" t="s">
        <v>5094</v>
      </c>
      <c r="B714" s="82" t="s">
        <v>5095</v>
      </c>
      <c r="C714" s="82" t="s">
        <v>2899</v>
      </c>
      <c r="D714" s="82" t="s">
        <v>5601</v>
      </c>
      <c r="E714" s="82" t="s">
        <v>8568</v>
      </c>
      <c r="F714" s="82" t="s">
        <v>4978</v>
      </c>
      <c r="G714" s="83"/>
      <c r="H714" s="84">
        <v>39372</v>
      </c>
      <c r="I714" s="85"/>
      <c r="J714" s="82">
        <v>634.04999999999995</v>
      </c>
      <c r="K714" s="86">
        <v>0</v>
      </c>
      <c r="L714" s="82"/>
      <c r="M714" s="82"/>
      <c r="N714" s="82"/>
      <c r="O714" s="82"/>
      <c r="P714" s="82" t="s">
        <v>8569</v>
      </c>
      <c r="Q714" s="86"/>
      <c r="R714" s="82">
        <v>0</v>
      </c>
      <c r="S714" s="86">
        <v>393720</v>
      </c>
      <c r="T714" s="83">
        <v>45777</v>
      </c>
      <c r="U714" s="82">
        <v>100</v>
      </c>
      <c r="V714" s="82">
        <v>60748</v>
      </c>
      <c r="W714" s="82" t="s">
        <v>4961</v>
      </c>
      <c r="X714" s="82">
        <v>773.24950000000001</v>
      </c>
      <c r="Y714" s="86">
        <v>30444381.18</v>
      </c>
      <c r="Z714" s="86"/>
      <c r="AA714" s="82">
        <v>628.9</v>
      </c>
      <c r="AB714" s="86">
        <v>0.82</v>
      </c>
      <c r="AC714" s="86">
        <v>24963816.600000001</v>
      </c>
      <c r="AD714" s="86">
        <v>24963816.600000001</v>
      </c>
      <c r="AE714" s="86">
        <v>0</v>
      </c>
      <c r="AF714" s="86">
        <v>-5480564.5800000001</v>
      </c>
      <c r="AG714" s="86">
        <v>-5683330.3799999999</v>
      </c>
      <c r="AH714" s="86">
        <v>202765.8</v>
      </c>
      <c r="AI714" s="86"/>
      <c r="AJ714" s="86">
        <v>841776232.90999997</v>
      </c>
      <c r="AK714" s="82">
        <v>2.9655999999999998</v>
      </c>
      <c r="AL714" s="82" t="s">
        <v>8570</v>
      </c>
      <c r="AM714" s="82" t="s">
        <v>4979</v>
      </c>
      <c r="AN714" s="82">
        <v>776309</v>
      </c>
      <c r="AO714" s="82" t="s">
        <v>4996</v>
      </c>
      <c r="AP714" s="82"/>
      <c r="AQ714" s="83">
        <v>45470</v>
      </c>
      <c r="AR714" s="83"/>
      <c r="AS714" s="82">
        <v>0</v>
      </c>
      <c r="AT714" s="82"/>
      <c r="AU714" s="83">
        <v>45777</v>
      </c>
      <c r="AV714" s="82" t="s">
        <v>4979</v>
      </c>
      <c r="AW714" s="82">
        <v>10</v>
      </c>
      <c r="AX714" s="83"/>
      <c r="AY714" s="82" t="s">
        <v>4963</v>
      </c>
      <c r="AZ714" s="82">
        <v>1</v>
      </c>
      <c r="BA714" s="82"/>
      <c r="BB714" s="82"/>
      <c r="BC714" s="87"/>
      <c r="BD714" s="87"/>
      <c r="BE714" s="87"/>
      <c r="BF714" s="87"/>
      <c r="BG714" s="82" t="s">
        <v>4888</v>
      </c>
      <c r="BH714" s="82" t="s">
        <v>8686</v>
      </c>
      <c r="BI714" s="82"/>
      <c r="BJ714" s="82"/>
      <c r="BK714" s="82"/>
      <c r="BL714" s="86">
        <v>24963816.600000001</v>
      </c>
      <c r="BM714" s="82">
        <v>2.9655999999999998</v>
      </c>
      <c r="BN714" s="82" t="s">
        <v>4997</v>
      </c>
      <c r="BO714" s="82"/>
      <c r="BP714" s="88"/>
      <c r="BQ714" s="88"/>
      <c r="BR714" s="88"/>
      <c r="BS714" s="82"/>
      <c r="BT714" s="85"/>
    </row>
    <row r="715" spans="1:72" hidden="1">
      <c r="A715" s="82" t="s">
        <v>5094</v>
      </c>
      <c r="B715" s="82" t="s">
        <v>5095</v>
      </c>
      <c r="C715" s="82" t="s">
        <v>3020</v>
      </c>
      <c r="D715" s="82" t="s">
        <v>5392</v>
      </c>
      <c r="E715" s="82" t="s">
        <v>8571</v>
      </c>
      <c r="F715" s="82" t="s">
        <v>4978</v>
      </c>
      <c r="G715" s="83"/>
      <c r="H715" s="84">
        <v>13130</v>
      </c>
      <c r="I715" s="85"/>
      <c r="J715" s="82">
        <v>3322</v>
      </c>
      <c r="K715" s="86">
        <v>0</v>
      </c>
      <c r="L715" s="82"/>
      <c r="M715" s="82"/>
      <c r="N715" s="82"/>
      <c r="O715" s="82"/>
      <c r="P715" s="82" t="s">
        <v>4999</v>
      </c>
      <c r="Q715" s="86"/>
      <c r="R715" s="82">
        <v>0</v>
      </c>
      <c r="S715" s="86">
        <v>65650</v>
      </c>
      <c r="T715" s="83">
        <v>45777</v>
      </c>
      <c r="U715" s="82">
        <v>100</v>
      </c>
      <c r="V715" s="82">
        <v>6821</v>
      </c>
      <c r="W715" s="82" t="s">
        <v>4961</v>
      </c>
      <c r="X715" s="82">
        <v>1297.8179</v>
      </c>
      <c r="Y715" s="86">
        <v>17040348.59</v>
      </c>
      <c r="Z715" s="86"/>
      <c r="AA715" s="82">
        <v>3322.7</v>
      </c>
      <c r="AB715" s="86">
        <v>-0.02</v>
      </c>
      <c r="AC715" s="86">
        <v>43617860</v>
      </c>
      <c r="AD715" s="86">
        <v>43617860</v>
      </c>
      <c r="AE715" s="86">
        <v>0</v>
      </c>
      <c r="AF715" s="86">
        <v>26577511.41</v>
      </c>
      <c r="AG715" s="86">
        <v>26586702.41</v>
      </c>
      <c r="AH715" s="86">
        <v>-9191</v>
      </c>
      <c r="AI715" s="86"/>
      <c r="AJ715" s="86">
        <v>841776232.90999997</v>
      </c>
      <c r="AK715" s="82">
        <v>5.1816000000000004</v>
      </c>
      <c r="AL715" s="82" t="s">
        <v>8572</v>
      </c>
      <c r="AM715" s="82" t="s">
        <v>4979</v>
      </c>
      <c r="AN715" s="82">
        <v>8318</v>
      </c>
      <c r="AO715" s="82" t="s">
        <v>5000</v>
      </c>
      <c r="AP715" s="82"/>
      <c r="AQ715" s="83">
        <v>45687</v>
      </c>
      <c r="AR715" s="83"/>
      <c r="AS715" s="82">
        <v>0</v>
      </c>
      <c r="AT715" s="82"/>
      <c r="AU715" s="83">
        <v>45777</v>
      </c>
      <c r="AV715" s="82" t="s">
        <v>4979</v>
      </c>
      <c r="AW715" s="82">
        <v>5</v>
      </c>
      <c r="AX715" s="83"/>
      <c r="AY715" s="82" t="s">
        <v>4963</v>
      </c>
      <c r="AZ715" s="82">
        <v>1</v>
      </c>
      <c r="BA715" s="82"/>
      <c r="BB715" s="82"/>
      <c r="BC715" s="87"/>
      <c r="BD715" s="87"/>
      <c r="BE715" s="87"/>
      <c r="BF715" s="87"/>
      <c r="BG715" s="82" t="s">
        <v>4888</v>
      </c>
      <c r="BH715" s="82" t="s">
        <v>8686</v>
      </c>
      <c r="BI715" s="82"/>
      <c r="BJ715" s="82"/>
      <c r="BK715" s="82"/>
      <c r="BL715" s="86">
        <v>43617860</v>
      </c>
      <c r="BM715" s="82">
        <v>5.1816000000000004</v>
      </c>
      <c r="BN715" s="82" t="s">
        <v>4997</v>
      </c>
      <c r="BO715" s="82"/>
      <c r="BP715" s="88"/>
      <c r="BQ715" s="88"/>
      <c r="BR715" s="88"/>
      <c r="BS715" s="82"/>
      <c r="BT715" s="85"/>
    </row>
    <row r="716" spans="1:72" hidden="1">
      <c r="A716" s="82" t="s">
        <v>5094</v>
      </c>
      <c r="B716" s="82" t="s">
        <v>5095</v>
      </c>
      <c r="C716" s="82" t="s">
        <v>3184</v>
      </c>
      <c r="D716" s="82" t="s">
        <v>5720</v>
      </c>
      <c r="E716" s="82" t="s">
        <v>8798</v>
      </c>
      <c r="F716" s="82" t="s">
        <v>4978</v>
      </c>
      <c r="G716" s="83"/>
      <c r="H716" s="84">
        <v>15404</v>
      </c>
      <c r="I716" s="85"/>
      <c r="J716" s="82">
        <v>1624.7</v>
      </c>
      <c r="K716" s="86">
        <v>0</v>
      </c>
      <c r="L716" s="82"/>
      <c r="M716" s="82"/>
      <c r="N716" s="82"/>
      <c r="O716" s="82"/>
      <c r="P716" s="82" t="s">
        <v>4992</v>
      </c>
      <c r="Q716" s="86"/>
      <c r="R716" s="82">
        <v>0</v>
      </c>
      <c r="S716" s="86">
        <v>15404</v>
      </c>
      <c r="T716" s="83">
        <v>45777</v>
      </c>
      <c r="U716" s="82">
        <v>100</v>
      </c>
      <c r="V716" s="82">
        <v>39244</v>
      </c>
      <c r="W716" s="82" t="s">
        <v>4961</v>
      </c>
      <c r="X716" s="82">
        <v>1700.0662</v>
      </c>
      <c r="Y716" s="86">
        <v>26187819.719999999</v>
      </c>
      <c r="Z716" s="86"/>
      <c r="AA716" s="82">
        <v>1651.2</v>
      </c>
      <c r="AB716" s="86">
        <v>-1.6</v>
      </c>
      <c r="AC716" s="86">
        <v>25026878.800000001</v>
      </c>
      <c r="AD716" s="86">
        <v>25026878.800000001</v>
      </c>
      <c r="AE716" s="86">
        <v>0</v>
      </c>
      <c r="AF716" s="86">
        <v>-1160940.92</v>
      </c>
      <c r="AG716" s="86">
        <v>-752734.92</v>
      </c>
      <c r="AH716" s="86">
        <v>-408206</v>
      </c>
      <c r="AI716" s="86"/>
      <c r="AJ716" s="86">
        <v>841776232.90999997</v>
      </c>
      <c r="AK716" s="82">
        <v>2.9731000000000001</v>
      </c>
      <c r="AL716" s="82" t="s">
        <v>8799</v>
      </c>
      <c r="AM716" s="82" t="s">
        <v>4979</v>
      </c>
      <c r="AN716" s="82">
        <v>769618</v>
      </c>
      <c r="AO716" s="82" t="s">
        <v>4993</v>
      </c>
      <c r="AP716" s="82"/>
      <c r="AQ716" s="83"/>
      <c r="AR716" s="83"/>
      <c r="AS716" s="82">
        <v>0</v>
      </c>
      <c r="AT716" s="82"/>
      <c r="AU716" s="83">
        <v>45777</v>
      </c>
      <c r="AV716" s="82" t="s">
        <v>4979</v>
      </c>
      <c r="AW716" s="82">
        <v>1</v>
      </c>
      <c r="AX716" s="83"/>
      <c r="AY716" s="82" t="s">
        <v>4963</v>
      </c>
      <c r="AZ716" s="82">
        <v>1</v>
      </c>
      <c r="BA716" s="82"/>
      <c r="BB716" s="82"/>
      <c r="BC716" s="87"/>
      <c r="BD716" s="87"/>
      <c r="BE716" s="87"/>
      <c r="BF716" s="87"/>
      <c r="BG716" s="82" t="s">
        <v>4888</v>
      </c>
      <c r="BH716" s="82" t="s">
        <v>8686</v>
      </c>
      <c r="BI716" s="82"/>
      <c r="BJ716" s="82"/>
      <c r="BK716" s="82"/>
      <c r="BL716" s="86">
        <v>25026878.800000001</v>
      </c>
      <c r="BM716" s="82">
        <v>2.9731000000000001</v>
      </c>
      <c r="BN716" s="82" t="s">
        <v>4994</v>
      </c>
      <c r="BO716" s="82"/>
      <c r="BP716" s="88"/>
      <c r="BQ716" s="88"/>
      <c r="BR716" s="88"/>
      <c r="BS716" s="82"/>
      <c r="BT716" s="85"/>
    </row>
    <row r="717" spans="1:72" hidden="1">
      <c r="A717" s="82" t="s">
        <v>5094</v>
      </c>
      <c r="B717" s="82" t="s">
        <v>5095</v>
      </c>
      <c r="C717" s="82" t="s">
        <v>3311</v>
      </c>
      <c r="D717" s="82" t="s">
        <v>5383</v>
      </c>
      <c r="E717" s="82" t="s">
        <v>8698</v>
      </c>
      <c r="F717" s="82" t="s">
        <v>4978</v>
      </c>
      <c r="G717" s="83"/>
      <c r="H717" s="84">
        <v>15139</v>
      </c>
      <c r="I717" s="85"/>
      <c r="J717" s="82">
        <v>888.25</v>
      </c>
      <c r="K717" s="86">
        <v>0</v>
      </c>
      <c r="L717" s="82"/>
      <c r="M717" s="82"/>
      <c r="N717" s="82"/>
      <c r="O717" s="82"/>
      <c r="P717" s="82" t="s">
        <v>4999</v>
      </c>
      <c r="Q717" s="86"/>
      <c r="R717" s="82">
        <v>0</v>
      </c>
      <c r="S717" s="86">
        <v>15139</v>
      </c>
      <c r="T717" s="83">
        <v>45777</v>
      </c>
      <c r="U717" s="82">
        <v>100</v>
      </c>
      <c r="V717" s="82">
        <v>6861</v>
      </c>
      <c r="W717" s="82" t="s">
        <v>4961</v>
      </c>
      <c r="X717" s="82">
        <v>584.29060000000004</v>
      </c>
      <c r="Y717" s="86">
        <v>8845575.5099999998</v>
      </c>
      <c r="Z717" s="86"/>
      <c r="AA717" s="82">
        <v>888.05</v>
      </c>
      <c r="AB717" s="86">
        <v>0.02</v>
      </c>
      <c r="AC717" s="86">
        <v>13447216.75</v>
      </c>
      <c r="AD717" s="86">
        <v>13447216.75</v>
      </c>
      <c r="AE717" s="86">
        <v>0</v>
      </c>
      <c r="AF717" s="86">
        <v>4601641.24</v>
      </c>
      <c r="AG717" s="86">
        <v>4598613.4400000004</v>
      </c>
      <c r="AH717" s="86">
        <v>3027.8</v>
      </c>
      <c r="AI717" s="86"/>
      <c r="AJ717" s="86">
        <v>841776232.90999997</v>
      </c>
      <c r="AK717" s="82">
        <v>1.5974999999999999</v>
      </c>
      <c r="AL717" s="82" t="s">
        <v>8699</v>
      </c>
      <c r="AM717" s="82" t="s">
        <v>4979</v>
      </c>
      <c r="AN717" s="82">
        <v>8548</v>
      </c>
      <c r="AO717" s="82" t="s">
        <v>5000</v>
      </c>
      <c r="AP717" s="82"/>
      <c r="AQ717" s="83">
        <v>45498</v>
      </c>
      <c r="AR717" s="83"/>
      <c r="AS717" s="82">
        <v>0</v>
      </c>
      <c r="AT717" s="82"/>
      <c r="AU717" s="83">
        <v>45777</v>
      </c>
      <c r="AV717" s="82" t="s">
        <v>4979</v>
      </c>
      <c r="AW717" s="82">
        <v>1</v>
      </c>
      <c r="AX717" s="83"/>
      <c r="AY717" s="82" t="s">
        <v>4963</v>
      </c>
      <c r="AZ717" s="82">
        <v>1</v>
      </c>
      <c r="BA717" s="82"/>
      <c r="BB717" s="82"/>
      <c r="BC717" s="87"/>
      <c r="BD717" s="87"/>
      <c r="BE717" s="87"/>
      <c r="BF717" s="87"/>
      <c r="BG717" s="82" t="s">
        <v>4888</v>
      </c>
      <c r="BH717" s="82" t="s">
        <v>8686</v>
      </c>
      <c r="BI717" s="82"/>
      <c r="BJ717" s="82"/>
      <c r="BK717" s="82"/>
      <c r="BL717" s="86">
        <v>13447216.75</v>
      </c>
      <c r="BM717" s="82">
        <v>1.5974999999999999</v>
      </c>
      <c r="BN717" s="82" t="s">
        <v>4997</v>
      </c>
      <c r="BO717" s="82"/>
      <c r="BP717" s="88"/>
      <c r="BQ717" s="88"/>
      <c r="BR717" s="88"/>
      <c r="BS717" s="82"/>
      <c r="BT717" s="85"/>
    </row>
    <row r="718" spans="1:72" hidden="1">
      <c r="A718" s="82" t="s">
        <v>5094</v>
      </c>
      <c r="B718" s="82" t="s">
        <v>5095</v>
      </c>
      <c r="C718" s="82" t="s">
        <v>21841</v>
      </c>
      <c r="D718" s="82" t="s">
        <v>21842</v>
      </c>
      <c r="E718" s="82" t="s">
        <v>4965</v>
      </c>
      <c r="F718" s="82" t="s">
        <v>4966</v>
      </c>
      <c r="G718" s="83">
        <v>45779</v>
      </c>
      <c r="H718" s="84">
        <v>366226.353</v>
      </c>
      <c r="I718" s="85"/>
      <c r="J718" s="82">
        <v>99.98357</v>
      </c>
      <c r="K718" s="86">
        <v>0</v>
      </c>
      <c r="L718" s="82"/>
      <c r="M718" s="82"/>
      <c r="N718" s="82"/>
      <c r="O718" s="82"/>
      <c r="P718" s="82" t="s">
        <v>4967</v>
      </c>
      <c r="Q718" s="86">
        <v>36622635.329999998</v>
      </c>
      <c r="R718" s="82">
        <v>0.01</v>
      </c>
      <c r="S718" s="86">
        <v>36622635.329999998</v>
      </c>
      <c r="T718" s="83">
        <v>45777</v>
      </c>
      <c r="U718" s="82">
        <v>247</v>
      </c>
      <c r="V718" s="82">
        <v>178347</v>
      </c>
      <c r="W718" s="82" t="s">
        <v>4961</v>
      </c>
      <c r="X718" s="82">
        <v>99.967100000000002</v>
      </c>
      <c r="Y718" s="86">
        <v>36610603.329999998</v>
      </c>
      <c r="Z718" s="86">
        <v>36616619.329999998</v>
      </c>
      <c r="AA718" s="82"/>
      <c r="AB718" s="86"/>
      <c r="AC718" s="86">
        <v>36616619.329999998</v>
      </c>
      <c r="AD718" s="86">
        <v>36616619.329999998</v>
      </c>
      <c r="AE718" s="86">
        <v>6016</v>
      </c>
      <c r="AF718" s="86">
        <v>0</v>
      </c>
      <c r="AG718" s="86"/>
      <c r="AH718" s="86">
        <v>0</v>
      </c>
      <c r="AI718" s="86"/>
      <c r="AJ718" s="86">
        <v>841776232.90999997</v>
      </c>
      <c r="AK718" s="82">
        <v>4.3498999999999999</v>
      </c>
      <c r="AL718" s="82" t="s">
        <v>21843</v>
      </c>
      <c r="AM718" s="82" t="s">
        <v>4968</v>
      </c>
      <c r="AN718" s="82">
        <v>73640</v>
      </c>
      <c r="AO718" s="82" t="s">
        <v>4967</v>
      </c>
      <c r="AP718" s="82"/>
      <c r="AQ718" s="83"/>
      <c r="AR718" s="83"/>
      <c r="AS718" s="82">
        <v>2</v>
      </c>
      <c r="AT718" s="82"/>
      <c r="AU718" s="83">
        <v>45777</v>
      </c>
      <c r="AV718" s="82" t="s">
        <v>4968</v>
      </c>
      <c r="AW718" s="82">
        <v>100</v>
      </c>
      <c r="AX718" s="83"/>
      <c r="AY718" s="82" t="s">
        <v>4969</v>
      </c>
      <c r="AZ718" s="82">
        <v>1</v>
      </c>
      <c r="BA718" s="82"/>
      <c r="BB718" s="82"/>
      <c r="BC718" s="87"/>
      <c r="BD718" s="87"/>
      <c r="BE718" s="87"/>
      <c r="BF718" s="87"/>
      <c r="BG718" s="82" t="s">
        <v>4888</v>
      </c>
      <c r="BH718" s="82" t="s">
        <v>8686</v>
      </c>
      <c r="BI718" s="82"/>
      <c r="BJ718" s="82"/>
      <c r="BK718" s="82"/>
      <c r="BL718" s="86">
        <v>36616619.329999998</v>
      </c>
      <c r="BM718" s="82">
        <v>4.3498999999999999</v>
      </c>
      <c r="BN718" s="82" t="s">
        <v>4967</v>
      </c>
      <c r="BO718" s="82"/>
      <c r="BP718" s="88"/>
      <c r="BQ718" s="88"/>
      <c r="BR718" s="88"/>
      <c r="BS718" s="82"/>
      <c r="BT718" s="85"/>
    </row>
    <row r="719" spans="1:72" hidden="1">
      <c r="A719" s="82" t="s">
        <v>5094</v>
      </c>
      <c r="B719" s="82" t="s">
        <v>5095</v>
      </c>
      <c r="C719" s="82"/>
      <c r="D719" s="82"/>
      <c r="E719" s="82"/>
      <c r="F719" s="82" t="s">
        <v>4970</v>
      </c>
      <c r="G719" s="83"/>
      <c r="H719" s="84"/>
      <c r="I719" s="85"/>
      <c r="J719" s="82"/>
      <c r="K719" s="86"/>
      <c r="L719" s="82"/>
      <c r="M719" s="82"/>
      <c r="N719" s="82"/>
      <c r="O719" s="82"/>
      <c r="P719" s="82" t="s">
        <v>4971</v>
      </c>
      <c r="Q719" s="86"/>
      <c r="R719" s="82">
        <v>0</v>
      </c>
      <c r="S719" s="86"/>
      <c r="T719" s="83">
        <v>45777</v>
      </c>
      <c r="U719" s="82"/>
      <c r="V719" s="82"/>
      <c r="W719" s="82"/>
      <c r="X719" s="82"/>
      <c r="Y719" s="86"/>
      <c r="Z719" s="86"/>
      <c r="AA719" s="82"/>
      <c r="AB719" s="86"/>
      <c r="AC719" s="86">
        <v>-1405468.77</v>
      </c>
      <c r="AD719" s="86">
        <v>-1405468.77</v>
      </c>
      <c r="AE719" s="86"/>
      <c r="AF719" s="86"/>
      <c r="AG719" s="86"/>
      <c r="AH719" s="86">
        <v>0</v>
      </c>
      <c r="AI719" s="86"/>
      <c r="AJ719" s="86"/>
      <c r="AK719" s="82">
        <v>-0.1666</v>
      </c>
      <c r="AL719" s="82"/>
      <c r="AM719" s="82"/>
      <c r="AN719" s="82"/>
      <c r="AO719" s="82" t="s">
        <v>4971</v>
      </c>
      <c r="AP719" s="82"/>
      <c r="AQ719" s="83"/>
      <c r="AR719" s="83"/>
      <c r="AS719" s="82"/>
      <c r="AT719" s="82"/>
      <c r="AU719" s="83"/>
      <c r="AV719" s="82"/>
      <c r="AW719" s="82"/>
      <c r="AX719" s="83"/>
      <c r="AY719" s="82" t="s">
        <v>4963</v>
      </c>
      <c r="AZ719" s="82">
        <v>1</v>
      </c>
      <c r="BA719" s="82"/>
      <c r="BB719" s="82"/>
      <c r="BC719" s="87"/>
      <c r="BD719" s="87"/>
      <c r="BE719" s="87"/>
      <c r="BF719" s="87"/>
      <c r="BG719" s="82" t="s">
        <v>4888</v>
      </c>
      <c r="BH719" s="82" t="s">
        <v>8686</v>
      </c>
      <c r="BI719" s="82"/>
      <c r="BJ719" s="82"/>
      <c r="BK719" s="82"/>
      <c r="BL719" s="86">
        <v>-1405468.77</v>
      </c>
      <c r="BM719" s="82">
        <v>-0.1666</v>
      </c>
      <c r="BN719" s="82" t="s">
        <v>4971</v>
      </c>
      <c r="BO719" s="82"/>
      <c r="BP719" s="88"/>
      <c r="BQ719" s="88"/>
      <c r="BR719" s="88"/>
      <c r="BS719" s="82"/>
      <c r="BT719" s="85"/>
    </row>
    <row r="720" spans="1:72" hidden="1">
      <c r="A720" s="82" t="s">
        <v>5099</v>
      </c>
      <c r="B720" s="82" t="s">
        <v>5100</v>
      </c>
      <c r="C720" s="82" t="s">
        <v>10</v>
      </c>
      <c r="D720" s="82" t="s">
        <v>5551</v>
      </c>
      <c r="E720" s="82" t="s">
        <v>8700</v>
      </c>
      <c r="F720" s="82" t="s">
        <v>4978</v>
      </c>
      <c r="G720" s="83"/>
      <c r="H720" s="84">
        <v>1437</v>
      </c>
      <c r="I720" s="85"/>
      <c r="J720" s="82">
        <v>30110</v>
      </c>
      <c r="K720" s="86">
        <v>0</v>
      </c>
      <c r="L720" s="82"/>
      <c r="M720" s="82"/>
      <c r="N720" s="82"/>
      <c r="O720" s="82"/>
      <c r="P720" s="82" t="s">
        <v>8701</v>
      </c>
      <c r="Q720" s="86"/>
      <c r="R720" s="82">
        <v>0</v>
      </c>
      <c r="S720" s="86">
        <v>14370</v>
      </c>
      <c r="T720" s="83">
        <v>45777</v>
      </c>
      <c r="U720" s="82">
        <v>100</v>
      </c>
      <c r="V720" s="82">
        <v>6431</v>
      </c>
      <c r="W720" s="82" t="s">
        <v>4961</v>
      </c>
      <c r="X720" s="82">
        <v>22120.123299999999</v>
      </c>
      <c r="Y720" s="86">
        <v>31786617.190000001</v>
      </c>
      <c r="Z720" s="86"/>
      <c r="AA720" s="82">
        <v>30035</v>
      </c>
      <c r="AB720" s="86">
        <v>0.25</v>
      </c>
      <c r="AC720" s="86">
        <v>43268070</v>
      </c>
      <c r="AD720" s="86">
        <v>43268070</v>
      </c>
      <c r="AE720" s="86">
        <v>0</v>
      </c>
      <c r="AF720" s="86">
        <v>11481452.810000001</v>
      </c>
      <c r="AG720" s="86">
        <v>11373677.810000001</v>
      </c>
      <c r="AH720" s="86">
        <v>107775</v>
      </c>
      <c r="AI720" s="86"/>
      <c r="AJ720" s="86">
        <v>3063048263.1500001</v>
      </c>
      <c r="AK720" s="82">
        <v>1.4126000000000001</v>
      </c>
      <c r="AL720" s="82" t="s">
        <v>8702</v>
      </c>
      <c r="AM720" s="82" t="s">
        <v>4979</v>
      </c>
      <c r="AN720" s="82">
        <v>5955</v>
      </c>
      <c r="AO720" s="82" t="s">
        <v>8701</v>
      </c>
      <c r="AP720" s="82"/>
      <c r="AQ720" s="83">
        <v>45477</v>
      </c>
      <c r="AR720" s="83"/>
      <c r="AS720" s="82">
        <v>0</v>
      </c>
      <c r="AT720" s="82"/>
      <c r="AU720" s="83">
        <v>45777</v>
      </c>
      <c r="AV720" s="82" t="s">
        <v>4979</v>
      </c>
      <c r="AW720" s="82">
        <v>10</v>
      </c>
      <c r="AX720" s="83"/>
      <c r="AY720" s="82" t="s">
        <v>4963</v>
      </c>
      <c r="AZ720" s="82">
        <v>1</v>
      </c>
      <c r="BA720" s="82"/>
      <c r="BB720" s="82"/>
      <c r="BC720" s="87"/>
      <c r="BD720" s="87"/>
      <c r="BE720" s="87"/>
      <c r="BF720" s="87"/>
      <c r="BG720" s="82" t="s">
        <v>4888</v>
      </c>
      <c r="BH720" s="82" t="s">
        <v>8703</v>
      </c>
      <c r="BI720" s="82"/>
      <c r="BJ720" s="82"/>
      <c r="BK720" s="82"/>
      <c r="BL720" s="86">
        <v>43268070</v>
      </c>
      <c r="BM720" s="82">
        <v>1.4126000000000001</v>
      </c>
      <c r="BN720" s="82" t="s">
        <v>8701</v>
      </c>
      <c r="BO720" s="82"/>
      <c r="BP720" s="88"/>
      <c r="BQ720" s="88"/>
      <c r="BR720" s="88"/>
      <c r="BS720" s="82"/>
      <c r="BT720" s="85"/>
    </row>
    <row r="721" spans="1:72" hidden="1">
      <c r="A721" s="82" t="s">
        <v>5099</v>
      </c>
      <c r="B721" s="82" t="s">
        <v>5100</v>
      </c>
      <c r="C721" s="82" t="s">
        <v>139</v>
      </c>
      <c r="D721" s="82" t="s">
        <v>5446</v>
      </c>
      <c r="E721" s="82" t="s">
        <v>8510</v>
      </c>
      <c r="F721" s="82" t="s">
        <v>4978</v>
      </c>
      <c r="G721" s="83"/>
      <c r="H721" s="84">
        <v>12978</v>
      </c>
      <c r="I721" s="85"/>
      <c r="J721" s="82">
        <v>5116</v>
      </c>
      <c r="K721" s="86">
        <v>0</v>
      </c>
      <c r="L721" s="82"/>
      <c r="M721" s="82"/>
      <c r="N721" s="82"/>
      <c r="O721" s="82"/>
      <c r="P721" s="82" t="s">
        <v>4999</v>
      </c>
      <c r="Q721" s="86"/>
      <c r="R721" s="82">
        <v>0</v>
      </c>
      <c r="S721" s="86">
        <v>25956</v>
      </c>
      <c r="T721" s="83">
        <v>45777</v>
      </c>
      <c r="U721" s="82">
        <v>100</v>
      </c>
      <c r="V721" s="82">
        <v>55268</v>
      </c>
      <c r="W721" s="82" t="s">
        <v>4961</v>
      </c>
      <c r="X721" s="82">
        <v>2022.4405999999999</v>
      </c>
      <c r="Y721" s="86">
        <v>26247234.109999999</v>
      </c>
      <c r="Z721" s="86"/>
      <c r="AA721" s="82">
        <v>5030.8</v>
      </c>
      <c r="AB721" s="86">
        <v>1.69</v>
      </c>
      <c r="AC721" s="86">
        <v>66395448</v>
      </c>
      <c r="AD721" s="86">
        <v>66395448</v>
      </c>
      <c r="AE721" s="86">
        <v>0</v>
      </c>
      <c r="AF721" s="86">
        <v>40148213.890000001</v>
      </c>
      <c r="AG721" s="86">
        <v>39042488.289999999</v>
      </c>
      <c r="AH721" s="86">
        <v>1105725.6000000001</v>
      </c>
      <c r="AI721" s="86"/>
      <c r="AJ721" s="86">
        <v>3063048263.1500001</v>
      </c>
      <c r="AK721" s="82">
        <v>2.1676000000000002</v>
      </c>
      <c r="AL721" s="82" t="s">
        <v>8511</v>
      </c>
      <c r="AM721" s="82" t="s">
        <v>4979</v>
      </c>
      <c r="AN721" s="82">
        <v>774615</v>
      </c>
      <c r="AO721" s="82" t="s">
        <v>5000</v>
      </c>
      <c r="AP721" s="82"/>
      <c r="AQ721" s="83">
        <v>45701</v>
      </c>
      <c r="AR721" s="83"/>
      <c r="AS721" s="82">
        <v>0</v>
      </c>
      <c r="AT721" s="82"/>
      <c r="AU721" s="83">
        <v>45777</v>
      </c>
      <c r="AV721" s="82" t="s">
        <v>4979</v>
      </c>
      <c r="AW721" s="82">
        <v>2</v>
      </c>
      <c r="AX721" s="83"/>
      <c r="AY721" s="82" t="s">
        <v>4963</v>
      </c>
      <c r="AZ721" s="82">
        <v>1</v>
      </c>
      <c r="BA721" s="82"/>
      <c r="BB721" s="82"/>
      <c r="BC721" s="87"/>
      <c r="BD721" s="87"/>
      <c r="BE721" s="87"/>
      <c r="BF721" s="87"/>
      <c r="BG721" s="82" t="s">
        <v>4888</v>
      </c>
      <c r="BH721" s="82" t="s">
        <v>8703</v>
      </c>
      <c r="BI721" s="82"/>
      <c r="BJ721" s="82"/>
      <c r="BK721" s="82"/>
      <c r="BL721" s="86">
        <v>66395448</v>
      </c>
      <c r="BM721" s="82">
        <v>2.1676000000000002</v>
      </c>
      <c r="BN721" s="82" t="s">
        <v>4997</v>
      </c>
      <c r="BO721" s="82"/>
      <c r="BP721" s="88"/>
      <c r="BQ721" s="88"/>
      <c r="BR721" s="88"/>
      <c r="BS721" s="82"/>
      <c r="BT721" s="85"/>
    </row>
    <row r="722" spans="1:72" hidden="1">
      <c r="A722" s="82" t="s">
        <v>5099</v>
      </c>
      <c r="B722" s="82" t="s">
        <v>5100</v>
      </c>
      <c r="C722" s="82" t="s">
        <v>9464</v>
      </c>
      <c r="D722" s="82" t="s">
        <v>9465</v>
      </c>
      <c r="E722" s="82" t="s">
        <v>9466</v>
      </c>
      <c r="F722" s="82" t="s">
        <v>4978</v>
      </c>
      <c r="G722" s="83"/>
      <c r="H722" s="84">
        <v>131489</v>
      </c>
      <c r="I722" s="85"/>
      <c r="J722" s="82">
        <v>307.25</v>
      </c>
      <c r="K722" s="86">
        <v>0</v>
      </c>
      <c r="L722" s="82"/>
      <c r="M722" s="82"/>
      <c r="N722" s="82"/>
      <c r="O722" s="82"/>
      <c r="P722" s="82" t="s">
        <v>8927</v>
      </c>
      <c r="Q722" s="86"/>
      <c r="R722" s="82">
        <v>0</v>
      </c>
      <c r="S722" s="86">
        <v>262978</v>
      </c>
      <c r="T722" s="83">
        <v>45777</v>
      </c>
      <c r="U722" s="82">
        <v>100</v>
      </c>
      <c r="V722" s="82">
        <v>171313</v>
      </c>
      <c r="W722" s="82" t="s">
        <v>4961</v>
      </c>
      <c r="X722" s="82">
        <v>316.27300000000002</v>
      </c>
      <c r="Y722" s="86">
        <v>41586414.649999999</v>
      </c>
      <c r="Z722" s="86"/>
      <c r="AA722" s="82">
        <v>315.05</v>
      </c>
      <c r="AB722" s="86">
        <v>-2.48</v>
      </c>
      <c r="AC722" s="86">
        <v>40399995.25</v>
      </c>
      <c r="AD722" s="86">
        <v>40399995.25</v>
      </c>
      <c r="AE722" s="86">
        <v>0</v>
      </c>
      <c r="AF722" s="86">
        <v>-1186419.3999999999</v>
      </c>
      <c r="AG722" s="86">
        <v>-160805.20000000001</v>
      </c>
      <c r="AH722" s="86">
        <v>-1025614.2</v>
      </c>
      <c r="AI722" s="86"/>
      <c r="AJ722" s="86">
        <v>3063048263.1500001</v>
      </c>
      <c r="AK722" s="82">
        <v>1.3189</v>
      </c>
      <c r="AL722" s="82" t="s">
        <v>9467</v>
      </c>
      <c r="AM722" s="82" t="s">
        <v>4979</v>
      </c>
      <c r="AN722" s="82">
        <v>798965</v>
      </c>
      <c r="AO722" s="82" t="s">
        <v>8614</v>
      </c>
      <c r="AP722" s="82"/>
      <c r="AQ722" s="83"/>
      <c r="AR722" s="83"/>
      <c r="AS722" s="82">
        <v>0</v>
      </c>
      <c r="AT722" s="82"/>
      <c r="AU722" s="83">
        <v>45777</v>
      </c>
      <c r="AV722" s="82" t="s">
        <v>4979</v>
      </c>
      <c r="AW722" s="82">
        <v>2</v>
      </c>
      <c r="AX722" s="83"/>
      <c r="AY722" s="82" t="s">
        <v>4963</v>
      </c>
      <c r="AZ722" s="82">
        <v>1</v>
      </c>
      <c r="BA722" s="82"/>
      <c r="BB722" s="82"/>
      <c r="BC722" s="87"/>
      <c r="BD722" s="87"/>
      <c r="BE722" s="87"/>
      <c r="BF722" s="87"/>
      <c r="BG722" s="82" t="s">
        <v>4888</v>
      </c>
      <c r="BH722" s="82" t="s">
        <v>8703</v>
      </c>
      <c r="BI722" s="82"/>
      <c r="BJ722" s="82"/>
      <c r="BK722" s="82"/>
      <c r="BL722" s="86">
        <v>40399995.25</v>
      </c>
      <c r="BM722" s="82">
        <v>1.3189</v>
      </c>
      <c r="BN722" s="82" t="s">
        <v>4980</v>
      </c>
      <c r="BO722" s="82"/>
      <c r="BP722" s="88"/>
      <c r="BQ722" s="88"/>
      <c r="BR722" s="88"/>
      <c r="BS722" s="82"/>
      <c r="BT722" s="85"/>
    </row>
    <row r="723" spans="1:72" hidden="1">
      <c r="A723" s="82" t="s">
        <v>5099</v>
      </c>
      <c r="B723" s="82" t="s">
        <v>5100</v>
      </c>
      <c r="C723" s="82" t="s">
        <v>187</v>
      </c>
      <c r="D723" s="82" t="s">
        <v>5512</v>
      </c>
      <c r="E723" s="82" t="s">
        <v>8512</v>
      </c>
      <c r="F723" s="82" t="s">
        <v>4978</v>
      </c>
      <c r="G723" s="83"/>
      <c r="H723" s="84">
        <v>32409</v>
      </c>
      <c r="I723" s="85"/>
      <c r="J723" s="82">
        <v>1619.8</v>
      </c>
      <c r="K723" s="86">
        <v>0</v>
      </c>
      <c r="L723" s="82"/>
      <c r="M723" s="82"/>
      <c r="N723" s="82"/>
      <c r="O723" s="82"/>
      <c r="P723" s="82" t="s">
        <v>5014</v>
      </c>
      <c r="Q723" s="86"/>
      <c r="R723" s="82">
        <v>0</v>
      </c>
      <c r="S723" s="86">
        <v>64818</v>
      </c>
      <c r="T723" s="83">
        <v>45777</v>
      </c>
      <c r="U723" s="82">
        <v>100</v>
      </c>
      <c r="V723" s="82">
        <v>68827</v>
      </c>
      <c r="W723" s="82" t="s">
        <v>4961</v>
      </c>
      <c r="X723" s="82">
        <v>1540.1065000000001</v>
      </c>
      <c r="Y723" s="86">
        <v>49913310.009999998</v>
      </c>
      <c r="Z723" s="86"/>
      <c r="AA723" s="82">
        <v>1600.2</v>
      </c>
      <c r="AB723" s="86">
        <v>1.22</v>
      </c>
      <c r="AC723" s="86">
        <v>52496098.200000003</v>
      </c>
      <c r="AD723" s="86">
        <v>52496098.200000003</v>
      </c>
      <c r="AE723" s="86">
        <v>0</v>
      </c>
      <c r="AF723" s="86">
        <v>2582788.19</v>
      </c>
      <c r="AG723" s="86">
        <v>1947571.79</v>
      </c>
      <c r="AH723" s="86">
        <v>635216.4</v>
      </c>
      <c r="AI723" s="86"/>
      <c r="AJ723" s="86">
        <v>3063048263.1500001</v>
      </c>
      <c r="AK723" s="82">
        <v>1.7139</v>
      </c>
      <c r="AL723" s="82" t="s">
        <v>8513</v>
      </c>
      <c r="AM723" s="82" t="s">
        <v>4979</v>
      </c>
      <c r="AN723" s="82">
        <v>777722</v>
      </c>
      <c r="AO723" s="82" t="s">
        <v>5015</v>
      </c>
      <c r="AP723" s="82"/>
      <c r="AQ723" s="83">
        <v>45553</v>
      </c>
      <c r="AR723" s="83"/>
      <c r="AS723" s="82">
        <v>0</v>
      </c>
      <c r="AT723" s="82"/>
      <c r="AU723" s="83">
        <v>45777</v>
      </c>
      <c r="AV723" s="82" t="s">
        <v>4979</v>
      </c>
      <c r="AW723" s="82">
        <v>2</v>
      </c>
      <c r="AX723" s="83"/>
      <c r="AY723" s="82" t="s">
        <v>4963</v>
      </c>
      <c r="AZ723" s="82">
        <v>1</v>
      </c>
      <c r="BA723" s="82"/>
      <c r="BB723" s="82"/>
      <c r="BC723" s="87"/>
      <c r="BD723" s="87"/>
      <c r="BE723" s="87"/>
      <c r="BF723" s="87"/>
      <c r="BG723" s="82" t="s">
        <v>4888</v>
      </c>
      <c r="BH723" s="82" t="s">
        <v>8703</v>
      </c>
      <c r="BI723" s="82"/>
      <c r="BJ723" s="82"/>
      <c r="BK723" s="82"/>
      <c r="BL723" s="86">
        <v>52496098.200000003</v>
      </c>
      <c r="BM723" s="82">
        <v>1.7139</v>
      </c>
      <c r="BN723" s="82" t="s">
        <v>5002</v>
      </c>
      <c r="BO723" s="82"/>
      <c r="BP723" s="88"/>
      <c r="BQ723" s="88"/>
      <c r="BR723" s="88"/>
      <c r="BS723" s="82"/>
      <c r="BT723" s="85"/>
    </row>
    <row r="724" spans="1:72" hidden="1">
      <c r="A724" s="82" t="s">
        <v>5099</v>
      </c>
      <c r="B724" s="82" t="s">
        <v>5100</v>
      </c>
      <c r="C724" s="82" t="s">
        <v>229</v>
      </c>
      <c r="D724" s="82" t="s">
        <v>5016</v>
      </c>
      <c r="E724" s="82" t="s">
        <v>3343</v>
      </c>
      <c r="F724" s="82" t="s">
        <v>4978</v>
      </c>
      <c r="G724" s="83"/>
      <c r="H724" s="84">
        <v>111562</v>
      </c>
      <c r="I724" s="85"/>
      <c r="J724" s="82">
        <v>396.35</v>
      </c>
      <c r="K724" s="86">
        <v>0</v>
      </c>
      <c r="L724" s="82"/>
      <c r="M724" s="82"/>
      <c r="N724" s="82"/>
      <c r="O724" s="82"/>
      <c r="P724" s="82" t="s">
        <v>5009</v>
      </c>
      <c r="Q724" s="86"/>
      <c r="R724" s="82">
        <v>0</v>
      </c>
      <c r="S724" s="86">
        <v>446248</v>
      </c>
      <c r="T724" s="83">
        <v>45777</v>
      </c>
      <c r="U724" s="82">
        <v>100</v>
      </c>
      <c r="V724" s="82">
        <v>99994</v>
      </c>
      <c r="W724" s="82" t="s">
        <v>4961</v>
      </c>
      <c r="X724" s="82">
        <v>439.1617</v>
      </c>
      <c r="Y724" s="86">
        <v>48993757.649999999</v>
      </c>
      <c r="Z724" s="86"/>
      <c r="AA724" s="82">
        <v>404.7</v>
      </c>
      <c r="AB724" s="86">
        <v>-2.06</v>
      </c>
      <c r="AC724" s="86">
        <v>44217598.700000003</v>
      </c>
      <c r="AD724" s="86">
        <v>44217598.700000003</v>
      </c>
      <c r="AE724" s="86">
        <v>0</v>
      </c>
      <c r="AF724" s="86">
        <v>-4776158.95</v>
      </c>
      <c r="AG724" s="86">
        <v>-3844616.25</v>
      </c>
      <c r="AH724" s="86">
        <v>-931542.7</v>
      </c>
      <c r="AI724" s="86"/>
      <c r="AJ724" s="86">
        <v>3063048263.1500001</v>
      </c>
      <c r="AK724" s="82">
        <v>1.4436</v>
      </c>
      <c r="AL724" s="82" t="s">
        <v>5017</v>
      </c>
      <c r="AM724" s="82" t="s">
        <v>4979</v>
      </c>
      <c r="AN724" s="82">
        <v>786005</v>
      </c>
      <c r="AO724" s="82" t="s">
        <v>5010</v>
      </c>
      <c r="AP724" s="82"/>
      <c r="AQ724" s="83">
        <v>45512</v>
      </c>
      <c r="AR724" s="83"/>
      <c r="AS724" s="82">
        <v>0</v>
      </c>
      <c r="AT724" s="82"/>
      <c r="AU724" s="83">
        <v>45777</v>
      </c>
      <c r="AV724" s="82" t="s">
        <v>4979</v>
      </c>
      <c r="AW724" s="82">
        <v>4</v>
      </c>
      <c r="AX724" s="83"/>
      <c r="AY724" s="82" t="s">
        <v>4963</v>
      </c>
      <c r="AZ724" s="82">
        <v>1</v>
      </c>
      <c r="BA724" s="82"/>
      <c r="BB724" s="82"/>
      <c r="BC724" s="87"/>
      <c r="BD724" s="87"/>
      <c r="BE724" s="87"/>
      <c r="BF724" s="87"/>
      <c r="BG724" s="82" t="s">
        <v>4888</v>
      </c>
      <c r="BH724" s="82" t="s">
        <v>8703</v>
      </c>
      <c r="BI724" s="82"/>
      <c r="BJ724" s="82"/>
      <c r="BK724" s="82"/>
      <c r="BL724" s="86">
        <v>44217598.700000003</v>
      </c>
      <c r="BM724" s="82">
        <v>1.4436</v>
      </c>
      <c r="BN724" s="82" t="s">
        <v>5011</v>
      </c>
      <c r="BO724" s="82"/>
      <c r="BP724" s="88"/>
      <c r="BQ724" s="88"/>
      <c r="BR724" s="88"/>
      <c r="BS724" s="82"/>
      <c r="BT724" s="85"/>
    </row>
    <row r="725" spans="1:72" hidden="1">
      <c r="A725" s="82" t="s">
        <v>5099</v>
      </c>
      <c r="B725" s="82" t="s">
        <v>5100</v>
      </c>
      <c r="C725" s="82" t="s">
        <v>270</v>
      </c>
      <c r="D725" s="82" t="s">
        <v>5463</v>
      </c>
      <c r="E725" s="82" t="s">
        <v>8712</v>
      </c>
      <c r="F725" s="82" t="s">
        <v>4978</v>
      </c>
      <c r="G725" s="83"/>
      <c r="H725" s="84">
        <v>22151</v>
      </c>
      <c r="I725" s="85"/>
      <c r="J725" s="82">
        <v>1345.1</v>
      </c>
      <c r="K725" s="86">
        <v>0</v>
      </c>
      <c r="L725" s="82"/>
      <c r="M725" s="82"/>
      <c r="N725" s="82"/>
      <c r="O725" s="82"/>
      <c r="P725" s="82" t="s">
        <v>5101</v>
      </c>
      <c r="Q725" s="86"/>
      <c r="R725" s="82">
        <v>0</v>
      </c>
      <c r="S725" s="86">
        <v>22151</v>
      </c>
      <c r="T725" s="83">
        <v>45777</v>
      </c>
      <c r="U725" s="82">
        <v>100</v>
      </c>
      <c r="V725" s="82">
        <v>60134</v>
      </c>
      <c r="W725" s="82" t="s">
        <v>4961</v>
      </c>
      <c r="X725" s="82">
        <v>659.61270000000002</v>
      </c>
      <c r="Y725" s="86">
        <v>14611079.9</v>
      </c>
      <c r="Z725" s="86"/>
      <c r="AA725" s="82">
        <v>1364.5</v>
      </c>
      <c r="AB725" s="86">
        <v>-1.42</v>
      </c>
      <c r="AC725" s="86">
        <v>29795310.100000001</v>
      </c>
      <c r="AD725" s="86">
        <v>29795310.100000001</v>
      </c>
      <c r="AE725" s="86">
        <v>0</v>
      </c>
      <c r="AF725" s="86">
        <v>15184230.199999999</v>
      </c>
      <c r="AG725" s="86">
        <v>15613959.6</v>
      </c>
      <c r="AH725" s="86">
        <v>-429729.4</v>
      </c>
      <c r="AI725" s="86"/>
      <c r="AJ725" s="86">
        <v>3063048263.1500001</v>
      </c>
      <c r="AK725" s="82">
        <v>0.97270000000000001</v>
      </c>
      <c r="AL725" s="82" t="s">
        <v>8713</v>
      </c>
      <c r="AM725" s="82" t="s">
        <v>4979</v>
      </c>
      <c r="AN725" s="82">
        <v>776280</v>
      </c>
      <c r="AO725" s="82" t="s">
        <v>5015</v>
      </c>
      <c r="AP725" s="82"/>
      <c r="AQ725" s="83">
        <v>45609</v>
      </c>
      <c r="AR725" s="83"/>
      <c r="AS725" s="82">
        <v>0</v>
      </c>
      <c r="AT725" s="82"/>
      <c r="AU725" s="83">
        <v>45777</v>
      </c>
      <c r="AV725" s="82" t="s">
        <v>4979</v>
      </c>
      <c r="AW725" s="82">
        <v>1</v>
      </c>
      <c r="AX725" s="83"/>
      <c r="AY725" s="82" t="s">
        <v>4963</v>
      </c>
      <c r="AZ725" s="82">
        <v>1</v>
      </c>
      <c r="BA725" s="82"/>
      <c r="BB725" s="82"/>
      <c r="BC725" s="87"/>
      <c r="BD725" s="87"/>
      <c r="BE725" s="87"/>
      <c r="BF725" s="87"/>
      <c r="BG725" s="82" t="s">
        <v>4888</v>
      </c>
      <c r="BH725" s="82" t="s">
        <v>8703</v>
      </c>
      <c r="BI725" s="82"/>
      <c r="BJ725" s="82"/>
      <c r="BK725" s="82"/>
      <c r="BL725" s="86">
        <v>29795310.100000001</v>
      </c>
      <c r="BM725" s="82">
        <v>0.97270000000000001</v>
      </c>
      <c r="BN725" s="82" t="s">
        <v>5002</v>
      </c>
      <c r="BO725" s="82"/>
      <c r="BP725" s="88"/>
      <c r="BQ725" s="88"/>
      <c r="BR725" s="88"/>
      <c r="BS725" s="82"/>
      <c r="BT725" s="85"/>
    </row>
    <row r="726" spans="1:72" hidden="1">
      <c r="A726" s="82" t="s">
        <v>5099</v>
      </c>
      <c r="B726" s="82" t="s">
        <v>5100</v>
      </c>
      <c r="C726" s="82" t="s">
        <v>293</v>
      </c>
      <c r="D726" s="82" t="s">
        <v>5451</v>
      </c>
      <c r="E726" s="82" t="s">
        <v>8429</v>
      </c>
      <c r="F726" s="82" t="s">
        <v>4978</v>
      </c>
      <c r="G726" s="83"/>
      <c r="H726" s="84">
        <v>44963</v>
      </c>
      <c r="I726" s="85"/>
      <c r="J726" s="82">
        <v>1229.0999999999999</v>
      </c>
      <c r="K726" s="86">
        <v>0</v>
      </c>
      <c r="L726" s="82"/>
      <c r="M726" s="82"/>
      <c r="N726" s="82"/>
      <c r="O726" s="82"/>
      <c r="P726" s="82" t="s">
        <v>4999</v>
      </c>
      <c r="Q726" s="86"/>
      <c r="R726" s="82">
        <v>0</v>
      </c>
      <c r="S726" s="86">
        <v>44963</v>
      </c>
      <c r="T726" s="83">
        <v>45777</v>
      </c>
      <c r="U726" s="82">
        <v>100</v>
      </c>
      <c r="V726" s="82">
        <v>6467</v>
      </c>
      <c r="W726" s="82" t="s">
        <v>4961</v>
      </c>
      <c r="X726" s="82">
        <v>1198.6938</v>
      </c>
      <c r="Y726" s="86">
        <v>53896869.369999997</v>
      </c>
      <c r="Z726" s="86"/>
      <c r="AA726" s="82">
        <v>1209.5999999999999</v>
      </c>
      <c r="AB726" s="86">
        <v>1.61</v>
      </c>
      <c r="AC726" s="86">
        <v>55264023.299999997</v>
      </c>
      <c r="AD726" s="86">
        <v>55264023.299999997</v>
      </c>
      <c r="AE726" s="86">
        <v>0</v>
      </c>
      <c r="AF726" s="86">
        <v>1367153.93</v>
      </c>
      <c r="AG726" s="86">
        <v>490375.43</v>
      </c>
      <c r="AH726" s="86">
        <v>876778.5</v>
      </c>
      <c r="AI726" s="86"/>
      <c r="AJ726" s="86">
        <v>3063048263.1500001</v>
      </c>
      <c r="AK726" s="82">
        <v>1.8042</v>
      </c>
      <c r="AL726" s="82" t="s">
        <v>8430</v>
      </c>
      <c r="AM726" s="82" t="s">
        <v>4979</v>
      </c>
      <c r="AN726" s="82">
        <v>6139</v>
      </c>
      <c r="AO726" s="82" t="s">
        <v>5000</v>
      </c>
      <c r="AP726" s="82"/>
      <c r="AQ726" s="83"/>
      <c r="AR726" s="83"/>
      <c r="AS726" s="82">
        <v>0</v>
      </c>
      <c r="AT726" s="82"/>
      <c r="AU726" s="83">
        <v>45777</v>
      </c>
      <c r="AV726" s="82" t="s">
        <v>4979</v>
      </c>
      <c r="AW726" s="82">
        <v>1</v>
      </c>
      <c r="AX726" s="83"/>
      <c r="AY726" s="82" t="s">
        <v>4963</v>
      </c>
      <c r="AZ726" s="82">
        <v>1</v>
      </c>
      <c r="BA726" s="82"/>
      <c r="BB726" s="82"/>
      <c r="BC726" s="87"/>
      <c r="BD726" s="87"/>
      <c r="BE726" s="87"/>
      <c r="BF726" s="87"/>
      <c r="BG726" s="82" t="s">
        <v>4888</v>
      </c>
      <c r="BH726" s="82" t="s">
        <v>8703</v>
      </c>
      <c r="BI726" s="82"/>
      <c r="BJ726" s="82"/>
      <c r="BK726" s="82"/>
      <c r="BL726" s="86">
        <v>55264023.299999997</v>
      </c>
      <c r="BM726" s="82">
        <v>1.8042</v>
      </c>
      <c r="BN726" s="82" t="s">
        <v>4997</v>
      </c>
      <c r="BO726" s="82"/>
      <c r="BP726" s="88"/>
      <c r="BQ726" s="88"/>
      <c r="BR726" s="88"/>
      <c r="BS726" s="82"/>
      <c r="BT726" s="85"/>
    </row>
    <row r="727" spans="1:72" hidden="1">
      <c r="A727" s="82" t="s">
        <v>5099</v>
      </c>
      <c r="B727" s="82" t="s">
        <v>5100</v>
      </c>
      <c r="C727" s="82" t="s">
        <v>317</v>
      </c>
      <c r="D727" s="82" t="s">
        <v>5280</v>
      </c>
      <c r="E727" s="82" t="s">
        <v>8371</v>
      </c>
      <c r="F727" s="82" t="s">
        <v>4978</v>
      </c>
      <c r="G727" s="83"/>
      <c r="H727" s="84">
        <v>25832</v>
      </c>
      <c r="I727" s="85"/>
      <c r="J727" s="82">
        <v>1185</v>
      </c>
      <c r="K727" s="86">
        <v>0</v>
      </c>
      <c r="L727" s="82"/>
      <c r="M727" s="82"/>
      <c r="N727" s="82"/>
      <c r="O727" s="82"/>
      <c r="P727" s="82" t="s">
        <v>4960</v>
      </c>
      <c r="Q727" s="86"/>
      <c r="R727" s="82">
        <v>0</v>
      </c>
      <c r="S727" s="86">
        <v>51664</v>
      </c>
      <c r="T727" s="83">
        <v>45777</v>
      </c>
      <c r="U727" s="82">
        <v>100</v>
      </c>
      <c r="V727" s="82">
        <v>6471</v>
      </c>
      <c r="W727" s="82" t="s">
        <v>4961</v>
      </c>
      <c r="X727" s="82">
        <v>1214.8077000000001</v>
      </c>
      <c r="Y727" s="86">
        <v>31380912.879999999</v>
      </c>
      <c r="Z727" s="86"/>
      <c r="AA727" s="82">
        <v>1187.3</v>
      </c>
      <c r="AB727" s="86">
        <v>-0.19</v>
      </c>
      <c r="AC727" s="86">
        <v>30610920</v>
      </c>
      <c r="AD727" s="86">
        <v>30610920</v>
      </c>
      <c r="AE727" s="86">
        <v>0</v>
      </c>
      <c r="AF727" s="86">
        <v>-769992.88</v>
      </c>
      <c r="AG727" s="86">
        <v>-710579.28</v>
      </c>
      <c r="AH727" s="86">
        <v>-59413.599999999999</v>
      </c>
      <c r="AI727" s="86"/>
      <c r="AJ727" s="86">
        <v>3063048263.1500001</v>
      </c>
      <c r="AK727" s="82">
        <v>0.99939999999999996</v>
      </c>
      <c r="AL727" s="82" t="s">
        <v>8514</v>
      </c>
      <c r="AM727" s="82" t="s">
        <v>4979</v>
      </c>
      <c r="AN727" s="82">
        <v>6155</v>
      </c>
      <c r="AO727" s="82" t="s">
        <v>4962</v>
      </c>
      <c r="AP727" s="82"/>
      <c r="AQ727" s="83"/>
      <c r="AR727" s="83"/>
      <c r="AS727" s="82">
        <v>0</v>
      </c>
      <c r="AT727" s="82"/>
      <c r="AU727" s="83">
        <v>45777</v>
      </c>
      <c r="AV727" s="82" t="s">
        <v>4979</v>
      </c>
      <c r="AW727" s="82">
        <v>2</v>
      </c>
      <c r="AX727" s="83"/>
      <c r="AY727" s="82" t="s">
        <v>4963</v>
      </c>
      <c r="AZ727" s="82">
        <v>1</v>
      </c>
      <c r="BA727" s="82"/>
      <c r="BB727" s="82"/>
      <c r="BC727" s="87"/>
      <c r="BD727" s="87"/>
      <c r="BE727" s="87"/>
      <c r="BF727" s="87"/>
      <c r="BG727" s="82" t="s">
        <v>4888</v>
      </c>
      <c r="BH727" s="82" t="s">
        <v>8703</v>
      </c>
      <c r="BI727" s="82"/>
      <c r="BJ727" s="82"/>
      <c r="BK727" s="82"/>
      <c r="BL727" s="86">
        <v>30610920</v>
      </c>
      <c r="BM727" s="82">
        <v>0.99939999999999996</v>
      </c>
      <c r="BN727" s="82" t="s">
        <v>4964</v>
      </c>
      <c r="BO727" s="82"/>
      <c r="BP727" s="88"/>
      <c r="BQ727" s="88"/>
      <c r="BR727" s="88"/>
      <c r="BS727" s="82"/>
      <c r="BT727" s="85"/>
    </row>
    <row r="728" spans="1:72" hidden="1">
      <c r="A728" s="82" t="s">
        <v>5099</v>
      </c>
      <c r="B728" s="82" t="s">
        <v>5100</v>
      </c>
      <c r="C728" s="82" t="s">
        <v>332</v>
      </c>
      <c r="D728" s="82" t="s">
        <v>5305</v>
      </c>
      <c r="E728" s="82" t="s">
        <v>8664</v>
      </c>
      <c r="F728" s="82" t="s">
        <v>4978</v>
      </c>
      <c r="G728" s="83"/>
      <c r="H728" s="84">
        <v>3821</v>
      </c>
      <c r="I728" s="85"/>
      <c r="J728" s="82">
        <v>8030</v>
      </c>
      <c r="K728" s="86">
        <v>0</v>
      </c>
      <c r="L728" s="82"/>
      <c r="M728" s="82"/>
      <c r="N728" s="82"/>
      <c r="O728" s="82"/>
      <c r="P728" s="82" t="s">
        <v>8536</v>
      </c>
      <c r="Q728" s="86"/>
      <c r="R728" s="82">
        <v>0</v>
      </c>
      <c r="S728" s="86">
        <v>38210</v>
      </c>
      <c r="T728" s="83">
        <v>45777</v>
      </c>
      <c r="U728" s="82">
        <v>100</v>
      </c>
      <c r="V728" s="82">
        <v>6479</v>
      </c>
      <c r="W728" s="82" t="s">
        <v>4961</v>
      </c>
      <c r="X728" s="82">
        <v>7571.1754000000001</v>
      </c>
      <c r="Y728" s="86">
        <v>28929461.199999999</v>
      </c>
      <c r="Z728" s="86"/>
      <c r="AA728" s="82">
        <v>8078.5</v>
      </c>
      <c r="AB728" s="86">
        <v>-0.6</v>
      </c>
      <c r="AC728" s="86">
        <v>30682630</v>
      </c>
      <c r="AD728" s="86">
        <v>30682630</v>
      </c>
      <c r="AE728" s="86">
        <v>0</v>
      </c>
      <c r="AF728" s="86">
        <v>1753168.8</v>
      </c>
      <c r="AG728" s="86">
        <v>1938487.3</v>
      </c>
      <c r="AH728" s="86">
        <v>-185318.5</v>
      </c>
      <c r="AI728" s="86"/>
      <c r="AJ728" s="86">
        <v>3063048263.1500001</v>
      </c>
      <c r="AK728" s="82">
        <v>1.0017</v>
      </c>
      <c r="AL728" s="82" t="s">
        <v>8665</v>
      </c>
      <c r="AM728" s="82" t="s">
        <v>4979</v>
      </c>
      <c r="AN728" s="82">
        <v>6165</v>
      </c>
      <c r="AO728" s="82" t="s">
        <v>8339</v>
      </c>
      <c r="AP728" s="82"/>
      <c r="AQ728" s="83"/>
      <c r="AR728" s="83"/>
      <c r="AS728" s="82">
        <v>0</v>
      </c>
      <c r="AT728" s="82"/>
      <c r="AU728" s="83">
        <v>45777</v>
      </c>
      <c r="AV728" s="82" t="s">
        <v>4979</v>
      </c>
      <c r="AW728" s="82">
        <v>10</v>
      </c>
      <c r="AX728" s="83"/>
      <c r="AY728" s="82" t="s">
        <v>4963</v>
      </c>
      <c r="AZ728" s="82">
        <v>1</v>
      </c>
      <c r="BA728" s="82"/>
      <c r="BB728" s="82"/>
      <c r="BC728" s="87"/>
      <c r="BD728" s="87"/>
      <c r="BE728" s="87"/>
      <c r="BF728" s="87"/>
      <c r="BG728" s="82" t="s">
        <v>4888</v>
      </c>
      <c r="BH728" s="82" t="s">
        <v>8703</v>
      </c>
      <c r="BI728" s="82"/>
      <c r="BJ728" s="82"/>
      <c r="BK728" s="82"/>
      <c r="BL728" s="86">
        <v>30682630</v>
      </c>
      <c r="BM728" s="82">
        <v>1.0017</v>
      </c>
      <c r="BN728" s="82" t="s">
        <v>4984</v>
      </c>
      <c r="BO728" s="82"/>
      <c r="BP728" s="88"/>
      <c r="BQ728" s="88"/>
      <c r="BR728" s="88"/>
      <c r="BS728" s="82"/>
      <c r="BT728" s="85"/>
    </row>
    <row r="729" spans="1:72" hidden="1">
      <c r="A729" s="82" t="s">
        <v>5099</v>
      </c>
      <c r="B729" s="82" t="s">
        <v>5100</v>
      </c>
      <c r="C729" s="82" t="s">
        <v>353</v>
      </c>
      <c r="D729" s="82" t="s">
        <v>5509</v>
      </c>
      <c r="E729" s="82" t="s">
        <v>8714</v>
      </c>
      <c r="F729" s="82" t="s">
        <v>4978</v>
      </c>
      <c r="G729" s="83"/>
      <c r="H729" s="84">
        <v>19673</v>
      </c>
      <c r="I729" s="85"/>
      <c r="J729" s="82">
        <v>2675.1</v>
      </c>
      <c r="K729" s="86">
        <v>0</v>
      </c>
      <c r="L729" s="82"/>
      <c r="M729" s="82"/>
      <c r="N729" s="82"/>
      <c r="O729" s="82"/>
      <c r="P729" s="82" t="s">
        <v>8707</v>
      </c>
      <c r="Q729" s="86"/>
      <c r="R729" s="82">
        <v>0</v>
      </c>
      <c r="S729" s="86">
        <v>39346</v>
      </c>
      <c r="T729" s="83">
        <v>45777</v>
      </c>
      <c r="U729" s="82">
        <v>100</v>
      </c>
      <c r="V729" s="82">
        <v>16408</v>
      </c>
      <c r="W729" s="82" t="s">
        <v>4961</v>
      </c>
      <c r="X729" s="82">
        <v>1832.4386</v>
      </c>
      <c r="Y729" s="86">
        <v>36049565.159999996</v>
      </c>
      <c r="Z729" s="86"/>
      <c r="AA729" s="82">
        <v>2597.6999999999998</v>
      </c>
      <c r="AB729" s="86">
        <v>2.98</v>
      </c>
      <c r="AC729" s="86">
        <v>52627242.299999997</v>
      </c>
      <c r="AD729" s="86">
        <v>52627242.299999997</v>
      </c>
      <c r="AE729" s="86">
        <v>0</v>
      </c>
      <c r="AF729" s="86">
        <v>16577677.140000001</v>
      </c>
      <c r="AG729" s="86">
        <v>15054986.939999999</v>
      </c>
      <c r="AH729" s="86">
        <v>1522690.2</v>
      </c>
      <c r="AI729" s="86"/>
      <c r="AJ729" s="86">
        <v>3063048263.1500001</v>
      </c>
      <c r="AK729" s="82">
        <v>1.7181</v>
      </c>
      <c r="AL729" s="82" t="s">
        <v>8715</v>
      </c>
      <c r="AM729" s="82" t="s">
        <v>4979</v>
      </c>
      <c r="AN729" s="82">
        <v>6179</v>
      </c>
      <c r="AO729" s="82" t="s">
        <v>5004</v>
      </c>
      <c r="AP729" s="82"/>
      <c r="AQ729" s="83">
        <v>45686</v>
      </c>
      <c r="AR729" s="83"/>
      <c r="AS729" s="82">
        <v>0</v>
      </c>
      <c r="AT729" s="82"/>
      <c r="AU729" s="83">
        <v>45777</v>
      </c>
      <c r="AV729" s="82" t="s">
        <v>4979</v>
      </c>
      <c r="AW729" s="82">
        <v>2</v>
      </c>
      <c r="AX729" s="83"/>
      <c r="AY729" s="82" t="s">
        <v>4963</v>
      </c>
      <c r="AZ729" s="82">
        <v>1</v>
      </c>
      <c r="BA729" s="82"/>
      <c r="BB729" s="82"/>
      <c r="BC729" s="87"/>
      <c r="BD729" s="87"/>
      <c r="BE729" s="87"/>
      <c r="BF729" s="87"/>
      <c r="BG729" s="82" t="s">
        <v>4888</v>
      </c>
      <c r="BH729" s="82" t="s">
        <v>8703</v>
      </c>
      <c r="BI729" s="82"/>
      <c r="BJ729" s="82"/>
      <c r="BK729" s="82"/>
      <c r="BL729" s="86">
        <v>52627242.299999997</v>
      </c>
      <c r="BM729" s="82">
        <v>1.7181</v>
      </c>
      <c r="BN729" s="82" t="s">
        <v>4984</v>
      </c>
      <c r="BO729" s="82"/>
      <c r="BP729" s="88"/>
      <c r="BQ729" s="88"/>
      <c r="BR729" s="88"/>
      <c r="BS729" s="82"/>
      <c r="BT729" s="85"/>
    </row>
    <row r="730" spans="1:72" hidden="1">
      <c r="A730" s="82" t="s">
        <v>5099</v>
      </c>
      <c r="B730" s="82" t="s">
        <v>5100</v>
      </c>
      <c r="C730" s="82" t="s">
        <v>406</v>
      </c>
      <c r="D730" s="82" t="s">
        <v>5325</v>
      </c>
      <c r="E730" s="82" t="s">
        <v>8435</v>
      </c>
      <c r="F730" s="82" t="s">
        <v>4978</v>
      </c>
      <c r="G730" s="83"/>
      <c r="H730" s="84">
        <v>253539</v>
      </c>
      <c r="I730" s="85"/>
      <c r="J730" s="82">
        <v>314.10000000000002</v>
      </c>
      <c r="K730" s="86">
        <v>0</v>
      </c>
      <c r="L730" s="82"/>
      <c r="M730" s="82"/>
      <c r="N730" s="82"/>
      <c r="O730" s="82"/>
      <c r="P730" s="82" t="s">
        <v>8436</v>
      </c>
      <c r="Q730" s="86"/>
      <c r="R730" s="82">
        <v>0</v>
      </c>
      <c r="S730" s="86">
        <v>253539</v>
      </c>
      <c r="T730" s="83">
        <v>45777</v>
      </c>
      <c r="U730" s="82">
        <v>100</v>
      </c>
      <c r="V730" s="82">
        <v>6490</v>
      </c>
      <c r="W730" s="82" t="s">
        <v>4961</v>
      </c>
      <c r="X730" s="82">
        <v>33.373100000000001</v>
      </c>
      <c r="Y730" s="86">
        <v>8461387.3900000006</v>
      </c>
      <c r="Z730" s="86"/>
      <c r="AA730" s="82">
        <v>317.10000000000002</v>
      </c>
      <c r="AB730" s="86">
        <v>-0.95</v>
      </c>
      <c r="AC730" s="86">
        <v>79636599.900000006</v>
      </c>
      <c r="AD730" s="86">
        <v>79636599.900000006</v>
      </c>
      <c r="AE730" s="86">
        <v>0</v>
      </c>
      <c r="AF730" s="86">
        <v>71175212.510000005</v>
      </c>
      <c r="AG730" s="86">
        <v>71935829.510000005</v>
      </c>
      <c r="AH730" s="86">
        <v>-760617</v>
      </c>
      <c r="AI730" s="86"/>
      <c r="AJ730" s="86">
        <v>3063048263.1500001</v>
      </c>
      <c r="AK730" s="82">
        <v>2.5998999999999999</v>
      </c>
      <c r="AL730" s="82" t="s">
        <v>8437</v>
      </c>
      <c r="AM730" s="82" t="s">
        <v>4979</v>
      </c>
      <c r="AN730" s="82">
        <v>6241</v>
      </c>
      <c r="AO730" s="82" t="s">
        <v>8436</v>
      </c>
      <c r="AP730" s="82"/>
      <c r="AQ730" s="83">
        <v>45726</v>
      </c>
      <c r="AR730" s="83"/>
      <c r="AS730" s="82">
        <v>0</v>
      </c>
      <c r="AT730" s="82"/>
      <c r="AU730" s="83">
        <v>45777</v>
      </c>
      <c r="AV730" s="82" t="s">
        <v>4979</v>
      </c>
      <c r="AW730" s="82">
        <v>1</v>
      </c>
      <c r="AX730" s="83"/>
      <c r="AY730" s="82" t="s">
        <v>4963</v>
      </c>
      <c r="AZ730" s="82">
        <v>1</v>
      </c>
      <c r="BA730" s="82"/>
      <c r="BB730" s="82"/>
      <c r="BC730" s="87"/>
      <c r="BD730" s="87"/>
      <c r="BE730" s="87"/>
      <c r="BF730" s="87"/>
      <c r="BG730" s="82" t="s">
        <v>4888</v>
      </c>
      <c r="BH730" s="82" t="s">
        <v>8703</v>
      </c>
      <c r="BI730" s="82"/>
      <c r="BJ730" s="82"/>
      <c r="BK730" s="82"/>
      <c r="BL730" s="86">
        <v>79636599.900000006</v>
      </c>
      <c r="BM730" s="82">
        <v>2.5998999999999999</v>
      </c>
      <c r="BN730" s="82" t="s">
        <v>5002</v>
      </c>
      <c r="BO730" s="82"/>
      <c r="BP730" s="88"/>
      <c r="BQ730" s="88"/>
      <c r="BR730" s="88"/>
      <c r="BS730" s="82"/>
      <c r="BT730" s="85"/>
    </row>
    <row r="731" spans="1:72" hidden="1">
      <c r="A731" s="82" t="s">
        <v>5099</v>
      </c>
      <c r="B731" s="82" t="s">
        <v>5100</v>
      </c>
      <c r="C731" s="82" t="s">
        <v>426</v>
      </c>
      <c r="D731" s="82" t="s">
        <v>3388</v>
      </c>
      <c r="E731" s="82" t="s">
        <v>8582</v>
      </c>
      <c r="F731" s="82" t="s">
        <v>4978</v>
      </c>
      <c r="G731" s="83"/>
      <c r="H731" s="84">
        <v>44175</v>
      </c>
      <c r="I731" s="85"/>
      <c r="J731" s="82">
        <v>1104.2</v>
      </c>
      <c r="K731" s="86">
        <v>0</v>
      </c>
      <c r="L731" s="82"/>
      <c r="M731" s="82"/>
      <c r="N731" s="82"/>
      <c r="O731" s="82"/>
      <c r="P731" s="82" t="s">
        <v>5003</v>
      </c>
      <c r="Q731" s="86"/>
      <c r="R731" s="82">
        <v>0</v>
      </c>
      <c r="S731" s="86">
        <v>88350</v>
      </c>
      <c r="T731" s="83">
        <v>45777</v>
      </c>
      <c r="U731" s="82">
        <v>100</v>
      </c>
      <c r="V731" s="82">
        <v>6491</v>
      </c>
      <c r="W731" s="82" t="s">
        <v>4961</v>
      </c>
      <c r="X731" s="82">
        <v>797.74419999999998</v>
      </c>
      <c r="Y731" s="86">
        <v>35240348.600000001</v>
      </c>
      <c r="Z731" s="86"/>
      <c r="AA731" s="82">
        <v>1134</v>
      </c>
      <c r="AB731" s="86">
        <v>-2.63</v>
      </c>
      <c r="AC731" s="86">
        <v>48778035</v>
      </c>
      <c r="AD731" s="86">
        <v>48778035</v>
      </c>
      <c r="AE731" s="86">
        <v>0</v>
      </c>
      <c r="AF731" s="86">
        <v>13537686.4</v>
      </c>
      <c r="AG731" s="86">
        <v>14854101.4</v>
      </c>
      <c r="AH731" s="86">
        <v>-1316415</v>
      </c>
      <c r="AI731" s="86"/>
      <c r="AJ731" s="86">
        <v>3063048263.1500001</v>
      </c>
      <c r="AK731" s="82">
        <v>1.5925</v>
      </c>
      <c r="AL731" s="82" t="s">
        <v>8584</v>
      </c>
      <c r="AM731" s="82" t="s">
        <v>4979</v>
      </c>
      <c r="AN731" s="82">
        <v>6242</v>
      </c>
      <c r="AO731" s="82" t="s">
        <v>5004</v>
      </c>
      <c r="AP731" s="82"/>
      <c r="AQ731" s="83">
        <v>45705</v>
      </c>
      <c r="AR731" s="83"/>
      <c r="AS731" s="82">
        <v>0</v>
      </c>
      <c r="AT731" s="82"/>
      <c r="AU731" s="83">
        <v>45777</v>
      </c>
      <c r="AV731" s="82" t="s">
        <v>4979</v>
      </c>
      <c r="AW731" s="82">
        <v>2</v>
      </c>
      <c r="AX731" s="83"/>
      <c r="AY731" s="82" t="s">
        <v>4963</v>
      </c>
      <c r="AZ731" s="82">
        <v>1</v>
      </c>
      <c r="BA731" s="82"/>
      <c r="BB731" s="82"/>
      <c r="BC731" s="87"/>
      <c r="BD731" s="87"/>
      <c r="BE731" s="87"/>
      <c r="BF731" s="87"/>
      <c r="BG731" s="82" t="s">
        <v>4888</v>
      </c>
      <c r="BH731" s="82" t="s">
        <v>8703</v>
      </c>
      <c r="BI731" s="82"/>
      <c r="BJ731" s="82"/>
      <c r="BK731" s="82"/>
      <c r="BL731" s="86">
        <v>48778035</v>
      </c>
      <c r="BM731" s="82">
        <v>1.5925</v>
      </c>
      <c r="BN731" s="82" t="s">
        <v>4984</v>
      </c>
      <c r="BO731" s="82"/>
      <c r="BP731" s="88"/>
      <c r="BQ731" s="88"/>
      <c r="BR731" s="88"/>
      <c r="BS731" s="82"/>
      <c r="BT731" s="85"/>
    </row>
    <row r="732" spans="1:72" hidden="1">
      <c r="A732" s="82" t="s">
        <v>5099</v>
      </c>
      <c r="B732" s="82" t="s">
        <v>5100</v>
      </c>
      <c r="C732" s="82" t="s">
        <v>574</v>
      </c>
      <c r="D732" s="82" t="s">
        <v>8718</v>
      </c>
      <c r="E732" s="82" t="s">
        <v>8719</v>
      </c>
      <c r="F732" s="82" t="s">
        <v>4978</v>
      </c>
      <c r="G732" s="83"/>
      <c r="H732" s="84">
        <v>33501</v>
      </c>
      <c r="I732" s="85"/>
      <c r="J732" s="82">
        <v>1492.2</v>
      </c>
      <c r="K732" s="86">
        <v>0</v>
      </c>
      <c r="L732" s="82"/>
      <c r="M732" s="82"/>
      <c r="N732" s="82"/>
      <c r="O732" s="82"/>
      <c r="P732" s="82" t="s">
        <v>8279</v>
      </c>
      <c r="Q732" s="86"/>
      <c r="R732" s="82">
        <v>0</v>
      </c>
      <c r="S732" s="86">
        <v>67002</v>
      </c>
      <c r="T732" s="83">
        <v>45777</v>
      </c>
      <c r="U732" s="82">
        <v>100</v>
      </c>
      <c r="V732" s="82">
        <v>6514</v>
      </c>
      <c r="W732" s="82" t="s">
        <v>4961</v>
      </c>
      <c r="X732" s="82">
        <v>639.38940000000002</v>
      </c>
      <c r="Y732" s="86">
        <v>21420183.920000002</v>
      </c>
      <c r="Z732" s="86"/>
      <c r="AA732" s="82">
        <v>1484.5</v>
      </c>
      <c r="AB732" s="86">
        <v>0.52</v>
      </c>
      <c r="AC732" s="86">
        <v>49990192.200000003</v>
      </c>
      <c r="AD732" s="86">
        <v>49990192.200000003</v>
      </c>
      <c r="AE732" s="86">
        <v>0</v>
      </c>
      <c r="AF732" s="86">
        <v>28570008.280000001</v>
      </c>
      <c r="AG732" s="86">
        <v>28312050.579999998</v>
      </c>
      <c r="AH732" s="86">
        <v>257957.7</v>
      </c>
      <c r="AI732" s="86"/>
      <c r="AJ732" s="86">
        <v>3063048263.1500001</v>
      </c>
      <c r="AK732" s="82">
        <v>1.6319999999999999</v>
      </c>
      <c r="AL732" s="82" t="s">
        <v>8720</v>
      </c>
      <c r="AM732" s="82" t="s">
        <v>4979</v>
      </c>
      <c r="AN732" s="82">
        <v>6395</v>
      </c>
      <c r="AO732" s="82" t="s">
        <v>8280</v>
      </c>
      <c r="AP732" s="82"/>
      <c r="AQ732" s="83">
        <v>45694</v>
      </c>
      <c r="AR732" s="83"/>
      <c r="AS732" s="82">
        <v>0</v>
      </c>
      <c r="AT732" s="82"/>
      <c r="AU732" s="83">
        <v>45777</v>
      </c>
      <c r="AV732" s="82" t="s">
        <v>4979</v>
      </c>
      <c r="AW732" s="82">
        <v>2</v>
      </c>
      <c r="AX732" s="83"/>
      <c r="AY732" s="82" t="s">
        <v>4963</v>
      </c>
      <c r="AZ732" s="82">
        <v>1</v>
      </c>
      <c r="BA732" s="82"/>
      <c r="BB732" s="82"/>
      <c r="BC732" s="87"/>
      <c r="BD732" s="87"/>
      <c r="BE732" s="87"/>
      <c r="BF732" s="87"/>
      <c r="BG732" s="82" t="s">
        <v>4888</v>
      </c>
      <c r="BH732" s="82" t="s">
        <v>8703</v>
      </c>
      <c r="BI732" s="82"/>
      <c r="BJ732" s="82"/>
      <c r="BK732" s="82"/>
      <c r="BL732" s="86">
        <v>49990192.200000003</v>
      </c>
      <c r="BM732" s="82">
        <v>1.6319999999999999</v>
      </c>
      <c r="BN732" s="82" t="s">
        <v>4964</v>
      </c>
      <c r="BO732" s="82"/>
      <c r="BP732" s="88"/>
      <c r="BQ732" s="88"/>
      <c r="BR732" s="88"/>
      <c r="BS732" s="82"/>
      <c r="BT732" s="85"/>
    </row>
    <row r="733" spans="1:72" hidden="1">
      <c r="A733" s="82" t="s">
        <v>5099</v>
      </c>
      <c r="B733" s="82" t="s">
        <v>5100</v>
      </c>
      <c r="C733" s="82" t="s">
        <v>602</v>
      </c>
      <c r="D733" s="82" t="s">
        <v>8589</v>
      </c>
      <c r="E733" s="82" t="s">
        <v>8590</v>
      </c>
      <c r="F733" s="82" t="s">
        <v>4978</v>
      </c>
      <c r="G733" s="83"/>
      <c r="H733" s="84">
        <v>5188</v>
      </c>
      <c r="I733" s="85"/>
      <c r="J733" s="82">
        <v>7305</v>
      </c>
      <c r="K733" s="86">
        <v>0</v>
      </c>
      <c r="L733" s="82"/>
      <c r="M733" s="82"/>
      <c r="N733" s="82"/>
      <c r="O733" s="82"/>
      <c r="P733" s="82" t="s">
        <v>4981</v>
      </c>
      <c r="Q733" s="86"/>
      <c r="R733" s="82">
        <v>0</v>
      </c>
      <c r="S733" s="86">
        <v>51880</v>
      </c>
      <c r="T733" s="83">
        <v>45777</v>
      </c>
      <c r="U733" s="82">
        <v>100</v>
      </c>
      <c r="V733" s="82">
        <v>15328</v>
      </c>
      <c r="W733" s="82" t="s">
        <v>4961</v>
      </c>
      <c r="X733" s="82">
        <v>3415.4254999999998</v>
      </c>
      <c r="Y733" s="86">
        <v>17719227.530000001</v>
      </c>
      <c r="Z733" s="86"/>
      <c r="AA733" s="82">
        <v>7485</v>
      </c>
      <c r="AB733" s="86">
        <v>-2.4</v>
      </c>
      <c r="AC733" s="86">
        <v>37898340</v>
      </c>
      <c r="AD733" s="86">
        <v>37898340</v>
      </c>
      <c r="AE733" s="86">
        <v>0</v>
      </c>
      <c r="AF733" s="86">
        <v>20179112.469999999</v>
      </c>
      <c r="AG733" s="86">
        <v>21112952.469999999</v>
      </c>
      <c r="AH733" s="86">
        <v>-933840</v>
      </c>
      <c r="AI733" s="86"/>
      <c r="AJ733" s="86">
        <v>3063048263.1500001</v>
      </c>
      <c r="AK733" s="82">
        <v>1.2373000000000001</v>
      </c>
      <c r="AL733" s="82" t="s">
        <v>8591</v>
      </c>
      <c r="AM733" s="82" t="s">
        <v>4979</v>
      </c>
      <c r="AN733" s="82">
        <v>73293</v>
      </c>
      <c r="AO733" s="82" t="s">
        <v>4982</v>
      </c>
      <c r="AP733" s="82"/>
      <c r="AQ733" s="83">
        <v>45686</v>
      </c>
      <c r="AR733" s="83"/>
      <c r="AS733" s="82">
        <v>0</v>
      </c>
      <c r="AT733" s="82"/>
      <c r="AU733" s="83">
        <v>45777</v>
      </c>
      <c r="AV733" s="82" t="s">
        <v>4979</v>
      </c>
      <c r="AW733" s="82">
        <v>10</v>
      </c>
      <c r="AX733" s="83"/>
      <c r="AY733" s="82" t="s">
        <v>4963</v>
      </c>
      <c r="AZ733" s="82">
        <v>1</v>
      </c>
      <c r="BA733" s="82"/>
      <c r="BB733" s="82"/>
      <c r="BC733" s="87"/>
      <c r="BD733" s="87"/>
      <c r="BE733" s="87"/>
      <c r="BF733" s="87"/>
      <c r="BG733" s="82" t="s">
        <v>4888</v>
      </c>
      <c r="BH733" s="82" t="s">
        <v>8703</v>
      </c>
      <c r="BI733" s="82"/>
      <c r="BJ733" s="82"/>
      <c r="BK733" s="82"/>
      <c r="BL733" s="86">
        <v>37898340</v>
      </c>
      <c r="BM733" s="82">
        <v>1.2373000000000001</v>
      </c>
      <c r="BN733" s="82" t="s">
        <v>4983</v>
      </c>
      <c r="BO733" s="82"/>
      <c r="BP733" s="88"/>
      <c r="BQ733" s="88"/>
      <c r="BR733" s="88"/>
      <c r="BS733" s="82"/>
      <c r="BT733" s="85"/>
    </row>
    <row r="734" spans="1:72" hidden="1">
      <c r="A734" s="82" t="s">
        <v>5099</v>
      </c>
      <c r="B734" s="82" t="s">
        <v>5100</v>
      </c>
      <c r="C734" s="82" t="s">
        <v>609</v>
      </c>
      <c r="D734" s="82" t="s">
        <v>8445</v>
      </c>
      <c r="E734" s="82" t="s">
        <v>8446</v>
      </c>
      <c r="F734" s="82" t="s">
        <v>4978</v>
      </c>
      <c r="G734" s="83"/>
      <c r="H734" s="84">
        <v>88514</v>
      </c>
      <c r="I734" s="85"/>
      <c r="J734" s="82">
        <v>673.7</v>
      </c>
      <c r="K734" s="86">
        <v>0</v>
      </c>
      <c r="L734" s="82"/>
      <c r="M734" s="82"/>
      <c r="N734" s="82"/>
      <c r="O734" s="82"/>
      <c r="P734" s="82" t="s">
        <v>8447</v>
      </c>
      <c r="Q734" s="86"/>
      <c r="R734" s="82">
        <v>0</v>
      </c>
      <c r="S734" s="86">
        <v>442570</v>
      </c>
      <c r="T734" s="83">
        <v>45777</v>
      </c>
      <c r="U734" s="82">
        <v>100</v>
      </c>
      <c r="V734" s="82">
        <v>6518</v>
      </c>
      <c r="W734" s="82" t="s">
        <v>4961</v>
      </c>
      <c r="X734" s="82">
        <v>765.86580000000004</v>
      </c>
      <c r="Y734" s="86">
        <v>67789843.530000001</v>
      </c>
      <c r="Z734" s="86"/>
      <c r="AA734" s="82">
        <v>687.05</v>
      </c>
      <c r="AB734" s="86">
        <v>-1.94</v>
      </c>
      <c r="AC734" s="86">
        <v>59631881.799999997</v>
      </c>
      <c r="AD734" s="86">
        <v>59631881.799999997</v>
      </c>
      <c r="AE734" s="86">
        <v>0</v>
      </c>
      <c r="AF734" s="86">
        <v>-8157961.7300000004</v>
      </c>
      <c r="AG734" s="86">
        <v>-6976299.8300000001</v>
      </c>
      <c r="AH734" s="86">
        <v>-1181661.8999999999</v>
      </c>
      <c r="AI734" s="86"/>
      <c r="AJ734" s="86">
        <v>3063048263.1500001</v>
      </c>
      <c r="AK734" s="82">
        <v>1.9468000000000001</v>
      </c>
      <c r="AL734" s="82" t="s">
        <v>8448</v>
      </c>
      <c r="AM734" s="82" t="s">
        <v>4979</v>
      </c>
      <c r="AN734" s="82">
        <v>6445</v>
      </c>
      <c r="AO734" s="82" t="s">
        <v>8449</v>
      </c>
      <c r="AP734" s="82"/>
      <c r="AQ734" s="83">
        <v>45693</v>
      </c>
      <c r="AR734" s="83"/>
      <c r="AS734" s="82">
        <v>0</v>
      </c>
      <c r="AT734" s="82"/>
      <c r="AU734" s="83">
        <v>45777</v>
      </c>
      <c r="AV734" s="82" t="s">
        <v>4979</v>
      </c>
      <c r="AW734" s="82">
        <v>5</v>
      </c>
      <c r="AX734" s="83"/>
      <c r="AY734" s="82" t="s">
        <v>4963</v>
      </c>
      <c r="AZ734" s="82">
        <v>1</v>
      </c>
      <c r="BA734" s="82"/>
      <c r="BB734" s="82"/>
      <c r="BC734" s="87"/>
      <c r="BD734" s="87"/>
      <c r="BE734" s="87"/>
      <c r="BF734" s="87"/>
      <c r="BG734" s="82" t="s">
        <v>4888</v>
      </c>
      <c r="BH734" s="82" t="s">
        <v>8703</v>
      </c>
      <c r="BI734" s="82"/>
      <c r="BJ734" s="82"/>
      <c r="BK734" s="82"/>
      <c r="BL734" s="86">
        <v>59631881.799999997</v>
      </c>
      <c r="BM734" s="82">
        <v>1.9468000000000001</v>
      </c>
      <c r="BN734" s="82" t="s">
        <v>8400</v>
      </c>
      <c r="BO734" s="82"/>
      <c r="BP734" s="88"/>
      <c r="BQ734" s="88"/>
      <c r="BR734" s="88"/>
      <c r="BS734" s="82"/>
      <c r="BT734" s="85"/>
    </row>
    <row r="735" spans="1:72" hidden="1">
      <c r="A735" s="82" t="s">
        <v>5099</v>
      </c>
      <c r="B735" s="82" t="s">
        <v>5100</v>
      </c>
      <c r="C735" s="82" t="s">
        <v>621</v>
      </c>
      <c r="D735" s="82" t="s">
        <v>5574</v>
      </c>
      <c r="E735" s="82" t="s">
        <v>8649</v>
      </c>
      <c r="F735" s="82" t="s">
        <v>4978</v>
      </c>
      <c r="G735" s="83"/>
      <c r="H735" s="84">
        <v>31880</v>
      </c>
      <c r="I735" s="85"/>
      <c r="J735" s="82">
        <v>2214.1999999999998</v>
      </c>
      <c r="K735" s="86">
        <v>0</v>
      </c>
      <c r="L735" s="82"/>
      <c r="M735" s="82"/>
      <c r="N735" s="82"/>
      <c r="O735" s="82"/>
      <c r="P735" s="82" t="s">
        <v>5061</v>
      </c>
      <c r="Q735" s="86"/>
      <c r="R735" s="82">
        <v>0</v>
      </c>
      <c r="S735" s="86">
        <v>31880</v>
      </c>
      <c r="T735" s="83">
        <v>45777</v>
      </c>
      <c r="U735" s="82">
        <v>100</v>
      </c>
      <c r="V735" s="82">
        <v>15316</v>
      </c>
      <c r="W735" s="82" t="s">
        <v>4961</v>
      </c>
      <c r="X735" s="82">
        <v>609.45050000000003</v>
      </c>
      <c r="Y735" s="86">
        <v>19429283.370000001</v>
      </c>
      <c r="Z735" s="86"/>
      <c r="AA735" s="82">
        <v>2251.9</v>
      </c>
      <c r="AB735" s="86">
        <v>-1.67</v>
      </c>
      <c r="AC735" s="86">
        <v>70588696</v>
      </c>
      <c r="AD735" s="86">
        <v>70588696</v>
      </c>
      <c r="AE735" s="86">
        <v>0</v>
      </c>
      <c r="AF735" s="86">
        <v>51159412.630000003</v>
      </c>
      <c r="AG735" s="86">
        <v>52361288.630000003</v>
      </c>
      <c r="AH735" s="86">
        <v>-1201876</v>
      </c>
      <c r="AI735" s="86"/>
      <c r="AJ735" s="86">
        <v>3063048263.1500001</v>
      </c>
      <c r="AK735" s="82">
        <v>2.3045</v>
      </c>
      <c r="AL735" s="82" t="s">
        <v>8650</v>
      </c>
      <c r="AM735" s="82" t="s">
        <v>4979</v>
      </c>
      <c r="AN735" s="82">
        <v>73279</v>
      </c>
      <c r="AO735" s="82" t="s">
        <v>5023</v>
      </c>
      <c r="AP735" s="82"/>
      <c r="AQ735" s="83">
        <v>45692</v>
      </c>
      <c r="AR735" s="83"/>
      <c r="AS735" s="82">
        <v>0</v>
      </c>
      <c r="AT735" s="82"/>
      <c r="AU735" s="83">
        <v>45777</v>
      </c>
      <c r="AV735" s="82" t="s">
        <v>4979</v>
      </c>
      <c r="AW735" s="82">
        <v>1</v>
      </c>
      <c r="AX735" s="83"/>
      <c r="AY735" s="82" t="s">
        <v>4963</v>
      </c>
      <c r="AZ735" s="82">
        <v>1</v>
      </c>
      <c r="BA735" s="82"/>
      <c r="BB735" s="82"/>
      <c r="BC735" s="87"/>
      <c r="BD735" s="87"/>
      <c r="BE735" s="87"/>
      <c r="BF735" s="87"/>
      <c r="BG735" s="82" t="s">
        <v>4888</v>
      </c>
      <c r="BH735" s="82" t="s">
        <v>8703</v>
      </c>
      <c r="BI735" s="82"/>
      <c r="BJ735" s="82"/>
      <c r="BK735" s="82"/>
      <c r="BL735" s="86">
        <v>70588696</v>
      </c>
      <c r="BM735" s="82">
        <v>2.3045</v>
      </c>
      <c r="BN735" s="82" t="s">
        <v>4994</v>
      </c>
      <c r="BO735" s="82"/>
      <c r="BP735" s="88"/>
      <c r="BQ735" s="88"/>
      <c r="BR735" s="88"/>
      <c r="BS735" s="82"/>
      <c r="BT735" s="85"/>
    </row>
    <row r="736" spans="1:72" hidden="1">
      <c r="A736" s="82" t="s">
        <v>5099</v>
      </c>
      <c r="B736" s="82" t="s">
        <v>5100</v>
      </c>
      <c r="C736" s="82" t="s">
        <v>634</v>
      </c>
      <c r="D736" s="82" t="s">
        <v>5542</v>
      </c>
      <c r="E736" s="82" t="s">
        <v>9667</v>
      </c>
      <c r="F736" s="82" t="s">
        <v>4978</v>
      </c>
      <c r="G736" s="83"/>
      <c r="H736" s="84">
        <v>8941</v>
      </c>
      <c r="I736" s="85"/>
      <c r="J736" s="82">
        <v>4452.7</v>
      </c>
      <c r="K736" s="86">
        <v>0</v>
      </c>
      <c r="L736" s="82"/>
      <c r="M736" s="82"/>
      <c r="N736" s="82"/>
      <c r="O736" s="82"/>
      <c r="P736" s="82" t="s">
        <v>21614</v>
      </c>
      <c r="Q736" s="86"/>
      <c r="R736" s="82">
        <v>0</v>
      </c>
      <c r="S736" s="86">
        <v>8941</v>
      </c>
      <c r="T736" s="83">
        <v>45777</v>
      </c>
      <c r="U736" s="82">
        <v>100</v>
      </c>
      <c r="V736" s="82">
        <v>6505</v>
      </c>
      <c r="W736" s="82" t="s">
        <v>4961</v>
      </c>
      <c r="X736" s="82">
        <v>4381.4414999999999</v>
      </c>
      <c r="Y736" s="86">
        <v>39174468.240000002</v>
      </c>
      <c r="Z736" s="86"/>
      <c r="AA736" s="82">
        <v>4396.2</v>
      </c>
      <c r="AB736" s="86">
        <v>1.29</v>
      </c>
      <c r="AC736" s="86">
        <v>39811590.700000003</v>
      </c>
      <c r="AD736" s="86">
        <v>39811590.700000003</v>
      </c>
      <c r="AE736" s="86">
        <v>0</v>
      </c>
      <c r="AF736" s="86">
        <v>637122.46</v>
      </c>
      <c r="AG736" s="86">
        <v>131955.96</v>
      </c>
      <c r="AH736" s="86">
        <v>505166.5</v>
      </c>
      <c r="AI736" s="86"/>
      <c r="AJ736" s="86">
        <v>3063048263.1500001</v>
      </c>
      <c r="AK736" s="82">
        <v>1.2997000000000001</v>
      </c>
      <c r="AL736" s="82" t="s">
        <v>21615</v>
      </c>
      <c r="AM736" s="82" t="s">
        <v>4979</v>
      </c>
      <c r="AN736" s="82">
        <v>8552</v>
      </c>
      <c r="AO736" s="82" t="s">
        <v>8280</v>
      </c>
      <c r="AP736" s="82"/>
      <c r="AQ736" s="83">
        <v>45757</v>
      </c>
      <c r="AR736" s="83"/>
      <c r="AS736" s="82">
        <v>0</v>
      </c>
      <c r="AT736" s="82"/>
      <c r="AU736" s="83">
        <v>45777</v>
      </c>
      <c r="AV736" s="82" t="s">
        <v>4979</v>
      </c>
      <c r="AW736" s="82">
        <v>1</v>
      </c>
      <c r="AX736" s="83"/>
      <c r="AY736" s="82" t="s">
        <v>4963</v>
      </c>
      <c r="AZ736" s="82">
        <v>1</v>
      </c>
      <c r="BA736" s="82"/>
      <c r="BB736" s="82"/>
      <c r="BC736" s="87"/>
      <c r="BD736" s="87"/>
      <c r="BE736" s="87"/>
      <c r="BF736" s="87"/>
      <c r="BG736" s="82" t="s">
        <v>4888</v>
      </c>
      <c r="BH736" s="82" t="s">
        <v>8703</v>
      </c>
      <c r="BI736" s="82"/>
      <c r="BJ736" s="82"/>
      <c r="BK736" s="82"/>
      <c r="BL736" s="86">
        <v>39811590.700000003</v>
      </c>
      <c r="BM736" s="82">
        <v>1.2997000000000001</v>
      </c>
      <c r="BN736" s="82" t="s">
        <v>4964</v>
      </c>
      <c r="BO736" s="82"/>
      <c r="BP736" s="88"/>
      <c r="BQ736" s="88"/>
      <c r="BR736" s="88"/>
      <c r="BS736" s="82"/>
      <c r="BT736" s="85"/>
    </row>
    <row r="737" spans="1:72" hidden="1">
      <c r="A737" s="82" t="s">
        <v>5099</v>
      </c>
      <c r="B737" s="82" t="s">
        <v>5100</v>
      </c>
      <c r="C737" s="82" t="s">
        <v>9468</v>
      </c>
      <c r="D737" s="82" t="s">
        <v>9469</v>
      </c>
      <c r="E737" s="82" t="s">
        <v>9470</v>
      </c>
      <c r="F737" s="82" t="s">
        <v>4978</v>
      </c>
      <c r="G737" s="83"/>
      <c r="H737" s="84">
        <v>144032</v>
      </c>
      <c r="I737" s="85"/>
      <c r="J737" s="82">
        <v>223.83</v>
      </c>
      <c r="K737" s="86">
        <v>0</v>
      </c>
      <c r="L737" s="82"/>
      <c r="M737" s="82"/>
      <c r="N737" s="82"/>
      <c r="O737" s="82"/>
      <c r="P737" s="82" t="s">
        <v>5015</v>
      </c>
      <c r="Q737" s="86"/>
      <c r="R737" s="82">
        <v>0</v>
      </c>
      <c r="S737" s="86">
        <v>1440320</v>
      </c>
      <c r="T737" s="83">
        <v>45777</v>
      </c>
      <c r="U737" s="82">
        <v>100</v>
      </c>
      <c r="V737" s="82">
        <v>171110</v>
      </c>
      <c r="W737" s="82" t="s">
        <v>4961</v>
      </c>
      <c r="X737" s="82">
        <v>310.45150000000001</v>
      </c>
      <c r="Y737" s="86">
        <v>44714948.289999999</v>
      </c>
      <c r="Z737" s="86"/>
      <c r="AA737" s="82">
        <v>228.65</v>
      </c>
      <c r="AB737" s="86">
        <v>-2.11</v>
      </c>
      <c r="AC737" s="86">
        <v>32238682.559999999</v>
      </c>
      <c r="AD737" s="86">
        <v>32238682.559999999</v>
      </c>
      <c r="AE737" s="86">
        <v>0</v>
      </c>
      <c r="AF737" s="86">
        <v>-12476265.73</v>
      </c>
      <c r="AG737" s="86">
        <v>-11782031.49</v>
      </c>
      <c r="AH737" s="86">
        <v>-694234.24</v>
      </c>
      <c r="AI737" s="86"/>
      <c r="AJ737" s="86">
        <v>3063048263.1500001</v>
      </c>
      <c r="AK737" s="82">
        <v>1.0525</v>
      </c>
      <c r="AL737" s="82" t="s">
        <v>9471</v>
      </c>
      <c r="AM737" s="82" t="s">
        <v>4979</v>
      </c>
      <c r="AN737" s="82">
        <v>798945</v>
      </c>
      <c r="AO737" s="82" t="s">
        <v>5034</v>
      </c>
      <c r="AP737" s="82"/>
      <c r="AQ737" s="83"/>
      <c r="AR737" s="83"/>
      <c r="AS737" s="82">
        <v>0</v>
      </c>
      <c r="AT737" s="82"/>
      <c r="AU737" s="83">
        <v>45777</v>
      </c>
      <c r="AV737" s="82" t="s">
        <v>4979</v>
      </c>
      <c r="AW737" s="82">
        <v>10</v>
      </c>
      <c r="AX737" s="83"/>
      <c r="AY737" s="82" t="s">
        <v>4963</v>
      </c>
      <c r="AZ737" s="82">
        <v>1</v>
      </c>
      <c r="BA737" s="82"/>
      <c r="BB737" s="82"/>
      <c r="BC737" s="87"/>
      <c r="BD737" s="87"/>
      <c r="BE737" s="87"/>
      <c r="BF737" s="87"/>
      <c r="BG737" s="82" t="s">
        <v>4888</v>
      </c>
      <c r="BH737" s="82" t="s">
        <v>8703</v>
      </c>
      <c r="BI737" s="82"/>
      <c r="BJ737" s="82"/>
      <c r="BK737" s="82"/>
      <c r="BL737" s="86">
        <v>32238682.559999999</v>
      </c>
      <c r="BM737" s="82">
        <v>1.0525</v>
      </c>
      <c r="BN737" s="82" t="s">
        <v>5002</v>
      </c>
      <c r="BO737" s="82"/>
      <c r="BP737" s="88"/>
      <c r="BQ737" s="88"/>
      <c r="BR737" s="88"/>
      <c r="BS737" s="82"/>
      <c r="BT737" s="85"/>
    </row>
    <row r="738" spans="1:72" hidden="1">
      <c r="A738" s="82" t="s">
        <v>5099</v>
      </c>
      <c r="B738" s="82" t="s">
        <v>5100</v>
      </c>
      <c r="C738" s="82" t="s">
        <v>695</v>
      </c>
      <c r="D738" s="82" t="s">
        <v>3403</v>
      </c>
      <c r="E738" s="82" t="s">
        <v>3349</v>
      </c>
      <c r="F738" s="82" t="s">
        <v>4978</v>
      </c>
      <c r="G738" s="83"/>
      <c r="H738" s="84">
        <v>16669</v>
      </c>
      <c r="I738" s="85"/>
      <c r="J738" s="82">
        <v>1935.6</v>
      </c>
      <c r="K738" s="86">
        <v>0</v>
      </c>
      <c r="L738" s="82"/>
      <c r="M738" s="82"/>
      <c r="N738" s="82"/>
      <c r="O738" s="82"/>
      <c r="P738" s="82" t="s">
        <v>4992</v>
      </c>
      <c r="Q738" s="86"/>
      <c r="R738" s="82">
        <v>0</v>
      </c>
      <c r="S738" s="86">
        <v>33338</v>
      </c>
      <c r="T738" s="83">
        <v>45777</v>
      </c>
      <c r="U738" s="82">
        <v>100</v>
      </c>
      <c r="V738" s="82">
        <v>104864</v>
      </c>
      <c r="W738" s="82" t="s">
        <v>4961</v>
      </c>
      <c r="X738" s="82">
        <v>2103.9960000000001</v>
      </c>
      <c r="Y738" s="86">
        <v>35071509.549999997</v>
      </c>
      <c r="Z738" s="86"/>
      <c r="AA738" s="82">
        <v>1987.4</v>
      </c>
      <c r="AB738" s="86">
        <v>-2.61</v>
      </c>
      <c r="AC738" s="86">
        <v>32264516.399999999</v>
      </c>
      <c r="AD738" s="86">
        <v>32264516.399999999</v>
      </c>
      <c r="AE738" s="86">
        <v>0</v>
      </c>
      <c r="AF738" s="86">
        <v>-2806993.15</v>
      </c>
      <c r="AG738" s="86">
        <v>-1943538.95</v>
      </c>
      <c r="AH738" s="86">
        <v>-863454.2</v>
      </c>
      <c r="AI738" s="86"/>
      <c r="AJ738" s="86">
        <v>3063048263.1500001</v>
      </c>
      <c r="AK738" s="82">
        <v>1.0532999999999999</v>
      </c>
      <c r="AL738" s="82" t="s">
        <v>5127</v>
      </c>
      <c r="AM738" s="82" t="s">
        <v>4979</v>
      </c>
      <c r="AN738" s="82">
        <v>6509</v>
      </c>
      <c r="AO738" s="82" t="s">
        <v>4993</v>
      </c>
      <c r="AP738" s="82"/>
      <c r="AQ738" s="83">
        <v>45499</v>
      </c>
      <c r="AR738" s="83"/>
      <c r="AS738" s="82">
        <v>0</v>
      </c>
      <c r="AT738" s="82"/>
      <c r="AU738" s="83">
        <v>45777</v>
      </c>
      <c r="AV738" s="82" t="s">
        <v>4979</v>
      </c>
      <c r="AW738" s="82">
        <v>2</v>
      </c>
      <c r="AX738" s="83"/>
      <c r="AY738" s="82" t="s">
        <v>4963</v>
      </c>
      <c r="AZ738" s="82">
        <v>1</v>
      </c>
      <c r="BA738" s="82"/>
      <c r="BB738" s="82"/>
      <c r="BC738" s="87"/>
      <c r="BD738" s="87"/>
      <c r="BE738" s="87"/>
      <c r="BF738" s="87"/>
      <c r="BG738" s="82" t="s">
        <v>4888</v>
      </c>
      <c r="BH738" s="82" t="s">
        <v>8703</v>
      </c>
      <c r="BI738" s="82"/>
      <c r="BJ738" s="82"/>
      <c r="BK738" s="82"/>
      <c r="BL738" s="86">
        <v>32264516.399999999</v>
      </c>
      <c r="BM738" s="82">
        <v>1.0532999999999999</v>
      </c>
      <c r="BN738" s="82" t="s">
        <v>4994</v>
      </c>
      <c r="BO738" s="82"/>
      <c r="BP738" s="88"/>
      <c r="BQ738" s="88"/>
      <c r="BR738" s="88"/>
      <c r="BS738" s="82"/>
      <c r="BT738" s="85"/>
    </row>
    <row r="739" spans="1:72" hidden="1">
      <c r="A739" s="82" t="s">
        <v>5099</v>
      </c>
      <c r="B739" s="82" t="s">
        <v>5100</v>
      </c>
      <c r="C739" s="82" t="s">
        <v>743</v>
      </c>
      <c r="D739" s="82" t="s">
        <v>8864</v>
      </c>
      <c r="E739" s="82" t="s">
        <v>8865</v>
      </c>
      <c r="F739" s="82" t="s">
        <v>4978</v>
      </c>
      <c r="G739" s="83"/>
      <c r="H739" s="84">
        <v>1430</v>
      </c>
      <c r="I739" s="85"/>
      <c r="J739" s="82">
        <v>16452</v>
      </c>
      <c r="K739" s="86">
        <v>0</v>
      </c>
      <c r="L739" s="82"/>
      <c r="M739" s="82"/>
      <c r="N739" s="82"/>
      <c r="O739" s="82"/>
      <c r="P739" s="82" t="s">
        <v>8456</v>
      </c>
      <c r="Q739" s="86"/>
      <c r="R739" s="82">
        <v>0</v>
      </c>
      <c r="S739" s="86">
        <v>2860</v>
      </c>
      <c r="T739" s="83">
        <v>45777</v>
      </c>
      <c r="U739" s="82">
        <v>100</v>
      </c>
      <c r="V739" s="82">
        <v>82701</v>
      </c>
      <c r="W739" s="82" t="s">
        <v>4961</v>
      </c>
      <c r="X739" s="82">
        <v>13199.4545</v>
      </c>
      <c r="Y739" s="86">
        <v>18875219.940000001</v>
      </c>
      <c r="Z739" s="86"/>
      <c r="AA739" s="82">
        <v>16614</v>
      </c>
      <c r="AB739" s="86">
        <v>-0.98</v>
      </c>
      <c r="AC739" s="86">
        <v>23526360</v>
      </c>
      <c r="AD739" s="86">
        <v>23526360</v>
      </c>
      <c r="AE739" s="86">
        <v>0</v>
      </c>
      <c r="AF739" s="86">
        <v>4651140.0599999996</v>
      </c>
      <c r="AG739" s="86">
        <v>4882800.0599999996</v>
      </c>
      <c r="AH739" s="86">
        <v>-231660</v>
      </c>
      <c r="AI739" s="86"/>
      <c r="AJ739" s="86">
        <v>3063048263.1500001</v>
      </c>
      <c r="AK739" s="82">
        <v>0.7681</v>
      </c>
      <c r="AL739" s="82" t="s">
        <v>8866</v>
      </c>
      <c r="AM739" s="82" t="s">
        <v>4979</v>
      </c>
      <c r="AN739" s="82">
        <v>782507</v>
      </c>
      <c r="AO739" s="82" t="s">
        <v>4998</v>
      </c>
      <c r="AP739" s="82"/>
      <c r="AQ739" s="83"/>
      <c r="AR739" s="83"/>
      <c r="AS739" s="82">
        <v>0</v>
      </c>
      <c r="AT739" s="82"/>
      <c r="AU739" s="83">
        <v>45777</v>
      </c>
      <c r="AV739" s="82" t="s">
        <v>4979</v>
      </c>
      <c r="AW739" s="82">
        <v>2</v>
      </c>
      <c r="AX739" s="83"/>
      <c r="AY739" s="82" t="s">
        <v>4963</v>
      </c>
      <c r="AZ739" s="82">
        <v>1</v>
      </c>
      <c r="BA739" s="82"/>
      <c r="BB739" s="82"/>
      <c r="BC739" s="87"/>
      <c r="BD739" s="87"/>
      <c r="BE739" s="87"/>
      <c r="BF739" s="87"/>
      <c r="BG739" s="82" t="s">
        <v>4888</v>
      </c>
      <c r="BH739" s="82" t="s">
        <v>8703</v>
      </c>
      <c r="BI739" s="82"/>
      <c r="BJ739" s="82"/>
      <c r="BK739" s="82"/>
      <c r="BL739" s="86">
        <v>23526360</v>
      </c>
      <c r="BM739" s="82">
        <v>0.7681</v>
      </c>
      <c r="BN739" s="82" t="s">
        <v>4998</v>
      </c>
      <c r="BO739" s="82"/>
      <c r="BP739" s="88"/>
      <c r="BQ739" s="88"/>
      <c r="BR739" s="88"/>
      <c r="BS739" s="82"/>
      <c r="BT739" s="85"/>
    </row>
    <row r="740" spans="1:72" hidden="1">
      <c r="A740" s="82" t="s">
        <v>5099</v>
      </c>
      <c r="B740" s="82" t="s">
        <v>5100</v>
      </c>
      <c r="C740" s="82" t="s">
        <v>20900</v>
      </c>
      <c r="D740" s="82" t="s">
        <v>20901</v>
      </c>
      <c r="E740" s="82" t="s">
        <v>20902</v>
      </c>
      <c r="F740" s="82" t="s">
        <v>4978</v>
      </c>
      <c r="G740" s="83"/>
      <c r="H740" s="84">
        <v>70125</v>
      </c>
      <c r="I740" s="85"/>
      <c r="J740" s="82">
        <v>364.9</v>
      </c>
      <c r="K740" s="86">
        <v>0</v>
      </c>
      <c r="L740" s="82"/>
      <c r="M740" s="82"/>
      <c r="N740" s="82"/>
      <c r="O740" s="82"/>
      <c r="P740" s="82" t="s">
        <v>4995</v>
      </c>
      <c r="Q740" s="86"/>
      <c r="R740" s="82">
        <v>0</v>
      </c>
      <c r="S740" s="86">
        <v>70125</v>
      </c>
      <c r="T740" s="83">
        <v>45777</v>
      </c>
      <c r="U740" s="82">
        <v>100</v>
      </c>
      <c r="V740" s="82">
        <v>179968</v>
      </c>
      <c r="W740" s="82" t="s">
        <v>4961</v>
      </c>
      <c r="X740" s="82">
        <v>429.2106</v>
      </c>
      <c r="Y740" s="86">
        <v>30098394.260000002</v>
      </c>
      <c r="Z740" s="86"/>
      <c r="AA740" s="82">
        <v>374.55</v>
      </c>
      <c r="AB740" s="86">
        <v>-2.58</v>
      </c>
      <c r="AC740" s="86">
        <v>25588612.5</v>
      </c>
      <c r="AD740" s="86">
        <v>25588612.5</v>
      </c>
      <c r="AE740" s="86">
        <v>0</v>
      </c>
      <c r="AF740" s="86">
        <v>-4509781.76</v>
      </c>
      <c r="AG740" s="86">
        <v>-3833075.51</v>
      </c>
      <c r="AH740" s="86">
        <v>-676706.25</v>
      </c>
      <c r="AI740" s="86"/>
      <c r="AJ740" s="86">
        <v>3063048263.1500001</v>
      </c>
      <c r="AK740" s="82">
        <v>0.83540000000000003</v>
      </c>
      <c r="AL740" s="82" t="s">
        <v>20903</v>
      </c>
      <c r="AM740" s="82" t="s">
        <v>4979</v>
      </c>
      <c r="AN740" s="82">
        <v>800508</v>
      </c>
      <c r="AO740" s="82" t="s">
        <v>4996</v>
      </c>
      <c r="AP740" s="82"/>
      <c r="AQ740" s="83"/>
      <c r="AR740" s="83"/>
      <c r="AS740" s="82">
        <v>0</v>
      </c>
      <c r="AT740" s="82"/>
      <c r="AU740" s="83">
        <v>45777</v>
      </c>
      <c r="AV740" s="82" t="s">
        <v>4979</v>
      </c>
      <c r="AW740" s="82">
        <v>1</v>
      </c>
      <c r="AX740" s="83"/>
      <c r="AY740" s="82" t="s">
        <v>4963</v>
      </c>
      <c r="AZ740" s="82">
        <v>1</v>
      </c>
      <c r="BA740" s="82"/>
      <c r="BB740" s="82"/>
      <c r="BC740" s="87"/>
      <c r="BD740" s="87"/>
      <c r="BE740" s="87"/>
      <c r="BF740" s="87"/>
      <c r="BG740" s="82" t="s">
        <v>4888</v>
      </c>
      <c r="BH740" s="82" t="s">
        <v>8703</v>
      </c>
      <c r="BI740" s="82"/>
      <c r="BJ740" s="82"/>
      <c r="BK740" s="82"/>
      <c r="BL740" s="86">
        <v>25588612.5</v>
      </c>
      <c r="BM740" s="82">
        <v>0.83540000000000003</v>
      </c>
      <c r="BN740" s="82" t="s">
        <v>4997</v>
      </c>
      <c r="BO740" s="82"/>
      <c r="BP740" s="88"/>
      <c r="BQ740" s="88"/>
      <c r="BR740" s="88"/>
      <c r="BS740" s="82"/>
      <c r="BT740" s="85"/>
    </row>
    <row r="741" spans="1:72" hidden="1">
      <c r="A741" s="82" t="s">
        <v>5099</v>
      </c>
      <c r="B741" s="82" t="s">
        <v>5100</v>
      </c>
      <c r="C741" s="82" t="s">
        <v>844</v>
      </c>
      <c r="D741" s="82" t="s">
        <v>5610</v>
      </c>
      <c r="E741" s="82" t="s">
        <v>8721</v>
      </c>
      <c r="F741" s="82" t="s">
        <v>4978</v>
      </c>
      <c r="G741" s="83"/>
      <c r="H741" s="84">
        <v>25002</v>
      </c>
      <c r="I741" s="85"/>
      <c r="J741" s="82">
        <v>1875</v>
      </c>
      <c r="K741" s="86">
        <v>0</v>
      </c>
      <c r="L741" s="82"/>
      <c r="M741" s="82"/>
      <c r="N741" s="82"/>
      <c r="O741" s="82"/>
      <c r="P741" s="82" t="s">
        <v>5003</v>
      </c>
      <c r="Q741" s="86"/>
      <c r="R741" s="82">
        <v>0</v>
      </c>
      <c r="S741" s="86">
        <v>250020</v>
      </c>
      <c r="T741" s="83">
        <v>45777</v>
      </c>
      <c r="U741" s="82">
        <v>100</v>
      </c>
      <c r="V741" s="82">
        <v>68916</v>
      </c>
      <c r="W741" s="82" t="s">
        <v>4961</v>
      </c>
      <c r="X741" s="82">
        <v>1358.2820999999999</v>
      </c>
      <c r="Y741" s="86">
        <v>33959769.840000004</v>
      </c>
      <c r="Z741" s="86"/>
      <c r="AA741" s="82">
        <v>1894.1</v>
      </c>
      <c r="AB741" s="86">
        <v>-1.01</v>
      </c>
      <c r="AC741" s="86">
        <v>46878750</v>
      </c>
      <c r="AD741" s="86">
        <v>46878750</v>
      </c>
      <c r="AE741" s="86">
        <v>0</v>
      </c>
      <c r="AF741" s="86">
        <v>12918980.16</v>
      </c>
      <c r="AG741" s="86">
        <v>13396518.359999999</v>
      </c>
      <c r="AH741" s="86">
        <v>-477538.2</v>
      </c>
      <c r="AI741" s="86"/>
      <c r="AJ741" s="86">
        <v>3063048263.1500001</v>
      </c>
      <c r="AK741" s="82">
        <v>1.5305</v>
      </c>
      <c r="AL741" s="82" t="s">
        <v>8722</v>
      </c>
      <c r="AM741" s="82" t="s">
        <v>4979</v>
      </c>
      <c r="AN741" s="82">
        <v>778389</v>
      </c>
      <c r="AO741" s="82" t="s">
        <v>5004</v>
      </c>
      <c r="AP741" s="82"/>
      <c r="AQ741" s="83">
        <v>45512</v>
      </c>
      <c r="AR741" s="83"/>
      <c r="AS741" s="82">
        <v>0</v>
      </c>
      <c r="AT741" s="82"/>
      <c r="AU741" s="83">
        <v>45777</v>
      </c>
      <c r="AV741" s="82" t="s">
        <v>4979</v>
      </c>
      <c r="AW741" s="82">
        <v>10</v>
      </c>
      <c r="AX741" s="83"/>
      <c r="AY741" s="82" t="s">
        <v>4963</v>
      </c>
      <c r="AZ741" s="82">
        <v>1</v>
      </c>
      <c r="BA741" s="82"/>
      <c r="BB741" s="82"/>
      <c r="BC741" s="87"/>
      <c r="BD741" s="87"/>
      <c r="BE741" s="87"/>
      <c r="BF741" s="87"/>
      <c r="BG741" s="82" t="s">
        <v>4888</v>
      </c>
      <c r="BH741" s="82" t="s">
        <v>8703</v>
      </c>
      <c r="BI741" s="82"/>
      <c r="BJ741" s="82"/>
      <c r="BK741" s="82"/>
      <c r="BL741" s="86">
        <v>46878750</v>
      </c>
      <c r="BM741" s="82">
        <v>1.5305</v>
      </c>
      <c r="BN741" s="82" t="s">
        <v>4984</v>
      </c>
      <c r="BO741" s="82"/>
      <c r="BP741" s="88"/>
      <c r="BQ741" s="88"/>
      <c r="BR741" s="88"/>
      <c r="BS741" s="82"/>
      <c r="BT741" s="85"/>
    </row>
    <row r="742" spans="1:72" hidden="1">
      <c r="A742" s="82" t="s">
        <v>5099</v>
      </c>
      <c r="B742" s="82" t="s">
        <v>5100</v>
      </c>
      <c r="C742" s="82" t="s">
        <v>865</v>
      </c>
      <c r="D742" s="82" t="s">
        <v>3396</v>
      </c>
      <c r="E742" s="82" t="s">
        <v>8723</v>
      </c>
      <c r="F742" s="82" t="s">
        <v>4978</v>
      </c>
      <c r="G742" s="83"/>
      <c r="H742" s="84">
        <v>9575</v>
      </c>
      <c r="I742" s="85"/>
      <c r="J742" s="82">
        <v>3259</v>
      </c>
      <c r="K742" s="86">
        <v>0</v>
      </c>
      <c r="L742" s="82"/>
      <c r="M742" s="82"/>
      <c r="N742" s="82"/>
      <c r="O742" s="82"/>
      <c r="P742" s="82" t="s">
        <v>8724</v>
      </c>
      <c r="Q742" s="86"/>
      <c r="R742" s="82">
        <v>0</v>
      </c>
      <c r="S742" s="86">
        <v>95750</v>
      </c>
      <c r="T742" s="83">
        <v>45777</v>
      </c>
      <c r="U742" s="82">
        <v>100</v>
      </c>
      <c r="V742" s="82">
        <v>6549</v>
      </c>
      <c r="W742" s="82" t="s">
        <v>4961</v>
      </c>
      <c r="X742" s="82">
        <v>3136.5347999999999</v>
      </c>
      <c r="Y742" s="86">
        <v>30032321.059999999</v>
      </c>
      <c r="Z742" s="86"/>
      <c r="AA742" s="82">
        <v>3343.5</v>
      </c>
      <c r="AB742" s="86">
        <v>-2.5299999999999998</v>
      </c>
      <c r="AC742" s="86">
        <v>31204925</v>
      </c>
      <c r="AD742" s="86">
        <v>31204925</v>
      </c>
      <c r="AE742" s="86">
        <v>0</v>
      </c>
      <c r="AF742" s="86">
        <v>1172603.94</v>
      </c>
      <c r="AG742" s="86">
        <v>1981691.44</v>
      </c>
      <c r="AH742" s="86">
        <v>-809087.5</v>
      </c>
      <c r="AI742" s="86"/>
      <c r="AJ742" s="86">
        <v>3063048263.1500001</v>
      </c>
      <c r="AK742" s="82">
        <v>1.0187999999999999</v>
      </c>
      <c r="AL742" s="82" t="s">
        <v>8725</v>
      </c>
      <c r="AM742" s="82" t="s">
        <v>4979</v>
      </c>
      <c r="AN742" s="82">
        <v>6622</v>
      </c>
      <c r="AO742" s="82" t="s">
        <v>8666</v>
      </c>
      <c r="AP742" s="82"/>
      <c r="AQ742" s="83">
        <v>45701</v>
      </c>
      <c r="AR742" s="83"/>
      <c r="AS742" s="82">
        <v>0</v>
      </c>
      <c r="AT742" s="82"/>
      <c r="AU742" s="83">
        <v>45777</v>
      </c>
      <c r="AV742" s="82" t="s">
        <v>4979</v>
      </c>
      <c r="AW742" s="82">
        <v>10</v>
      </c>
      <c r="AX742" s="83"/>
      <c r="AY742" s="82" t="s">
        <v>4963</v>
      </c>
      <c r="AZ742" s="82">
        <v>1</v>
      </c>
      <c r="BA742" s="82"/>
      <c r="BB742" s="82"/>
      <c r="BC742" s="87"/>
      <c r="BD742" s="87"/>
      <c r="BE742" s="87"/>
      <c r="BF742" s="87"/>
      <c r="BG742" s="82" t="s">
        <v>4888</v>
      </c>
      <c r="BH742" s="82" t="s">
        <v>8703</v>
      </c>
      <c r="BI742" s="82"/>
      <c r="BJ742" s="82"/>
      <c r="BK742" s="82"/>
      <c r="BL742" s="86">
        <v>31204925</v>
      </c>
      <c r="BM742" s="82">
        <v>1.0187999999999999</v>
      </c>
      <c r="BN742" s="82" t="s">
        <v>5002</v>
      </c>
      <c r="BO742" s="82"/>
      <c r="BP742" s="88"/>
      <c r="BQ742" s="88"/>
      <c r="BR742" s="88"/>
      <c r="BS742" s="82"/>
      <c r="BT742" s="85"/>
    </row>
    <row r="743" spans="1:72" hidden="1">
      <c r="A743" s="82" t="s">
        <v>5099</v>
      </c>
      <c r="B743" s="82" t="s">
        <v>5100</v>
      </c>
      <c r="C743" s="82" t="s">
        <v>934</v>
      </c>
      <c r="D743" s="82" t="s">
        <v>22094</v>
      </c>
      <c r="E743" s="82" t="s">
        <v>22095</v>
      </c>
      <c r="F743" s="82" t="s">
        <v>4978</v>
      </c>
      <c r="G743" s="83"/>
      <c r="H743" s="84">
        <v>36452</v>
      </c>
      <c r="I743" s="85"/>
      <c r="J743" s="82">
        <v>685.55</v>
      </c>
      <c r="K743" s="86">
        <v>0</v>
      </c>
      <c r="L743" s="82"/>
      <c r="M743" s="82"/>
      <c r="N743" s="82"/>
      <c r="O743" s="82"/>
      <c r="P743" s="82" t="s">
        <v>4995</v>
      </c>
      <c r="Q743" s="86"/>
      <c r="R743" s="82">
        <v>0</v>
      </c>
      <c r="S743" s="86">
        <v>364520</v>
      </c>
      <c r="T743" s="83">
        <v>45777</v>
      </c>
      <c r="U743" s="82">
        <v>100</v>
      </c>
      <c r="V743" s="82">
        <v>6563</v>
      </c>
      <c r="W743" s="82" t="s">
        <v>4961</v>
      </c>
      <c r="X743" s="82">
        <v>659.41340000000002</v>
      </c>
      <c r="Y743" s="86">
        <v>24036935.940000001</v>
      </c>
      <c r="Z743" s="86"/>
      <c r="AA743" s="82">
        <v>667.2</v>
      </c>
      <c r="AB743" s="86">
        <v>2.75</v>
      </c>
      <c r="AC743" s="86">
        <v>24989668.600000001</v>
      </c>
      <c r="AD743" s="86">
        <v>24989668.600000001</v>
      </c>
      <c r="AE743" s="86">
        <v>0</v>
      </c>
      <c r="AF743" s="86">
        <v>952732.66</v>
      </c>
      <c r="AG743" s="86">
        <v>283838.46000000002</v>
      </c>
      <c r="AH743" s="86">
        <v>668894.19999999995</v>
      </c>
      <c r="AI743" s="86"/>
      <c r="AJ743" s="86">
        <v>3063048263.1500001</v>
      </c>
      <c r="AK743" s="82">
        <v>0.81579999999999997</v>
      </c>
      <c r="AL743" s="82" t="s">
        <v>22096</v>
      </c>
      <c r="AM743" s="82" t="s">
        <v>4979</v>
      </c>
      <c r="AN743" s="82">
        <v>6690</v>
      </c>
      <c r="AO743" s="82" t="s">
        <v>4996</v>
      </c>
      <c r="AP743" s="82"/>
      <c r="AQ743" s="83"/>
      <c r="AR743" s="83"/>
      <c r="AS743" s="82">
        <v>0</v>
      </c>
      <c r="AT743" s="82"/>
      <c r="AU743" s="83">
        <v>45777</v>
      </c>
      <c r="AV743" s="82" t="s">
        <v>4979</v>
      </c>
      <c r="AW743" s="82">
        <v>10</v>
      </c>
      <c r="AX743" s="83"/>
      <c r="AY743" s="82" t="s">
        <v>4963</v>
      </c>
      <c r="AZ743" s="82">
        <v>1</v>
      </c>
      <c r="BA743" s="82"/>
      <c r="BB743" s="82"/>
      <c r="BC743" s="87"/>
      <c r="BD743" s="87"/>
      <c r="BE743" s="87"/>
      <c r="BF743" s="87"/>
      <c r="BG743" s="82" t="s">
        <v>4888</v>
      </c>
      <c r="BH743" s="82" t="s">
        <v>8703</v>
      </c>
      <c r="BI743" s="82"/>
      <c r="BJ743" s="82"/>
      <c r="BK743" s="82"/>
      <c r="BL743" s="86">
        <v>24989668.600000001</v>
      </c>
      <c r="BM743" s="82">
        <v>0.81579999999999997</v>
      </c>
      <c r="BN743" s="82" t="s">
        <v>4997</v>
      </c>
      <c r="BO743" s="82"/>
      <c r="BP743" s="88"/>
      <c r="BQ743" s="88"/>
      <c r="BR743" s="88"/>
      <c r="BS743" s="82"/>
      <c r="BT743" s="85"/>
    </row>
    <row r="744" spans="1:72" hidden="1">
      <c r="A744" s="82" t="s">
        <v>5099</v>
      </c>
      <c r="B744" s="82" t="s">
        <v>5100</v>
      </c>
      <c r="C744" s="82" t="s">
        <v>1097</v>
      </c>
      <c r="D744" s="82" t="s">
        <v>3466</v>
      </c>
      <c r="E744" s="82" t="s">
        <v>3352</v>
      </c>
      <c r="F744" s="82" t="s">
        <v>4978</v>
      </c>
      <c r="G744" s="83"/>
      <c r="H744" s="84">
        <v>15607</v>
      </c>
      <c r="I744" s="85"/>
      <c r="J744" s="82">
        <v>3187</v>
      </c>
      <c r="K744" s="86">
        <v>0</v>
      </c>
      <c r="L744" s="82"/>
      <c r="M744" s="82"/>
      <c r="N744" s="82"/>
      <c r="O744" s="82"/>
      <c r="P744" s="82" t="s">
        <v>5101</v>
      </c>
      <c r="Q744" s="86"/>
      <c r="R744" s="82">
        <v>0</v>
      </c>
      <c r="S744" s="86">
        <v>156070</v>
      </c>
      <c r="T744" s="83">
        <v>45777</v>
      </c>
      <c r="U744" s="82">
        <v>100</v>
      </c>
      <c r="V744" s="82">
        <v>139277</v>
      </c>
      <c r="W744" s="82" t="s">
        <v>4961</v>
      </c>
      <c r="X744" s="82">
        <v>3474.2145999999998</v>
      </c>
      <c r="Y744" s="86">
        <v>54222067.340000004</v>
      </c>
      <c r="Z744" s="86"/>
      <c r="AA744" s="82">
        <v>3282.4</v>
      </c>
      <c r="AB744" s="86">
        <v>-2.91</v>
      </c>
      <c r="AC744" s="86">
        <v>49739509</v>
      </c>
      <c r="AD744" s="86">
        <v>49739509</v>
      </c>
      <c r="AE744" s="86">
        <v>0</v>
      </c>
      <c r="AF744" s="86">
        <v>-4482558.34</v>
      </c>
      <c r="AG744" s="86">
        <v>-2993650.54</v>
      </c>
      <c r="AH744" s="86">
        <v>-1488907.8</v>
      </c>
      <c r="AI744" s="86"/>
      <c r="AJ744" s="86">
        <v>3063048263.1500001</v>
      </c>
      <c r="AK744" s="82">
        <v>1.6238999999999999</v>
      </c>
      <c r="AL744" s="82" t="s">
        <v>5132</v>
      </c>
      <c r="AM744" s="82" t="s">
        <v>4979</v>
      </c>
      <c r="AN744" s="82">
        <v>6724</v>
      </c>
      <c r="AO744" s="82" t="s">
        <v>5015</v>
      </c>
      <c r="AP744" s="82"/>
      <c r="AQ744" s="83"/>
      <c r="AR744" s="83"/>
      <c r="AS744" s="82">
        <v>0</v>
      </c>
      <c r="AT744" s="82"/>
      <c r="AU744" s="83">
        <v>45777</v>
      </c>
      <c r="AV744" s="82" t="s">
        <v>4979</v>
      </c>
      <c r="AW744" s="82">
        <v>10</v>
      </c>
      <c r="AX744" s="83"/>
      <c r="AY744" s="82" t="s">
        <v>4963</v>
      </c>
      <c r="AZ744" s="82">
        <v>1</v>
      </c>
      <c r="BA744" s="82"/>
      <c r="BB744" s="82"/>
      <c r="BC744" s="87"/>
      <c r="BD744" s="87"/>
      <c r="BE744" s="87"/>
      <c r="BF744" s="87"/>
      <c r="BG744" s="82" t="s">
        <v>4888</v>
      </c>
      <c r="BH744" s="82" t="s">
        <v>8703</v>
      </c>
      <c r="BI744" s="82"/>
      <c r="BJ744" s="82"/>
      <c r="BK744" s="82"/>
      <c r="BL744" s="86">
        <v>49739509</v>
      </c>
      <c r="BM744" s="82">
        <v>1.6238999999999999</v>
      </c>
      <c r="BN744" s="82" t="s">
        <v>5002</v>
      </c>
      <c r="BO744" s="82"/>
      <c r="BP744" s="88"/>
      <c r="BQ744" s="88"/>
      <c r="BR744" s="88"/>
      <c r="BS744" s="82"/>
      <c r="BT744" s="85"/>
    </row>
    <row r="745" spans="1:72" hidden="1">
      <c r="A745" s="82" t="s">
        <v>5099</v>
      </c>
      <c r="B745" s="82" t="s">
        <v>5100</v>
      </c>
      <c r="C745" s="82" t="s">
        <v>1865</v>
      </c>
      <c r="D745" s="82" t="s">
        <v>5096</v>
      </c>
      <c r="E745" s="82" t="s">
        <v>5097</v>
      </c>
      <c r="F745" s="82" t="s">
        <v>4978</v>
      </c>
      <c r="G745" s="83"/>
      <c r="H745" s="84">
        <v>22720</v>
      </c>
      <c r="I745" s="85"/>
      <c r="J745" s="82">
        <v>1197.2</v>
      </c>
      <c r="K745" s="86">
        <v>0</v>
      </c>
      <c r="L745" s="82"/>
      <c r="M745" s="82"/>
      <c r="N745" s="82"/>
      <c r="O745" s="82"/>
      <c r="P745" s="82" t="s">
        <v>4995</v>
      </c>
      <c r="Q745" s="86"/>
      <c r="R745" s="82">
        <v>0</v>
      </c>
      <c r="S745" s="86">
        <v>45440</v>
      </c>
      <c r="T745" s="83">
        <v>45777</v>
      </c>
      <c r="U745" s="82">
        <v>100</v>
      </c>
      <c r="V745" s="82">
        <v>150669</v>
      </c>
      <c r="W745" s="82" t="s">
        <v>4961</v>
      </c>
      <c r="X745" s="82">
        <v>1260.6525999999999</v>
      </c>
      <c r="Y745" s="86">
        <v>28642026.149999999</v>
      </c>
      <c r="Z745" s="86"/>
      <c r="AA745" s="82">
        <v>1177.8</v>
      </c>
      <c r="AB745" s="86">
        <v>1.65</v>
      </c>
      <c r="AC745" s="86">
        <v>27200384</v>
      </c>
      <c r="AD745" s="86">
        <v>27200384</v>
      </c>
      <c r="AE745" s="86">
        <v>0</v>
      </c>
      <c r="AF745" s="86">
        <v>-1441642.15</v>
      </c>
      <c r="AG745" s="86">
        <v>-1882410.15</v>
      </c>
      <c r="AH745" s="86">
        <v>440768</v>
      </c>
      <c r="AI745" s="86"/>
      <c r="AJ745" s="86">
        <v>3063048263.1500001</v>
      </c>
      <c r="AK745" s="82">
        <v>0.88800000000000001</v>
      </c>
      <c r="AL745" s="82" t="s">
        <v>5098</v>
      </c>
      <c r="AM745" s="82" t="s">
        <v>4979</v>
      </c>
      <c r="AN745" s="82">
        <v>795698</v>
      </c>
      <c r="AO745" s="82" t="s">
        <v>4996</v>
      </c>
      <c r="AP745" s="82"/>
      <c r="AQ745" s="83"/>
      <c r="AR745" s="83"/>
      <c r="AS745" s="82">
        <v>0</v>
      </c>
      <c r="AT745" s="82"/>
      <c r="AU745" s="83">
        <v>45777</v>
      </c>
      <c r="AV745" s="82" t="s">
        <v>4979</v>
      </c>
      <c r="AW745" s="82">
        <v>2</v>
      </c>
      <c r="AX745" s="83"/>
      <c r="AY745" s="82" t="s">
        <v>4963</v>
      </c>
      <c r="AZ745" s="82">
        <v>1</v>
      </c>
      <c r="BA745" s="82"/>
      <c r="BB745" s="82"/>
      <c r="BC745" s="87"/>
      <c r="BD745" s="87"/>
      <c r="BE745" s="87"/>
      <c r="BF745" s="87"/>
      <c r="BG745" s="82" t="s">
        <v>4888</v>
      </c>
      <c r="BH745" s="82" t="s">
        <v>8703</v>
      </c>
      <c r="BI745" s="82"/>
      <c r="BJ745" s="82"/>
      <c r="BK745" s="82"/>
      <c r="BL745" s="86">
        <v>27200384</v>
      </c>
      <c r="BM745" s="82">
        <v>0.88800000000000001</v>
      </c>
      <c r="BN745" s="82" t="s">
        <v>4997</v>
      </c>
      <c r="BO745" s="82"/>
      <c r="BP745" s="88"/>
      <c r="BQ745" s="88"/>
      <c r="BR745" s="88"/>
      <c r="BS745" s="82"/>
      <c r="BT745" s="85"/>
    </row>
    <row r="746" spans="1:72" hidden="1">
      <c r="A746" s="82" t="s">
        <v>5099</v>
      </c>
      <c r="B746" s="82" t="s">
        <v>5100</v>
      </c>
      <c r="C746" s="82" t="s">
        <v>1035</v>
      </c>
      <c r="D746" s="82" t="s">
        <v>5750</v>
      </c>
      <c r="E746" s="82" t="s">
        <v>8673</v>
      </c>
      <c r="F746" s="82" t="s">
        <v>4978</v>
      </c>
      <c r="G746" s="83"/>
      <c r="H746" s="84">
        <v>4811</v>
      </c>
      <c r="I746" s="85"/>
      <c r="J746" s="82">
        <v>8116</v>
      </c>
      <c r="K746" s="86">
        <v>0</v>
      </c>
      <c r="L746" s="82"/>
      <c r="M746" s="82"/>
      <c r="N746" s="82"/>
      <c r="O746" s="82"/>
      <c r="P746" s="82" t="s">
        <v>8674</v>
      </c>
      <c r="Q746" s="86"/>
      <c r="R746" s="82">
        <v>0</v>
      </c>
      <c r="S746" s="86">
        <v>9622</v>
      </c>
      <c r="T746" s="83">
        <v>45777</v>
      </c>
      <c r="U746" s="82">
        <v>100</v>
      </c>
      <c r="V746" s="82">
        <v>6580</v>
      </c>
      <c r="W746" s="82" t="s">
        <v>4961</v>
      </c>
      <c r="X746" s="82">
        <v>6197.5032000000001</v>
      </c>
      <c r="Y746" s="86">
        <v>29816188.109999999</v>
      </c>
      <c r="Z746" s="86"/>
      <c r="AA746" s="82">
        <v>8199</v>
      </c>
      <c r="AB746" s="86">
        <v>-1.01</v>
      </c>
      <c r="AC746" s="86">
        <v>39046076</v>
      </c>
      <c r="AD746" s="86">
        <v>39046076</v>
      </c>
      <c r="AE746" s="86">
        <v>0</v>
      </c>
      <c r="AF746" s="86">
        <v>9229887.8900000006</v>
      </c>
      <c r="AG746" s="86">
        <v>9629200.8900000006</v>
      </c>
      <c r="AH746" s="86">
        <v>-399313</v>
      </c>
      <c r="AI746" s="86"/>
      <c r="AJ746" s="86">
        <v>3063048263.1500001</v>
      </c>
      <c r="AK746" s="82">
        <v>1.2746999999999999</v>
      </c>
      <c r="AL746" s="82" t="s">
        <v>8675</v>
      </c>
      <c r="AM746" s="82" t="s">
        <v>4979</v>
      </c>
      <c r="AN746" s="82">
        <v>6780</v>
      </c>
      <c r="AO746" s="82" t="s">
        <v>8674</v>
      </c>
      <c r="AP746" s="82"/>
      <c r="AQ746" s="83"/>
      <c r="AR746" s="83"/>
      <c r="AS746" s="82">
        <v>0</v>
      </c>
      <c r="AT746" s="82"/>
      <c r="AU746" s="83">
        <v>45777</v>
      </c>
      <c r="AV746" s="82" t="s">
        <v>4979</v>
      </c>
      <c r="AW746" s="82">
        <v>2</v>
      </c>
      <c r="AX746" s="83"/>
      <c r="AY746" s="82" t="s">
        <v>4963</v>
      </c>
      <c r="AZ746" s="82">
        <v>1</v>
      </c>
      <c r="BA746" s="82"/>
      <c r="BB746" s="82"/>
      <c r="BC746" s="87"/>
      <c r="BD746" s="87"/>
      <c r="BE746" s="87"/>
      <c r="BF746" s="87"/>
      <c r="BG746" s="82" t="s">
        <v>4888</v>
      </c>
      <c r="BH746" s="82" t="s">
        <v>8703</v>
      </c>
      <c r="BI746" s="82"/>
      <c r="BJ746" s="82"/>
      <c r="BK746" s="82"/>
      <c r="BL746" s="86">
        <v>39046076</v>
      </c>
      <c r="BM746" s="82">
        <v>1.2746999999999999</v>
      </c>
      <c r="BN746" s="82" t="s">
        <v>4980</v>
      </c>
      <c r="BO746" s="82"/>
      <c r="BP746" s="88"/>
      <c r="BQ746" s="88"/>
      <c r="BR746" s="88"/>
      <c r="BS746" s="82"/>
      <c r="BT746" s="85"/>
    </row>
    <row r="747" spans="1:72" hidden="1">
      <c r="A747" s="82" t="s">
        <v>5099</v>
      </c>
      <c r="B747" s="82" t="s">
        <v>5100</v>
      </c>
      <c r="C747" s="82" t="s">
        <v>2293</v>
      </c>
      <c r="D747" s="82" t="s">
        <v>3413</v>
      </c>
      <c r="E747" s="82" t="s">
        <v>5136</v>
      </c>
      <c r="F747" s="82" t="s">
        <v>4978</v>
      </c>
      <c r="G747" s="83"/>
      <c r="H747" s="84">
        <v>2767</v>
      </c>
      <c r="I747" s="85"/>
      <c r="J747" s="82">
        <v>14529</v>
      </c>
      <c r="K747" s="86">
        <v>0</v>
      </c>
      <c r="L747" s="82"/>
      <c r="M747" s="82"/>
      <c r="N747" s="82"/>
      <c r="O747" s="82"/>
      <c r="P747" s="82" t="s">
        <v>5039</v>
      </c>
      <c r="Q747" s="86"/>
      <c r="R747" s="82">
        <v>0</v>
      </c>
      <c r="S747" s="86">
        <v>5534</v>
      </c>
      <c r="T747" s="83">
        <v>45777</v>
      </c>
      <c r="U747" s="82">
        <v>100</v>
      </c>
      <c r="V747" s="82">
        <v>115414</v>
      </c>
      <c r="W747" s="82" t="s">
        <v>4961</v>
      </c>
      <c r="X747" s="82">
        <v>11656.5807</v>
      </c>
      <c r="Y747" s="86">
        <v>32253758.829999998</v>
      </c>
      <c r="Z747" s="86"/>
      <c r="AA747" s="82">
        <v>14391</v>
      </c>
      <c r="AB747" s="86">
        <v>0.96</v>
      </c>
      <c r="AC747" s="86">
        <v>40201743</v>
      </c>
      <c r="AD747" s="86">
        <v>40201743</v>
      </c>
      <c r="AE747" s="86">
        <v>0</v>
      </c>
      <c r="AF747" s="86">
        <v>7947984.1699999999</v>
      </c>
      <c r="AG747" s="86">
        <v>7566138.1699999999</v>
      </c>
      <c r="AH747" s="86">
        <v>381846</v>
      </c>
      <c r="AI747" s="86"/>
      <c r="AJ747" s="86">
        <v>3063048263.1500001</v>
      </c>
      <c r="AK747" s="82">
        <v>1.3125</v>
      </c>
      <c r="AL747" s="82" t="s">
        <v>5137</v>
      </c>
      <c r="AM747" s="82" t="s">
        <v>4979</v>
      </c>
      <c r="AN747" s="82">
        <v>789130</v>
      </c>
      <c r="AO747" s="82" t="s">
        <v>5041</v>
      </c>
      <c r="AP747" s="82"/>
      <c r="AQ747" s="83">
        <v>45517</v>
      </c>
      <c r="AR747" s="83"/>
      <c r="AS747" s="82">
        <v>0</v>
      </c>
      <c r="AT747" s="82"/>
      <c r="AU747" s="83">
        <v>45777</v>
      </c>
      <c r="AV747" s="82" t="s">
        <v>4979</v>
      </c>
      <c r="AW747" s="82">
        <v>2</v>
      </c>
      <c r="AX747" s="83"/>
      <c r="AY747" s="82" t="s">
        <v>4963</v>
      </c>
      <c r="AZ747" s="82">
        <v>1</v>
      </c>
      <c r="BA747" s="82"/>
      <c r="BB747" s="82"/>
      <c r="BC747" s="87"/>
      <c r="BD747" s="87"/>
      <c r="BE747" s="87"/>
      <c r="BF747" s="87"/>
      <c r="BG747" s="82" t="s">
        <v>4888</v>
      </c>
      <c r="BH747" s="82" t="s">
        <v>8703</v>
      </c>
      <c r="BI747" s="82"/>
      <c r="BJ747" s="82"/>
      <c r="BK747" s="82"/>
      <c r="BL747" s="86">
        <v>40201743</v>
      </c>
      <c r="BM747" s="82">
        <v>1.3125</v>
      </c>
      <c r="BN747" s="82" t="s">
        <v>5002</v>
      </c>
      <c r="BO747" s="82"/>
      <c r="BP747" s="88"/>
      <c r="BQ747" s="88"/>
      <c r="BR747" s="88"/>
      <c r="BS747" s="82"/>
      <c r="BT747" s="85"/>
    </row>
    <row r="748" spans="1:72" hidden="1">
      <c r="A748" s="82" t="s">
        <v>5099</v>
      </c>
      <c r="B748" s="82" t="s">
        <v>5100</v>
      </c>
      <c r="C748" s="82" t="s">
        <v>1238</v>
      </c>
      <c r="D748" s="82" t="s">
        <v>8726</v>
      </c>
      <c r="E748" s="82" t="s">
        <v>8727</v>
      </c>
      <c r="F748" s="82" t="s">
        <v>4978</v>
      </c>
      <c r="G748" s="83"/>
      <c r="H748" s="84">
        <v>737</v>
      </c>
      <c r="I748" s="85"/>
      <c r="J748" s="82">
        <v>34520</v>
      </c>
      <c r="K748" s="86">
        <v>0</v>
      </c>
      <c r="L748" s="82"/>
      <c r="M748" s="82"/>
      <c r="N748" s="82"/>
      <c r="O748" s="82"/>
      <c r="P748" s="82" t="s">
        <v>5015</v>
      </c>
      <c r="Q748" s="86"/>
      <c r="R748" s="82">
        <v>0</v>
      </c>
      <c r="S748" s="86">
        <v>7370</v>
      </c>
      <c r="T748" s="83">
        <v>45777</v>
      </c>
      <c r="U748" s="82">
        <v>100</v>
      </c>
      <c r="V748" s="82">
        <v>6610</v>
      </c>
      <c r="W748" s="82" t="s">
        <v>4961</v>
      </c>
      <c r="X748" s="82">
        <v>46534.407099999997</v>
      </c>
      <c r="Y748" s="86">
        <v>34295858.030000001</v>
      </c>
      <c r="Z748" s="86"/>
      <c r="AA748" s="82">
        <v>34165</v>
      </c>
      <c r="AB748" s="86">
        <v>1.04</v>
      </c>
      <c r="AC748" s="86">
        <v>25441240</v>
      </c>
      <c r="AD748" s="86">
        <v>25441240</v>
      </c>
      <c r="AE748" s="86">
        <v>0</v>
      </c>
      <c r="AF748" s="86">
        <v>-8854618.0299999993</v>
      </c>
      <c r="AG748" s="86">
        <v>-9116253.0299999993</v>
      </c>
      <c r="AH748" s="86">
        <v>261635</v>
      </c>
      <c r="AI748" s="86"/>
      <c r="AJ748" s="86">
        <v>3063048263.1500001</v>
      </c>
      <c r="AK748" s="82">
        <v>0.8306</v>
      </c>
      <c r="AL748" s="82" t="s">
        <v>8728</v>
      </c>
      <c r="AM748" s="82" t="s">
        <v>4979</v>
      </c>
      <c r="AN748" s="82">
        <v>6936</v>
      </c>
      <c r="AO748" s="82" t="s">
        <v>5034</v>
      </c>
      <c r="AP748" s="82"/>
      <c r="AQ748" s="83">
        <v>45496</v>
      </c>
      <c r="AR748" s="83"/>
      <c r="AS748" s="82">
        <v>0</v>
      </c>
      <c r="AT748" s="82"/>
      <c r="AU748" s="83">
        <v>45777</v>
      </c>
      <c r="AV748" s="82" t="s">
        <v>4979</v>
      </c>
      <c r="AW748" s="82">
        <v>10</v>
      </c>
      <c r="AX748" s="83"/>
      <c r="AY748" s="82" t="s">
        <v>4963</v>
      </c>
      <c r="AZ748" s="82">
        <v>1</v>
      </c>
      <c r="BA748" s="82"/>
      <c r="BB748" s="82"/>
      <c r="BC748" s="87"/>
      <c r="BD748" s="87"/>
      <c r="BE748" s="87"/>
      <c r="BF748" s="87"/>
      <c r="BG748" s="82" t="s">
        <v>4888</v>
      </c>
      <c r="BH748" s="82" t="s">
        <v>8703</v>
      </c>
      <c r="BI748" s="82"/>
      <c r="BJ748" s="82"/>
      <c r="BK748" s="82"/>
      <c r="BL748" s="86">
        <v>25441240</v>
      </c>
      <c r="BM748" s="82">
        <v>0.8306</v>
      </c>
      <c r="BN748" s="82" t="s">
        <v>5002</v>
      </c>
      <c r="BO748" s="82"/>
      <c r="BP748" s="88"/>
      <c r="BQ748" s="88"/>
      <c r="BR748" s="88"/>
      <c r="BS748" s="82"/>
      <c r="BT748" s="85"/>
    </row>
    <row r="749" spans="1:72" hidden="1">
      <c r="A749" s="82" t="s">
        <v>5099</v>
      </c>
      <c r="B749" s="82" t="s">
        <v>5100</v>
      </c>
      <c r="C749" s="82" t="s">
        <v>2004</v>
      </c>
      <c r="D749" s="82" t="s">
        <v>8729</v>
      </c>
      <c r="E749" s="82" t="s">
        <v>8730</v>
      </c>
      <c r="F749" s="82" t="s">
        <v>4978</v>
      </c>
      <c r="G749" s="83"/>
      <c r="H749" s="84">
        <v>5093</v>
      </c>
      <c r="I749" s="85"/>
      <c r="J749" s="82">
        <v>7069.5</v>
      </c>
      <c r="K749" s="86">
        <v>0</v>
      </c>
      <c r="L749" s="82"/>
      <c r="M749" s="82"/>
      <c r="N749" s="82"/>
      <c r="O749" s="82"/>
      <c r="P749" s="82" t="s">
        <v>8731</v>
      </c>
      <c r="Q749" s="86"/>
      <c r="R749" s="82">
        <v>0</v>
      </c>
      <c r="S749" s="86">
        <v>50930</v>
      </c>
      <c r="T749" s="83">
        <v>45777</v>
      </c>
      <c r="U749" s="82">
        <v>100</v>
      </c>
      <c r="V749" s="82">
        <v>6636</v>
      </c>
      <c r="W749" s="82" t="s">
        <v>4961</v>
      </c>
      <c r="X749" s="82">
        <v>1287.4641999999999</v>
      </c>
      <c r="Y749" s="86">
        <v>6557055.1900000004</v>
      </c>
      <c r="Z749" s="86"/>
      <c r="AA749" s="82">
        <v>7059</v>
      </c>
      <c r="AB749" s="86">
        <v>0.15</v>
      </c>
      <c r="AC749" s="86">
        <v>36004963.5</v>
      </c>
      <c r="AD749" s="86">
        <v>36004963.5</v>
      </c>
      <c r="AE749" s="86">
        <v>0</v>
      </c>
      <c r="AF749" s="86">
        <v>29447908.309999999</v>
      </c>
      <c r="AG749" s="86">
        <v>29394431.809999999</v>
      </c>
      <c r="AH749" s="86">
        <v>53476.5</v>
      </c>
      <c r="AI749" s="86"/>
      <c r="AJ749" s="86">
        <v>3063048263.1500001</v>
      </c>
      <c r="AK749" s="82">
        <v>1.1755</v>
      </c>
      <c r="AL749" s="82" t="s">
        <v>8732</v>
      </c>
      <c r="AM749" s="82" t="s">
        <v>4979</v>
      </c>
      <c r="AN749" s="82">
        <v>7077</v>
      </c>
      <c r="AO749" s="82" t="s">
        <v>5010</v>
      </c>
      <c r="AP749" s="82"/>
      <c r="AQ749" s="83">
        <v>45614</v>
      </c>
      <c r="AR749" s="83"/>
      <c r="AS749" s="82">
        <v>0</v>
      </c>
      <c r="AT749" s="82"/>
      <c r="AU749" s="83">
        <v>45777</v>
      </c>
      <c r="AV749" s="82" t="s">
        <v>4979</v>
      </c>
      <c r="AW749" s="82">
        <v>10</v>
      </c>
      <c r="AX749" s="83"/>
      <c r="AY749" s="82" t="s">
        <v>4963</v>
      </c>
      <c r="AZ749" s="82">
        <v>1</v>
      </c>
      <c r="BA749" s="82"/>
      <c r="BB749" s="82"/>
      <c r="BC749" s="87"/>
      <c r="BD749" s="87"/>
      <c r="BE749" s="87"/>
      <c r="BF749" s="87"/>
      <c r="BG749" s="82" t="s">
        <v>4888</v>
      </c>
      <c r="BH749" s="82" t="s">
        <v>8703</v>
      </c>
      <c r="BI749" s="82"/>
      <c r="BJ749" s="82"/>
      <c r="BK749" s="82"/>
      <c r="BL749" s="86">
        <v>36004963.5</v>
      </c>
      <c r="BM749" s="82">
        <v>1.1755</v>
      </c>
      <c r="BN749" s="82" t="s">
        <v>5011</v>
      </c>
      <c r="BO749" s="82"/>
      <c r="BP749" s="88"/>
      <c r="BQ749" s="88"/>
      <c r="BR749" s="88"/>
      <c r="BS749" s="82"/>
      <c r="BT749" s="85"/>
    </row>
    <row r="750" spans="1:72" hidden="1">
      <c r="A750" s="82" t="s">
        <v>5099</v>
      </c>
      <c r="B750" s="82" t="s">
        <v>5100</v>
      </c>
      <c r="C750" s="82" t="s">
        <v>1527</v>
      </c>
      <c r="D750" s="82" t="s">
        <v>5585</v>
      </c>
      <c r="E750" s="82" t="s">
        <v>8598</v>
      </c>
      <c r="F750" s="82" t="s">
        <v>4978</v>
      </c>
      <c r="G750" s="83"/>
      <c r="H750" s="84">
        <v>52041</v>
      </c>
      <c r="I750" s="85"/>
      <c r="J750" s="82">
        <v>715.4</v>
      </c>
      <c r="K750" s="86">
        <v>0</v>
      </c>
      <c r="L750" s="82"/>
      <c r="M750" s="82"/>
      <c r="N750" s="82"/>
      <c r="O750" s="82"/>
      <c r="P750" s="82" t="s">
        <v>8599</v>
      </c>
      <c r="Q750" s="86"/>
      <c r="R750" s="82">
        <v>0</v>
      </c>
      <c r="S750" s="86">
        <v>104082</v>
      </c>
      <c r="T750" s="83">
        <v>45777</v>
      </c>
      <c r="U750" s="82">
        <v>100</v>
      </c>
      <c r="V750" s="82">
        <v>143815</v>
      </c>
      <c r="W750" s="82" t="s">
        <v>4961</v>
      </c>
      <c r="X750" s="82">
        <v>544.81970000000001</v>
      </c>
      <c r="Y750" s="86">
        <v>28352960.850000001</v>
      </c>
      <c r="Z750" s="86"/>
      <c r="AA750" s="82">
        <v>708.3</v>
      </c>
      <c r="AB750" s="86">
        <v>1</v>
      </c>
      <c r="AC750" s="86">
        <v>37230131.399999999</v>
      </c>
      <c r="AD750" s="86">
        <v>37230131.399999999</v>
      </c>
      <c r="AE750" s="86">
        <v>0</v>
      </c>
      <c r="AF750" s="86">
        <v>8877170.5500000007</v>
      </c>
      <c r="AG750" s="86">
        <v>8507679.4499999993</v>
      </c>
      <c r="AH750" s="86">
        <v>369491.1</v>
      </c>
      <c r="AI750" s="86"/>
      <c r="AJ750" s="86">
        <v>3063048263.1500001</v>
      </c>
      <c r="AK750" s="82">
        <v>1.2155</v>
      </c>
      <c r="AL750" s="82" t="s">
        <v>8600</v>
      </c>
      <c r="AM750" s="82" t="s">
        <v>4979</v>
      </c>
      <c r="AN750" s="82">
        <v>72039</v>
      </c>
      <c r="AO750" s="82" t="s">
        <v>5049</v>
      </c>
      <c r="AP750" s="82"/>
      <c r="AQ750" s="83">
        <v>45484</v>
      </c>
      <c r="AR750" s="83"/>
      <c r="AS750" s="82">
        <v>0</v>
      </c>
      <c r="AT750" s="82"/>
      <c r="AU750" s="83">
        <v>45777</v>
      </c>
      <c r="AV750" s="82" t="s">
        <v>4979</v>
      </c>
      <c r="AW750" s="82">
        <v>2</v>
      </c>
      <c r="AX750" s="83"/>
      <c r="AY750" s="82" t="s">
        <v>4963</v>
      </c>
      <c r="AZ750" s="82">
        <v>1</v>
      </c>
      <c r="BA750" s="82"/>
      <c r="BB750" s="82"/>
      <c r="BC750" s="87"/>
      <c r="BD750" s="87"/>
      <c r="BE750" s="87"/>
      <c r="BF750" s="87"/>
      <c r="BG750" s="82" t="s">
        <v>4888</v>
      </c>
      <c r="BH750" s="82" t="s">
        <v>8703</v>
      </c>
      <c r="BI750" s="82"/>
      <c r="BJ750" s="82"/>
      <c r="BK750" s="82"/>
      <c r="BL750" s="86">
        <v>37230131.399999999</v>
      </c>
      <c r="BM750" s="82">
        <v>1.2155</v>
      </c>
      <c r="BN750" s="82" t="s">
        <v>5011</v>
      </c>
      <c r="BO750" s="82"/>
      <c r="BP750" s="88"/>
      <c r="BQ750" s="88"/>
      <c r="BR750" s="88"/>
      <c r="BS750" s="82"/>
      <c r="BT750" s="85"/>
    </row>
    <row r="751" spans="1:72" hidden="1">
      <c r="A751" s="82" t="s">
        <v>5099</v>
      </c>
      <c r="B751" s="82" t="s">
        <v>5100</v>
      </c>
      <c r="C751" s="82" t="s">
        <v>1654</v>
      </c>
      <c r="D751" s="82" t="s">
        <v>3407</v>
      </c>
      <c r="E751" s="82" t="s">
        <v>8733</v>
      </c>
      <c r="F751" s="82" t="s">
        <v>4978</v>
      </c>
      <c r="G751" s="83"/>
      <c r="H751" s="84">
        <v>34761</v>
      </c>
      <c r="I751" s="85"/>
      <c r="J751" s="82">
        <v>997.25</v>
      </c>
      <c r="K751" s="86">
        <v>0</v>
      </c>
      <c r="L751" s="82"/>
      <c r="M751" s="82"/>
      <c r="N751" s="82"/>
      <c r="O751" s="82"/>
      <c r="P751" s="82" t="s">
        <v>8734</v>
      </c>
      <c r="Q751" s="86"/>
      <c r="R751" s="82">
        <v>0</v>
      </c>
      <c r="S751" s="86">
        <v>34761</v>
      </c>
      <c r="T751" s="83">
        <v>45777</v>
      </c>
      <c r="U751" s="82">
        <v>100</v>
      </c>
      <c r="V751" s="82">
        <v>64440</v>
      </c>
      <c r="W751" s="82" t="s">
        <v>4961</v>
      </c>
      <c r="X751" s="82">
        <v>657.37189999999998</v>
      </c>
      <c r="Y751" s="86">
        <v>22850903.899999999</v>
      </c>
      <c r="Z751" s="86"/>
      <c r="AA751" s="82">
        <v>1025.5999999999999</v>
      </c>
      <c r="AB751" s="86">
        <v>-2.76</v>
      </c>
      <c r="AC751" s="86">
        <v>34665407.25</v>
      </c>
      <c r="AD751" s="86">
        <v>34665407.25</v>
      </c>
      <c r="AE751" s="86">
        <v>0</v>
      </c>
      <c r="AF751" s="86">
        <v>11814503.35</v>
      </c>
      <c r="AG751" s="86">
        <v>12799977.699999999</v>
      </c>
      <c r="AH751" s="86">
        <v>-985474.35</v>
      </c>
      <c r="AI751" s="86"/>
      <c r="AJ751" s="86">
        <v>3063048263.1500001</v>
      </c>
      <c r="AK751" s="82">
        <v>1.1316999999999999</v>
      </c>
      <c r="AL751" s="82" t="s">
        <v>8735</v>
      </c>
      <c r="AM751" s="82" t="s">
        <v>4979</v>
      </c>
      <c r="AN751" s="82">
        <v>776926</v>
      </c>
      <c r="AO751" s="82" t="s">
        <v>5067</v>
      </c>
      <c r="AP751" s="82"/>
      <c r="AQ751" s="83">
        <v>45694</v>
      </c>
      <c r="AR751" s="83"/>
      <c r="AS751" s="82">
        <v>0</v>
      </c>
      <c r="AT751" s="82"/>
      <c r="AU751" s="83">
        <v>45777</v>
      </c>
      <c r="AV751" s="82" t="s">
        <v>4979</v>
      </c>
      <c r="AW751" s="82">
        <v>1</v>
      </c>
      <c r="AX751" s="83"/>
      <c r="AY751" s="82" t="s">
        <v>4963</v>
      </c>
      <c r="AZ751" s="82">
        <v>1</v>
      </c>
      <c r="BA751" s="82"/>
      <c r="BB751" s="82"/>
      <c r="BC751" s="87"/>
      <c r="BD751" s="87"/>
      <c r="BE751" s="87"/>
      <c r="BF751" s="87"/>
      <c r="BG751" s="82" t="s">
        <v>4888</v>
      </c>
      <c r="BH751" s="82" t="s">
        <v>8703</v>
      </c>
      <c r="BI751" s="82"/>
      <c r="BJ751" s="82"/>
      <c r="BK751" s="82"/>
      <c r="BL751" s="86">
        <v>34665407.25</v>
      </c>
      <c r="BM751" s="82">
        <v>1.1316999999999999</v>
      </c>
      <c r="BN751" s="82" t="s">
        <v>5068</v>
      </c>
      <c r="BO751" s="82"/>
      <c r="BP751" s="88"/>
      <c r="BQ751" s="88"/>
      <c r="BR751" s="88"/>
      <c r="BS751" s="82"/>
      <c r="BT751" s="85"/>
    </row>
    <row r="752" spans="1:72" hidden="1">
      <c r="A752" s="82" t="s">
        <v>5099</v>
      </c>
      <c r="B752" s="82" t="s">
        <v>5100</v>
      </c>
      <c r="C752" s="82" t="s">
        <v>1588</v>
      </c>
      <c r="D752" s="82" t="s">
        <v>5050</v>
      </c>
      <c r="E752" s="82" t="s">
        <v>5051</v>
      </c>
      <c r="F752" s="82" t="s">
        <v>4978</v>
      </c>
      <c r="G752" s="83"/>
      <c r="H752" s="84">
        <v>13476</v>
      </c>
      <c r="I752" s="85"/>
      <c r="J752" s="82">
        <v>3063.6</v>
      </c>
      <c r="K752" s="86">
        <v>0</v>
      </c>
      <c r="L752" s="82"/>
      <c r="M752" s="82"/>
      <c r="N752" s="82"/>
      <c r="O752" s="82"/>
      <c r="P752" s="82" t="s">
        <v>5052</v>
      </c>
      <c r="Q752" s="86"/>
      <c r="R752" s="82">
        <v>0</v>
      </c>
      <c r="S752" s="86">
        <v>26952</v>
      </c>
      <c r="T752" s="83">
        <v>45777</v>
      </c>
      <c r="U752" s="82">
        <v>100</v>
      </c>
      <c r="V752" s="82">
        <v>16440</v>
      </c>
      <c r="W752" s="82" t="s">
        <v>4961</v>
      </c>
      <c r="X752" s="82">
        <v>3509.1190000000001</v>
      </c>
      <c r="Y752" s="86">
        <v>47288888.009999998</v>
      </c>
      <c r="Z752" s="86"/>
      <c r="AA752" s="82">
        <v>3037.9</v>
      </c>
      <c r="AB752" s="86">
        <v>0.85</v>
      </c>
      <c r="AC752" s="86">
        <v>41285073.600000001</v>
      </c>
      <c r="AD752" s="86">
        <v>41285073.600000001</v>
      </c>
      <c r="AE752" s="86">
        <v>0</v>
      </c>
      <c r="AF752" s="86">
        <v>-6003814.4100000001</v>
      </c>
      <c r="AG752" s="86">
        <v>-6350147.6100000003</v>
      </c>
      <c r="AH752" s="86">
        <v>346333.2</v>
      </c>
      <c r="AI752" s="86"/>
      <c r="AJ752" s="86">
        <v>3063048263.1500001</v>
      </c>
      <c r="AK752" s="82">
        <v>1.3478000000000001</v>
      </c>
      <c r="AL752" s="82" t="s">
        <v>5053</v>
      </c>
      <c r="AM752" s="82" t="s">
        <v>4979</v>
      </c>
      <c r="AN752" s="82">
        <v>73472</v>
      </c>
      <c r="AO752" s="82" t="s">
        <v>5015</v>
      </c>
      <c r="AP752" s="82"/>
      <c r="AQ752" s="83">
        <v>45681</v>
      </c>
      <c r="AR752" s="83"/>
      <c r="AS752" s="82">
        <v>0</v>
      </c>
      <c r="AT752" s="82"/>
      <c r="AU752" s="83">
        <v>45777</v>
      </c>
      <c r="AV752" s="82" t="s">
        <v>4979</v>
      </c>
      <c r="AW752" s="82">
        <v>2</v>
      </c>
      <c r="AX752" s="83"/>
      <c r="AY752" s="82" t="s">
        <v>4963</v>
      </c>
      <c r="AZ752" s="82">
        <v>1</v>
      </c>
      <c r="BA752" s="82"/>
      <c r="BB752" s="82"/>
      <c r="BC752" s="87"/>
      <c r="BD752" s="87"/>
      <c r="BE752" s="87"/>
      <c r="BF752" s="87"/>
      <c r="BG752" s="82" t="s">
        <v>4888</v>
      </c>
      <c r="BH752" s="82" t="s">
        <v>8703</v>
      </c>
      <c r="BI752" s="82"/>
      <c r="BJ752" s="82"/>
      <c r="BK752" s="82"/>
      <c r="BL752" s="86">
        <v>41285073.600000001</v>
      </c>
      <c r="BM752" s="82">
        <v>1.3478000000000001</v>
      </c>
      <c r="BN752" s="82" t="s">
        <v>5002</v>
      </c>
      <c r="BO752" s="82"/>
      <c r="BP752" s="88"/>
      <c r="BQ752" s="88"/>
      <c r="BR752" s="88"/>
      <c r="BS752" s="82"/>
      <c r="BT752" s="85"/>
    </row>
    <row r="753" spans="1:72" hidden="1">
      <c r="A753" s="82" t="s">
        <v>5099</v>
      </c>
      <c r="B753" s="82" t="s">
        <v>5100</v>
      </c>
      <c r="C753" s="82" t="s">
        <v>1745</v>
      </c>
      <c r="D753" s="82" t="s">
        <v>21611</v>
      </c>
      <c r="E753" s="82" t="s">
        <v>21612</v>
      </c>
      <c r="F753" s="82" t="s">
        <v>4978</v>
      </c>
      <c r="G753" s="83"/>
      <c r="H753" s="84">
        <v>3692</v>
      </c>
      <c r="I753" s="85"/>
      <c r="J753" s="82">
        <v>4257.1000000000004</v>
      </c>
      <c r="K753" s="86">
        <v>0</v>
      </c>
      <c r="L753" s="82"/>
      <c r="M753" s="82"/>
      <c r="N753" s="82"/>
      <c r="O753" s="82"/>
      <c r="P753" s="82" t="s">
        <v>5027</v>
      </c>
      <c r="Q753" s="86"/>
      <c r="R753" s="82">
        <v>0</v>
      </c>
      <c r="S753" s="86">
        <v>7384</v>
      </c>
      <c r="T753" s="83">
        <v>45777</v>
      </c>
      <c r="U753" s="82">
        <v>100</v>
      </c>
      <c r="V753" s="82">
        <v>86112</v>
      </c>
      <c r="W753" s="82" t="s">
        <v>4961</v>
      </c>
      <c r="X753" s="82">
        <v>4234.6478999999999</v>
      </c>
      <c r="Y753" s="86">
        <v>15634320.050000001</v>
      </c>
      <c r="Z753" s="86"/>
      <c r="AA753" s="82">
        <v>4185.2</v>
      </c>
      <c r="AB753" s="86">
        <v>1.72</v>
      </c>
      <c r="AC753" s="86">
        <v>15717213.199999999</v>
      </c>
      <c r="AD753" s="86">
        <v>15717213.199999999</v>
      </c>
      <c r="AE753" s="86">
        <v>0</v>
      </c>
      <c r="AF753" s="86">
        <v>82893.149999999994</v>
      </c>
      <c r="AG753" s="86">
        <v>-182561.65</v>
      </c>
      <c r="AH753" s="86">
        <v>265454.8</v>
      </c>
      <c r="AI753" s="86"/>
      <c r="AJ753" s="86">
        <v>3063048263.1500001</v>
      </c>
      <c r="AK753" s="82">
        <v>0.5131</v>
      </c>
      <c r="AL753" s="82" t="s">
        <v>21613</v>
      </c>
      <c r="AM753" s="82" t="s">
        <v>4979</v>
      </c>
      <c r="AN753" s="82">
        <v>783268</v>
      </c>
      <c r="AO753" s="82" t="s">
        <v>5028</v>
      </c>
      <c r="AP753" s="82"/>
      <c r="AQ753" s="83"/>
      <c r="AR753" s="83"/>
      <c r="AS753" s="82">
        <v>0</v>
      </c>
      <c r="AT753" s="82"/>
      <c r="AU753" s="83">
        <v>45777</v>
      </c>
      <c r="AV753" s="82" t="s">
        <v>4979</v>
      </c>
      <c r="AW753" s="82">
        <v>2</v>
      </c>
      <c r="AX753" s="83"/>
      <c r="AY753" s="82" t="s">
        <v>4963</v>
      </c>
      <c r="AZ753" s="82">
        <v>1</v>
      </c>
      <c r="BA753" s="82"/>
      <c r="BB753" s="82"/>
      <c r="BC753" s="87"/>
      <c r="BD753" s="87"/>
      <c r="BE753" s="87"/>
      <c r="BF753" s="87"/>
      <c r="BG753" s="82" t="s">
        <v>4888</v>
      </c>
      <c r="BH753" s="82" t="s">
        <v>8703</v>
      </c>
      <c r="BI753" s="82"/>
      <c r="BJ753" s="82"/>
      <c r="BK753" s="82"/>
      <c r="BL753" s="86">
        <v>15717213.199999999</v>
      </c>
      <c r="BM753" s="82">
        <v>0.5131</v>
      </c>
      <c r="BN753" s="82" t="s">
        <v>4983</v>
      </c>
      <c r="BO753" s="82"/>
      <c r="BP753" s="88"/>
      <c r="BQ753" s="88"/>
      <c r="BR753" s="88"/>
      <c r="BS753" s="82"/>
      <c r="BT753" s="85"/>
    </row>
    <row r="754" spans="1:72" hidden="1">
      <c r="A754" s="82" t="s">
        <v>5099</v>
      </c>
      <c r="B754" s="82" t="s">
        <v>5100</v>
      </c>
      <c r="C754" s="82" t="s">
        <v>1763</v>
      </c>
      <c r="D754" s="82" t="s">
        <v>8543</v>
      </c>
      <c r="E754" s="82" t="s">
        <v>8544</v>
      </c>
      <c r="F754" s="82" t="s">
        <v>4978</v>
      </c>
      <c r="G754" s="83"/>
      <c r="H754" s="84">
        <v>181382</v>
      </c>
      <c r="I754" s="85"/>
      <c r="J754" s="82">
        <v>262.05</v>
      </c>
      <c r="K754" s="86">
        <v>0</v>
      </c>
      <c r="L754" s="82"/>
      <c r="M754" s="82"/>
      <c r="N754" s="82"/>
      <c r="O754" s="82"/>
      <c r="P754" s="82" t="s">
        <v>8279</v>
      </c>
      <c r="Q754" s="86"/>
      <c r="R754" s="82">
        <v>0</v>
      </c>
      <c r="S754" s="86">
        <v>362764</v>
      </c>
      <c r="T754" s="83">
        <v>45777</v>
      </c>
      <c r="U754" s="82">
        <v>100</v>
      </c>
      <c r="V754" s="82">
        <v>22452</v>
      </c>
      <c r="W754" s="82" t="s">
        <v>4961</v>
      </c>
      <c r="X754" s="82">
        <v>277.71660000000003</v>
      </c>
      <c r="Y754" s="86">
        <v>50372792.490000002</v>
      </c>
      <c r="Z754" s="86"/>
      <c r="AA754" s="82">
        <v>261.3</v>
      </c>
      <c r="AB754" s="86">
        <v>0.28999999999999998</v>
      </c>
      <c r="AC754" s="86">
        <v>47531153.100000001</v>
      </c>
      <c r="AD754" s="86">
        <v>47531153.100000001</v>
      </c>
      <c r="AE754" s="86">
        <v>0</v>
      </c>
      <c r="AF754" s="86">
        <v>-2841639.39</v>
      </c>
      <c r="AG754" s="86">
        <v>-2977675.89</v>
      </c>
      <c r="AH754" s="86">
        <v>136036.5</v>
      </c>
      <c r="AI754" s="86"/>
      <c r="AJ754" s="86">
        <v>3063048263.1500001</v>
      </c>
      <c r="AK754" s="82">
        <v>1.5518000000000001</v>
      </c>
      <c r="AL754" s="82" t="s">
        <v>8545</v>
      </c>
      <c r="AM754" s="82" t="s">
        <v>4979</v>
      </c>
      <c r="AN754" s="82">
        <v>74506</v>
      </c>
      <c r="AO754" s="82" t="s">
        <v>8280</v>
      </c>
      <c r="AP754" s="82"/>
      <c r="AQ754" s="83">
        <v>45488</v>
      </c>
      <c r="AR754" s="83"/>
      <c r="AS754" s="82">
        <v>0</v>
      </c>
      <c r="AT754" s="82"/>
      <c r="AU754" s="83">
        <v>45777</v>
      </c>
      <c r="AV754" s="82" t="s">
        <v>4979</v>
      </c>
      <c r="AW754" s="82">
        <v>2</v>
      </c>
      <c r="AX754" s="83"/>
      <c r="AY754" s="82" t="s">
        <v>4963</v>
      </c>
      <c r="AZ754" s="82">
        <v>1</v>
      </c>
      <c r="BA754" s="82"/>
      <c r="BB754" s="82"/>
      <c r="BC754" s="87"/>
      <c r="BD754" s="87"/>
      <c r="BE754" s="87"/>
      <c r="BF754" s="87"/>
      <c r="BG754" s="82" t="s">
        <v>4888</v>
      </c>
      <c r="BH754" s="82" t="s">
        <v>8703</v>
      </c>
      <c r="BI754" s="82"/>
      <c r="BJ754" s="82"/>
      <c r="BK754" s="82"/>
      <c r="BL754" s="86">
        <v>47531153.100000001</v>
      </c>
      <c r="BM754" s="82">
        <v>1.5518000000000001</v>
      </c>
      <c r="BN754" s="82" t="s">
        <v>4964</v>
      </c>
      <c r="BO754" s="82"/>
      <c r="BP754" s="88"/>
      <c r="BQ754" s="88"/>
      <c r="BR754" s="88"/>
      <c r="BS754" s="82"/>
      <c r="BT754" s="85"/>
    </row>
    <row r="755" spans="1:72" hidden="1">
      <c r="A755" s="82" t="s">
        <v>5099</v>
      </c>
      <c r="B755" s="82" t="s">
        <v>5100</v>
      </c>
      <c r="C755" s="82" t="s">
        <v>9078</v>
      </c>
      <c r="D755" s="82" t="s">
        <v>12439</v>
      </c>
      <c r="E755" s="82" t="s">
        <v>12440</v>
      </c>
      <c r="F755" s="82" t="s">
        <v>4978</v>
      </c>
      <c r="G755" s="83"/>
      <c r="H755" s="84">
        <v>49316</v>
      </c>
      <c r="I755" s="85"/>
      <c r="J755" s="82">
        <v>1274.7</v>
      </c>
      <c r="K755" s="86">
        <v>0</v>
      </c>
      <c r="L755" s="82"/>
      <c r="M755" s="82"/>
      <c r="N755" s="82"/>
      <c r="O755" s="82"/>
      <c r="P755" s="82" t="s">
        <v>12441</v>
      </c>
      <c r="Q755" s="86"/>
      <c r="R755" s="82">
        <v>0</v>
      </c>
      <c r="S755" s="86">
        <v>98632</v>
      </c>
      <c r="T755" s="83">
        <v>45777</v>
      </c>
      <c r="U755" s="82">
        <v>100</v>
      </c>
      <c r="V755" s="82">
        <v>175946</v>
      </c>
      <c r="W755" s="82" t="s">
        <v>4961</v>
      </c>
      <c r="X755" s="82">
        <v>1088.6451999999999</v>
      </c>
      <c r="Y755" s="86">
        <v>53687625.159999996</v>
      </c>
      <c r="Z755" s="86"/>
      <c r="AA755" s="82">
        <v>1362.1</v>
      </c>
      <c r="AB755" s="86">
        <v>-6.42</v>
      </c>
      <c r="AC755" s="86">
        <v>62863105.200000003</v>
      </c>
      <c r="AD755" s="86">
        <v>62863105.200000003</v>
      </c>
      <c r="AE755" s="86">
        <v>0</v>
      </c>
      <c r="AF755" s="86">
        <v>9175480.0399999991</v>
      </c>
      <c r="AG755" s="86">
        <v>13485698.439999999</v>
      </c>
      <c r="AH755" s="86">
        <v>-4310218.4000000004</v>
      </c>
      <c r="AI755" s="86"/>
      <c r="AJ755" s="86">
        <v>3063048263.1500001</v>
      </c>
      <c r="AK755" s="82">
        <v>2.0522999999999998</v>
      </c>
      <c r="AL755" s="82" t="s">
        <v>12442</v>
      </c>
      <c r="AM755" s="82" t="s">
        <v>4979</v>
      </c>
      <c r="AN755" s="82">
        <v>799804</v>
      </c>
      <c r="AO755" s="82" t="s">
        <v>4986</v>
      </c>
      <c r="AP755" s="82"/>
      <c r="AQ755" s="83"/>
      <c r="AR755" s="83"/>
      <c r="AS755" s="82">
        <v>0</v>
      </c>
      <c r="AT755" s="82"/>
      <c r="AU755" s="83">
        <v>45777</v>
      </c>
      <c r="AV755" s="82" t="s">
        <v>4979</v>
      </c>
      <c r="AW755" s="82">
        <v>2</v>
      </c>
      <c r="AX755" s="83"/>
      <c r="AY755" s="82" t="s">
        <v>4963</v>
      </c>
      <c r="AZ755" s="82">
        <v>1</v>
      </c>
      <c r="BA755" s="82"/>
      <c r="BB755" s="82"/>
      <c r="BC755" s="87"/>
      <c r="BD755" s="87"/>
      <c r="BE755" s="87"/>
      <c r="BF755" s="87"/>
      <c r="BG755" s="82" t="s">
        <v>4888</v>
      </c>
      <c r="BH755" s="82" t="s">
        <v>8703</v>
      </c>
      <c r="BI755" s="82"/>
      <c r="BJ755" s="82"/>
      <c r="BK755" s="82"/>
      <c r="BL755" s="86">
        <v>62863105.200000003</v>
      </c>
      <c r="BM755" s="82">
        <v>2.0522999999999998</v>
      </c>
      <c r="BN755" s="82" t="s">
        <v>4980</v>
      </c>
      <c r="BO755" s="82"/>
      <c r="BP755" s="88"/>
      <c r="BQ755" s="88"/>
      <c r="BR755" s="88"/>
      <c r="BS755" s="82"/>
      <c r="BT755" s="85"/>
    </row>
    <row r="756" spans="1:72" hidden="1">
      <c r="A756" s="82" t="s">
        <v>5099</v>
      </c>
      <c r="B756" s="82" t="s">
        <v>5100</v>
      </c>
      <c r="C756" s="82" t="s">
        <v>1882</v>
      </c>
      <c r="D756" s="82" t="s">
        <v>3400</v>
      </c>
      <c r="E756" s="82" t="s">
        <v>8736</v>
      </c>
      <c r="F756" s="82" t="s">
        <v>4978</v>
      </c>
      <c r="G756" s="83"/>
      <c r="H756" s="84">
        <v>46892</v>
      </c>
      <c r="I756" s="85"/>
      <c r="J756" s="82">
        <v>1070</v>
      </c>
      <c r="K756" s="86">
        <v>0</v>
      </c>
      <c r="L756" s="82"/>
      <c r="M756" s="82"/>
      <c r="N756" s="82"/>
      <c r="O756" s="82"/>
      <c r="P756" s="82" t="s">
        <v>5102</v>
      </c>
      <c r="Q756" s="86"/>
      <c r="R756" s="82">
        <v>0</v>
      </c>
      <c r="S756" s="86">
        <v>234460</v>
      </c>
      <c r="T756" s="83">
        <v>45777</v>
      </c>
      <c r="U756" s="82">
        <v>100</v>
      </c>
      <c r="V756" s="82">
        <v>138950</v>
      </c>
      <c r="W756" s="82" t="s">
        <v>4961</v>
      </c>
      <c r="X756" s="82">
        <v>1107.3939</v>
      </c>
      <c r="Y756" s="86">
        <v>51927913.609999999</v>
      </c>
      <c r="Z756" s="86"/>
      <c r="AA756" s="82">
        <v>1065.2</v>
      </c>
      <c r="AB756" s="86">
        <v>0.45</v>
      </c>
      <c r="AC756" s="86">
        <v>50174440</v>
      </c>
      <c r="AD756" s="86">
        <v>50174440</v>
      </c>
      <c r="AE756" s="86">
        <v>0</v>
      </c>
      <c r="AF756" s="86">
        <v>-1753473.61</v>
      </c>
      <c r="AG756" s="86">
        <v>-1978555.21</v>
      </c>
      <c r="AH756" s="86">
        <v>225081.60000000001</v>
      </c>
      <c r="AI756" s="86"/>
      <c r="AJ756" s="86">
        <v>3063048263.1500001</v>
      </c>
      <c r="AK756" s="82">
        <v>1.6380999999999999</v>
      </c>
      <c r="AL756" s="82" t="s">
        <v>8737</v>
      </c>
      <c r="AM756" s="82" t="s">
        <v>4979</v>
      </c>
      <c r="AN756" s="82">
        <v>794161</v>
      </c>
      <c r="AO756" s="82" t="s">
        <v>4998</v>
      </c>
      <c r="AP756" s="82"/>
      <c r="AQ756" s="83">
        <v>45722</v>
      </c>
      <c r="AR756" s="83"/>
      <c r="AS756" s="82">
        <v>0</v>
      </c>
      <c r="AT756" s="82"/>
      <c r="AU756" s="83">
        <v>45777</v>
      </c>
      <c r="AV756" s="82" t="s">
        <v>4979</v>
      </c>
      <c r="AW756" s="82">
        <v>5</v>
      </c>
      <c r="AX756" s="83"/>
      <c r="AY756" s="82" t="s">
        <v>4963</v>
      </c>
      <c r="AZ756" s="82">
        <v>1</v>
      </c>
      <c r="BA756" s="82"/>
      <c r="BB756" s="82"/>
      <c r="BC756" s="87"/>
      <c r="BD756" s="87"/>
      <c r="BE756" s="87"/>
      <c r="BF756" s="87"/>
      <c r="BG756" s="82" t="s">
        <v>4888</v>
      </c>
      <c r="BH756" s="82" t="s">
        <v>8703</v>
      </c>
      <c r="BI756" s="82"/>
      <c r="BJ756" s="82"/>
      <c r="BK756" s="82"/>
      <c r="BL756" s="86">
        <v>50174440</v>
      </c>
      <c r="BM756" s="82">
        <v>1.6380999999999999</v>
      </c>
      <c r="BN756" s="82" t="s">
        <v>4998</v>
      </c>
      <c r="BO756" s="82"/>
      <c r="BP756" s="88"/>
      <c r="BQ756" s="88"/>
      <c r="BR756" s="88"/>
      <c r="BS756" s="82"/>
      <c r="BT756" s="85"/>
    </row>
    <row r="757" spans="1:72" hidden="1">
      <c r="A757" s="82" t="s">
        <v>5099</v>
      </c>
      <c r="B757" s="82" t="s">
        <v>5100</v>
      </c>
      <c r="C757" s="82" t="s">
        <v>1947</v>
      </c>
      <c r="D757" s="82" t="s">
        <v>5484</v>
      </c>
      <c r="E757" s="82" t="s">
        <v>8891</v>
      </c>
      <c r="F757" s="82" t="s">
        <v>4978</v>
      </c>
      <c r="G757" s="83"/>
      <c r="H757" s="84">
        <v>11637</v>
      </c>
      <c r="I757" s="85"/>
      <c r="J757" s="82">
        <v>2469</v>
      </c>
      <c r="K757" s="86">
        <v>0</v>
      </c>
      <c r="L757" s="82"/>
      <c r="M757" s="82"/>
      <c r="N757" s="82"/>
      <c r="O757" s="82"/>
      <c r="P757" s="82" t="s">
        <v>4981</v>
      </c>
      <c r="Q757" s="86"/>
      <c r="R757" s="82">
        <v>0</v>
      </c>
      <c r="S757" s="86">
        <v>116370</v>
      </c>
      <c r="T757" s="83">
        <v>45777</v>
      </c>
      <c r="U757" s="82">
        <v>100</v>
      </c>
      <c r="V757" s="82">
        <v>6696</v>
      </c>
      <c r="W757" s="82" t="s">
        <v>4961</v>
      </c>
      <c r="X757" s="82">
        <v>2699.9315999999999</v>
      </c>
      <c r="Y757" s="86">
        <v>31419104.030000001</v>
      </c>
      <c r="Z757" s="86"/>
      <c r="AA757" s="82">
        <v>2511.9</v>
      </c>
      <c r="AB757" s="86">
        <v>-1.71</v>
      </c>
      <c r="AC757" s="86">
        <v>28731753</v>
      </c>
      <c r="AD757" s="86">
        <v>28731753</v>
      </c>
      <c r="AE757" s="86">
        <v>0</v>
      </c>
      <c r="AF757" s="86">
        <v>-2687351.03</v>
      </c>
      <c r="AG757" s="86">
        <v>-2188123.73</v>
      </c>
      <c r="AH757" s="86">
        <v>-499227.3</v>
      </c>
      <c r="AI757" s="86"/>
      <c r="AJ757" s="86">
        <v>3063048263.1500001</v>
      </c>
      <c r="AK757" s="82">
        <v>0.93799999999999994</v>
      </c>
      <c r="AL757" s="82" t="s">
        <v>8892</v>
      </c>
      <c r="AM757" s="82" t="s">
        <v>4979</v>
      </c>
      <c r="AN757" s="82">
        <v>7466</v>
      </c>
      <c r="AO757" s="82" t="s">
        <v>4982</v>
      </c>
      <c r="AP757" s="82"/>
      <c r="AQ757" s="83"/>
      <c r="AR757" s="83"/>
      <c r="AS757" s="82">
        <v>0</v>
      </c>
      <c r="AT757" s="82"/>
      <c r="AU757" s="83">
        <v>45777</v>
      </c>
      <c r="AV757" s="82" t="s">
        <v>4979</v>
      </c>
      <c r="AW757" s="82">
        <v>10</v>
      </c>
      <c r="AX757" s="83"/>
      <c r="AY757" s="82" t="s">
        <v>4963</v>
      </c>
      <c r="AZ757" s="82">
        <v>1</v>
      </c>
      <c r="BA757" s="82"/>
      <c r="BB757" s="82"/>
      <c r="BC757" s="87"/>
      <c r="BD757" s="87"/>
      <c r="BE757" s="87"/>
      <c r="BF757" s="87"/>
      <c r="BG757" s="82" t="s">
        <v>4888</v>
      </c>
      <c r="BH757" s="82" t="s">
        <v>8703</v>
      </c>
      <c r="BI757" s="82"/>
      <c r="BJ757" s="82"/>
      <c r="BK757" s="82"/>
      <c r="BL757" s="86">
        <v>28731753</v>
      </c>
      <c r="BM757" s="82">
        <v>0.93799999999999994</v>
      </c>
      <c r="BN757" s="82" t="s">
        <v>4983</v>
      </c>
      <c r="BO757" s="82"/>
      <c r="BP757" s="88"/>
      <c r="BQ757" s="88"/>
      <c r="BR757" s="88"/>
      <c r="BS757" s="82"/>
      <c r="BT757" s="85"/>
    </row>
    <row r="758" spans="1:72" hidden="1">
      <c r="A758" s="82" t="s">
        <v>5099</v>
      </c>
      <c r="B758" s="82" t="s">
        <v>5100</v>
      </c>
      <c r="C758" s="82" t="s">
        <v>1981</v>
      </c>
      <c r="D758" s="82" t="s">
        <v>5475</v>
      </c>
      <c r="E758" s="82" t="s">
        <v>8551</v>
      </c>
      <c r="F758" s="82" t="s">
        <v>4978</v>
      </c>
      <c r="G758" s="83"/>
      <c r="H758" s="84">
        <v>20174</v>
      </c>
      <c r="I758" s="85"/>
      <c r="J758" s="82">
        <v>2169.9</v>
      </c>
      <c r="K758" s="86">
        <v>0</v>
      </c>
      <c r="L758" s="82"/>
      <c r="M758" s="82"/>
      <c r="N758" s="82"/>
      <c r="O758" s="82"/>
      <c r="P758" s="82" t="s">
        <v>8279</v>
      </c>
      <c r="Q758" s="86"/>
      <c r="R758" s="82">
        <v>0</v>
      </c>
      <c r="S758" s="86">
        <v>201740</v>
      </c>
      <c r="T758" s="83">
        <v>45777</v>
      </c>
      <c r="U758" s="82">
        <v>100</v>
      </c>
      <c r="V758" s="82">
        <v>15335</v>
      </c>
      <c r="W758" s="82" t="s">
        <v>4961</v>
      </c>
      <c r="X758" s="82">
        <v>968.98760000000004</v>
      </c>
      <c r="Y758" s="86">
        <v>19548355.350000001</v>
      </c>
      <c r="Z758" s="86"/>
      <c r="AA758" s="82">
        <v>2152.3000000000002</v>
      </c>
      <c r="AB758" s="86">
        <v>0.82</v>
      </c>
      <c r="AC758" s="86">
        <v>43775562.600000001</v>
      </c>
      <c r="AD758" s="86">
        <v>43775562.600000001</v>
      </c>
      <c r="AE758" s="86">
        <v>0</v>
      </c>
      <c r="AF758" s="86">
        <v>24227207.25</v>
      </c>
      <c r="AG758" s="86">
        <v>23872144.850000001</v>
      </c>
      <c r="AH758" s="86">
        <v>355062.4</v>
      </c>
      <c r="AI758" s="86"/>
      <c r="AJ758" s="86">
        <v>3063048263.1500001</v>
      </c>
      <c r="AK758" s="82">
        <v>1.4292</v>
      </c>
      <c r="AL758" s="82" t="s">
        <v>8552</v>
      </c>
      <c r="AM758" s="82" t="s">
        <v>4979</v>
      </c>
      <c r="AN758" s="82">
        <v>73301</v>
      </c>
      <c r="AO758" s="82" t="s">
        <v>8280</v>
      </c>
      <c r="AP758" s="82"/>
      <c r="AQ758" s="83">
        <v>45771</v>
      </c>
      <c r="AR758" s="83"/>
      <c r="AS758" s="82">
        <v>0</v>
      </c>
      <c r="AT758" s="82"/>
      <c r="AU758" s="83">
        <v>45777</v>
      </c>
      <c r="AV758" s="82" t="s">
        <v>4979</v>
      </c>
      <c r="AW758" s="82">
        <v>10</v>
      </c>
      <c r="AX758" s="83"/>
      <c r="AY758" s="82" t="s">
        <v>4963</v>
      </c>
      <c r="AZ758" s="82">
        <v>1</v>
      </c>
      <c r="BA758" s="82"/>
      <c r="BB758" s="82"/>
      <c r="BC758" s="87"/>
      <c r="BD758" s="87"/>
      <c r="BE758" s="87"/>
      <c r="BF758" s="87"/>
      <c r="BG758" s="82" t="s">
        <v>4888</v>
      </c>
      <c r="BH758" s="82" t="s">
        <v>8703</v>
      </c>
      <c r="BI758" s="82"/>
      <c r="BJ758" s="82"/>
      <c r="BK758" s="82"/>
      <c r="BL758" s="86">
        <v>43775562.600000001</v>
      </c>
      <c r="BM758" s="82">
        <v>1.4292</v>
      </c>
      <c r="BN758" s="82" t="s">
        <v>4964</v>
      </c>
      <c r="BO758" s="82"/>
      <c r="BP758" s="88"/>
      <c r="BQ758" s="88"/>
      <c r="BR758" s="88"/>
      <c r="BS758" s="82"/>
      <c r="BT758" s="85"/>
    </row>
    <row r="759" spans="1:72" hidden="1">
      <c r="A759" s="82" t="s">
        <v>5099</v>
      </c>
      <c r="B759" s="82" t="s">
        <v>5100</v>
      </c>
      <c r="C759" s="82" t="s">
        <v>1996</v>
      </c>
      <c r="D759" s="82" t="s">
        <v>8763</v>
      </c>
      <c r="E759" s="82" t="s">
        <v>8764</v>
      </c>
      <c r="F759" s="82" t="s">
        <v>4978</v>
      </c>
      <c r="G759" s="83"/>
      <c r="H759" s="84">
        <v>83671</v>
      </c>
      <c r="I759" s="85"/>
      <c r="J759" s="82">
        <v>638.70000000000005</v>
      </c>
      <c r="K759" s="86">
        <v>0</v>
      </c>
      <c r="L759" s="82"/>
      <c r="M759" s="82"/>
      <c r="N759" s="82"/>
      <c r="O759" s="82"/>
      <c r="P759" s="82" t="s">
        <v>8765</v>
      </c>
      <c r="Q759" s="86"/>
      <c r="R759" s="82">
        <v>0</v>
      </c>
      <c r="S759" s="86">
        <v>836710</v>
      </c>
      <c r="T759" s="83">
        <v>45777</v>
      </c>
      <c r="U759" s="82">
        <v>100</v>
      </c>
      <c r="V759" s="82">
        <v>84951</v>
      </c>
      <c r="W759" s="82" t="s">
        <v>4961</v>
      </c>
      <c r="X759" s="82">
        <v>503.98809999999997</v>
      </c>
      <c r="Y759" s="86">
        <v>42169190.43</v>
      </c>
      <c r="Z759" s="86"/>
      <c r="AA759" s="82">
        <v>622.70000000000005</v>
      </c>
      <c r="AB759" s="86">
        <v>2.57</v>
      </c>
      <c r="AC759" s="86">
        <v>53440667.700000003</v>
      </c>
      <c r="AD759" s="86">
        <v>53440667.700000003</v>
      </c>
      <c r="AE759" s="86">
        <v>0</v>
      </c>
      <c r="AF759" s="86">
        <v>11271477.27</v>
      </c>
      <c r="AG759" s="86">
        <v>9932741.2699999996</v>
      </c>
      <c r="AH759" s="86">
        <v>1338736</v>
      </c>
      <c r="AI759" s="86"/>
      <c r="AJ759" s="86">
        <v>3063048263.1500001</v>
      </c>
      <c r="AK759" s="82">
        <v>1.7446999999999999</v>
      </c>
      <c r="AL759" s="82" t="s">
        <v>8766</v>
      </c>
      <c r="AM759" s="82" t="s">
        <v>4979</v>
      </c>
      <c r="AN759" s="82">
        <v>782929</v>
      </c>
      <c r="AO759" s="82" t="s">
        <v>4989</v>
      </c>
      <c r="AP759" s="82"/>
      <c r="AQ759" s="83">
        <v>45601</v>
      </c>
      <c r="AR759" s="83"/>
      <c r="AS759" s="82">
        <v>0</v>
      </c>
      <c r="AT759" s="82"/>
      <c r="AU759" s="83">
        <v>45777</v>
      </c>
      <c r="AV759" s="82" t="s">
        <v>4979</v>
      </c>
      <c r="AW759" s="82">
        <v>10</v>
      </c>
      <c r="AX759" s="83"/>
      <c r="AY759" s="82" t="s">
        <v>4963</v>
      </c>
      <c r="AZ759" s="82">
        <v>1</v>
      </c>
      <c r="BA759" s="82"/>
      <c r="BB759" s="82"/>
      <c r="BC759" s="87"/>
      <c r="BD759" s="87"/>
      <c r="BE759" s="87"/>
      <c r="BF759" s="87"/>
      <c r="BG759" s="82" t="s">
        <v>4888</v>
      </c>
      <c r="BH759" s="82" t="s">
        <v>8703</v>
      </c>
      <c r="BI759" s="82"/>
      <c r="BJ759" s="82"/>
      <c r="BK759" s="82"/>
      <c r="BL759" s="86">
        <v>53440667.700000003</v>
      </c>
      <c r="BM759" s="82">
        <v>1.7446999999999999</v>
      </c>
      <c r="BN759" s="82" t="s">
        <v>4964</v>
      </c>
      <c r="BO759" s="82"/>
      <c r="BP759" s="88"/>
      <c r="BQ759" s="88"/>
      <c r="BR759" s="88"/>
      <c r="BS759" s="82"/>
      <c r="BT759" s="85"/>
    </row>
    <row r="760" spans="1:72" hidden="1">
      <c r="A760" s="82" t="s">
        <v>5099</v>
      </c>
      <c r="B760" s="82" t="s">
        <v>5100</v>
      </c>
      <c r="C760" s="82" t="s">
        <v>2127</v>
      </c>
      <c r="D760" s="82" t="s">
        <v>5490</v>
      </c>
      <c r="E760" s="82" t="s">
        <v>8554</v>
      </c>
      <c r="F760" s="82" t="s">
        <v>4978</v>
      </c>
      <c r="G760" s="83"/>
      <c r="H760" s="84">
        <v>15795</v>
      </c>
      <c r="I760" s="85"/>
      <c r="J760" s="82">
        <v>1641.6</v>
      </c>
      <c r="K760" s="86">
        <v>0</v>
      </c>
      <c r="L760" s="82"/>
      <c r="M760" s="82"/>
      <c r="N760" s="82"/>
      <c r="O760" s="82"/>
      <c r="P760" s="82" t="s">
        <v>5007</v>
      </c>
      <c r="Q760" s="86"/>
      <c r="R760" s="82">
        <v>0</v>
      </c>
      <c r="S760" s="86">
        <v>157950</v>
      </c>
      <c r="T760" s="83">
        <v>45777</v>
      </c>
      <c r="U760" s="82">
        <v>100</v>
      </c>
      <c r="V760" s="82">
        <v>16385</v>
      </c>
      <c r="W760" s="82" t="s">
        <v>4961</v>
      </c>
      <c r="X760" s="82">
        <v>1900.2670000000001</v>
      </c>
      <c r="Y760" s="86">
        <v>30014717.170000002</v>
      </c>
      <c r="Z760" s="86"/>
      <c r="AA760" s="82">
        <v>1620.5</v>
      </c>
      <c r="AB760" s="86">
        <v>1.3</v>
      </c>
      <c r="AC760" s="86">
        <v>25929072</v>
      </c>
      <c r="AD760" s="86">
        <v>25929072</v>
      </c>
      <c r="AE760" s="86">
        <v>0</v>
      </c>
      <c r="AF760" s="86">
        <v>-4085645.17</v>
      </c>
      <c r="AG760" s="86">
        <v>-4418919.67</v>
      </c>
      <c r="AH760" s="86">
        <v>333274.5</v>
      </c>
      <c r="AI760" s="86"/>
      <c r="AJ760" s="86">
        <v>3063048263.1500001</v>
      </c>
      <c r="AK760" s="82">
        <v>0.84650000000000003</v>
      </c>
      <c r="AL760" s="82" t="s">
        <v>8555</v>
      </c>
      <c r="AM760" s="82" t="s">
        <v>4979</v>
      </c>
      <c r="AN760" s="82">
        <v>73551</v>
      </c>
      <c r="AO760" s="82" t="s">
        <v>5008</v>
      </c>
      <c r="AP760" s="82"/>
      <c r="AQ760" s="83">
        <v>45680</v>
      </c>
      <c r="AR760" s="83"/>
      <c r="AS760" s="82">
        <v>0</v>
      </c>
      <c r="AT760" s="82"/>
      <c r="AU760" s="83">
        <v>45777</v>
      </c>
      <c r="AV760" s="82" t="s">
        <v>4979</v>
      </c>
      <c r="AW760" s="82">
        <v>10</v>
      </c>
      <c r="AX760" s="83"/>
      <c r="AY760" s="82" t="s">
        <v>4963</v>
      </c>
      <c r="AZ760" s="82">
        <v>1</v>
      </c>
      <c r="BA760" s="82"/>
      <c r="BB760" s="82"/>
      <c r="BC760" s="87"/>
      <c r="BD760" s="87"/>
      <c r="BE760" s="87"/>
      <c r="BF760" s="87"/>
      <c r="BG760" s="82" t="s">
        <v>4888</v>
      </c>
      <c r="BH760" s="82" t="s">
        <v>8703</v>
      </c>
      <c r="BI760" s="82"/>
      <c r="BJ760" s="82"/>
      <c r="BK760" s="82"/>
      <c r="BL760" s="86">
        <v>25929072</v>
      </c>
      <c r="BM760" s="82">
        <v>0.84650000000000003</v>
      </c>
      <c r="BN760" s="82" t="s">
        <v>5008</v>
      </c>
      <c r="BO760" s="82"/>
      <c r="BP760" s="88"/>
      <c r="BQ760" s="88"/>
      <c r="BR760" s="88"/>
      <c r="BS760" s="82"/>
      <c r="BT760" s="85"/>
    </row>
    <row r="761" spans="1:72" hidden="1">
      <c r="A761" s="82" t="s">
        <v>5099</v>
      </c>
      <c r="B761" s="82" t="s">
        <v>5100</v>
      </c>
      <c r="C761" s="82" t="s">
        <v>2133</v>
      </c>
      <c r="D761" s="82" t="s">
        <v>5455</v>
      </c>
      <c r="E761" s="82" t="s">
        <v>8899</v>
      </c>
      <c r="F761" s="82" t="s">
        <v>4978</v>
      </c>
      <c r="G761" s="83"/>
      <c r="H761" s="84">
        <v>105026</v>
      </c>
      <c r="I761" s="85"/>
      <c r="J761" s="82">
        <v>410.75</v>
      </c>
      <c r="K761" s="86">
        <v>0</v>
      </c>
      <c r="L761" s="82"/>
      <c r="M761" s="82"/>
      <c r="N761" s="82"/>
      <c r="O761" s="82"/>
      <c r="P761" s="82" t="s">
        <v>8769</v>
      </c>
      <c r="Q761" s="86"/>
      <c r="R761" s="82">
        <v>0</v>
      </c>
      <c r="S761" s="86">
        <v>1050260</v>
      </c>
      <c r="T761" s="83">
        <v>45777</v>
      </c>
      <c r="U761" s="82">
        <v>100</v>
      </c>
      <c r="V761" s="82">
        <v>9796</v>
      </c>
      <c r="W761" s="82" t="s">
        <v>4961</v>
      </c>
      <c r="X761" s="82">
        <v>423.50139999999999</v>
      </c>
      <c r="Y761" s="86">
        <v>44478653.770000003</v>
      </c>
      <c r="Z761" s="86"/>
      <c r="AA761" s="82">
        <v>404.45</v>
      </c>
      <c r="AB761" s="86">
        <v>1.56</v>
      </c>
      <c r="AC761" s="86">
        <v>43139429.5</v>
      </c>
      <c r="AD761" s="86">
        <v>43139429.5</v>
      </c>
      <c r="AE761" s="86">
        <v>0</v>
      </c>
      <c r="AF761" s="86">
        <v>-1339224.27</v>
      </c>
      <c r="AG761" s="86">
        <v>-2000888.07</v>
      </c>
      <c r="AH761" s="86">
        <v>661663.80000000005</v>
      </c>
      <c r="AI761" s="86"/>
      <c r="AJ761" s="86">
        <v>3063048263.1500001</v>
      </c>
      <c r="AK761" s="82">
        <v>1.4084000000000001</v>
      </c>
      <c r="AL761" s="82" t="s">
        <v>8900</v>
      </c>
      <c r="AM761" s="82" t="s">
        <v>4979</v>
      </c>
      <c r="AN761" s="82">
        <v>71831</v>
      </c>
      <c r="AO761" s="82" t="s">
        <v>8771</v>
      </c>
      <c r="AP761" s="82"/>
      <c r="AQ761" s="83">
        <v>45702</v>
      </c>
      <c r="AR761" s="83"/>
      <c r="AS761" s="82">
        <v>0</v>
      </c>
      <c r="AT761" s="82"/>
      <c r="AU761" s="83">
        <v>45777</v>
      </c>
      <c r="AV761" s="82" t="s">
        <v>4979</v>
      </c>
      <c r="AW761" s="82">
        <v>10</v>
      </c>
      <c r="AX761" s="83"/>
      <c r="AY761" s="82" t="s">
        <v>4963</v>
      </c>
      <c r="AZ761" s="82">
        <v>1</v>
      </c>
      <c r="BA761" s="82"/>
      <c r="BB761" s="82"/>
      <c r="BC761" s="87"/>
      <c r="BD761" s="87"/>
      <c r="BE761" s="87"/>
      <c r="BF761" s="87"/>
      <c r="BG761" s="82" t="s">
        <v>4888</v>
      </c>
      <c r="BH761" s="82" t="s">
        <v>8703</v>
      </c>
      <c r="BI761" s="82"/>
      <c r="BJ761" s="82"/>
      <c r="BK761" s="82"/>
      <c r="BL761" s="86">
        <v>43139429.5</v>
      </c>
      <c r="BM761" s="82">
        <v>1.4084000000000001</v>
      </c>
      <c r="BN761" s="82" t="s">
        <v>4975</v>
      </c>
      <c r="BO761" s="82"/>
      <c r="BP761" s="88"/>
      <c r="BQ761" s="88"/>
      <c r="BR761" s="88"/>
      <c r="BS761" s="82"/>
      <c r="BT761" s="85"/>
    </row>
    <row r="762" spans="1:72" hidden="1">
      <c r="A762" s="82" t="s">
        <v>5099</v>
      </c>
      <c r="B762" s="82" t="s">
        <v>5100</v>
      </c>
      <c r="C762" s="82" t="s">
        <v>2251</v>
      </c>
      <c r="D762" s="82" t="s">
        <v>5459</v>
      </c>
      <c r="E762" s="82" t="s">
        <v>8556</v>
      </c>
      <c r="F762" s="82" t="s">
        <v>4978</v>
      </c>
      <c r="G762" s="83"/>
      <c r="H762" s="84">
        <v>13380</v>
      </c>
      <c r="I762" s="85"/>
      <c r="J762" s="82">
        <v>3640.2</v>
      </c>
      <c r="K762" s="86">
        <v>0</v>
      </c>
      <c r="L762" s="82"/>
      <c r="M762" s="82"/>
      <c r="N762" s="82"/>
      <c r="O762" s="82"/>
      <c r="P762" s="82" t="s">
        <v>8557</v>
      </c>
      <c r="Q762" s="86"/>
      <c r="R762" s="82">
        <v>0</v>
      </c>
      <c r="S762" s="86">
        <v>13380</v>
      </c>
      <c r="T762" s="83">
        <v>45777</v>
      </c>
      <c r="U762" s="82">
        <v>100</v>
      </c>
      <c r="V762" s="82">
        <v>26675</v>
      </c>
      <c r="W762" s="82" t="s">
        <v>4961</v>
      </c>
      <c r="X762" s="82">
        <v>768.83910000000003</v>
      </c>
      <c r="Y762" s="86">
        <v>10287067.550000001</v>
      </c>
      <c r="Z762" s="86"/>
      <c r="AA762" s="82">
        <v>3647.7</v>
      </c>
      <c r="AB762" s="86">
        <v>-0.21</v>
      </c>
      <c r="AC762" s="86">
        <v>48705876</v>
      </c>
      <c r="AD762" s="86">
        <v>48705876</v>
      </c>
      <c r="AE762" s="86">
        <v>0</v>
      </c>
      <c r="AF762" s="86">
        <v>38418808.450000003</v>
      </c>
      <c r="AG762" s="86">
        <v>38519158.450000003</v>
      </c>
      <c r="AH762" s="86">
        <v>-100350</v>
      </c>
      <c r="AI762" s="86"/>
      <c r="AJ762" s="86">
        <v>3063048263.1500001</v>
      </c>
      <c r="AK762" s="82">
        <v>1.5901000000000001</v>
      </c>
      <c r="AL762" s="82" t="s">
        <v>8558</v>
      </c>
      <c r="AM762" s="82" t="s">
        <v>4979</v>
      </c>
      <c r="AN762" s="82">
        <v>7683</v>
      </c>
      <c r="AO762" s="82" t="s">
        <v>5023</v>
      </c>
      <c r="AP762" s="82"/>
      <c r="AQ762" s="83">
        <v>45701</v>
      </c>
      <c r="AR762" s="83"/>
      <c r="AS762" s="82">
        <v>0</v>
      </c>
      <c r="AT762" s="82"/>
      <c r="AU762" s="83">
        <v>45777</v>
      </c>
      <c r="AV762" s="82" t="s">
        <v>4979</v>
      </c>
      <c r="AW762" s="82">
        <v>1</v>
      </c>
      <c r="AX762" s="83"/>
      <c r="AY762" s="82" t="s">
        <v>4963</v>
      </c>
      <c r="AZ762" s="82">
        <v>1</v>
      </c>
      <c r="BA762" s="82"/>
      <c r="BB762" s="82"/>
      <c r="BC762" s="87"/>
      <c r="BD762" s="87"/>
      <c r="BE762" s="87"/>
      <c r="BF762" s="87"/>
      <c r="BG762" s="82" t="s">
        <v>4888</v>
      </c>
      <c r="BH762" s="82" t="s">
        <v>8703</v>
      </c>
      <c r="BI762" s="82"/>
      <c r="BJ762" s="82"/>
      <c r="BK762" s="82"/>
      <c r="BL762" s="86">
        <v>48705876</v>
      </c>
      <c r="BM762" s="82">
        <v>1.5901000000000001</v>
      </c>
      <c r="BN762" s="82" t="s">
        <v>4994</v>
      </c>
      <c r="BO762" s="82"/>
      <c r="BP762" s="88"/>
      <c r="BQ762" s="88"/>
      <c r="BR762" s="88"/>
      <c r="BS762" s="82"/>
      <c r="BT762" s="85"/>
    </row>
    <row r="763" spans="1:72" hidden="1">
      <c r="A763" s="82" t="s">
        <v>5099</v>
      </c>
      <c r="B763" s="82" t="s">
        <v>5100</v>
      </c>
      <c r="C763" s="82" t="s">
        <v>12179</v>
      </c>
      <c r="D763" s="82" t="s">
        <v>12180</v>
      </c>
      <c r="E763" s="82" t="s">
        <v>12181</v>
      </c>
      <c r="F763" s="82" t="s">
        <v>4978</v>
      </c>
      <c r="G763" s="83"/>
      <c r="H763" s="84">
        <v>77656</v>
      </c>
      <c r="I763" s="85"/>
      <c r="J763" s="82">
        <v>511</v>
      </c>
      <c r="K763" s="86">
        <v>0</v>
      </c>
      <c r="L763" s="82"/>
      <c r="M763" s="82"/>
      <c r="N763" s="82"/>
      <c r="O763" s="82"/>
      <c r="P763" s="82" t="s">
        <v>8501</v>
      </c>
      <c r="Q763" s="86"/>
      <c r="R763" s="82">
        <v>0</v>
      </c>
      <c r="S763" s="86">
        <v>776560</v>
      </c>
      <c r="T763" s="83">
        <v>45777</v>
      </c>
      <c r="U763" s="82">
        <v>100</v>
      </c>
      <c r="V763" s="82">
        <v>174029</v>
      </c>
      <c r="W763" s="82" t="s">
        <v>4961</v>
      </c>
      <c r="X763" s="82">
        <v>480</v>
      </c>
      <c r="Y763" s="86">
        <v>37274880</v>
      </c>
      <c r="Z763" s="86"/>
      <c r="AA763" s="82">
        <v>514.1</v>
      </c>
      <c r="AB763" s="86">
        <v>-0.6</v>
      </c>
      <c r="AC763" s="86">
        <v>39682216</v>
      </c>
      <c r="AD763" s="86">
        <v>39682216</v>
      </c>
      <c r="AE763" s="86">
        <v>0</v>
      </c>
      <c r="AF763" s="86">
        <v>2407336</v>
      </c>
      <c r="AG763" s="86">
        <v>2648069.6</v>
      </c>
      <c r="AH763" s="86">
        <v>-240733.6</v>
      </c>
      <c r="AI763" s="86"/>
      <c r="AJ763" s="86">
        <v>3063048263.1500001</v>
      </c>
      <c r="AK763" s="82">
        <v>1.2955000000000001</v>
      </c>
      <c r="AL763" s="82" t="s">
        <v>12182</v>
      </c>
      <c r="AM763" s="82" t="s">
        <v>4979</v>
      </c>
      <c r="AN763" s="82">
        <v>799378</v>
      </c>
      <c r="AO763" s="82" t="s">
        <v>4998</v>
      </c>
      <c r="AP763" s="82"/>
      <c r="AQ763" s="83"/>
      <c r="AR763" s="83"/>
      <c r="AS763" s="82">
        <v>0</v>
      </c>
      <c r="AT763" s="82"/>
      <c r="AU763" s="83">
        <v>45777</v>
      </c>
      <c r="AV763" s="82" t="s">
        <v>4979</v>
      </c>
      <c r="AW763" s="82">
        <v>10</v>
      </c>
      <c r="AX763" s="83"/>
      <c r="AY763" s="82" t="s">
        <v>4963</v>
      </c>
      <c r="AZ763" s="82">
        <v>1</v>
      </c>
      <c r="BA763" s="82"/>
      <c r="BB763" s="82"/>
      <c r="BC763" s="87"/>
      <c r="BD763" s="87"/>
      <c r="BE763" s="87"/>
      <c r="BF763" s="87"/>
      <c r="BG763" s="82" t="s">
        <v>4888</v>
      </c>
      <c r="BH763" s="82" t="s">
        <v>8703</v>
      </c>
      <c r="BI763" s="82"/>
      <c r="BJ763" s="82"/>
      <c r="BK763" s="82"/>
      <c r="BL763" s="86">
        <v>39682216</v>
      </c>
      <c r="BM763" s="82">
        <v>1.2955000000000001</v>
      </c>
      <c r="BN763" s="82" t="s">
        <v>4998</v>
      </c>
      <c r="BO763" s="82"/>
      <c r="BP763" s="88"/>
      <c r="BQ763" s="88"/>
      <c r="BR763" s="88"/>
      <c r="BS763" s="82"/>
      <c r="BT763" s="85"/>
    </row>
    <row r="764" spans="1:72" hidden="1">
      <c r="A764" s="82" t="s">
        <v>5099</v>
      </c>
      <c r="B764" s="82" t="s">
        <v>5100</v>
      </c>
      <c r="C764" s="82" t="s">
        <v>2178</v>
      </c>
      <c r="D764" s="82" t="s">
        <v>5531</v>
      </c>
      <c r="E764" s="82" t="s">
        <v>8787</v>
      </c>
      <c r="F764" s="82" t="s">
        <v>4978</v>
      </c>
      <c r="G764" s="83"/>
      <c r="H764" s="84">
        <v>1185</v>
      </c>
      <c r="I764" s="85"/>
      <c r="J764" s="82">
        <v>45615</v>
      </c>
      <c r="K764" s="86">
        <v>0</v>
      </c>
      <c r="L764" s="82"/>
      <c r="M764" s="82"/>
      <c r="N764" s="82"/>
      <c r="O764" s="82"/>
      <c r="P764" s="82" t="s">
        <v>5066</v>
      </c>
      <c r="Q764" s="86"/>
      <c r="R764" s="82">
        <v>0</v>
      </c>
      <c r="S764" s="86">
        <v>11850</v>
      </c>
      <c r="T764" s="83">
        <v>45777</v>
      </c>
      <c r="U764" s="82">
        <v>100</v>
      </c>
      <c r="V764" s="82">
        <v>16646</v>
      </c>
      <c r="W764" s="82" t="s">
        <v>4961</v>
      </c>
      <c r="X764" s="82">
        <v>39355.574999999997</v>
      </c>
      <c r="Y764" s="86">
        <v>46636356.369999997</v>
      </c>
      <c r="Z764" s="86"/>
      <c r="AA764" s="82">
        <v>45000</v>
      </c>
      <c r="AB764" s="86">
        <v>1.37</v>
      </c>
      <c r="AC764" s="86">
        <v>54053775</v>
      </c>
      <c r="AD764" s="86">
        <v>54053775</v>
      </c>
      <c r="AE764" s="86">
        <v>0</v>
      </c>
      <c r="AF764" s="86">
        <v>7417418.6299999999</v>
      </c>
      <c r="AG764" s="86">
        <v>6688643.6299999999</v>
      </c>
      <c r="AH764" s="86">
        <v>728775</v>
      </c>
      <c r="AI764" s="86"/>
      <c r="AJ764" s="86">
        <v>3063048263.1500001</v>
      </c>
      <c r="AK764" s="82">
        <v>1.7646999999999999</v>
      </c>
      <c r="AL764" s="82" t="s">
        <v>8788</v>
      </c>
      <c r="AM764" s="82" t="s">
        <v>4979</v>
      </c>
      <c r="AN764" s="82">
        <v>7626</v>
      </c>
      <c r="AO764" s="82" t="s">
        <v>5067</v>
      </c>
      <c r="AP764" s="82"/>
      <c r="AQ764" s="83">
        <v>45700</v>
      </c>
      <c r="AR764" s="83"/>
      <c r="AS764" s="82">
        <v>0</v>
      </c>
      <c r="AT764" s="82"/>
      <c r="AU764" s="83">
        <v>45777</v>
      </c>
      <c r="AV764" s="82" t="s">
        <v>4979</v>
      </c>
      <c r="AW764" s="82">
        <v>10</v>
      </c>
      <c r="AX764" s="83"/>
      <c r="AY764" s="82" t="s">
        <v>4963</v>
      </c>
      <c r="AZ764" s="82">
        <v>1</v>
      </c>
      <c r="BA764" s="82"/>
      <c r="BB764" s="82"/>
      <c r="BC764" s="87"/>
      <c r="BD764" s="87"/>
      <c r="BE764" s="87"/>
      <c r="BF764" s="87"/>
      <c r="BG764" s="82" t="s">
        <v>4888</v>
      </c>
      <c r="BH764" s="82" t="s">
        <v>8703</v>
      </c>
      <c r="BI764" s="82"/>
      <c r="BJ764" s="82"/>
      <c r="BK764" s="82"/>
      <c r="BL764" s="86">
        <v>54053775</v>
      </c>
      <c r="BM764" s="82">
        <v>1.7646999999999999</v>
      </c>
      <c r="BN764" s="82" t="s">
        <v>5068</v>
      </c>
      <c r="BO764" s="82"/>
      <c r="BP764" s="88"/>
      <c r="BQ764" s="88"/>
      <c r="BR764" s="88"/>
      <c r="BS764" s="82"/>
      <c r="BT764" s="85"/>
    </row>
    <row r="765" spans="1:72" hidden="1">
      <c r="A765" s="82" t="s">
        <v>5099</v>
      </c>
      <c r="B765" s="82" t="s">
        <v>5100</v>
      </c>
      <c r="C765" s="82" t="s">
        <v>9131</v>
      </c>
      <c r="D765" s="82" t="s">
        <v>5439</v>
      </c>
      <c r="E765" s="82" t="s">
        <v>8849</v>
      </c>
      <c r="F765" s="82" t="s">
        <v>4978</v>
      </c>
      <c r="G765" s="83"/>
      <c r="H765" s="84">
        <v>11637</v>
      </c>
      <c r="I765" s="85"/>
      <c r="J765" s="82">
        <v>5321.5</v>
      </c>
      <c r="K765" s="86">
        <v>0</v>
      </c>
      <c r="L765" s="82"/>
      <c r="M765" s="82"/>
      <c r="N765" s="82"/>
      <c r="O765" s="82"/>
      <c r="P765" s="82" t="s">
        <v>4981</v>
      </c>
      <c r="Q765" s="86"/>
      <c r="R765" s="82">
        <v>0</v>
      </c>
      <c r="S765" s="86">
        <v>58185</v>
      </c>
      <c r="T765" s="83">
        <v>45777</v>
      </c>
      <c r="U765" s="82">
        <v>100</v>
      </c>
      <c r="V765" s="82">
        <v>168412</v>
      </c>
      <c r="W765" s="82" t="s">
        <v>4961</v>
      </c>
      <c r="X765" s="82">
        <v>6329.9939000000004</v>
      </c>
      <c r="Y765" s="86">
        <v>73662139.590000004</v>
      </c>
      <c r="Z765" s="86"/>
      <c r="AA765" s="82">
        <v>5404</v>
      </c>
      <c r="AB765" s="86">
        <v>-1.53</v>
      </c>
      <c r="AC765" s="86">
        <v>61926295.5</v>
      </c>
      <c r="AD765" s="86">
        <v>61926295.5</v>
      </c>
      <c r="AE765" s="86">
        <v>0</v>
      </c>
      <c r="AF765" s="86">
        <v>-11735844.09</v>
      </c>
      <c r="AG765" s="86">
        <v>-10775791.59</v>
      </c>
      <c r="AH765" s="86">
        <v>-960052.5</v>
      </c>
      <c r="AI765" s="86"/>
      <c r="AJ765" s="86">
        <v>3063048263.1500001</v>
      </c>
      <c r="AK765" s="82">
        <v>2.0217000000000001</v>
      </c>
      <c r="AL765" s="82" t="s">
        <v>8850</v>
      </c>
      <c r="AM765" s="82" t="s">
        <v>4979</v>
      </c>
      <c r="AN765" s="82">
        <v>73490</v>
      </c>
      <c r="AO765" s="82" t="s">
        <v>4982</v>
      </c>
      <c r="AP765" s="82"/>
      <c r="AQ765" s="83">
        <v>45687</v>
      </c>
      <c r="AR765" s="83"/>
      <c r="AS765" s="82">
        <v>0</v>
      </c>
      <c r="AT765" s="82"/>
      <c r="AU765" s="83">
        <v>45777</v>
      </c>
      <c r="AV765" s="82" t="s">
        <v>4979</v>
      </c>
      <c r="AW765" s="82">
        <v>5</v>
      </c>
      <c r="AX765" s="83"/>
      <c r="AY765" s="82" t="s">
        <v>4963</v>
      </c>
      <c r="AZ765" s="82">
        <v>1</v>
      </c>
      <c r="BA765" s="82"/>
      <c r="BB765" s="82"/>
      <c r="BC765" s="87"/>
      <c r="BD765" s="87"/>
      <c r="BE765" s="87"/>
      <c r="BF765" s="87"/>
      <c r="BG765" s="82" t="s">
        <v>4888</v>
      </c>
      <c r="BH765" s="82" t="s">
        <v>8703</v>
      </c>
      <c r="BI765" s="82"/>
      <c r="BJ765" s="82"/>
      <c r="BK765" s="82"/>
      <c r="BL765" s="86">
        <v>61926295.5</v>
      </c>
      <c r="BM765" s="82">
        <v>2.0217000000000001</v>
      </c>
      <c r="BN765" s="82" t="s">
        <v>4983</v>
      </c>
      <c r="BO765" s="82"/>
      <c r="BP765" s="88"/>
      <c r="BQ765" s="88"/>
      <c r="BR765" s="88"/>
      <c r="BS765" s="82"/>
      <c r="BT765" s="85"/>
    </row>
    <row r="766" spans="1:72" hidden="1">
      <c r="A766" s="82" t="s">
        <v>5099</v>
      </c>
      <c r="B766" s="82" t="s">
        <v>5100</v>
      </c>
      <c r="C766" s="82" t="s">
        <v>2232</v>
      </c>
      <c r="D766" s="82" t="s">
        <v>3369</v>
      </c>
      <c r="E766" s="82" t="s">
        <v>8310</v>
      </c>
      <c r="F766" s="82" t="s">
        <v>4978</v>
      </c>
      <c r="G766" s="83"/>
      <c r="H766" s="84">
        <v>111582</v>
      </c>
      <c r="I766" s="85"/>
      <c r="J766" s="82">
        <v>407.4</v>
      </c>
      <c r="K766" s="86">
        <v>0</v>
      </c>
      <c r="L766" s="82"/>
      <c r="M766" s="82"/>
      <c r="N766" s="82"/>
      <c r="O766" s="82"/>
      <c r="P766" s="82" t="s">
        <v>8287</v>
      </c>
      <c r="Q766" s="86"/>
      <c r="R766" s="82">
        <v>0</v>
      </c>
      <c r="S766" s="86">
        <v>1115820</v>
      </c>
      <c r="T766" s="83">
        <v>45777</v>
      </c>
      <c r="U766" s="82">
        <v>100</v>
      </c>
      <c r="V766" s="82">
        <v>6732</v>
      </c>
      <c r="W766" s="82" t="s">
        <v>4961</v>
      </c>
      <c r="X766" s="82">
        <v>225.81469999999999</v>
      </c>
      <c r="Y766" s="86">
        <v>25196855.09</v>
      </c>
      <c r="Z766" s="86"/>
      <c r="AA766" s="82">
        <v>413.5</v>
      </c>
      <c r="AB766" s="86">
        <v>-1.48</v>
      </c>
      <c r="AC766" s="86">
        <v>45458506.799999997</v>
      </c>
      <c r="AD766" s="86">
        <v>45458506.799999997</v>
      </c>
      <c r="AE766" s="86">
        <v>0</v>
      </c>
      <c r="AF766" s="86">
        <v>20261651.710000001</v>
      </c>
      <c r="AG766" s="86">
        <v>20942301.91</v>
      </c>
      <c r="AH766" s="86">
        <v>-680650.2</v>
      </c>
      <c r="AI766" s="86"/>
      <c r="AJ766" s="86">
        <v>3063048263.1500001</v>
      </c>
      <c r="AK766" s="82">
        <v>1.4841</v>
      </c>
      <c r="AL766" s="82" t="s">
        <v>8559</v>
      </c>
      <c r="AM766" s="82" t="s">
        <v>4979</v>
      </c>
      <c r="AN766" s="82">
        <v>7708</v>
      </c>
      <c r="AO766" s="82" t="s">
        <v>8280</v>
      </c>
      <c r="AP766" s="82"/>
      <c r="AQ766" s="83">
        <v>45734</v>
      </c>
      <c r="AR766" s="83"/>
      <c r="AS766" s="82">
        <v>0</v>
      </c>
      <c r="AT766" s="82"/>
      <c r="AU766" s="83">
        <v>45777</v>
      </c>
      <c r="AV766" s="82" t="s">
        <v>4979</v>
      </c>
      <c r="AW766" s="82">
        <v>10</v>
      </c>
      <c r="AX766" s="83"/>
      <c r="AY766" s="82" t="s">
        <v>4963</v>
      </c>
      <c r="AZ766" s="82">
        <v>1</v>
      </c>
      <c r="BA766" s="82"/>
      <c r="BB766" s="82"/>
      <c r="BC766" s="87"/>
      <c r="BD766" s="87"/>
      <c r="BE766" s="87"/>
      <c r="BF766" s="87"/>
      <c r="BG766" s="82" t="s">
        <v>4888</v>
      </c>
      <c r="BH766" s="82" t="s">
        <v>8703</v>
      </c>
      <c r="BI766" s="82"/>
      <c r="BJ766" s="82"/>
      <c r="BK766" s="82"/>
      <c r="BL766" s="86">
        <v>45458506.799999997</v>
      </c>
      <c r="BM766" s="82">
        <v>1.4841</v>
      </c>
      <c r="BN766" s="82" t="s">
        <v>4964</v>
      </c>
      <c r="BO766" s="82"/>
      <c r="BP766" s="88"/>
      <c r="BQ766" s="88"/>
      <c r="BR766" s="88"/>
      <c r="BS766" s="82"/>
      <c r="BT766" s="85"/>
    </row>
    <row r="767" spans="1:72" hidden="1">
      <c r="A767" s="82" t="s">
        <v>5099</v>
      </c>
      <c r="B767" s="82" t="s">
        <v>5100</v>
      </c>
      <c r="C767" s="82" t="s">
        <v>2315</v>
      </c>
      <c r="D767" s="82" t="s">
        <v>8915</v>
      </c>
      <c r="E767" s="82" t="s">
        <v>8916</v>
      </c>
      <c r="F767" s="82" t="s">
        <v>4978</v>
      </c>
      <c r="G767" s="83"/>
      <c r="H767" s="84">
        <v>35386</v>
      </c>
      <c r="I767" s="85"/>
      <c r="J767" s="82">
        <v>1375.1</v>
      </c>
      <c r="K767" s="86">
        <v>0</v>
      </c>
      <c r="L767" s="82"/>
      <c r="M767" s="82"/>
      <c r="N767" s="82"/>
      <c r="O767" s="82"/>
      <c r="P767" s="82" t="s">
        <v>5007</v>
      </c>
      <c r="Q767" s="86"/>
      <c r="R767" s="82">
        <v>0</v>
      </c>
      <c r="S767" s="86">
        <v>353860</v>
      </c>
      <c r="T767" s="83">
        <v>45777</v>
      </c>
      <c r="U767" s="82">
        <v>100</v>
      </c>
      <c r="V767" s="82">
        <v>22641</v>
      </c>
      <c r="W767" s="82" t="s">
        <v>4961</v>
      </c>
      <c r="X767" s="82">
        <v>1769.9177</v>
      </c>
      <c r="Y767" s="86">
        <v>62630309.380000003</v>
      </c>
      <c r="Z767" s="86"/>
      <c r="AA767" s="82">
        <v>1380</v>
      </c>
      <c r="AB767" s="86">
        <v>-0.36</v>
      </c>
      <c r="AC767" s="86">
        <v>48659288.600000001</v>
      </c>
      <c r="AD767" s="86">
        <v>48659288.600000001</v>
      </c>
      <c r="AE767" s="86">
        <v>0</v>
      </c>
      <c r="AF767" s="86">
        <v>-13971020.779999999</v>
      </c>
      <c r="AG767" s="86">
        <v>-13797629.380000001</v>
      </c>
      <c r="AH767" s="86">
        <v>-173391.4</v>
      </c>
      <c r="AI767" s="86"/>
      <c r="AJ767" s="86">
        <v>3063048263.1500001</v>
      </c>
      <c r="AK767" s="82">
        <v>1.5886</v>
      </c>
      <c r="AL767" s="82" t="s">
        <v>8917</v>
      </c>
      <c r="AM767" s="82" t="s">
        <v>4979</v>
      </c>
      <c r="AN767" s="82">
        <v>74538</v>
      </c>
      <c r="AO767" s="82" t="s">
        <v>5008</v>
      </c>
      <c r="AP767" s="82"/>
      <c r="AQ767" s="83">
        <v>45555</v>
      </c>
      <c r="AR767" s="83"/>
      <c r="AS767" s="82">
        <v>0</v>
      </c>
      <c r="AT767" s="82"/>
      <c r="AU767" s="83">
        <v>45777</v>
      </c>
      <c r="AV767" s="82" t="s">
        <v>4979</v>
      </c>
      <c r="AW767" s="82">
        <v>10</v>
      </c>
      <c r="AX767" s="83"/>
      <c r="AY767" s="82" t="s">
        <v>4963</v>
      </c>
      <c r="AZ767" s="82">
        <v>1</v>
      </c>
      <c r="BA767" s="82"/>
      <c r="BB767" s="82"/>
      <c r="BC767" s="87"/>
      <c r="BD767" s="87"/>
      <c r="BE767" s="87"/>
      <c r="BF767" s="87"/>
      <c r="BG767" s="82" t="s">
        <v>4888</v>
      </c>
      <c r="BH767" s="82" t="s">
        <v>8703</v>
      </c>
      <c r="BI767" s="82"/>
      <c r="BJ767" s="82"/>
      <c r="BK767" s="82"/>
      <c r="BL767" s="86">
        <v>48659288.600000001</v>
      </c>
      <c r="BM767" s="82">
        <v>1.5886</v>
      </c>
      <c r="BN767" s="82" t="s">
        <v>5008</v>
      </c>
      <c r="BO767" s="82"/>
      <c r="BP767" s="88"/>
      <c r="BQ767" s="88"/>
      <c r="BR767" s="88"/>
      <c r="BS767" s="82"/>
      <c r="BT767" s="85"/>
    </row>
    <row r="768" spans="1:72" hidden="1">
      <c r="A768" s="82" t="s">
        <v>5099</v>
      </c>
      <c r="B768" s="82" t="s">
        <v>5100</v>
      </c>
      <c r="C768" s="82" t="s">
        <v>2559</v>
      </c>
      <c r="D768" s="82" t="s">
        <v>6112</v>
      </c>
      <c r="E768" s="82" t="s">
        <v>9588</v>
      </c>
      <c r="F768" s="82" t="s">
        <v>4978</v>
      </c>
      <c r="G768" s="83"/>
      <c r="H768" s="84">
        <v>8600</v>
      </c>
      <c r="I768" s="85"/>
      <c r="J768" s="82">
        <v>1083.9000000000001</v>
      </c>
      <c r="K768" s="86">
        <v>0</v>
      </c>
      <c r="L768" s="82"/>
      <c r="M768" s="82"/>
      <c r="N768" s="82"/>
      <c r="O768" s="82"/>
      <c r="P768" s="82" t="s">
        <v>5003</v>
      </c>
      <c r="Q768" s="86"/>
      <c r="R768" s="82">
        <v>0</v>
      </c>
      <c r="S768" s="86">
        <v>17200</v>
      </c>
      <c r="T768" s="83">
        <v>45777</v>
      </c>
      <c r="U768" s="82">
        <v>100</v>
      </c>
      <c r="V768" s="82">
        <v>136280</v>
      </c>
      <c r="W768" s="82" t="s">
        <v>4961</v>
      </c>
      <c r="X768" s="82">
        <v>1554</v>
      </c>
      <c r="Y768" s="86">
        <v>13364400</v>
      </c>
      <c r="Z768" s="86"/>
      <c r="AA768" s="82">
        <v>1130</v>
      </c>
      <c r="AB768" s="86">
        <v>-4.08</v>
      </c>
      <c r="AC768" s="86">
        <v>9321540</v>
      </c>
      <c r="AD768" s="86">
        <v>9321540</v>
      </c>
      <c r="AE768" s="86">
        <v>0</v>
      </c>
      <c r="AF768" s="86">
        <v>-4042860</v>
      </c>
      <c r="AG768" s="86">
        <v>-3646400</v>
      </c>
      <c r="AH768" s="86">
        <v>-396460</v>
      </c>
      <c r="AI768" s="86"/>
      <c r="AJ768" s="86">
        <v>3063048263.1500001</v>
      </c>
      <c r="AK768" s="82">
        <v>0.30430000000000001</v>
      </c>
      <c r="AL768" s="82" t="s">
        <v>9589</v>
      </c>
      <c r="AM768" s="82" t="s">
        <v>4979</v>
      </c>
      <c r="AN768" s="82">
        <v>793733</v>
      </c>
      <c r="AO768" s="82" t="s">
        <v>5004</v>
      </c>
      <c r="AP768" s="82"/>
      <c r="AQ768" s="83"/>
      <c r="AR768" s="83"/>
      <c r="AS768" s="82">
        <v>0</v>
      </c>
      <c r="AT768" s="82"/>
      <c r="AU768" s="83">
        <v>45777</v>
      </c>
      <c r="AV768" s="82" t="s">
        <v>4979</v>
      </c>
      <c r="AW768" s="82">
        <v>2</v>
      </c>
      <c r="AX768" s="83"/>
      <c r="AY768" s="82" t="s">
        <v>4963</v>
      </c>
      <c r="AZ768" s="82">
        <v>1</v>
      </c>
      <c r="BA768" s="82"/>
      <c r="BB768" s="82"/>
      <c r="BC768" s="87"/>
      <c r="BD768" s="87"/>
      <c r="BE768" s="87"/>
      <c r="BF768" s="87"/>
      <c r="BG768" s="82" t="s">
        <v>4888</v>
      </c>
      <c r="BH768" s="82" t="s">
        <v>8703</v>
      </c>
      <c r="BI768" s="82"/>
      <c r="BJ768" s="82"/>
      <c r="BK768" s="82"/>
      <c r="BL768" s="86">
        <v>9321540</v>
      </c>
      <c r="BM768" s="82">
        <v>0.30430000000000001</v>
      </c>
      <c r="BN768" s="82" t="s">
        <v>4984</v>
      </c>
      <c r="BO768" s="82"/>
      <c r="BP768" s="88"/>
      <c r="BQ768" s="88"/>
      <c r="BR768" s="88"/>
      <c r="BS768" s="82"/>
      <c r="BT768" s="85"/>
    </row>
    <row r="769" spans="1:72" hidden="1">
      <c r="A769" s="82" t="s">
        <v>5099</v>
      </c>
      <c r="B769" s="82" t="s">
        <v>5100</v>
      </c>
      <c r="C769" s="82" t="s">
        <v>2564</v>
      </c>
      <c r="D769" s="82" t="s">
        <v>5965</v>
      </c>
      <c r="E769" s="82" t="s">
        <v>8954</v>
      </c>
      <c r="F769" s="82" t="s">
        <v>4978</v>
      </c>
      <c r="G769" s="83"/>
      <c r="H769" s="84">
        <v>72476</v>
      </c>
      <c r="I769" s="85"/>
      <c r="J769" s="82">
        <v>524.04999999999995</v>
      </c>
      <c r="K769" s="86">
        <v>0</v>
      </c>
      <c r="L769" s="82"/>
      <c r="M769" s="82"/>
      <c r="N769" s="82"/>
      <c r="O769" s="82"/>
      <c r="P769" s="82" t="s">
        <v>8955</v>
      </c>
      <c r="Q769" s="86"/>
      <c r="R769" s="82">
        <v>0</v>
      </c>
      <c r="S769" s="86">
        <v>72476</v>
      </c>
      <c r="T769" s="83">
        <v>45777</v>
      </c>
      <c r="U769" s="82">
        <v>100</v>
      </c>
      <c r="V769" s="82">
        <v>144081</v>
      </c>
      <c r="W769" s="82" t="s">
        <v>4961</v>
      </c>
      <c r="X769" s="82">
        <v>503.83030000000002</v>
      </c>
      <c r="Y769" s="86">
        <v>36515606.700000003</v>
      </c>
      <c r="Z769" s="86"/>
      <c r="AA769" s="82">
        <v>560.35</v>
      </c>
      <c r="AB769" s="86">
        <v>-6.48</v>
      </c>
      <c r="AC769" s="86">
        <v>37981047.799999997</v>
      </c>
      <c r="AD769" s="86">
        <v>37981047.799999997</v>
      </c>
      <c r="AE769" s="86">
        <v>0</v>
      </c>
      <c r="AF769" s="86">
        <v>1465441.1</v>
      </c>
      <c r="AG769" s="86">
        <v>4096319.9</v>
      </c>
      <c r="AH769" s="86">
        <v>-2630878.7999999998</v>
      </c>
      <c r="AI769" s="86"/>
      <c r="AJ769" s="86">
        <v>3063048263.1500001</v>
      </c>
      <c r="AK769" s="82">
        <v>1.24</v>
      </c>
      <c r="AL769" s="82" t="s">
        <v>8956</v>
      </c>
      <c r="AM769" s="82" t="s">
        <v>4979</v>
      </c>
      <c r="AN769" s="82">
        <v>7923</v>
      </c>
      <c r="AO769" s="82" t="s">
        <v>8789</v>
      </c>
      <c r="AP769" s="82"/>
      <c r="AQ769" s="83">
        <v>45701</v>
      </c>
      <c r="AR769" s="83"/>
      <c r="AS769" s="82">
        <v>0</v>
      </c>
      <c r="AT769" s="82"/>
      <c r="AU769" s="83">
        <v>45777</v>
      </c>
      <c r="AV769" s="82" t="s">
        <v>4979</v>
      </c>
      <c r="AW769" s="82">
        <v>1</v>
      </c>
      <c r="AX769" s="83"/>
      <c r="AY769" s="82" t="s">
        <v>4963</v>
      </c>
      <c r="AZ769" s="82">
        <v>1</v>
      </c>
      <c r="BA769" s="82"/>
      <c r="BB769" s="82"/>
      <c r="BC769" s="87"/>
      <c r="BD769" s="87"/>
      <c r="BE769" s="87"/>
      <c r="BF769" s="87"/>
      <c r="BG769" s="82" t="s">
        <v>4888</v>
      </c>
      <c r="BH769" s="82" t="s">
        <v>8703</v>
      </c>
      <c r="BI769" s="82"/>
      <c r="BJ769" s="82"/>
      <c r="BK769" s="82"/>
      <c r="BL769" s="86">
        <v>37981047.799999997</v>
      </c>
      <c r="BM769" s="82">
        <v>1.24</v>
      </c>
      <c r="BN769" s="82" t="s">
        <v>8790</v>
      </c>
      <c r="BO769" s="82"/>
      <c r="BP769" s="88"/>
      <c r="BQ769" s="88"/>
      <c r="BR769" s="88"/>
      <c r="BS769" s="82"/>
      <c r="BT769" s="85"/>
    </row>
    <row r="770" spans="1:72" hidden="1">
      <c r="A770" s="82" t="s">
        <v>5099</v>
      </c>
      <c r="B770" s="82" t="s">
        <v>5100</v>
      </c>
      <c r="C770" s="82" t="s">
        <v>2585</v>
      </c>
      <c r="D770" s="82" t="s">
        <v>8990</v>
      </c>
      <c r="E770" s="82" t="s">
        <v>8991</v>
      </c>
      <c r="F770" s="82" t="s">
        <v>4978</v>
      </c>
      <c r="G770" s="83"/>
      <c r="H770" s="84">
        <v>44586</v>
      </c>
      <c r="I770" s="85"/>
      <c r="J770" s="82">
        <v>873.55</v>
      </c>
      <c r="K770" s="86">
        <v>0</v>
      </c>
      <c r="L770" s="82"/>
      <c r="M770" s="82"/>
      <c r="N770" s="82"/>
      <c r="O770" s="82"/>
      <c r="P770" s="82" t="s">
        <v>8279</v>
      </c>
      <c r="Q770" s="86"/>
      <c r="R770" s="82">
        <v>0</v>
      </c>
      <c r="S770" s="86">
        <v>445860</v>
      </c>
      <c r="T770" s="83">
        <v>45777</v>
      </c>
      <c r="U770" s="82">
        <v>100</v>
      </c>
      <c r="V770" s="82">
        <v>117688</v>
      </c>
      <c r="W770" s="82" t="s">
        <v>4961</v>
      </c>
      <c r="X770" s="82">
        <v>799.15129999999999</v>
      </c>
      <c r="Y770" s="86">
        <v>35630961.560000002</v>
      </c>
      <c r="Z770" s="86"/>
      <c r="AA770" s="82">
        <v>878.4</v>
      </c>
      <c r="AB770" s="86">
        <v>-0.55000000000000004</v>
      </c>
      <c r="AC770" s="86">
        <v>38948100.299999997</v>
      </c>
      <c r="AD770" s="86">
        <v>38948100.299999997</v>
      </c>
      <c r="AE770" s="86">
        <v>0</v>
      </c>
      <c r="AF770" s="86">
        <v>3317138.74</v>
      </c>
      <c r="AG770" s="86">
        <v>3533380.84</v>
      </c>
      <c r="AH770" s="86">
        <v>-216242.1</v>
      </c>
      <c r="AI770" s="86"/>
      <c r="AJ770" s="86">
        <v>3063048263.1500001</v>
      </c>
      <c r="AK770" s="82">
        <v>1.2715000000000001</v>
      </c>
      <c r="AL770" s="82" t="s">
        <v>8992</v>
      </c>
      <c r="AM770" s="82" t="s">
        <v>4979</v>
      </c>
      <c r="AN770" s="82">
        <v>772544</v>
      </c>
      <c r="AO770" s="82" t="s">
        <v>8280</v>
      </c>
      <c r="AP770" s="82"/>
      <c r="AQ770" s="83">
        <v>45712</v>
      </c>
      <c r="AR770" s="83"/>
      <c r="AS770" s="82">
        <v>0</v>
      </c>
      <c r="AT770" s="82"/>
      <c r="AU770" s="83">
        <v>45777</v>
      </c>
      <c r="AV770" s="82" t="s">
        <v>4979</v>
      </c>
      <c r="AW770" s="82">
        <v>10</v>
      </c>
      <c r="AX770" s="83"/>
      <c r="AY770" s="82" t="s">
        <v>4963</v>
      </c>
      <c r="AZ770" s="82">
        <v>1</v>
      </c>
      <c r="BA770" s="82"/>
      <c r="BB770" s="82"/>
      <c r="BC770" s="87"/>
      <c r="BD770" s="87"/>
      <c r="BE770" s="87"/>
      <c r="BF770" s="87"/>
      <c r="BG770" s="82" t="s">
        <v>4888</v>
      </c>
      <c r="BH770" s="82" t="s">
        <v>8703</v>
      </c>
      <c r="BI770" s="82"/>
      <c r="BJ770" s="82"/>
      <c r="BK770" s="82"/>
      <c r="BL770" s="86">
        <v>38948100.299999997</v>
      </c>
      <c r="BM770" s="82">
        <v>1.2715000000000001</v>
      </c>
      <c r="BN770" s="82" t="s">
        <v>4964</v>
      </c>
      <c r="BO770" s="82"/>
      <c r="BP770" s="88"/>
      <c r="BQ770" s="88"/>
      <c r="BR770" s="88"/>
      <c r="BS770" s="82"/>
      <c r="BT770" s="85"/>
    </row>
    <row r="771" spans="1:72" hidden="1">
      <c r="A771" s="82" t="s">
        <v>5099</v>
      </c>
      <c r="B771" s="82" t="s">
        <v>5100</v>
      </c>
      <c r="C771" s="82" t="s">
        <v>2590</v>
      </c>
      <c r="D771" s="82" t="s">
        <v>5501</v>
      </c>
      <c r="E771" s="82" t="s">
        <v>8739</v>
      </c>
      <c r="F771" s="82" t="s">
        <v>4978</v>
      </c>
      <c r="G771" s="83"/>
      <c r="H771" s="84">
        <v>16173</v>
      </c>
      <c r="I771" s="85"/>
      <c r="J771" s="82">
        <v>3472.9</v>
      </c>
      <c r="K771" s="86">
        <v>0</v>
      </c>
      <c r="L771" s="82"/>
      <c r="M771" s="82"/>
      <c r="N771" s="82"/>
      <c r="O771" s="82"/>
      <c r="P771" s="82" t="s">
        <v>5003</v>
      </c>
      <c r="Q771" s="86"/>
      <c r="R771" s="82">
        <v>0</v>
      </c>
      <c r="S771" s="86">
        <v>32346</v>
      </c>
      <c r="T771" s="83">
        <v>45777</v>
      </c>
      <c r="U771" s="82">
        <v>100</v>
      </c>
      <c r="V771" s="82">
        <v>6555</v>
      </c>
      <c r="W771" s="82" t="s">
        <v>4961</v>
      </c>
      <c r="X771" s="82">
        <v>3171.8544999999999</v>
      </c>
      <c r="Y771" s="86">
        <v>51298403.200000003</v>
      </c>
      <c r="Z771" s="86"/>
      <c r="AA771" s="82">
        <v>3282.8</v>
      </c>
      <c r="AB771" s="86">
        <v>5.79</v>
      </c>
      <c r="AC771" s="86">
        <v>56167211.700000003</v>
      </c>
      <c r="AD771" s="86">
        <v>56167211.700000003</v>
      </c>
      <c r="AE771" s="86">
        <v>0</v>
      </c>
      <c r="AF771" s="86">
        <v>4868808.5</v>
      </c>
      <c r="AG771" s="86">
        <v>1794321.2</v>
      </c>
      <c r="AH771" s="86">
        <v>3074487.3</v>
      </c>
      <c r="AI771" s="86"/>
      <c r="AJ771" s="86">
        <v>3063048263.1500001</v>
      </c>
      <c r="AK771" s="82">
        <v>1.8337000000000001</v>
      </c>
      <c r="AL771" s="82" t="s">
        <v>8740</v>
      </c>
      <c r="AM771" s="82" t="s">
        <v>4979</v>
      </c>
      <c r="AN771" s="82">
        <v>6651</v>
      </c>
      <c r="AO771" s="82" t="s">
        <v>5004</v>
      </c>
      <c r="AP771" s="82"/>
      <c r="AQ771" s="83">
        <v>45769</v>
      </c>
      <c r="AR771" s="83"/>
      <c r="AS771" s="82">
        <v>0</v>
      </c>
      <c r="AT771" s="82"/>
      <c r="AU771" s="83">
        <v>45777</v>
      </c>
      <c r="AV771" s="82" t="s">
        <v>4979</v>
      </c>
      <c r="AW771" s="82">
        <v>2</v>
      </c>
      <c r="AX771" s="83"/>
      <c r="AY771" s="82" t="s">
        <v>4963</v>
      </c>
      <c r="AZ771" s="82">
        <v>1</v>
      </c>
      <c r="BA771" s="82"/>
      <c r="BB771" s="82"/>
      <c r="BC771" s="87"/>
      <c r="BD771" s="87"/>
      <c r="BE771" s="87"/>
      <c r="BF771" s="87"/>
      <c r="BG771" s="82" t="s">
        <v>4888</v>
      </c>
      <c r="BH771" s="82" t="s">
        <v>8703</v>
      </c>
      <c r="BI771" s="82"/>
      <c r="BJ771" s="82"/>
      <c r="BK771" s="82"/>
      <c r="BL771" s="86">
        <v>56167211.700000003</v>
      </c>
      <c r="BM771" s="82">
        <v>1.8337000000000001</v>
      </c>
      <c r="BN771" s="82" t="s">
        <v>4984</v>
      </c>
      <c r="BO771" s="82"/>
      <c r="BP771" s="88"/>
      <c r="BQ771" s="88"/>
      <c r="BR771" s="88"/>
      <c r="BS771" s="82"/>
      <c r="BT771" s="85"/>
    </row>
    <row r="772" spans="1:72" hidden="1">
      <c r="A772" s="82" t="s">
        <v>5099</v>
      </c>
      <c r="B772" s="82" t="s">
        <v>5100</v>
      </c>
      <c r="C772" s="82" t="s">
        <v>2637</v>
      </c>
      <c r="D772" s="82" t="s">
        <v>6452</v>
      </c>
      <c r="E772" s="82" t="s">
        <v>9107</v>
      </c>
      <c r="F772" s="82" t="s">
        <v>4978</v>
      </c>
      <c r="G772" s="83"/>
      <c r="H772" s="84">
        <v>143945</v>
      </c>
      <c r="I772" s="85"/>
      <c r="J772" s="82">
        <v>840.75</v>
      </c>
      <c r="K772" s="86">
        <v>0</v>
      </c>
      <c r="L772" s="82"/>
      <c r="M772" s="82"/>
      <c r="N772" s="82"/>
      <c r="O772" s="82"/>
      <c r="P772" s="82" t="s">
        <v>5131</v>
      </c>
      <c r="Q772" s="86"/>
      <c r="R772" s="82">
        <v>0</v>
      </c>
      <c r="S772" s="86">
        <v>1439450</v>
      </c>
      <c r="T772" s="83">
        <v>45777</v>
      </c>
      <c r="U772" s="82">
        <v>100</v>
      </c>
      <c r="V772" s="82">
        <v>168162</v>
      </c>
      <c r="W772" s="82" t="s">
        <v>4961</v>
      </c>
      <c r="X772" s="82">
        <v>201.41669999999999</v>
      </c>
      <c r="Y772" s="86">
        <v>28992922.09</v>
      </c>
      <c r="Z772" s="86"/>
      <c r="AA772" s="82">
        <v>876.05</v>
      </c>
      <c r="AB772" s="86">
        <v>-4.03</v>
      </c>
      <c r="AC772" s="86">
        <v>121021758.75</v>
      </c>
      <c r="AD772" s="86">
        <v>121021758.75</v>
      </c>
      <c r="AE772" s="86">
        <v>0</v>
      </c>
      <c r="AF772" s="86">
        <v>92028836.659999996</v>
      </c>
      <c r="AG772" s="86">
        <v>97110095.159999996</v>
      </c>
      <c r="AH772" s="86">
        <v>-5081258.5</v>
      </c>
      <c r="AI772" s="86"/>
      <c r="AJ772" s="86">
        <v>3063048263.1500001</v>
      </c>
      <c r="AK772" s="82">
        <v>3.9510000000000001</v>
      </c>
      <c r="AL772" s="82" t="s">
        <v>9108</v>
      </c>
      <c r="AM772" s="82" t="s">
        <v>4979</v>
      </c>
      <c r="AN772" s="82">
        <v>798339</v>
      </c>
      <c r="AO772" s="82" t="s">
        <v>5015</v>
      </c>
      <c r="AP772" s="82"/>
      <c r="AQ772" s="83">
        <v>45555</v>
      </c>
      <c r="AR772" s="83"/>
      <c r="AS772" s="82">
        <v>0</v>
      </c>
      <c r="AT772" s="82"/>
      <c r="AU772" s="83">
        <v>45777</v>
      </c>
      <c r="AV772" s="82" t="s">
        <v>4979</v>
      </c>
      <c r="AW772" s="82">
        <v>10</v>
      </c>
      <c r="AX772" s="83"/>
      <c r="AY772" s="82" t="s">
        <v>4963</v>
      </c>
      <c r="AZ772" s="82">
        <v>1</v>
      </c>
      <c r="BA772" s="82"/>
      <c r="BB772" s="82"/>
      <c r="BC772" s="87"/>
      <c r="BD772" s="87"/>
      <c r="BE772" s="87"/>
      <c r="BF772" s="87"/>
      <c r="BG772" s="82" t="s">
        <v>4888</v>
      </c>
      <c r="BH772" s="82" t="s">
        <v>8703</v>
      </c>
      <c r="BI772" s="82"/>
      <c r="BJ772" s="82"/>
      <c r="BK772" s="82"/>
      <c r="BL772" s="86">
        <v>121021758.75</v>
      </c>
      <c r="BM772" s="82">
        <v>3.9510000000000001</v>
      </c>
      <c r="BN772" s="82" t="s">
        <v>5002</v>
      </c>
      <c r="BO772" s="82"/>
      <c r="BP772" s="88"/>
      <c r="BQ772" s="88"/>
      <c r="BR772" s="88"/>
      <c r="BS772" s="82"/>
      <c r="BT772" s="85"/>
    </row>
    <row r="773" spans="1:72" hidden="1">
      <c r="A773" s="82" t="s">
        <v>5099</v>
      </c>
      <c r="B773" s="82" t="s">
        <v>5100</v>
      </c>
      <c r="C773" s="82" t="s">
        <v>2788</v>
      </c>
      <c r="D773" s="82" t="s">
        <v>5418</v>
      </c>
      <c r="E773" s="82" t="s">
        <v>8562</v>
      </c>
      <c r="F773" s="82" t="s">
        <v>4978</v>
      </c>
      <c r="G773" s="83"/>
      <c r="H773" s="84">
        <v>28237</v>
      </c>
      <c r="I773" s="85"/>
      <c r="J773" s="82">
        <v>3008.9</v>
      </c>
      <c r="K773" s="86">
        <v>0</v>
      </c>
      <c r="L773" s="82"/>
      <c r="M773" s="82"/>
      <c r="N773" s="82"/>
      <c r="O773" s="82"/>
      <c r="P773" s="82" t="s">
        <v>5148</v>
      </c>
      <c r="Q773" s="86"/>
      <c r="R773" s="82">
        <v>0</v>
      </c>
      <c r="S773" s="86">
        <v>282370</v>
      </c>
      <c r="T773" s="83">
        <v>45777</v>
      </c>
      <c r="U773" s="82">
        <v>100</v>
      </c>
      <c r="V773" s="82">
        <v>6763</v>
      </c>
      <c r="W773" s="82" t="s">
        <v>4961</v>
      </c>
      <c r="X773" s="82">
        <v>2315.6831999999999</v>
      </c>
      <c r="Y773" s="86">
        <v>65387946.990000002</v>
      </c>
      <c r="Z773" s="86"/>
      <c r="AA773" s="82">
        <v>3020.5</v>
      </c>
      <c r="AB773" s="86">
        <v>-0.38</v>
      </c>
      <c r="AC773" s="86">
        <v>84962309.299999997</v>
      </c>
      <c r="AD773" s="86">
        <v>84962309.299999997</v>
      </c>
      <c r="AE773" s="86">
        <v>0</v>
      </c>
      <c r="AF773" s="86">
        <v>19574362.309999999</v>
      </c>
      <c r="AG773" s="86">
        <v>19901911.510000002</v>
      </c>
      <c r="AH773" s="86">
        <v>-327549.2</v>
      </c>
      <c r="AI773" s="86"/>
      <c r="AJ773" s="86">
        <v>3063048263.1500001</v>
      </c>
      <c r="AK773" s="82">
        <v>2.7738</v>
      </c>
      <c r="AL773" s="82" t="s">
        <v>8563</v>
      </c>
      <c r="AM773" s="82" t="s">
        <v>4979</v>
      </c>
      <c r="AN773" s="82">
        <v>8092</v>
      </c>
      <c r="AO773" s="82" t="s">
        <v>4993</v>
      </c>
      <c r="AP773" s="82"/>
      <c r="AQ773" s="83">
        <v>45691</v>
      </c>
      <c r="AR773" s="83"/>
      <c r="AS773" s="82">
        <v>0</v>
      </c>
      <c r="AT773" s="82"/>
      <c r="AU773" s="83">
        <v>45777</v>
      </c>
      <c r="AV773" s="82" t="s">
        <v>4979</v>
      </c>
      <c r="AW773" s="82">
        <v>10</v>
      </c>
      <c r="AX773" s="83"/>
      <c r="AY773" s="82" t="s">
        <v>4963</v>
      </c>
      <c r="AZ773" s="82">
        <v>1</v>
      </c>
      <c r="BA773" s="82"/>
      <c r="BB773" s="82"/>
      <c r="BC773" s="87"/>
      <c r="BD773" s="87"/>
      <c r="BE773" s="87"/>
      <c r="BF773" s="87"/>
      <c r="BG773" s="82" t="s">
        <v>4888</v>
      </c>
      <c r="BH773" s="82" t="s">
        <v>8703</v>
      </c>
      <c r="BI773" s="82"/>
      <c r="BJ773" s="82"/>
      <c r="BK773" s="82"/>
      <c r="BL773" s="86">
        <v>84962309.299999997</v>
      </c>
      <c r="BM773" s="82">
        <v>2.7738</v>
      </c>
      <c r="BN773" s="82" t="s">
        <v>4994</v>
      </c>
      <c r="BO773" s="82"/>
      <c r="BP773" s="88"/>
      <c r="BQ773" s="88"/>
      <c r="BR773" s="88"/>
      <c r="BS773" s="82"/>
      <c r="BT773" s="85"/>
    </row>
    <row r="774" spans="1:72" hidden="1">
      <c r="A774" s="82" t="s">
        <v>5099</v>
      </c>
      <c r="B774" s="82" t="s">
        <v>5100</v>
      </c>
      <c r="C774" s="82" t="s">
        <v>2870</v>
      </c>
      <c r="D774" s="82" t="s">
        <v>6034</v>
      </c>
      <c r="E774" s="82" t="s">
        <v>9377</v>
      </c>
      <c r="F774" s="82" t="s">
        <v>4978</v>
      </c>
      <c r="G774" s="83"/>
      <c r="H774" s="84">
        <v>103474</v>
      </c>
      <c r="I774" s="85"/>
      <c r="J774" s="82">
        <v>256.29000000000002</v>
      </c>
      <c r="K774" s="86">
        <v>0</v>
      </c>
      <c r="L774" s="82"/>
      <c r="M774" s="82"/>
      <c r="N774" s="82"/>
      <c r="O774" s="82"/>
      <c r="P774" s="82" t="s">
        <v>5014</v>
      </c>
      <c r="Q774" s="86"/>
      <c r="R774" s="82">
        <v>0</v>
      </c>
      <c r="S774" s="86">
        <v>517370</v>
      </c>
      <c r="T774" s="83">
        <v>45777</v>
      </c>
      <c r="U774" s="82">
        <v>100</v>
      </c>
      <c r="V774" s="82">
        <v>162233</v>
      </c>
      <c r="W774" s="82" t="s">
        <v>4961</v>
      </c>
      <c r="X774" s="82">
        <v>364.82839999999999</v>
      </c>
      <c r="Y774" s="86">
        <v>37750254.200000003</v>
      </c>
      <c r="Z774" s="86"/>
      <c r="AA774" s="82">
        <v>264.99</v>
      </c>
      <c r="AB774" s="86">
        <v>-3.28</v>
      </c>
      <c r="AC774" s="86">
        <v>26519351.460000001</v>
      </c>
      <c r="AD774" s="86">
        <v>26519351.460000001</v>
      </c>
      <c r="AE774" s="86">
        <v>0</v>
      </c>
      <c r="AF774" s="86">
        <v>-11230902.74</v>
      </c>
      <c r="AG774" s="86">
        <v>-10330678.939999999</v>
      </c>
      <c r="AH774" s="86">
        <v>-900223.8</v>
      </c>
      <c r="AI774" s="86"/>
      <c r="AJ774" s="86">
        <v>3063048263.1500001</v>
      </c>
      <c r="AK774" s="82">
        <v>0.86580000000000001</v>
      </c>
      <c r="AL774" s="82" t="s">
        <v>9378</v>
      </c>
      <c r="AM774" s="82" t="s">
        <v>4979</v>
      </c>
      <c r="AN774" s="82">
        <v>8216</v>
      </c>
      <c r="AO774" s="82" t="s">
        <v>5015</v>
      </c>
      <c r="AP774" s="82"/>
      <c r="AQ774" s="83">
        <v>45624</v>
      </c>
      <c r="AR774" s="83"/>
      <c r="AS774" s="82">
        <v>0</v>
      </c>
      <c r="AT774" s="82"/>
      <c r="AU774" s="83">
        <v>45777</v>
      </c>
      <c r="AV774" s="82" t="s">
        <v>4979</v>
      </c>
      <c r="AW774" s="82">
        <v>5</v>
      </c>
      <c r="AX774" s="83"/>
      <c r="AY774" s="82" t="s">
        <v>4963</v>
      </c>
      <c r="AZ774" s="82">
        <v>1</v>
      </c>
      <c r="BA774" s="82"/>
      <c r="BB774" s="82"/>
      <c r="BC774" s="87"/>
      <c r="BD774" s="87"/>
      <c r="BE774" s="87"/>
      <c r="BF774" s="87"/>
      <c r="BG774" s="82" t="s">
        <v>4888</v>
      </c>
      <c r="BH774" s="82" t="s">
        <v>8703</v>
      </c>
      <c r="BI774" s="82"/>
      <c r="BJ774" s="82"/>
      <c r="BK774" s="82"/>
      <c r="BL774" s="86">
        <v>26519351.460000001</v>
      </c>
      <c r="BM774" s="82">
        <v>0.86580000000000001</v>
      </c>
      <c r="BN774" s="82" t="s">
        <v>5002</v>
      </c>
      <c r="BO774" s="82"/>
      <c r="BP774" s="88"/>
      <c r="BQ774" s="88"/>
      <c r="BR774" s="88"/>
      <c r="BS774" s="82"/>
      <c r="BT774" s="85"/>
    </row>
    <row r="775" spans="1:72" hidden="1">
      <c r="A775" s="82" t="s">
        <v>5099</v>
      </c>
      <c r="B775" s="82" t="s">
        <v>5100</v>
      </c>
      <c r="C775" s="82" t="s">
        <v>2921</v>
      </c>
      <c r="D775" s="82" t="s">
        <v>5465</v>
      </c>
      <c r="E775" s="82" t="s">
        <v>8803</v>
      </c>
      <c r="F775" s="82" t="s">
        <v>4978</v>
      </c>
      <c r="G775" s="83"/>
      <c r="H775" s="84">
        <v>35017</v>
      </c>
      <c r="I775" s="85"/>
      <c r="J775" s="82">
        <v>1591.4</v>
      </c>
      <c r="K775" s="86">
        <v>0</v>
      </c>
      <c r="L775" s="82"/>
      <c r="M775" s="82"/>
      <c r="N775" s="82"/>
      <c r="O775" s="82"/>
      <c r="P775" s="82" t="s">
        <v>8439</v>
      </c>
      <c r="Q775" s="86"/>
      <c r="R775" s="82">
        <v>0</v>
      </c>
      <c r="S775" s="86">
        <v>350170</v>
      </c>
      <c r="T775" s="83">
        <v>45777</v>
      </c>
      <c r="U775" s="82">
        <v>100</v>
      </c>
      <c r="V775" s="82">
        <v>6806</v>
      </c>
      <c r="W775" s="82" t="s">
        <v>4961</v>
      </c>
      <c r="X775" s="82">
        <v>1796.7242000000001</v>
      </c>
      <c r="Y775" s="86">
        <v>62915889.869999997</v>
      </c>
      <c r="Z775" s="86"/>
      <c r="AA775" s="82">
        <v>1579.5</v>
      </c>
      <c r="AB775" s="86">
        <v>0.75</v>
      </c>
      <c r="AC775" s="86">
        <v>55726053.799999997</v>
      </c>
      <c r="AD775" s="86">
        <v>55726053.799999997</v>
      </c>
      <c r="AE775" s="86">
        <v>0</v>
      </c>
      <c r="AF775" s="86">
        <v>-7189836.0700000003</v>
      </c>
      <c r="AG775" s="86">
        <v>-7606538.3700000001</v>
      </c>
      <c r="AH775" s="86">
        <v>416702.3</v>
      </c>
      <c r="AI775" s="86"/>
      <c r="AJ775" s="86">
        <v>3063048263.1500001</v>
      </c>
      <c r="AK775" s="82">
        <v>1.8192999999999999</v>
      </c>
      <c r="AL775" s="82" t="s">
        <v>8804</v>
      </c>
      <c r="AM775" s="82" t="s">
        <v>4979</v>
      </c>
      <c r="AN775" s="82">
        <v>8253</v>
      </c>
      <c r="AO775" s="82" t="s">
        <v>8441</v>
      </c>
      <c r="AP775" s="82"/>
      <c r="AQ775" s="83">
        <v>45471</v>
      </c>
      <c r="AR775" s="83"/>
      <c r="AS775" s="82">
        <v>0</v>
      </c>
      <c r="AT775" s="82"/>
      <c r="AU775" s="83">
        <v>45777</v>
      </c>
      <c r="AV775" s="82" t="s">
        <v>4979</v>
      </c>
      <c r="AW775" s="82">
        <v>10</v>
      </c>
      <c r="AX775" s="83"/>
      <c r="AY775" s="82" t="s">
        <v>4963</v>
      </c>
      <c r="AZ775" s="82">
        <v>1</v>
      </c>
      <c r="BA775" s="82"/>
      <c r="BB775" s="82"/>
      <c r="BC775" s="87"/>
      <c r="BD775" s="87"/>
      <c r="BE775" s="87"/>
      <c r="BF775" s="87"/>
      <c r="BG775" s="82" t="s">
        <v>4888</v>
      </c>
      <c r="BH775" s="82" t="s">
        <v>8703</v>
      </c>
      <c r="BI775" s="82"/>
      <c r="BJ775" s="82"/>
      <c r="BK775" s="82"/>
      <c r="BL775" s="86">
        <v>55726053.799999997</v>
      </c>
      <c r="BM775" s="82">
        <v>1.8192999999999999</v>
      </c>
      <c r="BN775" s="82" t="s">
        <v>8442</v>
      </c>
      <c r="BO775" s="82"/>
      <c r="BP775" s="88"/>
      <c r="BQ775" s="88"/>
      <c r="BR775" s="88"/>
      <c r="BS775" s="82"/>
      <c r="BT775" s="85"/>
    </row>
    <row r="776" spans="1:72" hidden="1">
      <c r="A776" s="82" t="s">
        <v>5099</v>
      </c>
      <c r="B776" s="82" t="s">
        <v>5100</v>
      </c>
      <c r="C776" s="82" t="s">
        <v>2925</v>
      </c>
      <c r="D776" s="82" t="s">
        <v>3389</v>
      </c>
      <c r="E776" s="82" t="s">
        <v>8743</v>
      </c>
      <c r="F776" s="82" t="s">
        <v>4978</v>
      </c>
      <c r="G776" s="83"/>
      <c r="H776" s="84">
        <v>6633</v>
      </c>
      <c r="I776" s="85"/>
      <c r="J776" s="82">
        <v>5766</v>
      </c>
      <c r="K776" s="86">
        <v>0</v>
      </c>
      <c r="L776" s="82"/>
      <c r="M776" s="82"/>
      <c r="N776" s="82"/>
      <c r="O776" s="82"/>
      <c r="P776" s="82" t="s">
        <v>4981</v>
      </c>
      <c r="Q776" s="86"/>
      <c r="R776" s="82">
        <v>0</v>
      </c>
      <c r="S776" s="86">
        <v>66330</v>
      </c>
      <c r="T776" s="83">
        <v>45777</v>
      </c>
      <c r="U776" s="82">
        <v>100</v>
      </c>
      <c r="V776" s="82">
        <v>6808</v>
      </c>
      <c r="W776" s="82" t="s">
        <v>4961</v>
      </c>
      <c r="X776" s="82">
        <v>7476.5451999999996</v>
      </c>
      <c r="Y776" s="86">
        <v>49591924.409999996</v>
      </c>
      <c r="Z776" s="86"/>
      <c r="AA776" s="82">
        <v>5764</v>
      </c>
      <c r="AB776" s="86">
        <v>0.03</v>
      </c>
      <c r="AC776" s="86">
        <v>38245878</v>
      </c>
      <c r="AD776" s="86">
        <v>38245878</v>
      </c>
      <c r="AE776" s="86">
        <v>0</v>
      </c>
      <c r="AF776" s="86">
        <v>-11346046.41</v>
      </c>
      <c r="AG776" s="86">
        <v>-11359312.41</v>
      </c>
      <c r="AH776" s="86">
        <v>13266</v>
      </c>
      <c r="AI776" s="86"/>
      <c r="AJ776" s="86">
        <v>3063048263.1500001</v>
      </c>
      <c r="AK776" s="82">
        <v>1.2485999999999999</v>
      </c>
      <c r="AL776" s="82" t="s">
        <v>8744</v>
      </c>
      <c r="AM776" s="82" t="s">
        <v>4979</v>
      </c>
      <c r="AN776" s="82">
        <v>8255</v>
      </c>
      <c r="AO776" s="82" t="s">
        <v>4982</v>
      </c>
      <c r="AP776" s="82"/>
      <c r="AQ776" s="83">
        <v>45467</v>
      </c>
      <c r="AR776" s="83"/>
      <c r="AS776" s="82">
        <v>0</v>
      </c>
      <c r="AT776" s="82"/>
      <c r="AU776" s="83">
        <v>45777</v>
      </c>
      <c r="AV776" s="82" t="s">
        <v>4979</v>
      </c>
      <c r="AW776" s="82">
        <v>10</v>
      </c>
      <c r="AX776" s="83"/>
      <c r="AY776" s="82" t="s">
        <v>4963</v>
      </c>
      <c r="AZ776" s="82">
        <v>1</v>
      </c>
      <c r="BA776" s="82"/>
      <c r="BB776" s="82"/>
      <c r="BC776" s="87"/>
      <c r="BD776" s="87"/>
      <c r="BE776" s="87"/>
      <c r="BF776" s="87"/>
      <c r="BG776" s="82" t="s">
        <v>4888</v>
      </c>
      <c r="BH776" s="82" t="s">
        <v>8703</v>
      </c>
      <c r="BI776" s="82"/>
      <c r="BJ776" s="82"/>
      <c r="BK776" s="82"/>
      <c r="BL776" s="86">
        <v>38245878</v>
      </c>
      <c r="BM776" s="82">
        <v>1.2485999999999999</v>
      </c>
      <c r="BN776" s="82" t="s">
        <v>4983</v>
      </c>
      <c r="BO776" s="82"/>
      <c r="BP776" s="88"/>
      <c r="BQ776" s="88"/>
      <c r="BR776" s="88"/>
      <c r="BS776" s="82"/>
      <c r="BT776" s="85"/>
    </row>
    <row r="777" spans="1:72" hidden="1">
      <c r="A777" s="82" t="s">
        <v>5099</v>
      </c>
      <c r="B777" s="82" t="s">
        <v>5100</v>
      </c>
      <c r="C777" s="82" t="s">
        <v>2935</v>
      </c>
      <c r="D777" s="82" t="s">
        <v>3387</v>
      </c>
      <c r="E777" s="82" t="s">
        <v>9235</v>
      </c>
      <c r="F777" s="82" t="s">
        <v>4978</v>
      </c>
      <c r="G777" s="83"/>
      <c r="H777" s="84">
        <v>46218</v>
      </c>
      <c r="I777" s="85"/>
      <c r="J777" s="82">
        <v>657.85</v>
      </c>
      <c r="K777" s="86">
        <v>0</v>
      </c>
      <c r="L777" s="82"/>
      <c r="M777" s="82"/>
      <c r="N777" s="82"/>
      <c r="O777" s="82"/>
      <c r="P777" s="82" t="s">
        <v>5027</v>
      </c>
      <c r="Q777" s="86"/>
      <c r="R777" s="82">
        <v>0</v>
      </c>
      <c r="S777" s="86">
        <v>92436</v>
      </c>
      <c r="T777" s="83">
        <v>45777</v>
      </c>
      <c r="U777" s="82">
        <v>100</v>
      </c>
      <c r="V777" s="82">
        <v>163567</v>
      </c>
      <c r="W777" s="82" t="s">
        <v>4961</v>
      </c>
      <c r="X777" s="82">
        <v>1081.3474000000001</v>
      </c>
      <c r="Y777" s="86">
        <v>49977712.600000001</v>
      </c>
      <c r="Z777" s="86"/>
      <c r="AA777" s="82">
        <v>663.7</v>
      </c>
      <c r="AB777" s="86">
        <v>-0.88</v>
      </c>
      <c r="AC777" s="86">
        <v>30404511.300000001</v>
      </c>
      <c r="AD777" s="86">
        <v>30404511.300000001</v>
      </c>
      <c r="AE777" s="86">
        <v>0</v>
      </c>
      <c r="AF777" s="86">
        <v>-19573201.300000001</v>
      </c>
      <c r="AG777" s="86">
        <v>-19302826</v>
      </c>
      <c r="AH777" s="86">
        <v>-270375.3</v>
      </c>
      <c r="AI777" s="86"/>
      <c r="AJ777" s="86">
        <v>3063048263.1500001</v>
      </c>
      <c r="AK777" s="82">
        <v>0.99260000000000004</v>
      </c>
      <c r="AL777" s="82" t="s">
        <v>9236</v>
      </c>
      <c r="AM777" s="82" t="s">
        <v>4979</v>
      </c>
      <c r="AN777" s="82">
        <v>797817</v>
      </c>
      <c r="AO777" s="82" t="s">
        <v>5028</v>
      </c>
      <c r="AP777" s="82"/>
      <c r="AQ777" s="83"/>
      <c r="AR777" s="83"/>
      <c r="AS777" s="82">
        <v>0</v>
      </c>
      <c r="AT777" s="82"/>
      <c r="AU777" s="83">
        <v>45777</v>
      </c>
      <c r="AV777" s="82" t="s">
        <v>4979</v>
      </c>
      <c r="AW777" s="82">
        <v>2</v>
      </c>
      <c r="AX777" s="83"/>
      <c r="AY777" s="82" t="s">
        <v>4963</v>
      </c>
      <c r="AZ777" s="82">
        <v>1</v>
      </c>
      <c r="BA777" s="82"/>
      <c r="BB777" s="82"/>
      <c r="BC777" s="87"/>
      <c r="BD777" s="87"/>
      <c r="BE777" s="87"/>
      <c r="BF777" s="87"/>
      <c r="BG777" s="82" t="s">
        <v>4888</v>
      </c>
      <c r="BH777" s="82" t="s">
        <v>8703</v>
      </c>
      <c r="BI777" s="82"/>
      <c r="BJ777" s="82"/>
      <c r="BK777" s="82"/>
      <c r="BL777" s="86">
        <v>30404511.300000001</v>
      </c>
      <c r="BM777" s="82">
        <v>0.99260000000000004</v>
      </c>
      <c r="BN777" s="82" t="s">
        <v>4983</v>
      </c>
      <c r="BO777" s="82"/>
      <c r="BP777" s="88"/>
      <c r="BQ777" s="88"/>
      <c r="BR777" s="88"/>
      <c r="BS777" s="82"/>
      <c r="BT777" s="85"/>
    </row>
    <row r="778" spans="1:72" hidden="1">
      <c r="A778" s="82" t="s">
        <v>5099</v>
      </c>
      <c r="B778" s="82" t="s">
        <v>5100</v>
      </c>
      <c r="C778" s="82" t="s">
        <v>901</v>
      </c>
      <c r="D778" s="82" t="s">
        <v>5545</v>
      </c>
      <c r="E778" s="82" t="s">
        <v>8497</v>
      </c>
      <c r="F778" s="82" t="s">
        <v>4978</v>
      </c>
      <c r="G778" s="83"/>
      <c r="H778" s="84">
        <v>449570</v>
      </c>
      <c r="I778" s="85"/>
      <c r="J778" s="82">
        <v>196.68</v>
      </c>
      <c r="K778" s="86">
        <v>0</v>
      </c>
      <c r="L778" s="82"/>
      <c r="M778" s="82"/>
      <c r="N778" s="82"/>
      <c r="O778" s="82"/>
      <c r="P778" s="82" t="s">
        <v>4960</v>
      </c>
      <c r="Q778" s="86"/>
      <c r="R778" s="82">
        <v>0</v>
      </c>
      <c r="S778" s="86">
        <v>899140</v>
      </c>
      <c r="T778" s="83">
        <v>45777</v>
      </c>
      <c r="U778" s="82">
        <v>100</v>
      </c>
      <c r="V778" s="82">
        <v>6556</v>
      </c>
      <c r="W778" s="82" t="s">
        <v>4961</v>
      </c>
      <c r="X778" s="82">
        <v>107.20140000000001</v>
      </c>
      <c r="Y778" s="86">
        <v>48194530.950000003</v>
      </c>
      <c r="Z778" s="86"/>
      <c r="AA778" s="82">
        <v>203.42</v>
      </c>
      <c r="AB778" s="86">
        <v>-3.31</v>
      </c>
      <c r="AC778" s="86">
        <v>88421427.599999994</v>
      </c>
      <c r="AD778" s="86">
        <v>88421427.599999994</v>
      </c>
      <c r="AE778" s="86">
        <v>0</v>
      </c>
      <c r="AF778" s="86">
        <v>40226896.649999999</v>
      </c>
      <c r="AG778" s="86">
        <v>43256998.450000003</v>
      </c>
      <c r="AH778" s="86">
        <v>-3030101.8</v>
      </c>
      <c r="AI778" s="86"/>
      <c r="AJ778" s="86">
        <v>3063048263.1500001</v>
      </c>
      <c r="AK778" s="82">
        <v>2.8866999999999998</v>
      </c>
      <c r="AL778" s="82" t="s">
        <v>8498</v>
      </c>
      <c r="AM778" s="82" t="s">
        <v>4979</v>
      </c>
      <c r="AN778" s="82">
        <v>6661</v>
      </c>
      <c r="AO778" s="82" t="s">
        <v>4962</v>
      </c>
      <c r="AP778" s="82"/>
      <c r="AQ778" s="83">
        <v>45526</v>
      </c>
      <c r="AR778" s="83"/>
      <c r="AS778" s="82">
        <v>0</v>
      </c>
      <c r="AT778" s="82"/>
      <c r="AU778" s="83">
        <v>45777</v>
      </c>
      <c r="AV778" s="82" t="s">
        <v>4979</v>
      </c>
      <c r="AW778" s="82">
        <v>2</v>
      </c>
      <c r="AX778" s="83"/>
      <c r="AY778" s="82" t="s">
        <v>4963</v>
      </c>
      <c r="AZ778" s="82">
        <v>1</v>
      </c>
      <c r="BA778" s="82"/>
      <c r="BB778" s="82"/>
      <c r="BC778" s="87"/>
      <c r="BD778" s="87"/>
      <c r="BE778" s="87"/>
      <c r="BF778" s="87"/>
      <c r="BG778" s="82" t="s">
        <v>4888</v>
      </c>
      <c r="BH778" s="82" t="s">
        <v>8703</v>
      </c>
      <c r="BI778" s="82"/>
      <c r="BJ778" s="82"/>
      <c r="BK778" s="82"/>
      <c r="BL778" s="86">
        <v>88421427.599999994</v>
      </c>
      <c r="BM778" s="82">
        <v>2.8866999999999998</v>
      </c>
      <c r="BN778" s="82" t="s">
        <v>4964</v>
      </c>
      <c r="BO778" s="82"/>
      <c r="BP778" s="88"/>
      <c r="BQ778" s="88"/>
      <c r="BR778" s="88"/>
      <c r="BS778" s="82"/>
      <c r="BT778" s="85"/>
    </row>
    <row r="779" spans="1:72" hidden="1">
      <c r="A779" s="82" t="s">
        <v>5099</v>
      </c>
      <c r="B779" s="82" t="s">
        <v>5100</v>
      </c>
      <c r="C779" s="82" t="s">
        <v>1323</v>
      </c>
      <c r="D779" s="82" t="s">
        <v>3383</v>
      </c>
      <c r="E779" s="82" t="s">
        <v>8745</v>
      </c>
      <c r="F779" s="82" t="s">
        <v>4978</v>
      </c>
      <c r="G779" s="83"/>
      <c r="H779" s="84">
        <v>97473</v>
      </c>
      <c r="I779" s="85"/>
      <c r="J779" s="82">
        <v>787.7</v>
      </c>
      <c r="K779" s="86">
        <v>0</v>
      </c>
      <c r="L779" s="82"/>
      <c r="M779" s="82"/>
      <c r="N779" s="82"/>
      <c r="O779" s="82"/>
      <c r="P779" s="82" t="s">
        <v>5088</v>
      </c>
      <c r="Q779" s="86"/>
      <c r="R779" s="82">
        <v>0</v>
      </c>
      <c r="S779" s="86">
        <v>97473</v>
      </c>
      <c r="T779" s="83">
        <v>45777</v>
      </c>
      <c r="U779" s="82">
        <v>100</v>
      </c>
      <c r="V779" s="82">
        <v>6629</v>
      </c>
      <c r="W779" s="82" t="s">
        <v>4961</v>
      </c>
      <c r="X779" s="82">
        <v>346.81270000000001</v>
      </c>
      <c r="Y779" s="86">
        <v>33804875.659999996</v>
      </c>
      <c r="Z779" s="86"/>
      <c r="AA779" s="82">
        <v>790.15</v>
      </c>
      <c r="AB779" s="86">
        <v>-0.31</v>
      </c>
      <c r="AC779" s="86">
        <v>76779482.099999994</v>
      </c>
      <c r="AD779" s="86">
        <v>76779482.099999994</v>
      </c>
      <c r="AE779" s="86">
        <v>0</v>
      </c>
      <c r="AF779" s="86">
        <v>42974606.439999998</v>
      </c>
      <c r="AG779" s="86">
        <v>43213415.289999999</v>
      </c>
      <c r="AH779" s="86">
        <v>-238808.85</v>
      </c>
      <c r="AI779" s="86"/>
      <c r="AJ779" s="86">
        <v>3063048263.1500001</v>
      </c>
      <c r="AK779" s="82">
        <v>2.5066000000000002</v>
      </c>
      <c r="AL779" s="82" t="s">
        <v>8746</v>
      </c>
      <c r="AM779" s="82" t="s">
        <v>4979</v>
      </c>
      <c r="AN779" s="82">
        <v>7036</v>
      </c>
      <c r="AO779" s="82" t="s">
        <v>5049</v>
      </c>
      <c r="AP779" s="82"/>
      <c r="AQ779" s="83">
        <v>45449</v>
      </c>
      <c r="AR779" s="83"/>
      <c r="AS779" s="82">
        <v>0</v>
      </c>
      <c r="AT779" s="82"/>
      <c r="AU779" s="83">
        <v>45777</v>
      </c>
      <c r="AV779" s="82" t="s">
        <v>4979</v>
      </c>
      <c r="AW779" s="82">
        <v>1</v>
      </c>
      <c r="AX779" s="83"/>
      <c r="AY779" s="82" t="s">
        <v>4963</v>
      </c>
      <c r="AZ779" s="82">
        <v>1</v>
      </c>
      <c r="BA779" s="82"/>
      <c r="BB779" s="82"/>
      <c r="BC779" s="87"/>
      <c r="BD779" s="87"/>
      <c r="BE779" s="87"/>
      <c r="BF779" s="87"/>
      <c r="BG779" s="82" t="s">
        <v>4888</v>
      </c>
      <c r="BH779" s="82" t="s">
        <v>8703</v>
      </c>
      <c r="BI779" s="82"/>
      <c r="BJ779" s="82"/>
      <c r="BK779" s="82"/>
      <c r="BL779" s="86">
        <v>76779482.099999994</v>
      </c>
      <c r="BM779" s="82">
        <v>2.5066000000000002</v>
      </c>
      <c r="BN779" s="82" t="s">
        <v>5011</v>
      </c>
      <c r="BO779" s="82"/>
      <c r="BP779" s="88"/>
      <c r="BQ779" s="88"/>
      <c r="BR779" s="88"/>
      <c r="BS779" s="82"/>
      <c r="BT779" s="85"/>
    </row>
    <row r="780" spans="1:72" hidden="1">
      <c r="A780" s="82" t="s">
        <v>5099</v>
      </c>
      <c r="B780" s="82" t="s">
        <v>5100</v>
      </c>
      <c r="C780" s="82" t="s">
        <v>3022</v>
      </c>
      <c r="D780" s="82" t="s">
        <v>5477</v>
      </c>
      <c r="E780" s="82" t="s">
        <v>8747</v>
      </c>
      <c r="F780" s="82" t="s">
        <v>4978</v>
      </c>
      <c r="G780" s="83"/>
      <c r="H780" s="84">
        <v>36806</v>
      </c>
      <c r="I780" s="85"/>
      <c r="J780" s="82">
        <v>1539.1</v>
      </c>
      <c r="K780" s="86">
        <v>0</v>
      </c>
      <c r="L780" s="82"/>
      <c r="M780" s="82"/>
      <c r="N780" s="82"/>
      <c r="O780" s="82"/>
      <c r="P780" s="82" t="s">
        <v>8493</v>
      </c>
      <c r="Q780" s="86"/>
      <c r="R780" s="82">
        <v>0</v>
      </c>
      <c r="S780" s="86">
        <v>368060</v>
      </c>
      <c r="T780" s="83">
        <v>45777</v>
      </c>
      <c r="U780" s="82">
        <v>100</v>
      </c>
      <c r="V780" s="82">
        <v>7877</v>
      </c>
      <c r="W780" s="82" t="s">
        <v>4961</v>
      </c>
      <c r="X780" s="82">
        <v>807.54060000000004</v>
      </c>
      <c r="Y780" s="86">
        <v>29722339.870000001</v>
      </c>
      <c r="Z780" s="86"/>
      <c r="AA780" s="82">
        <v>1554.6</v>
      </c>
      <c r="AB780" s="86">
        <v>-1</v>
      </c>
      <c r="AC780" s="86">
        <v>56648114.600000001</v>
      </c>
      <c r="AD780" s="86">
        <v>56648114.600000001</v>
      </c>
      <c r="AE780" s="86">
        <v>0</v>
      </c>
      <c r="AF780" s="86">
        <v>26925774.73</v>
      </c>
      <c r="AG780" s="86">
        <v>27496267.73</v>
      </c>
      <c r="AH780" s="86">
        <v>-570493</v>
      </c>
      <c r="AI780" s="86"/>
      <c r="AJ780" s="86">
        <v>3063048263.1500001</v>
      </c>
      <c r="AK780" s="82">
        <v>1.8493999999999999</v>
      </c>
      <c r="AL780" s="82" t="s">
        <v>8748</v>
      </c>
      <c r="AM780" s="82" t="s">
        <v>4979</v>
      </c>
      <c r="AN780" s="82">
        <v>8320</v>
      </c>
      <c r="AO780" s="82" t="s">
        <v>8309</v>
      </c>
      <c r="AP780" s="82"/>
      <c r="AQ780" s="83">
        <v>45699</v>
      </c>
      <c r="AR780" s="83"/>
      <c r="AS780" s="82">
        <v>0</v>
      </c>
      <c r="AT780" s="82"/>
      <c r="AU780" s="83">
        <v>45777</v>
      </c>
      <c r="AV780" s="82" t="s">
        <v>4979</v>
      </c>
      <c r="AW780" s="82">
        <v>10</v>
      </c>
      <c r="AX780" s="83"/>
      <c r="AY780" s="82" t="s">
        <v>4963</v>
      </c>
      <c r="AZ780" s="82">
        <v>1</v>
      </c>
      <c r="BA780" s="82"/>
      <c r="BB780" s="82"/>
      <c r="BC780" s="87"/>
      <c r="BD780" s="87"/>
      <c r="BE780" s="87"/>
      <c r="BF780" s="87"/>
      <c r="BG780" s="82" t="s">
        <v>4888</v>
      </c>
      <c r="BH780" s="82" t="s">
        <v>8703</v>
      </c>
      <c r="BI780" s="82"/>
      <c r="BJ780" s="82"/>
      <c r="BK780" s="82"/>
      <c r="BL780" s="86">
        <v>56648114.600000001</v>
      </c>
      <c r="BM780" s="82">
        <v>1.8493999999999999</v>
      </c>
      <c r="BN780" s="82" t="s">
        <v>8309</v>
      </c>
      <c r="BO780" s="82"/>
      <c r="BP780" s="88"/>
      <c r="BQ780" s="88"/>
      <c r="BR780" s="88"/>
      <c r="BS780" s="82"/>
      <c r="BT780" s="85"/>
    </row>
    <row r="781" spans="1:72" hidden="1">
      <c r="A781" s="82" t="s">
        <v>5099</v>
      </c>
      <c r="B781" s="82" t="s">
        <v>5100</v>
      </c>
      <c r="C781" s="82" t="s">
        <v>3037</v>
      </c>
      <c r="D781" s="82" t="s">
        <v>5332</v>
      </c>
      <c r="E781" s="82" t="s">
        <v>8503</v>
      </c>
      <c r="F781" s="82" t="s">
        <v>4978</v>
      </c>
      <c r="G781" s="83"/>
      <c r="H781" s="84">
        <v>16206</v>
      </c>
      <c r="I781" s="85"/>
      <c r="J781" s="82">
        <v>5172.5</v>
      </c>
      <c r="K781" s="86">
        <v>0</v>
      </c>
      <c r="L781" s="82"/>
      <c r="M781" s="82"/>
      <c r="N781" s="82"/>
      <c r="O781" s="82"/>
      <c r="P781" s="82" t="s">
        <v>5009</v>
      </c>
      <c r="Q781" s="86"/>
      <c r="R781" s="82">
        <v>0</v>
      </c>
      <c r="S781" s="86">
        <v>16206</v>
      </c>
      <c r="T781" s="83">
        <v>45777</v>
      </c>
      <c r="U781" s="82">
        <v>100</v>
      </c>
      <c r="V781" s="82">
        <v>6823</v>
      </c>
      <c r="W781" s="82" t="s">
        <v>4961</v>
      </c>
      <c r="X781" s="82">
        <v>432.7405</v>
      </c>
      <c r="Y781" s="86">
        <v>7012992.54</v>
      </c>
      <c r="Z781" s="86"/>
      <c r="AA781" s="82">
        <v>5391.5</v>
      </c>
      <c r="AB781" s="86">
        <v>-4.0599999999999996</v>
      </c>
      <c r="AC781" s="86">
        <v>83825535</v>
      </c>
      <c r="AD781" s="86">
        <v>83825535</v>
      </c>
      <c r="AE781" s="86">
        <v>0</v>
      </c>
      <c r="AF781" s="86">
        <v>76812542.459999993</v>
      </c>
      <c r="AG781" s="86">
        <v>80361656.459999993</v>
      </c>
      <c r="AH781" s="86">
        <v>-3549114</v>
      </c>
      <c r="AI781" s="86"/>
      <c r="AJ781" s="86">
        <v>3063048263.1500001</v>
      </c>
      <c r="AK781" s="82">
        <v>2.7366999999999999</v>
      </c>
      <c r="AL781" s="82" t="s">
        <v>8504</v>
      </c>
      <c r="AM781" s="82" t="s">
        <v>4979</v>
      </c>
      <c r="AN781" s="82">
        <v>8336</v>
      </c>
      <c r="AO781" s="82" t="s">
        <v>5010</v>
      </c>
      <c r="AP781" s="82"/>
      <c r="AQ781" s="83">
        <v>45433</v>
      </c>
      <c r="AR781" s="83"/>
      <c r="AS781" s="82">
        <v>0</v>
      </c>
      <c r="AT781" s="82"/>
      <c r="AU781" s="83">
        <v>45777</v>
      </c>
      <c r="AV781" s="82" t="s">
        <v>4979</v>
      </c>
      <c r="AW781" s="82">
        <v>1</v>
      </c>
      <c r="AX781" s="83"/>
      <c r="AY781" s="82" t="s">
        <v>4963</v>
      </c>
      <c r="AZ781" s="82">
        <v>1</v>
      </c>
      <c r="BA781" s="82"/>
      <c r="BB781" s="82"/>
      <c r="BC781" s="87"/>
      <c r="BD781" s="87"/>
      <c r="BE781" s="87"/>
      <c r="BF781" s="87"/>
      <c r="BG781" s="82" t="s">
        <v>4888</v>
      </c>
      <c r="BH781" s="82" t="s">
        <v>8703</v>
      </c>
      <c r="BI781" s="82"/>
      <c r="BJ781" s="82"/>
      <c r="BK781" s="82"/>
      <c r="BL781" s="86">
        <v>83825535</v>
      </c>
      <c r="BM781" s="82">
        <v>2.7366999999999999</v>
      </c>
      <c r="BN781" s="82" t="s">
        <v>5011</v>
      </c>
      <c r="BO781" s="82"/>
      <c r="BP781" s="88"/>
      <c r="BQ781" s="88"/>
      <c r="BR781" s="88"/>
      <c r="BS781" s="82"/>
      <c r="BT781" s="85"/>
    </row>
    <row r="782" spans="1:72" hidden="1">
      <c r="A782" s="82" t="s">
        <v>5099</v>
      </c>
      <c r="B782" s="82" t="s">
        <v>5100</v>
      </c>
      <c r="C782" s="82" t="s">
        <v>3117</v>
      </c>
      <c r="D782" s="82" t="s">
        <v>5529</v>
      </c>
      <c r="E782" s="82" t="s">
        <v>8749</v>
      </c>
      <c r="F782" s="82" t="s">
        <v>4978</v>
      </c>
      <c r="G782" s="83"/>
      <c r="H782" s="84">
        <v>105773</v>
      </c>
      <c r="I782" s="85"/>
      <c r="J782" s="82">
        <v>894.2</v>
      </c>
      <c r="K782" s="86">
        <v>0</v>
      </c>
      <c r="L782" s="82"/>
      <c r="M782" s="82"/>
      <c r="N782" s="82"/>
      <c r="O782" s="82"/>
      <c r="P782" s="82" t="s">
        <v>5003</v>
      </c>
      <c r="Q782" s="86"/>
      <c r="R782" s="82">
        <v>0</v>
      </c>
      <c r="S782" s="86">
        <v>211546</v>
      </c>
      <c r="T782" s="83">
        <v>45777</v>
      </c>
      <c r="U782" s="82">
        <v>100</v>
      </c>
      <c r="V782" s="82">
        <v>81534</v>
      </c>
      <c r="W782" s="82" t="s">
        <v>4961</v>
      </c>
      <c r="X782" s="82">
        <v>135.7268</v>
      </c>
      <c r="Y782" s="86">
        <v>14356235.220000001</v>
      </c>
      <c r="Z782" s="86"/>
      <c r="AA782" s="82">
        <v>894.6</v>
      </c>
      <c r="AB782" s="86">
        <v>-0.04</v>
      </c>
      <c r="AC782" s="86">
        <v>94582216.599999994</v>
      </c>
      <c r="AD782" s="86">
        <v>94582216.599999994</v>
      </c>
      <c r="AE782" s="86">
        <v>0</v>
      </c>
      <c r="AF782" s="86">
        <v>80225981.379999995</v>
      </c>
      <c r="AG782" s="86">
        <v>80268290.579999998</v>
      </c>
      <c r="AH782" s="86">
        <v>-42309.2</v>
      </c>
      <c r="AI782" s="86"/>
      <c r="AJ782" s="86">
        <v>3063048263.1500001</v>
      </c>
      <c r="AK782" s="82">
        <v>3.0878000000000001</v>
      </c>
      <c r="AL782" s="82" t="s">
        <v>8750</v>
      </c>
      <c r="AM782" s="82" t="s">
        <v>4979</v>
      </c>
      <c r="AN782" s="82">
        <v>782034</v>
      </c>
      <c r="AO782" s="82" t="s">
        <v>5004</v>
      </c>
      <c r="AP782" s="82"/>
      <c r="AQ782" s="83">
        <v>45699</v>
      </c>
      <c r="AR782" s="83"/>
      <c r="AS782" s="82">
        <v>0</v>
      </c>
      <c r="AT782" s="82"/>
      <c r="AU782" s="83">
        <v>45777</v>
      </c>
      <c r="AV782" s="82" t="s">
        <v>4979</v>
      </c>
      <c r="AW782" s="82">
        <v>2</v>
      </c>
      <c r="AX782" s="83"/>
      <c r="AY782" s="82" t="s">
        <v>4963</v>
      </c>
      <c r="AZ782" s="82">
        <v>1</v>
      </c>
      <c r="BA782" s="82"/>
      <c r="BB782" s="82"/>
      <c r="BC782" s="87"/>
      <c r="BD782" s="87"/>
      <c r="BE782" s="87"/>
      <c r="BF782" s="87"/>
      <c r="BG782" s="82" t="s">
        <v>4888</v>
      </c>
      <c r="BH782" s="82" t="s">
        <v>8703</v>
      </c>
      <c r="BI782" s="82"/>
      <c r="BJ782" s="82"/>
      <c r="BK782" s="82"/>
      <c r="BL782" s="86">
        <v>94582216.599999994</v>
      </c>
      <c r="BM782" s="82">
        <v>3.0878000000000001</v>
      </c>
      <c r="BN782" s="82" t="s">
        <v>4984</v>
      </c>
      <c r="BO782" s="82"/>
      <c r="BP782" s="88"/>
      <c r="BQ782" s="88"/>
      <c r="BR782" s="88"/>
      <c r="BS782" s="82"/>
      <c r="BT782" s="85"/>
    </row>
    <row r="783" spans="1:72" hidden="1">
      <c r="A783" s="82" t="s">
        <v>5099</v>
      </c>
      <c r="B783" s="82" t="s">
        <v>5100</v>
      </c>
      <c r="C783" s="82" t="s">
        <v>3208</v>
      </c>
      <c r="D783" s="82" t="s">
        <v>5540</v>
      </c>
      <c r="E783" s="82" t="s">
        <v>8751</v>
      </c>
      <c r="F783" s="82" t="s">
        <v>4978</v>
      </c>
      <c r="G783" s="83"/>
      <c r="H783" s="84">
        <v>47289</v>
      </c>
      <c r="I783" s="85"/>
      <c r="J783" s="82">
        <v>1236.0999999999999</v>
      </c>
      <c r="K783" s="86">
        <v>0</v>
      </c>
      <c r="L783" s="82"/>
      <c r="M783" s="82"/>
      <c r="N783" s="82"/>
      <c r="O783" s="82"/>
      <c r="P783" s="82" t="s">
        <v>5018</v>
      </c>
      <c r="Q783" s="86"/>
      <c r="R783" s="82">
        <v>0</v>
      </c>
      <c r="S783" s="86">
        <v>47289</v>
      </c>
      <c r="T783" s="83">
        <v>45777</v>
      </c>
      <c r="U783" s="82">
        <v>100</v>
      </c>
      <c r="V783" s="82">
        <v>6847</v>
      </c>
      <c r="W783" s="82" t="s">
        <v>4961</v>
      </c>
      <c r="X783" s="82">
        <v>853.54499999999996</v>
      </c>
      <c r="Y783" s="86">
        <v>40363291.560000002</v>
      </c>
      <c r="Z783" s="86"/>
      <c r="AA783" s="82">
        <v>1264.5999999999999</v>
      </c>
      <c r="AB783" s="86">
        <v>-2.25</v>
      </c>
      <c r="AC783" s="86">
        <v>58453932.899999999</v>
      </c>
      <c r="AD783" s="86">
        <v>58453932.899999999</v>
      </c>
      <c r="AE783" s="86">
        <v>0</v>
      </c>
      <c r="AF783" s="86">
        <v>18090641.34</v>
      </c>
      <c r="AG783" s="86">
        <v>19438377.84</v>
      </c>
      <c r="AH783" s="86">
        <v>-1347736.5</v>
      </c>
      <c r="AI783" s="86"/>
      <c r="AJ783" s="86">
        <v>3063048263.1500001</v>
      </c>
      <c r="AK783" s="82">
        <v>1.9084000000000001</v>
      </c>
      <c r="AL783" s="82" t="s">
        <v>8752</v>
      </c>
      <c r="AM783" s="82" t="s">
        <v>4979</v>
      </c>
      <c r="AN783" s="82">
        <v>8473</v>
      </c>
      <c r="AO783" s="82" t="s">
        <v>4998</v>
      </c>
      <c r="AP783" s="82"/>
      <c r="AQ783" s="83">
        <v>45467</v>
      </c>
      <c r="AR783" s="83"/>
      <c r="AS783" s="82">
        <v>0</v>
      </c>
      <c r="AT783" s="82"/>
      <c r="AU783" s="83">
        <v>45777</v>
      </c>
      <c r="AV783" s="82" t="s">
        <v>4979</v>
      </c>
      <c r="AW783" s="82">
        <v>1</v>
      </c>
      <c r="AX783" s="83"/>
      <c r="AY783" s="82" t="s">
        <v>4963</v>
      </c>
      <c r="AZ783" s="82">
        <v>1</v>
      </c>
      <c r="BA783" s="82"/>
      <c r="BB783" s="82"/>
      <c r="BC783" s="87"/>
      <c r="BD783" s="87"/>
      <c r="BE783" s="87"/>
      <c r="BF783" s="87"/>
      <c r="BG783" s="82" t="s">
        <v>4888</v>
      </c>
      <c r="BH783" s="82" t="s">
        <v>8703</v>
      </c>
      <c r="BI783" s="82"/>
      <c r="BJ783" s="82"/>
      <c r="BK783" s="82"/>
      <c r="BL783" s="86">
        <v>58453932.899999999</v>
      </c>
      <c r="BM783" s="82">
        <v>1.9084000000000001</v>
      </c>
      <c r="BN783" s="82" t="s">
        <v>4998</v>
      </c>
      <c r="BO783" s="82"/>
      <c r="BP783" s="88"/>
      <c r="BQ783" s="88"/>
      <c r="BR783" s="88"/>
      <c r="BS783" s="82"/>
      <c r="BT783" s="85"/>
    </row>
    <row r="784" spans="1:72" hidden="1">
      <c r="A784" s="82" t="s">
        <v>5099</v>
      </c>
      <c r="B784" s="82" t="s">
        <v>5100</v>
      </c>
      <c r="C784" s="82" t="s">
        <v>21841</v>
      </c>
      <c r="D784" s="82" t="s">
        <v>21842</v>
      </c>
      <c r="E784" s="82" t="s">
        <v>4965</v>
      </c>
      <c r="F784" s="82" t="s">
        <v>4966</v>
      </c>
      <c r="G784" s="83">
        <v>45779</v>
      </c>
      <c r="H784" s="84">
        <v>638500.47600000002</v>
      </c>
      <c r="I784" s="85"/>
      <c r="J784" s="82">
        <v>99.98357</v>
      </c>
      <c r="K784" s="86">
        <v>0</v>
      </c>
      <c r="L784" s="82"/>
      <c r="M784" s="82"/>
      <c r="N784" s="82"/>
      <c r="O784" s="82"/>
      <c r="P784" s="82" t="s">
        <v>4967</v>
      </c>
      <c r="Q784" s="86">
        <v>63850047.57</v>
      </c>
      <c r="R784" s="82">
        <v>0.01</v>
      </c>
      <c r="S784" s="86">
        <v>63850047.57</v>
      </c>
      <c r="T784" s="83">
        <v>45777</v>
      </c>
      <c r="U784" s="82">
        <v>247</v>
      </c>
      <c r="V784" s="82">
        <v>178347</v>
      </c>
      <c r="W784" s="82" t="s">
        <v>4961</v>
      </c>
      <c r="X784" s="82">
        <v>99.967100000000002</v>
      </c>
      <c r="Y784" s="86">
        <v>63829070.280000001</v>
      </c>
      <c r="Z784" s="86">
        <v>63839558.920000002</v>
      </c>
      <c r="AA784" s="82"/>
      <c r="AB784" s="86"/>
      <c r="AC784" s="86">
        <v>63839558.920000002</v>
      </c>
      <c r="AD784" s="86">
        <v>63839558.920000002</v>
      </c>
      <c r="AE784" s="86">
        <v>10488.64</v>
      </c>
      <c r="AF784" s="86">
        <v>0</v>
      </c>
      <c r="AG784" s="86"/>
      <c r="AH784" s="86">
        <v>0</v>
      </c>
      <c r="AI784" s="86"/>
      <c r="AJ784" s="86">
        <v>3063048263.1500001</v>
      </c>
      <c r="AK784" s="82">
        <v>2.0842000000000001</v>
      </c>
      <c r="AL784" s="82" t="s">
        <v>21843</v>
      </c>
      <c r="AM784" s="82" t="s">
        <v>4968</v>
      </c>
      <c r="AN784" s="82">
        <v>73640</v>
      </c>
      <c r="AO784" s="82" t="s">
        <v>4967</v>
      </c>
      <c r="AP784" s="82"/>
      <c r="AQ784" s="83"/>
      <c r="AR784" s="83"/>
      <c r="AS784" s="82">
        <v>2</v>
      </c>
      <c r="AT784" s="82"/>
      <c r="AU784" s="83">
        <v>45777</v>
      </c>
      <c r="AV784" s="82" t="s">
        <v>4968</v>
      </c>
      <c r="AW784" s="82">
        <v>100</v>
      </c>
      <c r="AX784" s="83"/>
      <c r="AY784" s="82" t="s">
        <v>4969</v>
      </c>
      <c r="AZ784" s="82">
        <v>1</v>
      </c>
      <c r="BA784" s="82"/>
      <c r="BB784" s="82"/>
      <c r="BC784" s="87"/>
      <c r="BD784" s="87"/>
      <c r="BE784" s="87"/>
      <c r="BF784" s="87"/>
      <c r="BG784" s="82" t="s">
        <v>4888</v>
      </c>
      <c r="BH784" s="82" t="s">
        <v>8703</v>
      </c>
      <c r="BI784" s="82"/>
      <c r="BJ784" s="82"/>
      <c r="BK784" s="82"/>
      <c r="BL784" s="86">
        <v>63839558.920000002</v>
      </c>
      <c r="BM784" s="82">
        <v>2.0842000000000001</v>
      </c>
      <c r="BN784" s="82" t="s">
        <v>4967</v>
      </c>
      <c r="BO784" s="82"/>
      <c r="BP784" s="88"/>
      <c r="BQ784" s="88"/>
      <c r="BR784" s="88"/>
      <c r="BS784" s="82"/>
      <c r="BT784" s="85"/>
    </row>
    <row r="785" spans="1:72" hidden="1">
      <c r="A785" s="82" t="s">
        <v>5099</v>
      </c>
      <c r="B785" s="82" t="s">
        <v>5100</v>
      </c>
      <c r="C785" s="82"/>
      <c r="D785" s="82"/>
      <c r="E785" s="82"/>
      <c r="F785" s="82" t="s">
        <v>4970</v>
      </c>
      <c r="G785" s="83"/>
      <c r="H785" s="84"/>
      <c r="I785" s="85"/>
      <c r="J785" s="82"/>
      <c r="K785" s="86"/>
      <c r="L785" s="82"/>
      <c r="M785" s="82"/>
      <c r="N785" s="82"/>
      <c r="O785" s="82"/>
      <c r="P785" s="82" t="s">
        <v>4971</v>
      </c>
      <c r="Q785" s="86"/>
      <c r="R785" s="82">
        <v>0</v>
      </c>
      <c r="S785" s="86"/>
      <c r="T785" s="83">
        <v>45777</v>
      </c>
      <c r="U785" s="82"/>
      <c r="V785" s="82"/>
      <c r="W785" s="82"/>
      <c r="X785" s="82"/>
      <c r="Y785" s="86"/>
      <c r="Z785" s="86"/>
      <c r="AA785" s="82"/>
      <c r="AB785" s="86"/>
      <c r="AC785" s="86">
        <v>-8186835.4400000004</v>
      </c>
      <c r="AD785" s="86">
        <v>-8186835.4400000004</v>
      </c>
      <c r="AE785" s="86"/>
      <c r="AF785" s="86"/>
      <c r="AG785" s="86"/>
      <c r="AH785" s="86">
        <v>0</v>
      </c>
      <c r="AI785" s="86"/>
      <c r="AJ785" s="86"/>
      <c r="AK785" s="82">
        <v>-0.26719999999999999</v>
      </c>
      <c r="AL785" s="82"/>
      <c r="AM785" s="82"/>
      <c r="AN785" s="82"/>
      <c r="AO785" s="82" t="s">
        <v>4971</v>
      </c>
      <c r="AP785" s="82"/>
      <c r="AQ785" s="83"/>
      <c r="AR785" s="83"/>
      <c r="AS785" s="82"/>
      <c r="AT785" s="82"/>
      <c r="AU785" s="83"/>
      <c r="AV785" s="82"/>
      <c r="AW785" s="82"/>
      <c r="AX785" s="83"/>
      <c r="AY785" s="82" t="s">
        <v>4963</v>
      </c>
      <c r="AZ785" s="82">
        <v>1</v>
      </c>
      <c r="BA785" s="82"/>
      <c r="BB785" s="82"/>
      <c r="BC785" s="87"/>
      <c r="BD785" s="87"/>
      <c r="BE785" s="87"/>
      <c r="BF785" s="87"/>
      <c r="BG785" s="82" t="s">
        <v>4888</v>
      </c>
      <c r="BH785" s="82" t="s">
        <v>8703</v>
      </c>
      <c r="BI785" s="82"/>
      <c r="BJ785" s="82"/>
      <c r="BK785" s="82"/>
      <c r="BL785" s="86">
        <v>-8186835.4400000004</v>
      </c>
      <c r="BM785" s="82">
        <v>-0.26719999999999999</v>
      </c>
      <c r="BN785" s="82" t="s">
        <v>4971</v>
      </c>
      <c r="BO785" s="82"/>
      <c r="BP785" s="88"/>
      <c r="BQ785" s="88"/>
      <c r="BR785" s="88"/>
      <c r="BS785" s="82"/>
      <c r="BT785" s="85"/>
    </row>
    <row r="786" spans="1:72" hidden="1">
      <c r="A786" s="82" t="s">
        <v>5103</v>
      </c>
      <c r="B786" s="82" t="s">
        <v>5104</v>
      </c>
      <c r="C786" s="82" t="s">
        <v>8414</v>
      </c>
      <c r="D786" s="82" t="s">
        <v>8415</v>
      </c>
      <c r="E786" s="82" t="s">
        <v>8416</v>
      </c>
      <c r="F786" s="82" t="s">
        <v>8417</v>
      </c>
      <c r="G786" s="83"/>
      <c r="H786" s="84">
        <v>5200.4459999999999</v>
      </c>
      <c r="I786" s="85"/>
      <c r="J786" s="82">
        <v>4736.4818999999998</v>
      </c>
      <c r="K786" s="86">
        <v>0</v>
      </c>
      <c r="L786" s="82"/>
      <c r="M786" s="82"/>
      <c r="N786" s="82"/>
      <c r="O786" s="82"/>
      <c r="P786" s="82" t="s">
        <v>8418</v>
      </c>
      <c r="Q786" s="86"/>
      <c r="R786" s="82">
        <v>0</v>
      </c>
      <c r="S786" s="86">
        <v>5200446</v>
      </c>
      <c r="T786" s="83">
        <v>45777</v>
      </c>
      <c r="U786" s="82">
        <v>606</v>
      </c>
      <c r="V786" s="82">
        <v>84377</v>
      </c>
      <c r="W786" s="82" t="s">
        <v>4961</v>
      </c>
      <c r="X786" s="82">
        <v>4326.3346000000001</v>
      </c>
      <c r="Y786" s="86">
        <v>22498869.640000001</v>
      </c>
      <c r="Z786" s="86"/>
      <c r="AA786" s="82">
        <v>4735.6442999999999</v>
      </c>
      <c r="AB786" s="86">
        <v>0.02</v>
      </c>
      <c r="AC786" s="86">
        <v>24631818.350000001</v>
      </c>
      <c r="AD786" s="86">
        <v>24631818.350000001</v>
      </c>
      <c r="AE786" s="86">
        <v>0</v>
      </c>
      <c r="AF786" s="86">
        <v>2132948.71</v>
      </c>
      <c r="AG786" s="86">
        <v>2128592.8199999998</v>
      </c>
      <c r="AH786" s="86">
        <v>4355.8900000000003</v>
      </c>
      <c r="AI786" s="86"/>
      <c r="AJ786" s="86">
        <v>193391505.47</v>
      </c>
      <c r="AK786" s="82">
        <v>12.736800000000001</v>
      </c>
      <c r="AL786" s="82" t="s">
        <v>8419</v>
      </c>
      <c r="AM786" s="82" t="s">
        <v>9571</v>
      </c>
      <c r="AN786" s="82">
        <v>783203</v>
      </c>
      <c r="AO786" s="82" t="s">
        <v>8418</v>
      </c>
      <c r="AP786" s="82"/>
      <c r="AQ786" s="83"/>
      <c r="AR786" s="83"/>
      <c r="AS786" s="82">
        <v>0</v>
      </c>
      <c r="AT786" s="82"/>
      <c r="AU786" s="83">
        <v>45777</v>
      </c>
      <c r="AV786" s="82" t="s">
        <v>4968</v>
      </c>
      <c r="AW786" s="82">
        <v>1000</v>
      </c>
      <c r="AX786" s="83"/>
      <c r="AY786" s="82" t="s">
        <v>4969</v>
      </c>
      <c r="AZ786" s="82">
        <v>1</v>
      </c>
      <c r="BA786" s="82"/>
      <c r="BB786" s="82"/>
      <c r="BC786" s="87"/>
      <c r="BD786" s="87"/>
      <c r="BE786" s="87"/>
      <c r="BF786" s="87"/>
      <c r="BG786" s="82" t="s">
        <v>4888</v>
      </c>
      <c r="BH786" s="82" t="s">
        <v>8753</v>
      </c>
      <c r="BI786" s="82"/>
      <c r="BJ786" s="82"/>
      <c r="BK786" s="82"/>
      <c r="BL786" s="86">
        <v>24631818.350000001</v>
      </c>
      <c r="BM786" s="82">
        <v>12.736800000000001</v>
      </c>
      <c r="BN786" s="82" t="s">
        <v>8418</v>
      </c>
      <c r="BO786" s="82"/>
      <c r="BP786" s="88"/>
      <c r="BQ786" s="88"/>
      <c r="BR786" s="88"/>
      <c r="BS786" s="82"/>
      <c r="BT786" s="85"/>
    </row>
    <row r="787" spans="1:72" hidden="1">
      <c r="A787" s="82" t="s">
        <v>5103</v>
      </c>
      <c r="B787" s="82" t="s">
        <v>5104</v>
      </c>
      <c r="C787" s="82" t="s">
        <v>41</v>
      </c>
      <c r="D787" s="82" t="s">
        <v>5359</v>
      </c>
      <c r="E787" s="82" t="s">
        <v>8959</v>
      </c>
      <c r="F787" s="82" t="s">
        <v>4978</v>
      </c>
      <c r="G787" s="83"/>
      <c r="H787" s="84">
        <v>314</v>
      </c>
      <c r="I787" s="85"/>
      <c r="J787" s="82">
        <v>5522.5</v>
      </c>
      <c r="K787" s="86">
        <v>0</v>
      </c>
      <c r="L787" s="82"/>
      <c r="M787" s="82"/>
      <c r="N787" s="82"/>
      <c r="O787" s="82"/>
      <c r="P787" s="82" t="s">
        <v>5039</v>
      </c>
      <c r="Q787" s="86"/>
      <c r="R787" s="82">
        <v>0</v>
      </c>
      <c r="S787" s="86">
        <v>628</v>
      </c>
      <c r="T787" s="83">
        <v>45777</v>
      </c>
      <c r="U787" s="82">
        <v>100</v>
      </c>
      <c r="V787" s="82">
        <v>6432</v>
      </c>
      <c r="W787" s="82" t="s">
        <v>4961</v>
      </c>
      <c r="X787" s="82">
        <v>6288.9758000000002</v>
      </c>
      <c r="Y787" s="86">
        <v>1974738.41</v>
      </c>
      <c r="Z787" s="86"/>
      <c r="AA787" s="82">
        <v>5583.5</v>
      </c>
      <c r="AB787" s="86">
        <v>-1.0900000000000001</v>
      </c>
      <c r="AC787" s="86">
        <v>1734065</v>
      </c>
      <c r="AD787" s="86">
        <v>1734065</v>
      </c>
      <c r="AE787" s="86">
        <v>0</v>
      </c>
      <c r="AF787" s="86">
        <v>-240673.41</v>
      </c>
      <c r="AG787" s="86">
        <v>-221519.41</v>
      </c>
      <c r="AH787" s="86">
        <v>-19154</v>
      </c>
      <c r="AI787" s="86"/>
      <c r="AJ787" s="86">
        <v>193391505.47</v>
      </c>
      <c r="AK787" s="82">
        <v>0.89670000000000005</v>
      </c>
      <c r="AL787" s="82" t="s">
        <v>8960</v>
      </c>
      <c r="AM787" s="82" t="s">
        <v>4979</v>
      </c>
      <c r="AN787" s="82">
        <v>5960</v>
      </c>
      <c r="AO787" s="82" t="s">
        <v>5041</v>
      </c>
      <c r="AP787" s="82"/>
      <c r="AQ787" s="83"/>
      <c r="AR787" s="83"/>
      <c r="AS787" s="82">
        <v>0</v>
      </c>
      <c r="AT787" s="82"/>
      <c r="AU787" s="83">
        <v>45777</v>
      </c>
      <c r="AV787" s="82" t="s">
        <v>4979</v>
      </c>
      <c r="AW787" s="82">
        <v>2</v>
      </c>
      <c r="AX787" s="83"/>
      <c r="AY787" s="82" t="s">
        <v>4963</v>
      </c>
      <c r="AZ787" s="82">
        <v>1</v>
      </c>
      <c r="BA787" s="82"/>
      <c r="BB787" s="82"/>
      <c r="BC787" s="87"/>
      <c r="BD787" s="87"/>
      <c r="BE787" s="87"/>
      <c r="BF787" s="87"/>
      <c r="BG787" s="82" t="s">
        <v>4888</v>
      </c>
      <c r="BH787" s="82" t="s">
        <v>8753</v>
      </c>
      <c r="BI787" s="82"/>
      <c r="BJ787" s="82"/>
      <c r="BK787" s="82"/>
      <c r="BL787" s="86">
        <v>1734065</v>
      </c>
      <c r="BM787" s="82">
        <v>0.89670000000000005</v>
      </c>
      <c r="BN787" s="82" t="s">
        <v>5002</v>
      </c>
      <c r="BO787" s="82"/>
      <c r="BP787" s="88"/>
      <c r="BQ787" s="88"/>
      <c r="BR787" s="88"/>
      <c r="BS787" s="82"/>
      <c r="BT787" s="85"/>
    </row>
    <row r="788" spans="1:72" hidden="1">
      <c r="A788" s="82" t="s">
        <v>5103</v>
      </c>
      <c r="B788" s="82" t="s">
        <v>5104</v>
      </c>
      <c r="C788" s="82" t="s">
        <v>139</v>
      </c>
      <c r="D788" s="82" t="s">
        <v>5446</v>
      </c>
      <c r="E788" s="82" t="s">
        <v>8510</v>
      </c>
      <c r="F788" s="82" t="s">
        <v>4978</v>
      </c>
      <c r="G788" s="83"/>
      <c r="H788" s="84">
        <v>381</v>
      </c>
      <c r="I788" s="85"/>
      <c r="J788" s="82">
        <v>5116</v>
      </c>
      <c r="K788" s="86">
        <v>0</v>
      </c>
      <c r="L788" s="82"/>
      <c r="M788" s="82"/>
      <c r="N788" s="82"/>
      <c r="O788" s="82"/>
      <c r="P788" s="82" t="s">
        <v>4999</v>
      </c>
      <c r="Q788" s="86"/>
      <c r="R788" s="82">
        <v>0</v>
      </c>
      <c r="S788" s="86">
        <v>762</v>
      </c>
      <c r="T788" s="83">
        <v>45777</v>
      </c>
      <c r="U788" s="82">
        <v>100</v>
      </c>
      <c r="V788" s="82">
        <v>55268</v>
      </c>
      <c r="W788" s="82" t="s">
        <v>4961</v>
      </c>
      <c r="X788" s="82">
        <v>5065.0015999999996</v>
      </c>
      <c r="Y788" s="86">
        <v>1929765.6</v>
      </c>
      <c r="Z788" s="86"/>
      <c r="AA788" s="82">
        <v>5030.8</v>
      </c>
      <c r="AB788" s="86">
        <v>1.69</v>
      </c>
      <c r="AC788" s="86">
        <v>1949196</v>
      </c>
      <c r="AD788" s="86">
        <v>1949196</v>
      </c>
      <c r="AE788" s="86">
        <v>0</v>
      </c>
      <c r="AF788" s="86">
        <v>19430.400000000001</v>
      </c>
      <c r="AG788" s="86">
        <v>-13030.8</v>
      </c>
      <c r="AH788" s="86">
        <v>32461.200000000001</v>
      </c>
      <c r="AI788" s="86"/>
      <c r="AJ788" s="86">
        <v>193391505.47</v>
      </c>
      <c r="AK788" s="82">
        <v>1.0079</v>
      </c>
      <c r="AL788" s="82" t="s">
        <v>8511</v>
      </c>
      <c r="AM788" s="82" t="s">
        <v>4979</v>
      </c>
      <c r="AN788" s="82">
        <v>774615</v>
      </c>
      <c r="AO788" s="82" t="s">
        <v>5000</v>
      </c>
      <c r="AP788" s="82"/>
      <c r="AQ788" s="83">
        <v>45701</v>
      </c>
      <c r="AR788" s="83"/>
      <c r="AS788" s="82">
        <v>0</v>
      </c>
      <c r="AT788" s="82"/>
      <c r="AU788" s="83">
        <v>45777</v>
      </c>
      <c r="AV788" s="82" t="s">
        <v>4979</v>
      </c>
      <c r="AW788" s="82">
        <v>2</v>
      </c>
      <c r="AX788" s="83"/>
      <c r="AY788" s="82" t="s">
        <v>4963</v>
      </c>
      <c r="AZ788" s="82">
        <v>1</v>
      </c>
      <c r="BA788" s="82"/>
      <c r="BB788" s="82"/>
      <c r="BC788" s="87"/>
      <c r="BD788" s="87"/>
      <c r="BE788" s="87"/>
      <c r="BF788" s="87"/>
      <c r="BG788" s="82" t="s">
        <v>4888</v>
      </c>
      <c r="BH788" s="82" t="s">
        <v>8753</v>
      </c>
      <c r="BI788" s="82"/>
      <c r="BJ788" s="82"/>
      <c r="BK788" s="82"/>
      <c r="BL788" s="86">
        <v>1949196</v>
      </c>
      <c r="BM788" s="82">
        <v>1.0079</v>
      </c>
      <c r="BN788" s="82" t="s">
        <v>4997</v>
      </c>
      <c r="BO788" s="82"/>
      <c r="BP788" s="88"/>
      <c r="BQ788" s="88"/>
      <c r="BR788" s="88"/>
      <c r="BS788" s="82"/>
      <c r="BT788" s="85"/>
    </row>
    <row r="789" spans="1:72" hidden="1">
      <c r="A789" s="82" t="s">
        <v>5103</v>
      </c>
      <c r="B789" s="82" t="s">
        <v>5104</v>
      </c>
      <c r="C789" s="82" t="s">
        <v>172</v>
      </c>
      <c r="D789" s="82" t="s">
        <v>3414</v>
      </c>
      <c r="E789" s="82" t="s">
        <v>12404</v>
      </c>
      <c r="F789" s="82" t="s">
        <v>4978</v>
      </c>
      <c r="G789" s="83"/>
      <c r="H789" s="84">
        <v>441</v>
      </c>
      <c r="I789" s="85"/>
      <c r="J789" s="82">
        <v>2312.3000000000002</v>
      </c>
      <c r="K789" s="86">
        <v>0</v>
      </c>
      <c r="L789" s="82"/>
      <c r="M789" s="82"/>
      <c r="N789" s="82"/>
      <c r="O789" s="82"/>
      <c r="P789" s="82" t="s">
        <v>8412</v>
      </c>
      <c r="Q789" s="86"/>
      <c r="R789" s="82">
        <v>0</v>
      </c>
      <c r="S789" s="86">
        <v>4410</v>
      </c>
      <c r="T789" s="83">
        <v>45777</v>
      </c>
      <c r="U789" s="82">
        <v>100</v>
      </c>
      <c r="V789" s="82">
        <v>134435</v>
      </c>
      <c r="W789" s="82" t="s">
        <v>4961</v>
      </c>
      <c r="X789" s="82">
        <v>2180.8987000000002</v>
      </c>
      <c r="Y789" s="86">
        <v>961776.33</v>
      </c>
      <c r="Z789" s="86"/>
      <c r="AA789" s="82">
        <v>2351.6999999999998</v>
      </c>
      <c r="AB789" s="86">
        <v>-1.68</v>
      </c>
      <c r="AC789" s="86">
        <v>1019724.3</v>
      </c>
      <c r="AD789" s="86">
        <v>1019724.3</v>
      </c>
      <c r="AE789" s="86">
        <v>0</v>
      </c>
      <c r="AF789" s="86">
        <v>57947.97</v>
      </c>
      <c r="AG789" s="86">
        <v>75323.37</v>
      </c>
      <c r="AH789" s="86">
        <v>-17375.400000000001</v>
      </c>
      <c r="AI789" s="86"/>
      <c r="AJ789" s="86">
        <v>193391505.47</v>
      </c>
      <c r="AK789" s="82">
        <v>0.52729999999999999</v>
      </c>
      <c r="AL789" s="82" t="s">
        <v>12405</v>
      </c>
      <c r="AM789" s="82" t="s">
        <v>4979</v>
      </c>
      <c r="AN789" s="82">
        <v>793305</v>
      </c>
      <c r="AO789" s="82" t="s">
        <v>4989</v>
      </c>
      <c r="AP789" s="82"/>
      <c r="AQ789" s="83"/>
      <c r="AR789" s="83"/>
      <c r="AS789" s="82">
        <v>0</v>
      </c>
      <c r="AT789" s="82"/>
      <c r="AU789" s="83">
        <v>45777</v>
      </c>
      <c r="AV789" s="82" t="s">
        <v>4979</v>
      </c>
      <c r="AW789" s="82">
        <v>10</v>
      </c>
      <c r="AX789" s="83"/>
      <c r="AY789" s="82" t="s">
        <v>4963</v>
      </c>
      <c r="AZ789" s="82">
        <v>1</v>
      </c>
      <c r="BA789" s="82"/>
      <c r="BB789" s="82"/>
      <c r="BC789" s="87"/>
      <c r="BD789" s="87"/>
      <c r="BE789" s="87"/>
      <c r="BF789" s="87"/>
      <c r="BG789" s="82" t="s">
        <v>4888</v>
      </c>
      <c r="BH789" s="82" t="s">
        <v>8753</v>
      </c>
      <c r="BI789" s="82"/>
      <c r="BJ789" s="82"/>
      <c r="BK789" s="82"/>
      <c r="BL789" s="86">
        <v>1019724.3</v>
      </c>
      <c r="BM789" s="82">
        <v>0.52729999999999999</v>
      </c>
      <c r="BN789" s="82" t="s">
        <v>4964</v>
      </c>
      <c r="BO789" s="82"/>
      <c r="BP789" s="88"/>
      <c r="BQ789" s="88"/>
      <c r="BR789" s="88"/>
      <c r="BS789" s="82"/>
      <c r="BT789" s="85"/>
    </row>
    <row r="790" spans="1:72" hidden="1">
      <c r="A790" s="82" t="s">
        <v>5103</v>
      </c>
      <c r="B790" s="82" t="s">
        <v>5104</v>
      </c>
      <c r="C790" s="82" t="s">
        <v>250</v>
      </c>
      <c r="D790" s="82" t="s">
        <v>5482</v>
      </c>
      <c r="E790" s="82" t="s">
        <v>8709</v>
      </c>
      <c r="F790" s="82" t="s">
        <v>4978</v>
      </c>
      <c r="G790" s="83"/>
      <c r="H790" s="84">
        <v>20000</v>
      </c>
      <c r="I790" s="85"/>
      <c r="J790" s="82">
        <v>225.31</v>
      </c>
      <c r="K790" s="86">
        <v>0</v>
      </c>
      <c r="L790" s="82"/>
      <c r="M790" s="82"/>
      <c r="N790" s="82"/>
      <c r="O790" s="82"/>
      <c r="P790" s="82" t="s">
        <v>8710</v>
      </c>
      <c r="Q790" s="86"/>
      <c r="R790" s="82">
        <v>0</v>
      </c>
      <c r="S790" s="86">
        <v>20000</v>
      </c>
      <c r="T790" s="83">
        <v>45777</v>
      </c>
      <c r="U790" s="82">
        <v>100</v>
      </c>
      <c r="V790" s="82">
        <v>6462</v>
      </c>
      <c r="W790" s="82" t="s">
        <v>4961</v>
      </c>
      <c r="X790" s="82">
        <v>185.0625</v>
      </c>
      <c r="Y790" s="86">
        <v>3701250</v>
      </c>
      <c r="Z790" s="86"/>
      <c r="AA790" s="82">
        <v>227.86</v>
      </c>
      <c r="AB790" s="86">
        <v>-1.1200000000000001</v>
      </c>
      <c r="AC790" s="86">
        <v>4506200</v>
      </c>
      <c r="AD790" s="86">
        <v>4506200</v>
      </c>
      <c r="AE790" s="86">
        <v>0</v>
      </c>
      <c r="AF790" s="86">
        <v>804950</v>
      </c>
      <c r="AG790" s="86">
        <v>855950</v>
      </c>
      <c r="AH790" s="86">
        <v>-51000</v>
      </c>
      <c r="AI790" s="86"/>
      <c r="AJ790" s="86">
        <v>193391505.47</v>
      </c>
      <c r="AK790" s="82">
        <v>2.3300999999999998</v>
      </c>
      <c r="AL790" s="82" t="s">
        <v>8711</v>
      </c>
      <c r="AM790" s="82" t="s">
        <v>4979</v>
      </c>
      <c r="AN790" s="82">
        <v>6112</v>
      </c>
      <c r="AO790" s="82" t="s">
        <v>8666</v>
      </c>
      <c r="AP790" s="82"/>
      <c r="AQ790" s="83">
        <v>45614</v>
      </c>
      <c r="AR790" s="83"/>
      <c r="AS790" s="82">
        <v>0</v>
      </c>
      <c r="AT790" s="82"/>
      <c r="AU790" s="83">
        <v>45777</v>
      </c>
      <c r="AV790" s="82" t="s">
        <v>4979</v>
      </c>
      <c r="AW790" s="82">
        <v>1</v>
      </c>
      <c r="AX790" s="83"/>
      <c r="AY790" s="82" t="s">
        <v>4963</v>
      </c>
      <c r="AZ790" s="82">
        <v>1</v>
      </c>
      <c r="BA790" s="82"/>
      <c r="BB790" s="82"/>
      <c r="BC790" s="87"/>
      <c r="BD790" s="87"/>
      <c r="BE790" s="87"/>
      <c r="BF790" s="87"/>
      <c r="BG790" s="82" t="s">
        <v>4888</v>
      </c>
      <c r="BH790" s="82" t="s">
        <v>8753</v>
      </c>
      <c r="BI790" s="82"/>
      <c r="BJ790" s="82"/>
      <c r="BK790" s="82"/>
      <c r="BL790" s="86">
        <v>4506200</v>
      </c>
      <c r="BM790" s="82">
        <v>2.3300999999999998</v>
      </c>
      <c r="BN790" s="82" t="s">
        <v>5002</v>
      </c>
      <c r="BO790" s="82"/>
      <c r="BP790" s="88"/>
      <c r="BQ790" s="88"/>
      <c r="BR790" s="88"/>
      <c r="BS790" s="82"/>
      <c r="BT790" s="85"/>
    </row>
    <row r="791" spans="1:72" hidden="1">
      <c r="A791" s="82" t="s">
        <v>5103</v>
      </c>
      <c r="B791" s="82" t="s">
        <v>5104</v>
      </c>
      <c r="C791" s="82" t="s">
        <v>293</v>
      </c>
      <c r="D791" s="82" t="s">
        <v>5451</v>
      </c>
      <c r="E791" s="82" t="s">
        <v>8429</v>
      </c>
      <c r="F791" s="82" t="s">
        <v>4978</v>
      </c>
      <c r="G791" s="83"/>
      <c r="H791" s="84">
        <v>1140</v>
      </c>
      <c r="I791" s="85"/>
      <c r="J791" s="82">
        <v>1229.0999999999999</v>
      </c>
      <c r="K791" s="86">
        <v>0</v>
      </c>
      <c r="L791" s="82"/>
      <c r="M791" s="82"/>
      <c r="N791" s="82"/>
      <c r="O791" s="82"/>
      <c r="P791" s="82" t="s">
        <v>4999</v>
      </c>
      <c r="Q791" s="86"/>
      <c r="R791" s="82">
        <v>0</v>
      </c>
      <c r="S791" s="86">
        <v>1140</v>
      </c>
      <c r="T791" s="83">
        <v>45777</v>
      </c>
      <c r="U791" s="82">
        <v>100</v>
      </c>
      <c r="V791" s="82">
        <v>6467</v>
      </c>
      <c r="W791" s="82" t="s">
        <v>4961</v>
      </c>
      <c r="X791" s="82">
        <v>1173.4485999999999</v>
      </c>
      <c r="Y791" s="86">
        <v>1337731.45</v>
      </c>
      <c r="Z791" s="86"/>
      <c r="AA791" s="82">
        <v>1209.5999999999999</v>
      </c>
      <c r="AB791" s="86">
        <v>1.61</v>
      </c>
      <c r="AC791" s="86">
        <v>1401174</v>
      </c>
      <c r="AD791" s="86">
        <v>1401174</v>
      </c>
      <c r="AE791" s="86">
        <v>0</v>
      </c>
      <c r="AF791" s="86">
        <v>63442.55</v>
      </c>
      <c r="AG791" s="86">
        <v>41212.550000000003</v>
      </c>
      <c r="AH791" s="86">
        <v>22230</v>
      </c>
      <c r="AI791" s="86"/>
      <c r="AJ791" s="86">
        <v>193391505.47</v>
      </c>
      <c r="AK791" s="82">
        <v>0.72450000000000003</v>
      </c>
      <c r="AL791" s="82" t="s">
        <v>8430</v>
      </c>
      <c r="AM791" s="82" t="s">
        <v>4979</v>
      </c>
      <c r="AN791" s="82">
        <v>6139</v>
      </c>
      <c r="AO791" s="82" t="s">
        <v>5000</v>
      </c>
      <c r="AP791" s="82"/>
      <c r="AQ791" s="83"/>
      <c r="AR791" s="83"/>
      <c r="AS791" s="82">
        <v>0</v>
      </c>
      <c r="AT791" s="82"/>
      <c r="AU791" s="83">
        <v>45777</v>
      </c>
      <c r="AV791" s="82" t="s">
        <v>4979</v>
      </c>
      <c r="AW791" s="82">
        <v>1</v>
      </c>
      <c r="AX791" s="83"/>
      <c r="AY791" s="82" t="s">
        <v>4963</v>
      </c>
      <c r="AZ791" s="82">
        <v>1</v>
      </c>
      <c r="BA791" s="82"/>
      <c r="BB791" s="82"/>
      <c r="BC791" s="87"/>
      <c r="BD791" s="87"/>
      <c r="BE791" s="87"/>
      <c r="BF791" s="87"/>
      <c r="BG791" s="82" t="s">
        <v>4888</v>
      </c>
      <c r="BH791" s="82" t="s">
        <v>8753</v>
      </c>
      <c r="BI791" s="82"/>
      <c r="BJ791" s="82"/>
      <c r="BK791" s="82"/>
      <c r="BL791" s="86">
        <v>1401174</v>
      </c>
      <c r="BM791" s="82">
        <v>0.72450000000000003</v>
      </c>
      <c r="BN791" s="82" t="s">
        <v>4997</v>
      </c>
      <c r="BO791" s="82"/>
      <c r="BP791" s="88"/>
      <c r="BQ791" s="88"/>
      <c r="BR791" s="88"/>
      <c r="BS791" s="82"/>
      <c r="BT791" s="85"/>
    </row>
    <row r="792" spans="1:72" hidden="1">
      <c r="A792" s="82" t="s">
        <v>5103</v>
      </c>
      <c r="B792" s="82" t="s">
        <v>5104</v>
      </c>
      <c r="C792" s="82" t="s">
        <v>317</v>
      </c>
      <c r="D792" s="82" t="s">
        <v>5280</v>
      </c>
      <c r="E792" s="82" t="s">
        <v>8371</v>
      </c>
      <c r="F792" s="82" t="s">
        <v>4978</v>
      </c>
      <c r="G792" s="83"/>
      <c r="H792" s="84">
        <v>2894</v>
      </c>
      <c r="I792" s="85"/>
      <c r="J792" s="82">
        <v>1185</v>
      </c>
      <c r="K792" s="86">
        <v>0</v>
      </c>
      <c r="L792" s="82"/>
      <c r="M792" s="82"/>
      <c r="N792" s="82"/>
      <c r="O792" s="82"/>
      <c r="P792" s="82" t="s">
        <v>4960</v>
      </c>
      <c r="Q792" s="86"/>
      <c r="R792" s="82">
        <v>0</v>
      </c>
      <c r="S792" s="86">
        <v>5788</v>
      </c>
      <c r="T792" s="83">
        <v>45777</v>
      </c>
      <c r="U792" s="82">
        <v>100</v>
      </c>
      <c r="V792" s="82">
        <v>6471</v>
      </c>
      <c r="W792" s="82" t="s">
        <v>4961</v>
      </c>
      <c r="X792" s="82">
        <v>662.17229999999995</v>
      </c>
      <c r="Y792" s="86">
        <v>1916326.64</v>
      </c>
      <c r="Z792" s="86"/>
      <c r="AA792" s="82">
        <v>1187.3</v>
      </c>
      <c r="AB792" s="86">
        <v>-0.19</v>
      </c>
      <c r="AC792" s="86">
        <v>3429390</v>
      </c>
      <c r="AD792" s="86">
        <v>3429390</v>
      </c>
      <c r="AE792" s="86">
        <v>0</v>
      </c>
      <c r="AF792" s="86">
        <v>1513063.36</v>
      </c>
      <c r="AG792" s="86">
        <v>1519719.56</v>
      </c>
      <c r="AH792" s="86">
        <v>-6656.2</v>
      </c>
      <c r="AI792" s="86"/>
      <c r="AJ792" s="86">
        <v>193391505.47</v>
      </c>
      <c r="AK792" s="82">
        <v>1.7733000000000001</v>
      </c>
      <c r="AL792" s="82" t="s">
        <v>8514</v>
      </c>
      <c r="AM792" s="82" t="s">
        <v>4979</v>
      </c>
      <c r="AN792" s="82">
        <v>6155</v>
      </c>
      <c r="AO792" s="82" t="s">
        <v>4962</v>
      </c>
      <c r="AP792" s="82"/>
      <c r="AQ792" s="83">
        <v>45484</v>
      </c>
      <c r="AR792" s="83"/>
      <c r="AS792" s="82">
        <v>0</v>
      </c>
      <c r="AT792" s="82"/>
      <c r="AU792" s="83">
        <v>45777</v>
      </c>
      <c r="AV792" s="82" t="s">
        <v>4979</v>
      </c>
      <c r="AW792" s="82">
        <v>2</v>
      </c>
      <c r="AX792" s="83"/>
      <c r="AY792" s="82" t="s">
        <v>4963</v>
      </c>
      <c r="AZ792" s="82">
        <v>1</v>
      </c>
      <c r="BA792" s="82"/>
      <c r="BB792" s="82"/>
      <c r="BC792" s="87"/>
      <c r="BD792" s="87"/>
      <c r="BE792" s="87"/>
      <c r="BF792" s="87"/>
      <c r="BG792" s="82" t="s">
        <v>4888</v>
      </c>
      <c r="BH792" s="82" t="s">
        <v>8753</v>
      </c>
      <c r="BI792" s="82"/>
      <c r="BJ792" s="82"/>
      <c r="BK792" s="82"/>
      <c r="BL792" s="86">
        <v>3429390</v>
      </c>
      <c r="BM792" s="82">
        <v>1.7733000000000001</v>
      </c>
      <c r="BN792" s="82" t="s">
        <v>4964</v>
      </c>
      <c r="BO792" s="82"/>
      <c r="BP792" s="88"/>
      <c r="BQ792" s="88"/>
      <c r="BR792" s="88"/>
      <c r="BS792" s="82"/>
      <c r="BT792" s="85"/>
    </row>
    <row r="793" spans="1:72" hidden="1">
      <c r="A793" s="82" t="s">
        <v>5103</v>
      </c>
      <c r="B793" s="82" t="s">
        <v>5104</v>
      </c>
      <c r="C793" s="82" t="s">
        <v>369</v>
      </c>
      <c r="D793" s="82" t="s">
        <v>3368</v>
      </c>
      <c r="E793" s="82" t="s">
        <v>4972</v>
      </c>
      <c r="F793" s="82" t="s">
        <v>4978</v>
      </c>
      <c r="G793" s="83"/>
      <c r="H793" s="84">
        <v>29250</v>
      </c>
      <c r="I793" s="85"/>
      <c r="J793" s="82">
        <v>249.93</v>
      </c>
      <c r="K793" s="86">
        <v>0</v>
      </c>
      <c r="L793" s="82"/>
      <c r="M793" s="82"/>
      <c r="N793" s="82"/>
      <c r="O793" s="82"/>
      <c r="P793" s="82" t="s">
        <v>4973</v>
      </c>
      <c r="Q793" s="86"/>
      <c r="R793" s="82">
        <v>0</v>
      </c>
      <c r="S793" s="86">
        <v>58500</v>
      </c>
      <c r="T793" s="83">
        <v>45777</v>
      </c>
      <c r="U793" s="82">
        <v>100</v>
      </c>
      <c r="V793" s="82">
        <v>6486</v>
      </c>
      <c r="W793" s="82" t="s">
        <v>4961</v>
      </c>
      <c r="X793" s="82">
        <v>252.40469999999999</v>
      </c>
      <c r="Y793" s="86">
        <v>7382837.4800000004</v>
      </c>
      <c r="Z793" s="86"/>
      <c r="AA793" s="82">
        <v>253.22</v>
      </c>
      <c r="AB793" s="86">
        <v>-1.3</v>
      </c>
      <c r="AC793" s="86">
        <v>7310452.5</v>
      </c>
      <c r="AD793" s="86">
        <v>7310452.5</v>
      </c>
      <c r="AE793" s="86">
        <v>0</v>
      </c>
      <c r="AF793" s="86">
        <v>-72384.98</v>
      </c>
      <c r="AG793" s="86">
        <v>23847.52</v>
      </c>
      <c r="AH793" s="86">
        <v>-96232.5</v>
      </c>
      <c r="AI793" s="86"/>
      <c r="AJ793" s="86">
        <v>193391505.47</v>
      </c>
      <c r="AK793" s="82">
        <v>3.7801</v>
      </c>
      <c r="AL793" s="82" t="s">
        <v>5001</v>
      </c>
      <c r="AM793" s="82" t="s">
        <v>4979</v>
      </c>
      <c r="AN793" s="82">
        <v>6194</v>
      </c>
      <c r="AO793" s="82" t="s">
        <v>4962</v>
      </c>
      <c r="AP793" s="82"/>
      <c r="AQ793" s="83"/>
      <c r="AR793" s="83"/>
      <c r="AS793" s="82">
        <v>0</v>
      </c>
      <c r="AT793" s="82"/>
      <c r="AU793" s="83">
        <v>45777</v>
      </c>
      <c r="AV793" s="82" t="s">
        <v>4979</v>
      </c>
      <c r="AW793" s="82">
        <v>2</v>
      </c>
      <c r="AX793" s="83"/>
      <c r="AY793" s="82" t="s">
        <v>4963</v>
      </c>
      <c r="AZ793" s="82">
        <v>1</v>
      </c>
      <c r="BA793" s="82"/>
      <c r="BB793" s="82"/>
      <c r="BC793" s="87"/>
      <c r="BD793" s="87"/>
      <c r="BE793" s="87"/>
      <c r="BF793" s="87"/>
      <c r="BG793" s="82" t="s">
        <v>4888</v>
      </c>
      <c r="BH793" s="82" t="s">
        <v>8753</v>
      </c>
      <c r="BI793" s="82"/>
      <c r="BJ793" s="82"/>
      <c r="BK793" s="82"/>
      <c r="BL793" s="86">
        <v>7310452.5</v>
      </c>
      <c r="BM793" s="82">
        <v>3.7801</v>
      </c>
      <c r="BN793" s="82" t="s">
        <v>4964</v>
      </c>
      <c r="BO793" s="82"/>
      <c r="BP793" s="88"/>
      <c r="BQ793" s="88"/>
      <c r="BR793" s="88"/>
      <c r="BS793" s="82"/>
      <c r="BT793" s="85"/>
    </row>
    <row r="794" spans="1:72" hidden="1">
      <c r="A794" s="82" t="s">
        <v>5103</v>
      </c>
      <c r="B794" s="82" t="s">
        <v>5104</v>
      </c>
      <c r="C794" s="82" t="s">
        <v>9194</v>
      </c>
      <c r="D794" s="82" t="s">
        <v>5081</v>
      </c>
      <c r="E794" s="82" t="s">
        <v>3345</v>
      </c>
      <c r="F794" s="82" t="s">
        <v>4978</v>
      </c>
      <c r="G794" s="83"/>
      <c r="H794" s="84">
        <v>769</v>
      </c>
      <c r="I794" s="85"/>
      <c r="J794" s="82">
        <v>2921.8</v>
      </c>
      <c r="K794" s="86">
        <v>0</v>
      </c>
      <c r="L794" s="82"/>
      <c r="M794" s="82"/>
      <c r="N794" s="82"/>
      <c r="O794" s="82"/>
      <c r="P794" s="82" t="s">
        <v>5082</v>
      </c>
      <c r="Q794" s="86"/>
      <c r="R794" s="82">
        <v>0</v>
      </c>
      <c r="S794" s="86">
        <v>3845</v>
      </c>
      <c r="T794" s="83">
        <v>45777</v>
      </c>
      <c r="U794" s="82">
        <v>100</v>
      </c>
      <c r="V794" s="82">
        <v>169262</v>
      </c>
      <c r="W794" s="82" t="s">
        <v>4961</v>
      </c>
      <c r="X794" s="82">
        <v>3993.2617</v>
      </c>
      <c r="Y794" s="86">
        <v>3070818.27</v>
      </c>
      <c r="Z794" s="86"/>
      <c r="AA794" s="82">
        <v>2995.6</v>
      </c>
      <c r="AB794" s="86">
        <v>-2.46</v>
      </c>
      <c r="AC794" s="86">
        <v>2246864.2000000002</v>
      </c>
      <c r="AD794" s="86">
        <v>2246864.2000000002</v>
      </c>
      <c r="AE794" s="86">
        <v>0</v>
      </c>
      <c r="AF794" s="86">
        <v>-823954.07</v>
      </c>
      <c r="AG794" s="86">
        <v>-767201.87</v>
      </c>
      <c r="AH794" s="86">
        <v>-56752.2</v>
      </c>
      <c r="AI794" s="86"/>
      <c r="AJ794" s="86">
        <v>193391505.47</v>
      </c>
      <c r="AK794" s="82">
        <v>1.1617999999999999</v>
      </c>
      <c r="AL794" s="82" t="s">
        <v>5083</v>
      </c>
      <c r="AM794" s="82" t="s">
        <v>4979</v>
      </c>
      <c r="AN794" s="82">
        <v>6238</v>
      </c>
      <c r="AO794" s="82" t="s">
        <v>5041</v>
      </c>
      <c r="AP794" s="82"/>
      <c r="AQ794" s="83">
        <v>45524</v>
      </c>
      <c r="AR794" s="83"/>
      <c r="AS794" s="82">
        <v>0</v>
      </c>
      <c r="AT794" s="82"/>
      <c r="AU794" s="83">
        <v>45777</v>
      </c>
      <c r="AV794" s="82" t="s">
        <v>4979</v>
      </c>
      <c r="AW794" s="82">
        <v>5</v>
      </c>
      <c r="AX794" s="83"/>
      <c r="AY794" s="82" t="s">
        <v>4963</v>
      </c>
      <c r="AZ794" s="82">
        <v>1</v>
      </c>
      <c r="BA794" s="82"/>
      <c r="BB794" s="82"/>
      <c r="BC794" s="87"/>
      <c r="BD794" s="87"/>
      <c r="BE794" s="87"/>
      <c r="BF794" s="87"/>
      <c r="BG794" s="82" t="s">
        <v>4888</v>
      </c>
      <c r="BH794" s="82" t="s">
        <v>8753</v>
      </c>
      <c r="BI794" s="82"/>
      <c r="BJ794" s="82"/>
      <c r="BK794" s="82"/>
      <c r="BL794" s="86">
        <v>2246864.2000000002</v>
      </c>
      <c r="BM794" s="82">
        <v>1.1617999999999999</v>
      </c>
      <c r="BN794" s="82" t="s">
        <v>5002</v>
      </c>
      <c r="BO794" s="82"/>
      <c r="BP794" s="88"/>
      <c r="BQ794" s="88"/>
      <c r="BR794" s="88"/>
      <c r="BS794" s="82"/>
      <c r="BT794" s="85"/>
    </row>
    <row r="795" spans="1:72" hidden="1">
      <c r="A795" s="82" t="s">
        <v>5103</v>
      </c>
      <c r="B795" s="82" t="s">
        <v>5104</v>
      </c>
      <c r="C795" s="82" t="s">
        <v>406</v>
      </c>
      <c r="D795" s="82" t="s">
        <v>5325</v>
      </c>
      <c r="E795" s="82" t="s">
        <v>8435</v>
      </c>
      <c r="F795" s="82" t="s">
        <v>4978</v>
      </c>
      <c r="G795" s="83"/>
      <c r="H795" s="84">
        <v>7045</v>
      </c>
      <c r="I795" s="85"/>
      <c r="J795" s="82">
        <v>314.10000000000002</v>
      </c>
      <c r="K795" s="86">
        <v>0</v>
      </c>
      <c r="L795" s="82"/>
      <c r="M795" s="82"/>
      <c r="N795" s="82"/>
      <c r="O795" s="82"/>
      <c r="P795" s="82" t="s">
        <v>8436</v>
      </c>
      <c r="Q795" s="86"/>
      <c r="R795" s="82">
        <v>0</v>
      </c>
      <c r="S795" s="86">
        <v>7045</v>
      </c>
      <c r="T795" s="83">
        <v>45777</v>
      </c>
      <c r="U795" s="82">
        <v>100</v>
      </c>
      <c r="V795" s="82">
        <v>6490</v>
      </c>
      <c r="W795" s="82" t="s">
        <v>4961</v>
      </c>
      <c r="X795" s="82">
        <v>258.0444</v>
      </c>
      <c r="Y795" s="86">
        <v>1817922.69</v>
      </c>
      <c r="Z795" s="86"/>
      <c r="AA795" s="82">
        <v>317.10000000000002</v>
      </c>
      <c r="AB795" s="86">
        <v>-0.95</v>
      </c>
      <c r="AC795" s="86">
        <v>2212834.5</v>
      </c>
      <c r="AD795" s="86">
        <v>2212834.5</v>
      </c>
      <c r="AE795" s="86">
        <v>0</v>
      </c>
      <c r="AF795" s="86">
        <v>394911.81</v>
      </c>
      <c r="AG795" s="86">
        <v>416046.81</v>
      </c>
      <c r="AH795" s="86">
        <v>-21135</v>
      </c>
      <c r="AI795" s="86"/>
      <c r="AJ795" s="86">
        <v>193391505.47</v>
      </c>
      <c r="AK795" s="82">
        <v>1.1442000000000001</v>
      </c>
      <c r="AL795" s="82" t="s">
        <v>8437</v>
      </c>
      <c r="AM795" s="82" t="s">
        <v>4979</v>
      </c>
      <c r="AN795" s="82">
        <v>6241</v>
      </c>
      <c r="AO795" s="82" t="s">
        <v>8436</v>
      </c>
      <c r="AP795" s="82"/>
      <c r="AQ795" s="83">
        <v>45726</v>
      </c>
      <c r="AR795" s="83"/>
      <c r="AS795" s="82">
        <v>0</v>
      </c>
      <c r="AT795" s="82"/>
      <c r="AU795" s="83">
        <v>45777</v>
      </c>
      <c r="AV795" s="82" t="s">
        <v>4979</v>
      </c>
      <c r="AW795" s="82">
        <v>1</v>
      </c>
      <c r="AX795" s="83"/>
      <c r="AY795" s="82" t="s">
        <v>4963</v>
      </c>
      <c r="AZ795" s="82">
        <v>1</v>
      </c>
      <c r="BA795" s="82"/>
      <c r="BB795" s="82"/>
      <c r="BC795" s="87"/>
      <c r="BD795" s="87"/>
      <c r="BE795" s="87"/>
      <c r="BF795" s="87"/>
      <c r="BG795" s="82" t="s">
        <v>4888</v>
      </c>
      <c r="BH795" s="82" t="s">
        <v>8753</v>
      </c>
      <c r="BI795" s="82"/>
      <c r="BJ795" s="82"/>
      <c r="BK795" s="82"/>
      <c r="BL795" s="86">
        <v>2212834.5</v>
      </c>
      <c r="BM795" s="82">
        <v>1.1442000000000001</v>
      </c>
      <c r="BN795" s="82" t="s">
        <v>5002</v>
      </c>
      <c r="BO795" s="82"/>
      <c r="BP795" s="88"/>
      <c r="BQ795" s="88"/>
      <c r="BR795" s="88"/>
      <c r="BS795" s="82"/>
      <c r="BT795" s="85"/>
    </row>
    <row r="796" spans="1:72" hidden="1">
      <c r="A796" s="82" t="s">
        <v>5103</v>
      </c>
      <c r="B796" s="82" t="s">
        <v>5104</v>
      </c>
      <c r="C796" s="82" t="s">
        <v>426</v>
      </c>
      <c r="D796" s="82" t="s">
        <v>3388</v>
      </c>
      <c r="E796" s="82" t="s">
        <v>8582</v>
      </c>
      <c r="F796" s="82" t="s">
        <v>4978</v>
      </c>
      <c r="G796" s="83"/>
      <c r="H796" s="84">
        <v>805</v>
      </c>
      <c r="I796" s="85"/>
      <c r="J796" s="82">
        <v>1104.2</v>
      </c>
      <c r="K796" s="86">
        <v>0</v>
      </c>
      <c r="L796" s="82"/>
      <c r="M796" s="82"/>
      <c r="N796" s="82"/>
      <c r="O796" s="82"/>
      <c r="P796" s="82" t="s">
        <v>5003</v>
      </c>
      <c r="Q796" s="86"/>
      <c r="R796" s="82">
        <v>0</v>
      </c>
      <c r="S796" s="86">
        <v>1610</v>
      </c>
      <c r="T796" s="83">
        <v>45777</v>
      </c>
      <c r="U796" s="82">
        <v>100</v>
      </c>
      <c r="V796" s="82">
        <v>6491</v>
      </c>
      <c r="W796" s="82" t="s">
        <v>4961</v>
      </c>
      <c r="X796" s="82">
        <v>1383.3487</v>
      </c>
      <c r="Y796" s="86">
        <v>1113595.68</v>
      </c>
      <c r="Z796" s="86"/>
      <c r="AA796" s="82">
        <v>1134</v>
      </c>
      <c r="AB796" s="86">
        <v>-2.63</v>
      </c>
      <c r="AC796" s="86">
        <v>888881</v>
      </c>
      <c r="AD796" s="86">
        <v>888881</v>
      </c>
      <c r="AE796" s="86">
        <v>0</v>
      </c>
      <c r="AF796" s="86">
        <v>-224714.68</v>
      </c>
      <c r="AG796" s="86">
        <v>-200725.68</v>
      </c>
      <c r="AH796" s="86">
        <v>-23989</v>
      </c>
      <c r="AI796" s="86"/>
      <c r="AJ796" s="86">
        <v>193391505.47</v>
      </c>
      <c r="AK796" s="82">
        <v>0.45960000000000001</v>
      </c>
      <c r="AL796" s="82" t="s">
        <v>8584</v>
      </c>
      <c r="AM796" s="82" t="s">
        <v>4979</v>
      </c>
      <c r="AN796" s="82">
        <v>6242</v>
      </c>
      <c r="AO796" s="82" t="s">
        <v>5004</v>
      </c>
      <c r="AP796" s="82"/>
      <c r="AQ796" s="83">
        <v>45705</v>
      </c>
      <c r="AR796" s="83"/>
      <c r="AS796" s="82">
        <v>0</v>
      </c>
      <c r="AT796" s="82"/>
      <c r="AU796" s="83">
        <v>45777</v>
      </c>
      <c r="AV796" s="82" t="s">
        <v>4979</v>
      </c>
      <c r="AW796" s="82">
        <v>2</v>
      </c>
      <c r="AX796" s="83"/>
      <c r="AY796" s="82" t="s">
        <v>4963</v>
      </c>
      <c r="AZ796" s="82">
        <v>1</v>
      </c>
      <c r="BA796" s="82"/>
      <c r="BB796" s="82"/>
      <c r="BC796" s="87"/>
      <c r="BD796" s="87"/>
      <c r="BE796" s="87"/>
      <c r="BF796" s="87"/>
      <c r="BG796" s="82" t="s">
        <v>4888</v>
      </c>
      <c r="BH796" s="82" t="s">
        <v>8753</v>
      </c>
      <c r="BI796" s="82"/>
      <c r="BJ796" s="82"/>
      <c r="BK796" s="82"/>
      <c r="BL796" s="86">
        <v>888881</v>
      </c>
      <c r="BM796" s="82">
        <v>0.45960000000000001</v>
      </c>
      <c r="BN796" s="82" t="s">
        <v>4984</v>
      </c>
      <c r="BO796" s="82"/>
      <c r="BP796" s="88"/>
      <c r="BQ796" s="88"/>
      <c r="BR796" s="88"/>
      <c r="BS796" s="82"/>
      <c r="BT796" s="85"/>
    </row>
    <row r="797" spans="1:72" hidden="1">
      <c r="A797" s="82" t="s">
        <v>5103</v>
      </c>
      <c r="B797" s="82" t="s">
        <v>5104</v>
      </c>
      <c r="C797" s="82" t="s">
        <v>433</v>
      </c>
      <c r="D797" s="82" t="s">
        <v>5260</v>
      </c>
      <c r="E797" s="82" t="s">
        <v>8438</v>
      </c>
      <c r="F797" s="82" t="s">
        <v>4978</v>
      </c>
      <c r="G797" s="83"/>
      <c r="H797" s="84">
        <v>1425</v>
      </c>
      <c r="I797" s="85"/>
      <c r="J797" s="82">
        <v>1864.5</v>
      </c>
      <c r="K797" s="86">
        <v>0</v>
      </c>
      <c r="L797" s="82"/>
      <c r="M797" s="82"/>
      <c r="N797" s="82"/>
      <c r="O797" s="82"/>
      <c r="P797" s="82" t="s">
        <v>8439</v>
      </c>
      <c r="Q797" s="86"/>
      <c r="R797" s="82">
        <v>0</v>
      </c>
      <c r="S797" s="86">
        <v>7125</v>
      </c>
      <c r="T797" s="83">
        <v>45777</v>
      </c>
      <c r="U797" s="82">
        <v>100</v>
      </c>
      <c r="V797" s="82">
        <v>6494</v>
      </c>
      <c r="W797" s="82" t="s">
        <v>4961</v>
      </c>
      <c r="X797" s="82">
        <v>1686.9969000000001</v>
      </c>
      <c r="Y797" s="86">
        <v>2403970.58</v>
      </c>
      <c r="Z797" s="86"/>
      <c r="AA797" s="82">
        <v>1823.8</v>
      </c>
      <c r="AB797" s="86">
        <v>2.23</v>
      </c>
      <c r="AC797" s="86">
        <v>2656912.5</v>
      </c>
      <c r="AD797" s="86">
        <v>2656912.5</v>
      </c>
      <c r="AE797" s="86">
        <v>0</v>
      </c>
      <c r="AF797" s="86">
        <v>252941.92</v>
      </c>
      <c r="AG797" s="86">
        <v>194944.42</v>
      </c>
      <c r="AH797" s="86">
        <v>57997.5</v>
      </c>
      <c r="AI797" s="86"/>
      <c r="AJ797" s="86">
        <v>193391505.47</v>
      </c>
      <c r="AK797" s="82">
        <v>1.3738999999999999</v>
      </c>
      <c r="AL797" s="82" t="s">
        <v>8440</v>
      </c>
      <c r="AM797" s="82" t="s">
        <v>4979</v>
      </c>
      <c r="AN797" s="82">
        <v>6253</v>
      </c>
      <c r="AO797" s="82" t="s">
        <v>8441</v>
      </c>
      <c r="AP797" s="82"/>
      <c r="AQ797" s="83"/>
      <c r="AR797" s="83"/>
      <c r="AS797" s="82">
        <v>0</v>
      </c>
      <c r="AT797" s="82"/>
      <c r="AU797" s="83">
        <v>45777</v>
      </c>
      <c r="AV797" s="82" t="s">
        <v>4979</v>
      </c>
      <c r="AW797" s="82">
        <v>5</v>
      </c>
      <c r="AX797" s="83"/>
      <c r="AY797" s="82" t="s">
        <v>4963</v>
      </c>
      <c r="AZ797" s="82">
        <v>1</v>
      </c>
      <c r="BA797" s="82"/>
      <c r="BB797" s="82"/>
      <c r="BC797" s="87"/>
      <c r="BD797" s="87"/>
      <c r="BE797" s="87"/>
      <c r="BF797" s="87"/>
      <c r="BG797" s="82" t="s">
        <v>4888</v>
      </c>
      <c r="BH797" s="82" t="s">
        <v>8753</v>
      </c>
      <c r="BI797" s="82"/>
      <c r="BJ797" s="82"/>
      <c r="BK797" s="82"/>
      <c r="BL797" s="86">
        <v>2656912.5</v>
      </c>
      <c r="BM797" s="82">
        <v>1.3738999999999999</v>
      </c>
      <c r="BN797" s="82" t="s">
        <v>8442</v>
      </c>
      <c r="BO797" s="82"/>
      <c r="BP797" s="88"/>
      <c r="BQ797" s="88"/>
      <c r="BR797" s="88"/>
      <c r="BS797" s="82"/>
      <c r="BT797" s="85"/>
    </row>
    <row r="798" spans="1:72" hidden="1">
      <c r="A798" s="82" t="s">
        <v>5103</v>
      </c>
      <c r="B798" s="82" t="s">
        <v>5104</v>
      </c>
      <c r="C798" s="82" t="s">
        <v>20530</v>
      </c>
      <c r="D798" s="82" t="s">
        <v>20531</v>
      </c>
      <c r="E798" s="82" t="s">
        <v>20532</v>
      </c>
      <c r="F798" s="82" t="s">
        <v>4978</v>
      </c>
      <c r="G798" s="83"/>
      <c r="H798" s="84">
        <v>5457</v>
      </c>
      <c r="I798" s="85"/>
      <c r="J798" s="82">
        <v>212.87</v>
      </c>
      <c r="K798" s="86">
        <v>0</v>
      </c>
      <c r="L798" s="82"/>
      <c r="M798" s="82"/>
      <c r="N798" s="82"/>
      <c r="O798" s="82"/>
      <c r="P798" s="82" t="s">
        <v>8412</v>
      </c>
      <c r="Q798" s="86"/>
      <c r="R798" s="82">
        <v>0</v>
      </c>
      <c r="S798" s="86">
        <v>10914</v>
      </c>
      <c r="T798" s="83">
        <v>45777</v>
      </c>
      <c r="U798" s="82">
        <v>100</v>
      </c>
      <c r="V798" s="82">
        <v>178087</v>
      </c>
      <c r="W798" s="82" t="s">
        <v>4961</v>
      </c>
      <c r="X798" s="82">
        <v>283</v>
      </c>
      <c r="Y798" s="86">
        <v>1544331</v>
      </c>
      <c r="Z798" s="86"/>
      <c r="AA798" s="82">
        <v>218.38</v>
      </c>
      <c r="AB798" s="86">
        <v>-2.52</v>
      </c>
      <c r="AC798" s="86">
        <v>1161631.5900000001</v>
      </c>
      <c r="AD798" s="86">
        <v>1161631.5900000001</v>
      </c>
      <c r="AE798" s="86">
        <v>0</v>
      </c>
      <c r="AF798" s="86">
        <v>-382699.41</v>
      </c>
      <c r="AG798" s="86">
        <v>-352631.34</v>
      </c>
      <c r="AH798" s="86">
        <v>-30068.07</v>
      </c>
      <c r="AI798" s="86"/>
      <c r="AJ798" s="86">
        <v>193391505.47</v>
      </c>
      <c r="AK798" s="82">
        <v>0.60070000000000001</v>
      </c>
      <c r="AL798" s="82" t="s">
        <v>20533</v>
      </c>
      <c r="AM798" s="82" t="s">
        <v>4979</v>
      </c>
      <c r="AN798" s="82">
        <v>800279</v>
      </c>
      <c r="AO798" s="82" t="s">
        <v>4989</v>
      </c>
      <c r="AP798" s="82"/>
      <c r="AQ798" s="83"/>
      <c r="AR798" s="83"/>
      <c r="AS798" s="82">
        <v>0</v>
      </c>
      <c r="AT798" s="82"/>
      <c r="AU798" s="83">
        <v>45777</v>
      </c>
      <c r="AV798" s="82" t="s">
        <v>4979</v>
      </c>
      <c r="AW798" s="82">
        <v>2</v>
      </c>
      <c r="AX798" s="83"/>
      <c r="AY798" s="82" t="s">
        <v>4963</v>
      </c>
      <c r="AZ798" s="82">
        <v>1</v>
      </c>
      <c r="BA798" s="82"/>
      <c r="BB798" s="82"/>
      <c r="BC798" s="87"/>
      <c r="BD798" s="87"/>
      <c r="BE798" s="87"/>
      <c r="BF798" s="87"/>
      <c r="BG798" s="82" t="s">
        <v>4888</v>
      </c>
      <c r="BH798" s="82" t="s">
        <v>8753</v>
      </c>
      <c r="BI798" s="82"/>
      <c r="BJ798" s="82"/>
      <c r="BK798" s="82"/>
      <c r="BL798" s="86">
        <v>1161631.5900000001</v>
      </c>
      <c r="BM798" s="82">
        <v>0.60070000000000001</v>
      </c>
      <c r="BN798" s="82" t="s">
        <v>4964</v>
      </c>
      <c r="BO798" s="82"/>
      <c r="BP798" s="88"/>
      <c r="BQ798" s="88"/>
      <c r="BR798" s="88"/>
      <c r="BS798" s="82"/>
      <c r="BT798" s="85"/>
    </row>
    <row r="799" spans="1:72" hidden="1">
      <c r="A799" s="82" t="s">
        <v>5103</v>
      </c>
      <c r="B799" s="82" t="s">
        <v>5104</v>
      </c>
      <c r="C799" s="82" t="s">
        <v>1097</v>
      </c>
      <c r="D799" s="82" t="s">
        <v>3466</v>
      </c>
      <c r="E799" s="82" t="s">
        <v>3352</v>
      </c>
      <c r="F799" s="82" t="s">
        <v>4978</v>
      </c>
      <c r="G799" s="83"/>
      <c r="H799" s="84">
        <v>289</v>
      </c>
      <c r="I799" s="85"/>
      <c r="J799" s="82">
        <v>3187</v>
      </c>
      <c r="K799" s="86">
        <v>0</v>
      </c>
      <c r="L799" s="82"/>
      <c r="M799" s="82"/>
      <c r="N799" s="82"/>
      <c r="O799" s="82"/>
      <c r="P799" s="82" t="s">
        <v>5101</v>
      </c>
      <c r="Q799" s="86"/>
      <c r="R799" s="82">
        <v>0</v>
      </c>
      <c r="S799" s="86">
        <v>2890</v>
      </c>
      <c r="T799" s="83">
        <v>45777</v>
      </c>
      <c r="U799" s="82">
        <v>100</v>
      </c>
      <c r="V799" s="82">
        <v>139277</v>
      </c>
      <c r="W799" s="82" t="s">
        <v>4961</v>
      </c>
      <c r="X799" s="82">
        <v>2904.9629</v>
      </c>
      <c r="Y799" s="86">
        <v>839534.28</v>
      </c>
      <c r="Z799" s="86"/>
      <c r="AA799" s="82">
        <v>3282.4</v>
      </c>
      <c r="AB799" s="86">
        <v>-2.91</v>
      </c>
      <c r="AC799" s="86">
        <v>921043</v>
      </c>
      <c r="AD799" s="86">
        <v>921043</v>
      </c>
      <c r="AE799" s="86">
        <v>0</v>
      </c>
      <c r="AF799" s="86">
        <v>81508.72</v>
      </c>
      <c r="AG799" s="86">
        <v>109079.32</v>
      </c>
      <c r="AH799" s="86">
        <v>-27570.6</v>
      </c>
      <c r="AI799" s="86"/>
      <c r="AJ799" s="86">
        <v>193391505.47</v>
      </c>
      <c r="AK799" s="82">
        <v>0.4763</v>
      </c>
      <c r="AL799" s="82" t="s">
        <v>5132</v>
      </c>
      <c r="AM799" s="82" t="s">
        <v>4979</v>
      </c>
      <c r="AN799" s="82">
        <v>6724</v>
      </c>
      <c r="AO799" s="82" t="s">
        <v>5015</v>
      </c>
      <c r="AP799" s="82"/>
      <c r="AQ799" s="83"/>
      <c r="AR799" s="83"/>
      <c r="AS799" s="82">
        <v>0</v>
      </c>
      <c r="AT799" s="82"/>
      <c r="AU799" s="83">
        <v>45777</v>
      </c>
      <c r="AV799" s="82" t="s">
        <v>4979</v>
      </c>
      <c r="AW799" s="82">
        <v>10</v>
      </c>
      <c r="AX799" s="83"/>
      <c r="AY799" s="82" t="s">
        <v>4963</v>
      </c>
      <c r="AZ799" s="82">
        <v>1</v>
      </c>
      <c r="BA799" s="82"/>
      <c r="BB799" s="82"/>
      <c r="BC799" s="87"/>
      <c r="BD799" s="87"/>
      <c r="BE799" s="87"/>
      <c r="BF799" s="87"/>
      <c r="BG799" s="82" t="s">
        <v>4888</v>
      </c>
      <c r="BH799" s="82" t="s">
        <v>8753</v>
      </c>
      <c r="BI799" s="82"/>
      <c r="BJ799" s="82"/>
      <c r="BK799" s="82"/>
      <c r="BL799" s="86">
        <v>921043</v>
      </c>
      <c r="BM799" s="82">
        <v>0.4763</v>
      </c>
      <c r="BN799" s="82" t="s">
        <v>5002</v>
      </c>
      <c r="BO799" s="82"/>
      <c r="BP799" s="88"/>
      <c r="BQ799" s="88"/>
      <c r="BR799" s="88"/>
      <c r="BS799" s="82"/>
      <c r="BT799" s="85"/>
    </row>
    <row r="800" spans="1:72" hidden="1">
      <c r="A800" s="82" t="s">
        <v>5103</v>
      </c>
      <c r="B800" s="82" t="s">
        <v>5104</v>
      </c>
      <c r="C800" s="82" t="s">
        <v>988</v>
      </c>
      <c r="D800" s="82" t="s">
        <v>20215</v>
      </c>
      <c r="E800" s="82" t="s">
        <v>20216</v>
      </c>
      <c r="F800" s="82" t="s">
        <v>4978</v>
      </c>
      <c r="G800" s="83"/>
      <c r="H800" s="84">
        <v>821</v>
      </c>
      <c r="I800" s="85"/>
      <c r="J800" s="82">
        <v>1566.1</v>
      </c>
      <c r="K800" s="86">
        <v>0</v>
      </c>
      <c r="L800" s="82"/>
      <c r="M800" s="82"/>
      <c r="N800" s="82"/>
      <c r="O800" s="82"/>
      <c r="P800" s="82" t="s">
        <v>5039</v>
      </c>
      <c r="Q800" s="86"/>
      <c r="R800" s="82">
        <v>0</v>
      </c>
      <c r="S800" s="86">
        <v>1642</v>
      </c>
      <c r="T800" s="83">
        <v>45777</v>
      </c>
      <c r="U800" s="82">
        <v>100</v>
      </c>
      <c r="V800" s="82">
        <v>16402</v>
      </c>
      <c r="W800" s="82" t="s">
        <v>4961</v>
      </c>
      <c r="X800" s="82">
        <v>1691.8465000000001</v>
      </c>
      <c r="Y800" s="86">
        <v>1389005.99</v>
      </c>
      <c r="Z800" s="86"/>
      <c r="AA800" s="82">
        <v>1558.2</v>
      </c>
      <c r="AB800" s="86">
        <v>0.51</v>
      </c>
      <c r="AC800" s="86">
        <v>1285768.1000000001</v>
      </c>
      <c r="AD800" s="86">
        <v>1285768.1000000001</v>
      </c>
      <c r="AE800" s="86">
        <v>0</v>
      </c>
      <c r="AF800" s="86">
        <v>-103237.89</v>
      </c>
      <c r="AG800" s="86">
        <v>-109723.79</v>
      </c>
      <c r="AH800" s="86">
        <v>6485.9</v>
      </c>
      <c r="AI800" s="86"/>
      <c r="AJ800" s="86">
        <v>193391505.47</v>
      </c>
      <c r="AK800" s="82">
        <v>0.66490000000000005</v>
      </c>
      <c r="AL800" s="82" t="s">
        <v>5048</v>
      </c>
      <c r="AM800" s="82" t="s">
        <v>4979</v>
      </c>
      <c r="AN800" s="82">
        <v>6092</v>
      </c>
      <c r="AO800" s="82" t="s">
        <v>5041</v>
      </c>
      <c r="AP800" s="82"/>
      <c r="AQ800" s="83"/>
      <c r="AR800" s="83"/>
      <c r="AS800" s="82">
        <v>0</v>
      </c>
      <c r="AT800" s="82"/>
      <c r="AU800" s="83">
        <v>45777</v>
      </c>
      <c r="AV800" s="82" t="s">
        <v>4979</v>
      </c>
      <c r="AW800" s="82">
        <v>2</v>
      </c>
      <c r="AX800" s="83"/>
      <c r="AY800" s="82" t="s">
        <v>4963</v>
      </c>
      <c r="AZ800" s="82">
        <v>1</v>
      </c>
      <c r="BA800" s="82"/>
      <c r="BB800" s="82"/>
      <c r="BC800" s="87"/>
      <c r="BD800" s="87"/>
      <c r="BE800" s="87"/>
      <c r="BF800" s="87"/>
      <c r="BG800" s="82" t="s">
        <v>4888</v>
      </c>
      <c r="BH800" s="82" t="s">
        <v>8753</v>
      </c>
      <c r="BI800" s="82"/>
      <c r="BJ800" s="82"/>
      <c r="BK800" s="82"/>
      <c r="BL800" s="86">
        <v>1285768.1000000001</v>
      </c>
      <c r="BM800" s="82">
        <v>0.66490000000000005</v>
      </c>
      <c r="BN800" s="82" t="s">
        <v>5002</v>
      </c>
      <c r="BO800" s="82"/>
      <c r="BP800" s="88"/>
      <c r="BQ800" s="88"/>
      <c r="BR800" s="88"/>
      <c r="BS800" s="82"/>
      <c r="BT800" s="85"/>
    </row>
    <row r="801" spans="1:72" hidden="1">
      <c r="A801" s="82" t="s">
        <v>5103</v>
      </c>
      <c r="B801" s="82" t="s">
        <v>5104</v>
      </c>
      <c r="C801" s="82" t="s">
        <v>12455</v>
      </c>
      <c r="D801" s="82" t="s">
        <v>3434</v>
      </c>
      <c r="E801" s="82" t="s">
        <v>20534</v>
      </c>
      <c r="F801" s="82" t="s">
        <v>4978</v>
      </c>
      <c r="G801" s="83"/>
      <c r="H801" s="84">
        <v>15183</v>
      </c>
      <c r="I801" s="85"/>
      <c r="J801" s="82">
        <v>182.34</v>
      </c>
      <c r="K801" s="86">
        <v>0</v>
      </c>
      <c r="L801" s="82"/>
      <c r="M801" s="82"/>
      <c r="N801" s="82"/>
      <c r="O801" s="82"/>
      <c r="P801" s="82" t="s">
        <v>5014</v>
      </c>
      <c r="Q801" s="86"/>
      <c r="R801" s="82">
        <v>0</v>
      </c>
      <c r="S801" s="86">
        <v>15183</v>
      </c>
      <c r="T801" s="83">
        <v>45777</v>
      </c>
      <c r="U801" s="82">
        <v>100</v>
      </c>
      <c r="V801" s="82">
        <v>175028</v>
      </c>
      <c r="W801" s="82" t="s">
        <v>4961</v>
      </c>
      <c r="X801" s="82">
        <v>210.82089999999999</v>
      </c>
      <c r="Y801" s="86">
        <v>3200893.81</v>
      </c>
      <c r="Z801" s="86"/>
      <c r="AA801" s="82">
        <v>185.73</v>
      </c>
      <c r="AB801" s="86">
        <v>-1.83</v>
      </c>
      <c r="AC801" s="86">
        <v>2768468.22</v>
      </c>
      <c r="AD801" s="86">
        <v>2768468.22</v>
      </c>
      <c r="AE801" s="86">
        <v>0</v>
      </c>
      <c r="AF801" s="86">
        <v>-432425.59</v>
      </c>
      <c r="AG801" s="86">
        <v>-380955.22</v>
      </c>
      <c r="AH801" s="86">
        <v>-51470.37</v>
      </c>
      <c r="AI801" s="86"/>
      <c r="AJ801" s="86">
        <v>193391505.47</v>
      </c>
      <c r="AK801" s="82">
        <v>1.4315</v>
      </c>
      <c r="AL801" s="82" t="s">
        <v>20535</v>
      </c>
      <c r="AM801" s="82" t="s">
        <v>4979</v>
      </c>
      <c r="AN801" s="82">
        <v>781759</v>
      </c>
      <c r="AO801" s="82" t="s">
        <v>5015</v>
      </c>
      <c r="AP801" s="82"/>
      <c r="AQ801" s="83"/>
      <c r="AR801" s="83"/>
      <c r="AS801" s="82">
        <v>0</v>
      </c>
      <c r="AT801" s="82"/>
      <c r="AU801" s="83">
        <v>45777</v>
      </c>
      <c r="AV801" s="82" t="s">
        <v>4979</v>
      </c>
      <c r="AW801" s="82">
        <v>1</v>
      </c>
      <c r="AX801" s="83"/>
      <c r="AY801" s="82" t="s">
        <v>4963</v>
      </c>
      <c r="AZ801" s="82">
        <v>1</v>
      </c>
      <c r="BA801" s="82"/>
      <c r="BB801" s="82"/>
      <c r="BC801" s="87"/>
      <c r="BD801" s="87"/>
      <c r="BE801" s="87"/>
      <c r="BF801" s="87"/>
      <c r="BG801" s="82" t="s">
        <v>4888</v>
      </c>
      <c r="BH801" s="82" t="s">
        <v>8753</v>
      </c>
      <c r="BI801" s="82"/>
      <c r="BJ801" s="82"/>
      <c r="BK801" s="82"/>
      <c r="BL801" s="86">
        <v>2768468.22</v>
      </c>
      <c r="BM801" s="82">
        <v>1.4315</v>
      </c>
      <c r="BN801" s="82" t="s">
        <v>5002</v>
      </c>
      <c r="BO801" s="82"/>
      <c r="BP801" s="88"/>
      <c r="BQ801" s="88"/>
      <c r="BR801" s="88"/>
      <c r="BS801" s="82"/>
      <c r="BT801" s="85"/>
    </row>
    <row r="802" spans="1:72" hidden="1">
      <c r="A802" s="82" t="s">
        <v>5103</v>
      </c>
      <c r="B802" s="82" t="s">
        <v>5104</v>
      </c>
      <c r="C802" s="82" t="s">
        <v>1162</v>
      </c>
      <c r="D802" s="82" t="s">
        <v>8326</v>
      </c>
      <c r="E802" s="82" t="s">
        <v>8212</v>
      </c>
      <c r="F802" s="82" t="s">
        <v>4978</v>
      </c>
      <c r="G802" s="83"/>
      <c r="H802" s="84">
        <v>1068</v>
      </c>
      <c r="I802" s="85"/>
      <c r="J802" s="82">
        <v>1925</v>
      </c>
      <c r="K802" s="86">
        <v>0</v>
      </c>
      <c r="L802" s="82"/>
      <c r="M802" s="82"/>
      <c r="N802" s="82"/>
      <c r="O802" s="82"/>
      <c r="P802" s="82" t="s">
        <v>4960</v>
      </c>
      <c r="Q802" s="86"/>
      <c r="R802" s="82">
        <v>0</v>
      </c>
      <c r="S802" s="86">
        <v>1068</v>
      </c>
      <c r="T802" s="83">
        <v>45777</v>
      </c>
      <c r="U802" s="82">
        <v>100</v>
      </c>
      <c r="V802" s="82">
        <v>6593</v>
      </c>
      <c r="W802" s="82" t="s">
        <v>4961</v>
      </c>
      <c r="X802" s="82">
        <v>1228.1398999999999</v>
      </c>
      <c r="Y802" s="86">
        <v>1311653.3799999999</v>
      </c>
      <c r="Z802" s="86"/>
      <c r="AA802" s="82">
        <v>1908.8</v>
      </c>
      <c r="AB802" s="86">
        <v>0.85</v>
      </c>
      <c r="AC802" s="86">
        <v>2055900</v>
      </c>
      <c r="AD802" s="86">
        <v>2055900</v>
      </c>
      <c r="AE802" s="86">
        <v>0</v>
      </c>
      <c r="AF802" s="86">
        <v>744246.62</v>
      </c>
      <c r="AG802" s="86">
        <v>726945.02</v>
      </c>
      <c r="AH802" s="86">
        <v>17301.599999999999</v>
      </c>
      <c r="AI802" s="86"/>
      <c r="AJ802" s="86">
        <v>193391505.47</v>
      </c>
      <c r="AK802" s="82">
        <v>1.0630999999999999</v>
      </c>
      <c r="AL802" s="82" t="s">
        <v>8327</v>
      </c>
      <c r="AM802" s="82" t="s">
        <v>4979</v>
      </c>
      <c r="AN802" s="82">
        <v>6884</v>
      </c>
      <c r="AO802" s="82" t="s">
        <v>4962</v>
      </c>
      <c r="AP802" s="82"/>
      <c r="AQ802" s="83">
        <v>45421</v>
      </c>
      <c r="AR802" s="83"/>
      <c r="AS802" s="82">
        <v>0</v>
      </c>
      <c r="AT802" s="82"/>
      <c r="AU802" s="83">
        <v>45777</v>
      </c>
      <c r="AV802" s="82" t="s">
        <v>4979</v>
      </c>
      <c r="AW802" s="82">
        <v>1</v>
      </c>
      <c r="AX802" s="83"/>
      <c r="AY802" s="82" t="s">
        <v>4963</v>
      </c>
      <c r="AZ802" s="82">
        <v>1</v>
      </c>
      <c r="BA802" s="82"/>
      <c r="BB802" s="82"/>
      <c r="BC802" s="87"/>
      <c r="BD802" s="87"/>
      <c r="BE802" s="87"/>
      <c r="BF802" s="87"/>
      <c r="BG802" s="82" t="s">
        <v>4888</v>
      </c>
      <c r="BH802" s="82" t="s">
        <v>8753</v>
      </c>
      <c r="BI802" s="82"/>
      <c r="BJ802" s="82"/>
      <c r="BK802" s="82"/>
      <c r="BL802" s="86">
        <v>2055900</v>
      </c>
      <c r="BM802" s="82">
        <v>1.0630999999999999</v>
      </c>
      <c r="BN802" s="82" t="s">
        <v>4964</v>
      </c>
      <c r="BO802" s="82"/>
      <c r="BP802" s="88"/>
      <c r="BQ802" s="88"/>
      <c r="BR802" s="88"/>
      <c r="BS802" s="82"/>
      <c r="BT802" s="85"/>
    </row>
    <row r="803" spans="1:72" hidden="1">
      <c r="A803" s="82" t="s">
        <v>5103</v>
      </c>
      <c r="B803" s="82" t="s">
        <v>5104</v>
      </c>
      <c r="C803" s="82" t="s">
        <v>1176</v>
      </c>
      <c r="D803" s="82" t="s">
        <v>5396</v>
      </c>
      <c r="E803" s="82" t="s">
        <v>8535</v>
      </c>
      <c r="F803" s="82" t="s">
        <v>4978</v>
      </c>
      <c r="G803" s="83"/>
      <c r="H803" s="84">
        <v>450</v>
      </c>
      <c r="I803" s="85"/>
      <c r="J803" s="82">
        <v>3827.4</v>
      </c>
      <c r="K803" s="86">
        <v>0</v>
      </c>
      <c r="L803" s="82"/>
      <c r="M803" s="82"/>
      <c r="N803" s="82"/>
      <c r="O803" s="82"/>
      <c r="P803" s="82" t="s">
        <v>8536</v>
      </c>
      <c r="Q803" s="86"/>
      <c r="R803" s="82">
        <v>0</v>
      </c>
      <c r="S803" s="86">
        <v>900</v>
      </c>
      <c r="T803" s="83">
        <v>45777</v>
      </c>
      <c r="U803" s="82">
        <v>100</v>
      </c>
      <c r="V803" s="82">
        <v>6598</v>
      </c>
      <c r="W803" s="82" t="s">
        <v>4961</v>
      </c>
      <c r="X803" s="82">
        <v>4175.7507999999998</v>
      </c>
      <c r="Y803" s="86">
        <v>1879087.86</v>
      </c>
      <c r="Z803" s="86"/>
      <c r="AA803" s="82">
        <v>3852.7</v>
      </c>
      <c r="AB803" s="86">
        <v>-0.66</v>
      </c>
      <c r="AC803" s="86">
        <v>1722330</v>
      </c>
      <c r="AD803" s="86">
        <v>1722330</v>
      </c>
      <c r="AE803" s="86">
        <v>0</v>
      </c>
      <c r="AF803" s="86">
        <v>-156757.85999999999</v>
      </c>
      <c r="AG803" s="86">
        <v>-145372.85999999999</v>
      </c>
      <c r="AH803" s="86">
        <v>-11385</v>
      </c>
      <c r="AI803" s="86"/>
      <c r="AJ803" s="86">
        <v>193391505.47</v>
      </c>
      <c r="AK803" s="82">
        <v>0.89059999999999995</v>
      </c>
      <c r="AL803" s="82" t="s">
        <v>8537</v>
      </c>
      <c r="AM803" s="82" t="s">
        <v>4979</v>
      </c>
      <c r="AN803" s="82">
        <v>6894</v>
      </c>
      <c r="AO803" s="82" t="s">
        <v>8339</v>
      </c>
      <c r="AP803" s="82"/>
      <c r="AQ803" s="83">
        <v>45699</v>
      </c>
      <c r="AR803" s="83"/>
      <c r="AS803" s="82">
        <v>0</v>
      </c>
      <c r="AT803" s="82"/>
      <c r="AU803" s="83">
        <v>45777</v>
      </c>
      <c r="AV803" s="82" t="s">
        <v>4979</v>
      </c>
      <c r="AW803" s="82">
        <v>2</v>
      </c>
      <c r="AX803" s="83"/>
      <c r="AY803" s="82" t="s">
        <v>4963</v>
      </c>
      <c r="AZ803" s="82">
        <v>1</v>
      </c>
      <c r="BA803" s="82"/>
      <c r="BB803" s="82"/>
      <c r="BC803" s="87"/>
      <c r="BD803" s="87"/>
      <c r="BE803" s="87"/>
      <c r="BF803" s="87"/>
      <c r="BG803" s="82" t="s">
        <v>4888</v>
      </c>
      <c r="BH803" s="82" t="s">
        <v>8753</v>
      </c>
      <c r="BI803" s="82"/>
      <c r="BJ803" s="82"/>
      <c r="BK803" s="82"/>
      <c r="BL803" s="86">
        <v>1722330</v>
      </c>
      <c r="BM803" s="82">
        <v>0.89059999999999995</v>
      </c>
      <c r="BN803" s="82" t="s">
        <v>4984</v>
      </c>
      <c r="BO803" s="82"/>
      <c r="BP803" s="88"/>
      <c r="BQ803" s="88"/>
      <c r="BR803" s="88"/>
      <c r="BS803" s="82"/>
      <c r="BT803" s="85"/>
    </row>
    <row r="804" spans="1:72" hidden="1">
      <c r="A804" s="82" t="s">
        <v>5103</v>
      </c>
      <c r="B804" s="82" t="s">
        <v>5104</v>
      </c>
      <c r="C804" s="82" t="s">
        <v>1130</v>
      </c>
      <c r="D804" s="82" t="s">
        <v>3366</v>
      </c>
      <c r="E804" s="82" t="s">
        <v>8815</v>
      </c>
      <c r="F804" s="82" t="s">
        <v>4978</v>
      </c>
      <c r="G804" s="83"/>
      <c r="H804" s="84">
        <v>457</v>
      </c>
      <c r="I804" s="85"/>
      <c r="J804" s="82">
        <v>4487.8999999999996</v>
      </c>
      <c r="K804" s="86">
        <v>0</v>
      </c>
      <c r="L804" s="82"/>
      <c r="M804" s="82"/>
      <c r="N804" s="82"/>
      <c r="O804" s="82"/>
      <c r="P804" s="82" t="s">
        <v>8436</v>
      </c>
      <c r="Q804" s="86"/>
      <c r="R804" s="82">
        <v>0</v>
      </c>
      <c r="S804" s="86">
        <v>2285</v>
      </c>
      <c r="T804" s="83">
        <v>45777</v>
      </c>
      <c r="U804" s="82">
        <v>100</v>
      </c>
      <c r="V804" s="82">
        <v>161974</v>
      </c>
      <c r="W804" s="82" t="s">
        <v>4961</v>
      </c>
      <c r="X804" s="82">
        <v>4189.5757999999996</v>
      </c>
      <c r="Y804" s="86">
        <v>1914636.16</v>
      </c>
      <c r="Z804" s="86"/>
      <c r="AA804" s="82">
        <v>4609.3</v>
      </c>
      <c r="AB804" s="86">
        <v>-2.63</v>
      </c>
      <c r="AC804" s="86">
        <v>2050970.3</v>
      </c>
      <c r="AD804" s="86">
        <v>2050970.3</v>
      </c>
      <c r="AE804" s="86">
        <v>0</v>
      </c>
      <c r="AF804" s="86">
        <v>136334.14000000001</v>
      </c>
      <c r="AG804" s="86">
        <v>191813.94</v>
      </c>
      <c r="AH804" s="86">
        <v>-55479.8</v>
      </c>
      <c r="AI804" s="86"/>
      <c r="AJ804" s="86">
        <v>193391505.47</v>
      </c>
      <c r="AK804" s="82">
        <v>1.0605</v>
      </c>
      <c r="AL804" s="82" t="s">
        <v>8816</v>
      </c>
      <c r="AM804" s="82" t="s">
        <v>4979</v>
      </c>
      <c r="AN804" s="82">
        <v>786673</v>
      </c>
      <c r="AO804" s="82" t="s">
        <v>8436</v>
      </c>
      <c r="AP804" s="82"/>
      <c r="AQ804" s="83"/>
      <c r="AR804" s="83"/>
      <c r="AS804" s="82">
        <v>0</v>
      </c>
      <c r="AT804" s="82"/>
      <c r="AU804" s="83">
        <v>45777</v>
      </c>
      <c r="AV804" s="82" t="s">
        <v>4979</v>
      </c>
      <c r="AW804" s="82">
        <v>5</v>
      </c>
      <c r="AX804" s="83"/>
      <c r="AY804" s="82" t="s">
        <v>4963</v>
      </c>
      <c r="AZ804" s="82">
        <v>1</v>
      </c>
      <c r="BA804" s="82"/>
      <c r="BB804" s="82"/>
      <c r="BC804" s="87"/>
      <c r="BD804" s="87"/>
      <c r="BE804" s="87"/>
      <c r="BF804" s="87"/>
      <c r="BG804" s="82" t="s">
        <v>4888</v>
      </c>
      <c r="BH804" s="82" t="s">
        <v>8753</v>
      </c>
      <c r="BI804" s="82"/>
      <c r="BJ804" s="82"/>
      <c r="BK804" s="82"/>
      <c r="BL804" s="86">
        <v>2050970.3</v>
      </c>
      <c r="BM804" s="82">
        <v>1.0605</v>
      </c>
      <c r="BN804" s="82" t="s">
        <v>5002</v>
      </c>
      <c r="BO804" s="82"/>
      <c r="BP804" s="88"/>
      <c r="BQ804" s="88"/>
      <c r="BR804" s="88"/>
      <c r="BS804" s="82"/>
      <c r="BT804" s="85"/>
    </row>
    <row r="805" spans="1:72" hidden="1">
      <c r="A805" s="82" t="s">
        <v>5103</v>
      </c>
      <c r="B805" s="82" t="s">
        <v>5104</v>
      </c>
      <c r="C805" s="82" t="s">
        <v>1208</v>
      </c>
      <c r="D805" s="82" t="s">
        <v>5263</v>
      </c>
      <c r="E805" s="82" t="s">
        <v>8328</v>
      </c>
      <c r="F805" s="82" t="s">
        <v>4978</v>
      </c>
      <c r="G805" s="83"/>
      <c r="H805" s="84">
        <v>2400</v>
      </c>
      <c r="I805" s="85"/>
      <c r="J805" s="82">
        <v>2342.1</v>
      </c>
      <c r="K805" s="86">
        <v>0</v>
      </c>
      <c r="L805" s="82"/>
      <c r="M805" s="82"/>
      <c r="N805" s="82"/>
      <c r="O805" s="82"/>
      <c r="P805" s="82" t="s">
        <v>8329</v>
      </c>
      <c r="Q805" s="86"/>
      <c r="R805" s="82">
        <v>0</v>
      </c>
      <c r="S805" s="86">
        <v>2400</v>
      </c>
      <c r="T805" s="83">
        <v>45777</v>
      </c>
      <c r="U805" s="82">
        <v>100</v>
      </c>
      <c r="V805" s="82">
        <v>6607</v>
      </c>
      <c r="W805" s="82" t="s">
        <v>4961</v>
      </c>
      <c r="X805" s="82">
        <v>2266.3971000000001</v>
      </c>
      <c r="Y805" s="86">
        <v>5439353.04</v>
      </c>
      <c r="Z805" s="86"/>
      <c r="AA805" s="82">
        <v>2321.6999999999998</v>
      </c>
      <c r="AB805" s="86">
        <v>0.88</v>
      </c>
      <c r="AC805" s="86">
        <v>5621040</v>
      </c>
      <c r="AD805" s="86">
        <v>5621040</v>
      </c>
      <c r="AE805" s="86">
        <v>0</v>
      </c>
      <c r="AF805" s="86">
        <v>181686.96</v>
      </c>
      <c r="AG805" s="86">
        <v>132726.96</v>
      </c>
      <c r="AH805" s="86">
        <v>48960</v>
      </c>
      <c r="AI805" s="86"/>
      <c r="AJ805" s="86">
        <v>193391505.47</v>
      </c>
      <c r="AK805" s="82">
        <v>2.9066000000000001</v>
      </c>
      <c r="AL805" s="82" t="s">
        <v>8330</v>
      </c>
      <c r="AM805" s="82" t="s">
        <v>4979</v>
      </c>
      <c r="AN805" s="82">
        <v>6926</v>
      </c>
      <c r="AO805" s="82" t="s">
        <v>8329</v>
      </c>
      <c r="AP805" s="82"/>
      <c r="AQ805" s="83">
        <v>45601</v>
      </c>
      <c r="AR805" s="83"/>
      <c r="AS805" s="82">
        <v>0</v>
      </c>
      <c r="AT805" s="82"/>
      <c r="AU805" s="83">
        <v>45777</v>
      </c>
      <c r="AV805" s="82" t="s">
        <v>4979</v>
      </c>
      <c r="AW805" s="82">
        <v>1</v>
      </c>
      <c r="AX805" s="83"/>
      <c r="AY805" s="82" t="s">
        <v>4963</v>
      </c>
      <c r="AZ805" s="82">
        <v>1</v>
      </c>
      <c r="BA805" s="82"/>
      <c r="BB805" s="82"/>
      <c r="BC805" s="87"/>
      <c r="BD805" s="87"/>
      <c r="BE805" s="87"/>
      <c r="BF805" s="87"/>
      <c r="BG805" s="82" t="s">
        <v>4888</v>
      </c>
      <c r="BH805" s="82" t="s">
        <v>8753</v>
      </c>
      <c r="BI805" s="82"/>
      <c r="BJ805" s="82"/>
      <c r="BK805" s="82"/>
      <c r="BL805" s="86">
        <v>5621040</v>
      </c>
      <c r="BM805" s="82">
        <v>2.9066000000000001</v>
      </c>
      <c r="BN805" s="82" t="s">
        <v>4980</v>
      </c>
      <c r="BO805" s="82"/>
      <c r="BP805" s="88"/>
      <c r="BQ805" s="88"/>
      <c r="BR805" s="88"/>
      <c r="BS805" s="82"/>
      <c r="BT805" s="85"/>
    </row>
    <row r="806" spans="1:72" hidden="1">
      <c r="A806" s="82" t="s">
        <v>5103</v>
      </c>
      <c r="B806" s="82" t="s">
        <v>5104</v>
      </c>
      <c r="C806" s="82" t="s">
        <v>1304</v>
      </c>
      <c r="D806" s="82" t="s">
        <v>5646</v>
      </c>
      <c r="E806" s="82" t="s">
        <v>8633</v>
      </c>
      <c r="F806" s="82" t="s">
        <v>4978</v>
      </c>
      <c r="G806" s="83"/>
      <c r="H806" s="84">
        <v>7224</v>
      </c>
      <c r="I806" s="85"/>
      <c r="J806" s="82">
        <v>359.2</v>
      </c>
      <c r="K806" s="86">
        <v>0</v>
      </c>
      <c r="L806" s="82"/>
      <c r="M806" s="82"/>
      <c r="N806" s="82"/>
      <c r="O806" s="82"/>
      <c r="P806" s="82" t="s">
        <v>8279</v>
      </c>
      <c r="Q806" s="86"/>
      <c r="R806" s="82">
        <v>0</v>
      </c>
      <c r="S806" s="86">
        <v>14448</v>
      </c>
      <c r="T806" s="83">
        <v>45777</v>
      </c>
      <c r="U806" s="82">
        <v>100</v>
      </c>
      <c r="V806" s="82">
        <v>6626</v>
      </c>
      <c r="W806" s="82" t="s">
        <v>4961</v>
      </c>
      <c r="X806" s="82">
        <v>443.28379999999999</v>
      </c>
      <c r="Y806" s="86">
        <v>3202281.94</v>
      </c>
      <c r="Z806" s="86"/>
      <c r="AA806" s="82">
        <v>365.8</v>
      </c>
      <c r="AB806" s="86">
        <v>-1.8</v>
      </c>
      <c r="AC806" s="86">
        <v>2594860.7999999998</v>
      </c>
      <c r="AD806" s="86">
        <v>2594860.7999999998</v>
      </c>
      <c r="AE806" s="86">
        <v>0</v>
      </c>
      <c r="AF806" s="86">
        <v>-607421.14</v>
      </c>
      <c r="AG806" s="86">
        <v>-559742.74</v>
      </c>
      <c r="AH806" s="86">
        <v>-47678.400000000001</v>
      </c>
      <c r="AI806" s="86"/>
      <c r="AJ806" s="86">
        <v>193391505.47</v>
      </c>
      <c r="AK806" s="82">
        <v>1.3418000000000001</v>
      </c>
      <c r="AL806" s="82" t="s">
        <v>8634</v>
      </c>
      <c r="AM806" s="82" t="s">
        <v>4979</v>
      </c>
      <c r="AN806" s="82">
        <v>7013</v>
      </c>
      <c r="AO806" s="82" t="s">
        <v>8280</v>
      </c>
      <c r="AP806" s="82"/>
      <c r="AQ806" s="83"/>
      <c r="AR806" s="83"/>
      <c r="AS806" s="82">
        <v>0</v>
      </c>
      <c r="AT806" s="82"/>
      <c r="AU806" s="83">
        <v>45777</v>
      </c>
      <c r="AV806" s="82" t="s">
        <v>4979</v>
      </c>
      <c r="AW806" s="82">
        <v>2</v>
      </c>
      <c r="AX806" s="83"/>
      <c r="AY806" s="82" t="s">
        <v>4963</v>
      </c>
      <c r="AZ806" s="82">
        <v>1</v>
      </c>
      <c r="BA806" s="82"/>
      <c r="BB806" s="82"/>
      <c r="BC806" s="87"/>
      <c r="BD806" s="87"/>
      <c r="BE806" s="87"/>
      <c r="BF806" s="87"/>
      <c r="BG806" s="82" t="s">
        <v>4888</v>
      </c>
      <c r="BH806" s="82" t="s">
        <v>8753</v>
      </c>
      <c r="BI806" s="82"/>
      <c r="BJ806" s="82"/>
      <c r="BK806" s="82"/>
      <c r="BL806" s="86">
        <v>2594860.7999999998</v>
      </c>
      <c r="BM806" s="82">
        <v>1.3418000000000001</v>
      </c>
      <c r="BN806" s="82" t="s">
        <v>4964</v>
      </c>
      <c r="BO806" s="82"/>
      <c r="BP806" s="88"/>
      <c r="BQ806" s="88"/>
      <c r="BR806" s="88"/>
      <c r="BS806" s="82"/>
      <c r="BT806" s="85"/>
    </row>
    <row r="807" spans="1:72" hidden="1">
      <c r="A807" s="82" t="s">
        <v>5103</v>
      </c>
      <c r="B807" s="82" t="s">
        <v>5104</v>
      </c>
      <c r="C807" s="82" t="s">
        <v>1375</v>
      </c>
      <c r="D807" s="82" t="s">
        <v>3361</v>
      </c>
      <c r="E807" s="82" t="s">
        <v>8332</v>
      </c>
      <c r="F807" s="82" t="s">
        <v>4978</v>
      </c>
      <c r="G807" s="83"/>
      <c r="H807" s="84">
        <v>3600</v>
      </c>
      <c r="I807" s="85"/>
      <c r="J807" s="82">
        <v>1500.1</v>
      </c>
      <c r="K807" s="86">
        <v>0</v>
      </c>
      <c r="L807" s="82"/>
      <c r="M807" s="82"/>
      <c r="N807" s="82"/>
      <c r="O807" s="82"/>
      <c r="P807" s="82" t="s">
        <v>4981</v>
      </c>
      <c r="Q807" s="86"/>
      <c r="R807" s="82">
        <v>0</v>
      </c>
      <c r="S807" s="86">
        <v>18000</v>
      </c>
      <c r="T807" s="83">
        <v>45777</v>
      </c>
      <c r="U807" s="82">
        <v>100</v>
      </c>
      <c r="V807" s="82">
        <v>6637</v>
      </c>
      <c r="W807" s="82" t="s">
        <v>4961</v>
      </c>
      <c r="X807" s="82">
        <v>1629.9373000000001</v>
      </c>
      <c r="Y807" s="86">
        <v>5867774.1600000001</v>
      </c>
      <c r="Z807" s="86"/>
      <c r="AA807" s="82">
        <v>1497.5</v>
      </c>
      <c r="AB807" s="86">
        <v>0.17</v>
      </c>
      <c r="AC807" s="86">
        <v>5400360</v>
      </c>
      <c r="AD807" s="86">
        <v>5400360</v>
      </c>
      <c r="AE807" s="86">
        <v>0</v>
      </c>
      <c r="AF807" s="86">
        <v>-467414.16</v>
      </c>
      <c r="AG807" s="86">
        <v>-476774.16</v>
      </c>
      <c r="AH807" s="86">
        <v>9360</v>
      </c>
      <c r="AI807" s="86"/>
      <c r="AJ807" s="86">
        <v>193391505.47</v>
      </c>
      <c r="AK807" s="82">
        <v>2.7924000000000002</v>
      </c>
      <c r="AL807" s="82" t="s">
        <v>8333</v>
      </c>
      <c r="AM807" s="82" t="s">
        <v>4979</v>
      </c>
      <c r="AN807" s="82">
        <v>7079</v>
      </c>
      <c r="AO807" s="82" t="s">
        <v>4982</v>
      </c>
      <c r="AP807" s="82"/>
      <c r="AQ807" s="83">
        <v>45593</v>
      </c>
      <c r="AR807" s="83"/>
      <c r="AS807" s="82">
        <v>0</v>
      </c>
      <c r="AT807" s="82"/>
      <c r="AU807" s="83">
        <v>45777</v>
      </c>
      <c r="AV807" s="82" t="s">
        <v>4979</v>
      </c>
      <c r="AW807" s="82">
        <v>5</v>
      </c>
      <c r="AX807" s="83"/>
      <c r="AY807" s="82" t="s">
        <v>4963</v>
      </c>
      <c r="AZ807" s="82">
        <v>1</v>
      </c>
      <c r="BA807" s="82"/>
      <c r="BB807" s="82"/>
      <c r="BC807" s="87"/>
      <c r="BD807" s="87"/>
      <c r="BE807" s="87"/>
      <c r="BF807" s="87"/>
      <c r="BG807" s="82" t="s">
        <v>4888</v>
      </c>
      <c r="BH807" s="82" t="s">
        <v>8753</v>
      </c>
      <c r="BI807" s="82"/>
      <c r="BJ807" s="82"/>
      <c r="BK807" s="82"/>
      <c r="BL807" s="86">
        <v>5400360</v>
      </c>
      <c r="BM807" s="82">
        <v>2.7924000000000002</v>
      </c>
      <c r="BN807" s="82" t="s">
        <v>4983</v>
      </c>
      <c r="BO807" s="82"/>
      <c r="BP807" s="88"/>
      <c r="BQ807" s="88"/>
      <c r="BR807" s="88"/>
      <c r="BS807" s="82"/>
      <c r="BT807" s="85"/>
    </row>
    <row r="808" spans="1:72" hidden="1">
      <c r="A808" s="82" t="s">
        <v>5103</v>
      </c>
      <c r="B808" s="82" t="s">
        <v>5104</v>
      </c>
      <c r="C808" s="82" t="s">
        <v>20723</v>
      </c>
      <c r="D808" s="82" t="s">
        <v>20904</v>
      </c>
      <c r="E808" s="82" t="s">
        <v>20905</v>
      </c>
      <c r="F808" s="82" t="s">
        <v>4978</v>
      </c>
      <c r="G808" s="83"/>
      <c r="H808" s="84">
        <v>4845</v>
      </c>
      <c r="I808" s="85"/>
      <c r="J808" s="82">
        <v>194.43</v>
      </c>
      <c r="K808" s="86">
        <v>0</v>
      </c>
      <c r="L808" s="82"/>
      <c r="M808" s="82"/>
      <c r="N808" s="82"/>
      <c r="O808" s="82"/>
      <c r="P808" s="82" t="s">
        <v>5088</v>
      </c>
      <c r="Q808" s="86"/>
      <c r="R808" s="82">
        <v>0</v>
      </c>
      <c r="S808" s="86">
        <v>4845</v>
      </c>
      <c r="T808" s="83">
        <v>45777</v>
      </c>
      <c r="U808" s="82">
        <v>100</v>
      </c>
      <c r="V808" s="82">
        <v>178942</v>
      </c>
      <c r="W808" s="82" t="s">
        <v>4961</v>
      </c>
      <c r="X808" s="82">
        <v>177.68360000000001</v>
      </c>
      <c r="Y808" s="86">
        <v>860877.21</v>
      </c>
      <c r="Z808" s="86"/>
      <c r="AA808" s="82">
        <v>198.5</v>
      </c>
      <c r="AB808" s="86">
        <v>-2.0499999999999998</v>
      </c>
      <c r="AC808" s="86">
        <v>942013.35</v>
      </c>
      <c r="AD808" s="86">
        <v>942013.35</v>
      </c>
      <c r="AE808" s="86">
        <v>0</v>
      </c>
      <c r="AF808" s="86">
        <v>81136.14</v>
      </c>
      <c r="AG808" s="86">
        <v>100855.29</v>
      </c>
      <c r="AH808" s="86">
        <v>-19719.150000000001</v>
      </c>
      <c r="AI808" s="86"/>
      <c r="AJ808" s="86">
        <v>193391505.47</v>
      </c>
      <c r="AK808" s="82">
        <v>0.48709999999999998</v>
      </c>
      <c r="AL808" s="82" t="s">
        <v>20906</v>
      </c>
      <c r="AM808" s="82" t="s">
        <v>4979</v>
      </c>
      <c r="AN808" s="82">
        <v>7109</v>
      </c>
      <c r="AO808" s="82" t="s">
        <v>5049</v>
      </c>
      <c r="AP808" s="82"/>
      <c r="AQ808" s="83"/>
      <c r="AR808" s="83"/>
      <c r="AS808" s="82">
        <v>0</v>
      </c>
      <c r="AT808" s="82"/>
      <c r="AU808" s="83">
        <v>45777</v>
      </c>
      <c r="AV808" s="82" t="s">
        <v>4979</v>
      </c>
      <c r="AW808" s="82">
        <v>1</v>
      </c>
      <c r="AX808" s="83"/>
      <c r="AY808" s="82" t="s">
        <v>4963</v>
      </c>
      <c r="AZ808" s="82">
        <v>1</v>
      </c>
      <c r="BA808" s="82"/>
      <c r="BB808" s="82"/>
      <c r="BC808" s="87"/>
      <c r="BD808" s="87"/>
      <c r="BE808" s="87"/>
      <c r="BF808" s="87"/>
      <c r="BG808" s="82" t="s">
        <v>4888</v>
      </c>
      <c r="BH808" s="82" t="s">
        <v>8753</v>
      </c>
      <c r="BI808" s="82"/>
      <c r="BJ808" s="82"/>
      <c r="BK808" s="82"/>
      <c r="BL808" s="86">
        <v>942013.35</v>
      </c>
      <c r="BM808" s="82">
        <v>0.48709999999999998</v>
      </c>
      <c r="BN808" s="82" t="s">
        <v>5011</v>
      </c>
      <c r="BO808" s="82"/>
      <c r="BP808" s="88"/>
      <c r="BQ808" s="88"/>
      <c r="BR808" s="88"/>
      <c r="BS808" s="82"/>
      <c r="BT808" s="85"/>
    </row>
    <row r="809" spans="1:72" hidden="1">
      <c r="A809" s="82" t="s">
        <v>5103</v>
      </c>
      <c r="B809" s="82" t="s">
        <v>5104</v>
      </c>
      <c r="C809" s="82" t="s">
        <v>1639</v>
      </c>
      <c r="D809" s="82" t="s">
        <v>8479</v>
      </c>
      <c r="E809" s="82" t="s">
        <v>8277</v>
      </c>
      <c r="F809" s="82" t="s">
        <v>4978</v>
      </c>
      <c r="G809" s="83"/>
      <c r="H809" s="84">
        <v>1600</v>
      </c>
      <c r="I809" s="85"/>
      <c r="J809" s="82">
        <v>2208.1</v>
      </c>
      <c r="K809" s="86">
        <v>0</v>
      </c>
      <c r="L809" s="82"/>
      <c r="M809" s="82"/>
      <c r="N809" s="82"/>
      <c r="O809" s="82"/>
      <c r="P809" s="82" t="s">
        <v>4960</v>
      </c>
      <c r="Q809" s="86"/>
      <c r="R809" s="82">
        <v>0</v>
      </c>
      <c r="S809" s="86">
        <v>8000</v>
      </c>
      <c r="T809" s="83">
        <v>45777</v>
      </c>
      <c r="U809" s="82">
        <v>100</v>
      </c>
      <c r="V809" s="82">
        <v>6665</v>
      </c>
      <c r="W809" s="82" t="s">
        <v>4961</v>
      </c>
      <c r="X809" s="82">
        <v>1754.2132999999999</v>
      </c>
      <c r="Y809" s="86">
        <v>2806741.34</v>
      </c>
      <c r="Z809" s="86"/>
      <c r="AA809" s="82">
        <v>2205</v>
      </c>
      <c r="AB809" s="86">
        <v>0.14000000000000001</v>
      </c>
      <c r="AC809" s="86">
        <v>3532960</v>
      </c>
      <c r="AD809" s="86">
        <v>3532960</v>
      </c>
      <c r="AE809" s="86">
        <v>0</v>
      </c>
      <c r="AF809" s="86">
        <v>726218.66</v>
      </c>
      <c r="AG809" s="86">
        <v>721258.66</v>
      </c>
      <c r="AH809" s="86">
        <v>4960</v>
      </c>
      <c r="AI809" s="86"/>
      <c r="AJ809" s="86">
        <v>193391505.47</v>
      </c>
      <c r="AK809" s="82">
        <v>1.8268</v>
      </c>
      <c r="AL809" s="82" t="s">
        <v>8480</v>
      </c>
      <c r="AM809" s="82" t="s">
        <v>4979</v>
      </c>
      <c r="AN809" s="82">
        <v>7263</v>
      </c>
      <c r="AO809" s="82" t="s">
        <v>4962</v>
      </c>
      <c r="AP809" s="82"/>
      <c r="AQ809" s="83">
        <v>45491</v>
      </c>
      <c r="AR809" s="83"/>
      <c r="AS809" s="82">
        <v>0</v>
      </c>
      <c r="AT809" s="82"/>
      <c r="AU809" s="83">
        <v>45777</v>
      </c>
      <c r="AV809" s="82" t="s">
        <v>4979</v>
      </c>
      <c r="AW809" s="82">
        <v>5</v>
      </c>
      <c r="AX809" s="83"/>
      <c r="AY809" s="82" t="s">
        <v>4963</v>
      </c>
      <c r="AZ809" s="82">
        <v>1</v>
      </c>
      <c r="BA809" s="82"/>
      <c r="BB809" s="82"/>
      <c r="BC809" s="87"/>
      <c r="BD809" s="87"/>
      <c r="BE809" s="87"/>
      <c r="BF809" s="87"/>
      <c r="BG809" s="82" t="s">
        <v>4888</v>
      </c>
      <c r="BH809" s="82" t="s">
        <v>8753</v>
      </c>
      <c r="BI809" s="82"/>
      <c r="BJ809" s="82"/>
      <c r="BK809" s="82"/>
      <c r="BL809" s="86">
        <v>3532960</v>
      </c>
      <c r="BM809" s="82">
        <v>1.8268</v>
      </c>
      <c r="BN809" s="82" t="s">
        <v>4964</v>
      </c>
      <c r="BO809" s="82"/>
      <c r="BP809" s="88"/>
      <c r="BQ809" s="88"/>
      <c r="BR809" s="88"/>
      <c r="BS809" s="82"/>
      <c r="BT809" s="85"/>
    </row>
    <row r="810" spans="1:72" hidden="1">
      <c r="A810" s="82" t="s">
        <v>5103</v>
      </c>
      <c r="B810" s="82" t="s">
        <v>5104</v>
      </c>
      <c r="C810" s="82" t="s">
        <v>9622</v>
      </c>
      <c r="D810" s="82" t="s">
        <v>3427</v>
      </c>
      <c r="E810" s="82" t="s">
        <v>5142</v>
      </c>
      <c r="F810" s="82" t="s">
        <v>4978</v>
      </c>
      <c r="G810" s="83"/>
      <c r="H810" s="84">
        <v>1039</v>
      </c>
      <c r="I810" s="85"/>
      <c r="J810" s="82">
        <v>732.65</v>
      </c>
      <c r="K810" s="86">
        <v>0</v>
      </c>
      <c r="L810" s="82"/>
      <c r="M810" s="82"/>
      <c r="N810" s="82"/>
      <c r="O810" s="82"/>
      <c r="P810" s="82" t="s">
        <v>5131</v>
      </c>
      <c r="Q810" s="86"/>
      <c r="R810" s="82">
        <v>0</v>
      </c>
      <c r="S810" s="86">
        <v>2078</v>
      </c>
      <c r="T810" s="83">
        <v>45777</v>
      </c>
      <c r="U810" s="82">
        <v>100</v>
      </c>
      <c r="V810" s="82">
        <v>172556</v>
      </c>
      <c r="W810" s="82" t="s">
        <v>4961</v>
      </c>
      <c r="X810" s="82">
        <v>753.31809999999996</v>
      </c>
      <c r="Y810" s="86">
        <v>782697.51</v>
      </c>
      <c r="Z810" s="86"/>
      <c r="AA810" s="82">
        <v>747.6</v>
      </c>
      <c r="AB810" s="86">
        <v>-2</v>
      </c>
      <c r="AC810" s="86">
        <v>761223.35</v>
      </c>
      <c r="AD810" s="86">
        <v>761223.35</v>
      </c>
      <c r="AE810" s="86">
        <v>0</v>
      </c>
      <c r="AF810" s="86">
        <v>-21474.16</v>
      </c>
      <c r="AG810" s="86">
        <v>-5941.11</v>
      </c>
      <c r="AH810" s="86">
        <v>-15533.05</v>
      </c>
      <c r="AI810" s="86"/>
      <c r="AJ810" s="86">
        <v>193391505.47</v>
      </c>
      <c r="AK810" s="82">
        <v>0.39360000000000001</v>
      </c>
      <c r="AL810" s="82" t="s">
        <v>5143</v>
      </c>
      <c r="AM810" s="82" t="s">
        <v>4979</v>
      </c>
      <c r="AN810" s="82">
        <v>7286</v>
      </c>
      <c r="AO810" s="82" t="s">
        <v>5015</v>
      </c>
      <c r="AP810" s="82"/>
      <c r="AQ810" s="83"/>
      <c r="AR810" s="83"/>
      <c r="AS810" s="82">
        <v>0</v>
      </c>
      <c r="AT810" s="82"/>
      <c r="AU810" s="83">
        <v>45777</v>
      </c>
      <c r="AV810" s="82" t="s">
        <v>4979</v>
      </c>
      <c r="AW810" s="82">
        <v>2</v>
      </c>
      <c r="AX810" s="83"/>
      <c r="AY810" s="82" t="s">
        <v>4963</v>
      </c>
      <c r="AZ810" s="82">
        <v>1</v>
      </c>
      <c r="BA810" s="82"/>
      <c r="BB810" s="82"/>
      <c r="BC810" s="87"/>
      <c r="BD810" s="87"/>
      <c r="BE810" s="87"/>
      <c r="BF810" s="87"/>
      <c r="BG810" s="82" t="s">
        <v>4888</v>
      </c>
      <c r="BH810" s="82" t="s">
        <v>8753</v>
      </c>
      <c r="BI810" s="82"/>
      <c r="BJ810" s="82"/>
      <c r="BK810" s="82"/>
      <c r="BL810" s="86">
        <v>761223.35</v>
      </c>
      <c r="BM810" s="82">
        <v>0.39360000000000001</v>
      </c>
      <c r="BN810" s="82" t="s">
        <v>5002</v>
      </c>
      <c r="BO810" s="82"/>
      <c r="BP810" s="88"/>
      <c r="BQ810" s="88"/>
      <c r="BR810" s="88"/>
      <c r="BS810" s="82"/>
      <c r="BT810" s="85"/>
    </row>
    <row r="811" spans="1:72" hidden="1">
      <c r="A811" s="82" t="s">
        <v>5103</v>
      </c>
      <c r="B811" s="82" t="s">
        <v>5104</v>
      </c>
      <c r="C811" s="82" t="s">
        <v>1738</v>
      </c>
      <c r="D811" s="82" t="s">
        <v>5266</v>
      </c>
      <c r="E811" s="82" t="s">
        <v>8378</v>
      </c>
      <c r="F811" s="82" t="s">
        <v>4978</v>
      </c>
      <c r="G811" s="83"/>
      <c r="H811" s="84">
        <v>804</v>
      </c>
      <c r="I811" s="85"/>
      <c r="J811" s="82">
        <v>3341</v>
      </c>
      <c r="K811" s="86">
        <v>0</v>
      </c>
      <c r="L811" s="82"/>
      <c r="M811" s="82"/>
      <c r="N811" s="82"/>
      <c r="O811" s="82"/>
      <c r="P811" s="82" t="s">
        <v>4987</v>
      </c>
      <c r="Q811" s="86"/>
      <c r="R811" s="82">
        <v>0</v>
      </c>
      <c r="S811" s="86">
        <v>1608</v>
      </c>
      <c r="T811" s="83">
        <v>45777</v>
      </c>
      <c r="U811" s="82">
        <v>100</v>
      </c>
      <c r="V811" s="82">
        <v>6671</v>
      </c>
      <c r="W811" s="82" t="s">
        <v>4961</v>
      </c>
      <c r="X811" s="82">
        <v>3628.2482</v>
      </c>
      <c r="Y811" s="86">
        <v>2917111.55</v>
      </c>
      <c r="Z811" s="86"/>
      <c r="AA811" s="82">
        <v>3322.3</v>
      </c>
      <c r="AB811" s="86">
        <v>0.56000000000000005</v>
      </c>
      <c r="AC811" s="86">
        <v>2686164</v>
      </c>
      <c r="AD811" s="86">
        <v>2686164</v>
      </c>
      <c r="AE811" s="86">
        <v>0</v>
      </c>
      <c r="AF811" s="86">
        <v>-230947.55</v>
      </c>
      <c r="AG811" s="86">
        <v>-245982.35</v>
      </c>
      <c r="AH811" s="86">
        <v>15034.8</v>
      </c>
      <c r="AI811" s="86"/>
      <c r="AJ811" s="86">
        <v>193391505.47</v>
      </c>
      <c r="AK811" s="82">
        <v>1.389</v>
      </c>
      <c r="AL811" s="82" t="s">
        <v>8481</v>
      </c>
      <c r="AM811" s="82" t="s">
        <v>4979</v>
      </c>
      <c r="AN811" s="82">
        <v>7306</v>
      </c>
      <c r="AO811" s="82" t="s">
        <v>4988</v>
      </c>
      <c r="AP811" s="82"/>
      <c r="AQ811" s="83">
        <v>45462</v>
      </c>
      <c r="AR811" s="83"/>
      <c r="AS811" s="82">
        <v>0</v>
      </c>
      <c r="AT811" s="82"/>
      <c r="AU811" s="83">
        <v>45777</v>
      </c>
      <c r="AV811" s="82" t="s">
        <v>4979</v>
      </c>
      <c r="AW811" s="82">
        <v>2</v>
      </c>
      <c r="AX811" s="83"/>
      <c r="AY811" s="82" t="s">
        <v>4963</v>
      </c>
      <c r="AZ811" s="82">
        <v>1</v>
      </c>
      <c r="BA811" s="82"/>
      <c r="BB811" s="82"/>
      <c r="BC811" s="87"/>
      <c r="BD811" s="87"/>
      <c r="BE811" s="87"/>
      <c r="BF811" s="87"/>
      <c r="BG811" s="82" t="s">
        <v>4888</v>
      </c>
      <c r="BH811" s="82" t="s">
        <v>8753</v>
      </c>
      <c r="BI811" s="82"/>
      <c r="BJ811" s="82"/>
      <c r="BK811" s="82"/>
      <c r="BL811" s="86">
        <v>2686164</v>
      </c>
      <c r="BM811" s="82">
        <v>1.389</v>
      </c>
      <c r="BN811" s="82" t="s">
        <v>4988</v>
      </c>
      <c r="BO811" s="82"/>
      <c r="BP811" s="88"/>
      <c r="BQ811" s="88"/>
      <c r="BR811" s="88"/>
      <c r="BS811" s="82"/>
      <c r="BT811" s="85"/>
    </row>
    <row r="812" spans="1:72" hidden="1">
      <c r="A812" s="82" t="s">
        <v>5103</v>
      </c>
      <c r="B812" s="82" t="s">
        <v>5104</v>
      </c>
      <c r="C812" s="82" t="s">
        <v>1761</v>
      </c>
      <c r="D812" s="82" t="s">
        <v>5302</v>
      </c>
      <c r="E812" s="82" t="s">
        <v>8336</v>
      </c>
      <c r="F812" s="82" t="s">
        <v>4978</v>
      </c>
      <c r="G812" s="83"/>
      <c r="H812" s="84">
        <v>1400</v>
      </c>
      <c r="I812" s="85"/>
      <c r="J812" s="82">
        <v>2928.8</v>
      </c>
      <c r="K812" s="86">
        <v>0</v>
      </c>
      <c r="L812" s="82"/>
      <c r="M812" s="82"/>
      <c r="N812" s="82"/>
      <c r="O812" s="82"/>
      <c r="P812" s="82" t="s">
        <v>8337</v>
      </c>
      <c r="Q812" s="86"/>
      <c r="R812" s="82">
        <v>0</v>
      </c>
      <c r="S812" s="86">
        <v>7000</v>
      </c>
      <c r="T812" s="83">
        <v>45777</v>
      </c>
      <c r="U812" s="82">
        <v>100</v>
      </c>
      <c r="V812" s="82">
        <v>6678</v>
      </c>
      <c r="W812" s="82" t="s">
        <v>4961</v>
      </c>
      <c r="X812" s="82">
        <v>1340.3780999999999</v>
      </c>
      <c r="Y812" s="86">
        <v>1876529.29</v>
      </c>
      <c r="Z812" s="86"/>
      <c r="AA812" s="82">
        <v>2909.6</v>
      </c>
      <c r="AB812" s="86">
        <v>0.66</v>
      </c>
      <c r="AC812" s="86">
        <v>4100320</v>
      </c>
      <c r="AD812" s="86">
        <v>4100320</v>
      </c>
      <c r="AE812" s="86">
        <v>0</v>
      </c>
      <c r="AF812" s="86">
        <v>2223790.71</v>
      </c>
      <c r="AG812" s="86">
        <v>2196910.71</v>
      </c>
      <c r="AH812" s="86">
        <v>26880</v>
      </c>
      <c r="AI812" s="86"/>
      <c r="AJ812" s="86">
        <v>193391505.47</v>
      </c>
      <c r="AK812" s="82">
        <v>2.1202000000000001</v>
      </c>
      <c r="AL812" s="82" t="s">
        <v>8338</v>
      </c>
      <c r="AM812" s="82" t="s">
        <v>4979</v>
      </c>
      <c r="AN812" s="82">
        <v>7362</v>
      </c>
      <c r="AO812" s="82" t="s">
        <v>8339</v>
      </c>
      <c r="AP812" s="82"/>
      <c r="AQ812" s="83">
        <v>45477</v>
      </c>
      <c r="AR812" s="83"/>
      <c r="AS812" s="82">
        <v>0</v>
      </c>
      <c r="AT812" s="82"/>
      <c r="AU812" s="83">
        <v>45777</v>
      </c>
      <c r="AV812" s="82" t="s">
        <v>4979</v>
      </c>
      <c r="AW812" s="82">
        <v>5</v>
      </c>
      <c r="AX812" s="83"/>
      <c r="AY812" s="82" t="s">
        <v>4963</v>
      </c>
      <c r="AZ812" s="82">
        <v>1</v>
      </c>
      <c r="BA812" s="82"/>
      <c r="BB812" s="82"/>
      <c r="BC812" s="87"/>
      <c r="BD812" s="87"/>
      <c r="BE812" s="87"/>
      <c r="BF812" s="87"/>
      <c r="BG812" s="82" t="s">
        <v>4888</v>
      </c>
      <c r="BH812" s="82" t="s">
        <v>8753</v>
      </c>
      <c r="BI812" s="82"/>
      <c r="BJ812" s="82"/>
      <c r="BK812" s="82"/>
      <c r="BL812" s="86">
        <v>4100320</v>
      </c>
      <c r="BM812" s="82">
        <v>2.1202000000000001</v>
      </c>
      <c r="BN812" s="82" t="s">
        <v>4984</v>
      </c>
      <c r="BO812" s="82"/>
      <c r="BP812" s="88"/>
      <c r="BQ812" s="88"/>
      <c r="BR812" s="88"/>
      <c r="BS812" s="82"/>
      <c r="BT812" s="85"/>
    </row>
    <row r="813" spans="1:72" hidden="1">
      <c r="A813" s="82" t="s">
        <v>5103</v>
      </c>
      <c r="B813" s="82" t="s">
        <v>5104</v>
      </c>
      <c r="C813" s="82" t="s">
        <v>9078</v>
      </c>
      <c r="D813" s="82" t="s">
        <v>12439</v>
      </c>
      <c r="E813" s="82" t="s">
        <v>12440</v>
      </c>
      <c r="F813" s="82" t="s">
        <v>4978</v>
      </c>
      <c r="G813" s="83"/>
      <c r="H813" s="84">
        <v>1428</v>
      </c>
      <c r="I813" s="85"/>
      <c r="J813" s="82">
        <v>1274.7</v>
      </c>
      <c r="K813" s="86">
        <v>0</v>
      </c>
      <c r="L813" s="82"/>
      <c r="M813" s="82"/>
      <c r="N813" s="82"/>
      <c r="O813" s="82"/>
      <c r="P813" s="82" t="s">
        <v>12441</v>
      </c>
      <c r="Q813" s="86"/>
      <c r="R813" s="82">
        <v>0</v>
      </c>
      <c r="S813" s="86">
        <v>2856</v>
      </c>
      <c r="T813" s="83">
        <v>45777</v>
      </c>
      <c r="U813" s="82">
        <v>100</v>
      </c>
      <c r="V813" s="82">
        <v>175946</v>
      </c>
      <c r="W813" s="82" t="s">
        <v>4961</v>
      </c>
      <c r="X813" s="82">
        <v>1060.4104</v>
      </c>
      <c r="Y813" s="86">
        <v>1514266.12</v>
      </c>
      <c r="Z813" s="86"/>
      <c r="AA813" s="82">
        <v>1362.1</v>
      </c>
      <c r="AB813" s="86">
        <v>-6.42</v>
      </c>
      <c r="AC813" s="86">
        <v>1820271.6</v>
      </c>
      <c r="AD813" s="86">
        <v>1820271.6</v>
      </c>
      <c r="AE813" s="86">
        <v>0</v>
      </c>
      <c r="AF813" s="86">
        <v>306005.48</v>
      </c>
      <c r="AG813" s="86">
        <v>430812.68</v>
      </c>
      <c r="AH813" s="86">
        <v>-124807.2</v>
      </c>
      <c r="AI813" s="86"/>
      <c r="AJ813" s="86">
        <v>193391505.47</v>
      </c>
      <c r="AK813" s="82">
        <v>0.94120000000000004</v>
      </c>
      <c r="AL813" s="82" t="s">
        <v>12442</v>
      </c>
      <c r="AM813" s="82" t="s">
        <v>4979</v>
      </c>
      <c r="AN813" s="82">
        <v>799804</v>
      </c>
      <c r="AO813" s="82" t="s">
        <v>4986</v>
      </c>
      <c r="AP813" s="82"/>
      <c r="AQ813" s="83"/>
      <c r="AR813" s="83"/>
      <c r="AS813" s="82">
        <v>0</v>
      </c>
      <c r="AT813" s="82"/>
      <c r="AU813" s="83">
        <v>45777</v>
      </c>
      <c r="AV813" s="82" t="s">
        <v>4979</v>
      </c>
      <c r="AW813" s="82">
        <v>2</v>
      </c>
      <c r="AX813" s="83"/>
      <c r="AY813" s="82" t="s">
        <v>4963</v>
      </c>
      <c r="AZ813" s="82">
        <v>1</v>
      </c>
      <c r="BA813" s="82"/>
      <c r="BB813" s="82"/>
      <c r="BC813" s="87"/>
      <c r="BD813" s="87"/>
      <c r="BE813" s="87"/>
      <c r="BF813" s="87"/>
      <c r="BG813" s="82" t="s">
        <v>4888</v>
      </c>
      <c r="BH813" s="82" t="s">
        <v>8753</v>
      </c>
      <c r="BI813" s="82"/>
      <c r="BJ813" s="82"/>
      <c r="BK813" s="82"/>
      <c r="BL813" s="86">
        <v>1820271.6</v>
      </c>
      <c r="BM813" s="82">
        <v>0.94120000000000004</v>
      </c>
      <c r="BN813" s="82" t="s">
        <v>4980</v>
      </c>
      <c r="BO813" s="82"/>
      <c r="BP813" s="88"/>
      <c r="BQ813" s="88"/>
      <c r="BR813" s="88"/>
      <c r="BS813" s="82"/>
      <c r="BT813" s="85"/>
    </row>
    <row r="814" spans="1:72" hidden="1">
      <c r="A814" s="82" t="s">
        <v>5103</v>
      </c>
      <c r="B814" s="82" t="s">
        <v>5104</v>
      </c>
      <c r="C814" s="82" t="s">
        <v>1835</v>
      </c>
      <c r="D814" s="82" t="s">
        <v>5274</v>
      </c>
      <c r="E814" s="82" t="s">
        <v>8549</v>
      </c>
      <c r="F814" s="82" t="s">
        <v>4978</v>
      </c>
      <c r="G814" s="83"/>
      <c r="H814" s="84">
        <v>150</v>
      </c>
      <c r="I814" s="85"/>
      <c r="J814" s="82">
        <v>12257</v>
      </c>
      <c r="K814" s="86">
        <v>0</v>
      </c>
      <c r="L814" s="82"/>
      <c r="M814" s="82"/>
      <c r="N814" s="82"/>
      <c r="O814" s="82"/>
      <c r="P814" s="82" t="s">
        <v>8337</v>
      </c>
      <c r="Q814" s="86"/>
      <c r="R814" s="82">
        <v>0</v>
      </c>
      <c r="S814" s="86">
        <v>750</v>
      </c>
      <c r="T814" s="83">
        <v>45777</v>
      </c>
      <c r="U814" s="82">
        <v>100</v>
      </c>
      <c r="V814" s="82">
        <v>6683</v>
      </c>
      <c r="W814" s="82" t="s">
        <v>4961</v>
      </c>
      <c r="X814" s="82">
        <v>12953.3037</v>
      </c>
      <c r="Y814" s="86">
        <v>1942995.56</v>
      </c>
      <c r="Z814" s="86"/>
      <c r="AA814" s="82">
        <v>11841</v>
      </c>
      <c r="AB814" s="86">
        <v>3.51</v>
      </c>
      <c r="AC814" s="86">
        <v>1838550</v>
      </c>
      <c r="AD814" s="86">
        <v>1838550</v>
      </c>
      <c r="AE814" s="86">
        <v>0</v>
      </c>
      <c r="AF814" s="86">
        <v>-104445.56</v>
      </c>
      <c r="AG814" s="86">
        <v>-166845.56</v>
      </c>
      <c r="AH814" s="86">
        <v>62400</v>
      </c>
      <c r="AI814" s="86"/>
      <c r="AJ814" s="86">
        <v>193391505.47</v>
      </c>
      <c r="AK814" s="82">
        <v>0.95069999999999999</v>
      </c>
      <c r="AL814" s="82" t="s">
        <v>8550</v>
      </c>
      <c r="AM814" s="82" t="s">
        <v>4979</v>
      </c>
      <c r="AN814" s="82">
        <v>7395</v>
      </c>
      <c r="AO814" s="82" t="s">
        <v>8339</v>
      </c>
      <c r="AP814" s="82"/>
      <c r="AQ814" s="83">
        <v>45505</v>
      </c>
      <c r="AR814" s="83"/>
      <c r="AS814" s="82">
        <v>0</v>
      </c>
      <c r="AT814" s="82"/>
      <c r="AU814" s="83">
        <v>45777</v>
      </c>
      <c r="AV814" s="82" t="s">
        <v>4979</v>
      </c>
      <c r="AW814" s="82">
        <v>5</v>
      </c>
      <c r="AX814" s="83"/>
      <c r="AY814" s="82" t="s">
        <v>4963</v>
      </c>
      <c r="AZ814" s="82">
        <v>1</v>
      </c>
      <c r="BA814" s="82"/>
      <c r="BB814" s="82"/>
      <c r="BC814" s="87"/>
      <c r="BD814" s="87"/>
      <c r="BE814" s="87"/>
      <c r="BF814" s="87"/>
      <c r="BG814" s="82" t="s">
        <v>4888</v>
      </c>
      <c r="BH814" s="82" t="s">
        <v>8753</v>
      </c>
      <c r="BI814" s="82"/>
      <c r="BJ814" s="82"/>
      <c r="BK814" s="82"/>
      <c r="BL814" s="86">
        <v>1838550</v>
      </c>
      <c r="BM814" s="82">
        <v>0.95069999999999999</v>
      </c>
      <c r="BN814" s="82" t="s">
        <v>4984</v>
      </c>
      <c r="BO814" s="82"/>
      <c r="BP814" s="88"/>
      <c r="BQ814" s="88"/>
      <c r="BR814" s="88"/>
      <c r="BS814" s="82"/>
      <c r="BT814" s="85"/>
    </row>
    <row r="815" spans="1:72" hidden="1">
      <c r="A815" s="82" t="s">
        <v>5103</v>
      </c>
      <c r="B815" s="82" t="s">
        <v>5104</v>
      </c>
      <c r="C815" s="82" t="s">
        <v>1922</v>
      </c>
      <c r="D815" s="82" t="s">
        <v>6117</v>
      </c>
      <c r="E815" s="82" t="s">
        <v>12399</v>
      </c>
      <c r="F815" s="82" t="s">
        <v>4978</v>
      </c>
      <c r="G815" s="83"/>
      <c r="H815" s="84">
        <v>6107</v>
      </c>
      <c r="I815" s="85"/>
      <c r="J815" s="82">
        <v>315.8</v>
      </c>
      <c r="K815" s="86">
        <v>0</v>
      </c>
      <c r="L815" s="82"/>
      <c r="M815" s="82"/>
      <c r="N815" s="82"/>
      <c r="O815" s="82"/>
      <c r="P815" s="82" t="s">
        <v>8896</v>
      </c>
      <c r="Q815" s="86"/>
      <c r="R815" s="82">
        <v>0</v>
      </c>
      <c r="S815" s="86">
        <v>61070</v>
      </c>
      <c r="T815" s="83">
        <v>45777</v>
      </c>
      <c r="U815" s="82">
        <v>100</v>
      </c>
      <c r="V815" s="82">
        <v>24678</v>
      </c>
      <c r="W815" s="82" t="s">
        <v>4961</v>
      </c>
      <c r="X815" s="82">
        <v>304.40589999999997</v>
      </c>
      <c r="Y815" s="86">
        <v>1859006.73</v>
      </c>
      <c r="Z815" s="86"/>
      <c r="AA815" s="82">
        <v>324.10000000000002</v>
      </c>
      <c r="AB815" s="86">
        <v>-2.56</v>
      </c>
      <c r="AC815" s="86">
        <v>1928590.6</v>
      </c>
      <c r="AD815" s="86">
        <v>1928590.6</v>
      </c>
      <c r="AE815" s="86">
        <v>0</v>
      </c>
      <c r="AF815" s="86">
        <v>69583.87</v>
      </c>
      <c r="AG815" s="86">
        <v>120271.97</v>
      </c>
      <c r="AH815" s="86">
        <v>-50688.1</v>
      </c>
      <c r="AI815" s="86"/>
      <c r="AJ815" s="86">
        <v>193391505.47</v>
      </c>
      <c r="AK815" s="82">
        <v>0.99719999999999998</v>
      </c>
      <c r="AL815" s="82" t="s">
        <v>12400</v>
      </c>
      <c r="AM815" s="82" t="s">
        <v>4979</v>
      </c>
      <c r="AN815" s="82">
        <v>75302</v>
      </c>
      <c r="AO815" s="82" t="s">
        <v>8898</v>
      </c>
      <c r="AP815" s="82"/>
      <c r="AQ815" s="83"/>
      <c r="AR815" s="83"/>
      <c r="AS815" s="82">
        <v>0</v>
      </c>
      <c r="AT815" s="82"/>
      <c r="AU815" s="83">
        <v>45777</v>
      </c>
      <c r="AV815" s="82" t="s">
        <v>4979</v>
      </c>
      <c r="AW815" s="82">
        <v>10</v>
      </c>
      <c r="AX815" s="83"/>
      <c r="AY815" s="82" t="s">
        <v>4963</v>
      </c>
      <c r="AZ815" s="82">
        <v>1</v>
      </c>
      <c r="BA815" s="82"/>
      <c r="BB815" s="82"/>
      <c r="BC815" s="87"/>
      <c r="BD815" s="87"/>
      <c r="BE815" s="87"/>
      <c r="BF815" s="87"/>
      <c r="BG815" s="82" t="s">
        <v>4888</v>
      </c>
      <c r="BH815" s="82" t="s">
        <v>8753</v>
      </c>
      <c r="BI815" s="82"/>
      <c r="BJ815" s="82"/>
      <c r="BK815" s="82"/>
      <c r="BL815" s="86">
        <v>1928590.6</v>
      </c>
      <c r="BM815" s="82">
        <v>0.99719999999999998</v>
      </c>
      <c r="BN815" s="82" t="s">
        <v>8462</v>
      </c>
      <c r="BO815" s="82"/>
      <c r="BP815" s="88"/>
      <c r="BQ815" s="88"/>
      <c r="BR815" s="88"/>
      <c r="BS815" s="82"/>
      <c r="BT815" s="85"/>
    </row>
    <row r="816" spans="1:72" hidden="1">
      <c r="A816" s="82" t="s">
        <v>5103</v>
      </c>
      <c r="B816" s="82" t="s">
        <v>5104</v>
      </c>
      <c r="C816" s="82" t="s">
        <v>1947</v>
      </c>
      <c r="D816" s="82" t="s">
        <v>5484</v>
      </c>
      <c r="E816" s="82" t="s">
        <v>8891</v>
      </c>
      <c r="F816" s="82" t="s">
        <v>4978</v>
      </c>
      <c r="G816" s="83"/>
      <c r="H816" s="84">
        <v>387</v>
      </c>
      <c r="I816" s="85"/>
      <c r="J816" s="82">
        <v>2469</v>
      </c>
      <c r="K816" s="86">
        <v>0</v>
      </c>
      <c r="L816" s="82"/>
      <c r="M816" s="82"/>
      <c r="N816" s="82"/>
      <c r="O816" s="82"/>
      <c r="P816" s="82" t="s">
        <v>4981</v>
      </c>
      <c r="Q816" s="86"/>
      <c r="R816" s="82">
        <v>0</v>
      </c>
      <c r="S816" s="86">
        <v>3870</v>
      </c>
      <c r="T816" s="83">
        <v>45777</v>
      </c>
      <c r="U816" s="82">
        <v>100</v>
      </c>
      <c r="V816" s="82">
        <v>6696</v>
      </c>
      <c r="W816" s="82" t="s">
        <v>4961</v>
      </c>
      <c r="X816" s="82">
        <v>2520</v>
      </c>
      <c r="Y816" s="86">
        <v>975240</v>
      </c>
      <c r="Z816" s="86"/>
      <c r="AA816" s="82">
        <v>2511.9</v>
      </c>
      <c r="AB816" s="86">
        <v>-1.71</v>
      </c>
      <c r="AC816" s="86">
        <v>955503</v>
      </c>
      <c r="AD816" s="86">
        <v>955503</v>
      </c>
      <c r="AE816" s="86">
        <v>0</v>
      </c>
      <c r="AF816" s="86">
        <v>-19737</v>
      </c>
      <c r="AG816" s="86">
        <v>-3134.7</v>
      </c>
      <c r="AH816" s="86">
        <v>-16602.3</v>
      </c>
      <c r="AI816" s="86"/>
      <c r="AJ816" s="86">
        <v>193391505.47</v>
      </c>
      <c r="AK816" s="82">
        <v>0.49409999999999998</v>
      </c>
      <c r="AL816" s="82" t="s">
        <v>8892</v>
      </c>
      <c r="AM816" s="82" t="s">
        <v>4979</v>
      </c>
      <c r="AN816" s="82">
        <v>7466</v>
      </c>
      <c r="AO816" s="82" t="s">
        <v>4982</v>
      </c>
      <c r="AP816" s="82"/>
      <c r="AQ816" s="83"/>
      <c r="AR816" s="83"/>
      <c r="AS816" s="82">
        <v>0</v>
      </c>
      <c r="AT816" s="82"/>
      <c r="AU816" s="83">
        <v>45777</v>
      </c>
      <c r="AV816" s="82" t="s">
        <v>4979</v>
      </c>
      <c r="AW816" s="82">
        <v>10</v>
      </c>
      <c r="AX816" s="83"/>
      <c r="AY816" s="82" t="s">
        <v>4963</v>
      </c>
      <c r="AZ816" s="82">
        <v>1</v>
      </c>
      <c r="BA816" s="82"/>
      <c r="BB816" s="82"/>
      <c r="BC816" s="87"/>
      <c r="BD816" s="87"/>
      <c r="BE816" s="87"/>
      <c r="BF816" s="87"/>
      <c r="BG816" s="82" t="s">
        <v>4888</v>
      </c>
      <c r="BH816" s="82" t="s">
        <v>8753</v>
      </c>
      <c r="BI816" s="82"/>
      <c r="BJ816" s="82"/>
      <c r="BK816" s="82"/>
      <c r="BL816" s="86">
        <v>955503</v>
      </c>
      <c r="BM816" s="82">
        <v>0.49409999999999998</v>
      </c>
      <c r="BN816" s="82" t="s">
        <v>4983</v>
      </c>
      <c r="BO816" s="82"/>
      <c r="BP816" s="88"/>
      <c r="BQ816" s="88"/>
      <c r="BR816" s="88"/>
      <c r="BS816" s="82"/>
      <c r="BT816" s="85"/>
    </row>
    <row r="817" spans="1:72" hidden="1">
      <c r="A817" s="82" t="s">
        <v>5103</v>
      </c>
      <c r="B817" s="82" t="s">
        <v>5104</v>
      </c>
      <c r="C817" s="82" t="s">
        <v>2002</v>
      </c>
      <c r="D817" s="82" t="s">
        <v>9212</v>
      </c>
      <c r="E817" s="82" t="s">
        <v>9213</v>
      </c>
      <c r="F817" s="82" t="s">
        <v>4978</v>
      </c>
      <c r="G817" s="83"/>
      <c r="H817" s="84">
        <v>22500</v>
      </c>
      <c r="I817" s="85"/>
      <c r="J817" s="82">
        <v>156.47</v>
      </c>
      <c r="K817" s="86">
        <v>0</v>
      </c>
      <c r="L817" s="82"/>
      <c r="M817" s="82"/>
      <c r="N817" s="82"/>
      <c r="O817" s="82"/>
      <c r="P817" s="82" t="s">
        <v>8459</v>
      </c>
      <c r="Q817" s="86"/>
      <c r="R817" s="82">
        <v>0</v>
      </c>
      <c r="S817" s="86">
        <v>112500</v>
      </c>
      <c r="T817" s="83">
        <v>45777</v>
      </c>
      <c r="U817" s="82">
        <v>100</v>
      </c>
      <c r="V817" s="82">
        <v>6705</v>
      </c>
      <c r="W817" s="82" t="s">
        <v>4961</v>
      </c>
      <c r="X817" s="82">
        <v>187.02269999999999</v>
      </c>
      <c r="Y817" s="86">
        <v>4208010.75</v>
      </c>
      <c r="Z817" s="86"/>
      <c r="AA817" s="82">
        <v>157.6</v>
      </c>
      <c r="AB817" s="86">
        <v>-0.72</v>
      </c>
      <c r="AC817" s="86">
        <v>3520575</v>
      </c>
      <c r="AD817" s="86">
        <v>3520575</v>
      </c>
      <c r="AE817" s="86">
        <v>0</v>
      </c>
      <c r="AF817" s="86">
        <v>-687435.75</v>
      </c>
      <c r="AG817" s="86">
        <v>-662010.75</v>
      </c>
      <c r="AH817" s="86">
        <v>-25425</v>
      </c>
      <c r="AI817" s="86"/>
      <c r="AJ817" s="86">
        <v>193391505.47</v>
      </c>
      <c r="AK817" s="82">
        <v>1.8204</v>
      </c>
      <c r="AL817" s="82" t="s">
        <v>9214</v>
      </c>
      <c r="AM817" s="82" t="s">
        <v>4979</v>
      </c>
      <c r="AN817" s="82">
        <v>7508</v>
      </c>
      <c r="AO817" s="82" t="s">
        <v>8461</v>
      </c>
      <c r="AP817" s="82"/>
      <c r="AQ817" s="83">
        <v>45701</v>
      </c>
      <c r="AR817" s="83"/>
      <c r="AS817" s="82">
        <v>0</v>
      </c>
      <c r="AT817" s="82"/>
      <c r="AU817" s="83">
        <v>45777</v>
      </c>
      <c r="AV817" s="82" t="s">
        <v>4979</v>
      </c>
      <c r="AW817" s="82">
        <v>5</v>
      </c>
      <c r="AX817" s="83"/>
      <c r="AY817" s="82" t="s">
        <v>4963</v>
      </c>
      <c r="AZ817" s="82">
        <v>1</v>
      </c>
      <c r="BA817" s="82"/>
      <c r="BB817" s="82"/>
      <c r="BC817" s="87"/>
      <c r="BD817" s="87"/>
      <c r="BE817" s="87"/>
      <c r="BF817" s="87"/>
      <c r="BG817" s="82" t="s">
        <v>4888</v>
      </c>
      <c r="BH817" s="82" t="s">
        <v>8753</v>
      </c>
      <c r="BI817" s="82"/>
      <c r="BJ817" s="82"/>
      <c r="BK817" s="82"/>
      <c r="BL817" s="86">
        <v>3520575</v>
      </c>
      <c r="BM817" s="82">
        <v>1.8204</v>
      </c>
      <c r="BN817" s="82" t="s">
        <v>8462</v>
      </c>
      <c r="BO817" s="82"/>
      <c r="BP817" s="88"/>
      <c r="BQ817" s="88"/>
      <c r="BR817" s="88"/>
      <c r="BS817" s="82"/>
      <c r="BT817" s="85"/>
    </row>
    <row r="818" spans="1:72" hidden="1">
      <c r="A818" s="82" t="s">
        <v>5103</v>
      </c>
      <c r="B818" s="82" t="s">
        <v>5104</v>
      </c>
      <c r="C818" s="82" t="s">
        <v>2018</v>
      </c>
      <c r="D818" s="82" t="s">
        <v>5747</v>
      </c>
      <c r="E818" s="82" t="s">
        <v>8655</v>
      </c>
      <c r="F818" s="82" t="s">
        <v>4978</v>
      </c>
      <c r="G818" s="83"/>
      <c r="H818" s="84">
        <v>14041</v>
      </c>
      <c r="I818" s="85"/>
      <c r="J818" s="82">
        <v>211.9</v>
      </c>
      <c r="K818" s="86">
        <v>0</v>
      </c>
      <c r="L818" s="82"/>
      <c r="M818" s="82"/>
      <c r="N818" s="82"/>
      <c r="O818" s="82"/>
      <c r="P818" s="82" t="s">
        <v>4987</v>
      </c>
      <c r="Q818" s="86"/>
      <c r="R818" s="82">
        <v>0</v>
      </c>
      <c r="S818" s="86">
        <v>28082</v>
      </c>
      <c r="T818" s="83">
        <v>45777</v>
      </c>
      <c r="U818" s="82">
        <v>100</v>
      </c>
      <c r="V818" s="82">
        <v>6703</v>
      </c>
      <c r="W818" s="82" t="s">
        <v>4961</v>
      </c>
      <c r="X818" s="82">
        <v>291.66820000000001</v>
      </c>
      <c r="Y818" s="86">
        <v>4095312.72</v>
      </c>
      <c r="Z818" s="86"/>
      <c r="AA818" s="82">
        <v>216.76</v>
      </c>
      <c r="AB818" s="86">
        <v>-2.2400000000000002</v>
      </c>
      <c r="AC818" s="86">
        <v>2975287.9</v>
      </c>
      <c r="AD818" s="86">
        <v>2975287.9</v>
      </c>
      <c r="AE818" s="86">
        <v>0</v>
      </c>
      <c r="AF818" s="86">
        <v>-1120024.82</v>
      </c>
      <c r="AG818" s="86">
        <v>-1051785.56</v>
      </c>
      <c r="AH818" s="86">
        <v>-68239.259999999995</v>
      </c>
      <c r="AI818" s="86"/>
      <c r="AJ818" s="86">
        <v>193391505.47</v>
      </c>
      <c r="AK818" s="82">
        <v>1.5385</v>
      </c>
      <c r="AL818" s="82" t="s">
        <v>8656</v>
      </c>
      <c r="AM818" s="82" t="s">
        <v>4979</v>
      </c>
      <c r="AN818" s="82">
        <v>7493</v>
      </c>
      <c r="AO818" s="82" t="s">
        <v>4988</v>
      </c>
      <c r="AP818" s="82"/>
      <c r="AQ818" s="83">
        <v>45533</v>
      </c>
      <c r="AR818" s="83"/>
      <c r="AS818" s="82">
        <v>0</v>
      </c>
      <c r="AT818" s="82"/>
      <c r="AU818" s="83">
        <v>45777</v>
      </c>
      <c r="AV818" s="82" t="s">
        <v>4979</v>
      </c>
      <c r="AW818" s="82">
        <v>2</v>
      </c>
      <c r="AX818" s="83"/>
      <c r="AY818" s="82" t="s">
        <v>4963</v>
      </c>
      <c r="AZ818" s="82">
        <v>1</v>
      </c>
      <c r="BA818" s="82"/>
      <c r="BB818" s="82"/>
      <c r="BC818" s="87"/>
      <c r="BD818" s="87"/>
      <c r="BE818" s="87"/>
      <c r="BF818" s="87"/>
      <c r="BG818" s="82" t="s">
        <v>4888</v>
      </c>
      <c r="BH818" s="82" t="s">
        <v>8753</v>
      </c>
      <c r="BI818" s="82"/>
      <c r="BJ818" s="82"/>
      <c r="BK818" s="82"/>
      <c r="BL818" s="86">
        <v>2975287.9</v>
      </c>
      <c r="BM818" s="82">
        <v>1.5385</v>
      </c>
      <c r="BN818" s="82" t="s">
        <v>4988</v>
      </c>
      <c r="BO818" s="82"/>
      <c r="BP818" s="88"/>
      <c r="BQ818" s="88"/>
      <c r="BR818" s="88"/>
      <c r="BS818" s="82"/>
      <c r="BT818" s="85"/>
    </row>
    <row r="819" spans="1:72" hidden="1">
      <c r="A819" s="82" t="s">
        <v>5103</v>
      </c>
      <c r="B819" s="82" t="s">
        <v>5104</v>
      </c>
      <c r="C819" s="82" t="s">
        <v>1996</v>
      </c>
      <c r="D819" s="82" t="s">
        <v>8763</v>
      </c>
      <c r="E819" s="82" t="s">
        <v>8764</v>
      </c>
      <c r="F819" s="82" t="s">
        <v>4978</v>
      </c>
      <c r="G819" s="83"/>
      <c r="H819" s="84">
        <v>1425</v>
      </c>
      <c r="I819" s="85"/>
      <c r="J819" s="82">
        <v>638.70000000000005</v>
      </c>
      <c r="K819" s="86">
        <v>0</v>
      </c>
      <c r="L819" s="82"/>
      <c r="M819" s="82"/>
      <c r="N819" s="82"/>
      <c r="O819" s="82"/>
      <c r="P819" s="82" t="s">
        <v>8765</v>
      </c>
      <c r="Q819" s="86"/>
      <c r="R819" s="82">
        <v>0</v>
      </c>
      <c r="S819" s="86">
        <v>14250</v>
      </c>
      <c r="T819" s="83">
        <v>45777</v>
      </c>
      <c r="U819" s="82">
        <v>100</v>
      </c>
      <c r="V819" s="82">
        <v>84951</v>
      </c>
      <c r="W819" s="82" t="s">
        <v>4961</v>
      </c>
      <c r="X819" s="82">
        <v>572.44090000000006</v>
      </c>
      <c r="Y819" s="86">
        <v>815728.35</v>
      </c>
      <c r="Z819" s="86"/>
      <c r="AA819" s="82">
        <v>622.70000000000005</v>
      </c>
      <c r="AB819" s="86">
        <v>2.57</v>
      </c>
      <c r="AC819" s="86">
        <v>910147.5</v>
      </c>
      <c r="AD819" s="86">
        <v>910147.5</v>
      </c>
      <c r="AE819" s="86">
        <v>0</v>
      </c>
      <c r="AF819" s="86">
        <v>94419.15</v>
      </c>
      <c r="AG819" s="86">
        <v>71619.149999999994</v>
      </c>
      <c r="AH819" s="86">
        <v>22800</v>
      </c>
      <c r="AI819" s="86"/>
      <c r="AJ819" s="86">
        <v>193391505.47</v>
      </c>
      <c r="AK819" s="82">
        <v>0.47060000000000002</v>
      </c>
      <c r="AL819" s="82" t="s">
        <v>8766</v>
      </c>
      <c r="AM819" s="82" t="s">
        <v>4979</v>
      </c>
      <c r="AN819" s="82">
        <v>782929</v>
      </c>
      <c r="AO819" s="82" t="s">
        <v>4989</v>
      </c>
      <c r="AP819" s="82"/>
      <c r="AQ819" s="83">
        <v>45601</v>
      </c>
      <c r="AR819" s="83"/>
      <c r="AS819" s="82">
        <v>0</v>
      </c>
      <c r="AT819" s="82"/>
      <c r="AU819" s="83">
        <v>45777</v>
      </c>
      <c r="AV819" s="82" t="s">
        <v>4979</v>
      </c>
      <c r="AW819" s="82">
        <v>10</v>
      </c>
      <c r="AX819" s="83"/>
      <c r="AY819" s="82" t="s">
        <v>4963</v>
      </c>
      <c r="AZ819" s="82">
        <v>1</v>
      </c>
      <c r="BA819" s="82"/>
      <c r="BB819" s="82"/>
      <c r="BC819" s="87"/>
      <c r="BD819" s="87"/>
      <c r="BE819" s="87"/>
      <c r="BF819" s="87"/>
      <c r="BG819" s="82" t="s">
        <v>4888</v>
      </c>
      <c r="BH819" s="82" t="s">
        <v>8753</v>
      </c>
      <c r="BI819" s="82"/>
      <c r="BJ819" s="82"/>
      <c r="BK819" s="82"/>
      <c r="BL819" s="86">
        <v>910147.5</v>
      </c>
      <c r="BM819" s="82">
        <v>0.47060000000000002</v>
      </c>
      <c r="BN819" s="82" t="s">
        <v>4964</v>
      </c>
      <c r="BO819" s="82"/>
      <c r="BP819" s="88"/>
      <c r="BQ819" s="88"/>
      <c r="BR819" s="88"/>
      <c r="BS819" s="82"/>
      <c r="BT819" s="85"/>
    </row>
    <row r="820" spans="1:72" hidden="1">
      <c r="A820" s="82" t="s">
        <v>5103</v>
      </c>
      <c r="B820" s="82" t="s">
        <v>5104</v>
      </c>
      <c r="C820" s="82" t="s">
        <v>9131</v>
      </c>
      <c r="D820" s="82" t="s">
        <v>5439</v>
      </c>
      <c r="E820" s="82" t="s">
        <v>8849</v>
      </c>
      <c r="F820" s="82" t="s">
        <v>4978</v>
      </c>
      <c r="G820" s="83"/>
      <c r="H820" s="84">
        <v>300</v>
      </c>
      <c r="I820" s="85"/>
      <c r="J820" s="82">
        <v>5321.5</v>
      </c>
      <c r="K820" s="86">
        <v>0</v>
      </c>
      <c r="L820" s="82"/>
      <c r="M820" s="82"/>
      <c r="N820" s="82"/>
      <c r="O820" s="82"/>
      <c r="P820" s="82" t="s">
        <v>4981</v>
      </c>
      <c r="Q820" s="86"/>
      <c r="R820" s="82">
        <v>0</v>
      </c>
      <c r="S820" s="86">
        <v>1500</v>
      </c>
      <c r="T820" s="83">
        <v>45777</v>
      </c>
      <c r="U820" s="82">
        <v>100</v>
      </c>
      <c r="V820" s="82">
        <v>168412</v>
      </c>
      <c r="W820" s="82" t="s">
        <v>4961</v>
      </c>
      <c r="X820" s="82">
        <v>6001</v>
      </c>
      <c r="Y820" s="86">
        <v>1800300</v>
      </c>
      <c r="Z820" s="86"/>
      <c r="AA820" s="82">
        <v>5404</v>
      </c>
      <c r="AB820" s="86">
        <v>-1.53</v>
      </c>
      <c r="AC820" s="86">
        <v>1596450</v>
      </c>
      <c r="AD820" s="86">
        <v>1596450</v>
      </c>
      <c r="AE820" s="86">
        <v>0</v>
      </c>
      <c r="AF820" s="86">
        <v>-203850</v>
      </c>
      <c r="AG820" s="86">
        <v>-179100</v>
      </c>
      <c r="AH820" s="86">
        <v>-24750</v>
      </c>
      <c r="AI820" s="86"/>
      <c r="AJ820" s="86">
        <v>193391505.47</v>
      </c>
      <c r="AK820" s="82">
        <v>0.82550000000000001</v>
      </c>
      <c r="AL820" s="82" t="s">
        <v>8850</v>
      </c>
      <c r="AM820" s="82" t="s">
        <v>4979</v>
      </c>
      <c r="AN820" s="82">
        <v>73490</v>
      </c>
      <c r="AO820" s="82" t="s">
        <v>4982</v>
      </c>
      <c r="AP820" s="82"/>
      <c r="AQ820" s="83">
        <v>45481</v>
      </c>
      <c r="AR820" s="83"/>
      <c r="AS820" s="82">
        <v>0</v>
      </c>
      <c r="AT820" s="82"/>
      <c r="AU820" s="83">
        <v>45777</v>
      </c>
      <c r="AV820" s="82" t="s">
        <v>4979</v>
      </c>
      <c r="AW820" s="82">
        <v>5</v>
      </c>
      <c r="AX820" s="83"/>
      <c r="AY820" s="82" t="s">
        <v>4963</v>
      </c>
      <c r="AZ820" s="82">
        <v>1</v>
      </c>
      <c r="BA820" s="82"/>
      <c r="BB820" s="82"/>
      <c r="BC820" s="87"/>
      <c r="BD820" s="87"/>
      <c r="BE820" s="87"/>
      <c r="BF820" s="87"/>
      <c r="BG820" s="82" t="s">
        <v>4888</v>
      </c>
      <c r="BH820" s="82" t="s">
        <v>8753</v>
      </c>
      <c r="BI820" s="82"/>
      <c r="BJ820" s="82"/>
      <c r="BK820" s="82"/>
      <c r="BL820" s="86">
        <v>1596450</v>
      </c>
      <c r="BM820" s="82">
        <v>0.82550000000000001</v>
      </c>
      <c r="BN820" s="82" t="s">
        <v>4983</v>
      </c>
      <c r="BO820" s="82"/>
      <c r="BP820" s="88"/>
      <c r="BQ820" s="88"/>
      <c r="BR820" s="88"/>
      <c r="BS820" s="82"/>
      <c r="BT820" s="85"/>
    </row>
    <row r="821" spans="1:72" hidden="1">
      <c r="A821" s="82" t="s">
        <v>5103</v>
      </c>
      <c r="B821" s="82" t="s">
        <v>5104</v>
      </c>
      <c r="C821" s="82" t="s">
        <v>2300</v>
      </c>
      <c r="D821" s="82" t="s">
        <v>5024</v>
      </c>
      <c r="E821" s="82" t="s">
        <v>5025</v>
      </c>
      <c r="F821" s="82" t="s">
        <v>4978</v>
      </c>
      <c r="G821" s="83"/>
      <c r="H821" s="84">
        <v>11322</v>
      </c>
      <c r="I821" s="85"/>
      <c r="J821" s="82">
        <v>211.05</v>
      </c>
      <c r="K821" s="86">
        <v>0</v>
      </c>
      <c r="L821" s="82"/>
      <c r="M821" s="82"/>
      <c r="N821" s="82"/>
      <c r="O821" s="82"/>
      <c r="P821" s="82" t="s">
        <v>4999</v>
      </c>
      <c r="Q821" s="86"/>
      <c r="R821" s="82">
        <v>0</v>
      </c>
      <c r="S821" s="86">
        <v>113220</v>
      </c>
      <c r="T821" s="83">
        <v>45777</v>
      </c>
      <c r="U821" s="82">
        <v>100</v>
      </c>
      <c r="V821" s="82">
        <v>148424</v>
      </c>
      <c r="W821" s="82" t="s">
        <v>4961</v>
      </c>
      <c r="X821" s="82">
        <v>190.62020000000001</v>
      </c>
      <c r="Y821" s="86">
        <v>2158202.46</v>
      </c>
      <c r="Z821" s="86"/>
      <c r="AA821" s="82">
        <v>211.96</v>
      </c>
      <c r="AB821" s="86">
        <v>-0.43</v>
      </c>
      <c r="AC821" s="86">
        <v>2389508.1</v>
      </c>
      <c r="AD821" s="86">
        <v>2389508.1</v>
      </c>
      <c r="AE821" s="86">
        <v>0</v>
      </c>
      <c r="AF821" s="86">
        <v>231305.64</v>
      </c>
      <c r="AG821" s="86">
        <v>241608.66</v>
      </c>
      <c r="AH821" s="86">
        <v>-10303.02</v>
      </c>
      <c r="AI821" s="86"/>
      <c r="AJ821" s="86">
        <v>193391505.47</v>
      </c>
      <c r="AK821" s="82">
        <v>1.2356</v>
      </c>
      <c r="AL821" s="82" t="s">
        <v>5026</v>
      </c>
      <c r="AM821" s="82" t="s">
        <v>4979</v>
      </c>
      <c r="AN821" s="82">
        <v>795338</v>
      </c>
      <c r="AO821" s="82" t="s">
        <v>5000</v>
      </c>
      <c r="AP821" s="82"/>
      <c r="AQ821" s="83"/>
      <c r="AR821" s="83"/>
      <c r="AS821" s="82">
        <v>0</v>
      </c>
      <c r="AT821" s="82"/>
      <c r="AU821" s="83">
        <v>45777</v>
      </c>
      <c r="AV821" s="82" t="s">
        <v>4979</v>
      </c>
      <c r="AW821" s="82">
        <v>10</v>
      </c>
      <c r="AX821" s="83"/>
      <c r="AY821" s="82" t="s">
        <v>4963</v>
      </c>
      <c r="AZ821" s="82">
        <v>1</v>
      </c>
      <c r="BA821" s="82"/>
      <c r="BB821" s="82"/>
      <c r="BC821" s="87"/>
      <c r="BD821" s="87"/>
      <c r="BE821" s="87"/>
      <c r="BF821" s="87"/>
      <c r="BG821" s="82" t="s">
        <v>4888</v>
      </c>
      <c r="BH821" s="82" t="s">
        <v>8753</v>
      </c>
      <c r="BI821" s="82"/>
      <c r="BJ821" s="82"/>
      <c r="BK821" s="82"/>
      <c r="BL821" s="86">
        <v>2389508.1</v>
      </c>
      <c r="BM821" s="82">
        <v>1.2356</v>
      </c>
      <c r="BN821" s="82" t="s">
        <v>4997</v>
      </c>
      <c r="BO821" s="82"/>
      <c r="BP821" s="88"/>
      <c r="BQ821" s="88"/>
      <c r="BR821" s="88"/>
      <c r="BS821" s="82"/>
      <c r="BT821" s="85"/>
    </row>
    <row r="822" spans="1:72" hidden="1">
      <c r="A822" s="82" t="s">
        <v>5103</v>
      </c>
      <c r="B822" s="82" t="s">
        <v>5104</v>
      </c>
      <c r="C822" s="82" t="s">
        <v>2232</v>
      </c>
      <c r="D822" s="82" t="s">
        <v>3369</v>
      </c>
      <c r="E822" s="82" t="s">
        <v>8310</v>
      </c>
      <c r="F822" s="82" t="s">
        <v>4978</v>
      </c>
      <c r="G822" s="83"/>
      <c r="H822" s="84">
        <v>6695</v>
      </c>
      <c r="I822" s="85"/>
      <c r="J822" s="82">
        <v>407.4</v>
      </c>
      <c r="K822" s="86">
        <v>0</v>
      </c>
      <c r="L822" s="82"/>
      <c r="M822" s="82"/>
      <c r="N822" s="82"/>
      <c r="O822" s="82"/>
      <c r="P822" s="82" t="s">
        <v>8287</v>
      </c>
      <c r="Q822" s="86"/>
      <c r="R822" s="82">
        <v>0</v>
      </c>
      <c r="S822" s="86">
        <v>66950</v>
      </c>
      <c r="T822" s="83">
        <v>45777</v>
      </c>
      <c r="U822" s="82">
        <v>100</v>
      </c>
      <c r="V822" s="82">
        <v>6732</v>
      </c>
      <c r="W822" s="82" t="s">
        <v>4961</v>
      </c>
      <c r="X822" s="82">
        <v>452.72930000000002</v>
      </c>
      <c r="Y822" s="86">
        <v>3031022.76</v>
      </c>
      <c r="Z822" s="86"/>
      <c r="AA822" s="82">
        <v>413.5</v>
      </c>
      <c r="AB822" s="86">
        <v>-1.48</v>
      </c>
      <c r="AC822" s="86">
        <v>2727543</v>
      </c>
      <c r="AD822" s="86">
        <v>2727543</v>
      </c>
      <c r="AE822" s="86">
        <v>0</v>
      </c>
      <c r="AF822" s="86">
        <v>-303479.76</v>
      </c>
      <c r="AG822" s="86">
        <v>-262640.26</v>
      </c>
      <c r="AH822" s="86">
        <v>-40839.5</v>
      </c>
      <c r="AI822" s="86"/>
      <c r="AJ822" s="86">
        <v>193391505.47</v>
      </c>
      <c r="AK822" s="82">
        <v>1.4104000000000001</v>
      </c>
      <c r="AL822" s="82" t="s">
        <v>8559</v>
      </c>
      <c r="AM822" s="82" t="s">
        <v>4979</v>
      </c>
      <c r="AN822" s="82">
        <v>7708</v>
      </c>
      <c r="AO822" s="82" t="s">
        <v>8280</v>
      </c>
      <c r="AP822" s="82"/>
      <c r="AQ822" s="83">
        <v>45734</v>
      </c>
      <c r="AR822" s="83"/>
      <c r="AS822" s="82">
        <v>0</v>
      </c>
      <c r="AT822" s="82"/>
      <c r="AU822" s="83">
        <v>45777</v>
      </c>
      <c r="AV822" s="82" t="s">
        <v>4979</v>
      </c>
      <c r="AW822" s="82">
        <v>10</v>
      </c>
      <c r="AX822" s="83"/>
      <c r="AY822" s="82" t="s">
        <v>4963</v>
      </c>
      <c r="AZ822" s="82">
        <v>1</v>
      </c>
      <c r="BA822" s="82"/>
      <c r="BB822" s="82"/>
      <c r="BC822" s="87"/>
      <c r="BD822" s="87"/>
      <c r="BE822" s="87"/>
      <c r="BF822" s="87"/>
      <c r="BG822" s="82" t="s">
        <v>4888</v>
      </c>
      <c r="BH822" s="82" t="s">
        <v>8753</v>
      </c>
      <c r="BI822" s="82"/>
      <c r="BJ822" s="82"/>
      <c r="BK822" s="82"/>
      <c r="BL822" s="86">
        <v>2727543</v>
      </c>
      <c r="BM822" s="82">
        <v>1.4104000000000001</v>
      </c>
      <c r="BN822" s="82" t="s">
        <v>4964</v>
      </c>
      <c r="BO822" s="82"/>
      <c r="BP822" s="88"/>
      <c r="BQ822" s="88"/>
      <c r="BR822" s="88"/>
      <c r="BS822" s="82"/>
      <c r="BT822" s="85"/>
    </row>
    <row r="823" spans="1:72" hidden="1">
      <c r="A823" s="82" t="s">
        <v>5103</v>
      </c>
      <c r="B823" s="82" t="s">
        <v>5104</v>
      </c>
      <c r="C823" s="82" t="s">
        <v>2415</v>
      </c>
      <c r="D823" s="82" t="s">
        <v>5357</v>
      </c>
      <c r="E823" s="82" t="s">
        <v>8316</v>
      </c>
      <c r="F823" s="82" t="s">
        <v>4978</v>
      </c>
      <c r="G823" s="83"/>
      <c r="H823" s="84">
        <v>6267</v>
      </c>
      <c r="I823" s="85"/>
      <c r="J823" s="82">
        <v>420.1</v>
      </c>
      <c r="K823" s="86">
        <v>0</v>
      </c>
      <c r="L823" s="82"/>
      <c r="M823" s="82"/>
      <c r="N823" s="82"/>
      <c r="O823" s="82"/>
      <c r="P823" s="82" t="s">
        <v>8287</v>
      </c>
      <c r="Q823" s="86"/>
      <c r="R823" s="82">
        <v>0</v>
      </c>
      <c r="S823" s="86">
        <v>62670</v>
      </c>
      <c r="T823" s="83">
        <v>45777</v>
      </c>
      <c r="U823" s="82">
        <v>100</v>
      </c>
      <c r="V823" s="82">
        <v>6758</v>
      </c>
      <c r="W823" s="82" t="s">
        <v>4961</v>
      </c>
      <c r="X823" s="82">
        <v>496.5376</v>
      </c>
      <c r="Y823" s="86">
        <v>3111801.18</v>
      </c>
      <c r="Z823" s="86"/>
      <c r="AA823" s="82">
        <v>430.4</v>
      </c>
      <c r="AB823" s="86">
        <v>-2.39</v>
      </c>
      <c r="AC823" s="86">
        <v>2632766.7000000002</v>
      </c>
      <c r="AD823" s="86">
        <v>2632766.7000000002</v>
      </c>
      <c r="AE823" s="86">
        <v>0</v>
      </c>
      <c r="AF823" s="86">
        <v>-479034.48</v>
      </c>
      <c r="AG823" s="86">
        <v>-414484.38</v>
      </c>
      <c r="AH823" s="86">
        <v>-64550.1</v>
      </c>
      <c r="AI823" s="86"/>
      <c r="AJ823" s="86">
        <v>193391505.47</v>
      </c>
      <c r="AK823" s="82">
        <v>1.3613999999999999</v>
      </c>
      <c r="AL823" s="82" t="s">
        <v>8738</v>
      </c>
      <c r="AM823" s="82" t="s">
        <v>4979</v>
      </c>
      <c r="AN823" s="82">
        <v>7881</v>
      </c>
      <c r="AO823" s="82" t="s">
        <v>8280</v>
      </c>
      <c r="AP823" s="82"/>
      <c r="AQ823" s="83">
        <v>45741</v>
      </c>
      <c r="AR823" s="83"/>
      <c r="AS823" s="82">
        <v>0</v>
      </c>
      <c r="AT823" s="82"/>
      <c r="AU823" s="83">
        <v>45777</v>
      </c>
      <c r="AV823" s="82" t="s">
        <v>4979</v>
      </c>
      <c r="AW823" s="82">
        <v>10</v>
      </c>
      <c r="AX823" s="83"/>
      <c r="AY823" s="82" t="s">
        <v>4963</v>
      </c>
      <c r="AZ823" s="82">
        <v>1</v>
      </c>
      <c r="BA823" s="82"/>
      <c r="BB823" s="82"/>
      <c r="BC823" s="87"/>
      <c r="BD823" s="87"/>
      <c r="BE823" s="87"/>
      <c r="BF823" s="87"/>
      <c r="BG823" s="82" t="s">
        <v>4888</v>
      </c>
      <c r="BH823" s="82" t="s">
        <v>8753</v>
      </c>
      <c r="BI823" s="82"/>
      <c r="BJ823" s="82"/>
      <c r="BK823" s="82"/>
      <c r="BL823" s="86">
        <v>2632766.7000000002</v>
      </c>
      <c r="BM823" s="82">
        <v>1.3613999999999999</v>
      </c>
      <c r="BN823" s="82" t="s">
        <v>4964</v>
      </c>
      <c r="BO823" s="82"/>
      <c r="BP823" s="88"/>
      <c r="BQ823" s="88"/>
      <c r="BR823" s="88"/>
      <c r="BS823" s="82"/>
      <c r="BT823" s="85"/>
    </row>
    <row r="824" spans="1:72" hidden="1">
      <c r="A824" s="82" t="s">
        <v>5103</v>
      </c>
      <c r="B824" s="82" t="s">
        <v>5104</v>
      </c>
      <c r="C824" s="82" t="s">
        <v>2425</v>
      </c>
      <c r="D824" s="82" t="s">
        <v>3359</v>
      </c>
      <c r="E824" s="82" t="s">
        <v>8342</v>
      </c>
      <c r="F824" s="82" t="s">
        <v>4978</v>
      </c>
      <c r="G824" s="83"/>
      <c r="H824" s="84">
        <v>1519</v>
      </c>
      <c r="I824" s="85"/>
      <c r="J824" s="82">
        <v>1405</v>
      </c>
      <c r="K824" s="86">
        <v>0</v>
      </c>
      <c r="L824" s="82"/>
      <c r="M824" s="82"/>
      <c r="N824" s="82"/>
      <c r="O824" s="82"/>
      <c r="P824" s="82" t="s">
        <v>8294</v>
      </c>
      <c r="Q824" s="86"/>
      <c r="R824" s="82">
        <v>0</v>
      </c>
      <c r="S824" s="86">
        <v>15190</v>
      </c>
      <c r="T824" s="83">
        <v>45777</v>
      </c>
      <c r="U824" s="82">
        <v>100</v>
      </c>
      <c r="V824" s="82">
        <v>6749</v>
      </c>
      <c r="W824" s="82" t="s">
        <v>4961</v>
      </c>
      <c r="X824" s="82">
        <v>1190.7664</v>
      </c>
      <c r="Y824" s="86">
        <v>1808774.11</v>
      </c>
      <c r="Z824" s="86"/>
      <c r="AA824" s="82">
        <v>1399.7</v>
      </c>
      <c r="AB824" s="86">
        <v>0.38</v>
      </c>
      <c r="AC824" s="86">
        <v>2134195</v>
      </c>
      <c r="AD824" s="86">
        <v>2134195</v>
      </c>
      <c r="AE824" s="86">
        <v>0</v>
      </c>
      <c r="AF824" s="86">
        <v>325420.89</v>
      </c>
      <c r="AG824" s="86">
        <v>317370.19</v>
      </c>
      <c r="AH824" s="86">
        <v>8050.7</v>
      </c>
      <c r="AI824" s="86"/>
      <c r="AJ824" s="86">
        <v>193391505.47</v>
      </c>
      <c r="AK824" s="82">
        <v>1.1035999999999999</v>
      </c>
      <c r="AL824" s="82" t="s">
        <v>8343</v>
      </c>
      <c r="AM824" s="82" t="s">
        <v>4979</v>
      </c>
      <c r="AN824" s="82">
        <v>7842</v>
      </c>
      <c r="AO824" s="82" t="s">
        <v>8295</v>
      </c>
      <c r="AP824" s="82"/>
      <c r="AQ824" s="83">
        <v>45520</v>
      </c>
      <c r="AR824" s="83"/>
      <c r="AS824" s="82">
        <v>0</v>
      </c>
      <c r="AT824" s="82"/>
      <c r="AU824" s="83">
        <v>45777</v>
      </c>
      <c r="AV824" s="82" t="s">
        <v>4979</v>
      </c>
      <c r="AW824" s="82">
        <v>10</v>
      </c>
      <c r="AX824" s="83"/>
      <c r="AY824" s="82" t="s">
        <v>4963</v>
      </c>
      <c r="AZ824" s="82">
        <v>1</v>
      </c>
      <c r="BA824" s="82"/>
      <c r="BB824" s="82"/>
      <c r="BC824" s="87"/>
      <c r="BD824" s="87"/>
      <c r="BE824" s="87"/>
      <c r="BF824" s="87"/>
      <c r="BG824" s="82" t="s">
        <v>4888</v>
      </c>
      <c r="BH824" s="82" t="s">
        <v>8753</v>
      </c>
      <c r="BI824" s="82"/>
      <c r="BJ824" s="82"/>
      <c r="BK824" s="82"/>
      <c r="BL824" s="86">
        <v>2134195</v>
      </c>
      <c r="BM824" s="82">
        <v>1.1035999999999999</v>
      </c>
      <c r="BN824" s="82" t="s">
        <v>4975</v>
      </c>
      <c r="BO824" s="82"/>
      <c r="BP824" s="88"/>
      <c r="BQ824" s="88"/>
      <c r="BR824" s="88"/>
      <c r="BS824" s="82"/>
      <c r="BT824" s="85"/>
    </row>
    <row r="825" spans="1:72" hidden="1">
      <c r="A825" s="82" t="s">
        <v>5103</v>
      </c>
      <c r="B825" s="82" t="s">
        <v>5104</v>
      </c>
      <c r="C825" s="82" t="s">
        <v>9473</v>
      </c>
      <c r="D825" s="82" t="s">
        <v>21618</v>
      </c>
      <c r="E825" s="82" t="s">
        <v>21619</v>
      </c>
      <c r="F825" s="82" t="s">
        <v>4978</v>
      </c>
      <c r="G825" s="83"/>
      <c r="H825" s="84">
        <v>290</v>
      </c>
      <c r="I825" s="85"/>
      <c r="J825" s="82">
        <v>4940</v>
      </c>
      <c r="K825" s="86">
        <v>0</v>
      </c>
      <c r="L825" s="82"/>
      <c r="M825" s="82"/>
      <c r="N825" s="82"/>
      <c r="O825" s="82"/>
      <c r="P825" s="82" t="s">
        <v>4999</v>
      </c>
      <c r="Q825" s="86"/>
      <c r="R825" s="82">
        <v>0</v>
      </c>
      <c r="S825" s="86">
        <v>2900</v>
      </c>
      <c r="T825" s="83">
        <v>45777</v>
      </c>
      <c r="U825" s="82">
        <v>100</v>
      </c>
      <c r="V825" s="82">
        <v>170947</v>
      </c>
      <c r="W825" s="82" t="s">
        <v>4961</v>
      </c>
      <c r="X825" s="82">
        <v>4800</v>
      </c>
      <c r="Y825" s="86">
        <v>1392000</v>
      </c>
      <c r="Z825" s="86"/>
      <c r="AA825" s="82">
        <v>4940.8999999999996</v>
      </c>
      <c r="AB825" s="86">
        <v>-0.02</v>
      </c>
      <c r="AC825" s="86">
        <v>1432600</v>
      </c>
      <c r="AD825" s="86">
        <v>1432600</v>
      </c>
      <c r="AE825" s="86">
        <v>0</v>
      </c>
      <c r="AF825" s="86">
        <v>40600</v>
      </c>
      <c r="AG825" s="86">
        <v>40861</v>
      </c>
      <c r="AH825" s="86">
        <v>-261</v>
      </c>
      <c r="AI825" s="86"/>
      <c r="AJ825" s="86">
        <v>193391505.47</v>
      </c>
      <c r="AK825" s="82">
        <v>0.74080000000000001</v>
      </c>
      <c r="AL825" s="82" t="s">
        <v>21620</v>
      </c>
      <c r="AM825" s="82" t="s">
        <v>4979</v>
      </c>
      <c r="AN825" s="82">
        <v>798932</v>
      </c>
      <c r="AO825" s="82" t="s">
        <v>5000</v>
      </c>
      <c r="AP825" s="82"/>
      <c r="AQ825" s="83">
        <v>45763</v>
      </c>
      <c r="AR825" s="83"/>
      <c r="AS825" s="82">
        <v>0</v>
      </c>
      <c r="AT825" s="82"/>
      <c r="AU825" s="83">
        <v>45777</v>
      </c>
      <c r="AV825" s="82" t="s">
        <v>4979</v>
      </c>
      <c r="AW825" s="82">
        <v>10</v>
      </c>
      <c r="AX825" s="83"/>
      <c r="AY825" s="82" t="s">
        <v>4963</v>
      </c>
      <c r="AZ825" s="82">
        <v>1</v>
      </c>
      <c r="BA825" s="82"/>
      <c r="BB825" s="82"/>
      <c r="BC825" s="87"/>
      <c r="BD825" s="87"/>
      <c r="BE825" s="87"/>
      <c r="BF825" s="87"/>
      <c r="BG825" s="82" t="s">
        <v>4888</v>
      </c>
      <c r="BH825" s="82" t="s">
        <v>8753</v>
      </c>
      <c r="BI825" s="82"/>
      <c r="BJ825" s="82"/>
      <c r="BK825" s="82"/>
      <c r="BL825" s="86">
        <v>1432600</v>
      </c>
      <c r="BM825" s="82">
        <v>0.74080000000000001</v>
      </c>
      <c r="BN825" s="82" t="s">
        <v>4997</v>
      </c>
      <c r="BO825" s="82"/>
      <c r="BP825" s="88"/>
      <c r="BQ825" s="88"/>
      <c r="BR825" s="88"/>
      <c r="BS825" s="82"/>
      <c r="BT825" s="85"/>
    </row>
    <row r="826" spans="1:72" hidden="1">
      <c r="A826" s="82" t="s">
        <v>5103</v>
      </c>
      <c r="B826" s="82" t="s">
        <v>5104</v>
      </c>
      <c r="C826" s="82" t="s">
        <v>20734</v>
      </c>
      <c r="D826" s="82" t="s">
        <v>10020</v>
      </c>
      <c r="E826" s="82" t="s">
        <v>10021</v>
      </c>
      <c r="F826" s="82" t="s">
        <v>4978</v>
      </c>
      <c r="G826" s="83"/>
      <c r="H826" s="84">
        <v>4994</v>
      </c>
      <c r="I826" s="85"/>
      <c r="J826" s="82">
        <v>347.3</v>
      </c>
      <c r="K826" s="86">
        <v>0</v>
      </c>
      <c r="L826" s="82"/>
      <c r="M826" s="82"/>
      <c r="N826" s="82"/>
      <c r="O826" s="82"/>
      <c r="P826" s="82" t="s">
        <v>8501</v>
      </c>
      <c r="Q826" s="86"/>
      <c r="R826" s="82">
        <v>0</v>
      </c>
      <c r="S826" s="86">
        <v>24970</v>
      </c>
      <c r="T826" s="83">
        <v>45777</v>
      </c>
      <c r="U826" s="82">
        <v>100</v>
      </c>
      <c r="V826" s="82">
        <v>180027</v>
      </c>
      <c r="W826" s="82" t="s">
        <v>4961</v>
      </c>
      <c r="X826" s="82">
        <v>517.58320000000003</v>
      </c>
      <c r="Y826" s="86">
        <v>2584810.42</v>
      </c>
      <c r="Z826" s="86"/>
      <c r="AA826" s="82">
        <v>365.25</v>
      </c>
      <c r="AB826" s="86">
        <v>-4.91</v>
      </c>
      <c r="AC826" s="86">
        <v>1734416.2</v>
      </c>
      <c r="AD826" s="86">
        <v>1734416.2</v>
      </c>
      <c r="AE826" s="86">
        <v>0</v>
      </c>
      <c r="AF826" s="86">
        <v>-850394.22</v>
      </c>
      <c r="AG826" s="86">
        <v>-760751.92</v>
      </c>
      <c r="AH826" s="86">
        <v>-89642.3</v>
      </c>
      <c r="AI826" s="86"/>
      <c r="AJ826" s="86">
        <v>193391505.47</v>
      </c>
      <c r="AK826" s="82">
        <v>0.89680000000000004</v>
      </c>
      <c r="AL826" s="82" t="s">
        <v>10022</v>
      </c>
      <c r="AM826" s="82" t="s">
        <v>4979</v>
      </c>
      <c r="AN826" s="82">
        <v>797194</v>
      </c>
      <c r="AO826" s="82" t="s">
        <v>4998</v>
      </c>
      <c r="AP826" s="82"/>
      <c r="AQ826" s="83">
        <v>45540</v>
      </c>
      <c r="AR826" s="83"/>
      <c r="AS826" s="82">
        <v>0</v>
      </c>
      <c r="AT826" s="82"/>
      <c r="AU826" s="83">
        <v>45777</v>
      </c>
      <c r="AV826" s="82" t="s">
        <v>4979</v>
      </c>
      <c r="AW826" s="82">
        <v>5</v>
      </c>
      <c r="AX826" s="83"/>
      <c r="AY826" s="82" t="s">
        <v>4963</v>
      </c>
      <c r="AZ826" s="82">
        <v>1</v>
      </c>
      <c r="BA826" s="82"/>
      <c r="BB826" s="82"/>
      <c r="BC826" s="87"/>
      <c r="BD826" s="87"/>
      <c r="BE826" s="87"/>
      <c r="BF826" s="87"/>
      <c r="BG826" s="82" t="s">
        <v>4888</v>
      </c>
      <c r="BH826" s="82" t="s">
        <v>8753</v>
      </c>
      <c r="BI826" s="82"/>
      <c r="BJ826" s="82"/>
      <c r="BK826" s="82"/>
      <c r="BL826" s="86">
        <v>1734416.2</v>
      </c>
      <c r="BM826" s="82">
        <v>0.89680000000000004</v>
      </c>
      <c r="BN826" s="82" t="s">
        <v>4998</v>
      </c>
      <c r="BO826" s="82"/>
      <c r="BP826" s="88"/>
      <c r="BQ826" s="88"/>
      <c r="BR826" s="88"/>
      <c r="BS826" s="82"/>
      <c r="BT826" s="85"/>
    </row>
    <row r="827" spans="1:72" hidden="1">
      <c r="A827" s="82" t="s">
        <v>5103</v>
      </c>
      <c r="B827" s="82" t="s">
        <v>5104</v>
      </c>
      <c r="C827" s="82" t="s">
        <v>2637</v>
      </c>
      <c r="D827" s="82" t="s">
        <v>6452</v>
      </c>
      <c r="E827" s="82" t="s">
        <v>9107</v>
      </c>
      <c r="F827" s="82" t="s">
        <v>4978</v>
      </c>
      <c r="G827" s="83"/>
      <c r="H827" s="84">
        <v>3672</v>
      </c>
      <c r="I827" s="85"/>
      <c r="J827" s="82">
        <v>840.75</v>
      </c>
      <c r="K827" s="86">
        <v>0</v>
      </c>
      <c r="L827" s="82"/>
      <c r="M827" s="82"/>
      <c r="N827" s="82"/>
      <c r="O827" s="82"/>
      <c r="P827" s="82" t="s">
        <v>5131</v>
      </c>
      <c r="Q827" s="86"/>
      <c r="R827" s="82">
        <v>0</v>
      </c>
      <c r="S827" s="86">
        <v>36720</v>
      </c>
      <c r="T827" s="83">
        <v>45777</v>
      </c>
      <c r="U827" s="82">
        <v>100</v>
      </c>
      <c r="V827" s="82">
        <v>168162</v>
      </c>
      <c r="W827" s="82" t="s">
        <v>4961</v>
      </c>
      <c r="X827" s="82">
        <v>767.86540000000002</v>
      </c>
      <c r="Y827" s="86">
        <v>2819601.9</v>
      </c>
      <c r="Z827" s="86"/>
      <c r="AA827" s="82">
        <v>876.05</v>
      </c>
      <c r="AB827" s="86">
        <v>-4.03</v>
      </c>
      <c r="AC827" s="86">
        <v>3087234</v>
      </c>
      <c r="AD827" s="86">
        <v>3087234</v>
      </c>
      <c r="AE827" s="86">
        <v>0</v>
      </c>
      <c r="AF827" s="86">
        <v>267632.09999999998</v>
      </c>
      <c r="AG827" s="86">
        <v>397253.7</v>
      </c>
      <c r="AH827" s="86">
        <v>-129621.6</v>
      </c>
      <c r="AI827" s="86"/>
      <c r="AJ827" s="86">
        <v>193391505.47</v>
      </c>
      <c r="AK827" s="82">
        <v>1.5964</v>
      </c>
      <c r="AL827" s="82" t="s">
        <v>9108</v>
      </c>
      <c r="AM827" s="82" t="s">
        <v>4979</v>
      </c>
      <c r="AN827" s="82">
        <v>798339</v>
      </c>
      <c r="AO827" s="82" t="s">
        <v>5015</v>
      </c>
      <c r="AP827" s="82"/>
      <c r="AQ827" s="83">
        <v>45555</v>
      </c>
      <c r="AR827" s="83"/>
      <c r="AS827" s="82">
        <v>0</v>
      </c>
      <c r="AT827" s="82"/>
      <c r="AU827" s="83">
        <v>45777</v>
      </c>
      <c r="AV827" s="82" t="s">
        <v>4979</v>
      </c>
      <c r="AW827" s="82">
        <v>10</v>
      </c>
      <c r="AX827" s="83"/>
      <c r="AY827" s="82" t="s">
        <v>4963</v>
      </c>
      <c r="AZ827" s="82">
        <v>1</v>
      </c>
      <c r="BA827" s="82"/>
      <c r="BB827" s="82"/>
      <c r="BC827" s="87"/>
      <c r="BD827" s="87"/>
      <c r="BE827" s="87"/>
      <c r="BF827" s="87"/>
      <c r="BG827" s="82" t="s">
        <v>4888</v>
      </c>
      <c r="BH827" s="82" t="s">
        <v>8753</v>
      </c>
      <c r="BI827" s="82"/>
      <c r="BJ827" s="82"/>
      <c r="BK827" s="82"/>
      <c r="BL827" s="86">
        <v>3087234</v>
      </c>
      <c r="BM827" s="82">
        <v>1.5964</v>
      </c>
      <c r="BN827" s="82" t="s">
        <v>5002</v>
      </c>
      <c r="BO827" s="82"/>
      <c r="BP827" s="88"/>
      <c r="BQ827" s="88"/>
      <c r="BR827" s="88"/>
      <c r="BS827" s="82"/>
      <c r="BT827" s="85"/>
    </row>
    <row r="828" spans="1:72" hidden="1">
      <c r="A828" s="82" t="s">
        <v>5103</v>
      </c>
      <c r="B828" s="82" t="s">
        <v>5104</v>
      </c>
      <c r="C828" s="82" t="s">
        <v>2588</v>
      </c>
      <c r="D828" s="82" t="s">
        <v>5258</v>
      </c>
      <c r="E828" s="82" t="s">
        <v>8321</v>
      </c>
      <c r="F828" s="82" t="s">
        <v>4978</v>
      </c>
      <c r="G828" s="83"/>
      <c r="H828" s="84">
        <v>3888</v>
      </c>
      <c r="I828" s="85"/>
      <c r="J828" s="82">
        <v>788.65</v>
      </c>
      <c r="K828" s="86">
        <v>0</v>
      </c>
      <c r="L828" s="82"/>
      <c r="M828" s="82"/>
      <c r="N828" s="82"/>
      <c r="O828" s="82"/>
      <c r="P828" s="82" t="s">
        <v>4973</v>
      </c>
      <c r="Q828" s="86"/>
      <c r="R828" s="82">
        <v>0</v>
      </c>
      <c r="S828" s="86">
        <v>3888</v>
      </c>
      <c r="T828" s="83">
        <v>45777</v>
      </c>
      <c r="U828" s="82">
        <v>100</v>
      </c>
      <c r="V828" s="82">
        <v>6783</v>
      </c>
      <c r="W828" s="82" t="s">
        <v>4961</v>
      </c>
      <c r="X828" s="82">
        <v>483.0598</v>
      </c>
      <c r="Y828" s="86">
        <v>1878136.62</v>
      </c>
      <c r="Z828" s="86"/>
      <c r="AA828" s="82">
        <v>812.55</v>
      </c>
      <c r="AB828" s="86">
        <v>-2.94</v>
      </c>
      <c r="AC828" s="86">
        <v>3066271.2</v>
      </c>
      <c r="AD828" s="86">
        <v>3066271.2</v>
      </c>
      <c r="AE828" s="86">
        <v>0</v>
      </c>
      <c r="AF828" s="86">
        <v>1188134.58</v>
      </c>
      <c r="AG828" s="86">
        <v>1281057.78</v>
      </c>
      <c r="AH828" s="86">
        <v>-92923.199999999997</v>
      </c>
      <c r="AI828" s="86"/>
      <c r="AJ828" s="86">
        <v>193391505.47</v>
      </c>
      <c r="AK828" s="82">
        <v>1.5854999999999999</v>
      </c>
      <c r="AL828" s="82" t="s">
        <v>8564</v>
      </c>
      <c r="AM828" s="82" t="s">
        <v>4979</v>
      </c>
      <c r="AN828" s="82">
        <v>8119</v>
      </c>
      <c r="AO828" s="82" t="s">
        <v>4962</v>
      </c>
      <c r="AP828" s="82"/>
      <c r="AQ828" s="83">
        <v>45433</v>
      </c>
      <c r="AR828" s="83"/>
      <c r="AS828" s="82">
        <v>0</v>
      </c>
      <c r="AT828" s="82"/>
      <c r="AU828" s="83">
        <v>45777</v>
      </c>
      <c r="AV828" s="82" t="s">
        <v>4979</v>
      </c>
      <c r="AW828" s="82">
        <v>1</v>
      </c>
      <c r="AX828" s="83"/>
      <c r="AY828" s="82" t="s">
        <v>4963</v>
      </c>
      <c r="AZ828" s="82">
        <v>1</v>
      </c>
      <c r="BA828" s="82"/>
      <c r="BB828" s="82"/>
      <c r="BC828" s="87"/>
      <c r="BD828" s="87"/>
      <c r="BE828" s="87"/>
      <c r="BF828" s="87"/>
      <c r="BG828" s="82" t="s">
        <v>4888</v>
      </c>
      <c r="BH828" s="82" t="s">
        <v>8753</v>
      </c>
      <c r="BI828" s="82"/>
      <c r="BJ828" s="82"/>
      <c r="BK828" s="82"/>
      <c r="BL828" s="86">
        <v>3066271.2</v>
      </c>
      <c r="BM828" s="82">
        <v>1.5854999999999999</v>
      </c>
      <c r="BN828" s="82" t="s">
        <v>4964</v>
      </c>
      <c r="BO828" s="82"/>
      <c r="BP828" s="88"/>
      <c r="BQ828" s="88"/>
      <c r="BR828" s="88"/>
      <c r="BS828" s="82"/>
      <c r="BT828" s="85"/>
    </row>
    <row r="829" spans="1:72" hidden="1">
      <c r="A829" s="82" t="s">
        <v>5103</v>
      </c>
      <c r="B829" s="82" t="s">
        <v>5104</v>
      </c>
      <c r="C829" s="82" t="s">
        <v>2849</v>
      </c>
      <c r="D829" s="82" t="s">
        <v>8565</v>
      </c>
      <c r="E829" s="82" t="s">
        <v>8566</v>
      </c>
      <c r="F829" s="82" t="s">
        <v>4978</v>
      </c>
      <c r="G829" s="83"/>
      <c r="H829" s="84">
        <v>2100</v>
      </c>
      <c r="I829" s="85"/>
      <c r="J829" s="82">
        <v>1832.3</v>
      </c>
      <c r="K829" s="86">
        <v>0</v>
      </c>
      <c r="L829" s="82"/>
      <c r="M829" s="82"/>
      <c r="N829" s="82"/>
      <c r="O829" s="82"/>
      <c r="P829" s="82" t="s">
        <v>4999</v>
      </c>
      <c r="Q829" s="86"/>
      <c r="R829" s="82">
        <v>0</v>
      </c>
      <c r="S829" s="86">
        <v>2100</v>
      </c>
      <c r="T829" s="83">
        <v>45777</v>
      </c>
      <c r="U829" s="82">
        <v>100</v>
      </c>
      <c r="V829" s="82">
        <v>6789</v>
      </c>
      <c r="W829" s="82" t="s">
        <v>4961</v>
      </c>
      <c r="X829" s="82">
        <v>755.69989999999996</v>
      </c>
      <c r="Y829" s="86">
        <v>1586969.79</v>
      </c>
      <c r="Z829" s="86"/>
      <c r="AA829" s="82">
        <v>1805.5</v>
      </c>
      <c r="AB829" s="86">
        <v>1.48</v>
      </c>
      <c r="AC829" s="86">
        <v>3847830</v>
      </c>
      <c r="AD829" s="86">
        <v>3847830</v>
      </c>
      <c r="AE829" s="86">
        <v>0</v>
      </c>
      <c r="AF829" s="86">
        <v>2260860.21</v>
      </c>
      <c r="AG829" s="86">
        <v>2204580.21</v>
      </c>
      <c r="AH829" s="86">
        <v>56280</v>
      </c>
      <c r="AI829" s="86"/>
      <c r="AJ829" s="86">
        <v>193391505.47</v>
      </c>
      <c r="AK829" s="82">
        <v>1.9897</v>
      </c>
      <c r="AL829" s="82" t="s">
        <v>8567</v>
      </c>
      <c r="AM829" s="82" t="s">
        <v>4979</v>
      </c>
      <c r="AN829" s="82">
        <v>8183</v>
      </c>
      <c r="AO829" s="82" t="s">
        <v>5000</v>
      </c>
      <c r="AP829" s="82"/>
      <c r="AQ829" s="83">
        <v>45693</v>
      </c>
      <c r="AR829" s="83"/>
      <c r="AS829" s="82">
        <v>0</v>
      </c>
      <c r="AT829" s="82"/>
      <c r="AU829" s="83">
        <v>45777</v>
      </c>
      <c r="AV829" s="82" t="s">
        <v>4979</v>
      </c>
      <c r="AW829" s="82">
        <v>1</v>
      </c>
      <c r="AX829" s="83"/>
      <c r="AY829" s="82" t="s">
        <v>4963</v>
      </c>
      <c r="AZ829" s="82">
        <v>1</v>
      </c>
      <c r="BA829" s="82"/>
      <c r="BB829" s="82"/>
      <c r="BC829" s="87"/>
      <c r="BD829" s="87"/>
      <c r="BE829" s="87"/>
      <c r="BF829" s="87"/>
      <c r="BG829" s="82" t="s">
        <v>4888</v>
      </c>
      <c r="BH829" s="82" t="s">
        <v>8753</v>
      </c>
      <c r="BI829" s="82"/>
      <c r="BJ829" s="82"/>
      <c r="BK829" s="82"/>
      <c r="BL829" s="86">
        <v>3847830</v>
      </c>
      <c r="BM829" s="82">
        <v>1.9897</v>
      </c>
      <c r="BN829" s="82" t="s">
        <v>4997</v>
      </c>
      <c r="BO829" s="82"/>
      <c r="BP829" s="88"/>
      <c r="BQ829" s="88"/>
      <c r="BR829" s="88"/>
      <c r="BS829" s="82"/>
      <c r="BT829" s="85"/>
    </row>
    <row r="830" spans="1:72" hidden="1">
      <c r="A830" s="82" t="s">
        <v>5103</v>
      </c>
      <c r="B830" s="82" t="s">
        <v>5104</v>
      </c>
      <c r="C830" s="82" t="s">
        <v>2948</v>
      </c>
      <c r="D830" s="82" t="s">
        <v>8489</v>
      </c>
      <c r="E830" s="82" t="s">
        <v>8490</v>
      </c>
      <c r="F830" s="82" t="s">
        <v>4978</v>
      </c>
      <c r="G830" s="83"/>
      <c r="H830" s="84">
        <v>2100</v>
      </c>
      <c r="I830" s="85"/>
      <c r="J830" s="82">
        <v>3453.7</v>
      </c>
      <c r="K830" s="86">
        <v>0</v>
      </c>
      <c r="L830" s="82"/>
      <c r="M830" s="82"/>
      <c r="N830" s="82"/>
      <c r="O830" s="82"/>
      <c r="P830" s="82" t="s">
        <v>4981</v>
      </c>
      <c r="Q830" s="86"/>
      <c r="R830" s="82">
        <v>0</v>
      </c>
      <c r="S830" s="86">
        <v>2100</v>
      </c>
      <c r="T830" s="83">
        <v>45777</v>
      </c>
      <c r="U830" s="82">
        <v>100</v>
      </c>
      <c r="V830" s="82">
        <v>6807</v>
      </c>
      <c r="W830" s="82" t="s">
        <v>4961</v>
      </c>
      <c r="X830" s="82">
        <v>3584.6628999999998</v>
      </c>
      <c r="Y830" s="86">
        <v>7527792.0199999996</v>
      </c>
      <c r="Z830" s="86"/>
      <c r="AA830" s="82">
        <v>3472.5</v>
      </c>
      <c r="AB830" s="86">
        <v>-0.54</v>
      </c>
      <c r="AC830" s="86">
        <v>7252770</v>
      </c>
      <c r="AD830" s="86">
        <v>7252770</v>
      </c>
      <c r="AE830" s="86">
        <v>0</v>
      </c>
      <c r="AF830" s="86">
        <v>-275022.02</v>
      </c>
      <c r="AG830" s="86">
        <v>-235542.02</v>
      </c>
      <c r="AH830" s="86">
        <v>-39480</v>
      </c>
      <c r="AI830" s="86"/>
      <c r="AJ830" s="86">
        <v>193391505.47</v>
      </c>
      <c r="AK830" s="82">
        <v>3.7503000000000002</v>
      </c>
      <c r="AL830" s="82" t="s">
        <v>8491</v>
      </c>
      <c r="AM830" s="82" t="s">
        <v>4979</v>
      </c>
      <c r="AN830" s="82">
        <v>8254</v>
      </c>
      <c r="AO830" s="82" t="s">
        <v>4982</v>
      </c>
      <c r="AP830" s="82"/>
      <c r="AQ830" s="83">
        <v>45673</v>
      </c>
      <c r="AR830" s="83"/>
      <c r="AS830" s="82">
        <v>0</v>
      </c>
      <c r="AT830" s="82"/>
      <c r="AU830" s="83">
        <v>45777</v>
      </c>
      <c r="AV830" s="82" t="s">
        <v>4979</v>
      </c>
      <c r="AW830" s="82">
        <v>1</v>
      </c>
      <c r="AX830" s="83"/>
      <c r="AY830" s="82" t="s">
        <v>4963</v>
      </c>
      <c r="AZ830" s="82">
        <v>1</v>
      </c>
      <c r="BA830" s="82"/>
      <c r="BB830" s="82"/>
      <c r="BC830" s="87"/>
      <c r="BD830" s="87"/>
      <c r="BE830" s="87"/>
      <c r="BF830" s="87"/>
      <c r="BG830" s="82" t="s">
        <v>4888</v>
      </c>
      <c r="BH830" s="82" t="s">
        <v>8753</v>
      </c>
      <c r="BI830" s="82"/>
      <c r="BJ830" s="82"/>
      <c r="BK830" s="82"/>
      <c r="BL830" s="86">
        <v>7252770</v>
      </c>
      <c r="BM830" s="82">
        <v>3.7503000000000002</v>
      </c>
      <c r="BN830" s="82" t="s">
        <v>4983</v>
      </c>
      <c r="BO830" s="82"/>
      <c r="BP830" s="88"/>
      <c r="BQ830" s="88"/>
      <c r="BR830" s="88"/>
      <c r="BS830" s="82"/>
      <c r="BT830" s="85"/>
    </row>
    <row r="831" spans="1:72" hidden="1">
      <c r="A831" s="82" t="s">
        <v>5103</v>
      </c>
      <c r="B831" s="82" t="s">
        <v>5104</v>
      </c>
      <c r="C831" s="82" t="s">
        <v>2923</v>
      </c>
      <c r="D831" s="82" t="s">
        <v>5363</v>
      </c>
      <c r="E831" s="82" t="s">
        <v>8817</v>
      </c>
      <c r="F831" s="82" t="s">
        <v>4978</v>
      </c>
      <c r="G831" s="83"/>
      <c r="H831" s="84">
        <v>1767</v>
      </c>
      <c r="I831" s="85"/>
      <c r="J831" s="82">
        <v>1165.8</v>
      </c>
      <c r="K831" s="86">
        <v>0</v>
      </c>
      <c r="L831" s="82"/>
      <c r="M831" s="82"/>
      <c r="N831" s="82"/>
      <c r="O831" s="82"/>
      <c r="P831" s="82" t="s">
        <v>8758</v>
      </c>
      <c r="Q831" s="86"/>
      <c r="R831" s="82">
        <v>0</v>
      </c>
      <c r="S831" s="86">
        <v>1767</v>
      </c>
      <c r="T831" s="83">
        <v>45777</v>
      </c>
      <c r="U831" s="82">
        <v>100</v>
      </c>
      <c r="V831" s="82">
        <v>6815</v>
      </c>
      <c r="W831" s="82" t="s">
        <v>4961</v>
      </c>
      <c r="X831" s="82">
        <v>1151.3678</v>
      </c>
      <c r="Y831" s="86">
        <v>2034466.88</v>
      </c>
      <c r="Z831" s="86"/>
      <c r="AA831" s="82">
        <v>1168.9000000000001</v>
      </c>
      <c r="AB831" s="86">
        <v>-0.27</v>
      </c>
      <c r="AC831" s="86">
        <v>2059968.6</v>
      </c>
      <c r="AD831" s="86">
        <v>2059968.6</v>
      </c>
      <c r="AE831" s="86">
        <v>0</v>
      </c>
      <c r="AF831" s="86">
        <v>25501.72</v>
      </c>
      <c r="AG831" s="86">
        <v>30979.42</v>
      </c>
      <c r="AH831" s="86">
        <v>-5477.7</v>
      </c>
      <c r="AI831" s="86"/>
      <c r="AJ831" s="86">
        <v>193391505.47</v>
      </c>
      <c r="AK831" s="82">
        <v>1.0651999999999999</v>
      </c>
      <c r="AL831" s="82" t="s">
        <v>8818</v>
      </c>
      <c r="AM831" s="82" t="s">
        <v>4979</v>
      </c>
      <c r="AN831" s="82">
        <v>8269</v>
      </c>
      <c r="AO831" s="82" t="s">
        <v>8760</v>
      </c>
      <c r="AP831" s="82"/>
      <c r="AQ831" s="83"/>
      <c r="AR831" s="83"/>
      <c r="AS831" s="82">
        <v>0</v>
      </c>
      <c r="AT831" s="82"/>
      <c r="AU831" s="83">
        <v>45777</v>
      </c>
      <c r="AV831" s="82" t="s">
        <v>4979</v>
      </c>
      <c r="AW831" s="82">
        <v>1</v>
      </c>
      <c r="AX831" s="83"/>
      <c r="AY831" s="82" t="s">
        <v>4963</v>
      </c>
      <c r="AZ831" s="82">
        <v>1</v>
      </c>
      <c r="BA831" s="82"/>
      <c r="BB831" s="82"/>
      <c r="BC831" s="87"/>
      <c r="BD831" s="87"/>
      <c r="BE831" s="87"/>
      <c r="BF831" s="87"/>
      <c r="BG831" s="82" t="s">
        <v>4888</v>
      </c>
      <c r="BH831" s="82" t="s">
        <v>8753</v>
      </c>
      <c r="BI831" s="82"/>
      <c r="BJ831" s="82"/>
      <c r="BK831" s="82"/>
      <c r="BL831" s="86">
        <v>2059968.6</v>
      </c>
      <c r="BM831" s="82">
        <v>1.0651999999999999</v>
      </c>
      <c r="BN831" s="82" t="s">
        <v>4980</v>
      </c>
      <c r="BO831" s="82"/>
      <c r="BP831" s="88"/>
      <c r="BQ831" s="88"/>
      <c r="BR831" s="88"/>
      <c r="BS831" s="82"/>
      <c r="BT831" s="85"/>
    </row>
    <row r="832" spans="1:72" hidden="1">
      <c r="A832" s="82" t="s">
        <v>5103</v>
      </c>
      <c r="B832" s="82" t="s">
        <v>5104</v>
      </c>
      <c r="C832" s="82" t="s">
        <v>2931</v>
      </c>
      <c r="D832" s="82" t="s">
        <v>3370</v>
      </c>
      <c r="E832" s="82" t="s">
        <v>8492</v>
      </c>
      <c r="F832" s="82" t="s">
        <v>4978</v>
      </c>
      <c r="G832" s="83"/>
      <c r="H832" s="84">
        <v>7261</v>
      </c>
      <c r="I832" s="85"/>
      <c r="J832" s="82">
        <v>384.4</v>
      </c>
      <c r="K832" s="86">
        <v>0</v>
      </c>
      <c r="L832" s="82"/>
      <c r="M832" s="82"/>
      <c r="N832" s="82"/>
      <c r="O832" s="82"/>
      <c r="P832" s="82" t="s">
        <v>8493</v>
      </c>
      <c r="Q832" s="86"/>
      <c r="R832" s="82">
        <v>0</v>
      </c>
      <c r="S832" s="86">
        <v>7261</v>
      </c>
      <c r="T832" s="83">
        <v>45777</v>
      </c>
      <c r="U832" s="82">
        <v>100</v>
      </c>
      <c r="V832" s="82">
        <v>6812</v>
      </c>
      <c r="W832" s="82" t="s">
        <v>4961</v>
      </c>
      <c r="X832" s="82">
        <v>408.25020000000001</v>
      </c>
      <c r="Y832" s="86">
        <v>2964304.35</v>
      </c>
      <c r="Z832" s="86"/>
      <c r="AA832" s="82">
        <v>393.35</v>
      </c>
      <c r="AB832" s="86">
        <v>-2.2799999999999998</v>
      </c>
      <c r="AC832" s="86">
        <v>2791128.4</v>
      </c>
      <c r="AD832" s="86">
        <v>2791128.4</v>
      </c>
      <c r="AE832" s="86">
        <v>0</v>
      </c>
      <c r="AF832" s="86">
        <v>-173175.95</v>
      </c>
      <c r="AG832" s="86">
        <v>-108190</v>
      </c>
      <c r="AH832" s="86">
        <v>-64985.95</v>
      </c>
      <c r="AI832" s="86"/>
      <c r="AJ832" s="86">
        <v>193391505.47</v>
      </c>
      <c r="AK832" s="82">
        <v>1.4433</v>
      </c>
      <c r="AL832" s="82" t="s">
        <v>8494</v>
      </c>
      <c r="AM832" s="82" t="s">
        <v>4979</v>
      </c>
      <c r="AN832" s="82">
        <v>8265</v>
      </c>
      <c r="AO832" s="82" t="s">
        <v>8309</v>
      </c>
      <c r="AP832" s="82"/>
      <c r="AQ832" s="83">
        <v>45476</v>
      </c>
      <c r="AR832" s="83"/>
      <c r="AS832" s="82">
        <v>0</v>
      </c>
      <c r="AT832" s="82"/>
      <c r="AU832" s="83">
        <v>45777</v>
      </c>
      <c r="AV832" s="82" t="s">
        <v>4979</v>
      </c>
      <c r="AW832" s="82">
        <v>1</v>
      </c>
      <c r="AX832" s="83"/>
      <c r="AY832" s="82" t="s">
        <v>4963</v>
      </c>
      <c r="AZ832" s="82">
        <v>1</v>
      </c>
      <c r="BA832" s="82"/>
      <c r="BB832" s="82"/>
      <c r="BC832" s="87"/>
      <c r="BD832" s="87"/>
      <c r="BE832" s="87"/>
      <c r="BF832" s="87"/>
      <c r="BG832" s="82" t="s">
        <v>4888</v>
      </c>
      <c r="BH832" s="82" t="s">
        <v>8753</v>
      </c>
      <c r="BI832" s="82"/>
      <c r="BJ832" s="82"/>
      <c r="BK832" s="82"/>
      <c r="BL832" s="86">
        <v>2791128.4</v>
      </c>
      <c r="BM832" s="82">
        <v>1.4433</v>
      </c>
      <c r="BN832" s="82" t="s">
        <v>8309</v>
      </c>
      <c r="BO832" s="82"/>
      <c r="BP832" s="88"/>
      <c r="BQ832" s="88"/>
      <c r="BR832" s="88"/>
      <c r="BS832" s="82"/>
      <c r="BT832" s="85"/>
    </row>
    <row r="833" spans="1:72" hidden="1">
      <c r="A833" s="82" t="s">
        <v>5103</v>
      </c>
      <c r="B833" s="82" t="s">
        <v>5104</v>
      </c>
      <c r="C833" s="82" t="s">
        <v>2933</v>
      </c>
      <c r="D833" s="82" t="s">
        <v>8772</v>
      </c>
      <c r="E833" s="82" t="s">
        <v>8773</v>
      </c>
      <c r="F833" s="82" t="s">
        <v>4978</v>
      </c>
      <c r="G833" s="83"/>
      <c r="H833" s="84">
        <v>49500</v>
      </c>
      <c r="I833" s="85"/>
      <c r="J833" s="82">
        <v>140.08000000000001</v>
      </c>
      <c r="K833" s="86">
        <v>0</v>
      </c>
      <c r="L833" s="82"/>
      <c r="M833" s="82"/>
      <c r="N833" s="82"/>
      <c r="O833" s="82"/>
      <c r="P833" s="82" t="s">
        <v>8474</v>
      </c>
      <c r="Q833" s="86"/>
      <c r="R833" s="82">
        <v>0</v>
      </c>
      <c r="S833" s="86">
        <v>49500</v>
      </c>
      <c r="T833" s="83">
        <v>45777</v>
      </c>
      <c r="U833" s="82">
        <v>100</v>
      </c>
      <c r="V833" s="82">
        <v>147201</v>
      </c>
      <c r="W833" s="82" t="s">
        <v>4961</v>
      </c>
      <c r="X833" s="82">
        <v>111.5521</v>
      </c>
      <c r="Y833" s="86">
        <v>5521830.1600000001</v>
      </c>
      <c r="Z833" s="86"/>
      <c r="AA833" s="82">
        <v>141.5</v>
      </c>
      <c r="AB833" s="86">
        <v>-1</v>
      </c>
      <c r="AC833" s="86">
        <v>6933960</v>
      </c>
      <c r="AD833" s="86">
        <v>6933960</v>
      </c>
      <c r="AE833" s="86">
        <v>0</v>
      </c>
      <c r="AF833" s="86">
        <v>1412129.84</v>
      </c>
      <c r="AG833" s="86">
        <v>1482419.84</v>
      </c>
      <c r="AH833" s="86">
        <v>-70290</v>
      </c>
      <c r="AI833" s="86"/>
      <c r="AJ833" s="86">
        <v>193391505.47</v>
      </c>
      <c r="AK833" s="82">
        <v>3.5855000000000001</v>
      </c>
      <c r="AL833" s="82" t="s">
        <v>8774</v>
      </c>
      <c r="AM833" s="82" t="s">
        <v>4979</v>
      </c>
      <c r="AN833" s="82">
        <v>8268</v>
      </c>
      <c r="AO833" s="82" t="s">
        <v>8476</v>
      </c>
      <c r="AP833" s="82"/>
      <c r="AQ833" s="83">
        <v>45463</v>
      </c>
      <c r="AR833" s="83"/>
      <c r="AS833" s="82">
        <v>0</v>
      </c>
      <c r="AT833" s="82"/>
      <c r="AU833" s="83">
        <v>45777</v>
      </c>
      <c r="AV833" s="82" t="s">
        <v>4979</v>
      </c>
      <c r="AW833" s="82">
        <v>1</v>
      </c>
      <c r="AX833" s="83"/>
      <c r="AY833" s="82" t="s">
        <v>4963</v>
      </c>
      <c r="AZ833" s="82">
        <v>1</v>
      </c>
      <c r="BA833" s="82"/>
      <c r="BB833" s="82"/>
      <c r="BC833" s="87"/>
      <c r="BD833" s="87"/>
      <c r="BE833" s="87"/>
      <c r="BF833" s="87"/>
      <c r="BG833" s="82" t="s">
        <v>4888</v>
      </c>
      <c r="BH833" s="82" t="s">
        <v>8753</v>
      </c>
      <c r="BI833" s="82"/>
      <c r="BJ833" s="82"/>
      <c r="BK833" s="82"/>
      <c r="BL833" s="86">
        <v>6933960</v>
      </c>
      <c r="BM833" s="82">
        <v>3.5855000000000001</v>
      </c>
      <c r="BN833" s="82" t="s">
        <v>8462</v>
      </c>
      <c r="BO833" s="82"/>
      <c r="BP833" s="88"/>
      <c r="BQ833" s="88"/>
      <c r="BR833" s="88"/>
      <c r="BS833" s="82"/>
      <c r="BT833" s="85"/>
    </row>
    <row r="834" spans="1:72" hidden="1">
      <c r="A834" s="82" t="s">
        <v>5103</v>
      </c>
      <c r="B834" s="82" t="s">
        <v>5104</v>
      </c>
      <c r="C834" s="82" t="s">
        <v>2954</v>
      </c>
      <c r="D834" s="82" t="s">
        <v>5342</v>
      </c>
      <c r="E834" s="82" t="s">
        <v>8495</v>
      </c>
      <c r="F834" s="82" t="s">
        <v>4978</v>
      </c>
      <c r="G834" s="83"/>
      <c r="H834" s="84">
        <v>676</v>
      </c>
      <c r="I834" s="85"/>
      <c r="J834" s="82">
        <v>1503</v>
      </c>
      <c r="K834" s="86">
        <v>0</v>
      </c>
      <c r="L834" s="82"/>
      <c r="M834" s="82"/>
      <c r="N834" s="82"/>
      <c r="O834" s="82"/>
      <c r="P834" s="82" t="s">
        <v>4981</v>
      </c>
      <c r="Q834" s="86"/>
      <c r="R834" s="82">
        <v>0</v>
      </c>
      <c r="S834" s="86">
        <v>3380</v>
      </c>
      <c r="T834" s="83">
        <v>45777</v>
      </c>
      <c r="U834" s="82">
        <v>100</v>
      </c>
      <c r="V834" s="82">
        <v>6816</v>
      </c>
      <c r="W834" s="82" t="s">
        <v>4961</v>
      </c>
      <c r="X834" s="82">
        <v>1444.9342999999999</v>
      </c>
      <c r="Y834" s="86">
        <v>976775.59</v>
      </c>
      <c r="Z834" s="86"/>
      <c r="AA834" s="82">
        <v>1495.3</v>
      </c>
      <c r="AB834" s="86">
        <v>0.51</v>
      </c>
      <c r="AC834" s="86">
        <v>1016028</v>
      </c>
      <c r="AD834" s="86">
        <v>1016028</v>
      </c>
      <c r="AE834" s="86">
        <v>0</v>
      </c>
      <c r="AF834" s="86">
        <v>39252.410000000003</v>
      </c>
      <c r="AG834" s="86">
        <v>34047.21</v>
      </c>
      <c r="AH834" s="86">
        <v>5205.2</v>
      </c>
      <c r="AI834" s="86"/>
      <c r="AJ834" s="86">
        <v>193391505.47</v>
      </c>
      <c r="AK834" s="82">
        <v>0.52539999999999998</v>
      </c>
      <c r="AL834" s="82" t="s">
        <v>8496</v>
      </c>
      <c r="AM834" s="82" t="s">
        <v>4979</v>
      </c>
      <c r="AN834" s="82">
        <v>8275</v>
      </c>
      <c r="AO834" s="82" t="s">
        <v>4982</v>
      </c>
      <c r="AP834" s="82"/>
      <c r="AQ834" s="83">
        <v>45491</v>
      </c>
      <c r="AR834" s="83"/>
      <c r="AS834" s="82">
        <v>0</v>
      </c>
      <c r="AT834" s="82"/>
      <c r="AU834" s="83">
        <v>45777</v>
      </c>
      <c r="AV834" s="82" t="s">
        <v>4979</v>
      </c>
      <c r="AW834" s="82">
        <v>5</v>
      </c>
      <c r="AX834" s="83"/>
      <c r="AY834" s="82" t="s">
        <v>4963</v>
      </c>
      <c r="AZ834" s="82">
        <v>1</v>
      </c>
      <c r="BA834" s="82"/>
      <c r="BB834" s="82"/>
      <c r="BC834" s="87"/>
      <c r="BD834" s="87"/>
      <c r="BE834" s="87"/>
      <c r="BF834" s="87"/>
      <c r="BG834" s="82" t="s">
        <v>4888</v>
      </c>
      <c r="BH834" s="82" t="s">
        <v>8753</v>
      </c>
      <c r="BI834" s="82"/>
      <c r="BJ834" s="82"/>
      <c r="BK834" s="82"/>
      <c r="BL834" s="86">
        <v>1016028</v>
      </c>
      <c r="BM834" s="82">
        <v>0.52539999999999998</v>
      </c>
      <c r="BN834" s="82" t="s">
        <v>4983</v>
      </c>
      <c r="BO834" s="82"/>
      <c r="BP834" s="88"/>
      <c r="BQ834" s="88"/>
      <c r="BR834" s="88"/>
      <c r="BS834" s="82"/>
      <c r="BT834" s="85"/>
    </row>
    <row r="835" spans="1:72" hidden="1">
      <c r="A835" s="82" t="s">
        <v>5103</v>
      </c>
      <c r="B835" s="82" t="s">
        <v>5104</v>
      </c>
      <c r="C835" s="82" t="s">
        <v>2970</v>
      </c>
      <c r="D835" s="82" t="s">
        <v>5032</v>
      </c>
      <c r="E835" s="82" t="s">
        <v>3357</v>
      </c>
      <c r="F835" s="82" t="s">
        <v>4978</v>
      </c>
      <c r="G835" s="83"/>
      <c r="H835" s="84">
        <v>8375</v>
      </c>
      <c r="I835" s="85"/>
      <c r="J835" s="82">
        <v>134.75</v>
      </c>
      <c r="K835" s="86">
        <v>0</v>
      </c>
      <c r="L835" s="82"/>
      <c r="M835" s="82"/>
      <c r="N835" s="82"/>
      <c r="O835" s="82"/>
      <c r="P835" s="82" t="s">
        <v>5015</v>
      </c>
      <c r="Q835" s="86"/>
      <c r="R835" s="82">
        <v>0</v>
      </c>
      <c r="S835" s="86">
        <v>8375</v>
      </c>
      <c r="T835" s="83">
        <v>45777</v>
      </c>
      <c r="U835" s="82">
        <v>100</v>
      </c>
      <c r="V835" s="82">
        <v>24681</v>
      </c>
      <c r="W835" s="82" t="s">
        <v>4961</v>
      </c>
      <c r="X835" s="82">
        <v>169.78059999999999</v>
      </c>
      <c r="Y835" s="86">
        <v>1421912.7</v>
      </c>
      <c r="Z835" s="86"/>
      <c r="AA835" s="82">
        <v>139.56</v>
      </c>
      <c r="AB835" s="86">
        <v>-3.45</v>
      </c>
      <c r="AC835" s="86">
        <v>1128531.25</v>
      </c>
      <c r="AD835" s="86">
        <v>1128531.25</v>
      </c>
      <c r="AE835" s="86">
        <v>0</v>
      </c>
      <c r="AF835" s="86">
        <v>-293381.45</v>
      </c>
      <c r="AG835" s="86">
        <v>-253097.7</v>
      </c>
      <c r="AH835" s="86">
        <v>-40283.75</v>
      </c>
      <c r="AI835" s="86"/>
      <c r="AJ835" s="86">
        <v>193391505.47</v>
      </c>
      <c r="AK835" s="82">
        <v>0.58350000000000002</v>
      </c>
      <c r="AL835" s="82" t="s">
        <v>5033</v>
      </c>
      <c r="AM835" s="82" t="s">
        <v>4979</v>
      </c>
      <c r="AN835" s="82">
        <v>75305</v>
      </c>
      <c r="AO835" s="82" t="s">
        <v>5034</v>
      </c>
      <c r="AP835" s="82"/>
      <c r="AQ835" s="83">
        <v>45553</v>
      </c>
      <c r="AR835" s="83"/>
      <c r="AS835" s="82">
        <v>0</v>
      </c>
      <c r="AT835" s="82"/>
      <c r="AU835" s="83">
        <v>45777</v>
      </c>
      <c r="AV835" s="82" t="s">
        <v>4979</v>
      </c>
      <c r="AW835" s="82">
        <v>1</v>
      </c>
      <c r="AX835" s="83"/>
      <c r="AY835" s="82" t="s">
        <v>4963</v>
      </c>
      <c r="AZ835" s="82">
        <v>1</v>
      </c>
      <c r="BA835" s="82"/>
      <c r="BB835" s="82"/>
      <c r="BC835" s="87"/>
      <c r="BD835" s="87"/>
      <c r="BE835" s="87"/>
      <c r="BF835" s="87"/>
      <c r="BG835" s="82" t="s">
        <v>4888</v>
      </c>
      <c r="BH835" s="82" t="s">
        <v>8753</v>
      </c>
      <c r="BI835" s="82"/>
      <c r="BJ835" s="82"/>
      <c r="BK835" s="82"/>
      <c r="BL835" s="86">
        <v>1128531.25</v>
      </c>
      <c r="BM835" s="82">
        <v>0.58350000000000002</v>
      </c>
      <c r="BN835" s="82" t="s">
        <v>5002</v>
      </c>
      <c r="BO835" s="82"/>
      <c r="BP835" s="88"/>
      <c r="BQ835" s="88"/>
      <c r="BR835" s="88"/>
      <c r="BS835" s="82"/>
      <c r="BT835" s="85"/>
    </row>
    <row r="836" spans="1:72" hidden="1">
      <c r="A836" s="82" t="s">
        <v>5103</v>
      </c>
      <c r="B836" s="82" t="s">
        <v>5104</v>
      </c>
      <c r="C836" s="82" t="s">
        <v>3037</v>
      </c>
      <c r="D836" s="82" t="s">
        <v>5332</v>
      </c>
      <c r="E836" s="82" t="s">
        <v>8503</v>
      </c>
      <c r="F836" s="82" t="s">
        <v>4978</v>
      </c>
      <c r="G836" s="83"/>
      <c r="H836" s="84">
        <v>400</v>
      </c>
      <c r="I836" s="85"/>
      <c r="J836" s="82">
        <v>5172.5</v>
      </c>
      <c r="K836" s="86">
        <v>0</v>
      </c>
      <c r="L836" s="82"/>
      <c r="M836" s="82"/>
      <c r="N836" s="82"/>
      <c r="O836" s="82"/>
      <c r="P836" s="82" t="s">
        <v>5009</v>
      </c>
      <c r="Q836" s="86"/>
      <c r="R836" s="82">
        <v>0</v>
      </c>
      <c r="S836" s="86">
        <v>400</v>
      </c>
      <c r="T836" s="83">
        <v>45777</v>
      </c>
      <c r="U836" s="82">
        <v>100</v>
      </c>
      <c r="V836" s="82">
        <v>6823</v>
      </c>
      <c r="W836" s="82" t="s">
        <v>4961</v>
      </c>
      <c r="X836" s="82">
        <v>5222.1990999999998</v>
      </c>
      <c r="Y836" s="86">
        <v>2088879.64</v>
      </c>
      <c r="Z836" s="86"/>
      <c r="AA836" s="82">
        <v>5391.5</v>
      </c>
      <c r="AB836" s="86">
        <v>-4.0599999999999996</v>
      </c>
      <c r="AC836" s="86">
        <v>2069000</v>
      </c>
      <c r="AD836" s="86">
        <v>2069000</v>
      </c>
      <c r="AE836" s="86">
        <v>0</v>
      </c>
      <c r="AF836" s="86">
        <v>-19879.64</v>
      </c>
      <c r="AG836" s="86">
        <v>67720.36</v>
      </c>
      <c r="AH836" s="86">
        <v>-87600</v>
      </c>
      <c r="AI836" s="86"/>
      <c r="AJ836" s="86">
        <v>193391505.47</v>
      </c>
      <c r="AK836" s="82">
        <v>1.0699000000000001</v>
      </c>
      <c r="AL836" s="82" t="s">
        <v>8504</v>
      </c>
      <c r="AM836" s="82" t="s">
        <v>4979</v>
      </c>
      <c r="AN836" s="82">
        <v>8336</v>
      </c>
      <c r="AO836" s="82" t="s">
        <v>5010</v>
      </c>
      <c r="AP836" s="82"/>
      <c r="AQ836" s="83"/>
      <c r="AR836" s="83"/>
      <c r="AS836" s="82">
        <v>0</v>
      </c>
      <c r="AT836" s="82"/>
      <c r="AU836" s="83">
        <v>45777</v>
      </c>
      <c r="AV836" s="82" t="s">
        <v>4979</v>
      </c>
      <c r="AW836" s="82">
        <v>1</v>
      </c>
      <c r="AX836" s="83"/>
      <c r="AY836" s="82" t="s">
        <v>4963</v>
      </c>
      <c r="AZ836" s="82">
        <v>1</v>
      </c>
      <c r="BA836" s="82"/>
      <c r="BB836" s="82"/>
      <c r="BC836" s="87"/>
      <c r="BD836" s="87"/>
      <c r="BE836" s="87"/>
      <c r="BF836" s="87"/>
      <c r="BG836" s="82" t="s">
        <v>4888</v>
      </c>
      <c r="BH836" s="82" t="s">
        <v>8753</v>
      </c>
      <c r="BI836" s="82"/>
      <c r="BJ836" s="82"/>
      <c r="BK836" s="82"/>
      <c r="BL836" s="86">
        <v>2069000</v>
      </c>
      <c r="BM836" s="82">
        <v>1.0699000000000001</v>
      </c>
      <c r="BN836" s="82" t="s">
        <v>5011</v>
      </c>
      <c r="BO836" s="82"/>
      <c r="BP836" s="88"/>
      <c r="BQ836" s="88"/>
      <c r="BR836" s="88"/>
      <c r="BS836" s="82"/>
      <c r="BT836" s="85"/>
    </row>
    <row r="837" spans="1:72" hidden="1">
      <c r="A837" s="82" t="s">
        <v>5103</v>
      </c>
      <c r="B837" s="82" t="s">
        <v>5104</v>
      </c>
      <c r="C837" s="82" t="s">
        <v>3046</v>
      </c>
      <c r="D837" s="82" t="s">
        <v>5738</v>
      </c>
      <c r="E837" s="82" t="s">
        <v>8659</v>
      </c>
      <c r="F837" s="82" t="s">
        <v>4978</v>
      </c>
      <c r="G837" s="83"/>
      <c r="H837" s="84">
        <v>1493</v>
      </c>
      <c r="I837" s="85"/>
      <c r="J837" s="82">
        <v>520.15</v>
      </c>
      <c r="K837" s="86">
        <v>0</v>
      </c>
      <c r="L837" s="82"/>
      <c r="M837" s="82"/>
      <c r="N837" s="82"/>
      <c r="O837" s="82"/>
      <c r="P837" s="82" t="s">
        <v>5039</v>
      </c>
      <c r="Q837" s="86"/>
      <c r="R837" s="82">
        <v>0</v>
      </c>
      <c r="S837" s="86">
        <v>1493</v>
      </c>
      <c r="T837" s="83">
        <v>45777</v>
      </c>
      <c r="U837" s="82">
        <v>100</v>
      </c>
      <c r="V837" s="82">
        <v>15291</v>
      </c>
      <c r="W837" s="82" t="s">
        <v>4961</v>
      </c>
      <c r="X837" s="82">
        <v>521.66380000000004</v>
      </c>
      <c r="Y837" s="86">
        <v>778844.05</v>
      </c>
      <c r="Z837" s="86"/>
      <c r="AA837" s="82">
        <v>523.35</v>
      </c>
      <c r="AB837" s="86">
        <v>-0.61</v>
      </c>
      <c r="AC837" s="86">
        <v>776583.95</v>
      </c>
      <c r="AD837" s="86">
        <v>776583.95</v>
      </c>
      <c r="AE837" s="86">
        <v>0</v>
      </c>
      <c r="AF837" s="86">
        <v>-2260.1</v>
      </c>
      <c r="AG837" s="86">
        <v>2517.5</v>
      </c>
      <c r="AH837" s="86">
        <v>-4777.6000000000004</v>
      </c>
      <c r="AI837" s="86"/>
      <c r="AJ837" s="86">
        <v>193391505.47</v>
      </c>
      <c r="AK837" s="82">
        <v>0.40160000000000001</v>
      </c>
      <c r="AL837" s="82" t="s">
        <v>8660</v>
      </c>
      <c r="AM837" s="82" t="s">
        <v>4979</v>
      </c>
      <c r="AN837" s="82">
        <v>73273</v>
      </c>
      <c r="AO837" s="82" t="s">
        <v>5041</v>
      </c>
      <c r="AP837" s="82"/>
      <c r="AQ837" s="83"/>
      <c r="AR837" s="83"/>
      <c r="AS837" s="82">
        <v>0</v>
      </c>
      <c r="AT837" s="82"/>
      <c r="AU837" s="83">
        <v>45777</v>
      </c>
      <c r="AV837" s="82" t="s">
        <v>4979</v>
      </c>
      <c r="AW837" s="82">
        <v>1</v>
      </c>
      <c r="AX837" s="83"/>
      <c r="AY837" s="82" t="s">
        <v>4963</v>
      </c>
      <c r="AZ837" s="82">
        <v>1</v>
      </c>
      <c r="BA837" s="82"/>
      <c r="BB837" s="82"/>
      <c r="BC837" s="87"/>
      <c r="BD837" s="87"/>
      <c r="BE837" s="87"/>
      <c r="BF837" s="87"/>
      <c r="BG837" s="82" t="s">
        <v>4888</v>
      </c>
      <c r="BH837" s="82" t="s">
        <v>8753</v>
      </c>
      <c r="BI837" s="82"/>
      <c r="BJ837" s="82"/>
      <c r="BK837" s="82"/>
      <c r="BL837" s="86">
        <v>776583.95</v>
      </c>
      <c r="BM837" s="82">
        <v>0.40160000000000001</v>
      </c>
      <c r="BN837" s="82" t="s">
        <v>5002</v>
      </c>
      <c r="BO837" s="82"/>
      <c r="BP837" s="88"/>
      <c r="BQ837" s="88"/>
      <c r="BR837" s="88"/>
      <c r="BS837" s="82"/>
      <c r="BT837" s="85"/>
    </row>
    <row r="838" spans="1:72" hidden="1">
      <c r="A838" s="82" t="s">
        <v>5103</v>
      </c>
      <c r="B838" s="82" t="s">
        <v>5104</v>
      </c>
      <c r="C838" s="82" t="s">
        <v>3053</v>
      </c>
      <c r="D838" s="82" t="s">
        <v>5873</v>
      </c>
      <c r="E838" s="82" t="s">
        <v>9688</v>
      </c>
      <c r="F838" s="82" t="s">
        <v>4978</v>
      </c>
      <c r="G838" s="83"/>
      <c r="H838" s="84">
        <v>1522</v>
      </c>
      <c r="I838" s="85"/>
      <c r="J838" s="82">
        <v>606.54999999999995</v>
      </c>
      <c r="K838" s="86">
        <v>0</v>
      </c>
      <c r="L838" s="82"/>
      <c r="M838" s="82"/>
      <c r="N838" s="82"/>
      <c r="O838" s="82"/>
      <c r="P838" s="82" t="s">
        <v>5018</v>
      </c>
      <c r="Q838" s="86"/>
      <c r="R838" s="82">
        <v>0</v>
      </c>
      <c r="S838" s="86">
        <v>1522</v>
      </c>
      <c r="T838" s="83">
        <v>45777</v>
      </c>
      <c r="U838" s="82">
        <v>100</v>
      </c>
      <c r="V838" s="82">
        <v>16275</v>
      </c>
      <c r="W838" s="82" t="s">
        <v>4961</v>
      </c>
      <c r="X838" s="82">
        <v>650.89940000000001</v>
      </c>
      <c r="Y838" s="86">
        <v>990668.89</v>
      </c>
      <c r="Z838" s="86"/>
      <c r="AA838" s="82">
        <v>619.79999999999995</v>
      </c>
      <c r="AB838" s="86">
        <v>-2.14</v>
      </c>
      <c r="AC838" s="86">
        <v>923169.1</v>
      </c>
      <c r="AD838" s="86">
        <v>923169.1</v>
      </c>
      <c r="AE838" s="86">
        <v>0</v>
      </c>
      <c r="AF838" s="86">
        <v>-67499.789999999994</v>
      </c>
      <c r="AG838" s="86">
        <v>-47333.29</v>
      </c>
      <c r="AH838" s="86">
        <v>-20166.5</v>
      </c>
      <c r="AI838" s="86"/>
      <c r="AJ838" s="86">
        <v>193391505.47</v>
      </c>
      <c r="AK838" s="82">
        <v>0.47739999999999999</v>
      </c>
      <c r="AL838" s="82" t="s">
        <v>22068</v>
      </c>
      <c r="AM838" s="82" t="s">
        <v>4979</v>
      </c>
      <c r="AN838" s="82">
        <v>8346</v>
      </c>
      <c r="AO838" s="82" t="s">
        <v>4998</v>
      </c>
      <c r="AP838" s="82"/>
      <c r="AQ838" s="83"/>
      <c r="AR838" s="83"/>
      <c r="AS838" s="82">
        <v>0</v>
      </c>
      <c r="AT838" s="82"/>
      <c r="AU838" s="83">
        <v>45777</v>
      </c>
      <c r="AV838" s="82" t="s">
        <v>4979</v>
      </c>
      <c r="AW838" s="82">
        <v>1</v>
      </c>
      <c r="AX838" s="83"/>
      <c r="AY838" s="82" t="s">
        <v>4963</v>
      </c>
      <c r="AZ838" s="82">
        <v>1</v>
      </c>
      <c r="BA838" s="82"/>
      <c r="BB838" s="82"/>
      <c r="BC838" s="87"/>
      <c r="BD838" s="87"/>
      <c r="BE838" s="87"/>
      <c r="BF838" s="87"/>
      <c r="BG838" s="82" t="s">
        <v>4888</v>
      </c>
      <c r="BH838" s="82" t="s">
        <v>8753</v>
      </c>
      <c r="BI838" s="82"/>
      <c r="BJ838" s="82"/>
      <c r="BK838" s="82"/>
      <c r="BL838" s="86">
        <v>923169.1</v>
      </c>
      <c r="BM838" s="82">
        <v>0.47739999999999999</v>
      </c>
      <c r="BN838" s="82" t="s">
        <v>4998</v>
      </c>
      <c r="BO838" s="82"/>
      <c r="BP838" s="88"/>
      <c r="BQ838" s="88"/>
      <c r="BR838" s="88"/>
      <c r="BS838" s="82"/>
      <c r="BT838" s="85"/>
    </row>
    <row r="839" spans="1:72" hidden="1">
      <c r="A839" s="82" t="s">
        <v>5103</v>
      </c>
      <c r="B839" s="82" t="s">
        <v>5104</v>
      </c>
      <c r="C839" s="82" t="s">
        <v>2997</v>
      </c>
      <c r="D839" s="82" t="s">
        <v>3380</v>
      </c>
      <c r="E839" s="82" t="s">
        <v>8925</v>
      </c>
      <c r="F839" s="82" t="s">
        <v>4978</v>
      </c>
      <c r="G839" s="83"/>
      <c r="H839" s="84">
        <v>383</v>
      </c>
      <c r="I839" s="85"/>
      <c r="J839" s="82">
        <v>2898.6</v>
      </c>
      <c r="K839" s="86">
        <v>0</v>
      </c>
      <c r="L839" s="82"/>
      <c r="M839" s="82"/>
      <c r="N839" s="82"/>
      <c r="O839" s="82"/>
      <c r="P839" s="82" t="s">
        <v>5003</v>
      </c>
      <c r="Q839" s="86"/>
      <c r="R839" s="82">
        <v>0</v>
      </c>
      <c r="S839" s="86">
        <v>383</v>
      </c>
      <c r="T839" s="83">
        <v>45777</v>
      </c>
      <c r="U839" s="82">
        <v>100</v>
      </c>
      <c r="V839" s="82">
        <v>85224</v>
      </c>
      <c r="W839" s="82" t="s">
        <v>4961</v>
      </c>
      <c r="X839" s="82">
        <v>2571.605</v>
      </c>
      <c r="Y839" s="86">
        <v>984924.72</v>
      </c>
      <c r="Z839" s="86"/>
      <c r="AA839" s="82">
        <v>2797.5</v>
      </c>
      <c r="AB839" s="86">
        <v>3.61</v>
      </c>
      <c r="AC839" s="86">
        <v>1110163.8</v>
      </c>
      <c r="AD839" s="86">
        <v>1110163.8</v>
      </c>
      <c r="AE839" s="86">
        <v>0</v>
      </c>
      <c r="AF839" s="86">
        <v>125239.08</v>
      </c>
      <c r="AG839" s="86">
        <v>86517.78</v>
      </c>
      <c r="AH839" s="86">
        <v>38721.300000000003</v>
      </c>
      <c r="AI839" s="86"/>
      <c r="AJ839" s="86">
        <v>193391505.47</v>
      </c>
      <c r="AK839" s="82">
        <v>0.57399999999999995</v>
      </c>
      <c r="AL839" s="82" t="s">
        <v>8926</v>
      </c>
      <c r="AM839" s="82" t="s">
        <v>4979</v>
      </c>
      <c r="AN839" s="82">
        <v>783085</v>
      </c>
      <c r="AO839" s="82" t="s">
        <v>5004</v>
      </c>
      <c r="AP839" s="82"/>
      <c r="AQ839" s="83"/>
      <c r="AR839" s="83"/>
      <c r="AS839" s="82">
        <v>0</v>
      </c>
      <c r="AT839" s="82"/>
      <c r="AU839" s="83">
        <v>45777</v>
      </c>
      <c r="AV839" s="82" t="s">
        <v>4979</v>
      </c>
      <c r="AW839" s="82">
        <v>1</v>
      </c>
      <c r="AX839" s="83"/>
      <c r="AY839" s="82" t="s">
        <v>4963</v>
      </c>
      <c r="AZ839" s="82">
        <v>1</v>
      </c>
      <c r="BA839" s="82"/>
      <c r="BB839" s="82"/>
      <c r="BC839" s="87"/>
      <c r="BD839" s="87"/>
      <c r="BE839" s="87"/>
      <c r="BF839" s="87"/>
      <c r="BG839" s="82" t="s">
        <v>4888</v>
      </c>
      <c r="BH839" s="82" t="s">
        <v>8753</v>
      </c>
      <c r="BI839" s="82"/>
      <c r="BJ839" s="82"/>
      <c r="BK839" s="82"/>
      <c r="BL839" s="86">
        <v>1110163.8</v>
      </c>
      <c r="BM839" s="82">
        <v>0.57399999999999995</v>
      </c>
      <c r="BN839" s="82" t="s">
        <v>4984</v>
      </c>
      <c r="BO839" s="82"/>
      <c r="BP839" s="88"/>
      <c r="BQ839" s="88"/>
      <c r="BR839" s="88"/>
      <c r="BS839" s="82"/>
      <c r="BT839" s="85"/>
    </row>
    <row r="840" spans="1:72" hidden="1">
      <c r="A840" s="82" t="s">
        <v>5103</v>
      </c>
      <c r="B840" s="82" t="s">
        <v>5104</v>
      </c>
      <c r="C840" s="82" t="s">
        <v>3088</v>
      </c>
      <c r="D840" s="82" t="s">
        <v>3365</v>
      </c>
      <c r="E840" s="82" t="s">
        <v>8661</v>
      </c>
      <c r="F840" s="82" t="s">
        <v>4978</v>
      </c>
      <c r="G840" s="83"/>
      <c r="H840" s="84">
        <v>500</v>
      </c>
      <c r="I840" s="85"/>
      <c r="J840" s="82">
        <v>11641</v>
      </c>
      <c r="K840" s="86">
        <v>0</v>
      </c>
      <c r="L840" s="82"/>
      <c r="M840" s="82"/>
      <c r="N840" s="82"/>
      <c r="O840" s="82"/>
      <c r="P840" s="82" t="s">
        <v>5019</v>
      </c>
      <c r="Q840" s="86"/>
      <c r="R840" s="82">
        <v>0</v>
      </c>
      <c r="S840" s="86">
        <v>5000</v>
      </c>
      <c r="T840" s="83">
        <v>45777</v>
      </c>
      <c r="U840" s="82">
        <v>100</v>
      </c>
      <c r="V840" s="82">
        <v>6829</v>
      </c>
      <c r="W840" s="82" t="s">
        <v>4961</v>
      </c>
      <c r="X840" s="82">
        <v>8787.8606</v>
      </c>
      <c r="Y840" s="86">
        <v>4393930.3</v>
      </c>
      <c r="Z840" s="86"/>
      <c r="AA840" s="82">
        <v>11869</v>
      </c>
      <c r="AB840" s="86">
        <v>-1.92</v>
      </c>
      <c r="AC840" s="86">
        <v>5820500</v>
      </c>
      <c r="AD840" s="86">
        <v>5820500</v>
      </c>
      <c r="AE840" s="86">
        <v>0</v>
      </c>
      <c r="AF840" s="86">
        <v>1426569.7</v>
      </c>
      <c r="AG840" s="86">
        <v>1540569.7</v>
      </c>
      <c r="AH840" s="86">
        <v>-114000</v>
      </c>
      <c r="AI840" s="86"/>
      <c r="AJ840" s="86">
        <v>193391505.47</v>
      </c>
      <c r="AK840" s="82">
        <v>3.0097</v>
      </c>
      <c r="AL840" s="82" t="s">
        <v>8662</v>
      </c>
      <c r="AM840" s="82" t="s">
        <v>4979</v>
      </c>
      <c r="AN840" s="82">
        <v>8368</v>
      </c>
      <c r="AO840" s="82" t="s">
        <v>5019</v>
      </c>
      <c r="AP840" s="82"/>
      <c r="AQ840" s="83">
        <v>45502</v>
      </c>
      <c r="AR840" s="83"/>
      <c r="AS840" s="82">
        <v>0</v>
      </c>
      <c r="AT840" s="82"/>
      <c r="AU840" s="83">
        <v>45777</v>
      </c>
      <c r="AV840" s="82" t="s">
        <v>4979</v>
      </c>
      <c r="AW840" s="82">
        <v>10</v>
      </c>
      <c r="AX840" s="83"/>
      <c r="AY840" s="82" t="s">
        <v>4963</v>
      </c>
      <c r="AZ840" s="82">
        <v>1</v>
      </c>
      <c r="BA840" s="82"/>
      <c r="BB840" s="82"/>
      <c r="BC840" s="87"/>
      <c r="BD840" s="87"/>
      <c r="BE840" s="87"/>
      <c r="BF840" s="87"/>
      <c r="BG840" s="82" t="s">
        <v>4888</v>
      </c>
      <c r="BH840" s="82" t="s">
        <v>8753</v>
      </c>
      <c r="BI840" s="82"/>
      <c r="BJ840" s="82"/>
      <c r="BK840" s="82"/>
      <c r="BL840" s="86">
        <v>5820500</v>
      </c>
      <c r="BM840" s="82">
        <v>3.0097</v>
      </c>
      <c r="BN840" s="82" t="s">
        <v>5020</v>
      </c>
      <c r="BO840" s="82"/>
      <c r="BP840" s="88"/>
      <c r="BQ840" s="88"/>
      <c r="BR840" s="88"/>
      <c r="BS840" s="82"/>
      <c r="BT840" s="85"/>
    </row>
    <row r="841" spans="1:72" hidden="1">
      <c r="A841" s="82" t="s">
        <v>5103</v>
      </c>
      <c r="B841" s="82" t="s">
        <v>5104</v>
      </c>
      <c r="C841" s="82" t="s">
        <v>3168</v>
      </c>
      <c r="D841" s="82" t="s">
        <v>22097</v>
      </c>
      <c r="E841" s="82" t="s">
        <v>9684</v>
      </c>
      <c r="F841" s="82" t="s">
        <v>4978</v>
      </c>
      <c r="G841" s="83"/>
      <c r="H841" s="84">
        <v>2184</v>
      </c>
      <c r="I841" s="85"/>
      <c r="J841" s="82">
        <v>360.65</v>
      </c>
      <c r="K841" s="86">
        <v>0</v>
      </c>
      <c r="L841" s="82"/>
      <c r="M841" s="82"/>
      <c r="N841" s="82"/>
      <c r="O841" s="82"/>
      <c r="P841" s="82" t="s">
        <v>5018</v>
      </c>
      <c r="Q841" s="86"/>
      <c r="R841" s="82">
        <v>0</v>
      </c>
      <c r="S841" s="86">
        <v>2184</v>
      </c>
      <c r="T841" s="83">
        <v>45777</v>
      </c>
      <c r="U841" s="82">
        <v>100</v>
      </c>
      <c r="V841" s="82">
        <v>58129</v>
      </c>
      <c r="W841" s="82" t="s">
        <v>4961</v>
      </c>
      <c r="X841" s="82">
        <v>356.82769999999999</v>
      </c>
      <c r="Y841" s="86">
        <v>779311.7</v>
      </c>
      <c r="Z841" s="86"/>
      <c r="AA841" s="82">
        <v>360</v>
      </c>
      <c r="AB841" s="86">
        <v>0.18</v>
      </c>
      <c r="AC841" s="86">
        <v>787659.6</v>
      </c>
      <c r="AD841" s="86">
        <v>787659.6</v>
      </c>
      <c r="AE841" s="86">
        <v>0</v>
      </c>
      <c r="AF841" s="86">
        <v>8347.9</v>
      </c>
      <c r="AG841" s="86">
        <v>6928.3</v>
      </c>
      <c r="AH841" s="86">
        <v>1419.6</v>
      </c>
      <c r="AI841" s="86"/>
      <c r="AJ841" s="86">
        <v>193391505.47</v>
      </c>
      <c r="AK841" s="82">
        <v>0.4073</v>
      </c>
      <c r="AL841" s="82" t="s">
        <v>22098</v>
      </c>
      <c r="AM841" s="82" t="s">
        <v>4979</v>
      </c>
      <c r="AN841" s="82">
        <v>774964</v>
      </c>
      <c r="AO841" s="82" t="s">
        <v>4998</v>
      </c>
      <c r="AP841" s="82"/>
      <c r="AQ841" s="83"/>
      <c r="AR841" s="83"/>
      <c r="AS841" s="82">
        <v>0</v>
      </c>
      <c r="AT841" s="82"/>
      <c r="AU841" s="83">
        <v>45777</v>
      </c>
      <c r="AV841" s="82" t="s">
        <v>4979</v>
      </c>
      <c r="AW841" s="82">
        <v>1</v>
      </c>
      <c r="AX841" s="83"/>
      <c r="AY841" s="82" t="s">
        <v>4963</v>
      </c>
      <c r="AZ841" s="82">
        <v>1</v>
      </c>
      <c r="BA841" s="82"/>
      <c r="BB841" s="82"/>
      <c r="BC841" s="87"/>
      <c r="BD841" s="87"/>
      <c r="BE841" s="87"/>
      <c r="BF841" s="87"/>
      <c r="BG841" s="82" t="s">
        <v>4888</v>
      </c>
      <c r="BH841" s="82" t="s">
        <v>8753</v>
      </c>
      <c r="BI841" s="82"/>
      <c r="BJ841" s="82"/>
      <c r="BK841" s="82"/>
      <c r="BL841" s="86">
        <v>787659.6</v>
      </c>
      <c r="BM841" s="82">
        <v>0.4073</v>
      </c>
      <c r="BN841" s="82" t="s">
        <v>4998</v>
      </c>
      <c r="BO841" s="82"/>
      <c r="BP841" s="88"/>
      <c r="BQ841" s="88"/>
      <c r="BR841" s="88"/>
      <c r="BS841" s="82"/>
      <c r="BT841" s="85"/>
    </row>
    <row r="842" spans="1:72" hidden="1">
      <c r="A842" s="82" t="s">
        <v>5103</v>
      </c>
      <c r="B842" s="82" t="s">
        <v>5104</v>
      </c>
      <c r="C842" s="82" t="s">
        <v>12190</v>
      </c>
      <c r="D842" s="82" t="s">
        <v>8611</v>
      </c>
      <c r="E842" s="82" t="s">
        <v>3367</v>
      </c>
      <c r="F842" s="82" t="s">
        <v>4978</v>
      </c>
      <c r="G842" s="83"/>
      <c r="H842" s="84">
        <v>888</v>
      </c>
      <c r="I842" s="85"/>
      <c r="J842" s="82">
        <v>522.35</v>
      </c>
      <c r="K842" s="86">
        <v>0</v>
      </c>
      <c r="L842" s="82"/>
      <c r="M842" s="82"/>
      <c r="N842" s="82"/>
      <c r="O842" s="82"/>
      <c r="P842" s="82" t="s">
        <v>8612</v>
      </c>
      <c r="Q842" s="86"/>
      <c r="R842" s="82">
        <v>0</v>
      </c>
      <c r="S842" s="86">
        <v>1776</v>
      </c>
      <c r="T842" s="83">
        <v>45777</v>
      </c>
      <c r="U842" s="82">
        <v>100</v>
      </c>
      <c r="V842" s="82">
        <v>174238</v>
      </c>
      <c r="W842" s="82" t="s">
        <v>4961</v>
      </c>
      <c r="X842" s="82">
        <v>468.12920000000003</v>
      </c>
      <c r="Y842" s="86">
        <v>415698.76</v>
      </c>
      <c r="Z842" s="86"/>
      <c r="AA842" s="82">
        <v>529.15</v>
      </c>
      <c r="AB842" s="86">
        <v>-1.29</v>
      </c>
      <c r="AC842" s="86">
        <v>463846.8</v>
      </c>
      <c r="AD842" s="86">
        <v>463846.8</v>
      </c>
      <c r="AE842" s="86">
        <v>0</v>
      </c>
      <c r="AF842" s="86">
        <v>48148.04</v>
      </c>
      <c r="AG842" s="86">
        <v>54186.44</v>
      </c>
      <c r="AH842" s="86">
        <v>-6038.4</v>
      </c>
      <c r="AI842" s="86"/>
      <c r="AJ842" s="86">
        <v>193391505.47</v>
      </c>
      <c r="AK842" s="82">
        <v>0.23980000000000001</v>
      </c>
      <c r="AL842" s="82" t="s">
        <v>8613</v>
      </c>
      <c r="AM842" s="82" t="s">
        <v>4979</v>
      </c>
      <c r="AN842" s="82">
        <v>74134</v>
      </c>
      <c r="AO842" s="82" t="s">
        <v>8614</v>
      </c>
      <c r="AP842" s="82"/>
      <c r="AQ842" s="83">
        <v>45750</v>
      </c>
      <c r="AR842" s="83"/>
      <c r="AS842" s="82">
        <v>0</v>
      </c>
      <c r="AT842" s="82"/>
      <c r="AU842" s="83">
        <v>45777</v>
      </c>
      <c r="AV842" s="82" t="s">
        <v>4979</v>
      </c>
      <c r="AW842" s="82">
        <v>2</v>
      </c>
      <c r="AX842" s="83"/>
      <c r="AY842" s="82" t="s">
        <v>4963</v>
      </c>
      <c r="AZ842" s="82">
        <v>1</v>
      </c>
      <c r="BA842" s="82"/>
      <c r="BB842" s="82"/>
      <c r="BC842" s="87"/>
      <c r="BD842" s="87"/>
      <c r="BE842" s="87"/>
      <c r="BF842" s="87"/>
      <c r="BG842" s="82" t="s">
        <v>4888</v>
      </c>
      <c r="BH842" s="82" t="s">
        <v>8753</v>
      </c>
      <c r="BI842" s="82"/>
      <c r="BJ842" s="82"/>
      <c r="BK842" s="82"/>
      <c r="BL842" s="86">
        <v>463846.8</v>
      </c>
      <c r="BM842" s="82">
        <v>0.23980000000000001</v>
      </c>
      <c r="BN842" s="82" t="s">
        <v>4980</v>
      </c>
      <c r="BO842" s="82"/>
      <c r="BP842" s="88"/>
      <c r="BQ842" s="88"/>
      <c r="BR842" s="88"/>
      <c r="BS842" s="82"/>
      <c r="BT842" s="85"/>
    </row>
    <row r="843" spans="1:72" hidden="1">
      <c r="A843" s="82" t="s">
        <v>5103</v>
      </c>
      <c r="B843" s="82" t="s">
        <v>5104</v>
      </c>
      <c r="C843" s="82" t="s">
        <v>3184</v>
      </c>
      <c r="D843" s="82" t="s">
        <v>5720</v>
      </c>
      <c r="E843" s="82" t="s">
        <v>8798</v>
      </c>
      <c r="F843" s="82" t="s">
        <v>4978</v>
      </c>
      <c r="G843" s="83"/>
      <c r="H843" s="84">
        <v>896</v>
      </c>
      <c r="I843" s="85"/>
      <c r="J843" s="82">
        <v>1624.7</v>
      </c>
      <c r="K843" s="86">
        <v>0</v>
      </c>
      <c r="L843" s="82"/>
      <c r="M843" s="82"/>
      <c r="N843" s="82"/>
      <c r="O843" s="82"/>
      <c r="P843" s="82" t="s">
        <v>4992</v>
      </c>
      <c r="Q843" s="86"/>
      <c r="R843" s="82">
        <v>0</v>
      </c>
      <c r="S843" s="86">
        <v>896</v>
      </c>
      <c r="T843" s="83">
        <v>45777</v>
      </c>
      <c r="U843" s="82">
        <v>100</v>
      </c>
      <c r="V843" s="82">
        <v>39244</v>
      </c>
      <c r="W843" s="82" t="s">
        <v>4961</v>
      </c>
      <c r="X843" s="82">
        <v>1606.7315000000001</v>
      </c>
      <c r="Y843" s="86">
        <v>1439631.42</v>
      </c>
      <c r="Z843" s="86"/>
      <c r="AA843" s="82">
        <v>1651.2</v>
      </c>
      <c r="AB843" s="86">
        <v>-1.6</v>
      </c>
      <c r="AC843" s="86">
        <v>1455731.2</v>
      </c>
      <c r="AD843" s="86">
        <v>1455731.2</v>
      </c>
      <c r="AE843" s="86">
        <v>0</v>
      </c>
      <c r="AF843" s="86">
        <v>16099.78</v>
      </c>
      <c r="AG843" s="86">
        <v>39843.78</v>
      </c>
      <c r="AH843" s="86">
        <v>-23744</v>
      </c>
      <c r="AI843" s="86"/>
      <c r="AJ843" s="86">
        <v>193391505.47</v>
      </c>
      <c r="AK843" s="82">
        <v>0.75270000000000004</v>
      </c>
      <c r="AL843" s="82" t="s">
        <v>8799</v>
      </c>
      <c r="AM843" s="82" t="s">
        <v>4979</v>
      </c>
      <c r="AN843" s="82">
        <v>769618</v>
      </c>
      <c r="AO843" s="82" t="s">
        <v>4993</v>
      </c>
      <c r="AP843" s="82"/>
      <c r="AQ843" s="83"/>
      <c r="AR843" s="83"/>
      <c r="AS843" s="82">
        <v>0</v>
      </c>
      <c r="AT843" s="82"/>
      <c r="AU843" s="83">
        <v>45777</v>
      </c>
      <c r="AV843" s="82" t="s">
        <v>4979</v>
      </c>
      <c r="AW843" s="82">
        <v>1</v>
      </c>
      <c r="AX843" s="83"/>
      <c r="AY843" s="82" t="s">
        <v>4963</v>
      </c>
      <c r="AZ843" s="82">
        <v>1</v>
      </c>
      <c r="BA843" s="82"/>
      <c r="BB843" s="82"/>
      <c r="BC843" s="87"/>
      <c r="BD843" s="87"/>
      <c r="BE843" s="87"/>
      <c r="BF843" s="87"/>
      <c r="BG843" s="82" t="s">
        <v>4888</v>
      </c>
      <c r="BH843" s="82" t="s">
        <v>8753</v>
      </c>
      <c r="BI843" s="82"/>
      <c r="BJ843" s="82"/>
      <c r="BK843" s="82"/>
      <c r="BL843" s="86">
        <v>1455731.2</v>
      </c>
      <c r="BM843" s="82">
        <v>0.75270000000000004</v>
      </c>
      <c r="BN843" s="82" t="s">
        <v>4994</v>
      </c>
      <c r="BO843" s="82"/>
      <c r="BP843" s="88"/>
      <c r="BQ843" s="88"/>
      <c r="BR843" s="88"/>
      <c r="BS843" s="82"/>
      <c r="BT843" s="85"/>
    </row>
    <row r="844" spans="1:72" hidden="1">
      <c r="A844" s="82" t="s">
        <v>5103</v>
      </c>
      <c r="B844" s="82" t="s">
        <v>5104</v>
      </c>
      <c r="C844" s="82" t="s">
        <v>21841</v>
      </c>
      <c r="D844" s="82" t="s">
        <v>21842</v>
      </c>
      <c r="E844" s="82" t="s">
        <v>4965</v>
      </c>
      <c r="F844" s="82" t="s">
        <v>4966</v>
      </c>
      <c r="G844" s="83">
        <v>45779</v>
      </c>
      <c r="H844" s="84">
        <v>317758.85600000003</v>
      </c>
      <c r="I844" s="85"/>
      <c r="J844" s="82">
        <v>99.98357</v>
      </c>
      <c r="K844" s="86">
        <v>0</v>
      </c>
      <c r="L844" s="82"/>
      <c r="M844" s="82"/>
      <c r="N844" s="82"/>
      <c r="O844" s="82"/>
      <c r="P844" s="82" t="s">
        <v>4967</v>
      </c>
      <c r="Q844" s="86">
        <v>31775885.600000001</v>
      </c>
      <c r="R844" s="82">
        <v>0.01</v>
      </c>
      <c r="S844" s="86">
        <v>31775885.600000001</v>
      </c>
      <c r="T844" s="83">
        <v>45777</v>
      </c>
      <c r="U844" s="82">
        <v>247</v>
      </c>
      <c r="V844" s="82">
        <v>178347</v>
      </c>
      <c r="W844" s="82" t="s">
        <v>4961</v>
      </c>
      <c r="X844" s="82">
        <v>99.967100000000002</v>
      </c>
      <c r="Y844" s="86">
        <v>31765445.949999999</v>
      </c>
      <c r="Z844" s="86">
        <v>31770665.780000001</v>
      </c>
      <c r="AA844" s="82"/>
      <c r="AB844" s="86"/>
      <c r="AC844" s="86">
        <v>31770665.780000001</v>
      </c>
      <c r="AD844" s="86">
        <v>31770665.780000001</v>
      </c>
      <c r="AE844" s="86">
        <v>5219.83</v>
      </c>
      <c r="AF844" s="86">
        <v>0</v>
      </c>
      <c r="AG844" s="86"/>
      <c r="AH844" s="86">
        <v>0</v>
      </c>
      <c r="AI844" s="86"/>
      <c r="AJ844" s="86">
        <v>193391505.47</v>
      </c>
      <c r="AK844" s="82">
        <v>16.4282</v>
      </c>
      <c r="AL844" s="82" t="s">
        <v>21843</v>
      </c>
      <c r="AM844" s="82" t="s">
        <v>4968</v>
      </c>
      <c r="AN844" s="82">
        <v>73640</v>
      </c>
      <c r="AO844" s="82" t="s">
        <v>4967</v>
      </c>
      <c r="AP844" s="82"/>
      <c r="AQ844" s="83"/>
      <c r="AR844" s="83"/>
      <c r="AS844" s="82">
        <v>2</v>
      </c>
      <c r="AT844" s="82"/>
      <c r="AU844" s="83">
        <v>45777</v>
      </c>
      <c r="AV844" s="82" t="s">
        <v>4968</v>
      </c>
      <c r="AW844" s="82">
        <v>100</v>
      </c>
      <c r="AX844" s="83"/>
      <c r="AY844" s="82" t="s">
        <v>4969</v>
      </c>
      <c r="AZ844" s="82">
        <v>1</v>
      </c>
      <c r="BA844" s="82"/>
      <c r="BB844" s="82"/>
      <c r="BC844" s="87"/>
      <c r="BD844" s="87"/>
      <c r="BE844" s="87"/>
      <c r="BF844" s="87"/>
      <c r="BG844" s="82" t="s">
        <v>4888</v>
      </c>
      <c r="BH844" s="82" t="s">
        <v>8753</v>
      </c>
      <c r="BI844" s="82"/>
      <c r="BJ844" s="82"/>
      <c r="BK844" s="82"/>
      <c r="BL844" s="86">
        <v>31770665.780000001</v>
      </c>
      <c r="BM844" s="82">
        <v>16.4282</v>
      </c>
      <c r="BN844" s="82" t="s">
        <v>4967</v>
      </c>
      <c r="BO844" s="82"/>
      <c r="BP844" s="88"/>
      <c r="BQ844" s="88"/>
      <c r="BR844" s="88"/>
      <c r="BS844" s="82"/>
      <c r="BT844" s="85"/>
    </row>
    <row r="845" spans="1:72" hidden="1">
      <c r="A845" s="82" t="s">
        <v>5103</v>
      </c>
      <c r="B845" s="82" t="s">
        <v>5104</v>
      </c>
      <c r="C845" s="82"/>
      <c r="D845" s="82"/>
      <c r="E845" s="82"/>
      <c r="F845" s="82" t="s">
        <v>4970</v>
      </c>
      <c r="G845" s="83"/>
      <c r="H845" s="84"/>
      <c r="I845" s="85"/>
      <c r="J845" s="82"/>
      <c r="K845" s="86"/>
      <c r="L845" s="82"/>
      <c r="M845" s="82"/>
      <c r="N845" s="82"/>
      <c r="O845" s="82"/>
      <c r="P845" s="82" t="s">
        <v>4971</v>
      </c>
      <c r="Q845" s="86"/>
      <c r="R845" s="82">
        <v>0</v>
      </c>
      <c r="S845" s="86"/>
      <c r="T845" s="83">
        <v>45777</v>
      </c>
      <c r="U845" s="82"/>
      <c r="V845" s="82"/>
      <c r="W845" s="82"/>
      <c r="X845" s="82"/>
      <c r="Y845" s="86"/>
      <c r="Z845" s="86"/>
      <c r="AA845" s="82"/>
      <c r="AB845" s="86"/>
      <c r="AC845" s="86">
        <v>-3158505.87</v>
      </c>
      <c r="AD845" s="86">
        <v>-3158505.87</v>
      </c>
      <c r="AE845" s="86"/>
      <c r="AF845" s="86"/>
      <c r="AG845" s="86"/>
      <c r="AH845" s="86">
        <v>0</v>
      </c>
      <c r="AI845" s="86"/>
      <c r="AJ845" s="86"/>
      <c r="AK845" s="82">
        <v>-1.6335</v>
      </c>
      <c r="AL845" s="82"/>
      <c r="AM845" s="82"/>
      <c r="AN845" s="82"/>
      <c r="AO845" s="82" t="s">
        <v>4971</v>
      </c>
      <c r="AP845" s="82"/>
      <c r="AQ845" s="83"/>
      <c r="AR845" s="83"/>
      <c r="AS845" s="82"/>
      <c r="AT845" s="82"/>
      <c r="AU845" s="83"/>
      <c r="AV845" s="82"/>
      <c r="AW845" s="82"/>
      <c r="AX845" s="83"/>
      <c r="AY845" s="82" t="s">
        <v>4963</v>
      </c>
      <c r="AZ845" s="82">
        <v>1</v>
      </c>
      <c r="BA845" s="82"/>
      <c r="BB845" s="82"/>
      <c r="BC845" s="87"/>
      <c r="BD845" s="87"/>
      <c r="BE845" s="87"/>
      <c r="BF845" s="87"/>
      <c r="BG845" s="82" t="s">
        <v>4888</v>
      </c>
      <c r="BH845" s="82" t="s">
        <v>8753</v>
      </c>
      <c r="BI845" s="82"/>
      <c r="BJ845" s="82"/>
      <c r="BK845" s="82"/>
      <c r="BL845" s="86">
        <v>-3158505.87</v>
      </c>
      <c r="BM845" s="82">
        <v>-1.6335</v>
      </c>
      <c r="BN845" s="82" t="s">
        <v>4971</v>
      </c>
      <c r="BO845" s="82"/>
      <c r="BP845" s="88"/>
      <c r="BQ845" s="88"/>
      <c r="BR845" s="88"/>
      <c r="BS845" s="82"/>
      <c r="BT845" s="85"/>
    </row>
    <row r="846" spans="1:72" hidden="1">
      <c r="A846" s="82" t="s">
        <v>5103</v>
      </c>
      <c r="B846" s="82" t="s">
        <v>5104</v>
      </c>
      <c r="C846" s="82"/>
      <c r="D846" s="82" t="s">
        <v>22099</v>
      </c>
      <c r="E846" s="82" t="s">
        <v>8709</v>
      </c>
      <c r="F846" s="82" t="s">
        <v>8508</v>
      </c>
      <c r="G846" s="83">
        <v>45806</v>
      </c>
      <c r="H846" s="84">
        <v>-20000</v>
      </c>
      <c r="I846" s="85"/>
      <c r="J846" s="82">
        <v>226.46</v>
      </c>
      <c r="K846" s="86"/>
      <c r="L846" s="82"/>
      <c r="M846" s="82"/>
      <c r="N846" s="82"/>
      <c r="O846" s="82"/>
      <c r="P846" s="82" t="s">
        <v>8710</v>
      </c>
      <c r="Q846" s="86"/>
      <c r="R846" s="82">
        <v>0</v>
      </c>
      <c r="S846" s="86">
        <v>-20000</v>
      </c>
      <c r="T846" s="83">
        <v>45777</v>
      </c>
      <c r="U846" s="82">
        <v>302</v>
      </c>
      <c r="V846" s="82">
        <v>40286</v>
      </c>
      <c r="W846" s="82" t="s">
        <v>4961</v>
      </c>
      <c r="X846" s="82">
        <v>223.21879999999999</v>
      </c>
      <c r="Y846" s="86">
        <v>-4464376</v>
      </c>
      <c r="Z846" s="86"/>
      <c r="AA846" s="82">
        <v>228.49</v>
      </c>
      <c r="AB846" s="86">
        <v>-0.89</v>
      </c>
      <c r="AC846" s="86">
        <v>-4529200</v>
      </c>
      <c r="AD846" s="86">
        <v>-64824</v>
      </c>
      <c r="AE846" s="86"/>
      <c r="AF846" s="86">
        <v>-64824</v>
      </c>
      <c r="AG846" s="86"/>
      <c r="AH846" s="86">
        <v>-64824</v>
      </c>
      <c r="AI846" s="86"/>
      <c r="AJ846" s="86">
        <v>193391505.47</v>
      </c>
      <c r="AK846" s="82">
        <v>-2.3420000000000001</v>
      </c>
      <c r="AL846" s="82" t="s">
        <v>22100</v>
      </c>
      <c r="AM846" s="82"/>
      <c r="AN846" s="82">
        <v>6112</v>
      </c>
      <c r="AO846" s="82" t="s">
        <v>8666</v>
      </c>
      <c r="AP846" s="82"/>
      <c r="AQ846" s="83"/>
      <c r="AR846" s="83"/>
      <c r="AS846" s="82"/>
      <c r="AT846" s="82"/>
      <c r="AU846" s="83">
        <v>45777</v>
      </c>
      <c r="AV846" s="82" t="s">
        <v>21951</v>
      </c>
      <c r="AW846" s="82">
        <v>1</v>
      </c>
      <c r="AX846" s="83"/>
      <c r="AY846" s="82" t="s">
        <v>4963</v>
      </c>
      <c r="AZ846" s="82">
        <v>1</v>
      </c>
      <c r="BA846" s="82"/>
      <c r="BB846" s="82"/>
      <c r="BC846" s="87"/>
      <c r="BD846" s="87"/>
      <c r="BE846" s="87"/>
      <c r="BF846" s="87"/>
      <c r="BG846" s="82" t="s">
        <v>4888</v>
      </c>
      <c r="BH846" s="82" t="s">
        <v>8753</v>
      </c>
      <c r="BI846" s="82"/>
      <c r="BJ846" s="82"/>
      <c r="BK846" s="82"/>
      <c r="BL846" s="86">
        <v>-4529200</v>
      </c>
      <c r="BM846" s="82">
        <v>-2.3420000000000001</v>
      </c>
      <c r="BN846" s="82" t="s">
        <v>5002</v>
      </c>
      <c r="BO846" s="82"/>
      <c r="BP846" s="88"/>
      <c r="BQ846" s="88"/>
      <c r="BR846" s="88"/>
      <c r="BS846" s="82"/>
      <c r="BT846" s="85"/>
    </row>
    <row r="847" spans="1:72" hidden="1">
      <c r="A847" s="82" t="s">
        <v>5103</v>
      </c>
      <c r="B847" s="82" t="s">
        <v>5104</v>
      </c>
      <c r="C847" s="82"/>
      <c r="D847" s="82" t="s">
        <v>21962</v>
      </c>
      <c r="E847" s="82" t="s">
        <v>4972</v>
      </c>
      <c r="F847" s="82" t="s">
        <v>8508</v>
      </c>
      <c r="G847" s="83">
        <v>45806</v>
      </c>
      <c r="H847" s="84">
        <v>-29250</v>
      </c>
      <c r="I847" s="85"/>
      <c r="J847" s="82">
        <v>250.48</v>
      </c>
      <c r="K847" s="86"/>
      <c r="L847" s="82"/>
      <c r="M847" s="82"/>
      <c r="N847" s="82"/>
      <c r="O847" s="82"/>
      <c r="P847" s="82" t="s">
        <v>4973</v>
      </c>
      <c r="Q847" s="86"/>
      <c r="R847" s="82">
        <v>0</v>
      </c>
      <c r="S847" s="86">
        <v>-29250</v>
      </c>
      <c r="T847" s="83">
        <v>45777</v>
      </c>
      <c r="U847" s="82">
        <v>302</v>
      </c>
      <c r="V847" s="82">
        <v>40299</v>
      </c>
      <c r="W847" s="82" t="s">
        <v>4961</v>
      </c>
      <c r="X847" s="82">
        <v>256.63299999999998</v>
      </c>
      <c r="Y847" s="86">
        <v>-7506515.25</v>
      </c>
      <c r="Z847" s="86"/>
      <c r="AA847" s="82">
        <v>253.81</v>
      </c>
      <c r="AB847" s="86">
        <v>-1.31</v>
      </c>
      <c r="AC847" s="86">
        <v>-7326540</v>
      </c>
      <c r="AD847" s="86">
        <v>179975.25</v>
      </c>
      <c r="AE847" s="86"/>
      <c r="AF847" s="86">
        <v>179975.25</v>
      </c>
      <c r="AG847" s="86"/>
      <c r="AH847" s="86">
        <v>179975.25</v>
      </c>
      <c r="AI847" s="86"/>
      <c r="AJ847" s="86">
        <v>193391505.47</v>
      </c>
      <c r="AK847" s="82">
        <v>-3.7884000000000002</v>
      </c>
      <c r="AL847" s="82" t="s">
        <v>21963</v>
      </c>
      <c r="AM847" s="82"/>
      <c r="AN847" s="82">
        <v>6194</v>
      </c>
      <c r="AO847" s="82" t="s">
        <v>4962</v>
      </c>
      <c r="AP847" s="82"/>
      <c r="AQ847" s="83"/>
      <c r="AR847" s="83"/>
      <c r="AS847" s="82"/>
      <c r="AT847" s="82"/>
      <c r="AU847" s="83">
        <v>45777</v>
      </c>
      <c r="AV847" s="82" t="s">
        <v>21951</v>
      </c>
      <c r="AW847" s="82">
        <v>1</v>
      </c>
      <c r="AX847" s="83"/>
      <c r="AY847" s="82" t="s">
        <v>4963</v>
      </c>
      <c r="AZ847" s="82">
        <v>1</v>
      </c>
      <c r="BA847" s="82"/>
      <c r="BB847" s="82"/>
      <c r="BC847" s="87"/>
      <c r="BD847" s="87"/>
      <c r="BE847" s="87"/>
      <c r="BF847" s="87"/>
      <c r="BG847" s="82" t="s">
        <v>4888</v>
      </c>
      <c r="BH847" s="82" t="s">
        <v>8753</v>
      </c>
      <c r="BI847" s="82"/>
      <c r="BJ847" s="82"/>
      <c r="BK847" s="82"/>
      <c r="BL847" s="86">
        <v>-7326540</v>
      </c>
      <c r="BM847" s="82">
        <v>-3.7884000000000002</v>
      </c>
      <c r="BN847" s="82" t="s">
        <v>4964</v>
      </c>
      <c r="BO847" s="82"/>
      <c r="BP847" s="88"/>
      <c r="BQ847" s="88"/>
      <c r="BR847" s="88"/>
      <c r="BS847" s="82"/>
      <c r="BT847" s="85"/>
    </row>
    <row r="848" spans="1:72" hidden="1">
      <c r="A848" s="82" t="s">
        <v>5103</v>
      </c>
      <c r="B848" s="82" t="s">
        <v>5104</v>
      </c>
      <c r="C848" s="82"/>
      <c r="D848" s="82" t="s">
        <v>22069</v>
      </c>
      <c r="E848" s="82" t="s">
        <v>8438</v>
      </c>
      <c r="F848" s="82" t="s">
        <v>8508</v>
      </c>
      <c r="G848" s="83">
        <v>45806</v>
      </c>
      <c r="H848" s="84">
        <v>-1425</v>
      </c>
      <c r="I848" s="85"/>
      <c r="J848" s="82">
        <v>1868.8</v>
      </c>
      <c r="K848" s="86"/>
      <c r="L848" s="82"/>
      <c r="M848" s="82"/>
      <c r="N848" s="82"/>
      <c r="O848" s="82"/>
      <c r="P848" s="82" t="s">
        <v>8439</v>
      </c>
      <c r="Q848" s="86"/>
      <c r="R848" s="82">
        <v>0</v>
      </c>
      <c r="S848" s="86">
        <v>-1425</v>
      </c>
      <c r="T848" s="83">
        <v>45777</v>
      </c>
      <c r="U848" s="82">
        <v>302</v>
      </c>
      <c r="V848" s="82">
        <v>40306</v>
      </c>
      <c r="W848" s="82" t="s">
        <v>4961</v>
      </c>
      <c r="X848" s="82">
        <v>1875.9</v>
      </c>
      <c r="Y848" s="86">
        <v>-2673157.5</v>
      </c>
      <c r="Z848" s="86"/>
      <c r="AA848" s="82">
        <v>1829</v>
      </c>
      <c r="AB848" s="86">
        <v>2.1800000000000002</v>
      </c>
      <c r="AC848" s="86">
        <v>-2663040</v>
      </c>
      <c r="AD848" s="86">
        <v>10117.5</v>
      </c>
      <c r="AE848" s="86"/>
      <c r="AF848" s="86">
        <v>10117.5</v>
      </c>
      <c r="AG848" s="86"/>
      <c r="AH848" s="86">
        <v>10117.5</v>
      </c>
      <c r="AI848" s="86"/>
      <c r="AJ848" s="86">
        <v>193391505.47</v>
      </c>
      <c r="AK848" s="82">
        <v>-1.377</v>
      </c>
      <c r="AL848" s="82" t="s">
        <v>22070</v>
      </c>
      <c r="AM848" s="82"/>
      <c r="AN848" s="82">
        <v>6253</v>
      </c>
      <c r="AO848" s="82" t="s">
        <v>8441</v>
      </c>
      <c r="AP848" s="82"/>
      <c r="AQ848" s="83"/>
      <c r="AR848" s="83"/>
      <c r="AS848" s="82"/>
      <c r="AT848" s="82"/>
      <c r="AU848" s="83">
        <v>45777</v>
      </c>
      <c r="AV848" s="82" t="s">
        <v>21951</v>
      </c>
      <c r="AW848" s="82">
        <v>1</v>
      </c>
      <c r="AX848" s="83"/>
      <c r="AY848" s="82" t="s">
        <v>4963</v>
      </c>
      <c r="AZ848" s="82">
        <v>1</v>
      </c>
      <c r="BA848" s="82"/>
      <c r="BB848" s="82"/>
      <c r="BC848" s="87"/>
      <c r="BD848" s="87"/>
      <c r="BE848" s="87"/>
      <c r="BF848" s="87"/>
      <c r="BG848" s="82" t="s">
        <v>4888</v>
      </c>
      <c r="BH848" s="82" t="s">
        <v>8753</v>
      </c>
      <c r="BI848" s="82"/>
      <c r="BJ848" s="82"/>
      <c r="BK848" s="82"/>
      <c r="BL848" s="86">
        <v>-2663040</v>
      </c>
      <c r="BM848" s="82">
        <v>-1.377</v>
      </c>
      <c r="BN848" s="82" t="s">
        <v>8442</v>
      </c>
      <c r="BO848" s="82"/>
      <c r="BP848" s="88"/>
      <c r="BQ848" s="88"/>
      <c r="BR848" s="88"/>
      <c r="BS848" s="82"/>
      <c r="BT848" s="85"/>
    </row>
    <row r="849" spans="1:72" hidden="1">
      <c r="A849" s="82" t="s">
        <v>5103</v>
      </c>
      <c r="B849" s="82" t="s">
        <v>5104</v>
      </c>
      <c r="C849" s="82"/>
      <c r="D849" s="82" t="s">
        <v>22101</v>
      </c>
      <c r="E849" s="82" t="s">
        <v>8535</v>
      </c>
      <c r="F849" s="82" t="s">
        <v>8508</v>
      </c>
      <c r="G849" s="83">
        <v>45806</v>
      </c>
      <c r="H849" s="84">
        <v>-450</v>
      </c>
      <c r="I849" s="85"/>
      <c r="J849" s="82">
        <v>3836.2</v>
      </c>
      <c r="K849" s="86"/>
      <c r="L849" s="82"/>
      <c r="M849" s="82"/>
      <c r="N849" s="82"/>
      <c r="O849" s="82"/>
      <c r="P849" s="82" t="s">
        <v>8536</v>
      </c>
      <c r="Q849" s="86"/>
      <c r="R849" s="82">
        <v>0</v>
      </c>
      <c r="S849" s="86">
        <v>-450</v>
      </c>
      <c r="T849" s="83">
        <v>45777</v>
      </c>
      <c r="U849" s="82">
        <v>302</v>
      </c>
      <c r="V849" s="82">
        <v>40373</v>
      </c>
      <c r="W849" s="82" t="s">
        <v>4961</v>
      </c>
      <c r="X849" s="82">
        <v>3841.4</v>
      </c>
      <c r="Y849" s="86">
        <v>-1728630</v>
      </c>
      <c r="Z849" s="86"/>
      <c r="AA849" s="82">
        <v>3865.9</v>
      </c>
      <c r="AB849" s="86">
        <v>-0.77</v>
      </c>
      <c r="AC849" s="86">
        <v>-1726290</v>
      </c>
      <c r="AD849" s="86">
        <v>2340</v>
      </c>
      <c r="AE849" s="86"/>
      <c r="AF849" s="86">
        <v>2340</v>
      </c>
      <c r="AG849" s="86"/>
      <c r="AH849" s="86">
        <v>2340</v>
      </c>
      <c r="AI849" s="86"/>
      <c r="AJ849" s="86">
        <v>193391505.47</v>
      </c>
      <c r="AK849" s="82">
        <v>-0.89259999999999995</v>
      </c>
      <c r="AL849" s="82" t="s">
        <v>22102</v>
      </c>
      <c r="AM849" s="82"/>
      <c r="AN849" s="82">
        <v>6894</v>
      </c>
      <c r="AO849" s="82" t="s">
        <v>8339</v>
      </c>
      <c r="AP849" s="82"/>
      <c r="AQ849" s="83"/>
      <c r="AR849" s="83"/>
      <c r="AS849" s="82"/>
      <c r="AT849" s="82"/>
      <c r="AU849" s="83">
        <v>45777</v>
      </c>
      <c r="AV849" s="82" t="s">
        <v>21951</v>
      </c>
      <c r="AW849" s="82">
        <v>1</v>
      </c>
      <c r="AX849" s="83"/>
      <c r="AY849" s="82" t="s">
        <v>4963</v>
      </c>
      <c r="AZ849" s="82">
        <v>1</v>
      </c>
      <c r="BA849" s="82"/>
      <c r="BB849" s="82"/>
      <c r="BC849" s="87"/>
      <c r="BD849" s="87"/>
      <c r="BE849" s="87"/>
      <c r="BF849" s="87"/>
      <c r="BG849" s="82" t="s">
        <v>4888</v>
      </c>
      <c r="BH849" s="82" t="s">
        <v>8753</v>
      </c>
      <c r="BI849" s="82"/>
      <c r="BJ849" s="82"/>
      <c r="BK849" s="82"/>
      <c r="BL849" s="86">
        <v>-1726290</v>
      </c>
      <c r="BM849" s="82">
        <v>-0.89259999999999995</v>
      </c>
      <c r="BN849" s="82" t="s">
        <v>4984</v>
      </c>
      <c r="BO849" s="82"/>
      <c r="BP849" s="88"/>
      <c r="BQ849" s="88"/>
      <c r="BR849" s="88"/>
      <c r="BS849" s="82"/>
      <c r="BT849" s="85"/>
    </row>
    <row r="850" spans="1:72" hidden="1">
      <c r="A850" s="82" t="s">
        <v>5103</v>
      </c>
      <c r="B850" s="82" t="s">
        <v>5104</v>
      </c>
      <c r="C850" s="82"/>
      <c r="D850" s="82" t="s">
        <v>22103</v>
      </c>
      <c r="E850" s="82" t="s">
        <v>8328</v>
      </c>
      <c r="F850" s="82" t="s">
        <v>8508</v>
      </c>
      <c r="G850" s="83">
        <v>45806</v>
      </c>
      <c r="H850" s="84">
        <v>-2400</v>
      </c>
      <c r="I850" s="85"/>
      <c r="J850" s="82">
        <v>2351</v>
      </c>
      <c r="K850" s="86"/>
      <c r="L850" s="82"/>
      <c r="M850" s="82"/>
      <c r="N850" s="82"/>
      <c r="O850" s="82"/>
      <c r="P850" s="82" t="s">
        <v>8329</v>
      </c>
      <c r="Q850" s="86"/>
      <c r="R850" s="82">
        <v>0</v>
      </c>
      <c r="S850" s="86">
        <v>-2400</v>
      </c>
      <c r="T850" s="83">
        <v>45777</v>
      </c>
      <c r="U850" s="82">
        <v>302</v>
      </c>
      <c r="V850" s="82">
        <v>40378</v>
      </c>
      <c r="W850" s="82" t="s">
        <v>4961</v>
      </c>
      <c r="X850" s="82">
        <v>2407.9625000000001</v>
      </c>
      <c r="Y850" s="86">
        <v>-5779110</v>
      </c>
      <c r="Z850" s="86"/>
      <c r="AA850" s="82">
        <v>2333.8000000000002</v>
      </c>
      <c r="AB850" s="86">
        <v>0.74</v>
      </c>
      <c r="AC850" s="86">
        <v>-5642400</v>
      </c>
      <c r="AD850" s="86">
        <v>136710</v>
      </c>
      <c r="AE850" s="86"/>
      <c r="AF850" s="86">
        <v>136710</v>
      </c>
      <c r="AG850" s="86"/>
      <c r="AH850" s="86">
        <v>136710</v>
      </c>
      <c r="AI850" s="86"/>
      <c r="AJ850" s="86">
        <v>193391505.47</v>
      </c>
      <c r="AK850" s="82">
        <v>-2.9176000000000002</v>
      </c>
      <c r="AL850" s="82" t="s">
        <v>22104</v>
      </c>
      <c r="AM850" s="82"/>
      <c r="AN850" s="82">
        <v>6926</v>
      </c>
      <c r="AO850" s="82" t="s">
        <v>8329</v>
      </c>
      <c r="AP850" s="82"/>
      <c r="AQ850" s="83"/>
      <c r="AR850" s="83"/>
      <c r="AS850" s="82"/>
      <c r="AT850" s="82"/>
      <c r="AU850" s="83">
        <v>45777</v>
      </c>
      <c r="AV850" s="82" t="s">
        <v>21951</v>
      </c>
      <c r="AW850" s="82">
        <v>1</v>
      </c>
      <c r="AX850" s="83"/>
      <c r="AY850" s="82" t="s">
        <v>4963</v>
      </c>
      <c r="AZ850" s="82">
        <v>1</v>
      </c>
      <c r="BA850" s="82"/>
      <c r="BB850" s="82"/>
      <c r="BC850" s="87"/>
      <c r="BD850" s="87"/>
      <c r="BE850" s="87"/>
      <c r="BF850" s="87"/>
      <c r="BG850" s="82" t="s">
        <v>4888</v>
      </c>
      <c r="BH850" s="82" t="s">
        <v>8753</v>
      </c>
      <c r="BI850" s="82"/>
      <c r="BJ850" s="82"/>
      <c r="BK850" s="82"/>
      <c r="BL850" s="86">
        <v>-5642400</v>
      </c>
      <c r="BM850" s="82">
        <v>-2.9176000000000002</v>
      </c>
      <c r="BN850" s="82" t="s">
        <v>4980</v>
      </c>
      <c r="BO850" s="82"/>
      <c r="BP850" s="88"/>
      <c r="BQ850" s="88"/>
      <c r="BR850" s="88"/>
      <c r="BS850" s="82"/>
      <c r="BT850" s="85"/>
    </row>
    <row r="851" spans="1:72" hidden="1">
      <c r="A851" s="82" t="s">
        <v>5103</v>
      </c>
      <c r="B851" s="82" t="s">
        <v>5104</v>
      </c>
      <c r="C851" s="82"/>
      <c r="D851" s="82" t="s">
        <v>22002</v>
      </c>
      <c r="E851" s="82" t="s">
        <v>8332</v>
      </c>
      <c r="F851" s="82" t="s">
        <v>8508</v>
      </c>
      <c r="G851" s="83">
        <v>45806</v>
      </c>
      <c r="H851" s="84">
        <v>-3600</v>
      </c>
      <c r="I851" s="85"/>
      <c r="J851" s="82">
        <v>1504.6</v>
      </c>
      <c r="K851" s="86"/>
      <c r="L851" s="82"/>
      <c r="M851" s="82"/>
      <c r="N851" s="82"/>
      <c r="O851" s="82"/>
      <c r="P851" s="82" t="s">
        <v>4981</v>
      </c>
      <c r="Q851" s="86"/>
      <c r="R851" s="82">
        <v>0</v>
      </c>
      <c r="S851" s="86">
        <v>-3600</v>
      </c>
      <c r="T851" s="83">
        <v>45777</v>
      </c>
      <c r="U851" s="82">
        <v>302</v>
      </c>
      <c r="V851" s="82">
        <v>40400</v>
      </c>
      <c r="W851" s="82" t="s">
        <v>4961</v>
      </c>
      <c r="X851" s="82">
        <v>1431.2444</v>
      </c>
      <c r="Y851" s="86">
        <v>-5152479.84</v>
      </c>
      <c r="Z851" s="86"/>
      <c r="AA851" s="82">
        <v>1501.7</v>
      </c>
      <c r="AB851" s="86">
        <v>0.19</v>
      </c>
      <c r="AC851" s="86">
        <v>-5416560</v>
      </c>
      <c r="AD851" s="86">
        <v>-264080.15999999997</v>
      </c>
      <c r="AE851" s="86"/>
      <c r="AF851" s="86">
        <v>-264080.15999999997</v>
      </c>
      <c r="AG851" s="86"/>
      <c r="AH851" s="86">
        <v>-264080.15999999997</v>
      </c>
      <c r="AI851" s="86"/>
      <c r="AJ851" s="86">
        <v>193391505.47</v>
      </c>
      <c r="AK851" s="82">
        <v>-2.8008000000000002</v>
      </c>
      <c r="AL851" s="82" t="s">
        <v>22003</v>
      </c>
      <c r="AM851" s="82"/>
      <c r="AN851" s="82">
        <v>7079</v>
      </c>
      <c r="AO851" s="82" t="s">
        <v>4982</v>
      </c>
      <c r="AP851" s="82"/>
      <c r="AQ851" s="83"/>
      <c r="AR851" s="83"/>
      <c r="AS851" s="82"/>
      <c r="AT851" s="82"/>
      <c r="AU851" s="83">
        <v>45777</v>
      </c>
      <c r="AV851" s="82" t="s">
        <v>21951</v>
      </c>
      <c r="AW851" s="82">
        <v>1</v>
      </c>
      <c r="AX851" s="83"/>
      <c r="AY851" s="82" t="s">
        <v>4963</v>
      </c>
      <c r="AZ851" s="82">
        <v>1</v>
      </c>
      <c r="BA851" s="82"/>
      <c r="BB851" s="82"/>
      <c r="BC851" s="87"/>
      <c r="BD851" s="87"/>
      <c r="BE851" s="87"/>
      <c r="BF851" s="87"/>
      <c r="BG851" s="82" t="s">
        <v>4888</v>
      </c>
      <c r="BH851" s="82" t="s">
        <v>8753</v>
      </c>
      <c r="BI851" s="82"/>
      <c r="BJ851" s="82"/>
      <c r="BK851" s="82"/>
      <c r="BL851" s="86">
        <v>-5416560</v>
      </c>
      <c r="BM851" s="82">
        <v>-2.8008000000000002</v>
      </c>
      <c r="BN851" s="82" t="s">
        <v>4983</v>
      </c>
      <c r="BO851" s="82"/>
      <c r="BP851" s="88"/>
      <c r="BQ851" s="88"/>
      <c r="BR851" s="88"/>
      <c r="BS851" s="82"/>
      <c r="BT851" s="85"/>
    </row>
    <row r="852" spans="1:72" hidden="1">
      <c r="A852" s="82" t="s">
        <v>5103</v>
      </c>
      <c r="B852" s="82" t="s">
        <v>5104</v>
      </c>
      <c r="C852" s="82"/>
      <c r="D852" s="82" t="s">
        <v>22105</v>
      </c>
      <c r="E852" s="82" t="s">
        <v>8277</v>
      </c>
      <c r="F852" s="82" t="s">
        <v>8508</v>
      </c>
      <c r="G852" s="83">
        <v>45806</v>
      </c>
      <c r="H852" s="84">
        <v>-1600</v>
      </c>
      <c r="I852" s="85"/>
      <c r="J852" s="82">
        <v>2215.5</v>
      </c>
      <c r="K852" s="86"/>
      <c r="L852" s="82"/>
      <c r="M852" s="82"/>
      <c r="N852" s="82"/>
      <c r="O852" s="82"/>
      <c r="P852" s="82" t="s">
        <v>4960</v>
      </c>
      <c r="Q852" s="86"/>
      <c r="R852" s="82">
        <v>0</v>
      </c>
      <c r="S852" s="86">
        <v>-1600</v>
      </c>
      <c r="T852" s="83">
        <v>45777</v>
      </c>
      <c r="U852" s="82">
        <v>302</v>
      </c>
      <c r="V852" s="82">
        <v>40415</v>
      </c>
      <c r="W852" s="82" t="s">
        <v>4961</v>
      </c>
      <c r="X852" s="82">
        <v>2287.35</v>
      </c>
      <c r="Y852" s="86">
        <v>-3659760</v>
      </c>
      <c r="Z852" s="86"/>
      <c r="AA852" s="82">
        <v>2215.1</v>
      </c>
      <c r="AB852" s="86">
        <v>0.02</v>
      </c>
      <c r="AC852" s="86">
        <v>-3544800</v>
      </c>
      <c r="AD852" s="86">
        <v>114960</v>
      </c>
      <c r="AE852" s="86"/>
      <c r="AF852" s="86">
        <v>114960</v>
      </c>
      <c r="AG852" s="86"/>
      <c r="AH852" s="86">
        <v>114960</v>
      </c>
      <c r="AI852" s="86"/>
      <c r="AJ852" s="86">
        <v>193391505.47</v>
      </c>
      <c r="AK852" s="82">
        <v>-1.833</v>
      </c>
      <c r="AL852" s="82" t="s">
        <v>22106</v>
      </c>
      <c r="AM852" s="82"/>
      <c r="AN852" s="82">
        <v>7263</v>
      </c>
      <c r="AO852" s="82" t="s">
        <v>4962</v>
      </c>
      <c r="AP852" s="82"/>
      <c r="AQ852" s="83"/>
      <c r="AR852" s="83"/>
      <c r="AS852" s="82"/>
      <c r="AT852" s="82"/>
      <c r="AU852" s="83">
        <v>45777</v>
      </c>
      <c r="AV852" s="82" t="s">
        <v>21951</v>
      </c>
      <c r="AW852" s="82">
        <v>1</v>
      </c>
      <c r="AX852" s="83"/>
      <c r="AY852" s="82" t="s">
        <v>4963</v>
      </c>
      <c r="AZ852" s="82">
        <v>1</v>
      </c>
      <c r="BA852" s="82"/>
      <c r="BB852" s="82"/>
      <c r="BC852" s="87"/>
      <c r="BD852" s="87"/>
      <c r="BE852" s="87"/>
      <c r="BF852" s="87"/>
      <c r="BG852" s="82" t="s">
        <v>4888</v>
      </c>
      <c r="BH852" s="82" t="s">
        <v>8753</v>
      </c>
      <c r="BI852" s="82"/>
      <c r="BJ852" s="82"/>
      <c r="BK852" s="82"/>
      <c r="BL852" s="86">
        <v>-3544800</v>
      </c>
      <c r="BM852" s="82">
        <v>-1.833</v>
      </c>
      <c r="BN852" s="82" t="s">
        <v>4964</v>
      </c>
      <c r="BO852" s="82"/>
      <c r="BP852" s="88"/>
      <c r="BQ852" s="88"/>
      <c r="BR852" s="88"/>
      <c r="BS852" s="82"/>
      <c r="BT852" s="85"/>
    </row>
    <row r="853" spans="1:72" hidden="1">
      <c r="A853" s="82" t="s">
        <v>5103</v>
      </c>
      <c r="B853" s="82" t="s">
        <v>5104</v>
      </c>
      <c r="C853" s="82"/>
      <c r="D853" s="82" t="s">
        <v>22012</v>
      </c>
      <c r="E853" s="82" t="s">
        <v>8336</v>
      </c>
      <c r="F853" s="82" t="s">
        <v>8508</v>
      </c>
      <c r="G853" s="83">
        <v>45806</v>
      </c>
      <c r="H853" s="84">
        <v>-1400</v>
      </c>
      <c r="I853" s="85"/>
      <c r="J853" s="82">
        <v>2939.8</v>
      </c>
      <c r="K853" s="86"/>
      <c r="L853" s="82"/>
      <c r="M853" s="82"/>
      <c r="N853" s="82"/>
      <c r="O853" s="82"/>
      <c r="P853" s="82" t="s">
        <v>8337</v>
      </c>
      <c r="Q853" s="86"/>
      <c r="R853" s="82">
        <v>0</v>
      </c>
      <c r="S853" s="86">
        <v>-1400</v>
      </c>
      <c r="T853" s="83">
        <v>45777</v>
      </c>
      <c r="U853" s="82">
        <v>302</v>
      </c>
      <c r="V853" s="82">
        <v>40426</v>
      </c>
      <c r="W853" s="82" t="s">
        <v>4961</v>
      </c>
      <c r="X853" s="82">
        <v>2813.2</v>
      </c>
      <c r="Y853" s="86">
        <v>-3938480</v>
      </c>
      <c r="Z853" s="86"/>
      <c r="AA853" s="82">
        <v>2925.7</v>
      </c>
      <c r="AB853" s="86">
        <v>0.48</v>
      </c>
      <c r="AC853" s="86">
        <v>-4115720</v>
      </c>
      <c r="AD853" s="86">
        <v>-177240</v>
      </c>
      <c r="AE853" s="86"/>
      <c r="AF853" s="86">
        <v>-177240</v>
      </c>
      <c r="AG853" s="86"/>
      <c r="AH853" s="86">
        <v>-177240</v>
      </c>
      <c r="AI853" s="86"/>
      <c r="AJ853" s="86">
        <v>193391505.47</v>
      </c>
      <c r="AK853" s="82">
        <v>-2.1282000000000001</v>
      </c>
      <c r="AL853" s="82" t="s">
        <v>22013</v>
      </c>
      <c r="AM853" s="82"/>
      <c r="AN853" s="82">
        <v>7362</v>
      </c>
      <c r="AO853" s="82" t="s">
        <v>8339</v>
      </c>
      <c r="AP853" s="82"/>
      <c r="AQ853" s="83"/>
      <c r="AR853" s="83"/>
      <c r="AS853" s="82"/>
      <c r="AT853" s="82"/>
      <c r="AU853" s="83">
        <v>45777</v>
      </c>
      <c r="AV853" s="82" t="s">
        <v>21951</v>
      </c>
      <c r="AW853" s="82">
        <v>1</v>
      </c>
      <c r="AX853" s="83"/>
      <c r="AY853" s="82" t="s">
        <v>4963</v>
      </c>
      <c r="AZ853" s="82">
        <v>1</v>
      </c>
      <c r="BA853" s="82"/>
      <c r="BB853" s="82"/>
      <c r="BC853" s="87"/>
      <c r="BD853" s="87"/>
      <c r="BE853" s="87"/>
      <c r="BF853" s="87"/>
      <c r="BG853" s="82" t="s">
        <v>4888</v>
      </c>
      <c r="BH853" s="82" t="s">
        <v>8753</v>
      </c>
      <c r="BI853" s="82"/>
      <c r="BJ853" s="82"/>
      <c r="BK853" s="82"/>
      <c r="BL853" s="86">
        <v>-4115720</v>
      </c>
      <c r="BM853" s="82">
        <v>-2.1282000000000001</v>
      </c>
      <c r="BN853" s="82" t="s">
        <v>4984</v>
      </c>
      <c r="BO853" s="82"/>
      <c r="BP853" s="88"/>
      <c r="BQ853" s="88"/>
      <c r="BR853" s="88"/>
      <c r="BS853" s="82"/>
      <c r="BT853" s="85"/>
    </row>
    <row r="854" spans="1:72" hidden="1">
      <c r="A854" s="82" t="s">
        <v>5103</v>
      </c>
      <c r="B854" s="82" t="s">
        <v>5104</v>
      </c>
      <c r="C854" s="82"/>
      <c r="D854" s="82" t="s">
        <v>22107</v>
      </c>
      <c r="E854" s="82" t="s">
        <v>8549</v>
      </c>
      <c r="F854" s="82" t="s">
        <v>8508</v>
      </c>
      <c r="G854" s="83">
        <v>45806</v>
      </c>
      <c r="H854" s="84">
        <v>-150</v>
      </c>
      <c r="I854" s="85"/>
      <c r="J854" s="82">
        <v>12310</v>
      </c>
      <c r="K854" s="86"/>
      <c r="L854" s="82"/>
      <c r="M854" s="82"/>
      <c r="N854" s="82"/>
      <c r="O854" s="82"/>
      <c r="P854" s="82" t="s">
        <v>8337</v>
      </c>
      <c r="Q854" s="86"/>
      <c r="R854" s="82">
        <v>0</v>
      </c>
      <c r="S854" s="86">
        <v>-150</v>
      </c>
      <c r="T854" s="83">
        <v>45777</v>
      </c>
      <c r="U854" s="82">
        <v>302</v>
      </c>
      <c r="V854" s="82">
        <v>40430</v>
      </c>
      <c r="W854" s="82" t="s">
        <v>4961</v>
      </c>
      <c r="X854" s="82">
        <v>11680</v>
      </c>
      <c r="Y854" s="86">
        <v>-1752000</v>
      </c>
      <c r="Z854" s="86"/>
      <c r="AA854" s="82">
        <v>11872</v>
      </c>
      <c r="AB854" s="86">
        <v>3.69</v>
      </c>
      <c r="AC854" s="86">
        <v>-1846500</v>
      </c>
      <c r="AD854" s="86">
        <v>-94500</v>
      </c>
      <c r="AE854" s="86"/>
      <c r="AF854" s="86">
        <v>-94500</v>
      </c>
      <c r="AG854" s="86"/>
      <c r="AH854" s="86">
        <v>-94500</v>
      </c>
      <c r="AI854" s="86"/>
      <c r="AJ854" s="86">
        <v>193391505.47</v>
      </c>
      <c r="AK854" s="82">
        <v>-0.95479999999999998</v>
      </c>
      <c r="AL854" s="82" t="s">
        <v>22108</v>
      </c>
      <c r="AM854" s="82"/>
      <c r="AN854" s="82">
        <v>7395</v>
      </c>
      <c r="AO854" s="82" t="s">
        <v>8339</v>
      </c>
      <c r="AP854" s="82"/>
      <c r="AQ854" s="83"/>
      <c r="AR854" s="83"/>
      <c r="AS854" s="82"/>
      <c r="AT854" s="82"/>
      <c r="AU854" s="83">
        <v>45777</v>
      </c>
      <c r="AV854" s="82" t="s">
        <v>21951</v>
      </c>
      <c r="AW854" s="82">
        <v>1</v>
      </c>
      <c r="AX854" s="83"/>
      <c r="AY854" s="82" t="s">
        <v>4963</v>
      </c>
      <c r="AZ854" s="82">
        <v>1</v>
      </c>
      <c r="BA854" s="82"/>
      <c r="BB854" s="82"/>
      <c r="BC854" s="87"/>
      <c r="BD854" s="87"/>
      <c r="BE854" s="87"/>
      <c r="BF854" s="87"/>
      <c r="BG854" s="82" t="s">
        <v>4888</v>
      </c>
      <c r="BH854" s="82" t="s">
        <v>8753</v>
      </c>
      <c r="BI854" s="82"/>
      <c r="BJ854" s="82"/>
      <c r="BK854" s="82"/>
      <c r="BL854" s="86">
        <v>-1846500</v>
      </c>
      <c r="BM854" s="82">
        <v>-0.95479999999999998</v>
      </c>
      <c r="BN854" s="82" t="s">
        <v>4984</v>
      </c>
      <c r="BO854" s="82"/>
      <c r="BP854" s="88"/>
      <c r="BQ854" s="88"/>
      <c r="BR854" s="88"/>
      <c r="BS854" s="82"/>
      <c r="BT854" s="85"/>
    </row>
    <row r="855" spans="1:72" hidden="1">
      <c r="A855" s="82" t="s">
        <v>5103</v>
      </c>
      <c r="B855" s="82" t="s">
        <v>5104</v>
      </c>
      <c r="C855" s="82"/>
      <c r="D855" s="82" t="s">
        <v>22109</v>
      </c>
      <c r="E855" s="82" t="s">
        <v>9213</v>
      </c>
      <c r="F855" s="82" t="s">
        <v>8508</v>
      </c>
      <c r="G855" s="83">
        <v>45806</v>
      </c>
      <c r="H855" s="84">
        <v>-22500</v>
      </c>
      <c r="I855" s="85"/>
      <c r="J855" s="82">
        <v>156.78</v>
      </c>
      <c r="K855" s="86"/>
      <c r="L855" s="82"/>
      <c r="M855" s="82"/>
      <c r="N855" s="82"/>
      <c r="O855" s="82"/>
      <c r="P855" s="82" t="s">
        <v>8459</v>
      </c>
      <c r="Q855" s="86"/>
      <c r="R855" s="82">
        <v>0</v>
      </c>
      <c r="S855" s="86">
        <v>-22500</v>
      </c>
      <c r="T855" s="83">
        <v>45777</v>
      </c>
      <c r="U855" s="82">
        <v>302</v>
      </c>
      <c r="V855" s="82">
        <v>40443</v>
      </c>
      <c r="W855" s="82" t="s">
        <v>4961</v>
      </c>
      <c r="X855" s="82">
        <v>162.81</v>
      </c>
      <c r="Y855" s="86">
        <v>-3663225</v>
      </c>
      <c r="Z855" s="86"/>
      <c r="AA855" s="82">
        <v>158.51</v>
      </c>
      <c r="AB855" s="86">
        <v>-1.0900000000000001</v>
      </c>
      <c r="AC855" s="86">
        <v>-3527550</v>
      </c>
      <c r="AD855" s="86">
        <v>135675</v>
      </c>
      <c r="AE855" s="86"/>
      <c r="AF855" s="86">
        <v>135675</v>
      </c>
      <c r="AG855" s="86"/>
      <c r="AH855" s="86">
        <v>135675</v>
      </c>
      <c r="AI855" s="86"/>
      <c r="AJ855" s="86">
        <v>193391505.47</v>
      </c>
      <c r="AK855" s="82">
        <v>-1.8240000000000001</v>
      </c>
      <c r="AL855" s="82" t="s">
        <v>22110</v>
      </c>
      <c r="AM855" s="82"/>
      <c r="AN855" s="82">
        <v>7508</v>
      </c>
      <c r="AO855" s="82" t="s">
        <v>8461</v>
      </c>
      <c r="AP855" s="82"/>
      <c r="AQ855" s="83"/>
      <c r="AR855" s="83"/>
      <c r="AS855" s="82"/>
      <c r="AT855" s="82"/>
      <c r="AU855" s="83">
        <v>45777</v>
      </c>
      <c r="AV855" s="82" t="s">
        <v>21951</v>
      </c>
      <c r="AW855" s="82">
        <v>1</v>
      </c>
      <c r="AX855" s="83"/>
      <c r="AY855" s="82" t="s">
        <v>4963</v>
      </c>
      <c r="AZ855" s="82">
        <v>1</v>
      </c>
      <c r="BA855" s="82"/>
      <c r="BB855" s="82"/>
      <c r="BC855" s="87"/>
      <c r="BD855" s="87"/>
      <c r="BE855" s="87"/>
      <c r="BF855" s="87"/>
      <c r="BG855" s="82" t="s">
        <v>4888</v>
      </c>
      <c r="BH855" s="82" t="s">
        <v>8753</v>
      </c>
      <c r="BI855" s="82"/>
      <c r="BJ855" s="82"/>
      <c r="BK855" s="82"/>
      <c r="BL855" s="86">
        <v>-3527550</v>
      </c>
      <c r="BM855" s="82">
        <v>-1.8240000000000001</v>
      </c>
      <c r="BN855" s="82" t="s">
        <v>8462</v>
      </c>
      <c r="BO855" s="82"/>
      <c r="BP855" s="88"/>
      <c r="BQ855" s="88"/>
      <c r="BR855" s="88"/>
      <c r="BS855" s="82"/>
      <c r="BT855" s="85"/>
    </row>
    <row r="856" spans="1:72" hidden="1">
      <c r="A856" s="82" t="s">
        <v>5103</v>
      </c>
      <c r="B856" s="82" t="s">
        <v>5104</v>
      </c>
      <c r="C856" s="82"/>
      <c r="D856" s="82" t="s">
        <v>22111</v>
      </c>
      <c r="E856" s="82" t="s">
        <v>8849</v>
      </c>
      <c r="F856" s="82" t="s">
        <v>8508</v>
      </c>
      <c r="G856" s="83">
        <v>45806</v>
      </c>
      <c r="H856" s="84">
        <v>-300</v>
      </c>
      <c r="I856" s="85"/>
      <c r="J856" s="82">
        <v>5329</v>
      </c>
      <c r="K856" s="86"/>
      <c r="L856" s="82"/>
      <c r="M856" s="82"/>
      <c r="N856" s="82"/>
      <c r="O856" s="82"/>
      <c r="P856" s="82" t="s">
        <v>4981</v>
      </c>
      <c r="Q856" s="86"/>
      <c r="R856" s="82">
        <v>0</v>
      </c>
      <c r="S856" s="86">
        <v>-300</v>
      </c>
      <c r="T856" s="83">
        <v>45777</v>
      </c>
      <c r="U856" s="82">
        <v>302</v>
      </c>
      <c r="V856" s="82">
        <v>40460</v>
      </c>
      <c r="W856" s="82" t="s">
        <v>4961</v>
      </c>
      <c r="X856" s="82">
        <v>5041.1666999999998</v>
      </c>
      <c r="Y856" s="86">
        <v>-1512350.01</v>
      </c>
      <c r="Z856" s="86"/>
      <c r="AA856" s="82">
        <v>5418.5</v>
      </c>
      <c r="AB856" s="86">
        <v>-1.65</v>
      </c>
      <c r="AC856" s="86">
        <v>-1598700</v>
      </c>
      <c r="AD856" s="86">
        <v>-86349.99</v>
      </c>
      <c r="AE856" s="86"/>
      <c r="AF856" s="86">
        <v>-86349.99</v>
      </c>
      <c r="AG856" s="86"/>
      <c r="AH856" s="86">
        <v>-86349.99</v>
      </c>
      <c r="AI856" s="86"/>
      <c r="AJ856" s="86">
        <v>193391505.47</v>
      </c>
      <c r="AK856" s="82">
        <v>-0.82669999999999999</v>
      </c>
      <c r="AL856" s="82" t="s">
        <v>22112</v>
      </c>
      <c r="AM856" s="82"/>
      <c r="AN856" s="82">
        <v>73490</v>
      </c>
      <c r="AO856" s="82" t="s">
        <v>4982</v>
      </c>
      <c r="AP856" s="82"/>
      <c r="AQ856" s="83"/>
      <c r="AR856" s="83"/>
      <c r="AS856" s="82"/>
      <c r="AT856" s="82"/>
      <c r="AU856" s="83">
        <v>45777</v>
      </c>
      <c r="AV856" s="82" t="s">
        <v>21951</v>
      </c>
      <c r="AW856" s="82">
        <v>1</v>
      </c>
      <c r="AX856" s="83"/>
      <c r="AY856" s="82" t="s">
        <v>4963</v>
      </c>
      <c r="AZ856" s="82">
        <v>1</v>
      </c>
      <c r="BA856" s="82"/>
      <c r="BB856" s="82"/>
      <c r="BC856" s="87"/>
      <c r="BD856" s="87"/>
      <c r="BE856" s="87"/>
      <c r="BF856" s="87"/>
      <c r="BG856" s="82" t="s">
        <v>4888</v>
      </c>
      <c r="BH856" s="82" t="s">
        <v>8753</v>
      </c>
      <c r="BI856" s="82"/>
      <c r="BJ856" s="82"/>
      <c r="BK856" s="82"/>
      <c r="BL856" s="86">
        <v>-1598700</v>
      </c>
      <c r="BM856" s="82">
        <v>-0.82669999999999999</v>
      </c>
      <c r="BN856" s="82" t="s">
        <v>4983</v>
      </c>
      <c r="BO856" s="82"/>
      <c r="BP856" s="88"/>
      <c r="BQ856" s="88"/>
      <c r="BR856" s="88"/>
      <c r="BS856" s="82"/>
      <c r="BT856" s="85"/>
    </row>
    <row r="857" spans="1:72" hidden="1">
      <c r="A857" s="82" t="s">
        <v>5103</v>
      </c>
      <c r="B857" s="82" t="s">
        <v>5104</v>
      </c>
      <c r="C857" s="82"/>
      <c r="D857" s="82" t="s">
        <v>22113</v>
      </c>
      <c r="E857" s="82" t="s">
        <v>8566</v>
      </c>
      <c r="F857" s="82" t="s">
        <v>8508</v>
      </c>
      <c r="G857" s="83">
        <v>45806</v>
      </c>
      <c r="H857" s="84">
        <v>-2100</v>
      </c>
      <c r="I857" s="85"/>
      <c r="J857" s="82">
        <v>1836.8</v>
      </c>
      <c r="K857" s="86"/>
      <c r="L857" s="82"/>
      <c r="M857" s="82"/>
      <c r="N857" s="82"/>
      <c r="O857" s="82"/>
      <c r="P857" s="82" t="s">
        <v>4999</v>
      </c>
      <c r="Q857" s="86"/>
      <c r="R857" s="82">
        <v>0</v>
      </c>
      <c r="S857" s="86">
        <v>-2100</v>
      </c>
      <c r="T857" s="83">
        <v>45777</v>
      </c>
      <c r="U857" s="82">
        <v>302</v>
      </c>
      <c r="V857" s="82">
        <v>40491</v>
      </c>
      <c r="W857" s="82" t="s">
        <v>4961</v>
      </c>
      <c r="X857" s="82">
        <v>1754.5333000000001</v>
      </c>
      <c r="Y857" s="86">
        <v>-3684519.93</v>
      </c>
      <c r="Z857" s="86"/>
      <c r="AA857" s="82">
        <v>1814.4</v>
      </c>
      <c r="AB857" s="86">
        <v>1.23</v>
      </c>
      <c r="AC857" s="86">
        <v>-3857280</v>
      </c>
      <c r="AD857" s="86">
        <v>-172760.07</v>
      </c>
      <c r="AE857" s="86"/>
      <c r="AF857" s="86">
        <v>-172760.07</v>
      </c>
      <c r="AG857" s="86"/>
      <c r="AH857" s="86">
        <v>-172760.07</v>
      </c>
      <c r="AI857" s="86"/>
      <c r="AJ857" s="86">
        <v>193391505.47</v>
      </c>
      <c r="AK857" s="82">
        <v>-1.9944999999999999</v>
      </c>
      <c r="AL857" s="82" t="s">
        <v>22114</v>
      </c>
      <c r="AM857" s="82"/>
      <c r="AN857" s="82">
        <v>8183</v>
      </c>
      <c r="AO857" s="82" t="s">
        <v>5000</v>
      </c>
      <c r="AP857" s="82"/>
      <c r="AQ857" s="83"/>
      <c r="AR857" s="83"/>
      <c r="AS857" s="82"/>
      <c r="AT857" s="82"/>
      <c r="AU857" s="83">
        <v>45777</v>
      </c>
      <c r="AV857" s="82" t="s">
        <v>21951</v>
      </c>
      <c r="AW857" s="82">
        <v>1</v>
      </c>
      <c r="AX857" s="83"/>
      <c r="AY857" s="82" t="s">
        <v>4963</v>
      </c>
      <c r="AZ857" s="82">
        <v>1</v>
      </c>
      <c r="BA857" s="82"/>
      <c r="BB857" s="82"/>
      <c r="BC857" s="87"/>
      <c r="BD857" s="87"/>
      <c r="BE857" s="87"/>
      <c r="BF857" s="87"/>
      <c r="BG857" s="82" t="s">
        <v>4888</v>
      </c>
      <c r="BH857" s="82" t="s">
        <v>8753</v>
      </c>
      <c r="BI857" s="82"/>
      <c r="BJ857" s="82"/>
      <c r="BK857" s="82"/>
      <c r="BL857" s="86">
        <v>-3857280</v>
      </c>
      <c r="BM857" s="82">
        <v>-1.9944999999999999</v>
      </c>
      <c r="BN857" s="82" t="s">
        <v>4997</v>
      </c>
      <c r="BO857" s="82"/>
      <c r="BP857" s="88"/>
      <c r="BQ857" s="88"/>
      <c r="BR857" s="88"/>
      <c r="BS857" s="82"/>
      <c r="BT857" s="85"/>
    </row>
    <row r="858" spans="1:72" hidden="1">
      <c r="A858" s="82" t="s">
        <v>5103</v>
      </c>
      <c r="B858" s="82" t="s">
        <v>5104</v>
      </c>
      <c r="C858" s="82"/>
      <c r="D858" s="82" t="s">
        <v>22081</v>
      </c>
      <c r="E858" s="82" t="s">
        <v>8490</v>
      </c>
      <c r="F858" s="82" t="s">
        <v>8508</v>
      </c>
      <c r="G858" s="83">
        <v>45806</v>
      </c>
      <c r="H858" s="84">
        <v>-2100</v>
      </c>
      <c r="I858" s="85"/>
      <c r="J858" s="82">
        <v>3455.8</v>
      </c>
      <c r="K858" s="86"/>
      <c r="L858" s="82"/>
      <c r="M858" s="82"/>
      <c r="N858" s="82"/>
      <c r="O858" s="82"/>
      <c r="P858" s="82" t="s">
        <v>4981</v>
      </c>
      <c r="Q858" s="86"/>
      <c r="R858" s="82">
        <v>0</v>
      </c>
      <c r="S858" s="86">
        <v>-2100</v>
      </c>
      <c r="T858" s="83">
        <v>45777</v>
      </c>
      <c r="U858" s="82">
        <v>302</v>
      </c>
      <c r="V858" s="82">
        <v>40504</v>
      </c>
      <c r="W858" s="82" t="s">
        <v>4961</v>
      </c>
      <c r="X858" s="82">
        <v>3335.4167000000002</v>
      </c>
      <c r="Y858" s="86">
        <v>-7004375.0700000003</v>
      </c>
      <c r="Z858" s="86"/>
      <c r="AA858" s="82">
        <v>3464</v>
      </c>
      <c r="AB858" s="86">
        <v>-0.24</v>
      </c>
      <c r="AC858" s="86">
        <v>-7257180</v>
      </c>
      <c r="AD858" s="86">
        <v>-252804.93</v>
      </c>
      <c r="AE858" s="86"/>
      <c r="AF858" s="86">
        <v>-252804.93</v>
      </c>
      <c r="AG858" s="86"/>
      <c r="AH858" s="86">
        <v>-252804.93</v>
      </c>
      <c r="AI858" s="86"/>
      <c r="AJ858" s="86">
        <v>193391505.47</v>
      </c>
      <c r="AK858" s="82">
        <v>-3.7526000000000002</v>
      </c>
      <c r="AL858" s="82" t="s">
        <v>22082</v>
      </c>
      <c r="AM858" s="82"/>
      <c r="AN858" s="82">
        <v>8254</v>
      </c>
      <c r="AO858" s="82" t="s">
        <v>4982</v>
      </c>
      <c r="AP858" s="82"/>
      <c r="AQ858" s="83"/>
      <c r="AR858" s="83"/>
      <c r="AS858" s="82"/>
      <c r="AT858" s="82"/>
      <c r="AU858" s="83">
        <v>45777</v>
      </c>
      <c r="AV858" s="82" t="s">
        <v>21951</v>
      </c>
      <c r="AW858" s="82">
        <v>1</v>
      </c>
      <c r="AX858" s="83"/>
      <c r="AY858" s="82" t="s">
        <v>4963</v>
      </c>
      <c r="AZ858" s="82">
        <v>1</v>
      </c>
      <c r="BA858" s="82"/>
      <c r="BB858" s="82"/>
      <c r="BC858" s="87"/>
      <c r="BD858" s="87"/>
      <c r="BE858" s="87"/>
      <c r="BF858" s="87"/>
      <c r="BG858" s="82" t="s">
        <v>4888</v>
      </c>
      <c r="BH858" s="82" t="s">
        <v>8753</v>
      </c>
      <c r="BI858" s="82"/>
      <c r="BJ858" s="82"/>
      <c r="BK858" s="82"/>
      <c r="BL858" s="86">
        <v>-7257180</v>
      </c>
      <c r="BM858" s="82">
        <v>-3.7526000000000002</v>
      </c>
      <c r="BN858" s="82" t="s">
        <v>4983</v>
      </c>
      <c r="BO858" s="82"/>
      <c r="BP858" s="88"/>
      <c r="BQ858" s="88"/>
      <c r="BR858" s="88"/>
      <c r="BS858" s="82"/>
      <c r="BT858" s="85"/>
    </row>
    <row r="859" spans="1:72" hidden="1">
      <c r="A859" s="82" t="s">
        <v>5103</v>
      </c>
      <c r="B859" s="82" t="s">
        <v>5104</v>
      </c>
      <c r="C859" s="82"/>
      <c r="D859" s="82" t="s">
        <v>22036</v>
      </c>
      <c r="E859" s="82" t="s">
        <v>8773</v>
      </c>
      <c r="F859" s="82" t="s">
        <v>8508</v>
      </c>
      <c r="G859" s="83">
        <v>45806</v>
      </c>
      <c r="H859" s="84">
        <v>-49500</v>
      </c>
      <c r="I859" s="85"/>
      <c r="J859" s="82">
        <v>140.46</v>
      </c>
      <c r="K859" s="86"/>
      <c r="L859" s="82"/>
      <c r="M859" s="82"/>
      <c r="N859" s="82"/>
      <c r="O859" s="82"/>
      <c r="P859" s="82" t="s">
        <v>8474</v>
      </c>
      <c r="Q859" s="86"/>
      <c r="R859" s="82">
        <v>0</v>
      </c>
      <c r="S859" s="86">
        <v>-49500</v>
      </c>
      <c r="T859" s="83">
        <v>45777</v>
      </c>
      <c r="U859" s="82">
        <v>302</v>
      </c>
      <c r="V859" s="82">
        <v>40503</v>
      </c>
      <c r="W859" s="82" t="s">
        <v>4961</v>
      </c>
      <c r="X859" s="82">
        <v>140.16220000000001</v>
      </c>
      <c r="Y859" s="86">
        <v>-6938028.9000000004</v>
      </c>
      <c r="Z859" s="86"/>
      <c r="AA859" s="82">
        <v>142</v>
      </c>
      <c r="AB859" s="86">
        <v>-1.08</v>
      </c>
      <c r="AC859" s="86">
        <v>-6952770</v>
      </c>
      <c r="AD859" s="86">
        <v>-14741.1</v>
      </c>
      <c r="AE859" s="86"/>
      <c r="AF859" s="86">
        <v>-14741.1</v>
      </c>
      <c r="AG859" s="86"/>
      <c r="AH859" s="86">
        <v>-14741.1</v>
      </c>
      <c r="AI859" s="86"/>
      <c r="AJ859" s="86">
        <v>193391505.47</v>
      </c>
      <c r="AK859" s="82">
        <v>-3.5952000000000002</v>
      </c>
      <c r="AL859" s="82" t="s">
        <v>22037</v>
      </c>
      <c r="AM859" s="82"/>
      <c r="AN859" s="82">
        <v>8268</v>
      </c>
      <c r="AO859" s="82" t="s">
        <v>8476</v>
      </c>
      <c r="AP859" s="82"/>
      <c r="AQ859" s="83"/>
      <c r="AR859" s="83"/>
      <c r="AS859" s="82"/>
      <c r="AT859" s="82"/>
      <c r="AU859" s="83">
        <v>45777</v>
      </c>
      <c r="AV859" s="82" t="s">
        <v>21951</v>
      </c>
      <c r="AW859" s="82">
        <v>1</v>
      </c>
      <c r="AX859" s="83"/>
      <c r="AY859" s="82" t="s">
        <v>4963</v>
      </c>
      <c r="AZ859" s="82">
        <v>1</v>
      </c>
      <c r="BA859" s="82"/>
      <c r="BB859" s="82"/>
      <c r="BC859" s="87"/>
      <c r="BD859" s="87"/>
      <c r="BE859" s="87"/>
      <c r="BF859" s="87"/>
      <c r="BG859" s="82" t="s">
        <v>4888</v>
      </c>
      <c r="BH859" s="82" t="s">
        <v>8753</v>
      </c>
      <c r="BI859" s="82"/>
      <c r="BJ859" s="82"/>
      <c r="BK859" s="82"/>
      <c r="BL859" s="86">
        <v>-6952770</v>
      </c>
      <c r="BM859" s="82">
        <v>-3.5952000000000002</v>
      </c>
      <c r="BN859" s="82" t="s">
        <v>8462</v>
      </c>
      <c r="BO859" s="82"/>
      <c r="BP859" s="88"/>
      <c r="BQ859" s="88"/>
      <c r="BR859" s="88"/>
      <c r="BS859" s="82"/>
      <c r="BT859" s="85"/>
    </row>
    <row r="860" spans="1:72" hidden="1">
      <c r="A860" s="82" t="s">
        <v>5103</v>
      </c>
      <c r="B860" s="82" t="s">
        <v>5104</v>
      </c>
      <c r="C860" s="82"/>
      <c r="D860" s="82" t="s">
        <v>22038</v>
      </c>
      <c r="E860" s="82" t="s">
        <v>8503</v>
      </c>
      <c r="F860" s="82" t="s">
        <v>8508</v>
      </c>
      <c r="G860" s="83">
        <v>45806</v>
      </c>
      <c r="H860" s="84">
        <v>-400</v>
      </c>
      <c r="I860" s="85"/>
      <c r="J860" s="82">
        <v>5175.5</v>
      </c>
      <c r="K860" s="86"/>
      <c r="L860" s="82"/>
      <c r="M860" s="82"/>
      <c r="N860" s="82"/>
      <c r="O860" s="82"/>
      <c r="P860" s="82" t="s">
        <v>5009</v>
      </c>
      <c r="Q860" s="86"/>
      <c r="R860" s="82">
        <v>0</v>
      </c>
      <c r="S860" s="86">
        <v>-400</v>
      </c>
      <c r="T860" s="83">
        <v>45777</v>
      </c>
      <c r="U860" s="82">
        <v>302</v>
      </c>
      <c r="V860" s="82">
        <v>40508</v>
      </c>
      <c r="W860" s="82" t="s">
        <v>4961</v>
      </c>
      <c r="X860" s="82">
        <v>5372.875</v>
      </c>
      <c r="Y860" s="86">
        <v>-2149150</v>
      </c>
      <c r="Z860" s="86"/>
      <c r="AA860" s="82">
        <v>5425.5</v>
      </c>
      <c r="AB860" s="86">
        <v>-4.6100000000000003</v>
      </c>
      <c r="AC860" s="86">
        <v>-2070200</v>
      </c>
      <c r="AD860" s="86">
        <v>78950</v>
      </c>
      <c r="AE860" s="86"/>
      <c r="AF860" s="86">
        <v>78950</v>
      </c>
      <c r="AG860" s="86"/>
      <c r="AH860" s="86">
        <v>78950</v>
      </c>
      <c r="AI860" s="86"/>
      <c r="AJ860" s="86">
        <v>193391505.47</v>
      </c>
      <c r="AK860" s="82">
        <v>-1.0705</v>
      </c>
      <c r="AL860" s="82" t="s">
        <v>22039</v>
      </c>
      <c r="AM860" s="82"/>
      <c r="AN860" s="82">
        <v>8336</v>
      </c>
      <c r="AO860" s="82" t="s">
        <v>5010</v>
      </c>
      <c r="AP860" s="82"/>
      <c r="AQ860" s="83"/>
      <c r="AR860" s="83"/>
      <c r="AS860" s="82"/>
      <c r="AT860" s="82"/>
      <c r="AU860" s="83">
        <v>45777</v>
      </c>
      <c r="AV860" s="82" t="s">
        <v>21951</v>
      </c>
      <c r="AW860" s="82">
        <v>1</v>
      </c>
      <c r="AX860" s="83"/>
      <c r="AY860" s="82" t="s">
        <v>4963</v>
      </c>
      <c r="AZ860" s="82">
        <v>1</v>
      </c>
      <c r="BA860" s="82"/>
      <c r="BB860" s="82"/>
      <c r="BC860" s="87"/>
      <c r="BD860" s="87"/>
      <c r="BE860" s="87"/>
      <c r="BF860" s="87"/>
      <c r="BG860" s="82" t="s">
        <v>4888</v>
      </c>
      <c r="BH860" s="82" t="s">
        <v>8753</v>
      </c>
      <c r="BI860" s="82"/>
      <c r="BJ860" s="82"/>
      <c r="BK860" s="82"/>
      <c r="BL860" s="86">
        <v>-2070200</v>
      </c>
      <c r="BM860" s="82">
        <v>-1.0705</v>
      </c>
      <c r="BN860" s="82" t="s">
        <v>5011</v>
      </c>
      <c r="BO860" s="82"/>
      <c r="BP860" s="88"/>
      <c r="BQ860" s="88"/>
      <c r="BR860" s="88"/>
      <c r="BS860" s="82"/>
      <c r="BT860" s="85"/>
    </row>
    <row r="861" spans="1:72" hidden="1">
      <c r="A861" s="82" t="s">
        <v>5103</v>
      </c>
      <c r="B861" s="82" t="s">
        <v>5104</v>
      </c>
      <c r="C861" s="82"/>
      <c r="D861" s="82" t="s">
        <v>22040</v>
      </c>
      <c r="E861" s="82" t="s">
        <v>8661</v>
      </c>
      <c r="F861" s="82" t="s">
        <v>8508</v>
      </c>
      <c r="G861" s="83">
        <v>45806</v>
      </c>
      <c r="H861" s="84">
        <v>-500</v>
      </c>
      <c r="I861" s="85"/>
      <c r="J861" s="82">
        <v>11698</v>
      </c>
      <c r="K861" s="86"/>
      <c r="L861" s="82"/>
      <c r="M861" s="82"/>
      <c r="N861" s="82"/>
      <c r="O861" s="82"/>
      <c r="P861" s="82" t="s">
        <v>5019</v>
      </c>
      <c r="Q861" s="86"/>
      <c r="R861" s="82">
        <v>0</v>
      </c>
      <c r="S861" s="86">
        <v>-500</v>
      </c>
      <c r="T861" s="83">
        <v>45777</v>
      </c>
      <c r="U861" s="82">
        <v>302</v>
      </c>
      <c r="V861" s="82">
        <v>40513</v>
      </c>
      <c r="W861" s="82" t="s">
        <v>4961</v>
      </c>
      <c r="X861" s="82">
        <v>12074.2</v>
      </c>
      <c r="Y861" s="86">
        <v>-6037100</v>
      </c>
      <c r="Z861" s="86"/>
      <c r="AA861" s="82">
        <v>11932</v>
      </c>
      <c r="AB861" s="86">
        <v>-1.96</v>
      </c>
      <c r="AC861" s="86">
        <v>-5849000</v>
      </c>
      <c r="AD861" s="86">
        <v>188100</v>
      </c>
      <c r="AE861" s="86"/>
      <c r="AF861" s="86">
        <v>188100</v>
      </c>
      <c r="AG861" s="86"/>
      <c r="AH861" s="86">
        <v>188100</v>
      </c>
      <c r="AI861" s="86"/>
      <c r="AJ861" s="86">
        <v>193391505.47</v>
      </c>
      <c r="AK861" s="82">
        <v>-3.0244</v>
      </c>
      <c r="AL861" s="82" t="s">
        <v>22041</v>
      </c>
      <c r="AM861" s="82"/>
      <c r="AN861" s="82">
        <v>8368</v>
      </c>
      <c r="AO861" s="82" t="s">
        <v>5019</v>
      </c>
      <c r="AP861" s="82"/>
      <c r="AQ861" s="83"/>
      <c r="AR861" s="83"/>
      <c r="AS861" s="82"/>
      <c r="AT861" s="82"/>
      <c r="AU861" s="83">
        <v>45777</v>
      </c>
      <c r="AV861" s="82" t="s">
        <v>21951</v>
      </c>
      <c r="AW861" s="82">
        <v>1</v>
      </c>
      <c r="AX861" s="83"/>
      <c r="AY861" s="82" t="s">
        <v>4963</v>
      </c>
      <c r="AZ861" s="82">
        <v>1</v>
      </c>
      <c r="BA861" s="82"/>
      <c r="BB861" s="82"/>
      <c r="BC861" s="87"/>
      <c r="BD861" s="87"/>
      <c r="BE861" s="87"/>
      <c r="BF861" s="87"/>
      <c r="BG861" s="82" t="s">
        <v>4888</v>
      </c>
      <c r="BH861" s="82" t="s">
        <v>8753</v>
      </c>
      <c r="BI861" s="82"/>
      <c r="BJ861" s="82"/>
      <c r="BK861" s="82"/>
      <c r="BL861" s="86">
        <v>-5849000</v>
      </c>
      <c r="BM861" s="82">
        <v>-3.0244</v>
      </c>
      <c r="BN861" s="82" t="s">
        <v>5020</v>
      </c>
      <c r="BO861" s="82"/>
      <c r="BP861" s="88"/>
      <c r="BQ861" s="88"/>
      <c r="BR861" s="88"/>
      <c r="BS861" s="82"/>
      <c r="BT861" s="85"/>
    </row>
    <row r="862" spans="1:72" hidden="1">
      <c r="A862" s="82" t="s">
        <v>5105</v>
      </c>
      <c r="B862" s="82" t="s">
        <v>5106</v>
      </c>
      <c r="C862" s="82" t="s">
        <v>9370</v>
      </c>
      <c r="D862" s="82" t="s">
        <v>9392</v>
      </c>
      <c r="E862" s="82" t="s">
        <v>9393</v>
      </c>
      <c r="F862" s="82" t="s">
        <v>4978</v>
      </c>
      <c r="G862" s="83"/>
      <c r="H862" s="84">
        <v>326852</v>
      </c>
      <c r="I862" s="85"/>
      <c r="J862" s="82">
        <v>467.05</v>
      </c>
      <c r="K862" s="86">
        <v>0</v>
      </c>
      <c r="L862" s="82"/>
      <c r="M862" s="82"/>
      <c r="N862" s="82"/>
      <c r="O862" s="82"/>
      <c r="P862" s="82" t="s">
        <v>8365</v>
      </c>
      <c r="Q862" s="86"/>
      <c r="R862" s="82">
        <v>0</v>
      </c>
      <c r="S862" s="86">
        <v>3268520</v>
      </c>
      <c r="T862" s="83">
        <v>45777</v>
      </c>
      <c r="U862" s="82">
        <v>100</v>
      </c>
      <c r="V862" s="82">
        <v>169770</v>
      </c>
      <c r="W862" s="82" t="s">
        <v>4961</v>
      </c>
      <c r="X862" s="82">
        <v>353.7158</v>
      </c>
      <c r="Y862" s="86">
        <v>115612723.23</v>
      </c>
      <c r="Z862" s="86"/>
      <c r="AA862" s="82">
        <v>476.55</v>
      </c>
      <c r="AB862" s="86">
        <v>-1.99</v>
      </c>
      <c r="AC862" s="86">
        <v>152656226.59999999</v>
      </c>
      <c r="AD862" s="86">
        <v>152656226.59999999</v>
      </c>
      <c r="AE862" s="86">
        <v>0</v>
      </c>
      <c r="AF862" s="86">
        <v>37043503.369999997</v>
      </c>
      <c r="AG862" s="86">
        <v>40210014.460000001</v>
      </c>
      <c r="AH862" s="86">
        <v>-3166511.09</v>
      </c>
      <c r="AI862" s="86">
        <v>59642.09</v>
      </c>
      <c r="AJ862" s="86">
        <v>9273173022.4099998</v>
      </c>
      <c r="AK862" s="82">
        <v>1.6462000000000001</v>
      </c>
      <c r="AL862" s="82" t="s">
        <v>9394</v>
      </c>
      <c r="AM862" s="82" t="s">
        <v>4979</v>
      </c>
      <c r="AN862" s="82">
        <v>782075</v>
      </c>
      <c r="AO862" s="82" t="s">
        <v>8280</v>
      </c>
      <c r="AP862" s="82"/>
      <c r="AQ862" s="83"/>
      <c r="AR862" s="83"/>
      <c r="AS862" s="82">
        <v>0</v>
      </c>
      <c r="AT862" s="82"/>
      <c r="AU862" s="83">
        <v>45777</v>
      </c>
      <c r="AV862" s="82" t="s">
        <v>4979</v>
      </c>
      <c r="AW862" s="82">
        <v>10</v>
      </c>
      <c r="AX862" s="83"/>
      <c r="AY862" s="82" t="s">
        <v>4963</v>
      </c>
      <c r="AZ862" s="82">
        <v>1</v>
      </c>
      <c r="BA862" s="82"/>
      <c r="BB862" s="82"/>
      <c r="BC862" s="87"/>
      <c r="BD862" s="87"/>
      <c r="BE862" s="87"/>
      <c r="BF862" s="87"/>
      <c r="BG862" s="82" t="s">
        <v>4888</v>
      </c>
      <c r="BH862" s="82" t="s">
        <v>8775</v>
      </c>
      <c r="BI862" s="82"/>
      <c r="BJ862" s="82"/>
      <c r="BK862" s="82"/>
      <c r="BL862" s="86">
        <v>152656226.59999999</v>
      </c>
      <c r="BM862" s="82">
        <v>1.6462000000000001</v>
      </c>
      <c r="BN862" s="82" t="s">
        <v>4964</v>
      </c>
      <c r="BO862" s="82"/>
      <c r="BP862" s="88"/>
      <c r="BQ862" s="88"/>
      <c r="BR862" s="88"/>
      <c r="BS862" s="82"/>
      <c r="BT862" s="85"/>
    </row>
    <row r="863" spans="1:72" hidden="1">
      <c r="A863" s="82" t="s">
        <v>5105</v>
      </c>
      <c r="B863" s="82" t="s">
        <v>5106</v>
      </c>
      <c r="C863" s="82" t="s">
        <v>78</v>
      </c>
      <c r="D863" s="82" t="s">
        <v>5107</v>
      </c>
      <c r="E863" s="82" t="s">
        <v>5108</v>
      </c>
      <c r="F863" s="82" t="s">
        <v>4978</v>
      </c>
      <c r="G863" s="83"/>
      <c r="H863" s="84">
        <v>62484</v>
      </c>
      <c r="I863" s="85"/>
      <c r="J863" s="82">
        <v>876.9</v>
      </c>
      <c r="K863" s="86">
        <v>0</v>
      </c>
      <c r="L863" s="82"/>
      <c r="M863" s="82"/>
      <c r="N863" s="82"/>
      <c r="O863" s="82"/>
      <c r="P863" s="82" t="s">
        <v>5109</v>
      </c>
      <c r="Q863" s="86"/>
      <c r="R863" s="82">
        <v>0</v>
      </c>
      <c r="S863" s="86">
        <v>624840</v>
      </c>
      <c r="T863" s="83">
        <v>45777</v>
      </c>
      <c r="U863" s="82">
        <v>100</v>
      </c>
      <c r="V863" s="82">
        <v>6439</v>
      </c>
      <c r="W863" s="82" t="s">
        <v>4961</v>
      </c>
      <c r="X863" s="82">
        <v>1426.4843000000001</v>
      </c>
      <c r="Y863" s="86">
        <v>89132447.989999995</v>
      </c>
      <c r="Z863" s="86"/>
      <c r="AA863" s="82">
        <v>889.15</v>
      </c>
      <c r="AB863" s="86">
        <v>-1.38</v>
      </c>
      <c r="AC863" s="86">
        <v>54792219.600000001</v>
      </c>
      <c r="AD863" s="86">
        <v>54792219.600000001</v>
      </c>
      <c r="AE863" s="86">
        <v>0</v>
      </c>
      <c r="AF863" s="86">
        <v>-34340228.390000001</v>
      </c>
      <c r="AG863" s="86">
        <v>-33574799.390000001</v>
      </c>
      <c r="AH863" s="86">
        <v>-765429</v>
      </c>
      <c r="AI863" s="86"/>
      <c r="AJ863" s="86">
        <v>9273173022.4099998</v>
      </c>
      <c r="AK863" s="82">
        <v>0.59089999999999998</v>
      </c>
      <c r="AL863" s="82" t="s">
        <v>5110</v>
      </c>
      <c r="AM863" s="82" t="s">
        <v>4979</v>
      </c>
      <c r="AN863" s="82">
        <v>5984</v>
      </c>
      <c r="AO863" s="82" t="s">
        <v>5015</v>
      </c>
      <c r="AP863" s="82"/>
      <c r="AQ863" s="83">
        <v>45426</v>
      </c>
      <c r="AR863" s="83"/>
      <c r="AS863" s="82">
        <v>0</v>
      </c>
      <c r="AT863" s="82"/>
      <c r="AU863" s="83">
        <v>45777</v>
      </c>
      <c r="AV863" s="82" t="s">
        <v>4979</v>
      </c>
      <c r="AW863" s="82">
        <v>10</v>
      </c>
      <c r="AX863" s="83"/>
      <c r="AY863" s="82" t="s">
        <v>4963</v>
      </c>
      <c r="AZ863" s="82">
        <v>1</v>
      </c>
      <c r="BA863" s="82"/>
      <c r="BB863" s="82"/>
      <c r="BC863" s="87"/>
      <c r="BD863" s="87"/>
      <c r="BE863" s="87"/>
      <c r="BF863" s="87"/>
      <c r="BG863" s="82" t="s">
        <v>4888</v>
      </c>
      <c r="BH863" s="82" t="s">
        <v>8775</v>
      </c>
      <c r="BI863" s="82"/>
      <c r="BJ863" s="82"/>
      <c r="BK863" s="82"/>
      <c r="BL863" s="86">
        <v>54792219.600000001</v>
      </c>
      <c r="BM863" s="82">
        <v>0.59089999999999998</v>
      </c>
      <c r="BN863" s="82" t="s">
        <v>5002</v>
      </c>
      <c r="BO863" s="82"/>
      <c r="BP863" s="88"/>
      <c r="BQ863" s="88"/>
      <c r="BR863" s="88"/>
      <c r="BS863" s="82"/>
      <c r="BT863" s="85"/>
    </row>
    <row r="864" spans="1:72" hidden="1">
      <c r="A864" s="82" t="s">
        <v>5105</v>
      </c>
      <c r="B864" s="82" t="s">
        <v>5106</v>
      </c>
      <c r="C864" s="82" t="s">
        <v>137</v>
      </c>
      <c r="D864" s="82" t="s">
        <v>6680</v>
      </c>
      <c r="E864" s="82" t="s">
        <v>8776</v>
      </c>
      <c r="F864" s="82" t="s">
        <v>4978</v>
      </c>
      <c r="G864" s="83"/>
      <c r="H864" s="84">
        <v>83267</v>
      </c>
      <c r="I864" s="85"/>
      <c r="J864" s="82">
        <v>672.25</v>
      </c>
      <c r="K864" s="86">
        <v>0</v>
      </c>
      <c r="L864" s="82"/>
      <c r="M864" s="82"/>
      <c r="N864" s="82"/>
      <c r="O864" s="82"/>
      <c r="P864" s="82" t="s">
        <v>5003</v>
      </c>
      <c r="Q864" s="86"/>
      <c r="R864" s="82">
        <v>0</v>
      </c>
      <c r="S864" s="86">
        <v>416335</v>
      </c>
      <c r="T864" s="83">
        <v>45777</v>
      </c>
      <c r="U864" s="82">
        <v>100</v>
      </c>
      <c r="V864" s="82">
        <v>161041</v>
      </c>
      <c r="W864" s="82" t="s">
        <v>4961</v>
      </c>
      <c r="X864" s="82">
        <v>860.62739999999997</v>
      </c>
      <c r="Y864" s="86">
        <v>71661858.209999993</v>
      </c>
      <c r="Z864" s="86"/>
      <c r="AA864" s="82">
        <v>685</v>
      </c>
      <c r="AB864" s="86">
        <v>-1.86</v>
      </c>
      <c r="AC864" s="86">
        <v>55976240.75</v>
      </c>
      <c r="AD864" s="86">
        <v>55976240.75</v>
      </c>
      <c r="AE864" s="86">
        <v>0</v>
      </c>
      <c r="AF864" s="86">
        <v>-15685617.460000001</v>
      </c>
      <c r="AG864" s="86">
        <v>-14623963.210000001</v>
      </c>
      <c r="AH864" s="86">
        <v>-1061654.25</v>
      </c>
      <c r="AI864" s="86"/>
      <c r="AJ864" s="86">
        <v>9273173022.4099998</v>
      </c>
      <c r="AK864" s="82">
        <v>0.60360000000000003</v>
      </c>
      <c r="AL864" s="82" t="s">
        <v>8777</v>
      </c>
      <c r="AM864" s="82" t="s">
        <v>4979</v>
      </c>
      <c r="AN864" s="82">
        <v>781585</v>
      </c>
      <c r="AO864" s="82" t="s">
        <v>5004</v>
      </c>
      <c r="AP864" s="82"/>
      <c r="AQ864" s="83">
        <v>45553</v>
      </c>
      <c r="AR864" s="83"/>
      <c r="AS864" s="82">
        <v>0</v>
      </c>
      <c r="AT864" s="82"/>
      <c r="AU864" s="83">
        <v>45777</v>
      </c>
      <c r="AV864" s="82" t="s">
        <v>4979</v>
      </c>
      <c r="AW864" s="82">
        <v>5</v>
      </c>
      <c r="AX864" s="83"/>
      <c r="AY864" s="82" t="s">
        <v>4963</v>
      </c>
      <c r="AZ864" s="82">
        <v>1</v>
      </c>
      <c r="BA864" s="82"/>
      <c r="BB864" s="82"/>
      <c r="BC864" s="87"/>
      <c r="BD864" s="87"/>
      <c r="BE864" s="87"/>
      <c r="BF864" s="87"/>
      <c r="BG864" s="82" t="s">
        <v>4888</v>
      </c>
      <c r="BH864" s="82" t="s">
        <v>8775</v>
      </c>
      <c r="BI864" s="82"/>
      <c r="BJ864" s="82"/>
      <c r="BK864" s="82"/>
      <c r="BL864" s="86">
        <v>55976240.75</v>
      </c>
      <c r="BM864" s="82">
        <v>0.60360000000000003</v>
      </c>
      <c r="BN864" s="82" t="s">
        <v>4984</v>
      </c>
      <c r="BO864" s="82"/>
      <c r="BP864" s="88"/>
      <c r="BQ864" s="88"/>
      <c r="BR864" s="88"/>
      <c r="BS864" s="82"/>
      <c r="BT864" s="85"/>
    </row>
    <row r="865" spans="1:72" hidden="1">
      <c r="A865" s="82" t="s">
        <v>5105</v>
      </c>
      <c r="B865" s="82" t="s">
        <v>5106</v>
      </c>
      <c r="C865" s="82" t="s">
        <v>139</v>
      </c>
      <c r="D865" s="82" t="s">
        <v>5446</v>
      </c>
      <c r="E865" s="82" t="s">
        <v>8510</v>
      </c>
      <c r="F865" s="82" t="s">
        <v>4978</v>
      </c>
      <c r="G865" s="83"/>
      <c r="H865" s="84">
        <v>16311</v>
      </c>
      <c r="I865" s="85"/>
      <c r="J865" s="82">
        <v>5116</v>
      </c>
      <c r="K865" s="86">
        <v>0</v>
      </c>
      <c r="L865" s="82"/>
      <c r="M865" s="82"/>
      <c r="N865" s="82"/>
      <c r="O865" s="82"/>
      <c r="P865" s="82" t="s">
        <v>4999</v>
      </c>
      <c r="Q865" s="86"/>
      <c r="R865" s="82">
        <v>0</v>
      </c>
      <c r="S865" s="86">
        <v>32622</v>
      </c>
      <c r="T865" s="83">
        <v>45777</v>
      </c>
      <c r="U865" s="82">
        <v>100</v>
      </c>
      <c r="V865" s="82">
        <v>55268</v>
      </c>
      <c r="W865" s="82" t="s">
        <v>4961</v>
      </c>
      <c r="X865" s="82">
        <v>5239.2467999999999</v>
      </c>
      <c r="Y865" s="86">
        <v>85457355.079999998</v>
      </c>
      <c r="Z865" s="86"/>
      <c r="AA865" s="82">
        <v>5030.8</v>
      </c>
      <c r="AB865" s="86">
        <v>1.69</v>
      </c>
      <c r="AC865" s="86">
        <v>83447076</v>
      </c>
      <c r="AD865" s="86">
        <v>83447076</v>
      </c>
      <c r="AE865" s="86">
        <v>0</v>
      </c>
      <c r="AF865" s="86">
        <v>-2010279.08</v>
      </c>
      <c r="AG865" s="86">
        <v>-3399976.28</v>
      </c>
      <c r="AH865" s="86">
        <v>1389697.2</v>
      </c>
      <c r="AI865" s="86"/>
      <c r="AJ865" s="86">
        <v>9273173022.4099998</v>
      </c>
      <c r="AK865" s="82">
        <v>0.89990000000000003</v>
      </c>
      <c r="AL865" s="82" t="s">
        <v>8511</v>
      </c>
      <c r="AM865" s="82" t="s">
        <v>4979</v>
      </c>
      <c r="AN865" s="82">
        <v>774615</v>
      </c>
      <c r="AO865" s="82" t="s">
        <v>5000</v>
      </c>
      <c r="AP865" s="82"/>
      <c r="AQ865" s="83">
        <v>45701</v>
      </c>
      <c r="AR865" s="83"/>
      <c r="AS865" s="82">
        <v>0</v>
      </c>
      <c r="AT865" s="82"/>
      <c r="AU865" s="83">
        <v>45777</v>
      </c>
      <c r="AV865" s="82" t="s">
        <v>4979</v>
      </c>
      <c r="AW865" s="82">
        <v>2</v>
      </c>
      <c r="AX865" s="83"/>
      <c r="AY865" s="82" t="s">
        <v>4963</v>
      </c>
      <c r="AZ865" s="82">
        <v>1</v>
      </c>
      <c r="BA865" s="82"/>
      <c r="BB865" s="82"/>
      <c r="BC865" s="87"/>
      <c r="BD865" s="87"/>
      <c r="BE865" s="87"/>
      <c r="BF865" s="87"/>
      <c r="BG865" s="82" t="s">
        <v>4888</v>
      </c>
      <c r="BH865" s="82" t="s">
        <v>8775</v>
      </c>
      <c r="BI865" s="82"/>
      <c r="BJ865" s="82"/>
      <c r="BK865" s="82"/>
      <c r="BL865" s="86">
        <v>83447076</v>
      </c>
      <c r="BM865" s="82">
        <v>0.89990000000000003</v>
      </c>
      <c r="BN865" s="82" t="s">
        <v>4997</v>
      </c>
      <c r="BO865" s="82"/>
      <c r="BP865" s="88"/>
      <c r="BQ865" s="88"/>
      <c r="BR865" s="88"/>
      <c r="BS865" s="82"/>
      <c r="BT865" s="85"/>
    </row>
    <row r="866" spans="1:72" hidden="1">
      <c r="A866" s="82" t="s">
        <v>5105</v>
      </c>
      <c r="B866" s="82" t="s">
        <v>5106</v>
      </c>
      <c r="C866" s="82" t="s">
        <v>9464</v>
      </c>
      <c r="D866" s="82" t="s">
        <v>9465</v>
      </c>
      <c r="E866" s="82" t="s">
        <v>9466</v>
      </c>
      <c r="F866" s="82" t="s">
        <v>4978</v>
      </c>
      <c r="G866" s="83"/>
      <c r="H866" s="84">
        <v>710057</v>
      </c>
      <c r="I866" s="85"/>
      <c r="J866" s="82">
        <v>307.25</v>
      </c>
      <c r="K866" s="86">
        <v>0</v>
      </c>
      <c r="L866" s="82"/>
      <c r="M866" s="82"/>
      <c r="N866" s="82"/>
      <c r="O866" s="82"/>
      <c r="P866" s="82" t="s">
        <v>8927</v>
      </c>
      <c r="Q866" s="86"/>
      <c r="R866" s="82">
        <v>0</v>
      </c>
      <c r="S866" s="86">
        <v>1420114</v>
      </c>
      <c r="T866" s="83">
        <v>45777</v>
      </c>
      <c r="U866" s="82">
        <v>100</v>
      </c>
      <c r="V866" s="82">
        <v>171313</v>
      </c>
      <c r="W866" s="82" t="s">
        <v>4961</v>
      </c>
      <c r="X866" s="82">
        <v>325.52289999999999</v>
      </c>
      <c r="Y866" s="86">
        <v>231139820.09</v>
      </c>
      <c r="Z866" s="86"/>
      <c r="AA866" s="82">
        <v>315.05</v>
      </c>
      <c r="AB866" s="86">
        <v>-2.48</v>
      </c>
      <c r="AC866" s="86">
        <v>218165013.25</v>
      </c>
      <c r="AD866" s="86">
        <v>218165013.25</v>
      </c>
      <c r="AE866" s="86">
        <v>0</v>
      </c>
      <c r="AF866" s="86">
        <v>-12974806.84</v>
      </c>
      <c r="AG866" s="86">
        <v>-7436362.2400000002</v>
      </c>
      <c r="AH866" s="86">
        <v>-5538444.5999999996</v>
      </c>
      <c r="AI866" s="86"/>
      <c r="AJ866" s="86">
        <v>9273173022.4099998</v>
      </c>
      <c r="AK866" s="82">
        <v>2.3525999999999998</v>
      </c>
      <c r="AL866" s="82" t="s">
        <v>9467</v>
      </c>
      <c r="AM866" s="82" t="s">
        <v>4979</v>
      </c>
      <c r="AN866" s="82">
        <v>798965</v>
      </c>
      <c r="AO866" s="82" t="s">
        <v>8614</v>
      </c>
      <c r="AP866" s="82"/>
      <c r="AQ866" s="83"/>
      <c r="AR866" s="83"/>
      <c r="AS866" s="82">
        <v>0</v>
      </c>
      <c r="AT866" s="82"/>
      <c r="AU866" s="83">
        <v>45777</v>
      </c>
      <c r="AV866" s="82" t="s">
        <v>4979</v>
      </c>
      <c r="AW866" s="82">
        <v>2</v>
      </c>
      <c r="AX866" s="83"/>
      <c r="AY866" s="82" t="s">
        <v>4963</v>
      </c>
      <c r="AZ866" s="82">
        <v>1</v>
      </c>
      <c r="BA866" s="82"/>
      <c r="BB866" s="82"/>
      <c r="BC866" s="87"/>
      <c r="BD866" s="87"/>
      <c r="BE866" s="87"/>
      <c r="BF866" s="87"/>
      <c r="BG866" s="82" t="s">
        <v>4888</v>
      </c>
      <c r="BH866" s="82" t="s">
        <v>8775</v>
      </c>
      <c r="BI866" s="82"/>
      <c r="BJ866" s="82"/>
      <c r="BK866" s="82"/>
      <c r="BL866" s="86">
        <v>218165013.25</v>
      </c>
      <c r="BM866" s="82">
        <v>2.3525999999999998</v>
      </c>
      <c r="BN866" s="82" t="s">
        <v>4980</v>
      </c>
      <c r="BO866" s="82"/>
      <c r="BP866" s="88"/>
      <c r="BQ866" s="88"/>
      <c r="BR866" s="88"/>
      <c r="BS866" s="82"/>
      <c r="BT866" s="85"/>
    </row>
    <row r="867" spans="1:72" hidden="1">
      <c r="A867" s="82" t="s">
        <v>5105</v>
      </c>
      <c r="B867" s="82" t="s">
        <v>5106</v>
      </c>
      <c r="C867" s="82" t="s">
        <v>155</v>
      </c>
      <c r="D867" s="82" t="s">
        <v>22091</v>
      </c>
      <c r="E867" s="82" t="s">
        <v>22092</v>
      </c>
      <c r="F867" s="82" t="s">
        <v>4978</v>
      </c>
      <c r="G867" s="83"/>
      <c r="H867" s="84">
        <v>6106</v>
      </c>
      <c r="I867" s="85"/>
      <c r="J867" s="82">
        <v>6155.5</v>
      </c>
      <c r="K867" s="86">
        <v>0</v>
      </c>
      <c r="L867" s="82"/>
      <c r="M867" s="82"/>
      <c r="N867" s="82"/>
      <c r="O867" s="82"/>
      <c r="P867" s="82" t="s">
        <v>5018</v>
      </c>
      <c r="Q867" s="86"/>
      <c r="R867" s="82">
        <v>0</v>
      </c>
      <c r="S867" s="86">
        <v>61060</v>
      </c>
      <c r="T867" s="83">
        <v>45777</v>
      </c>
      <c r="U867" s="82">
        <v>100</v>
      </c>
      <c r="V867" s="82">
        <v>88149</v>
      </c>
      <c r="W867" s="82" t="s">
        <v>4961</v>
      </c>
      <c r="X867" s="82">
        <v>6549.9624000000003</v>
      </c>
      <c r="Y867" s="86">
        <v>39994070.409999996</v>
      </c>
      <c r="Z867" s="86"/>
      <c r="AA867" s="82">
        <v>6315.5</v>
      </c>
      <c r="AB867" s="86">
        <v>-2.5299999999999998</v>
      </c>
      <c r="AC867" s="86">
        <v>37585483</v>
      </c>
      <c r="AD867" s="86">
        <v>37585483</v>
      </c>
      <c r="AE867" s="86">
        <v>0</v>
      </c>
      <c r="AF867" s="86">
        <v>-2408587.41</v>
      </c>
      <c r="AG867" s="86">
        <v>-1431627.41</v>
      </c>
      <c r="AH867" s="86">
        <v>-976960</v>
      </c>
      <c r="AI867" s="86"/>
      <c r="AJ867" s="86">
        <v>9273173022.4099998</v>
      </c>
      <c r="AK867" s="82">
        <v>0.40529999999999999</v>
      </c>
      <c r="AL867" s="82" t="s">
        <v>22093</v>
      </c>
      <c r="AM867" s="82" t="s">
        <v>4979</v>
      </c>
      <c r="AN867" s="82">
        <v>783569</v>
      </c>
      <c r="AO867" s="82" t="s">
        <v>4998</v>
      </c>
      <c r="AP867" s="82"/>
      <c r="AQ867" s="83"/>
      <c r="AR867" s="83"/>
      <c r="AS867" s="82">
        <v>0</v>
      </c>
      <c r="AT867" s="82"/>
      <c r="AU867" s="83">
        <v>45777</v>
      </c>
      <c r="AV867" s="82" t="s">
        <v>4979</v>
      </c>
      <c r="AW867" s="82">
        <v>10</v>
      </c>
      <c r="AX867" s="83"/>
      <c r="AY867" s="82" t="s">
        <v>4963</v>
      </c>
      <c r="AZ867" s="82">
        <v>1</v>
      </c>
      <c r="BA867" s="82"/>
      <c r="BB867" s="82"/>
      <c r="BC867" s="87"/>
      <c r="BD867" s="87"/>
      <c r="BE867" s="87"/>
      <c r="BF867" s="87"/>
      <c r="BG867" s="82" t="s">
        <v>4888</v>
      </c>
      <c r="BH867" s="82" t="s">
        <v>8775</v>
      </c>
      <c r="BI867" s="82"/>
      <c r="BJ867" s="82"/>
      <c r="BK867" s="82"/>
      <c r="BL867" s="86">
        <v>37585483</v>
      </c>
      <c r="BM867" s="82">
        <v>0.40529999999999999</v>
      </c>
      <c r="BN867" s="82" t="s">
        <v>4998</v>
      </c>
      <c r="BO867" s="82"/>
      <c r="BP867" s="88"/>
      <c r="BQ867" s="88"/>
      <c r="BR867" s="88"/>
      <c r="BS867" s="82"/>
      <c r="BT867" s="85"/>
    </row>
    <row r="868" spans="1:72" hidden="1">
      <c r="A868" s="82" t="s">
        <v>5105</v>
      </c>
      <c r="B868" s="82" t="s">
        <v>5106</v>
      </c>
      <c r="C868" s="82" t="s">
        <v>229</v>
      </c>
      <c r="D868" s="82" t="s">
        <v>5016</v>
      </c>
      <c r="E868" s="82" t="s">
        <v>3343</v>
      </c>
      <c r="F868" s="82" t="s">
        <v>4978</v>
      </c>
      <c r="G868" s="83"/>
      <c r="H868" s="84">
        <v>313509</v>
      </c>
      <c r="I868" s="85"/>
      <c r="J868" s="82">
        <v>396.35</v>
      </c>
      <c r="K868" s="86">
        <v>0</v>
      </c>
      <c r="L868" s="82"/>
      <c r="M868" s="82"/>
      <c r="N868" s="82"/>
      <c r="O868" s="82"/>
      <c r="P868" s="82" t="s">
        <v>5009</v>
      </c>
      <c r="Q868" s="86"/>
      <c r="R868" s="82">
        <v>0</v>
      </c>
      <c r="S868" s="86">
        <v>1254036</v>
      </c>
      <c r="T868" s="83">
        <v>45777</v>
      </c>
      <c r="U868" s="82">
        <v>100</v>
      </c>
      <c r="V868" s="82">
        <v>99994</v>
      </c>
      <c r="W868" s="82" t="s">
        <v>4961</v>
      </c>
      <c r="X868" s="82">
        <v>449.0849</v>
      </c>
      <c r="Y868" s="86">
        <v>140792166.11000001</v>
      </c>
      <c r="Z868" s="86"/>
      <c r="AA868" s="82">
        <v>404.7</v>
      </c>
      <c r="AB868" s="86">
        <v>-2.06</v>
      </c>
      <c r="AC868" s="86">
        <v>124259292.15000001</v>
      </c>
      <c r="AD868" s="86">
        <v>124259292.15000001</v>
      </c>
      <c r="AE868" s="86">
        <v>0</v>
      </c>
      <c r="AF868" s="86">
        <v>-16532873.960000001</v>
      </c>
      <c r="AG868" s="86">
        <v>-13915073.810000001</v>
      </c>
      <c r="AH868" s="86">
        <v>-2617800.15</v>
      </c>
      <c r="AI868" s="86"/>
      <c r="AJ868" s="86">
        <v>9273173022.4099998</v>
      </c>
      <c r="AK868" s="82">
        <v>1.34</v>
      </c>
      <c r="AL868" s="82" t="s">
        <v>5017</v>
      </c>
      <c r="AM868" s="82" t="s">
        <v>4979</v>
      </c>
      <c r="AN868" s="82">
        <v>786005</v>
      </c>
      <c r="AO868" s="82" t="s">
        <v>5010</v>
      </c>
      <c r="AP868" s="82"/>
      <c r="AQ868" s="83">
        <v>45512</v>
      </c>
      <c r="AR868" s="83"/>
      <c r="AS868" s="82">
        <v>0</v>
      </c>
      <c r="AT868" s="82"/>
      <c r="AU868" s="83">
        <v>45777</v>
      </c>
      <c r="AV868" s="82" t="s">
        <v>4979</v>
      </c>
      <c r="AW868" s="82">
        <v>4</v>
      </c>
      <c r="AX868" s="83"/>
      <c r="AY868" s="82" t="s">
        <v>4963</v>
      </c>
      <c r="AZ868" s="82">
        <v>1</v>
      </c>
      <c r="BA868" s="82"/>
      <c r="BB868" s="82"/>
      <c r="BC868" s="87"/>
      <c r="BD868" s="87"/>
      <c r="BE868" s="87"/>
      <c r="BF868" s="87"/>
      <c r="BG868" s="82" t="s">
        <v>4888</v>
      </c>
      <c r="BH868" s="82" t="s">
        <v>8775</v>
      </c>
      <c r="BI868" s="82"/>
      <c r="BJ868" s="82"/>
      <c r="BK868" s="82"/>
      <c r="BL868" s="86">
        <v>124259292.15000001</v>
      </c>
      <c r="BM868" s="82">
        <v>1.34</v>
      </c>
      <c r="BN868" s="82" t="s">
        <v>5011</v>
      </c>
      <c r="BO868" s="82"/>
      <c r="BP868" s="88"/>
      <c r="BQ868" s="88"/>
      <c r="BR868" s="88"/>
      <c r="BS868" s="82"/>
      <c r="BT868" s="85"/>
    </row>
    <row r="869" spans="1:72" hidden="1">
      <c r="A869" s="82" t="s">
        <v>5105</v>
      </c>
      <c r="B869" s="82" t="s">
        <v>5106</v>
      </c>
      <c r="C869" s="82" t="s">
        <v>317</v>
      </c>
      <c r="D869" s="82" t="s">
        <v>5280</v>
      </c>
      <c r="E869" s="82" t="s">
        <v>8371</v>
      </c>
      <c r="F869" s="82" t="s">
        <v>4978</v>
      </c>
      <c r="G869" s="83"/>
      <c r="H869" s="84">
        <v>187357</v>
      </c>
      <c r="I869" s="85"/>
      <c r="J869" s="82">
        <v>1185</v>
      </c>
      <c r="K869" s="86">
        <v>0</v>
      </c>
      <c r="L869" s="82"/>
      <c r="M869" s="82"/>
      <c r="N869" s="82"/>
      <c r="O869" s="82"/>
      <c r="P869" s="82" t="s">
        <v>4960</v>
      </c>
      <c r="Q869" s="86"/>
      <c r="R869" s="82">
        <v>0</v>
      </c>
      <c r="S869" s="86">
        <v>374714</v>
      </c>
      <c r="T869" s="83">
        <v>45777</v>
      </c>
      <c r="U869" s="82">
        <v>100</v>
      </c>
      <c r="V869" s="82">
        <v>6471</v>
      </c>
      <c r="W869" s="82" t="s">
        <v>4961</v>
      </c>
      <c r="X869" s="82">
        <v>1172.0574999999999</v>
      </c>
      <c r="Y869" s="86">
        <v>219593178.46000001</v>
      </c>
      <c r="Z869" s="86"/>
      <c r="AA869" s="82">
        <v>1187.3</v>
      </c>
      <c r="AB869" s="86">
        <v>-0.19</v>
      </c>
      <c r="AC869" s="86">
        <v>222018045</v>
      </c>
      <c r="AD869" s="86">
        <v>222018045</v>
      </c>
      <c r="AE869" s="86">
        <v>0</v>
      </c>
      <c r="AF869" s="86">
        <v>2424866.54</v>
      </c>
      <c r="AG869" s="86">
        <v>2855787.64</v>
      </c>
      <c r="AH869" s="86">
        <v>-430921.1</v>
      </c>
      <c r="AI869" s="86"/>
      <c r="AJ869" s="86">
        <v>9273173022.4099998</v>
      </c>
      <c r="AK869" s="82">
        <v>2.3942000000000001</v>
      </c>
      <c r="AL869" s="82" t="s">
        <v>8514</v>
      </c>
      <c r="AM869" s="82" t="s">
        <v>4979</v>
      </c>
      <c r="AN869" s="82">
        <v>6155</v>
      </c>
      <c r="AO869" s="82" t="s">
        <v>4962</v>
      </c>
      <c r="AP869" s="82"/>
      <c r="AQ869" s="83">
        <v>45484</v>
      </c>
      <c r="AR869" s="83"/>
      <c r="AS869" s="82">
        <v>0</v>
      </c>
      <c r="AT869" s="82"/>
      <c r="AU869" s="83">
        <v>45777</v>
      </c>
      <c r="AV869" s="82" t="s">
        <v>4979</v>
      </c>
      <c r="AW869" s="82">
        <v>2</v>
      </c>
      <c r="AX869" s="83"/>
      <c r="AY869" s="82" t="s">
        <v>4963</v>
      </c>
      <c r="AZ869" s="82">
        <v>1</v>
      </c>
      <c r="BA869" s="82"/>
      <c r="BB869" s="82"/>
      <c r="BC869" s="87"/>
      <c r="BD869" s="87"/>
      <c r="BE869" s="87"/>
      <c r="BF869" s="87"/>
      <c r="BG869" s="82" t="s">
        <v>4888</v>
      </c>
      <c r="BH869" s="82" t="s">
        <v>8775</v>
      </c>
      <c r="BI869" s="82"/>
      <c r="BJ869" s="82"/>
      <c r="BK869" s="82"/>
      <c r="BL869" s="86">
        <v>222018045</v>
      </c>
      <c r="BM869" s="82">
        <v>2.3942000000000001</v>
      </c>
      <c r="BN869" s="82" t="s">
        <v>4964</v>
      </c>
      <c r="BO869" s="82"/>
      <c r="BP869" s="88"/>
      <c r="BQ869" s="88"/>
      <c r="BR869" s="88"/>
      <c r="BS869" s="82"/>
      <c r="BT869" s="85"/>
    </row>
    <row r="870" spans="1:72" hidden="1">
      <c r="A870" s="82" t="s">
        <v>5105</v>
      </c>
      <c r="B870" s="82" t="s">
        <v>5106</v>
      </c>
      <c r="C870" s="82" t="s">
        <v>435</v>
      </c>
      <c r="D870" s="82" t="s">
        <v>8858</v>
      </c>
      <c r="E870" s="82" t="s">
        <v>8859</v>
      </c>
      <c r="F870" s="82" t="s">
        <v>4978</v>
      </c>
      <c r="G870" s="83"/>
      <c r="H870" s="84">
        <v>706078</v>
      </c>
      <c r="I870" s="85"/>
      <c r="J870" s="82">
        <v>226.84</v>
      </c>
      <c r="K870" s="86">
        <v>0</v>
      </c>
      <c r="L870" s="82"/>
      <c r="M870" s="82"/>
      <c r="N870" s="82"/>
      <c r="O870" s="82"/>
      <c r="P870" s="82" t="s">
        <v>5039</v>
      </c>
      <c r="Q870" s="86"/>
      <c r="R870" s="82">
        <v>0</v>
      </c>
      <c r="S870" s="86">
        <v>1412156</v>
      </c>
      <c r="T870" s="83">
        <v>45777</v>
      </c>
      <c r="U870" s="82">
        <v>100</v>
      </c>
      <c r="V870" s="82">
        <v>6492</v>
      </c>
      <c r="W870" s="82" t="s">
        <v>4961</v>
      </c>
      <c r="X870" s="82">
        <v>285.64960000000002</v>
      </c>
      <c r="Y870" s="86">
        <v>201690902.90000001</v>
      </c>
      <c r="Z870" s="86"/>
      <c r="AA870" s="82">
        <v>231.33</v>
      </c>
      <c r="AB870" s="86">
        <v>-1.94</v>
      </c>
      <c r="AC870" s="86">
        <v>160166733.52000001</v>
      </c>
      <c r="AD870" s="86">
        <v>160166733.52000001</v>
      </c>
      <c r="AE870" s="86">
        <v>0</v>
      </c>
      <c r="AF870" s="86">
        <v>-41524169.380000003</v>
      </c>
      <c r="AG870" s="86">
        <v>-38353879.159999996</v>
      </c>
      <c r="AH870" s="86">
        <v>-3170290.22</v>
      </c>
      <c r="AI870" s="86"/>
      <c r="AJ870" s="86">
        <v>9273173022.4099998</v>
      </c>
      <c r="AK870" s="82">
        <v>1.7272000000000001</v>
      </c>
      <c r="AL870" s="82" t="s">
        <v>8860</v>
      </c>
      <c r="AM870" s="82" t="s">
        <v>4979</v>
      </c>
      <c r="AN870" s="82">
        <v>6244</v>
      </c>
      <c r="AO870" s="82" t="s">
        <v>5041</v>
      </c>
      <c r="AP870" s="82"/>
      <c r="AQ870" s="83">
        <v>45512</v>
      </c>
      <c r="AR870" s="83"/>
      <c r="AS870" s="82">
        <v>0</v>
      </c>
      <c r="AT870" s="82"/>
      <c r="AU870" s="83">
        <v>45777</v>
      </c>
      <c r="AV870" s="82" t="s">
        <v>4979</v>
      </c>
      <c r="AW870" s="82">
        <v>2</v>
      </c>
      <c r="AX870" s="83"/>
      <c r="AY870" s="82" t="s">
        <v>4963</v>
      </c>
      <c r="AZ870" s="82">
        <v>1</v>
      </c>
      <c r="BA870" s="82"/>
      <c r="BB870" s="82"/>
      <c r="BC870" s="87"/>
      <c r="BD870" s="87"/>
      <c r="BE870" s="87"/>
      <c r="BF870" s="87"/>
      <c r="BG870" s="82" t="s">
        <v>4888</v>
      </c>
      <c r="BH870" s="82" t="s">
        <v>8775</v>
      </c>
      <c r="BI870" s="82"/>
      <c r="BJ870" s="82"/>
      <c r="BK870" s="82"/>
      <c r="BL870" s="86">
        <v>160166733.52000001</v>
      </c>
      <c r="BM870" s="82">
        <v>1.7272000000000001</v>
      </c>
      <c r="BN870" s="82" t="s">
        <v>5002</v>
      </c>
      <c r="BO870" s="82"/>
      <c r="BP870" s="88"/>
      <c r="BQ870" s="88"/>
      <c r="BR870" s="88"/>
      <c r="BS870" s="82"/>
      <c r="BT870" s="85"/>
    </row>
    <row r="871" spans="1:72" hidden="1">
      <c r="A871" s="82" t="s">
        <v>5105</v>
      </c>
      <c r="B871" s="82" t="s">
        <v>5106</v>
      </c>
      <c r="C871" s="82" t="s">
        <v>445</v>
      </c>
      <c r="D871" s="82" t="s">
        <v>5567</v>
      </c>
      <c r="E871" s="82" t="s">
        <v>8716</v>
      </c>
      <c r="F871" s="82" t="s">
        <v>4978</v>
      </c>
      <c r="G871" s="83"/>
      <c r="H871" s="84">
        <v>232297</v>
      </c>
      <c r="I871" s="85"/>
      <c r="J871" s="82">
        <v>321.8</v>
      </c>
      <c r="K871" s="86">
        <v>0</v>
      </c>
      <c r="L871" s="82"/>
      <c r="M871" s="82"/>
      <c r="N871" s="82"/>
      <c r="O871" s="82"/>
      <c r="P871" s="82" t="s">
        <v>4999</v>
      </c>
      <c r="Q871" s="86"/>
      <c r="R871" s="82">
        <v>0</v>
      </c>
      <c r="S871" s="86">
        <v>1161485</v>
      </c>
      <c r="T871" s="83">
        <v>45777</v>
      </c>
      <c r="U871" s="82">
        <v>100</v>
      </c>
      <c r="V871" s="82">
        <v>6496</v>
      </c>
      <c r="W871" s="82" t="s">
        <v>4961</v>
      </c>
      <c r="X871" s="82">
        <v>319.36540000000002</v>
      </c>
      <c r="Y871" s="86">
        <v>74187613.099999994</v>
      </c>
      <c r="Z871" s="86"/>
      <c r="AA871" s="82">
        <v>318.85000000000002</v>
      </c>
      <c r="AB871" s="86">
        <v>0.93</v>
      </c>
      <c r="AC871" s="86">
        <v>74753174.599999994</v>
      </c>
      <c r="AD871" s="86">
        <v>74753174.599999994</v>
      </c>
      <c r="AE871" s="86">
        <v>0</v>
      </c>
      <c r="AF871" s="86">
        <v>565561.5</v>
      </c>
      <c r="AG871" s="86">
        <v>-119714.65</v>
      </c>
      <c r="AH871" s="86">
        <v>685276.15</v>
      </c>
      <c r="AI871" s="86"/>
      <c r="AJ871" s="86">
        <v>9273173022.4099998</v>
      </c>
      <c r="AK871" s="82">
        <v>0.80610000000000004</v>
      </c>
      <c r="AL871" s="82" t="s">
        <v>8717</v>
      </c>
      <c r="AM871" s="82" t="s">
        <v>4979</v>
      </c>
      <c r="AN871" s="82">
        <v>6276</v>
      </c>
      <c r="AO871" s="82" t="s">
        <v>5000</v>
      </c>
      <c r="AP871" s="82"/>
      <c r="AQ871" s="83">
        <v>45477</v>
      </c>
      <c r="AR871" s="83"/>
      <c r="AS871" s="82">
        <v>0</v>
      </c>
      <c r="AT871" s="82"/>
      <c r="AU871" s="83">
        <v>45777</v>
      </c>
      <c r="AV871" s="82" t="s">
        <v>4979</v>
      </c>
      <c r="AW871" s="82">
        <v>5</v>
      </c>
      <c r="AX871" s="83"/>
      <c r="AY871" s="82" t="s">
        <v>4963</v>
      </c>
      <c r="AZ871" s="82">
        <v>1</v>
      </c>
      <c r="BA871" s="82"/>
      <c r="BB871" s="82"/>
      <c r="BC871" s="87"/>
      <c r="BD871" s="87"/>
      <c r="BE871" s="87"/>
      <c r="BF871" s="87"/>
      <c r="BG871" s="82" t="s">
        <v>4888</v>
      </c>
      <c r="BH871" s="82" t="s">
        <v>8775</v>
      </c>
      <c r="BI871" s="82"/>
      <c r="BJ871" s="82"/>
      <c r="BK871" s="82"/>
      <c r="BL871" s="86">
        <v>74753174.599999994</v>
      </c>
      <c r="BM871" s="82">
        <v>0.80610000000000004</v>
      </c>
      <c r="BN871" s="82" t="s">
        <v>4997</v>
      </c>
      <c r="BO871" s="82"/>
      <c r="BP871" s="88"/>
      <c r="BQ871" s="88"/>
      <c r="BR871" s="88"/>
      <c r="BS871" s="82"/>
      <c r="BT871" s="85"/>
    </row>
    <row r="872" spans="1:72" hidden="1">
      <c r="A872" s="82" t="s">
        <v>5105</v>
      </c>
      <c r="B872" s="82" t="s">
        <v>5106</v>
      </c>
      <c r="C872" s="82" t="s">
        <v>529</v>
      </c>
      <c r="D872" s="82" t="s">
        <v>8756</v>
      </c>
      <c r="E872" s="82" t="s">
        <v>8757</v>
      </c>
      <c r="F872" s="82" t="s">
        <v>4978</v>
      </c>
      <c r="G872" s="83"/>
      <c r="H872" s="84">
        <v>194778</v>
      </c>
      <c r="I872" s="85"/>
      <c r="J872" s="82">
        <v>591.5</v>
      </c>
      <c r="K872" s="86">
        <v>0</v>
      </c>
      <c r="L872" s="82"/>
      <c r="M872" s="82"/>
      <c r="N872" s="82"/>
      <c r="O872" s="82"/>
      <c r="P872" s="82" t="s">
        <v>8758</v>
      </c>
      <c r="Q872" s="86"/>
      <c r="R872" s="82">
        <v>0</v>
      </c>
      <c r="S872" s="86">
        <v>389556</v>
      </c>
      <c r="T872" s="83">
        <v>45777</v>
      </c>
      <c r="U872" s="82">
        <v>100</v>
      </c>
      <c r="V872" s="82">
        <v>38427</v>
      </c>
      <c r="W872" s="82" t="s">
        <v>4961</v>
      </c>
      <c r="X872" s="82">
        <v>613.69579999999996</v>
      </c>
      <c r="Y872" s="86">
        <v>119534448.97</v>
      </c>
      <c r="Z872" s="86"/>
      <c r="AA872" s="82">
        <v>613.85</v>
      </c>
      <c r="AB872" s="86">
        <v>-3.64</v>
      </c>
      <c r="AC872" s="86">
        <v>115211187</v>
      </c>
      <c r="AD872" s="86">
        <v>115211187</v>
      </c>
      <c r="AE872" s="86">
        <v>0</v>
      </c>
      <c r="AF872" s="86">
        <v>-4323261.97</v>
      </c>
      <c r="AG872" s="86">
        <v>30026.33</v>
      </c>
      <c r="AH872" s="86">
        <v>-4353288.3</v>
      </c>
      <c r="AI872" s="86"/>
      <c r="AJ872" s="86">
        <v>9273173022.4099998</v>
      </c>
      <c r="AK872" s="82">
        <v>1.2423999999999999</v>
      </c>
      <c r="AL872" s="82" t="s">
        <v>8759</v>
      </c>
      <c r="AM872" s="82" t="s">
        <v>4979</v>
      </c>
      <c r="AN872" s="82">
        <v>6356</v>
      </c>
      <c r="AO872" s="82" t="s">
        <v>8760</v>
      </c>
      <c r="AP872" s="82"/>
      <c r="AQ872" s="83">
        <v>45547</v>
      </c>
      <c r="AR872" s="83"/>
      <c r="AS872" s="82">
        <v>0</v>
      </c>
      <c r="AT872" s="82"/>
      <c r="AU872" s="83">
        <v>45777</v>
      </c>
      <c r="AV872" s="82" t="s">
        <v>4979</v>
      </c>
      <c r="AW872" s="82">
        <v>2</v>
      </c>
      <c r="AX872" s="83"/>
      <c r="AY872" s="82" t="s">
        <v>4963</v>
      </c>
      <c r="AZ872" s="82">
        <v>1</v>
      </c>
      <c r="BA872" s="82"/>
      <c r="BB872" s="82"/>
      <c r="BC872" s="87"/>
      <c r="BD872" s="87"/>
      <c r="BE872" s="87"/>
      <c r="BF872" s="87"/>
      <c r="BG872" s="82" t="s">
        <v>4888</v>
      </c>
      <c r="BH872" s="82" t="s">
        <v>8775</v>
      </c>
      <c r="BI872" s="82"/>
      <c r="BJ872" s="82"/>
      <c r="BK872" s="82"/>
      <c r="BL872" s="86">
        <v>115211187</v>
      </c>
      <c r="BM872" s="82">
        <v>1.2423999999999999</v>
      </c>
      <c r="BN872" s="82" t="s">
        <v>4980</v>
      </c>
      <c r="BO872" s="82"/>
      <c r="BP872" s="88"/>
      <c r="BQ872" s="88"/>
      <c r="BR872" s="88"/>
      <c r="BS872" s="82"/>
      <c r="BT872" s="85"/>
    </row>
    <row r="873" spans="1:72" hidden="1">
      <c r="A873" s="82" t="s">
        <v>5105</v>
      </c>
      <c r="B873" s="82" t="s">
        <v>5106</v>
      </c>
      <c r="C873" s="82" t="s">
        <v>553</v>
      </c>
      <c r="D873" s="82" t="s">
        <v>5725</v>
      </c>
      <c r="E873" s="82" t="s">
        <v>8667</v>
      </c>
      <c r="F873" s="82" t="s">
        <v>4978</v>
      </c>
      <c r="G873" s="83"/>
      <c r="H873" s="84">
        <v>867879</v>
      </c>
      <c r="I873" s="85"/>
      <c r="J873" s="82">
        <v>159.01</v>
      </c>
      <c r="K873" s="86">
        <v>0</v>
      </c>
      <c r="L873" s="82"/>
      <c r="M873" s="82"/>
      <c r="N873" s="82"/>
      <c r="O873" s="82"/>
      <c r="P873" s="82" t="s">
        <v>8493</v>
      </c>
      <c r="Q873" s="86"/>
      <c r="R873" s="82">
        <v>0</v>
      </c>
      <c r="S873" s="86">
        <v>867879</v>
      </c>
      <c r="T873" s="83">
        <v>45777</v>
      </c>
      <c r="U873" s="82">
        <v>100</v>
      </c>
      <c r="V873" s="82">
        <v>6503</v>
      </c>
      <c r="W873" s="82" t="s">
        <v>4961</v>
      </c>
      <c r="X873" s="82">
        <v>173.29669999999999</v>
      </c>
      <c r="Y873" s="86">
        <v>150400584.87</v>
      </c>
      <c r="Z873" s="86"/>
      <c r="AA873" s="82">
        <v>157.16999999999999</v>
      </c>
      <c r="AB873" s="86">
        <v>1.17</v>
      </c>
      <c r="AC873" s="86">
        <v>138001439.78999999</v>
      </c>
      <c r="AD873" s="86">
        <v>138001439.78999999</v>
      </c>
      <c r="AE873" s="86">
        <v>0</v>
      </c>
      <c r="AF873" s="86">
        <v>-12399145.08</v>
      </c>
      <c r="AG873" s="86">
        <v>-13996042.439999999</v>
      </c>
      <c r="AH873" s="86">
        <v>1596897.36</v>
      </c>
      <c r="AI873" s="86"/>
      <c r="AJ873" s="86">
        <v>9273173022.4099998</v>
      </c>
      <c r="AK873" s="82">
        <v>1.4882</v>
      </c>
      <c r="AL873" s="82" t="s">
        <v>8668</v>
      </c>
      <c r="AM873" s="82" t="s">
        <v>4979</v>
      </c>
      <c r="AN873" s="82">
        <v>6373</v>
      </c>
      <c r="AO873" s="82" t="s">
        <v>8309</v>
      </c>
      <c r="AP873" s="82"/>
      <c r="AQ873" s="83">
        <v>45672</v>
      </c>
      <c r="AR873" s="83"/>
      <c r="AS873" s="82">
        <v>0</v>
      </c>
      <c r="AT873" s="82"/>
      <c r="AU873" s="83">
        <v>45777</v>
      </c>
      <c r="AV873" s="82" t="s">
        <v>4979</v>
      </c>
      <c r="AW873" s="82">
        <v>1</v>
      </c>
      <c r="AX873" s="83"/>
      <c r="AY873" s="82" t="s">
        <v>4963</v>
      </c>
      <c r="AZ873" s="82">
        <v>1</v>
      </c>
      <c r="BA873" s="82"/>
      <c r="BB873" s="82"/>
      <c r="BC873" s="87"/>
      <c r="BD873" s="87"/>
      <c r="BE873" s="87"/>
      <c r="BF873" s="87"/>
      <c r="BG873" s="82" t="s">
        <v>4888</v>
      </c>
      <c r="BH873" s="82" t="s">
        <v>8775</v>
      </c>
      <c r="BI873" s="82"/>
      <c r="BJ873" s="82"/>
      <c r="BK873" s="82"/>
      <c r="BL873" s="86">
        <v>138001439.78999999</v>
      </c>
      <c r="BM873" s="82">
        <v>1.4882</v>
      </c>
      <c r="BN873" s="82" t="s">
        <v>8309</v>
      </c>
      <c r="BO873" s="82"/>
      <c r="BP873" s="88"/>
      <c r="BQ873" s="88"/>
      <c r="BR873" s="88"/>
      <c r="BS873" s="82"/>
      <c r="BT873" s="85"/>
    </row>
    <row r="874" spans="1:72" hidden="1">
      <c r="A874" s="82" t="s">
        <v>5105</v>
      </c>
      <c r="B874" s="82" t="s">
        <v>5106</v>
      </c>
      <c r="C874" s="82" t="s">
        <v>574</v>
      </c>
      <c r="D874" s="82" t="s">
        <v>8718</v>
      </c>
      <c r="E874" s="82" t="s">
        <v>8719</v>
      </c>
      <c r="F874" s="82" t="s">
        <v>4978</v>
      </c>
      <c r="G874" s="83"/>
      <c r="H874" s="84">
        <v>85173</v>
      </c>
      <c r="I874" s="85"/>
      <c r="J874" s="82">
        <v>1492.2</v>
      </c>
      <c r="K874" s="86">
        <v>0</v>
      </c>
      <c r="L874" s="82"/>
      <c r="M874" s="82"/>
      <c r="N874" s="82"/>
      <c r="O874" s="82"/>
      <c r="P874" s="82" t="s">
        <v>8279</v>
      </c>
      <c r="Q874" s="86"/>
      <c r="R874" s="82">
        <v>0</v>
      </c>
      <c r="S874" s="86">
        <v>170346</v>
      </c>
      <c r="T874" s="83">
        <v>45777</v>
      </c>
      <c r="U874" s="82">
        <v>100</v>
      </c>
      <c r="V874" s="82">
        <v>6514</v>
      </c>
      <c r="W874" s="82" t="s">
        <v>4961</v>
      </c>
      <c r="X874" s="82">
        <v>1510.8366000000001</v>
      </c>
      <c r="Y874" s="86">
        <v>128682486.62</v>
      </c>
      <c r="Z874" s="86"/>
      <c r="AA874" s="82">
        <v>1484.5</v>
      </c>
      <c r="AB874" s="86">
        <v>0.52</v>
      </c>
      <c r="AC874" s="86">
        <v>127095150.59999999</v>
      </c>
      <c r="AD874" s="86">
        <v>127095150.59999999</v>
      </c>
      <c r="AE874" s="86">
        <v>0</v>
      </c>
      <c r="AF874" s="86">
        <v>-1587336.02</v>
      </c>
      <c r="AG874" s="86">
        <v>-2243168.12</v>
      </c>
      <c r="AH874" s="86">
        <v>655832.1</v>
      </c>
      <c r="AI874" s="86"/>
      <c r="AJ874" s="86">
        <v>9273173022.4099998</v>
      </c>
      <c r="AK874" s="82">
        <v>1.3706</v>
      </c>
      <c r="AL874" s="82" t="s">
        <v>8720</v>
      </c>
      <c r="AM874" s="82" t="s">
        <v>4979</v>
      </c>
      <c r="AN874" s="82">
        <v>6395</v>
      </c>
      <c r="AO874" s="82" t="s">
        <v>8280</v>
      </c>
      <c r="AP874" s="82"/>
      <c r="AQ874" s="83">
        <v>45131</v>
      </c>
      <c r="AR874" s="83"/>
      <c r="AS874" s="82">
        <v>0</v>
      </c>
      <c r="AT874" s="82"/>
      <c r="AU874" s="83">
        <v>45777</v>
      </c>
      <c r="AV874" s="82" t="s">
        <v>4979</v>
      </c>
      <c r="AW874" s="82">
        <v>2</v>
      </c>
      <c r="AX874" s="83"/>
      <c r="AY874" s="82" t="s">
        <v>4963</v>
      </c>
      <c r="AZ874" s="82">
        <v>1</v>
      </c>
      <c r="BA874" s="82"/>
      <c r="BB874" s="82"/>
      <c r="BC874" s="87"/>
      <c r="BD874" s="87"/>
      <c r="BE874" s="87"/>
      <c r="BF874" s="87"/>
      <c r="BG874" s="82" t="s">
        <v>4888</v>
      </c>
      <c r="BH874" s="82" t="s">
        <v>8775</v>
      </c>
      <c r="BI874" s="82"/>
      <c r="BJ874" s="82"/>
      <c r="BK874" s="82"/>
      <c r="BL874" s="86">
        <v>127095150.59999999</v>
      </c>
      <c r="BM874" s="82">
        <v>1.3706</v>
      </c>
      <c r="BN874" s="82" t="s">
        <v>4964</v>
      </c>
      <c r="BO874" s="82"/>
      <c r="BP874" s="88"/>
      <c r="BQ874" s="88"/>
      <c r="BR874" s="88"/>
      <c r="BS874" s="82"/>
      <c r="BT874" s="85"/>
    </row>
    <row r="875" spans="1:72" hidden="1">
      <c r="A875" s="82" t="s">
        <v>5105</v>
      </c>
      <c r="B875" s="82" t="s">
        <v>5106</v>
      </c>
      <c r="C875" s="82" t="s">
        <v>630</v>
      </c>
      <c r="D875" s="82" t="s">
        <v>8626</v>
      </c>
      <c r="E875" s="82" t="s">
        <v>8627</v>
      </c>
      <c r="F875" s="82" t="s">
        <v>4978</v>
      </c>
      <c r="G875" s="83"/>
      <c r="H875" s="84">
        <v>163573</v>
      </c>
      <c r="I875" s="85"/>
      <c r="J875" s="82">
        <v>1088.55</v>
      </c>
      <c r="K875" s="86">
        <v>0</v>
      </c>
      <c r="L875" s="82"/>
      <c r="M875" s="82"/>
      <c r="N875" s="82"/>
      <c r="O875" s="82"/>
      <c r="P875" s="82" t="s">
        <v>8628</v>
      </c>
      <c r="Q875" s="86"/>
      <c r="R875" s="82">
        <v>0</v>
      </c>
      <c r="S875" s="86">
        <v>1635730</v>
      </c>
      <c r="T875" s="83">
        <v>45777</v>
      </c>
      <c r="U875" s="82">
        <v>100</v>
      </c>
      <c r="V875" s="82">
        <v>96125</v>
      </c>
      <c r="W875" s="82" t="s">
        <v>4961</v>
      </c>
      <c r="X875" s="82">
        <v>1152.6953000000001</v>
      </c>
      <c r="Y875" s="86">
        <v>188549826.81</v>
      </c>
      <c r="Z875" s="86"/>
      <c r="AA875" s="82">
        <v>1147.05</v>
      </c>
      <c r="AB875" s="86">
        <v>-5.0999999999999996</v>
      </c>
      <c r="AC875" s="86">
        <v>178057389.15000001</v>
      </c>
      <c r="AD875" s="86">
        <v>178057389.15000001</v>
      </c>
      <c r="AE875" s="86">
        <v>0</v>
      </c>
      <c r="AF875" s="86">
        <v>-10492437.66</v>
      </c>
      <c r="AG875" s="86">
        <v>-923417.16</v>
      </c>
      <c r="AH875" s="86">
        <v>-9569020.5</v>
      </c>
      <c r="AI875" s="86"/>
      <c r="AJ875" s="86">
        <v>9273173022.4099998</v>
      </c>
      <c r="AK875" s="82">
        <v>1.9200999999999999</v>
      </c>
      <c r="AL875" s="82" t="s">
        <v>8629</v>
      </c>
      <c r="AM875" s="82" t="s">
        <v>4979</v>
      </c>
      <c r="AN875" s="82">
        <v>785160</v>
      </c>
      <c r="AO875" s="82" t="s">
        <v>8280</v>
      </c>
      <c r="AP875" s="82"/>
      <c r="AQ875" s="83">
        <v>45498</v>
      </c>
      <c r="AR875" s="83"/>
      <c r="AS875" s="82">
        <v>0</v>
      </c>
      <c r="AT875" s="82"/>
      <c r="AU875" s="83">
        <v>45777</v>
      </c>
      <c r="AV875" s="82" t="s">
        <v>4979</v>
      </c>
      <c r="AW875" s="82">
        <v>10</v>
      </c>
      <c r="AX875" s="83"/>
      <c r="AY875" s="82" t="s">
        <v>4963</v>
      </c>
      <c r="AZ875" s="82">
        <v>1</v>
      </c>
      <c r="BA875" s="82"/>
      <c r="BB875" s="82"/>
      <c r="BC875" s="87"/>
      <c r="BD875" s="87"/>
      <c r="BE875" s="87"/>
      <c r="BF875" s="87"/>
      <c r="BG875" s="82" t="s">
        <v>4888</v>
      </c>
      <c r="BH875" s="82" t="s">
        <v>8775</v>
      </c>
      <c r="BI875" s="82"/>
      <c r="BJ875" s="82"/>
      <c r="BK875" s="82"/>
      <c r="BL875" s="86">
        <v>178057389.15000001</v>
      </c>
      <c r="BM875" s="82">
        <v>1.9200999999999999</v>
      </c>
      <c r="BN875" s="82" t="s">
        <v>4964</v>
      </c>
      <c r="BO875" s="82"/>
      <c r="BP875" s="88"/>
      <c r="BQ875" s="88"/>
      <c r="BR875" s="88"/>
      <c r="BS875" s="82"/>
      <c r="BT875" s="85"/>
    </row>
    <row r="876" spans="1:72" hidden="1">
      <c r="A876" s="82" t="s">
        <v>5105</v>
      </c>
      <c r="B876" s="82" t="s">
        <v>5106</v>
      </c>
      <c r="C876" s="82" t="s">
        <v>638</v>
      </c>
      <c r="D876" s="82" t="s">
        <v>8630</v>
      </c>
      <c r="E876" s="82" t="s">
        <v>8631</v>
      </c>
      <c r="F876" s="82" t="s">
        <v>4978</v>
      </c>
      <c r="G876" s="83"/>
      <c r="H876" s="84">
        <v>382980</v>
      </c>
      <c r="I876" s="85"/>
      <c r="J876" s="82">
        <v>353.25</v>
      </c>
      <c r="K876" s="86">
        <v>0</v>
      </c>
      <c r="L876" s="82"/>
      <c r="M876" s="82"/>
      <c r="N876" s="82"/>
      <c r="O876" s="82"/>
      <c r="P876" s="82" t="s">
        <v>4960</v>
      </c>
      <c r="Q876" s="86"/>
      <c r="R876" s="82">
        <v>0</v>
      </c>
      <c r="S876" s="86">
        <v>3829800</v>
      </c>
      <c r="T876" s="83">
        <v>45777</v>
      </c>
      <c r="U876" s="82">
        <v>100</v>
      </c>
      <c r="V876" s="82">
        <v>113727</v>
      </c>
      <c r="W876" s="82" t="s">
        <v>4961</v>
      </c>
      <c r="X876" s="82">
        <v>272.11399999999998</v>
      </c>
      <c r="Y876" s="86">
        <v>104214232.41</v>
      </c>
      <c r="Z876" s="86"/>
      <c r="AA876" s="82">
        <v>352.35</v>
      </c>
      <c r="AB876" s="86">
        <v>0.26</v>
      </c>
      <c r="AC876" s="86">
        <v>135287685</v>
      </c>
      <c r="AD876" s="86">
        <v>135287685</v>
      </c>
      <c r="AE876" s="86">
        <v>0</v>
      </c>
      <c r="AF876" s="86">
        <v>31073452.59</v>
      </c>
      <c r="AG876" s="86">
        <v>30728770.59</v>
      </c>
      <c r="AH876" s="86">
        <v>344682</v>
      </c>
      <c r="AI876" s="86"/>
      <c r="AJ876" s="86">
        <v>9273173022.4099998</v>
      </c>
      <c r="AK876" s="82">
        <v>1.4589000000000001</v>
      </c>
      <c r="AL876" s="82" t="s">
        <v>8632</v>
      </c>
      <c r="AM876" s="82" t="s">
        <v>4979</v>
      </c>
      <c r="AN876" s="82">
        <v>786737</v>
      </c>
      <c r="AO876" s="82" t="s">
        <v>4962</v>
      </c>
      <c r="AP876" s="82"/>
      <c r="AQ876" s="83"/>
      <c r="AR876" s="83"/>
      <c r="AS876" s="82">
        <v>0</v>
      </c>
      <c r="AT876" s="82"/>
      <c r="AU876" s="83">
        <v>45777</v>
      </c>
      <c r="AV876" s="82" t="s">
        <v>4979</v>
      </c>
      <c r="AW876" s="82">
        <v>10</v>
      </c>
      <c r="AX876" s="83"/>
      <c r="AY876" s="82" t="s">
        <v>4963</v>
      </c>
      <c r="AZ876" s="82">
        <v>1</v>
      </c>
      <c r="BA876" s="82"/>
      <c r="BB876" s="82"/>
      <c r="BC876" s="87"/>
      <c r="BD876" s="87"/>
      <c r="BE876" s="87"/>
      <c r="BF876" s="87"/>
      <c r="BG876" s="82" t="s">
        <v>4888</v>
      </c>
      <c r="BH876" s="82" t="s">
        <v>8775</v>
      </c>
      <c r="BI876" s="82"/>
      <c r="BJ876" s="82"/>
      <c r="BK876" s="82"/>
      <c r="BL876" s="86">
        <v>135287685</v>
      </c>
      <c r="BM876" s="82">
        <v>1.4589000000000001</v>
      </c>
      <c r="BN876" s="82" t="s">
        <v>4964</v>
      </c>
      <c r="BO876" s="82"/>
      <c r="BP876" s="88"/>
      <c r="BQ876" s="88"/>
      <c r="BR876" s="88"/>
      <c r="BS876" s="82"/>
      <c r="BT876" s="85"/>
    </row>
    <row r="877" spans="1:72" hidden="1">
      <c r="A877" s="82" t="s">
        <v>5105</v>
      </c>
      <c r="B877" s="82" t="s">
        <v>5106</v>
      </c>
      <c r="C877" s="82" t="s">
        <v>656</v>
      </c>
      <c r="D877" s="82" t="s">
        <v>5382</v>
      </c>
      <c r="E877" s="82" t="s">
        <v>8761</v>
      </c>
      <c r="F877" s="82" t="s">
        <v>4978</v>
      </c>
      <c r="G877" s="83"/>
      <c r="H877" s="84">
        <v>172649</v>
      </c>
      <c r="I877" s="85"/>
      <c r="J877" s="82">
        <v>487.75</v>
      </c>
      <c r="K877" s="86">
        <v>0</v>
      </c>
      <c r="L877" s="82"/>
      <c r="M877" s="82"/>
      <c r="N877" s="82"/>
      <c r="O877" s="82"/>
      <c r="P877" s="82" t="s">
        <v>5005</v>
      </c>
      <c r="Q877" s="86"/>
      <c r="R877" s="82">
        <v>0</v>
      </c>
      <c r="S877" s="86">
        <v>172649</v>
      </c>
      <c r="T877" s="83">
        <v>45777</v>
      </c>
      <c r="U877" s="82">
        <v>100</v>
      </c>
      <c r="V877" s="82">
        <v>6529</v>
      </c>
      <c r="W877" s="82" t="s">
        <v>4961</v>
      </c>
      <c r="X877" s="82">
        <v>633.91819999999996</v>
      </c>
      <c r="Y877" s="86">
        <v>109445350.78</v>
      </c>
      <c r="Z877" s="86"/>
      <c r="AA877" s="82">
        <v>483.65</v>
      </c>
      <c r="AB877" s="86">
        <v>0.85</v>
      </c>
      <c r="AC877" s="86">
        <v>84209549.75</v>
      </c>
      <c r="AD877" s="86">
        <v>84209549.75</v>
      </c>
      <c r="AE877" s="86">
        <v>0</v>
      </c>
      <c r="AF877" s="86">
        <v>-25235801.030000001</v>
      </c>
      <c r="AG877" s="86">
        <v>-25943661.93</v>
      </c>
      <c r="AH877" s="86">
        <v>707860.9</v>
      </c>
      <c r="AI877" s="86"/>
      <c r="AJ877" s="86">
        <v>9273173022.4099998</v>
      </c>
      <c r="AK877" s="82">
        <v>0.90810000000000002</v>
      </c>
      <c r="AL877" s="82" t="s">
        <v>8762</v>
      </c>
      <c r="AM877" s="82" t="s">
        <v>4979</v>
      </c>
      <c r="AN877" s="82">
        <v>6483</v>
      </c>
      <c r="AO877" s="82" t="s">
        <v>5006</v>
      </c>
      <c r="AP877" s="82"/>
      <c r="AQ877" s="83">
        <v>45603</v>
      </c>
      <c r="AR877" s="83"/>
      <c r="AS877" s="82">
        <v>0</v>
      </c>
      <c r="AT877" s="82"/>
      <c r="AU877" s="83">
        <v>45777</v>
      </c>
      <c r="AV877" s="82" t="s">
        <v>4979</v>
      </c>
      <c r="AW877" s="82">
        <v>1</v>
      </c>
      <c r="AX877" s="83"/>
      <c r="AY877" s="82" t="s">
        <v>4963</v>
      </c>
      <c r="AZ877" s="82">
        <v>1</v>
      </c>
      <c r="BA877" s="82"/>
      <c r="BB877" s="82"/>
      <c r="BC877" s="87"/>
      <c r="BD877" s="87"/>
      <c r="BE877" s="87"/>
      <c r="BF877" s="87"/>
      <c r="BG877" s="82" t="s">
        <v>4888</v>
      </c>
      <c r="BH877" s="82" t="s">
        <v>8775</v>
      </c>
      <c r="BI877" s="82"/>
      <c r="BJ877" s="82"/>
      <c r="BK877" s="82"/>
      <c r="BL877" s="86">
        <v>84209549.75</v>
      </c>
      <c r="BM877" s="82">
        <v>0.90810000000000002</v>
      </c>
      <c r="BN877" s="82" t="s">
        <v>4980</v>
      </c>
      <c r="BO877" s="82"/>
      <c r="BP877" s="88"/>
      <c r="BQ877" s="88"/>
      <c r="BR877" s="88"/>
      <c r="BS877" s="82"/>
      <c r="BT877" s="85"/>
    </row>
    <row r="878" spans="1:72" hidden="1">
      <c r="A878" s="82" t="s">
        <v>5105</v>
      </c>
      <c r="B878" s="82" t="s">
        <v>5106</v>
      </c>
      <c r="C878" s="82" t="s">
        <v>741</v>
      </c>
      <c r="D878" s="82" t="s">
        <v>5386</v>
      </c>
      <c r="E878" s="82" t="s">
        <v>8669</v>
      </c>
      <c r="F878" s="82" t="s">
        <v>4978</v>
      </c>
      <c r="G878" s="83"/>
      <c r="H878" s="84">
        <v>7364</v>
      </c>
      <c r="I878" s="85"/>
      <c r="J878" s="82">
        <v>6087</v>
      </c>
      <c r="K878" s="86">
        <v>0</v>
      </c>
      <c r="L878" s="82"/>
      <c r="M878" s="82"/>
      <c r="N878" s="82"/>
      <c r="O878" s="82"/>
      <c r="P878" s="82" t="s">
        <v>4999</v>
      </c>
      <c r="Q878" s="86"/>
      <c r="R878" s="82">
        <v>0</v>
      </c>
      <c r="S878" s="86">
        <v>14728</v>
      </c>
      <c r="T878" s="83">
        <v>45777</v>
      </c>
      <c r="U878" s="82">
        <v>100</v>
      </c>
      <c r="V878" s="82">
        <v>6535</v>
      </c>
      <c r="W878" s="82" t="s">
        <v>4961</v>
      </c>
      <c r="X878" s="82">
        <v>5447.8392000000003</v>
      </c>
      <c r="Y878" s="86">
        <v>40117887.869999997</v>
      </c>
      <c r="Z878" s="86"/>
      <c r="AA878" s="82">
        <v>6108</v>
      </c>
      <c r="AB878" s="86">
        <v>-0.34</v>
      </c>
      <c r="AC878" s="86">
        <v>44824668</v>
      </c>
      <c r="AD878" s="86">
        <v>44824668</v>
      </c>
      <c r="AE878" s="86">
        <v>0</v>
      </c>
      <c r="AF878" s="86">
        <v>4706780.13</v>
      </c>
      <c r="AG878" s="86">
        <v>4861424.13</v>
      </c>
      <c r="AH878" s="86">
        <v>-154644</v>
      </c>
      <c r="AI878" s="86"/>
      <c r="AJ878" s="86">
        <v>9273173022.4099998</v>
      </c>
      <c r="AK878" s="82">
        <v>0.4834</v>
      </c>
      <c r="AL878" s="82" t="s">
        <v>8670</v>
      </c>
      <c r="AM878" s="82" t="s">
        <v>4979</v>
      </c>
      <c r="AN878" s="82">
        <v>6553</v>
      </c>
      <c r="AO878" s="82" t="s">
        <v>5000</v>
      </c>
      <c r="AP878" s="82"/>
      <c r="AQ878" s="83"/>
      <c r="AR878" s="83"/>
      <c r="AS878" s="82">
        <v>0</v>
      </c>
      <c r="AT878" s="82"/>
      <c r="AU878" s="83">
        <v>45777</v>
      </c>
      <c r="AV878" s="82" t="s">
        <v>4979</v>
      </c>
      <c r="AW878" s="82">
        <v>2</v>
      </c>
      <c r="AX878" s="83"/>
      <c r="AY878" s="82" t="s">
        <v>4963</v>
      </c>
      <c r="AZ878" s="82">
        <v>1</v>
      </c>
      <c r="BA878" s="82"/>
      <c r="BB878" s="82"/>
      <c r="BC878" s="87"/>
      <c r="BD878" s="87"/>
      <c r="BE878" s="87"/>
      <c r="BF878" s="87"/>
      <c r="BG878" s="82" t="s">
        <v>4888</v>
      </c>
      <c r="BH878" s="82" t="s">
        <v>8775</v>
      </c>
      <c r="BI878" s="82"/>
      <c r="BJ878" s="82"/>
      <c r="BK878" s="82"/>
      <c r="BL878" s="86">
        <v>44824668</v>
      </c>
      <c r="BM878" s="82">
        <v>0.4834</v>
      </c>
      <c r="BN878" s="82" t="s">
        <v>4997</v>
      </c>
      <c r="BO878" s="82"/>
      <c r="BP878" s="88"/>
      <c r="BQ878" s="88"/>
      <c r="BR878" s="88"/>
      <c r="BS878" s="82"/>
      <c r="BT878" s="85"/>
    </row>
    <row r="879" spans="1:72" hidden="1">
      <c r="A879" s="82" t="s">
        <v>5105</v>
      </c>
      <c r="B879" s="82" t="s">
        <v>5106</v>
      </c>
      <c r="C879" s="82" t="s">
        <v>811</v>
      </c>
      <c r="D879" s="82" t="s">
        <v>3420</v>
      </c>
      <c r="E879" s="82" t="s">
        <v>8671</v>
      </c>
      <c r="F879" s="82" t="s">
        <v>4978</v>
      </c>
      <c r="G879" s="83"/>
      <c r="H879" s="84">
        <v>178964</v>
      </c>
      <c r="I879" s="85"/>
      <c r="J879" s="82">
        <v>370.45</v>
      </c>
      <c r="K879" s="86">
        <v>0</v>
      </c>
      <c r="L879" s="82"/>
      <c r="M879" s="82"/>
      <c r="N879" s="82"/>
      <c r="O879" s="82"/>
      <c r="P879" s="82" t="s">
        <v>5088</v>
      </c>
      <c r="Q879" s="86"/>
      <c r="R879" s="82">
        <v>0</v>
      </c>
      <c r="S879" s="86">
        <v>357928</v>
      </c>
      <c r="T879" s="83">
        <v>45777</v>
      </c>
      <c r="U879" s="82">
        <v>100</v>
      </c>
      <c r="V879" s="82">
        <v>6540</v>
      </c>
      <c r="W879" s="82" t="s">
        <v>4961</v>
      </c>
      <c r="X879" s="82">
        <v>270.6628</v>
      </c>
      <c r="Y879" s="86">
        <v>48438897.600000001</v>
      </c>
      <c r="Z879" s="86"/>
      <c r="AA879" s="82">
        <v>378.65</v>
      </c>
      <c r="AB879" s="86">
        <v>-2.17</v>
      </c>
      <c r="AC879" s="86">
        <v>66297213.799999997</v>
      </c>
      <c r="AD879" s="86">
        <v>66297213.799999997</v>
      </c>
      <c r="AE879" s="86">
        <v>0</v>
      </c>
      <c r="AF879" s="86">
        <v>17858316.199999999</v>
      </c>
      <c r="AG879" s="86">
        <v>22673208.18</v>
      </c>
      <c r="AH879" s="86">
        <v>-4814891.9800000004</v>
      </c>
      <c r="AI879" s="86">
        <v>3110252.48</v>
      </c>
      <c r="AJ879" s="86">
        <v>9273173022.4099998</v>
      </c>
      <c r="AK879" s="82">
        <v>0.71489999999999998</v>
      </c>
      <c r="AL879" s="82" t="s">
        <v>8672</v>
      </c>
      <c r="AM879" s="82" t="s">
        <v>4979</v>
      </c>
      <c r="AN879" s="82">
        <v>6593</v>
      </c>
      <c r="AO879" s="82" t="s">
        <v>5049</v>
      </c>
      <c r="AP879" s="82"/>
      <c r="AQ879" s="83">
        <v>45503</v>
      </c>
      <c r="AR879" s="83"/>
      <c r="AS879" s="82">
        <v>0</v>
      </c>
      <c r="AT879" s="82"/>
      <c r="AU879" s="83">
        <v>45777</v>
      </c>
      <c r="AV879" s="82" t="s">
        <v>4979</v>
      </c>
      <c r="AW879" s="82">
        <v>2</v>
      </c>
      <c r="AX879" s="83"/>
      <c r="AY879" s="82" t="s">
        <v>4963</v>
      </c>
      <c r="AZ879" s="82">
        <v>1</v>
      </c>
      <c r="BA879" s="82"/>
      <c r="BB879" s="82"/>
      <c r="BC879" s="87"/>
      <c r="BD879" s="87"/>
      <c r="BE879" s="87"/>
      <c r="BF879" s="87"/>
      <c r="BG879" s="82" t="s">
        <v>4888</v>
      </c>
      <c r="BH879" s="82" t="s">
        <v>8775</v>
      </c>
      <c r="BI879" s="82"/>
      <c r="BJ879" s="82"/>
      <c r="BK879" s="82"/>
      <c r="BL879" s="86">
        <v>66297213.799999997</v>
      </c>
      <c r="BM879" s="82">
        <v>0.71489999999999998</v>
      </c>
      <c r="BN879" s="82" t="s">
        <v>5011</v>
      </c>
      <c r="BO879" s="82"/>
      <c r="BP879" s="88"/>
      <c r="BQ879" s="88"/>
      <c r="BR879" s="88"/>
      <c r="BS879" s="82"/>
      <c r="BT879" s="85"/>
    </row>
    <row r="880" spans="1:72" hidden="1">
      <c r="A880" s="82" t="s">
        <v>5105</v>
      </c>
      <c r="B880" s="82" t="s">
        <v>5106</v>
      </c>
      <c r="C880" s="82" t="s">
        <v>20220</v>
      </c>
      <c r="D880" s="82" t="s">
        <v>20221</v>
      </c>
      <c r="E880" s="82" t="s">
        <v>20222</v>
      </c>
      <c r="F880" s="82" t="s">
        <v>4978</v>
      </c>
      <c r="G880" s="83"/>
      <c r="H880" s="84">
        <v>945166</v>
      </c>
      <c r="I880" s="85"/>
      <c r="J880" s="82">
        <v>197.73</v>
      </c>
      <c r="K880" s="86">
        <v>0</v>
      </c>
      <c r="L880" s="82"/>
      <c r="M880" s="82"/>
      <c r="N880" s="82"/>
      <c r="O880" s="82"/>
      <c r="P880" s="82" t="s">
        <v>8794</v>
      </c>
      <c r="Q880" s="86"/>
      <c r="R880" s="82">
        <v>0</v>
      </c>
      <c r="S880" s="86">
        <v>9451660</v>
      </c>
      <c r="T880" s="83">
        <v>45777</v>
      </c>
      <c r="U880" s="82">
        <v>100</v>
      </c>
      <c r="V880" s="82">
        <v>177055</v>
      </c>
      <c r="W880" s="82" t="s">
        <v>4961</v>
      </c>
      <c r="X880" s="82">
        <v>168.47970000000001</v>
      </c>
      <c r="Y880" s="86">
        <v>159241281.81</v>
      </c>
      <c r="Z880" s="86"/>
      <c r="AA880" s="82">
        <v>205.69</v>
      </c>
      <c r="AB880" s="86">
        <v>-3.87</v>
      </c>
      <c r="AC880" s="86">
        <v>186887673.18000001</v>
      </c>
      <c r="AD880" s="86">
        <v>186887673.18000001</v>
      </c>
      <c r="AE880" s="86">
        <v>0</v>
      </c>
      <c r="AF880" s="86">
        <v>27646391.370000001</v>
      </c>
      <c r="AG880" s="86">
        <v>35169912.729999997</v>
      </c>
      <c r="AH880" s="86">
        <v>-7523521.3600000003</v>
      </c>
      <c r="AI880" s="86"/>
      <c r="AJ880" s="86">
        <v>9273173022.4099998</v>
      </c>
      <c r="AK880" s="82">
        <v>2.0154000000000001</v>
      </c>
      <c r="AL880" s="82" t="s">
        <v>20223</v>
      </c>
      <c r="AM880" s="82" t="s">
        <v>4979</v>
      </c>
      <c r="AN880" s="82">
        <v>800127</v>
      </c>
      <c r="AO880" s="82" t="s">
        <v>8796</v>
      </c>
      <c r="AP880" s="82"/>
      <c r="AQ880" s="83"/>
      <c r="AR880" s="83"/>
      <c r="AS880" s="82">
        <v>0</v>
      </c>
      <c r="AT880" s="82"/>
      <c r="AU880" s="83">
        <v>45777</v>
      </c>
      <c r="AV880" s="82" t="s">
        <v>4979</v>
      </c>
      <c r="AW880" s="82">
        <v>10</v>
      </c>
      <c r="AX880" s="83"/>
      <c r="AY880" s="82" t="s">
        <v>4963</v>
      </c>
      <c r="AZ880" s="82">
        <v>1</v>
      </c>
      <c r="BA880" s="82"/>
      <c r="BB880" s="82"/>
      <c r="BC880" s="87"/>
      <c r="BD880" s="87"/>
      <c r="BE880" s="87"/>
      <c r="BF880" s="87"/>
      <c r="BG880" s="82" t="s">
        <v>4888</v>
      </c>
      <c r="BH880" s="82" t="s">
        <v>8775</v>
      </c>
      <c r="BI880" s="82"/>
      <c r="BJ880" s="82"/>
      <c r="BK880" s="82"/>
      <c r="BL880" s="86">
        <v>186887673.18000001</v>
      </c>
      <c r="BM880" s="82">
        <v>2.0154000000000001</v>
      </c>
      <c r="BN880" s="82" t="s">
        <v>8797</v>
      </c>
      <c r="BO880" s="82"/>
      <c r="BP880" s="88"/>
      <c r="BQ880" s="88"/>
      <c r="BR880" s="88"/>
      <c r="BS880" s="82"/>
      <c r="BT880" s="85"/>
    </row>
    <row r="881" spans="1:72" hidden="1">
      <c r="A881" s="82" t="s">
        <v>5105</v>
      </c>
      <c r="B881" s="82" t="s">
        <v>5106</v>
      </c>
      <c r="C881" s="82" t="s">
        <v>946</v>
      </c>
      <c r="D881" s="82" t="s">
        <v>8980</v>
      </c>
      <c r="E881" s="82" t="s">
        <v>8288</v>
      </c>
      <c r="F881" s="82" t="s">
        <v>4978</v>
      </c>
      <c r="G881" s="83"/>
      <c r="H881" s="84">
        <v>359498</v>
      </c>
      <c r="I881" s="85"/>
      <c r="J881" s="82">
        <v>189.09</v>
      </c>
      <c r="K881" s="86">
        <v>0</v>
      </c>
      <c r="L881" s="82"/>
      <c r="M881" s="82"/>
      <c r="N881" s="82"/>
      <c r="O881" s="82"/>
      <c r="P881" s="82" t="s">
        <v>8290</v>
      </c>
      <c r="Q881" s="86"/>
      <c r="R881" s="82">
        <v>0</v>
      </c>
      <c r="S881" s="86">
        <v>3594980</v>
      </c>
      <c r="T881" s="83">
        <v>45777</v>
      </c>
      <c r="U881" s="82">
        <v>100</v>
      </c>
      <c r="V881" s="82">
        <v>6566</v>
      </c>
      <c r="W881" s="82" t="s">
        <v>4961</v>
      </c>
      <c r="X881" s="82">
        <v>228.38329999999999</v>
      </c>
      <c r="Y881" s="86">
        <v>82103351.109999999</v>
      </c>
      <c r="Z881" s="86"/>
      <c r="AA881" s="82">
        <v>189.6</v>
      </c>
      <c r="AB881" s="86">
        <v>-0.27</v>
      </c>
      <c r="AC881" s="86">
        <v>67977476.819999993</v>
      </c>
      <c r="AD881" s="86">
        <v>67977476.819999993</v>
      </c>
      <c r="AE881" s="86">
        <v>0</v>
      </c>
      <c r="AF881" s="86">
        <v>-14125874.289999999</v>
      </c>
      <c r="AG881" s="86">
        <v>-13942530.310000001</v>
      </c>
      <c r="AH881" s="86">
        <v>-183343.98</v>
      </c>
      <c r="AI881" s="86"/>
      <c r="AJ881" s="86">
        <v>9273173022.4099998</v>
      </c>
      <c r="AK881" s="82">
        <v>0.73309999999999997</v>
      </c>
      <c r="AL881" s="82" t="s">
        <v>8981</v>
      </c>
      <c r="AM881" s="82" t="s">
        <v>4979</v>
      </c>
      <c r="AN881" s="82">
        <v>6712</v>
      </c>
      <c r="AO881" s="82" t="s">
        <v>4974</v>
      </c>
      <c r="AP881" s="82"/>
      <c r="AQ881" s="83">
        <v>45694</v>
      </c>
      <c r="AR881" s="83"/>
      <c r="AS881" s="82">
        <v>0</v>
      </c>
      <c r="AT881" s="82"/>
      <c r="AU881" s="83">
        <v>45777</v>
      </c>
      <c r="AV881" s="82" t="s">
        <v>4979</v>
      </c>
      <c r="AW881" s="82">
        <v>10</v>
      </c>
      <c r="AX881" s="83"/>
      <c r="AY881" s="82" t="s">
        <v>4963</v>
      </c>
      <c r="AZ881" s="82">
        <v>1</v>
      </c>
      <c r="BA881" s="82"/>
      <c r="BB881" s="82"/>
      <c r="BC881" s="87"/>
      <c r="BD881" s="87"/>
      <c r="BE881" s="87"/>
      <c r="BF881" s="87"/>
      <c r="BG881" s="82" t="s">
        <v>4888</v>
      </c>
      <c r="BH881" s="82" t="s">
        <v>8775</v>
      </c>
      <c r="BI881" s="82"/>
      <c r="BJ881" s="82"/>
      <c r="BK881" s="82"/>
      <c r="BL881" s="86">
        <v>67977476.819999993</v>
      </c>
      <c r="BM881" s="82">
        <v>0.73309999999999997</v>
      </c>
      <c r="BN881" s="82" t="s">
        <v>4975</v>
      </c>
      <c r="BO881" s="82"/>
      <c r="BP881" s="88"/>
      <c r="BQ881" s="88"/>
      <c r="BR881" s="88"/>
      <c r="BS881" s="82"/>
      <c r="BT881" s="85"/>
    </row>
    <row r="882" spans="1:72" hidden="1">
      <c r="A882" s="82" t="s">
        <v>5105</v>
      </c>
      <c r="B882" s="82" t="s">
        <v>5106</v>
      </c>
      <c r="C882" s="82" t="s">
        <v>1162</v>
      </c>
      <c r="D882" s="82" t="s">
        <v>8326</v>
      </c>
      <c r="E882" s="82" t="s">
        <v>8212</v>
      </c>
      <c r="F882" s="82" t="s">
        <v>4978</v>
      </c>
      <c r="G882" s="83"/>
      <c r="H882" s="84">
        <v>240651</v>
      </c>
      <c r="I882" s="85"/>
      <c r="J882" s="82">
        <v>1925</v>
      </c>
      <c r="K882" s="86">
        <v>0</v>
      </c>
      <c r="L882" s="82"/>
      <c r="M882" s="82"/>
      <c r="N882" s="82"/>
      <c r="O882" s="82"/>
      <c r="P882" s="82" t="s">
        <v>4960</v>
      </c>
      <c r="Q882" s="86"/>
      <c r="R882" s="82">
        <v>0</v>
      </c>
      <c r="S882" s="86">
        <v>240651</v>
      </c>
      <c r="T882" s="83">
        <v>45777</v>
      </c>
      <c r="U882" s="82">
        <v>100</v>
      </c>
      <c r="V882" s="82">
        <v>6593</v>
      </c>
      <c r="W882" s="82" t="s">
        <v>4961</v>
      </c>
      <c r="X882" s="82">
        <v>1532.9919</v>
      </c>
      <c r="Y882" s="86">
        <v>368916023.63999999</v>
      </c>
      <c r="Z882" s="86"/>
      <c r="AA882" s="82">
        <v>1908.8</v>
      </c>
      <c r="AB882" s="86">
        <v>0.85</v>
      </c>
      <c r="AC882" s="86">
        <v>463253175</v>
      </c>
      <c r="AD882" s="86">
        <v>463253175</v>
      </c>
      <c r="AE882" s="86">
        <v>0</v>
      </c>
      <c r="AF882" s="86">
        <v>94337151.359999999</v>
      </c>
      <c r="AG882" s="86">
        <v>90438605.159999996</v>
      </c>
      <c r="AH882" s="86">
        <v>3898546.2</v>
      </c>
      <c r="AI882" s="86"/>
      <c r="AJ882" s="86">
        <v>9273173022.4099998</v>
      </c>
      <c r="AK882" s="82">
        <v>4.9955999999999996</v>
      </c>
      <c r="AL882" s="82" t="s">
        <v>8327</v>
      </c>
      <c r="AM882" s="82" t="s">
        <v>4979</v>
      </c>
      <c r="AN882" s="82">
        <v>6884</v>
      </c>
      <c r="AO882" s="82" t="s">
        <v>4962</v>
      </c>
      <c r="AP882" s="82"/>
      <c r="AQ882" s="83">
        <v>45421</v>
      </c>
      <c r="AR882" s="83"/>
      <c r="AS882" s="82">
        <v>0</v>
      </c>
      <c r="AT882" s="82"/>
      <c r="AU882" s="83">
        <v>45777</v>
      </c>
      <c r="AV882" s="82" t="s">
        <v>4979</v>
      </c>
      <c r="AW882" s="82">
        <v>1</v>
      </c>
      <c r="AX882" s="83"/>
      <c r="AY882" s="82" t="s">
        <v>4963</v>
      </c>
      <c r="AZ882" s="82">
        <v>1</v>
      </c>
      <c r="BA882" s="82"/>
      <c r="BB882" s="82"/>
      <c r="BC882" s="87"/>
      <c r="BD882" s="87"/>
      <c r="BE882" s="87"/>
      <c r="BF882" s="87"/>
      <c r="BG882" s="82" t="s">
        <v>4888</v>
      </c>
      <c r="BH882" s="82" t="s">
        <v>8775</v>
      </c>
      <c r="BI882" s="82"/>
      <c r="BJ882" s="82"/>
      <c r="BK882" s="82"/>
      <c r="BL882" s="86">
        <v>463253175</v>
      </c>
      <c r="BM882" s="82">
        <v>4.9955999999999996</v>
      </c>
      <c r="BN882" s="82" t="s">
        <v>4964</v>
      </c>
      <c r="BO882" s="82"/>
      <c r="BP882" s="88"/>
      <c r="BQ882" s="88"/>
      <c r="BR882" s="88"/>
      <c r="BS882" s="82"/>
      <c r="BT882" s="85"/>
    </row>
    <row r="883" spans="1:72" hidden="1">
      <c r="A883" s="82" t="s">
        <v>5105</v>
      </c>
      <c r="B883" s="82" t="s">
        <v>5106</v>
      </c>
      <c r="C883" s="82" t="s">
        <v>1176</v>
      </c>
      <c r="D883" s="82" t="s">
        <v>5396</v>
      </c>
      <c r="E883" s="82" t="s">
        <v>8535</v>
      </c>
      <c r="F883" s="82" t="s">
        <v>4978</v>
      </c>
      <c r="G883" s="83"/>
      <c r="H883" s="84">
        <v>30973</v>
      </c>
      <c r="I883" s="85"/>
      <c r="J883" s="82">
        <v>3827.4</v>
      </c>
      <c r="K883" s="86">
        <v>0</v>
      </c>
      <c r="L883" s="82"/>
      <c r="M883" s="82"/>
      <c r="N883" s="82"/>
      <c r="O883" s="82"/>
      <c r="P883" s="82" t="s">
        <v>8536</v>
      </c>
      <c r="Q883" s="86"/>
      <c r="R883" s="82">
        <v>0</v>
      </c>
      <c r="S883" s="86">
        <v>61946</v>
      </c>
      <c r="T883" s="83">
        <v>45777</v>
      </c>
      <c r="U883" s="82">
        <v>100</v>
      </c>
      <c r="V883" s="82">
        <v>6598</v>
      </c>
      <c r="W883" s="82" t="s">
        <v>4961</v>
      </c>
      <c r="X883" s="82">
        <v>5377.1149999999998</v>
      </c>
      <c r="Y883" s="86">
        <v>166545382.43000001</v>
      </c>
      <c r="Z883" s="86"/>
      <c r="AA883" s="82">
        <v>3852.7</v>
      </c>
      <c r="AB883" s="86">
        <v>-0.66</v>
      </c>
      <c r="AC883" s="86">
        <v>118546060.2</v>
      </c>
      <c r="AD883" s="86">
        <v>118546060.2</v>
      </c>
      <c r="AE883" s="86">
        <v>0</v>
      </c>
      <c r="AF883" s="86">
        <v>-47999322.229999997</v>
      </c>
      <c r="AG883" s="86">
        <v>-47215705.329999998</v>
      </c>
      <c r="AH883" s="86">
        <v>-783616.9</v>
      </c>
      <c r="AI883" s="86"/>
      <c r="AJ883" s="86">
        <v>9273173022.4099998</v>
      </c>
      <c r="AK883" s="82">
        <v>1.2784</v>
      </c>
      <c r="AL883" s="82" t="s">
        <v>8537</v>
      </c>
      <c r="AM883" s="82" t="s">
        <v>4979</v>
      </c>
      <c r="AN883" s="82">
        <v>6894</v>
      </c>
      <c r="AO883" s="82" t="s">
        <v>8339</v>
      </c>
      <c r="AP883" s="82"/>
      <c r="AQ883" s="83">
        <v>45699</v>
      </c>
      <c r="AR883" s="83"/>
      <c r="AS883" s="82">
        <v>0</v>
      </c>
      <c r="AT883" s="82"/>
      <c r="AU883" s="83">
        <v>45777</v>
      </c>
      <c r="AV883" s="82" t="s">
        <v>4979</v>
      </c>
      <c r="AW883" s="82">
        <v>2</v>
      </c>
      <c r="AX883" s="83"/>
      <c r="AY883" s="82" t="s">
        <v>4963</v>
      </c>
      <c r="AZ883" s="82">
        <v>1</v>
      </c>
      <c r="BA883" s="82"/>
      <c r="BB883" s="82"/>
      <c r="BC883" s="87"/>
      <c r="BD883" s="87"/>
      <c r="BE883" s="87"/>
      <c r="BF883" s="87"/>
      <c r="BG883" s="82" t="s">
        <v>4888</v>
      </c>
      <c r="BH883" s="82" t="s">
        <v>8775</v>
      </c>
      <c r="BI883" s="82"/>
      <c r="BJ883" s="82"/>
      <c r="BK883" s="82"/>
      <c r="BL883" s="86">
        <v>118546060.2</v>
      </c>
      <c r="BM883" s="82">
        <v>1.2784</v>
      </c>
      <c r="BN883" s="82" t="s">
        <v>4984</v>
      </c>
      <c r="BO883" s="82"/>
      <c r="BP883" s="88"/>
      <c r="BQ883" s="88"/>
      <c r="BR883" s="88"/>
      <c r="BS883" s="82"/>
      <c r="BT883" s="85"/>
    </row>
    <row r="884" spans="1:72" hidden="1">
      <c r="A884" s="82" t="s">
        <v>5105</v>
      </c>
      <c r="B884" s="82" t="s">
        <v>5106</v>
      </c>
      <c r="C884" s="82" t="s">
        <v>1195</v>
      </c>
      <c r="D884" s="82" t="s">
        <v>5365</v>
      </c>
      <c r="E884" s="82" t="s">
        <v>8458</v>
      </c>
      <c r="F884" s="82" t="s">
        <v>4978</v>
      </c>
      <c r="G884" s="83"/>
      <c r="H884" s="84">
        <v>139164</v>
      </c>
      <c r="I884" s="85"/>
      <c r="J884" s="82">
        <v>624.65</v>
      </c>
      <c r="K884" s="86">
        <v>0</v>
      </c>
      <c r="L884" s="82"/>
      <c r="M884" s="82"/>
      <c r="N884" s="82"/>
      <c r="O884" s="82"/>
      <c r="P884" s="82" t="s">
        <v>8459</v>
      </c>
      <c r="Q884" s="86"/>
      <c r="R884" s="82">
        <v>0</v>
      </c>
      <c r="S884" s="86">
        <v>139164</v>
      </c>
      <c r="T884" s="83">
        <v>45777</v>
      </c>
      <c r="U884" s="82">
        <v>100</v>
      </c>
      <c r="V884" s="82">
        <v>6602</v>
      </c>
      <c r="W884" s="82" t="s">
        <v>4961</v>
      </c>
      <c r="X884" s="82">
        <v>643.89430000000004</v>
      </c>
      <c r="Y884" s="86">
        <v>89606904.170000002</v>
      </c>
      <c r="Z884" s="86"/>
      <c r="AA884" s="82">
        <v>622.54999999999995</v>
      </c>
      <c r="AB884" s="86">
        <v>0.34</v>
      </c>
      <c r="AC884" s="86">
        <v>86928792.599999994</v>
      </c>
      <c r="AD884" s="86">
        <v>86928792.599999994</v>
      </c>
      <c r="AE884" s="86">
        <v>0</v>
      </c>
      <c r="AF884" s="86">
        <v>-2678111.5699999998</v>
      </c>
      <c r="AG884" s="86">
        <v>-2970355.97</v>
      </c>
      <c r="AH884" s="86">
        <v>292244.40000000002</v>
      </c>
      <c r="AI884" s="86"/>
      <c r="AJ884" s="86">
        <v>9273173022.4099998</v>
      </c>
      <c r="AK884" s="82">
        <v>0.93740000000000001</v>
      </c>
      <c r="AL884" s="82" t="s">
        <v>8460</v>
      </c>
      <c r="AM884" s="82" t="s">
        <v>4979</v>
      </c>
      <c r="AN884" s="82">
        <v>6911</v>
      </c>
      <c r="AO884" s="82" t="s">
        <v>8461</v>
      </c>
      <c r="AP884" s="82"/>
      <c r="AQ884" s="83">
        <v>45512</v>
      </c>
      <c r="AR884" s="83"/>
      <c r="AS884" s="82">
        <v>0</v>
      </c>
      <c r="AT884" s="82"/>
      <c r="AU884" s="83">
        <v>45777</v>
      </c>
      <c r="AV884" s="82" t="s">
        <v>4979</v>
      </c>
      <c r="AW884" s="82">
        <v>1</v>
      </c>
      <c r="AX884" s="83"/>
      <c r="AY884" s="82" t="s">
        <v>4963</v>
      </c>
      <c r="AZ884" s="82">
        <v>1</v>
      </c>
      <c r="BA884" s="82"/>
      <c r="BB884" s="82"/>
      <c r="BC884" s="87"/>
      <c r="BD884" s="87"/>
      <c r="BE884" s="87"/>
      <c r="BF884" s="87"/>
      <c r="BG884" s="82" t="s">
        <v>4888</v>
      </c>
      <c r="BH884" s="82" t="s">
        <v>8775</v>
      </c>
      <c r="BI884" s="82"/>
      <c r="BJ884" s="82"/>
      <c r="BK884" s="82"/>
      <c r="BL884" s="86">
        <v>86928792.599999994</v>
      </c>
      <c r="BM884" s="82">
        <v>0.93740000000000001</v>
      </c>
      <c r="BN884" s="82" t="s">
        <v>8462</v>
      </c>
      <c r="BO884" s="82"/>
      <c r="BP884" s="88"/>
      <c r="BQ884" s="88"/>
      <c r="BR884" s="88"/>
      <c r="BS884" s="82"/>
      <c r="BT884" s="85"/>
    </row>
    <row r="885" spans="1:72" hidden="1">
      <c r="A885" s="82" t="s">
        <v>5105</v>
      </c>
      <c r="B885" s="82" t="s">
        <v>5106</v>
      </c>
      <c r="C885" s="82" t="s">
        <v>1208</v>
      </c>
      <c r="D885" s="82" t="s">
        <v>5263</v>
      </c>
      <c r="E885" s="82" t="s">
        <v>8328</v>
      </c>
      <c r="F885" s="82" t="s">
        <v>4978</v>
      </c>
      <c r="G885" s="83"/>
      <c r="H885" s="84">
        <v>97620</v>
      </c>
      <c r="I885" s="85"/>
      <c r="J885" s="82">
        <v>2342.1</v>
      </c>
      <c r="K885" s="86">
        <v>0</v>
      </c>
      <c r="L885" s="82"/>
      <c r="M885" s="82"/>
      <c r="N885" s="82"/>
      <c r="O885" s="82"/>
      <c r="P885" s="82" t="s">
        <v>8329</v>
      </c>
      <c r="Q885" s="86"/>
      <c r="R885" s="82">
        <v>0</v>
      </c>
      <c r="S885" s="86">
        <v>97620</v>
      </c>
      <c r="T885" s="83">
        <v>45777</v>
      </c>
      <c r="U885" s="82">
        <v>100</v>
      </c>
      <c r="V885" s="82">
        <v>6607</v>
      </c>
      <c r="W885" s="82" t="s">
        <v>4961</v>
      </c>
      <c r="X885" s="82">
        <v>2548.4135999999999</v>
      </c>
      <c r="Y885" s="86">
        <v>248776133.09</v>
      </c>
      <c r="Z885" s="86"/>
      <c r="AA885" s="82">
        <v>2321.6999999999998</v>
      </c>
      <c r="AB885" s="86">
        <v>0.88</v>
      </c>
      <c r="AC885" s="86">
        <v>228635802</v>
      </c>
      <c r="AD885" s="86">
        <v>228635802</v>
      </c>
      <c r="AE885" s="86">
        <v>0</v>
      </c>
      <c r="AF885" s="86">
        <v>-20140331.09</v>
      </c>
      <c r="AG885" s="86">
        <v>-22131779.09</v>
      </c>
      <c r="AH885" s="86">
        <v>1991448</v>
      </c>
      <c r="AI885" s="86"/>
      <c r="AJ885" s="86">
        <v>9273173022.4099998</v>
      </c>
      <c r="AK885" s="82">
        <v>2.4655999999999998</v>
      </c>
      <c r="AL885" s="82" t="s">
        <v>8330</v>
      </c>
      <c r="AM885" s="82" t="s">
        <v>4979</v>
      </c>
      <c r="AN885" s="82">
        <v>6926</v>
      </c>
      <c r="AO885" s="82" t="s">
        <v>8329</v>
      </c>
      <c r="AP885" s="82"/>
      <c r="AQ885" s="83">
        <v>45601</v>
      </c>
      <c r="AR885" s="83"/>
      <c r="AS885" s="82">
        <v>0</v>
      </c>
      <c r="AT885" s="82"/>
      <c r="AU885" s="83">
        <v>45777</v>
      </c>
      <c r="AV885" s="82" t="s">
        <v>4979</v>
      </c>
      <c r="AW885" s="82">
        <v>1</v>
      </c>
      <c r="AX885" s="83"/>
      <c r="AY885" s="82" t="s">
        <v>4963</v>
      </c>
      <c r="AZ885" s="82">
        <v>1</v>
      </c>
      <c r="BA885" s="82"/>
      <c r="BB885" s="82"/>
      <c r="BC885" s="87"/>
      <c r="BD885" s="87"/>
      <c r="BE885" s="87"/>
      <c r="BF885" s="87"/>
      <c r="BG885" s="82" t="s">
        <v>4888</v>
      </c>
      <c r="BH885" s="82" t="s">
        <v>8775</v>
      </c>
      <c r="BI885" s="82"/>
      <c r="BJ885" s="82"/>
      <c r="BK885" s="82"/>
      <c r="BL885" s="86">
        <v>228635802</v>
      </c>
      <c r="BM885" s="82">
        <v>2.4655999999999998</v>
      </c>
      <c r="BN885" s="82" t="s">
        <v>4980</v>
      </c>
      <c r="BO885" s="82"/>
      <c r="BP885" s="88"/>
      <c r="BQ885" s="88"/>
      <c r="BR885" s="88"/>
      <c r="BS885" s="82"/>
      <c r="BT885" s="85"/>
    </row>
    <row r="886" spans="1:72" hidden="1">
      <c r="A886" s="82" t="s">
        <v>5105</v>
      </c>
      <c r="B886" s="82" t="s">
        <v>5106</v>
      </c>
      <c r="C886" s="82" t="s">
        <v>1210</v>
      </c>
      <c r="D886" s="82" t="s">
        <v>5069</v>
      </c>
      <c r="E886" s="82" t="s">
        <v>5070</v>
      </c>
      <c r="F886" s="82" t="s">
        <v>4978</v>
      </c>
      <c r="G886" s="83"/>
      <c r="H886" s="84">
        <v>279357</v>
      </c>
      <c r="I886" s="85"/>
      <c r="J886" s="82">
        <v>199.39</v>
      </c>
      <c r="K886" s="86">
        <v>0</v>
      </c>
      <c r="L886" s="82"/>
      <c r="M886" s="82"/>
      <c r="N886" s="82"/>
      <c r="O886" s="82"/>
      <c r="P886" s="82" t="s">
        <v>5071</v>
      </c>
      <c r="Q886" s="86"/>
      <c r="R886" s="82">
        <v>0</v>
      </c>
      <c r="S886" s="86">
        <v>558714</v>
      </c>
      <c r="T886" s="83">
        <v>45777</v>
      </c>
      <c r="U886" s="82">
        <v>100</v>
      </c>
      <c r="V886" s="82">
        <v>110729</v>
      </c>
      <c r="W886" s="82" t="s">
        <v>4961</v>
      </c>
      <c r="X886" s="82">
        <v>432.82749999999999</v>
      </c>
      <c r="Y886" s="86">
        <v>120913394.45</v>
      </c>
      <c r="Z886" s="86"/>
      <c r="AA886" s="82">
        <v>200.89</v>
      </c>
      <c r="AB886" s="86">
        <v>-0.75</v>
      </c>
      <c r="AC886" s="86">
        <v>55700992.229999997</v>
      </c>
      <c r="AD886" s="86">
        <v>55700992.229999997</v>
      </c>
      <c r="AE886" s="86">
        <v>0</v>
      </c>
      <c r="AF886" s="86">
        <v>-65212402.219999999</v>
      </c>
      <c r="AG886" s="86">
        <v>-64793366.719999999</v>
      </c>
      <c r="AH886" s="86">
        <v>-419035.5</v>
      </c>
      <c r="AI886" s="86"/>
      <c r="AJ886" s="86">
        <v>9273173022.4099998</v>
      </c>
      <c r="AK886" s="82">
        <v>0.60070000000000001</v>
      </c>
      <c r="AL886" s="82" t="s">
        <v>5072</v>
      </c>
      <c r="AM886" s="82" t="s">
        <v>4979</v>
      </c>
      <c r="AN886" s="82">
        <v>788214</v>
      </c>
      <c r="AO886" s="82" t="s">
        <v>4998</v>
      </c>
      <c r="AP886" s="82"/>
      <c r="AQ886" s="83">
        <v>45525</v>
      </c>
      <c r="AR886" s="83"/>
      <c r="AS886" s="82">
        <v>0</v>
      </c>
      <c r="AT886" s="82"/>
      <c r="AU886" s="83">
        <v>45777</v>
      </c>
      <c r="AV886" s="82" t="s">
        <v>4979</v>
      </c>
      <c r="AW886" s="82">
        <v>2</v>
      </c>
      <c r="AX886" s="83"/>
      <c r="AY886" s="82" t="s">
        <v>4963</v>
      </c>
      <c r="AZ886" s="82">
        <v>1</v>
      </c>
      <c r="BA886" s="82"/>
      <c r="BB886" s="82"/>
      <c r="BC886" s="87"/>
      <c r="BD886" s="87"/>
      <c r="BE886" s="87"/>
      <c r="BF886" s="87"/>
      <c r="BG886" s="82" t="s">
        <v>4888</v>
      </c>
      <c r="BH886" s="82" t="s">
        <v>8775</v>
      </c>
      <c r="BI886" s="82"/>
      <c r="BJ886" s="82"/>
      <c r="BK886" s="82"/>
      <c r="BL886" s="86">
        <v>55700992.229999997</v>
      </c>
      <c r="BM886" s="82">
        <v>0.60070000000000001</v>
      </c>
      <c r="BN886" s="82" t="s">
        <v>4998</v>
      </c>
      <c r="BO886" s="82"/>
      <c r="BP886" s="88"/>
      <c r="BQ886" s="88"/>
      <c r="BR886" s="88"/>
      <c r="BS886" s="82"/>
      <c r="BT886" s="85"/>
    </row>
    <row r="887" spans="1:72" hidden="1">
      <c r="A887" s="82" t="s">
        <v>5105</v>
      </c>
      <c r="B887" s="82" t="s">
        <v>5106</v>
      </c>
      <c r="C887" s="82" t="s">
        <v>1255</v>
      </c>
      <c r="D887" s="82" t="s">
        <v>9482</v>
      </c>
      <c r="E887" s="82" t="s">
        <v>9483</v>
      </c>
      <c r="F887" s="82" t="s">
        <v>4978</v>
      </c>
      <c r="G887" s="83"/>
      <c r="H887" s="84">
        <v>564566</v>
      </c>
      <c r="I887" s="85"/>
      <c r="J887" s="82">
        <v>223.46</v>
      </c>
      <c r="K887" s="86">
        <v>0</v>
      </c>
      <c r="L887" s="82"/>
      <c r="M887" s="82"/>
      <c r="N887" s="82"/>
      <c r="O887" s="82"/>
      <c r="P887" s="82" t="s">
        <v>8287</v>
      </c>
      <c r="Q887" s="86"/>
      <c r="R887" s="82">
        <v>0</v>
      </c>
      <c r="S887" s="86">
        <v>5645660</v>
      </c>
      <c r="T887" s="83">
        <v>45777</v>
      </c>
      <c r="U887" s="82">
        <v>100</v>
      </c>
      <c r="V887" s="82">
        <v>78288</v>
      </c>
      <c r="W887" s="82" t="s">
        <v>4961</v>
      </c>
      <c r="X887" s="82">
        <v>192.32859999999999</v>
      </c>
      <c r="Y887" s="86">
        <v>108582178.11</v>
      </c>
      <c r="Z887" s="86"/>
      <c r="AA887" s="82">
        <v>227.22</v>
      </c>
      <c r="AB887" s="86">
        <v>-1.65</v>
      </c>
      <c r="AC887" s="86">
        <v>126157918.36</v>
      </c>
      <c r="AD887" s="86">
        <v>126157918.36</v>
      </c>
      <c r="AE887" s="86">
        <v>0</v>
      </c>
      <c r="AF887" s="86">
        <v>17575740.25</v>
      </c>
      <c r="AG887" s="86">
        <v>19698508.41</v>
      </c>
      <c r="AH887" s="86">
        <v>-2122768.16</v>
      </c>
      <c r="AI887" s="86"/>
      <c r="AJ887" s="86">
        <v>9273173022.4099998</v>
      </c>
      <c r="AK887" s="82">
        <v>1.3605</v>
      </c>
      <c r="AL887" s="82" t="s">
        <v>9484</v>
      </c>
      <c r="AM887" s="82" t="s">
        <v>4979</v>
      </c>
      <c r="AN887" s="82">
        <v>75838</v>
      </c>
      <c r="AO887" s="82" t="s">
        <v>8280</v>
      </c>
      <c r="AP887" s="82"/>
      <c r="AQ887" s="83">
        <v>45728</v>
      </c>
      <c r="AR887" s="83"/>
      <c r="AS887" s="82">
        <v>0</v>
      </c>
      <c r="AT887" s="82"/>
      <c r="AU887" s="83">
        <v>45777</v>
      </c>
      <c r="AV887" s="82" t="s">
        <v>4979</v>
      </c>
      <c r="AW887" s="82">
        <v>10</v>
      </c>
      <c r="AX887" s="83"/>
      <c r="AY887" s="82" t="s">
        <v>4963</v>
      </c>
      <c r="AZ887" s="82">
        <v>1</v>
      </c>
      <c r="BA887" s="82"/>
      <c r="BB887" s="82"/>
      <c r="BC887" s="87"/>
      <c r="BD887" s="87"/>
      <c r="BE887" s="87"/>
      <c r="BF887" s="87"/>
      <c r="BG887" s="82" t="s">
        <v>4888</v>
      </c>
      <c r="BH887" s="82" t="s">
        <v>8775</v>
      </c>
      <c r="BI887" s="82"/>
      <c r="BJ887" s="82"/>
      <c r="BK887" s="82"/>
      <c r="BL887" s="86">
        <v>126157918.36</v>
      </c>
      <c r="BM887" s="82">
        <v>1.3605</v>
      </c>
      <c r="BN887" s="82" t="s">
        <v>4964</v>
      </c>
      <c r="BO887" s="82"/>
      <c r="BP887" s="88"/>
      <c r="BQ887" s="88"/>
      <c r="BR887" s="88"/>
      <c r="BS887" s="82"/>
      <c r="BT887" s="85"/>
    </row>
    <row r="888" spans="1:72" hidden="1">
      <c r="A888" s="82" t="s">
        <v>5105</v>
      </c>
      <c r="B888" s="82" t="s">
        <v>5106</v>
      </c>
      <c r="C888" s="82" t="s">
        <v>1268</v>
      </c>
      <c r="D888" s="82" t="s">
        <v>5255</v>
      </c>
      <c r="E888" s="82" t="s">
        <v>8275</v>
      </c>
      <c r="F888" s="82" t="s">
        <v>4978</v>
      </c>
      <c r="G888" s="83"/>
      <c r="H888" s="84">
        <v>60582</v>
      </c>
      <c r="I888" s="85"/>
      <c r="J888" s="82">
        <v>1427</v>
      </c>
      <c r="K888" s="86">
        <v>0</v>
      </c>
      <c r="L888" s="82"/>
      <c r="M888" s="82"/>
      <c r="N888" s="82"/>
      <c r="O888" s="82"/>
      <c r="P888" s="82" t="s">
        <v>4960</v>
      </c>
      <c r="Q888" s="86"/>
      <c r="R888" s="82">
        <v>0</v>
      </c>
      <c r="S888" s="86">
        <v>121164</v>
      </c>
      <c r="T888" s="83">
        <v>45777</v>
      </c>
      <c r="U888" s="82">
        <v>100</v>
      </c>
      <c r="V888" s="82">
        <v>6616</v>
      </c>
      <c r="W888" s="82" t="s">
        <v>4961</v>
      </c>
      <c r="X888" s="82">
        <v>1260.8045</v>
      </c>
      <c r="Y888" s="86">
        <v>76382056.569999993</v>
      </c>
      <c r="Z888" s="86"/>
      <c r="AA888" s="82">
        <v>1429.8</v>
      </c>
      <c r="AB888" s="86">
        <v>-0.2</v>
      </c>
      <c r="AC888" s="86">
        <v>86450514</v>
      </c>
      <c r="AD888" s="86">
        <v>86450514</v>
      </c>
      <c r="AE888" s="86">
        <v>0</v>
      </c>
      <c r="AF888" s="86">
        <v>10068457.43</v>
      </c>
      <c r="AG888" s="86">
        <v>10238087.029999999</v>
      </c>
      <c r="AH888" s="86">
        <v>-169629.6</v>
      </c>
      <c r="AI888" s="86"/>
      <c r="AJ888" s="86">
        <v>9273173022.4099998</v>
      </c>
      <c r="AK888" s="82">
        <v>0.93230000000000002</v>
      </c>
      <c r="AL888" s="82" t="s">
        <v>8331</v>
      </c>
      <c r="AM888" s="82" t="s">
        <v>4979</v>
      </c>
      <c r="AN888" s="82">
        <v>6960</v>
      </c>
      <c r="AO888" s="82" t="s">
        <v>4962</v>
      </c>
      <c r="AP888" s="82"/>
      <c r="AQ888" s="83">
        <v>45146</v>
      </c>
      <c r="AR888" s="83"/>
      <c r="AS888" s="82">
        <v>0</v>
      </c>
      <c r="AT888" s="82"/>
      <c r="AU888" s="83">
        <v>45777</v>
      </c>
      <c r="AV888" s="82" t="s">
        <v>4979</v>
      </c>
      <c r="AW888" s="82">
        <v>2</v>
      </c>
      <c r="AX888" s="83"/>
      <c r="AY888" s="82" t="s">
        <v>4963</v>
      </c>
      <c r="AZ888" s="82">
        <v>1</v>
      </c>
      <c r="BA888" s="82"/>
      <c r="BB888" s="82"/>
      <c r="BC888" s="87"/>
      <c r="BD888" s="87"/>
      <c r="BE888" s="87"/>
      <c r="BF888" s="87"/>
      <c r="BG888" s="82" t="s">
        <v>4888</v>
      </c>
      <c r="BH888" s="82" t="s">
        <v>8775</v>
      </c>
      <c r="BI888" s="82"/>
      <c r="BJ888" s="82"/>
      <c r="BK888" s="82"/>
      <c r="BL888" s="86">
        <v>86450514</v>
      </c>
      <c r="BM888" s="82">
        <v>0.93230000000000002</v>
      </c>
      <c r="BN888" s="82" t="s">
        <v>4964</v>
      </c>
      <c r="BO888" s="82"/>
      <c r="BP888" s="88"/>
      <c r="BQ888" s="88"/>
      <c r="BR888" s="88"/>
      <c r="BS888" s="82"/>
      <c r="BT888" s="85"/>
    </row>
    <row r="889" spans="1:72" hidden="1">
      <c r="A889" s="82" t="s">
        <v>5105</v>
      </c>
      <c r="B889" s="82" t="s">
        <v>5106</v>
      </c>
      <c r="C889" s="82" t="s">
        <v>1375</v>
      </c>
      <c r="D889" s="82" t="s">
        <v>3361</v>
      </c>
      <c r="E889" s="82" t="s">
        <v>8332</v>
      </c>
      <c r="F889" s="82" t="s">
        <v>4978</v>
      </c>
      <c r="G889" s="83"/>
      <c r="H889" s="84">
        <v>54212</v>
      </c>
      <c r="I889" s="85"/>
      <c r="J889" s="82">
        <v>1500.1</v>
      </c>
      <c r="K889" s="86">
        <v>0</v>
      </c>
      <c r="L889" s="82"/>
      <c r="M889" s="82"/>
      <c r="N889" s="82"/>
      <c r="O889" s="82"/>
      <c r="P889" s="82" t="s">
        <v>4981</v>
      </c>
      <c r="Q889" s="86"/>
      <c r="R889" s="82">
        <v>0</v>
      </c>
      <c r="S889" s="86">
        <v>271060</v>
      </c>
      <c r="T889" s="83">
        <v>45777</v>
      </c>
      <c r="U889" s="82">
        <v>100</v>
      </c>
      <c r="V889" s="82">
        <v>6637</v>
      </c>
      <c r="W889" s="82" t="s">
        <v>4961</v>
      </c>
      <c r="X889" s="82">
        <v>1590.8042</v>
      </c>
      <c r="Y889" s="86">
        <v>86240678.969999999</v>
      </c>
      <c r="Z889" s="86"/>
      <c r="AA889" s="82">
        <v>1497.5</v>
      </c>
      <c r="AB889" s="86">
        <v>0.17</v>
      </c>
      <c r="AC889" s="86">
        <v>81323421.200000003</v>
      </c>
      <c r="AD889" s="86">
        <v>81323421.200000003</v>
      </c>
      <c r="AE889" s="86">
        <v>0</v>
      </c>
      <c r="AF889" s="86">
        <v>-4917257.7699999996</v>
      </c>
      <c r="AG889" s="86">
        <v>-5058208.97</v>
      </c>
      <c r="AH889" s="86">
        <v>140951.20000000001</v>
      </c>
      <c r="AI889" s="86"/>
      <c r="AJ889" s="86">
        <v>9273173022.4099998</v>
      </c>
      <c r="AK889" s="82">
        <v>0.877</v>
      </c>
      <c r="AL889" s="82" t="s">
        <v>8333</v>
      </c>
      <c r="AM889" s="82" t="s">
        <v>4979</v>
      </c>
      <c r="AN889" s="82">
        <v>7079</v>
      </c>
      <c r="AO889" s="82" t="s">
        <v>4982</v>
      </c>
      <c r="AP889" s="82"/>
      <c r="AQ889" s="83">
        <v>45593</v>
      </c>
      <c r="AR889" s="83"/>
      <c r="AS889" s="82">
        <v>0</v>
      </c>
      <c r="AT889" s="82"/>
      <c r="AU889" s="83">
        <v>45777</v>
      </c>
      <c r="AV889" s="82" t="s">
        <v>4979</v>
      </c>
      <c r="AW889" s="82">
        <v>5</v>
      </c>
      <c r="AX889" s="83"/>
      <c r="AY889" s="82" t="s">
        <v>4963</v>
      </c>
      <c r="AZ889" s="82">
        <v>1</v>
      </c>
      <c r="BA889" s="82"/>
      <c r="BB889" s="82"/>
      <c r="BC889" s="87"/>
      <c r="BD889" s="87"/>
      <c r="BE889" s="87"/>
      <c r="BF889" s="87"/>
      <c r="BG889" s="82" t="s">
        <v>4888</v>
      </c>
      <c r="BH889" s="82" t="s">
        <v>8775</v>
      </c>
      <c r="BI889" s="82"/>
      <c r="BJ889" s="82"/>
      <c r="BK889" s="82"/>
      <c r="BL889" s="86">
        <v>81323421.200000003</v>
      </c>
      <c r="BM889" s="82">
        <v>0.877</v>
      </c>
      <c r="BN889" s="82" t="s">
        <v>4983</v>
      </c>
      <c r="BO889" s="82"/>
      <c r="BP889" s="88"/>
      <c r="BQ889" s="88"/>
      <c r="BR889" s="88"/>
      <c r="BS889" s="82"/>
      <c r="BT889" s="85"/>
    </row>
    <row r="890" spans="1:72" hidden="1">
      <c r="A890" s="82" t="s">
        <v>5105</v>
      </c>
      <c r="B890" s="82" t="s">
        <v>5106</v>
      </c>
      <c r="C890" s="82" t="s">
        <v>20522</v>
      </c>
      <c r="D890" s="82" t="s">
        <v>20523</v>
      </c>
      <c r="E890" s="82" t="s">
        <v>20524</v>
      </c>
      <c r="F890" s="82" t="s">
        <v>4978</v>
      </c>
      <c r="G890" s="83"/>
      <c r="H890" s="84">
        <v>356384</v>
      </c>
      <c r="I890" s="85"/>
      <c r="J890" s="82">
        <v>347.15</v>
      </c>
      <c r="K890" s="86">
        <v>0</v>
      </c>
      <c r="L890" s="82"/>
      <c r="M890" s="82"/>
      <c r="N890" s="82"/>
      <c r="O890" s="82"/>
      <c r="P890" s="82" t="s">
        <v>9602</v>
      </c>
      <c r="Q890" s="86"/>
      <c r="R890" s="82">
        <v>0</v>
      </c>
      <c r="S890" s="86">
        <v>712768</v>
      </c>
      <c r="T890" s="83">
        <v>45777</v>
      </c>
      <c r="U890" s="82">
        <v>100</v>
      </c>
      <c r="V890" s="82">
        <v>177742</v>
      </c>
      <c r="W890" s="82" t="s">
        <v>4961</v>
      </c>
      <c r="X890" s="82">
        <v>329.91410000000002</v>
      </c>
      <c r="Y890" s="86">
        <v>117576119.36</v>
      </c>
      <c r="Z890" s="86"/>
      <c r="AA890" s="82">
        <v>346.85</v>
      </c>
      <c r="AB890" s="86">
        <v>0.09</v>
      </c>
      <c r="AC890" s="86">
        <v>123718705.59999999</v>
      </c>
      <c r="AD890" s="86">
        <v>123718705.59999999</v>
      </c>
      <c r="AE890" s="86">
        <v>0</v>
      </c>
      <c r="AF890" s="86">
        <v>6142586.2400000002</v>
      </c>
      <c r="AG890" s="86">
        <v>6035671.04</v>
      </c>
      <c r="AH890" s="86">
        <v>106915.2</v>
      </c>
      <c r="AI890" s="86"/>
      <c r="AJ890" s="86">
        <v>9273173022.4099998</v>
      </c>
      <c r="AK890" s="82">
        <v>1.3342000000000001</v>
      </c>
      <c r="AL890" s="82" t="s">
        <v>20525</v>
      </c>
      <c r="AM890" s="82" t="s">
        <v>4979</v>
      </c>
      <c r="AN890" s="82">
        <v>800236</v>
      </c>
      <c r="AO890" s="82" t="s">
        <v>9604</v>
      </c>
      <c r="AP890" s="82"/>
      <c r="AQ890" s="83"/>
      <c r="AR890" s="83"/>
      <c r="AS890" s="82">
        <v>0</v>
      </c>
      <c r="AT890" s="82"/>
      <c r="AU890" s="83">
        <v>45777</v>
      </c>
      <c r="AV890" s="82" t="s">
        <v>4979</v>
      </c>
      <c r="AW890" s="82">
        <v>2</v>
      </c>
      <c r="AX890" s="83"/>
      <c r="AY890" s="82" t="s">
        <v>4963</v>
      </c>
      <c r="AZ890" s="82">
        <v>1</v>
      </c>
      <c r="BA890" s="82"/>
      <c r="BB890" s="82"/>
      <c r="BC890" s="87"/>
      <c r="BD890" s="87"/>
      <c r="BE890" s="87"/>
      <c r="BF890" s="87"/>
      <c r="BG890" s="82" t="s">
        <v>4888</v>
      </c>
      <c r="BH890" s="82" t="s">
        <v>8775</v>
      </c>
      <c r="BI890" s="82"/>
      <c r="BJ890" s="82"/>
      <c r="BK890" s="82"/>
      <c r="BL890" s="86">
        <v>123718705.59999999</v>
      </c>
      <c r="BM890" s="82">
        <v>1.3342000000000001</v>
      </c>
      <c r="BN890" s="82" t="s">
        <v>8400</v>
      </c>
      <c r="BO890" s="82"/>
      <c r="BP890" s="88"/>
      <c r="BQ890" s="88"/>
      <c r="BR890" s="88"/>
      <c r="BS890" s="82"/>
      <c r="BT890" s="85"/>
    </row>
    <row r="891" spans="1:72" hidden="1">
      <c r="A891" s="82" t="s">
        <v>5105</v>
      </c>
      <c r="B891" s="82" t="s">
        <v>5106</v>
      </c>
      <c r="C891" s="82" t="s">
        <v>1420</v>
      </c>
      <c r="D891" s="82" t="s">
        <v>5197</v>
      </c>
      <c r="E891" s="82" t="s">
        <v>5198</v>
      </c>
      <c r="F891" s="82" t="s">
        <v>4978</v>
      </c>
      <c r="G891" s="83"/>
      <c r="H891" s="84">
        <v>211242</v>
      </c>
      <c r="I891" s="85"/>
      <c r="J891" s="82">
        <v>287.7</v>
      </c>
      <c r="K891" s="86">
        <v>0</v>
      </c>
      <c r="L891" s="82"/>
      <c r="M891" s="82"/>
      <c r="N891" s="82"/>
      <c r="O891" s="82"/>
      <c r="P891" s="82" t="s">
        <v>5089</v>
      </c>
      <c r="Q891" s="86"/>
      <c r="R891" s="82">
        <v>0</v>
      </c>
      <c r="S891" s="86">
        <v>2112420</v>
      </c>
      <c r="T891" s="83">
        <v>45777</v>
      </c>
      <c r="U891" s="82">
        <v>100</v>
      </c>
      <c r="V891" s="82">
        <v>162573</v>
      </c>
      <c r="W891" s="82" t="s">
        <v>4961</v>
      </c>
      <c r="X891" s="82">
        <v>464.77519999999998</v>
      </c>
      <c r="Y891" s="86">
        <v>98180045.120000005</v>
      </c>
      <c r="Z891" s="86"/>
      <c r="AA891" s="82">
        <v>293.3</v>
      </c>
      <c r="AB891" s="86">
        <v>-1.91</v>
      </c>
      <c r="AC891" s="86">
        <v>60774323.399999999</v>
      </c>
      <c r="AD891" s="86">
        <v>60774323.399999999</v>
      </c>
      <c r="AE891" s="86">
        <v>0</v>
      </c>
      <c r="AF891" s="86">
        <v>-37405721.719999999</v>
      </c>
      <c r="AG891" s="86">
        <v>-36222766.520000003</v>
      </c>
      <c r="AH891" s="86">
        <v>-1182955.2</v>
      </c>
      <c r="AI891" s="86"/>
      <c r="AJ891" s="86">
        <v>9273173022.4099998</v>
      </c>
      <c r="AK891" s="82">
        <v>0.65539999999999998</v>
      </c>
      <c r="AL891" s="82" t="s">
        <v>5199</v>
      </c>
      <c r="AM891" s="82" t="s">
        <v>4979</v>
      </c>
      <c r="AN891" s="82">
        <v>797670</v>
      </c>
      <c r="AO891" s="82" t="s">
        <v>4974</v>
      </c>
      <c r="AP891" s="82"/>
      <c r="AQ891" s="83">
        <v>45484</v>
      </c>
      <c r="AR891" s="83"/>
      <c r="AS891" s="82">
        <v>0</v>
      </c>
      <c r="AT891" s="82"/>
      <c r="AU891" s="83">
        <v>45777</v>
      </c>
      <c r="AV891" s="82" t="s">
        <v>4979</v>
      </c>
      <c r="AW891" s="82">
        <v>10</v>
      </c>
      <c r="AX891" s="83"/>
      <c r="AY891" s="82" t="s">
        <v>4963</v>
      </c>
      <c r="AZ891" s="82">
        <v>1</v>
      </c>
      <c r="BA891" s="82"/>
      <c r="BB891" s="82"/>
      <c r="BC891" s="87"/>
      <c r="BD891" s="87"/>
      <c r="BE891" s="87"/>
      <c r="BF891" s="87"/>
      <c r="BG891" s="82" t="s">
        <v>4888</v>
      </c>
      <c r="BH891" s="82" t="s">
        <v>8775</v>
      </c>
      <c r="BI891" s="82"/>
      <c r="BJ891" s="82"/>
      <c r="BK891" s="82"/>
      <c r="BL891" s="86">
        <v>60774323.399999999</v>
      </c>
      <c r="BM891" s="82">
        <v>0.65539999999999998</v>
      </c>
      <c r="BN891" s="82" t="s">
        <v>4975</v>
      </c>
      <c r="BO891" s="82"/>
      <c r="BP891" s="88"/>
      <c r="BQ891" s="88"/>
      <c r="BR891" s="88"/>
      <c r="BS891" s="82"/>
      <c r="BT891" s="85"/>
    </row>
    <row r="892" spans="1:72" hidden="1">
      <c r="A892" s="82" t="s">
        <v>5105</v>
      </c>
      <c r="B892" s="82" t="s">
        <v>5106</v>
      </c>
      <c r="C892" s="82" t="s">
        <v>1499</v>
      </c>
      <c r="D892" s="82" t="s">
        <v>5793</v>
      </c>
      <c r="E892" s="82" t="s">
        <v>9584</v>
      </c>
      <c r="F892" s="82" t="s">
        <v>4978</v>
      </c>
      <c r="G892" s="83"/>
      <c r="H892" s="84">
        <v>123938</v>
      </c>
      <c r="I892" s="85"/>
      <c r="J892" s="82">
        <v>310.39999999999998</v>
      </c>
      <c r="K892" s="86">
        <v>0</v>
      </c>
      <c r="L892" s="82"/>
      <c r="M892" s="82"/>
      <c r="N892" s="82"/>
      <c r="O892" s="82"/>
      <c r="P892" s="82" t="s">
        <v>8707</v>
      </c>
      <c r="Q892" s="86"/>
      <c r="R892" s="82">
        <v>0</v>
      </c>
      <c r="S892" s="86">
        <v>247876</v>
      </c>
      <c r="T892" s="83">
        <v>45777</v>
      </c>
      <c r="U892" s="82">
        <v>100</v>
      </c>
      <c r="V892" s="82">
        <v>78882</v>
      </c>
      <c r="W892" s="82" t="s">
        <v>4961</v>
      </c>
      <c r="X892" s="82">
        <v>448.6225</v>
      </c>
      <c r="Y892" s="86">
        <v>55601371.409999996</v>
      </c>
      <c r="Z892" s="86"/>
      <c r="AA892" s="82">
        <v>307.60000000000002</v>
      </c>
      <c r="AB892" s="86">
        <v>0.91</v>
      </c>
      <c r="AC892" s="86">
        <v>38470355.200000003</v>
      </c>
      <c r="AD892" s="86">
        <v>38470355.200000003</v>
      </c>
      <c r="AE892" s="86">
        <v>0</v>
      </c>
      <c r="AF892" s="86">
        <v>-17131016.210000001</v>
      </c>
      <c r="AG892" s="86">
        <v>-17478042.609999999</v>
      </c>
      <c r="AH892" s="86">
        <v>347026.4</v>
      </c>
      <c r="AI892" s="86"/>
      <c r="AJ892" s="86">
        <v>9273173022.4099998</v>
      </c>
      <c r="AK892" s="82">
        <v>0.41489999999999999</v>
      </c>
      <c r="AL892" s="82" t="s">
        <v>9585</v>
      </c>
      <c r="AM892" s="82" t="s">
        <v>4979</v>
      </c>
      <c r="AN892" s="82">
        <v>7121</v>
      </c>
      <c r="AO892" s="82" t="s">
        <v>5004</v>
      </c>
      <c r="AP892" s="82"/>
      <c r="AQ892" s="83">
        <v>45498</v>
      </c>
      <c r="AR892" s="83"/>
      <c r="AS892" s="82">
        <v>0</v>
      </c>
      <c r="AT892" s="82"/>
      <c r="AU892" s="83">
        <v>45777</v>
      </c>
      <c r="AV892" s="82" t="s">
        <v>4979</v>
      </c>
      <c r="AW892" s="82">
        <v>2</v>
      </c>
      <c r="AX892" s="83"/>
      <c r="AY892" s="82" t="s">
        <v>4963</v>
      </c>
      <c r="AZ892" s="82">
        <v>1</v>
      </c>
      <c r="BA892" s="82"/>
      <c r="BB892" s="82"/>
      <c r="BC892" s="87"/>
      <c r="BD892" s="87"/>
      <c r="BE892" s="87"/>
      <c r="BF892" s="87"/>
      <c r="BG892" s="82" t="s">
        <v>4888</v>
      </c>
      <c r="BH892" s="82" t="s">
        <v>8775</v>
      </c>
      <c r="BI892" s="82"/>
      <c r="BJ892" s="82"/>
      <c r="BK892" s="82"/>
      <c r="BL892" s="86">
        <v>38470355.200000003</v>
      </c>
      <c r="BM892" s="82">
        <v>0.41489999999999999</v>
      </c>
      <c r="BN892" s="82" t="s">
        <v>4984</v>
      </c>
      <c r="BO892" s="82"/>
      <c r="BP892" s="88"/>
      <c r="BQ892" s="88"/>
      <c r="BR892" s="88"/>
      <c r="BS892" s="82"/>
      <c r="BT892" s="85"/>
    </row>
    <row r="893" spans="1:72" hidden="1">
      <c r="A893" s="82" t="s">
        <v>5105</v>
      </c>
      <c r="B893" s="82" t="s">
        <v>5106</v>
      </c>
      <c r="C893" s="82" t="s">
        <v>20192</v>
      </c>
      <c r="D893" s="82" t="s">
        <v>3461</v>
      </c>
      <c r="E893" s="82" t="s">
        <v>9599</v>
      </c>
      <c r="F893" s="82" t="s">
        <v>4978</v>
      </c>
      <c r="G893" s="83"/>
      <c r="H893" s="84">
        <v>4761524</v>
      </c>
      <c r="I893" s="85"/>
      <c r="J893" s="82">
        <v>64.94</v>
      </c>
      <c r="K893" s="86">
        <v>0</v>
      </c>
      <c r="L893" s="82"/>
      <c r="M893" s="82"/>
      <c r="N893" s="82"/>
      <c r="O893" s="82"/>
      <c r="P893" s="82" t="s">
        <v>5014</v>
      </c>
      <c r="Q893" s="86"/>
      <c r="R893" s="82">
        <v>0</v>
      </c>
      <c r="S893" s="86">
        <v>4761524</v>
      </c>
      <c r="T893" s="83">
        <v>45777</v>
      </c>
      <c r="U893" s="82">
        <v>100</v>
      </c>
      <c r="V893" s="82">
        <v>176678</v>
      </c>
      <c r="W893" s="82" t="s">
        <v>4961</v>
      </c>
      <c r="X893" s="82">
        <v>97.888199999999998</v>
      </c>
      <c r="Y893" s="86">
        <v>466097187.18000001</v>
      </c>
      <c r="Z893" s="86"/>
      <c r="AA893" s="82">
        <v>66.62</v>
      </c>
      <c r="AB893" s="86">
        <v>-2.52</v>
      </c>
      <c r="AC893" s="86">
        <v>309213368.56</v>
      </c>
      <c r="AD893" s="86">
        <v>309213368.56</v>
      </c>
      <c r="AE893" s="86">
        <v>0</v>
      </c>
      <c r="AF893" s="86">
        <v>-156883818.62</v>
      </c>
      <c r="AG893" s="86">
        <v>-148884458.30000001</v>
      </c>
      <c r="AH893" s="86">
        <v>-7999360.3200000003</v>
      </c>
      <c r="AI893" s="86"/>
      <c r="AJ893" s="86">
        <v>9273173022.4099998</v>
      </c>
      <c r="AK893" s="82">
        <v>3.3344999999999998</v>
      </c>
      <c r="AL893" s="82" t="s">
        <v>9600</v>
      </c>
      <c r="AM893" s="82" t="s">
        <v>4979</v>
      </c>
      <c r="AN893" s="82">
        <v>797966</v>
      </c>
      <c r="AO893" s="82" t="s">
        <v>5015</v>
      </c>
      <c r="AP893" s="82"/>
      <c r="AQ893" s="83">
        <v>45533</v>
      </c>
      <c r="AR893" s="83"/>
      <c r="AS893" s="82">
        <v>0</v>
      </c>
      <c r="AT893" s="82"/>
      <c r="AU893" s="83">
        <v>45777</v>
      </c>
      <c r="AV893" s="82" t="s">
        <v>4979</v>
      </c>
      <c r="AW893" s="82">
        <v>1</v>
      </c>
      <c r="AX893" s="83"/>
      <c r="AY893" s="82" t="s">
        <v>4963</v>
      </c>
      <c r="AZ893" s="82">
        <v>1</v>
      </c>
      <c r="BA893" s="82"/>
      <c r="BB893" s="82"/>
      <c r="BC893" s="87"/>
      <c r="BD893" s="87"/>
      <c r="BE893" s="87"/>
      <c r="BF893" s="87"/>
      <c r="BG893" s="82" t="s">
        <v>4888</v>
      </c>
      <c r="BH893" s="82" t="s">
        <v>8775</v>
      </c>
      <c r="BI893" s="82"/>
      <c r="BJ893" s="82"/>
      <c r="BK893" s="82"/>
      <c r="BL893" s="86">
        <v>309213368.56</v>
      </c>
      <c r="BM893" s="82">
        <v>3.3344999999999998</v>
      </c>
      <c r="BN893" s="82" t="s">
        <v>5002</v>
      </c>
      <c r="BO893" s="82"/>
      <c r="BP893" s="88"/>
      <c r="BQ893" s="88"/>
      <c r="BR893" s="88"/>
      <c r="BS893" s="82"/>
      <c r="BT893" s="85"/>
    </row>
    <row r="894" spans="1:72" hidden="1">
      <c r="A894" s="82" t="s">
        <v>5105</v>
      </c>
      <c r="B894" s="82" t="s">
        <v>5106</v>
      </c>
      <c r="C894" s="82" t="s">
        <v>1540</v>
      </c>
      <c r="D894" s="82" t="s">
        <v>5723</v>
      </c>
      <c r="E894" s="82" t="s">
        <v>9221</v>
      </c>
      <c r="F894" s="82" t="s">
        <v>4978</v>
      </c>
      <c r="G894" s="83"/>
      <c r="H894" s="84">
        <v>242654</v>
      </c>
      <c r="I894" s="85"/>
      <c r="J894" s="82">
        <v>374</v>
      </c>
      <c r="K894" s="86">
        <v>0</v>
      </c>
      <c r="L894" s="82"/>
      <c r="M894" s="82"/>
      <c r="N894" s="82"/>
      <c r="O894" s="82"/>
      <c r="P894" s="82" t="s">
        <v>9222</v>
      </c>
      <c r="Q894" s="86"/>
      <c r="R894" s="82">
        <v>0</v>
      </c>
      <c r="S894" s="86">
        <v>242654</v>
      </c>
      <c r="T894" s="83">
        <v>45777</v>
      </c>
      <c r="U894" s="82">
        <v>100</v>
      </c>
      <c r="V894" s="82">
        <v>16438</v>
      </c>
      <c r="W894" s="82" t="s">
        <v>4961</v>
      </c>
      <c r="X894" s="82">
        <v>421.9547</v>
      </c>
      <c r="Y894" s="86">
        <v>102388990.76000001</v>
      </c>
      <c r="Z894" s="86"/>
      <c r="AA894" s="82">
        <v>377.5</v>
      </c>
      <c r="AB894" s="86">
        <v>-0.93</v>
      </c>
      <c r="AC894" s="86">
        <v>90752596</v>
      </c>
      <c r="AD894" s="86">
        <v>90752596</v>
      </c>
      <c r="AE894" s="86">
        <v>0</v>
      </c>
      <c r="AF894" s="86">
        <v>-11636394.76</v>
      </c>
      <c r="AG894" s="86">
        <v>-10787105.76</v>
      </c>
      <c r="AH894" s="86">
        <v>-849289</v>
      </c>
      <c r="AI894" s="86"/>
      <c r="AJ894" s="86">
        <v>9273173022.4099998</v>
      </c>
      <c r="AK894" s="82">
        <v>0.97870000000000001</v>
      </c>
      <c r="AL894" s="82" t="s">
        <v>9223</v>
      </c>
      <c r="AM894" s="82" t="s">
        <v>4979</v>
      </c>
      <c r="AN894" s="82">
        <v>73489</v>
      </c>
      <c r="AO894" s="82" t="s">
        <v>9222</v>
      </c>
      <c r="AP894" s="82"/>
      <c r="AQ894" s="83">
        <v>45475</v>
      </c>
      <c r="AR894" s="83"/>
      <c r="AS894" s="82">
        <v>0</v>
      </c>
      <c r="AT894" s="82"/>
      <c r="AU894" s="83">
        <v>45777</v>
      </c>
      <c r="AV894" s="82" t="s">
        <v>4979</v>
      </c>
      <c r="AW894" s="82">
        <v>1</v>
      </c>
      <c r="AX894" s="83"/>
      <c r="AY894" s="82" t="s">
        <v>4963</v>
      </c>
      <c r="AZ894" s="82">
        <v>1</v>
      </c>
      <c r="BA894" s="82"/>
      <c r="BB894" s="82"/>
      <c r="BC894" s="87"/>
      <c r="BD894" s="87"/>
      <c r="BE894" s="87"/>
      <c r="BF894" s="87"/>
      <c r="BG894" s="82" t="s">
        <v>4888</v>
      </c>
      <c r="BH894" s="82" t="s">
        <v>8775</v>
      </c>
      <c r="BI894" s="82"/>
      <c r="BJ894" s="82"/>
      <c r="BK894" s="82"/>
      <c r="BL894" s="86">
        <v>90752596</v>
      </c>
      <c r="BM894" s="82">
        <v>0.97870000000000001</v>
      </c>
      <c r="BN894" s="82" t="s">
        <v>4980</v>
      </c>
      <c r="BO894" s="82"/>
      <c r="BP894" s="88"/>
      <c r="BQ894" s="88"/>
      <c r="BR894" s="88"/>
      <c r="BS894" s="82"/>
      <c r="BT894" s="85"/>
    </row>
    <row r="895" spans="1:72" hidden="1">
      <c r="A895" s="82" t="s">
        <v>5105</v>
      </c>
      <c r="B895" s="82" t="s">
        <v>5106</v>
      </c>
      <c r="C895" s="82" t="s">
        <v>3575</v>
      </c>
      <c r="D895" s="82" t="s">
        <v>20224</v>
      </c>
      <c r="E895" s="82" t="s">
        <v>20225</v>
      </c>
      <c r="F895" s="82" t="s">
        <v>4978</v>
      </c>
      <c r="G895" s="83"/>
      <c r="H895" s="84">
        <v>278624</v>
      </c>
      <c r="I895" s="85"/>
      <c r="J895" s="82">
        <v>414.65</v>
      </c>
      <c r="K895" s="86">
        <v>0</v>
      </c>
      <c r="L895" s="82"/>
      <c r="M895" s="82"/>
      <c r="N895" s="82"/>
      <c r="O895" s="82"/>
      <c r="P895" s="82" t="s">
        <v>5015</v>
      </c>
      <c r="Q895" s="86"/>
      <c r="R895" s="82">
        <v>0</v>
      </c>
      <c r="S895" s="86">
        <v>2786240</v>
      </c>
      <c r="T895" s="83">
        <v>45777</v>
      </c>
      <c r="U895" s="82">
        <v>100</v>
      </c>
      <c r="V895" s="82">
        <v>176303</v>
      </c>
      <c r="W895" s="82" t="s">
        <v>4961</v>
      </c>
      <c r="X895" s="82">
        <v>448.69439999999997</v>
      </c>
      <c r="Y895" s="86">
        <v>125017015.88</v>
      </c>
      <c r="Z895" s="86"/>
      <c r="AA895" s="82">
        <v>421.5</v>
      </c>
      <c r="AB895" s="86">
        <v>-1.63</v>
      </c>
      <c r="AC895" s="86">
        <v>115531441.59999999</v>
      </c>
      <c r="AD895" s="86">
        <v>115531441.59999999</v>
      </c>
      <c r="AE895" s="86">
        <v>0</v>
      </c>
      <c r="AF895" s="86">
        <v>-9485574.2799999993</v>
      </c>
      <c r="AG895" s="86">
        <v>-7576999.8799999999</v>
      </c>
      <c r="AH895" s="86">
        <v>-1908574.4</v>
      </c>
      <c r="AI895" s="86"/>
      <c r="AJ895" s="86">
        <v>9273173022.4099998</v>
      </c>
      <c r="AK895" s="82">
        <v>1.2459</v>
      </c>
      <c r="AL895" s="82" t="s">
        <v>20226</v>
      </c>
      <c r="AM895" s="82" t="s">
        <v>488</v>
      </c>
      <c r="AN895" s="82">
        <v>799865</v>
      </c>
      <c r="AO895" s="82" t="s">
        <v>5034</v>
      </c>
      <c r="AP895" s="82"/>
      <c r="AQ895" s="83"/>
      <c r="AR895" s="83"/>
      <c r="AS895" s="82">
        <v>0</v>
      </c>
      <c r="AT895" s="82"/>
      <c r="AU895" s="83">
        <v>45777</v>
      </c>
      <c r="AV895" s="82" t="s">
        <v>488</v>
      </c>
      <c r="AW895" s="82">
        <v>10</v>
      </c>
      <c r="AX895" s="83"/>
      <c r="AY895" s="82" t="s">
        <v>4963</v>
      </c>
      <c r="AZ895" s="82">
        <v>1</v>
      </c>
      <c r="BA895" s="82"/>
      <c r="BB895" s="82"/>
      <c r="BC895" s="87"/>
      <c r="BD895" s="87"/>
      <c r="BE895" s="87"/>
      <c r="BF895" s="87"/>
      <c r="BG895" s="82" t="s">
        <v>4888</v>
      </c>
      <c r="BH895" s="82" t="s">
        <v>8775</v>
      </c>
      <c r="BI895" s="82"/>
      <c r="BJ895" s="82"/>
      <c r="BK895" s="82"/>
      <c r="BL895" s="86">
        <v>115531441.59999999</v>
      </c>
      <c r="BM895" s="82">
        <v>1.2459</v>
      </c>
      <c r="BN895" s="82" t="s">
        <v>5002</v>
      </c>
      <c r="BO895" s="82"/>
      <c r="BP895" s="88"/>
      <c r="BQ895" s="88"/>
      <c r="BR895" s="88"/>
      <c r="BS895" s="82"/>
      <c r="BT895" s="85"/>
    </row>
    <row r="896" spans="1:72" hidden="1">
      <c r="A896" s="82" t="s">
        <v>5105</v>
      </c>
      <c r="B896" s="82" t="s">
        <v>5106</v>
      </c>
      <c r="C896" s="82" t="s">
        <v>1639</v>
      </c>
      <c r="D896" s="82" t="s">
        <v>8479</v>
      </c>
      <c r="E896" s="82" t="s">
        <v>8277</v>
      </c>
      <c r="F896" s="82" t="s">
        <v>4978</v>
      </c>
      <c r="G896" s="83"/>
      <c r="H896" s="84">
        <v>125796</v>
      </c>
      <c r="I896" s="85"/>
      <c r="J896" s="82">
        <v>2208.1</v>
      </c>
      <c r="K896" s="86">
        <v>0</v>
      </c>
      <c r="L896" s="82"/>
      <c r="M896" s="82"/>
      <c r="N896" s="82"/>
      <c r="O896" s="82"/>
      <c r="P896" s="82" t="s">
        <v>4960</v>
      </c>
      <c r="Q896" s="86"/>
      <c r="R896" s="82">
        <v>0</v>
      </c>
      <c r="S896" s="86">
        <v>628980</v>
      </c>
      <c r="T896" s="83">
        <v>45777</v>
      </c>
      <c r="U896" s="82">
        <v>100</v>
      </c>
      <c r="V896" s="82">
        <v>6665</v>
      </c>
      <c r="W896" s="82" t="s">
        <v>4961</v>
      </c>
      <c r="X896" s="82">
        <v>1802.9667999999999</v>
      </c>
      <c r="Y896" s="86">
        <v>226806017.38</v>
      </c>
      <c r="Z896" s="86"/>
      <c r="AA896" s="82">
        <v>2205</v>
      </c>
      <c r="AB896" s="86">
        <v>0.14000000000000001</v>
      </c>
      <c r="AC896" s="86">
        <v>277770147.60000002</v>
      </c>
      <c r="AD896" s="86">
        <v>277770147.60000002</v>
      </c>
      <c r="AE896" s="86">
        <v>0</v>
      </c>
      <c r="AF896" s="86">
        <v>50964130.219999999</v>
      </c>
      <c r="AG896" s="86">
        <v>50574162.619999997</v>
      </c>
      <c r="AH896" s="86">
        <v>389967.6</v>
      </c>
      <c r="AI896" s="86"/>
      <c r="AJ896" s="86">
        <v>9273173022.4099998</v>
      </c>
      <c r="AK896" s="82">
        <v>2.9954000000000001</v>
      </c>
      <c r="AL896" s="82" t="s">
        <v>8480</v>
      </c>
      <c r="AM896" s="82" t="s">
        <v>4979</v>
      </c>
      <c r="AN896" s="82">
        <v>7263</v>
      </c>
      <c r="AO896" s="82" t="s">
        <v>4962</v>
      </c>
      <c r="AP896" s="82"/>
      <c r="AQ896" s="83">
        <v>45491</v>
      </c>
      <c r="AR896" s="83"/>
      <c r="AS896" s="82">
        <v>0</v>
      </c>
      <c r="AT896" s="82"/>
      <c r="AU896" s="83">
        <v>45777</v>
      </c>
      <c r="AV896" s="82" t="s">
        <v>4979</v>
      </c>
      <c r="AW896" s="82">
        <v>5</v>
      </c>
      <c r="AX896" s="83"/>
      <c r="AY896" s="82" t="s">
        <v>4963</v>
      </c>
      <c r="AZ896" s="82">
        <v>1</v>
      </c>
      <c r="BA896" s="82"/>
      <c r="BB896" s="82"/>
      <c r="BC896" s="87"/>
      <c r="BD896" s="87"/>
      <c r="BE896" s="87"/>
      <c r="BF896" s="87"/>
      <c r="BG896" s="82" t="s">
        <v>4888</v>
      </c>
      <c r="BH896" s="82" t="s">
        <v>8775</v>
      </c>
      <c r="BI896" s="82"/>
      <c r="BJ896" s="82"/>
      <c r="BK896" s="82"/>
      <c r="BL896" s="86">
        <v>277770147.60000002</v>
      </c>
      <c r="BM896" s="82">
        <v>2.9954000000000001</v>
      </c>
      <c r="BN896" s="82" t="s">
        <v>4964</v>
      </c>
      <c r="BO896" s="82"/>
      <c r="BP896" s="88"/>
      <c r="BQ896" s="88"/>
      <c r="BR896" s="88"/>
      <c r="BS896" s="82"/>
      <c r="BT896" s="85"/>
    </row>
    <row r="897" spans="1:72" hidden="1">
      <c r="A897" s="82" t="s">
        <v>5105</v>
      </c>
      <c r="B897" s="82" t="s">
        <v>5106</v>
      </c>
      <c r="C897" s="82" t="s">
        <v>1745</v>
      </c>
      <c r="D897" s="82" t="s">
        <v>21611</v>
      </c>
      <c r="E897" s="82" t="s">
        <v>21612</v>
      </c>
      <c r="F897" s="82" t="s">
        <v>4978</v>
      </c>
      <c r="G897" s="83"/>
      <c r="H897" s="84">
        <v>10145</v>
      </c>
      <c r="I897" s="85"/>
      <c r="J897" s="82">
        <v>4257.1000000000004</v>
      </c>
      <c r="K897" s="86">
        <v>0</v>
      </c>
      <c r="L897" s="82"/>
      <c r="M897" s="82"/>
      <c r="N897" s="82"/>
      <c r="O897" s="82"/>
      <c r="P897" s="82" t="s">
        <v>5027</v>
      </c>
      <c r="Q897" s="86"/>
      <c r="R897" s="82">
        <v>0</v>
      </c>
      <c r="S897" s="86">
        <v>20290</v>
      </c>
      <c r="T897" s="83">
        <v>45777</v>
      </c>
      <c r="U897" s="82">
        <v>100</v>
      </c>
      <c r="V897" s="82">
        <v>86112</v>
      </c>
      <c r="W897" s="82" t="s">
        <v>4961</v>
      </c>
      <c r="X897" s="82">
        <v>4158.5645999999997</v>
      </c>
      <c r="Y897" s="86">
        <v>42188637.869999997</v>
      </c>
      <c r="Z897" s="86"/>
      <c r="AA897" s="82">
        <v>4185.2</v>
      </c>
      <c r="AB897" s="86">
        <v>1.72</v>
      </c>
      <c r="AC897" s="86">
        <v>43188279.5</v>
      </c>
      <c r="AD897" s="86">
        <v>43188279.5</v>
      </c>
      <c r="AE897" s="86">
        <v>0</v>
      </c>
      <c r="AF897" s="86">
        <v>999641.63</v>
      </c>
      <c r="AG897" s="86">
        <v>270216.13</v>
      </c>
      <c r="AH897" s="86">
        <v>729425.5</v>
      </c>
      <c r="AI897" s="86"/>
      <c r="AJ897" s="86">
        <v>9273173022.4099998</v>
      </c>
      <c r="AK897" s="82">
        <v>0.4657</v>
      </c>
      <c r="AL897" s="82" t="s">
        <v>21613</v>
      </c>
      <c r="AM897" s="82" t="s">
        <v>4979</v>
      </c>
      <c r="AN897" s="82">
        <v>783268</v>
      </c>
      <c r="AO897" s="82" t="s">
        <v>5028</v>
      </c>
      <c r="AP897" s="82"/>
      <c r="AQ897" s="83">
        <v>45225</v>
      </c>
      <c r="AR897" s="83"/>
      <c r="AS897" s="82">
        <v>0</v>
      </c>
      <c r="AT897" s="82"/>
      <c r="AU897" s="83">
        <v>45777</v>
      </c>
      <c r="AV897" s="82" t="s">
        <v>4979</v>
      </c>
      <c r="AW897" s="82">
        <v>2</v>
      </c>
      <c r="AX897" s="83"/>
      <c r="AY897" s="82" t="s">
        <v>4963</v>
      </c>
      <c r="AZ897" s="82">
        <v>1</v>
      </c>
      <c r="BA897" s="82"/>
      <c r="BB897" s="82"/>
      <c r="BC897" s="87"/>
      <c r="BD897" s="87"/>
      <c r="BE897" s="87"/>
      <c r="BF897" s="87"/>
      <c r="BG897" s="82" t="s">
        <v>4888</v>
      </c>
      <c r="BH897" s="82" t="s">
        <v>8775</v>
      </c>
      <c r="BI897" s="82"/>
      <c r="BJ897" s="82"/>
      <c r="BK897" s="82"/>
      <c r="BL897" s="86">
        <v>43188279.5</v>
      </c>
      <c r="BM897" s="82">
        <v>0.4657</v>
      </c>
      <c r="BN897" s="82" t="s">
        <v>4983</v>
      </c>
      <c r="BO897" s="82"/>
      <c r="BP897" s="88"/>
      <c r="BQ897" s="88"/>
      <c r="BR897" s="88"/>
      <c r="BS897" s="82"/>
      <c r="BT897" s="85"/>
    </row>
    <row r="898" spans="1:72" hidden="1">
      <c r="A898" s="82" t="s">
        <v>5105</v>
      </c>
      <c r="B898" s="82" t="s">
        <v>5106</v>
      </c>
      <c r="C898" s="82" t="s">
        <v>1784</v>
      </c>
      <c r="D898" s="82" t="s">
        <v>9476</v>
      </c>
      <c r="E898" s="82" t="s">
        <v>9477</v>
      </c>
      <c r="F898" s="82" t="s">
        <v>4978</v>
      </c>
      <c r="G898" s="83"/>
      <c r="H898" s="84">
        <v>183788</v>
      </c>
      <c r="I898" s="85"/>
      <c r="J898" s="82">
        <v>341.4</v>
      </c>
      <c r="K898" s="86">
        <v>0</v>
      </c>
      <c r="L898" s="82"/>
      <c r="M898" s="82"/>
      <c r="N898" s="82"/>
      <c r="O898" s="82"/>
      <c r="P898" s="82" t="s">
        <v>5007</v>
      </c>
      <c r="Q898" s="86"/>
      <c r="R898" s="82">
        <v>0</v>
      </c>
      <c r="S898" s="86">
        <v>1837880</v>
      </c>
      <c r="T898" s="83">
        <v>45777</v>
      </c>
      <c r="U898" s="82">
        <v>100</v>
      </c>
      <c r="V898" s="82">
        <v>6679</v>
      </c>
      <c r="W898" s="82" t="s">
        <v>4961</v>
      </c>
      <c r="X898" s="82">
        <v>594.95630000000006</v>
      </c>
      <c r="Y898" s="86">
        <v>109345832.70999999</v>
      </c>
      <c r="Z898" s="86"/>
      <c r="AA898" s="82">
        <v>341.4</v>
      </c>
      <c r="AB898" s="86">
        <v>0</v>
      </c>
      <c r="AC898" s="86">
        <v>62745223.200000003</v>
      </c>
      <c r="AD898" s="86">
        <v>62745223.200000003</v>
      </c>
      <c r="AE898" s="86">
        <v>0</v>
      </c>
      <c r="AF898" s="86">
        <v>-46600609.509999998</v>
      </c>
      <c r="AG898" s="86">
        <v>-46600609.509999998</v>
      </c>
      <c r="AH898" s="86">
        <v>0</v>
      </c>
      <c r="AI898" s="86"/>
      <c r="AJ898" s="86">
        <v>9273173022.4099998</v>
      </c>
      <c r="AK898" s="82">
        <v>0.67659999999999998</v>
      </c>
      <c r="AL898" s="82" t="s">
        <v>9478</v>
      </c>
      <c r="AM898" s="82" t="s">
        <v>4979</v>
      </c>
      <c r="AN898" s="82">
        <v>7365</v>
      </c>
      <c r="AO898" s="82" t="s">
        <v>5008</v>
      </c>
      <c r="AP898" s="82"/>
      <c r="AQ898" s="83">
        <v>45484</v>
      </c>
      <c r="AR898" s="83"/>
      <c r="AS898" s="82">
        <v>0</v>
      </c>
      <c r="AT898" s="82"/>
      <c r="AU898" s="83">
        <v>45777</v>
      </c>
      <c r="AV898" s="82" t="s">
        <v>4979</v>
      </c>
      <c r="AW898" s="82">
        <v>10</v>
      </c>
      <c r="AX898" s="83"/>
      <c r="AY898" s="82" t="s">
        <v>4963</v>
      </c>
      <c r="AZ898" s="82">
        <v>1</v>
      </c>
      <c r="BA898" s="82"/>
      <c r="BB898" s="82"/>
      <c r="BC898" s="87"/>
      <c r="BD898" s="87"/>
      <c r="BE898" s="87"/>
      <c r="BF898" s="87"/>
      <c r="BG898" s="82" t="s">
        <v>4888</v>
      </c>
      <c r="BH898" s="82" t="s">
        <v>8775</v>
      </c>
      <c r="BI898" s="82"/>
      <c r="BJ898" s="82"/>
      <c r="BK898" s="82"/>
      <c r="BL898" s="86">
        <v>62745223.200000003</v>
      </c>
      <c r="BM898" s="82">
        <v>0.67659999999999998</v>
      </c>
      <c r="BN898" s="82" t="s">
        <v>5008</v>
      </c>
      <c r="BO898" s="82"/>
      <c r="BP898" s="88"/>
      <c r="BQ898" s="88"/>
      <c r="BR898" s="88"/>
      <c r="BS898" s="82"/>
      <c r="BT898" s="85"/>
    </row>
    <row r="899" spans="1:72" hidden="1">
      <c r="A899" s="82" t="s">
        <v>5105</v>
      </c>
      <c r="B899" s="82" t="s">
        <v>5106</v>
      </c>
      <c r="C899" s="82" t="s">
        <v>1835</v>
      </c>
      <c r="D899" s="82" t="s">
        <v>5274</v>
      </c>
      <c r="E899" s="82" t="s">
        <v>8549</v>
      </c>
      <c r="F899" s="82" t="s">
        <v>4978</v>
      </c>
      <c r="G899" s="83"/>
      <c r="H899" s="84">
        <v>16471</v>
      </c>
      <c r="I899" s="85"/>
      <c r="J899" s="82">
        <v>12257</v>
      </c>
      <c r="K899" s="86">
        <v>0</v>
      </c>
      <c r="L899" s="82"/>
      <c r="M899" s="82"/>
      <c r="N899" s="82"/>
      <c r="O899" s="82"/>
      <c r="P899" s="82" t="s">
        <v>8337</v>
      </c>
      <c r="Q899" s="86"/>
      <c r="R899" s="82">
        <v>0</v>
      </c>
      <c r="S899" s="86">
        <v>82355</v>
      </c>
      <c r="T899" s="83">
        <v>45777</v>
      </c>
      <c r="U899" s="82">
        <v>100</v>
      </c>
      <c r="V899" s="82">
        <v>6683</v>
      </c>
      <c r="W899" s="82" t="s">
        <v>4961</v>
      </c>
      <c r="X899" s="82">
        <v>12564.520699999999</v>
      </c>
      <c r="Y899" s="86">
        <v>206950220.94</v>
      </c>
      <c r="Z899" s="86"/>
      <c r="AA899" s="82">
        <v>11841</v>
      </c>
      <c r="AB899" s="86">
        <v>3.51</v>
      </c>
      <c r="AC899" s="86">
        <v>201885047</v>
      </c>
      <c r="AD899" s="86">
        <v>201885047</v>
      </c>
      <c r="AE899" s="86">
        <v>0</v>
      </c>
      <c r="AF899" s="86">
        <v>-5065173.9400000004</v>
      </c>
      <c r="AG899" s="86">
        <v>-11917109.939999999</v>
      </c>
      <c r="AH899" s="86">
        <v>6851936</v>
      </c>
      <c r="AI899" s="86"/>
      <c r="AJ899" s="86">
        <v>9273173022.4099998</v>
      </c>
      <c r="AK899" s="82">
        <v>2.1770999999999998</v>
      </c>
      <c r="AL899" s="82" t="s">
        <v>8550</v>
      </c>
      <c r="AM899" s="82" t="s">
        <v>4979</v>
      </c>
      <c r="AN899" s="82">
        <v>7395</v>
      </c>
      <c r="AO899" s="82" t="s">
        <v>8339</v>
      </c>
      <c r="AP899" s="82"/>
      <c r="AQ899" s="83">
        <v>45505</v>
      </c>
      <c r="AR899" s="83"/>
      <c r="AS899" s="82">
        <v>0</v>
      </c>
      <c r="AT899" s="82"/>
      <c r="AU899" s="83">
        <v>45777</v>
      </c>
      <c r="AV899" s="82" t="s">
        <v>4979</v>
      </c>
      <c r="AW899" s="82">
        <v>5</v>
      </c>
      <c r="AX899" s="83"/>
      <c r="AY899" s="82" t="s">
        <v>4963</v>
      </c>
      <c r="AZ899" s="82">
        <v>1</v>
      </c>
      <c r="BA899" s="82"/>
      <c r="BB899" s="82"/>
      <c r="BC899" s="87"/>
      <c r="BD899" s="87"/>
      <c r="BE899" s="87"/>
      <c r="BF899" s="87"/>
      <c r="BG899" s="82" t="s">
        <v>4888</v>
      </c>
      <c r="BH899" s="82" t="s">
        <v>8775</v>
      </c>
      <c r="BI899" s="82"/>
      <c r="BJ899" s="82"/>
      <c r="BK899" s="82"/>
      <c r="BL899" s="86">
        <v>201885047</v>
      </c>
      <c r="BM899" s="82">
        <v>2.1770999999999998</v>
      </c>
      <c r="BN899" s="82" t="s">
        <v>4984</v>
      </c>
      <c r="BO899" s="82"/>
      <c r="BP899" s="88"/>
      <c r="BQ899" s="88"/>
      <c r="BR899" s="88"/>
      <c r="BS899" s="82"/>
      <c r="BT899" s="85"/>
    </row>
    <row r="900" spans="1:72" hidden="1">
      <c r="A900" s="82" t="s">
        <v>5105</v>
      </c>
      <c r="B900" s="82" t="s">
        <v>5106</v>
      </c>
      <c r="C900" s="82" t="s">
        <v>1947</v>
      </c>
      <c r="D900" s="82" t="s">
        <v>5484</v>
      </c>
      <c r="E900" s="82" t="s">
        <v>8891</v>
      </c>
      <c r="F900" s="82" t="s">
        <v>4978</v>
      </c>
      <c r="G900" s="83"/>
      <c r="H900" s="84">
        <v>55798</v>
      </c>
      <c r="I900" s="85"/>
      <c r="J900" s="82">
        <v>2469</v>
      </c>
      <c r="K900" s="86">
        <v>0</v>
      </c>
      <c r="L900" s="82"/>
      <c r="M900" s="82"/>
      <c r="N900" s="82"/>
      <c r="O900" s="82"/>
      <c r="P900" s="82" t="s">
        <v>4981</v>
      </c>
      <c r="Q900" s="86"/>
      <c r="R900" s="82">
        <v>0</v>
      </c>
      <c r="S900" s="86">
        <v>557980</v>
      </c>
      <c r="T900" s="83">
        <v>45777</v>
      </c>
      <c r="U900" s="82">
        <v>100</v>
      </c>
      <c r="V900" s="82">
        <v>6696</v>
      </c>
      <c r="W900" s="82" t="s">
        <v>4961</v>
      </c>
      <c r="X900" s="82">
        <v>2882.8310000000001</v>
      </c>
      <c r="Y900" s="86">
        <v>160856206.43000001</v>
      </c>
      <c r="Z900" s="86"/>
      <c r="AA900" s="82">
        <v>2511.9</v>
      </c>
      <c r="AB900" s="86">
        <v>-1.71</v>
      </c>
      <c r="AC900" s="86">
        <v>137765262</v>
      </c>
      <c r="AD900" s="86">
        <v>137765262</v>
      </c>
      <c r="AE900" s="86">
        <v>0</v>
      </c>
      <c r="AF900" s="86">
        <v>-23090944.43</v>
      </c>
      <c r="AG900" s="86">
        <v>-20697210.23</v>
      </c>
      <c r="AH900" s="86">
        <v>-2393734.2000000002</v>
      </c>
      <c r="AI900" s="86"/>
      <c r="AJ900" s="86">
        <v>9273173022.4099998</v>
      </c>
      <c r="AK900" s="82">
        <v>1.4856</v>
      </c>
      <c r="AL900" s="82" t="s">
        <v>8892</v>
      </c>
      <c r="AM900" s="82" t="s">
        <v>4979</v>
      </c>
      <c r="AN900" s="82">
        <v>7466</v>
      </c>
      <c r="AO900" s="82" t="s">
        <v>4982</v>
      </c>
      <c r="AP900" s="82"/>
      <c r="AQ900" s="83"/>
      <c r="AR900" s="83"/>
      <c r="AS900" s="82">
        <v>0</v>
      </c>
      <c r="AT900" s="82"/>
      <c r="AU900" s="83">
        <v>45777</v>
      </c>
      <c r="AV900" s="82" t="s">
        <v>4979</v>
      </c>
      <c r="AW900" s="82">
        <v>10</v>
      </c>
      <c r="AX900" s="83"/>
      <c r="AY900" s="82" t="s">
        <v>4963</v>
      </c>
      <c r="AZ900" s="82">
        <v>1</v>
      </c>
      <c r="BA900" s="82"/>
      <c r="BB900" s="82"/>
      <c r="BC900" s="87"/>
      <c r="BD900" s="87"/>
      <c r="BE900" s="87"/>
      <c r="BF900" s="87"/>
      <c r="BG900" s="82" t="s">
        <v>4888</v>
      </c>
      <c r="BH900" s="82" t="s">
        <v>8775</v>
      </c>
      <c r="BI900" s="82"/>
      <c r="BJ900" s="82"/>
      <c r="BK900" s="82"/>
      <c r="BL900" s="86">
        <v>137765262</v>
      </c>
      <c r="BM900" s="82">
        <v>1.4856</v>
      </c>
      <c r="BN900" s="82" t="s">
        <v>4983</v>
      </c>
      <c r="BO900" s="82"/>
      <c r="BP900" s="88"/>
      <c r="BQ900" s="88"/>
      <c r="BR900" s="88"/>
      <c r="BS900" s="82"/>
      <c r="BT900" s="85"/>
    </row>
    <row r="901" spans="1:72" hidden="1">
      <c r="A901" s="82" t="s">
        <v>5105</v>
      </c>
      <c r="B901" s="82" t="s">
        <v>5106</v>
      </c>
      <c r="C901" s="82" t="s">
        <v>2007</v>
      </c>
      <c r="D901" s="82" t="s">
        <v>5147</v>
      </c>
      <c r="E901" s="82" t="s">
        <v>3355</v>
      </c>
      <c r="F901" s="82" t="s">
        <v>4978</v>
      </c>
      <c r="G901" s="83"/>
      <c r="H901" s="84">
        <v>39575</v>
      </c>
      <c r="I901" s="85"/>
      <c r="J901" s="82">
        <v>4521.6000000000004</v>
      </c>
      <c r="K901" s="86">
        <v>0</v>
      </c>
      <c r="L901" s="82"/>
      <c r="M901" s="82"/>
      <c r="N901" s="82"/>
      <c r="O901" s="82"/>
      <c r="P901" s="82" t="s">
        <v>4992</v>
      </c>
      <c r="Q901" s="86"/>
      <c r="R901" s="82">
        <v>0</v>
      </c>
      <c r="S901" s="86">
        <v>79150</v>
      </c>
      <c r="T901" s="83">
        <v>45777</v>
      </c>
      <c r="U901" s="82">
        <v>100</v>
      </c>
      <c r="V901" s="82">
        <v>51367</v>
      </c>
      <c r="W901" s="82" t="s">
        <v>4961</v>
      </c>
      <c r="X901" s="82">
        <v>3585.0862999999999</v>
      </c>
      <c r="Y901" s="86">
        <v>141879791.46000001</v>
      </c>
      <c r="Z901" s="86"/>
      <c r="AA901" s="82">
        <v>4513</v>
      </c>
      <c r="AB901" s="86">
        <v>0.19</v>
      </c>
      <c r="AC901" s="86">
        <v>178942320</v>
      </c>
      <c r="AD901" s="86">
        <v>178942320</v>
      </c>
      <c r="AE901" s="86">
        <v>0</v>
      </c>
      <c r="AF901" s="86">
        <v>37062528.539999999</v>
      </c>
      <c r="AG901" s="86">
        <v>36722183.539999999</v>
      </c>
      <c r="AH901" s="86">
        <v>340345</v>
      </c>
      <c r="AI901" s="86"/>
      <c r="AJ901" s="86">
        <v>9273173022.4099998</v>
      </c>
      <c r="AK901" s="82">
        <v>1.9297</v>
      </c>
      <c r="AL901" s="82" t="s">
        <v>5149</v>
      </c>
      <c r="AM901" s="82" t="s">
        <v>4979</v>
      </c>
      <c r="AN901" s="82">
        <v>772790</v>
      </c>
      <c r="AO901" s="82" t="s">
        <v>4993</v>
      </c>
      <c r="AP901" s="82"/>
      <c r="AQ901" s="83">
        <v>45602</v>
      </c>
      <c r="AR901" s="83"/>
      <c r="AS901" s="82">
        <v>0</v>
      </c>
      <c r="AT901" s="82"/>
      <c r="AU901" s="83">
        <v>45777</v>
      </c>
      <c r="AV901" s="82" t="s">
        <v>4979</v>
      </c>
      <c r="AW901" s="82">
        <v>2</v>
      </c>
      <c r="AX901" s="83"/>
      <c r="AY901" s="82" t="s">
        <v>4963</v>
      </c>
      <c r="AZ901" s="82">
        <v>1</v>
      </c>
      <c r="BA901" s="82"/>
      <c r="BB901" s="82"/>
      <c r="BC901" s="87"/>
      <c r="BD901" s="87"/>
      <c r="BE901" s="87"/>
      <c r="BF901" s="87"/>
      <c r="BG901" s="82" t="s">
        <v>4888</v>
      </c>
      <c r="BH901" s="82" t="s">
        <v>8775</v>
      </c>
      <c r="BI901" s="82"/>
      <c r="BJ901" s="82"/>
      <c r="BK901" s="82"/>
      <c r="BL901" s="86">
        <v>178942320</v>
      </c>
      <c r="BM901" s="82">
        <v>1.9297</v>
      </c>
      <c r="BN901" s="82" t="s">
        <v>4994</v>
      </c>
      <c r="BO901" s="82"/>
      <c r="BP901" s="88"/>
      <c r="BQ901" s="88"/>
      <c r="BR901" s="88"/>
      <c r="BS901" s="82"/>
      <c r="BT901" s="85"/>
    </row>
    <row r="902" spans="1:72" hidden="1">
      <c r="A902" s="82" t="s">
        <v>5105</v>
      </c>
      <c r="B902" s="82" t="s">
        <v>5106</v>
      </c>
      <c r="C902" s="82" t="s">
        <v>2009</v>
      </c>
      <c r="D902" s="82" t="s">
        <v>9623</v>
      </c>
      <c r="E902" s="82" t="s">
        <v>9624</v>
      </c>
      <c r="F902" s="82" t="s">
        <v>4978</v>
      </c>
      <c r="G902" s="83"/>
      <c r="H902" s="84">
        <v>1322225</v>
      </c>
      <c r="I902" s="85"/>
      <c r="J902" s="82">
        <v>100.13</v>
      </c>
      <c r="K902" s="86">
        <v>0</v>
      </c>
      <c r="L902" s="82"/>
      <c r="M902" s="82"/>
      <c r="N902" s="82"/>
      <c r="O902" s="82"/>
      <c r="P902" s="82" t="s">
        <v>8447</v>
      </c>
      <c r="Q902" s="86"/>
      <c r="R902" s="82">
        <v>0</v>
      </c>
      <c r="S902" s="86">
        <v>13222250</v>
      </c>
      <c r="T902" s="83">
        <v>45777</v>
      </c>
      <c r="U902" s="82">
        <v>100</v>
      </c>
      <c r="V902" s="82">
        <v>60747</v>
      </c>
      <c r="W902" s="82" t="s">
        <v>4961</v>
      </c>
      <c r="X902" s="82">
        <v>132.29580000000001</v>
      </c>
      <c r="Y902" s="86">
        <v>174924791.22999999</v>
      </c>
      <c r="Z902" s="86"/>
      <c r="AA902" s="82">
        <v>101.92</v>
      </c>
      <c r="AB902" s="86">
        <v>-1.76</v>
      </c>
      <c r="AC902" s="86">
        <v>132394389.25</v>
      </c>
      <c r="AD902" s="86">
        <v>132394389.25</v>
      </c>
      <c r="AE902" s="86">
        <v>0</v>
      </c>
      <c r="AF902" s="86">
        <v>-42530401.979999997</v>
      </c>
      <c r="AG902" s="86">
        <v>-40163619.229999997</v>
      </c>
      <c r="AH902" s="86">
        <v>-2366782.75</v>
      </c>
      <c r="AI902" s="86"/>
      <c r="AJ902" s="86">
        <v>9273173022.4099998</v>
      </c>
      <c r="AK902" s="82">
        <v>1.4277</v>
      </c>
      <c r="AL902" s="82" t="s">
        <v>9625</v>
      </c>
      <c r="AM902" s="82" t="s">
        <v>4979</v>
      </c>
      <c r="AN902" s="82">
        <v>776308</v>
      </c>
      <c r="AO902" s="82" t="s">
        <v>8449</v>
      </c>
      <c r="AP902" s="82"/>
      <c r="AQ902" s="83"/>
      <c r="AR902" s="83"/>
      <c r="AS902" s="82">
        <v>0</v>
      </c>
      <c r="AT902" s="82"/>
      <c r="AU902" s="83">
        <v>45777</v>
      </c>
      <c r="AV902" s="82" t="s">
        <v>4979</v>
      </c>
      <c r="AW902" s="82">
        <v>10</v>
      </c>
      <c r="AX902" s="83"/>
      <c r="AY902" s="82" t="s">
        <v>4963</v>
      </c>
      <c r="AZ902" s="82">
        <v>1</v>
      </c>
      <c r="BA902" s="82"/>
      <c r="BB902" s="82"/>
      <c r="BC902" s="87"/>
      <c r="BD902" s="87"/>
      <c r="BE902" s="87"/>
      <c r="BF902" s="87"/>
      <c r="BG902" s="82" t="s">
        <v>4888</v>
      </c>
      <c r="BH902" s="82" t="s">
        <v>8775</v>
      </c>
      <c r="BI902" s="82"/>
      <c r="BJ902" s="82"/>
      <c r="BK902" s="82"/>
      <c r="BL902" s="86">
        <v>132394389.25</v>
      </c>
      <c r="BM902" s="82">
        <v>1.4277</v>
      </c>
      <c r="BN902" s="82" t="s">
        <v>8400</v>
      </c>
      <c r="BO902" s="82"/>
      <c r="BP902" s="88"/>
      <c r="BQ902" s="88"/>
      <c r="BR902" s="88"/>
      <c r="BS902" s="82"/>
      <c r="BT902" s="85"/>
    </row>
    <row r="903" spans="1:72" hidden="1">
      <c r="A903" s="82" t="s">
        <v>5105</v>
      </c>
      <c r="B903" s="82" t="s">
        <v>5106</v>
      </c>
      <c r="C903" s="82" t="s">
        <v>2178</v>
      </c>
      <c r="D903" s="82" t="s">
        <v>5531</v>
      </c>
      <c r="E903" s="82" t="s">
        <v>8787</v>
      </c>
      <c r="F903" s="82" t="s">
        <v>4978</v>
      </c>
      <c r="G903" s="83"/>
      <c r="H903" s="84">
        <v>6131</v>
      </c>
      <c r="I903" s="85"/>
      <c r="J903" s="82">
        <v>45615</v>
      </c>
      <c r="K903" s="86">
        <v>0</v>
      </c>
      <c r="L903" s="82"/>
      <c r="M903" s="82"/>
      <c r="N903" s="82"/>
      <c r="O903" s="82"/>
      <c r="P903" s="82" t="s">
        <v>5066</v>
      </c>
      <c r="Q903" s="86"/>
      <c r="R903" s="82">
        <v>0</v>
      </c>
      <c r="S903" s="86">
        <v>61310</v>
      </c>
      <c r="T903" s="83">
        <v>45777</v>
      </c>
      <c r="U903" s="82">
        <v>100</v>
      </c>
      <c r="V903" s="82">
        <v>16646</v>
      </c>
      <c r="W903" s="82" t="s">
        <v>4961</v>
      </c>
      <c r="X903" s="82">
        <v>39015.4349</v>
      </c>
      <c r="Y903" s="86">
        <v>239203631.66</v>
      </c>
      <c r="Z903" s="86"/>
      <c r="AA903" s="82">
        <v>45000</v>
      </c>
      <c r="AB903" s="86">
        <v>1.37</v>
      </c>
      <c r="AC903" s="86">
        <v>279665565</v>
      </c>
      <c r="AD903" s="86">
        <v>279665565</v>
      </c>
      <c r="AE903" s="86">
        <v>0</v>
      </c>
      <c r="AF903" s="86">
        <v>40461933.340000004</v>
      </c>
      <c r="AG903" s="86">
        <v>36691368.340000004</v>
      </c>
      <c r="AH903" s="86">
        <v>3770565</v>
      </c>
      <c r="AI903" s="86"/>
      <c r="AJ903" s="86">
        <v>9273173022.4099998</v>
      </c>
      <c r="AK903" s="82">
        <v>3.0158999999999998</v>
      </c>
      <c r="AL903" s="82" t="s">
        <v>8788</v>
      </c>
      <c r="AM903" s="82" t="s">
        <v>4979</v>
      </c>
      <c r="AN903" s="82">
        <v>7626</v>
      </c>
      <c r="AO903" s="82" t="s">
        <v>5067</v>
      </c>
      <c r="AP903" s="82"/>
      <c r="AQ903" s="83">
        <v>45700</v>
      </c>
      <c r="AR903" s="83"/>
      <c r="AS903" s="82">
        <v>0</v>
      </c>
      <c r="AT903" s="82"/>
      <c r="AU903" s="83">
        <v>45777</v>
      </c>
      <c r="AV903" s="82" t="s">
        <v>4979</v>
      </c>
      <c r="AW903" s="82">
        <v>10</v>
      </c>
      <c r="AX903" s="83"/>
      <c r="AY903" s="82" t="s">
        <v>4963</v>
      </c>
      <c r="AZ903" s="82">
        <v>1</v>
      </c>
      <c r="BA903" s="82"/>
      <c r="BB903" s="82"/>
      <c r="BC903" s="87"/>
      <c r="BD903" s="87"/>
      <c r="BE903" s="87"/>
      <c r="BF903" s="87"/>
      <c r="BG903" s="82" t="s">
        <v>4888</v>
      </c>
      <c r="BH903" s="82" t="s">
        <v>8775</v>
      </c>
      <c r="BI903" s="82"/>
      <c r="BJ903" s="82"/>
      <c r="BK903" s="82"/>
      <c r="BL903" s="86">
        <v>279665565</v>
      </c>
      <c r="BM903" s="82">
        <v>3.0158999999999998</v>
      </c>
      <c r="BN903" s="82" t="s">
        <v>5068</v>
      </c>
      <c r="BO903" s="82"/>
      <c r="BP903" s="88"/>
      <c r="BQ903" s="88"/>
      <c r="BR903" s="88"/>
      <c r="BS903" s="82"/>
      <c r="BT903" s="85"/>
    </row>
    <row r="904" spans="1:72" hidden="1">
      <c r="A904" s="82" t="s">
        <v>5105</v>
      </c>
      <c r="B904" s="82" t="s">
        <v>5106</v>
      </c>
      <c r="C904" s="82" t="s">
        <v>2300</v>
      </c>
      <c r="D904" s="82" t="s">
        <v>5024</v>
      </c>
      <c r="E904" s="82" t="s">
        <v>5025</v>
      </c>
      <c r="F904" s="82" t="s">
        <v>4978</v>
      </c>
      <c r="G904" s="83"/>
      <c r="H904" s="84">
        <v>1507754</v>
      </c>
      <c r="I904" s="85"/>
      <c r="J904" s="82">
        <v>211.05</v>
      </c>
      <c r="K904" s="86">
        <v>0</v>
      </c>
      <c r="L904" s="82"/>
      <c r="M904" s="82"/>
      <c r="N904" s="82"/>
      <c r="O904" s="82"/>
      <c r="P904" s="82" t="s">
        <v>4999</v>
      </c>
      <c r="Q904" s="86"/>
      <c r="R904" s="82">
        <v>0</v>
      </c>
      <c r="S904" s="86">
        <v>15077540</v>
      </c>
      <c r="T904" s="83">
        <v>45777</v>
      </c>
      <c r="U904" s="82">
        <v>100</v>
      </c>
      <c r="V904" s="82">
        <v>148424</v>
      </c>
      <c r="W904" s="82" t="s">
        <v>4961</v>
      </c>
      <c r="X904" s="82">
        <v>111.9171</v>
      </c>
      <c r="Y904" s="86">
        <v>168743485.59999999</v>
      </c>
      <c r="Z904" s="86"/>
      <c r="AA904" s="82">
        <v>211.96</v>
      </c>
      <c r="AB904" s="86">
        <v>-0.43</v>
      </c>
      <c r="AC904" s="86">
        <v>318211481.69999999</v>
      </c>
      <c r="AD904" s="86">
        <v>318211481.69999999</v>
      </c>
      <c r="AE904" s="86">
        <v>0</v>
      </c>
      <c r="AF904" s="86">
        <v>149467996.09999999</v>
      </c>
      <c r="AG904" s="86">
        <v>150840052.24000001</v>
      </c>
      <c r="AH904" s="86">
        <v>-1372056.14</v>
      </c>
      <c r="AI904" s="86"/>
      <c r="AJ904" s="86">
        <v>9273173022.4099998</v>
      </c>
      <c r="AK904" s="82">
        <v>3.4315000000000002</v>
      </c>
      <c r="AL904" s="82" t="s">
        <v>5026</v>
      </c>
      <c r="AM904" s="82" t="s">
        <v>4979</v>
      </c>
      <c r="AN904" s="82">
        <v>795338</v>
      </c>
      <c r="AO904" s="82" t="s">
        <v>5000</v>
      </c>
      <c r="AP904" s="82"/>
      <c r="AQ904" s="83">
        <v>45484</v>
      </c>
      <c r="AR904" s="83"/>
      <c r="AS904" s="82">
        <v>0</v>
      </c>
      <c r="AT904" s="82"/>
      <c r="AU904" s="83">
        <v>45777</v>
      </c>
      <c r="AV904" s="82" t="s">
        <v>4979</v>
      </c>
      <c r="AW904" s="82">
        <v>10</v>
      </c>
      <c r="AX904" s="83"/>
      <c r="AY904" s="82" t="s">
        <v>4963</v>
      </c>
      <c r="AZ904" s="82">
        <v>1</v>
      </c>
      <c r="BA904" s="82"/>
      <c r="BB904" s="82"/>
      <c r="BC904" s="87"/>
      <c r="BD904" s="87"/>
      <c r="BE904" s="87"/>
      <c r="BF904" s="87"/>
      <c r="BG904" s="82" t="s">
        <v>4888</v>
      </c>
      <c r="BH904" s="82" t="s">
        <v>8775</v>
      </c>
      <c r="BI904" s="82"/>
      <c r="BJ904" s="82"/>
      <c r="BK904" s="82"/>
      <c r="BL904" s="86">
        <v>318211481.69999999</v>
      </c>
      <c r="BM904" s="82">
        <v>3.4315000000000002</v>
      </c>
      <c r="BN904" s="82" t="s">
        <v>4997</v>
      </c>
      <c r="BO904" s="82"/>
      <c r="BP904" s="88"/>
      <c r="BQ904" s="88"/>
      <c r="BR904" s="88"/>
      <c r="BS904" s="82"/>
      <c r="BT904" s="85"/>
    </row>
    <row r="905" spans="1:72" hidden="1">
      <c r="A905" s="82" t="s">
        <v>5105</v>
      </c>
      <c r="B905" s="82" t="s">
        <v>5106</v>
      </c>
      <c r="C905" s="82" t="s">
        <v>3530</v>
      </c>
      <c r="D905" s="82" t="s">
        <v>3529</v>
      </c>
      <c r="E905" s="82" t="s">
        <v>20550</v>
      </c>
      <c r="F905" s="82" t="s">
        <v>4978</v>
      </c>
      <c r="G905" s="83"/>
      <c r="H905" s="84">
        <v>373912</v>
      </c>
      <c r="I905" s="85"/>
      <c r="J905" s="82">
        <v>550.65</v>
      </c>
      <c r="K905" s="86">
        <v>0</v>
      </c>
      <c r="L905" s="82"/>
      <c r="M905" s="82"/>
      <c r="N905" s="82"/>
      <c r="O905" s="82"/>
      <c r="P905" s="82" t="s">
        <v>5088</v>
      </c>
      <c r="Q905" s="86"/>
      <c r="R905" s="82">
        <v>0</v>
      </c>
      <c r="S905" s="86">
        <v>3739120</v>
      </c>
      <c r="T905" s="83">
        <v>45777</v>
      </c>
      <c r="U905" s="82">
        <v>100</v>
      </c>
      <c r="V905" s="82">
        <v>173627</v>
      </c>
      <c r="W905" s="82" t="s">
        <v>4961</v>
      </c>
      <c r="X905" s="82">
        <v>646.06470000000002</v>
      </c>
      <c r="Y905" s="86">
        <v>241571334.11000001</v>
      </c>
      <c r="Z905" s="86"/>
      <c r="AA905" s="82">
        <v>555.6</v>
      </c>
      <c r="AB905" s="86">
        <v>-0.89</v>
      </c>
      <c r="AC905" s="86">
        <v>205894642.80000001</v>
      </c>
      <c r="AD905" s="86">
        <v>205894642.80000001</v>
      </c>
      <c r="AE905" s="86">
        <v>0</v>
      </c>
      <c r="AF905" s="86">
        <v>-35676691.310000002</v>
      </c>
      <c r="AG905" s="86">
        <v>-33825826.909999996</v>
      </c>
      <c r="AH905" s="86">
        <v>-1850864.4</v>
      </c>
      <c r="AI905" s="86"/>
      <c r="AJ905" s="86">
        <v>9273173022.4099998</v>
      </c>
      <c r="AK905" s="82">
        <v>2.2202999999999999</v>
      </c>
      <c r="AL905" s="82" t="s">
        <v>20551</v>
      </c>
      <c r="AM905" s="82" t="s">
        <v>488</v>
      </c>
      <c r="AN905" s="82">
        <v>799310</v>
      </c>
      <c r="AO905" s="82" t="s">
        <v>5049</v>
      </c>
      <c r="AP905" s="82"/>
      <c r="AQ905" s="83"/>
      <c r="AR905" s="83"/>
      <c r="AS905" s="82">
        <v>0</v>
      </c>
      <c r="AT905" s="82"/>
      <c r="AU905" s="83">
        <v>45777</v>
      </c>
      <c r="AV905" s="82" t="s">
        <v>488</v>
      </c>
      <c r="AW905" s="82">
        <v>10</v>
      </c>
      <c r="AX905" s="83"/>
      <c r="AY905" s="82" t="s">
        <v>4963</v>
      </c>
      <c r="AZ905" s="82">
        <v>1</v>
      </c>
      <c r="BA905" s="82"/>
      <c r="BB905" s="82"/>
      <c r="BC905" s="87"/>
      <c r="BD905" s="87"/>
      <c r="BE905" s="87"/>
      <c r="BF905" s="87"/>
      <c r="BG905" s="82" t="s">
        <v>4888</v>
      </c>
      <c r="BH905" s="82" t="s">
        <v>8775</v>
      </c>
      <c r="BI905" s="82"/>
      <c r="BJ905" s="82"/>
      <c r="BK905" s="82"/>
      <c r="BL905" s="86">
        <v>205894642.80000001</v>
      </c>
      <c r="BM905" s="82">
        <v>2.2202999999999999</v>
      </c>
      <c r="BN905" s="82" t="s">
        <v>5011</v>
      </c>
      <c r="BO905" s="82"/>
      <c r="BP905" s="88"/>
      <c r="BQ905" s="88"/>
      <c r="BR905" s="88"/>
      <c r="BS905" s="82"/>
      <c r="BT905" s="85"/>
    </row>
    <row r="906" spans="1:72" hidden="1">
      <c r="A906" s="82" t="s">
        <v>5105</v>
      </c>
      <c r="B906" s="82" t="s">
        <v>5106</v>
      </c>
      <c r="C906" s="82" t="s">
        <v>21111</v>
      </c>
      <c r="D906" s="82" t="s">
        <v>21267</v>
      </c>
      <c r="E906" s="82" t="s">
        <v>21268</v>
      </c>
      <c r="F906" s="82" t="s">
        <v>4978</v>
      </c>
      <c r="G906" s="83"/>
      <c r="H906" s="84">
        <v>478013</v>
      </c>
      <c r="I906" s="85"/>
      <c r="J906" s="82">
        <v>340.2</v>
      </c>
      <c r="K906" s="86">
        <v>0</v>
      </c>
      <c r="L906" s="82"/>
      <c r="M906" s="82"/>
      <c r="N906" s="82"/>
      <c r="O906" s="82"/>
      <c r="P906" s="82" t="s">
        <v>5039</v>
      </c>
      <c r="Q906" s="86"/>
      <c r="R906" s="82">
        <v>0</v>
      </c>
      <c r="S906" s="86">
        <v>4780130</v>
      </c>
      <c r="T906" s="83">
        <v>45777</v>
      </c>
      <c r="U906" s="82">
        <v>100</v>
      </c>
      <c r="V906" s="82">
        <v>180480</v>
      </c>
      <c r="W906" s="82" t="s">
        <v>4961</v>
      </c>
      <c r="X906" s="82">
        <v>414.37689999999998</v>
      </c>
      <c r="Y906" s="86">
        <v>198077548.53</v>
      </c>
      <c r="Z906" s="86"/>
      <c r="AA906" s="82">
        <v>353.55</v>
      </c>
      <c r="AB906" s="86">
        <v>-3.78</v>
      </c>
      <c r="AC906" s="86">
        <v>162620022.59999999</v>
      </c>
      <c r="AD906" s="86">
        <v>162620022.59999999</v>
      </c>
      <c r="AE906" s="86">
        <v>0</v>
      </c>
      <c r="AF906" s="86">
        <v>-35457525.93</v>
      </c>
      <c r="AG906" s="86">
        <v>-29076052.379999999</v>
      </c>
      <c r="AH906" s="86">
        <v>-6381473.5499999998</v>
      </c>
      <c r="AI906" s="86"/>
      <c r="AJ906" s="86">
        <v>9273173022.4099998</v>
      </c>
      <c r="AK906" s="82">
        <v>1.7537</v>
      </c>
      <c r="AL906" s="82" t="s">
        <v>21269</v>
      </c>
      <c r="AM906" s="82" t="s">
        <v>4979</v>
      </c>
      <c r="AN906" s="82">
        <v>800581</v>
      </c>
      <c r="AO906" s="82" t="s">
        <v>5041</v>
      </c>
      <c r="AP906" s="82"/>
      <c r="AQ906" s="83"/>
      <c r="AR906" s="83"/>
      <c r="AS906" s="82">
        <v>0</v>
      </c>
      <c r="AT906" s="82"/>
      <c r="AU906" s="83">
        <v>45777</v>
      </c>
      <c r="AV906" s="82" t="s">
        <v>4979</v>
      </c>
      <c r="AW906" s="82">
        <v>10</v>
      </c>
      <c r="AX906" s="83"/>
      <c r="AY906" s="82" t="s">
        <v>4963</v>
      </c>
      <c r="AZ906" s="82">
        <v>1</v>
      </c>
      <c r="BA906" s="82"/>
      <c r="BB906" s="82"/>
      <c r="BC906" s="87"/>
      <c r="BD906" s="87"/>
      <c r="BE906" s="87"/>
      <c r="BF906" s="87"/>
      <c r="BG906" s="82" t="s">
        <v>4888</v>
      </c>
      <c r="BH906" s="82" t="s">
        <v>8775</v>
      </c>
      <c r="BI906" s="82"/>
      <c r="BJ906" s="82"/>
      <c r="BK906" s="82"/>
      <c r="BL906" s="86">
        <v>162620022.59999999</v>
      </c>
      <c r="BM906" s="82">
        <v>1.7537</v>
      </c>
      <c r="BN906" s="82" t="s">
        <v>5002</v>
      </c>
      <c r="BO906" s="82"/>
      <c r="BP906" s="88"/>
      <c r="BQ906" s="88"/>
      <c r="BR906" s="88"/>
      <c r="BS906" s="82"/>
      <c r="BT906" s="85"/>
    </row>
    <row r="907" spans="1:72" hidden="1">
      <c r="A907" s="82" t="s">
        <v>5105</v>
      </c>
      <c r="B907" s="82" t="s">
        <v>5106</v>
      </c>
      <c r="C907" s="82" t="s">
        <v>9101</v>
      </c>
      <c r="D907" s="82" t="s">
        <v>9102</v>
      </c>
      <c r="E907" s="82" t="s">
        <v>9103</v>
      </c>
      <c r="F907" s="82" t="s">
        <v>4978</v>
      </c>
      <c r="G907" s="83"/>
      <c r="H907" s="84">
        <v>204629</v>
      </c>
      <c r="I907" s="85"/>
      <c r="J907" s="82">
        <v>205.1</v>
      </c>
      <c r="K907" s="86">
        <v>0</v>
      </c>
      <c r="L907" s="82"/>
      <c r="M907" s="82"/>
      <c r="N907" s="82"/>
      <c r="O907" s="82"/>
      <c r="P907" s="82" t="s">
        <v>9104</v>
      </c>
      <c r="Q907" s="86"/>
      <c r="R907" s="82">
        <v>0</v>
      </c>
      <c r="S907" s="86">
        <v>1023145</v>
      </c>
      <c r="T907" s="83">
        <v>45777</v>
      </c>
      <c r="U907" s="82">
        <v>100</v>
      </c>
      <c r="V907" s="82">
        <v>167402</v>
      </c>
      <c r="W907" s="82" t="s">
        <v>4961</v>
      </c>
      <c r="X907" s="82">
        <v>256.12759999999997</v>
      </c>
      <c r="Y907" s="86">
        <v>52411131.82</v>
      </c>
      <c r="Z907" s="86"/>
      <c r="AA907" s="82">
        <v>213.8</v>
      </c>
      <c r="AB907" s="86">
        <v>-4.07</v>
      </c>
      <c r="AC907" s="86">
        <v>41969407.899999999</v>
      </c>
      <c r="AD907" s="86">
        <v>41969407.899999999</v>
      </c>
      <c r="AE907" s="86">
        <v>0</v>
      </c>
      <c r="AF907" s="86">
        <v>-10441723.92</v>
      </c>
      <c r="AG907" s="86">
        <v>-8661451.6199999992</v>
      </c>
      <c r="AH907" s="86">
        <v>-1780272.3</v>
      </c>
      <c r="AI907" s="86"/>
      <c r="AJ907" s="86">
        <v>9273173022.4099998</v>
      </c>
      <c r="AK907" s="82">
        <v>0.4526</v>
      </c>
      <c r="AL907" s="82" t="s">
        <v>9105</v>
      </c>
      <c r="AM907" s="82" t="s">
        <v>4979</v>
      </c>
      <c r="AN907" s="82">
        <v>798230</v>
      </c>
      <c r="AO907" s="82" t="s">
        <v>9106</v>
      </c>
      <c r="AP907" s="82"/>
      <c r="AQ907" s="83">
        <v>45512</v>
      </c>
      <c r="AR907" s="83"/>
      <c r="AS907" s="82">
        <v>0</v>
      </c>
      <c r="AT907" s="82"/>
      <c r="AU907" s="83">
        <v>45777</v>
      </c>
      <c r="AV907" s="82" t="s">
        <v>4979</v>
      </c>
      <c r="AW907" s="82">
        <v>5</v>
      </c>
      <c r="AX907" s="83"/>
      <c r="AY907" s="82" t="s">
        <v>4963</v>
      </c>
      <c r="AZ907" s="82">
        <v>1</v>
      </c>
      <c r="BA907" s="82"/>
      <c r="BB907" s="82"/>
      <c r="BC907" s="87"/>
      <c r="BD907" s="87"/>
      <c r="BE907" s="87"/>
      <c r="BF907" s="87"/>
      <c r="BG907" s="82" t="s">
        <v>4888</v>
      </c>
      <c r="BH907" s="82" t="s">
        <v>8775</v>
      </c>
      <c r="BI907" s="82"/>
      <c r="BJ907" s="82"/>
      <c r="BK907" s="82"/>
      <c r="BL907" s="86">
        <v>41969407.899999999</v>
      </c>
      <c r="BM907" s="82">
        <v>0.4526</v>
      </c>
      <c r="BN907" s="82" t="s">
        <v>8790</v>
      </c>
      <c r="BO907" s="82"/>
      <c r="BP907" s="88"/>
      <c r="BQ907" s="88"/>
      <c r="BR907" s="88"/>
      <c r="BS907" s="82"/>
      <c r="BT907" s="85"/>
    </row>
    <row r="908" spans="1:72" hidden="1">
      <c r="A908" s="82" t="s">
        <v>5105</v>
      </c>
      <c r="B908" s="82" t="s">
        <v>5106</v>
      </c>
      <c r="C908" s="82" t="s">
        <v>2460</v>
      </c>
      <c r="D908" s="82" t="s">
        <v>20912</v>
      </c>
      <c r="E908" s="82" t="s">
        <v>20913</v>
      </c>
      <c r="F908" s="82" t="s">
        <v>4978</v>
      </c>
      <c r="G908" s="83"/>
      <c r="H908" s="84">
        <v>289576</v>
      </c>
      <c r="I908" s="85"/>
      <c r="J908" s="82">
        <v>595.15</v>
      </c>
      <c r="K908" s="86">
        <v>0</v>
      </c>
      <c r="L908" s="82"/>
      <c r="M908" s="82"/>
      <c r="N908" s="82"/>
      <c r="O908" s="82"/>
      <c r="P908" s="82" t="s">
        <v>5003</v>
      </c>
      <c r="Q908" s="86"/>
      <c r="R908" s="82">
        <v>0</v>
      </c>
      <c r="S908" s="86">
        <v>579152</v>
      </c>
      <c r="T908" s="83">
        <v>45777</v>
      </c>
      <c r="U908" s="82">
        <v>100</v>
      </c>
      <c r="V908" s="82">
        <v>50226</v>
      </c>
      <c r="W908" s="82" t="s">
        <v>4961</v>
      </c>
      <c r="X908" s="82">
        <v>837.5009</v>
      </c>
      <c r="Y908" s="86">
        <v>242520171.80000001</v>
      </c>
      <c r="Z908" s="86"/>
      <c r="AA908" s="82">
        <v>612.4</v>
      </c>
      <c r="AB908" s="86">
        <v>-2.82</v>
      </c>
      <c r="AC908" s="86">
        <v>172341156.40000001</v>
      </c>
      <c r="AD908" s="86">
        <v>172341156.40000001</v>
      </c>
      <c r="AE908" s="86">
        <v>0</v>
      </c>
      <c r="AF908" s="86">
        <v>-70179015.400000006</v>
      </c>
      <c r="AG908" s="86">
        <v>-65183829.399999999</v>
      </c>
      <c r="AH908" s="86">
        <v>-4995186</v>
      </c>
      <c r="AI908" s="86"/>
      <c r="AJ908" s="86">
        <v>9273173022.4099998</v>
      </c>
      <c r="AK908" s="82">
        <v>1.8585</v>
      </c>
      <c r="AL908" s="82" t="s">
        <v>20914</v>
      </c>
      <c r="AM908" s="82" t="s">
        <v>4979</v>
      </c>
      <c r="AN908" s="82">
        <v>7801</v>
      </c>
      <c r="AO908" s="82" t="s">
        <v>5004</v>
      </c>
      <c r="AP908" s="82"/>
      <c r="AQ908" s="83"/>
      <c r="AR908" s="83"/>
      <c r="AS908" s="82">
        <v>0</v>
      </c>
      <c r="AT908" s="82"/>
      <c r="AU908" s="83">
        <v>45777</v>
      </c>
      <c r="AV908" s="82" t="s">
        <v>4979</v>
      </c>
      <c r="AW908" s="82">
        <v>2</v>
      </c>
      <c r="AX908" s="83"/>
      <c r="AY908" s="82" t="s">
        <v>4963</v>
      </c>
      <c r="AZ908" s="82">
        <v>1</v>
      </c>
      <c r="BA908" s="82"/>
      <c r="BB908" s="82"/>
      <c r="BC908" s="87"/>
      <c r="BD908" s="87"/>
      <c r="BE908" s="87"/>
      <c r="BF908" s="87"/>
      <c r="BG908" s="82" t="s">
        <v>4888</v>
      </c>
      <c r="BH908" s="82" t="s">
        <v>8775</v>
      </c>
      <c r="BI908" s="82"/>
      <c r="BJ908" s="82"/>
      <c r="BK908" s="82"/>
      <c r="BL908" s="86">
        <v>172341156.40000001</v>
      </c>
      <c r="BM908" s="82">
        <v>1.8585</v>
      </c>
      <c r="BN908" s="82" t="s">
        <v>4984</v>
      </c>
      <c r="BO908" s="82"/>
      <c r="BP908" s="88"/>
      <c r="BQ908" s="88"/>
      <c r="BR908" s="88"/>
      <c r="BS908" s="82"/>
      <c r="BT908" s="85"/>
    </row>
    <row r="909" spans="1:72" hidden="1">
      <c r="A909" s="82" t="s">
        <v>5105</v>
      </c>
      <c r="B909" s="82" t="s">
        <v>5106</v>
      </c>
      <c r="C909" s="82" t="s">
        <v>20536</v>
      </c>
      <c r="D909" s="82" t="s">
        <v>20537</v>
      </c>
      <c r="E909" s="82" t="s">
        <v>20538</v>
      </c>
      <c r="F909" s="82" t="s">
        <v>4978</v>
      </c>
      <c r="G909" s="83"/>
      <c r="H909" s="84">
        <v>357645</v>
      </c>
      <c r="I909" s="85"/>
      <c r="J909" s="82">
        <v>419.25</v>
      </c>
      <c r="K909" s="86">
        <v>0</v>
      </c>
      <c r="L909" s="82"/>
      <c r="M909" s="82"/>
      <c r="N909" s="82"/>
      <c r="O909" s="82"/>
      <c r="P909" s="82" t="s">
        <v>8734</v>
      </c>
      <c r="Q909" s="86"/>
      <c r="R909" s="82">
        <v>0</v>
      </c>
      <c r="S909" s="86">
        <v>3576450</v>
      </c>
      <c r="T909" s="83">
        <v>45777</v>
      </c>
      <c r="U909" s="82">
        <v>100</v>
      </c>
      <c r="V909" s="82">
        <v>178086</v>
      </c>
      <c r="W909" s="82" t="s">
        <v>4961</v>
      </c>
      <c r="X909" s="82">
        <v>346.697</v>
      </c>
      <c r="Y909" s="86">
        <v>123994453.66</v>
      </c>
      <c r="Z909" s="86"/>
      <c r="AA909" s="82">
        <v>434.95</v>
      </c>
      <c r="AB909" s="86">
        <v>-3.61</v>
      </c>
      <c r="AC909" s="86">
        <v>149942666.25</v>
      </c>
      <c r="AD909" s="86">
        <v>149942666.25</v>
      </c>
      <c r="AE909" s="86">
        <v>0</v>
      </c>
      <c r="AF909" s="86">
        <v>25948212.59</v>
      </c>
      <c r="AG909" s="86">
        <v>31563239.09</v>
      </c>
      <c r="AH909" s="86">
        <v>-5615026.5</v>
      </c>
      <c r="AI909" s="86"/>
      <c r="AJ909" s="86">
        <v>9273173022.4099998</v>
      </c>
      <c r="AK909" s="82">
        <v>1.617</v>
      </c>
      <c r="AL909" s="82" t="s">
        <v>20539</v>
      </c>
      <c r="AM909" s="82" t="s">
        <v>4979</v>
      </c>
      <c r="AN909" s="82">
        <v>800278</v>
      </c>
      <c r="AO909" s="82" t="s">
        <v>5067</v>
      </c>
      <c r="AP909" s="82"/>
      <c r="AQ909" s="83"/>
      <c r="AR909" s="83"/>
      <c r="AS909" s="82">
        <v>0</v>
      </c>
      <c r="AT909" s="82"/>
      <c r="AU909" s="83">
        <v>45777</v>
      </c>
      <c r="AV909" s="82" t="s">
        <v>4979</v>
      </c>
      <c r="AW909" s="82">
        <v>10</v>
      </c>
      <c r="AX909" s="83"/>
      <c r="AY909" s="82" t="s">
        <v>4963</v>
      </c>
      <c r="AZ909" s="82">
        <v>1</v>
      </c>
      <c r="BA909" s="82"/>
      <c r="BB909" s="82"/>
      <c r="BC909" s="87"/>
      <c r="BD909" s="87"/>
      <c r="BE909" s="87"/>
      <c r="BF909" s="87"/>
      <c r="BG909" s="82" t="s">
        <v>4888</v>
      </c>
      <c r="BH909" s="82" t="s">
        <v>8775</v>
      </c>
      <c r="BI909" s="82"/>
      <c r="BJ909" s="82"/>
      <c r="BK909" s="82"/>
      <c r="BL909" s="86">
        <v>149942666.25</v>
      </c>
      <c r="BM909" s="82">
        <v>1.617</v>
      </c>
      <c r="BN909" s="82" t="s">
        <v>5068</v>
      </c>
      <c r="BO909" s="82"/>
      <c r="BP909" s="88"/>
      <c r="BQ909" s="88"/>
      <c r="BR909" s="88"/>
      <c r="BS909" s="82"/>
      <c r="BT909" s="85"/>
    </row>
    <row r="910" spans="1:72" hidden="1">
      <c r="A910" s="82" t="s">
        <v>5105</v>
      </c>
      <c r="B910" s="82" t="s">
        <v>5106</v>
      </c>
      <c r="C910" s="82" t="s">
        <v>2586</v>
      </c>
      <c r="D910" s="82" t="s">
        <v>5323</v>
      </c>
      <c r="E910" s="82" t="s">
        <v>8560</v>
      </c>
      <c r="F910" s="82" t="s">
        <v>4978</v>
      </c>
      <c r="G910" s="83"/>
      <c r="H910" s="84">
        <v>36191</v>
      </c>
      <c r="I910" s="85"/>
      <c r="J910" s="82">
        <v>1765.8</v>
      </c>
      <c r="K910" s="86">
        <v>0</v>
      </c>
      <c r="L910" s="82"/>
      <c r="M910" s="82"/>
      <c r="N910" s="82"/>
      <c r="O910" s="82"/>
      <c r="P910" s="82" t="s">
        <v>8532</v>
      </c>
      <c r="Q910" s="86"/>
      <c r="R910" s="82">
        <v>0</v>
      </c>
      <c r="S910" s="86">
        <v>361910</v>
      </c>
      <c r="T910" s="83">
        <v>45777</v>
      </c>
      <c r="U910" s="82">
        <v>100</v>
      </c>
      <c r="V910" s="82">
        <v>83095</v>
      </c>
      <c r="W910" s="82" t="s">
        <v>4961</v>
      </c>
      <c r="X910" s="82">
        <v>1728.2779</v>
      </c>
      <c r="Y910" s="86">
        <v>62548106.229999997</v>
      </c>
      <c r="Z910" s="86"/>
      <c r="AA910" s="82">
        <v>1730.1</v>
      </c>
      <c r="AB910" s="86">
        <v>2.06</v>
      </c>
      <c r="AC910" s="86">
        <v>63906067.799999997</v>
      </c>
      <c r="AD910" s="86">
        <v>63906067.799999997</v>
      </c>
      <c r="AE910" s="86">
        <v>0</v>
      </c>
      <c r="AF910" s="86">
        <v>1357961.57</v>
      </c>
      <c r="AG910" s="86">
        <v>65942.87</v>
      </c>
      <c r="AH910" s="86">
        <v>1292018.7</v>
      </c>
      <c r="AI910" s="86"/>
      <c r="AJ910" s="86">
        <v>9273173022.4099998</v>
      </c>
      <c r="AK910" s="82">
        <v>0.68910000000000005</v>
      </c>
      <c r="AL910" s="82" t="s">
        <v>8561</v>
      </c>
      <c r="AM910" s="82" t="s">
        <v>4979</v>
      </c>
      <c r="AN910" s="82">
        <v>7940</v>
      </c>
      <c r="AO910" s="82" t="s">
        <v>8534</v>
      </c>
      <c r="AP910" s="82"/>
      <c r="AQ910" s="83">
        <v>45722</v>
      </c>
      <c r="AR910" s="83"/>
      <c r="AS910" s="82">
        <v>0</v>
      </c>
      <c r="AT910" s="82"/>
      <c r="AU910" s="83">
        <v>45777</v>
      </c>
      <c r="AV910" s="82" t="s">
        <v>4979</v>
      </c>
      <c r="AW910" s="82">
        <v>10</v>
      </c>
      <c r="AX910" s="83"/>
      <c r="AY910" s="82" t="s">
        <v>4963</v>
      </c>
      <c r="AZ910" s="82">
        <v>1</v>
      </c>
      <c r="BA910" s="82"/>
      <c r="BB910" s="82"/>
      <c r="BC910" s="87"/>
      <c r="BD910" s="87"/>
      <c r="BE910" s="87"/>
      <c r="BF910" s="87"/>
      <c r="BG910" s="82" t="s">
        <v>4888</v>
      </c>
      <c r="BH910" s="82" t="s">
        <v>8775</v>
      </c>
      <c r="BI910" s="82"/>
      <c r="BJ910" s="82"/>
      <c r="BK910" s="82"/>
      <c r="BL910" s="86">
        <v>63906067.799999997</v>
      </c>
      <c r="BM910" s="82">
        <v>0.68920000000000003</v>
      </c>
      <c r="BN910" s="82" t="s">
        <v>4964</v>
      </c>
      <c r="BO910" s="82"/>
      <c r="BP910" s="88"/>
      <c r="BQ910" s="88"/>
      <c r="BR910" s="88"/>
      <c r="BS910" s="82"/>
      <c r="BT910" s="85"/>
    </row>
    <row r="911" spans="1:72" hidden="1">
      <c r="A911" s="82" t="s">
        <v>5105</v>
      </c>
      <c r="B911" s="82" t="s">
        <v>5106</v>
      </c>
      <c r="C911" s="82" t="s">
        <v>2600</v>
      </c>
      <c r="D911" s="82" t="s">
        <v>3491</v>
      </c>
      <c r="E911" s="82" t="s">
        <v>9614</v>
      </c>
      <c r="F911" s="82" t="s">
        <v>4978</v>
      </c>
      <c r="G911" s="83"/>
      <c r="H911" s="84">
        <v>162243</v>
      </c>
      <c r="I911" s="85"/>
      <c r="J911" s="82">
        <v>974.75</v>
      </c>
      <c r="K911" s="86">
        <v>0</v>
      </c>
      <c r="L911" s="82"/>
      <c r="M911" s="82"/>
      <c r="N911" s="82"/>
      <c r="O911" s="82"/>
      <c r="P911" s="82" t="s">
        <v>9615</v>
      </c>
      <c r="Q911" s="86"/>
      <c r="R911" s="82">
        <v>0</v>
      </c>
      <c r="S911" s="86">
        <v>1622430</v>
      </c>
      <c r="T911" s="83">
        <v>45777</v>
      </c>
      <c r="U911" s="82">
        <v>100</v>
      </c>
      <c r="V911" s="82">
        <v>6760</v>
      </c>
      <c r="W911" s="82" t="s">
        <v>4961</v>
      </c>
      <c r="X911" s="82">
        <v>1385.18</v>
      </c>
      <c r="Y911" s="86">
        <v>224735755.41999999</v>
      </c>
      <c r="Z911" s="86"/>
      <c r="AA911" s="82">
        <v>941.85</v>
      </c>
      <c r="AB911" s="86">
        <v>3.49</v>
      </c>
      <c r="AC911" s="86">
        <v>158146364.25</v>
      </c>
      <c r="AD911" s="86">
        <v>158146364.25</v>
      </c>
      <c r="AE911" s="86">
        <v>0</v>
      </c>
      <c r="AF911" s="86">
        <v>-66589391.170000002</v>
      </c>
      <c r="AG911" s="86">
        <v>-71927185.870000005</v>
      </c>
      <c r="AH911" s="86">
        <v>5337794.7</v>
      </c>
      <c r="AI911" s="86"/>
      <c r="AJ911" s="86">
        <v>9273173022.4099998</v>
      </c>
      <c r="AK911" s="82">
        <v>1.7054</v>
      </c>
      <c r="AL911" s="82" t="s">
        <v>9616</v>
      </c>
      <c r="AM911" s="82" t="s">
        <v>4979</v>
      </c>
      <c r="AN911" s="82">
        <v>7946</v>
      </c>
      <c r="AO911" s="82" t="s">
        <v>8449</v>
      </c>
      <c r="AP911" s="82"/>
      <c r="AQ911" s="83"/>
      <c r="AR911" s="83"/>
      <c r="AS911" s="82">
        <v>0</v>
      </c>
      <c r="AT911" s="82"/>
      <c r="AU911" s="83">
        <v>45777</v>
      </c>
      <c r="AV911" s="82" t="s">
        <v>4979</v>
      </c>
      <c r="AW911" s="82">
        <v>10</v>
      </c>
      <c r="AX911" s="83"/>
      <c r="AY911" s="82" t="s">
        <v>4963</v>
      </c>
      <c r="AZ911" s="82">
        <v>1</v>
      </c>
      <c r="BA911" s="82"/>
      <c r="BB911" s="82"/>
      <c r="BC911" s="87"/>
      <c r="BD911" s="87"/>
      <c r="BE911" s="87"/>
      <c r="BF911" s="87"/>
      <c r="BG911" s="82" t="s">
        <v>4888</v>
      </c>
      <c r="BH911" s="82" t="s">
        <v>8775</v>
      </c>
      <c r="BI911" s="82"/>
      <c r="BJ911" s="82"/>
      <c r="BK911" s="82"/>
      <c r="BL911" s="86">
        <v>158146364.25</v>
      </c>
      <c r="BM911" s="82">
        <v>1.7054</v>
      </c>
      <c r="BN911" s="82" t="s">
        <v>8400</v>
      </c>
      <c r="BO911" s="82"/>
      <c r="BP911" s="88"/>
      <c r="BQ911" s="88"/>
      <c r="BR911" s="88"/>
      <c r="BS911" s="82"/>
      <c r="BT911" s="85"/>
    </row>
    <row r="912" spans="1:72" hidden="1">
      <c r="A912" s="82" t="s">
        <v>5105</v>
      </c>
      <c r="B912" s="82" t="s">
        <v>5106</v>
      </c>
      <c r="C912" s="82" t="s">
        <v>20734</v>
      </c>
      <c r="D912" s="82" t="s">
        <v>10020</v>
      </c>
      <c r="E912" s="82" t="s">
        <v>10021</v>
      </c>
      <c r="F912" s="82" t="s">
        <v>4978</v>
      </c>
      <c r="G912" s="83"/>
      <c r="H912" s="84">
        <v>221814</v>
      </c>
      <c r="I912" s="85"/>
      <c r="J912" s="82">
        <v>347.3</v>
      </c>
      <c r="K912" s="86">
        <v>0</v>
      </c>
      <c r="L912" s="82"/>
      <c r="M912" s="82"/>
      <c r="N912" s="82"/>
      <c r="O912" s="82"/>
      <c r="P912" s="82" t="s">
        <v>8501</v>
      </c>
      <c r="Q912" s="86"/>
      <c r="R912" s="82">
        <v>0</v>
      </c>
      <c r="S912" s="86">
        <v>1109070</v>
      </c>
      <c r="T912" s="83">
        <v>45777</v>
      </c>
      <c r="U912" s="82">
        <v>100</v>
      </c>
      <c r="V912" s="82">
        <v>180027</v>
      </c>
      <c r="W912" s="82" t="s">
        <v>4961</v>
      </c>
      <c r="X912" s="82">
        <v>597.91539999999998</v>
      </c>
      <c r="Y912" s="86">
        <v>132626008.75</v>
      </c>
      <c r="Z912" s="86"/>
      <c r="AA912" s="82">
        <v>365.25</v>
      </c>
      <c r="AB912" s="86">
        <v>-4.91</v>
      </c>
      <c r="AC912" s="86">
        <v>77036002.200000003</v>
      </c>
      <c r="AD912" s="86">
        <v>77036002.200000003</v>
      </c>
      <c r="AE912" s="86">
        <v>0</v>
      </c>
      <c r="AF912" s="86">
        <v>-55590006.549999997</v>
      </c>
      <c r="AG912" s="86">
        <v>-51608445.25</v>
      </c>
      <c r="AH912" s="86">
        <v>-3981561.3</v>
      </c>
      <c r="AI912" s="86"/>
      <c r="AJ912" s="86">
        <v>9273173022.4099998</v>
      </c>
      <c r="AK912" s="82">
        <v>0.83069999999999999</v>
      </c>
      <c r="AL912" s="82" t="s">
        <v>10022</v>
      </c>
      <c r="AM912" s="82" t="s">
        <v>4979</v>
      </c>
      <c r="AN912" s="82">
        <v>797194</v>
      </c>
      <c r="AO912" s="82" t="s">
        <v>4998</v>
      </c>
      <c r="AP912" s="82"/>
      <c r="AQ912" s="83"/>
      <c r="AR912" s="83"/>
      <c r="AS912" s="82">
        <v>0</v>
      </c>
      <c r="AT912" s="82"/>
      <c r="AU912" s="83">
        <v>45777</v>
      </c>
      <c r="AV912" s="82" t="s">
        <v>4979</v>
      </c>
      <c r="AW912" s="82">
        <v>5</v>
      </c>
      <c r="AX912" s="83"/>
      <c r="AY912" s="82" t="s">
        <v>4963</v>
      </c>
      <c r="AZ912" s="82">
        <v>1</v>
      </c>
      <c r="BA912" s="82"/>
      <c r="BB912" s="82"/>
      <c r="BC912" s="87"/>
      <c r="BD912" s="87"/>
      <c r="BE912" s="87"/>
      <c r="BF912" s="87"/>
      <c r="BG912" s="82" t="s">
        <v>4888</v>
      </c>
      <c r="BH912" s="82" t="s">
        <v>8775</v>
      </c>
      <c r="BI912" s="82"/>
      <c r="BJ912" s="82"/>
      <c r="BK912" s="82"/>
      <c r="BL912" s="86">
        <v>77036002.200000003</v>
      </c>
      <c r="BM912" s="82">
        <v>0.83069999999999999</v>
      </c>
      <c r="BN912" s="82" t="s">
        <v>4998</v>
      </c>
      <c r="BO912" s="82"/>
      <c r="BP912" s="88"/>
      <c r="BQ912" s="88"/>
      <c r="BR912" s="88"/>
      <c r="BS912" s="82"/>
      <c r="BT912" s="85"/>
    </row>
    <row r="913" spans="1:72" hidden="1">
      <c r="A913" s="82" t="s">
        <v>5105</v>
      </c>
      <c r="B913" s="82" t="s">
        <v>5106</v>
      </c>
      <c r="C913" s="82" t="s">
        <v>20720</v>
      </c>
      <c r="D913" s="82" t="s">
        <v>3375</v>
      </c>
      <c r="E913" s="82" t="s">
        <v>8384</v>
      </c>
      <c r="F913" s="82" t="s">
        <v>4978</v>
      </c>
      <c r="G913" s="83"/>
      <c r="H913" s="84">
        <v>241515</v>
      </c>
      <c r="I913" s="85"/>
      <c r="J913" s="82">
        <v>611.70000000000005</v>
      </c>
      <c r="K913" s="86">
        <v>0</v>
      </c>
      <c r="L913" s="82"/>
      <c r="M913" s="82"/>
      <c r="N913" s="82"/>
      <c r="O913" s="82"/>
      <c r="P913" s="82" t="s">
        <v>8279</v>
      </c>
      <c r="Q913" s="86"/>
      <c r="R913" s="82">
        <v>0</v>
      </c>
      <c r="S913" s="86">
        <v>483030</v>
      </c>
      <c r="T913" s="83">
        <v>45777</v>
      </c>
      <c r="U913" s="82">
        <v>100</v>
      </c>
      <c r="V913" s="82">
        <v>179185</v>
      </c>
      <c r="W913" s="82" t="s">
        <v>4961</v>
      </c>
      <c r="X913" s="82">
        <v>464.27100000000002</v>
      </c>
      <c r="Y913" s="86">
        <v>112128407.98999999</v>
      </c>
      <c r="Z913" s="86"/>
      <c r="AA913" s="82">
        <v>614.70000000000005</v>
      </c>
      <c r="AB913" s="86">
        <v>-0.49</v>
      </c>
      <c r="AC913" s="86">
        <v>147734725.5</v>
      </c>
      <c r="AD913" s="86">
        <v>147734725.5</v>
      </c>
      <c r="AE913" s="86">
        <v>0</v>
      </c>
      <c r="AF913" s="86">
        <v>35606317.509999998</v>
      </c>
      <c r="AG913" s="86">
        <v>36330862.509999998</v>
      </c>
      <c r="AH913" s="86">
        <v>-724545</v>
      </c>
      <c r="AI913" s="86"/>
      <c r="AJ913" s="86">
        <v>9273173022.4099998</v>
      </c>
      <c r="AK913" s="82">
        <v>1.5931</v>
      </c>
      <c r="AL913" s="82" t="s">
        <v>8938</v>
      </c>
      <c r="AM913" s="82" t="s">
        <v>4979</v>
      </c>
      <c r="AN913" s="82">
        <v>8001</v>
      </c>
      <c r="AO913" s="82" t="s">
        <v>8280</v>
      </c>
      <c r="AP913" s="82"/>
      <c r="AQ913" s="83">
        <v>45687</v>
      </c>
      <c r="AR913" s="83"/>
      <c r="AS913" s="82">
        <v>0</v>
      </c>
      <c r="AT913" s="82"/>
      <c r="AU913" s="83">
        <v>45777</v>
      </c>
      <c r="AV913" s="82" t="s">
        <v>4979</v>
      </c>
      <c r="AW913" s="82">
        <v>2</v>
      </c>
      <c r="AX913" s="83"/>
      <c r="AY913" s="82" t="s">
        <v>4963</v>
      </c>
      <c r="AZ913" s="82">
        <v>1</v>
      </c>
      <c r="BA913" s="82"/>
      <c r="BB913" s="82"/>
      <c r="BC913" s="87"/>
      <c r="BD913" s="87"/>
      <c r="BE913" s="87"/>
      <c r="BF913" s="87"/>
      <c r="BG913" s="82" t="s">
        <v>4888</v>
      </c>
      <c r="BH913" s="82" t="s">
        <v>8775</v>
      </c>
      <c r="BI913" s="82"/>
      <c r="BJ913" s="82"/>
      <c r="BK913" s="82"/>
      <c r="BL913" s="86">
        <v>147734725.5</v>
      </c>
      <c r="BM913" s="82">
        <v>1.5931</v>
      </c>
      <c r="BN913" s="82" t="s">
        <v>4964</v>
      </c>
      <c r="BO913" s="82"/>
      <c r="BP913" s="88"/>
      <c r="BQ913" s="88"/>
      <c r="BR913" s="88"/>
      <c r="BS913" s="82"/>
      <c r="BT913" s="85"/>
    </row>
    <row r="914" spans="1:72" hidden="1">
      <c r="A914" s="82" t="s">
        <v>5105</v>
      </c>
      <c r="B914" s="82" t="s">
        <v>5106</v>
      </c>
      <c r="C914" s="82" t="s">
        <v>2768</v>
      </c>
      <c r="D914" s="82" t="s">
        <v>5154</v>
      </c>
      <c r="E914" s="82" t="s">
        <v>5155</v>
      </c>
      <c r="F914" s="82" t="s">
        <v>4978</v>
      </c>
      <c r="G914" s="83"/>
      <c r="H914" s="84">
        <v>115951</v>
      </c>
      <c r="I914" s="85"/>
      <c r="J914" s="82">
        <v>730.95</v>
      </c>
      <c r="K914" s="86">
        <v>0</v>
      </c>
      <c r="L914" s="82"/>
      <c r="M914" s="82"/>
      <c r="N914" s="82"/>
      <c r="O914" s="82"/>
      <c r="P914" s="82" t="s">
        <v>5066</v>
      </c>
      <c r="Q914" s="86"/>
      <c r="R914" s="82">
        <v>0</v>
      </c>
      <c r="S914" s="86">
        <v>1159510</v>
      </c>
      <c r="T914" s="83">
        <v>45777</v>
      </c>
      <c r="U914" s="82">
        <v>100</v>
      </c>
      <c r="V914" s="82">
        <v>161074</v>
      </c>
      <c r="W914" s="82" t="s">
        <v>4961</v>
      </c>
      <c r="X914" s="82">
        <v>811.71370000000002</v>
      </c>
      <c r="Y914" s="86">
        <v>94119016.739999995</v>
      </c>
      <c r="Z914" s="86"/>
      <c r="AA914" s="82">
        <v>742.1</v>
      </c>
      <c r="AB914" s="86">
        <v>-1.5</v>
      </c>
      <c r="AC914" s="86">
        <v>84754383.450000003</v>
      </c>
      <c r="AD914" s="86">
        <v>84754383.450000003</v>
      </c>
      <c r="AE914" s="86">
        <v>0</v>
      </c>
      <c r="AF914" s="86">
        <v>-9364633.2899999991</v>
      </c>
      <c r="AG914" s="86">
        <v>-8071779.6399999997</v>
      </c>
      <c r="AH914" s="86">
        <v>-1292853.6499999999</v>
      </c>
      <c r="AI914" s="86"/>
      <c r="AJ914" s="86">
        <v>9273173022.4099998</v>
      </c>
      <c r="AK914" s="82">
        <v>0.91400000000000003</v>
      </c>
      <c r="AL914" s="82" t="s">
        <v>5156</v>
      </c>
      <c r="AM914" s="82" t="s">
        <v>4979</v>
      </c>
      <c r="AN914" s="82">
        <v>797427</v>
      </c>
      <c r="AO914" s="82" t="s">
        <v>5067</v>
      </c>
      <c r="AP914" s="82"/>
      <c r="AQ914" s="83"/>
      <c r="AR914" s="83"/>
      <c r="AS914" s="82">
        <v>0</v>
      </c>
      <c r="AT914" s="82"/>
      <c r="AU914" s="83">
        <v>45777</v>
      </c>
      <c r="AV914" s="82" t="s">
        <v>4979</v>
      </c>
      <c r="AW914" s="82">
        <v>10</v>
      </c>
      <c r="AX914" s="83"/>
      <c r="AY914" s="82" t="s">
        <v>4963</v>
      </c>
      <c r="AZ914" s="82">
        <v>1</v>
      </c>
      <c r="BA914" s="82"/>
      <c r="BB914" s="82"/>
      <c r="BC914" s="87"/>
      <c r="BD914" s="87"/>
      <c r="BE914" s="87"/>
      <c r="BF914" s="87"/>
      <c r="BG914" s="82" t="s">
        <v>4888</v>
      </c>
      <c r="BH914" s="82" t="s">
        <v>8775</v>
      </c>
      <c r="BI914" s="82"/>
      <c r="BJ914" s="82"/>
      <c r="BK914" s="82"/>
      <c r="BL914" s="86">
        <v>84754383.450000003</v>
      </c>
      <c r="BM914" s="82">
        <v>0.91400000000000003</v>
      </c>
      <c r="BN914" s="82" t="s">
        <v>5068</v>
      </c>
      <c r="BO914" s="82"/>
      <c r="BP914" s="88"/>
      <c r="BQ914" s="88"/>
      <c r="BR914" s="88"/>
      <c r="BS914" s="82"/>
      <c r="BT914" s="85"/>
    </row>
    <row r="915" spans="1:72" hidden="1">
      <c r="A915" s="82" t="s">
        <v>5105</v>
      </c>
      <c r="B915" s="82" t="s">
        <v>5106</v>
      </c>
      <c r="C915" s="82" t="s">
        <v>2588</v>
      </c>
      <c r="D915" s="82" t="s">
        <v>5258</v>
      </c>
      <c r="E915" s="82" t="s">
        <v>8321</v>
      </c>
      <c r="F915" s="82" t="s">
        <v>4978</v>
      </c>
      <c r="G915" s="83"/>
      <c r="H915" s="84">
        <v>263519</v>
      </c>
      <c r="I915" s="85"/>
      <c r="J915" s="82">
        <v>788.65</v>
      </c>
      <c r="K915" s="86">
        <v>0</v>
      </c>
      <c r="L915" s="82"/>
      <c r="M915" s="82"/>
      <c r="N915" s="82"/>
      <c r="O915" s="82"/>
      <c r="P915" s="82" t="s">
        <v>4973</v>
      </c>
      <c r="Q915" s="86"/>
      <c r="R915" s="82">
        <v>0</v>
      </c>
      <c r="S915" s="86">
        <v>263519</v>
      </c>
      <c r="T915" s="83">
        <v>45777</v>
      </c>
      <c r="U915" s="82">
        <v>100</v>
      </c>
      <c r="V915" s="82">
        <v>6783</v>
      </c>
      <c r="W915" s="82" t="s">
        <v>4961</v>
      </c>
      <c r="X915" s="82">
        <v>721.94939999999997</v>
      </c>
      <c r="Y915" s="86">
        <v>190247390.37</v>
      </c>
      <c r="Z915" s="86"/>
      <c r="AA915" s="82">
        <v>812.55</v>
      </c>
      <c r="AB915" s="86">
        <v>-2.94</v>
      </c>
      <c r="AC915" s="86">
        <v>207824259.34999999</v>
      </c>
      <c r="AD915" s="86">
        <v>207824259.34999999</v>
      </c>
      <c r="AE915" s="86">
        <v>0</v>
      </c>
      <c r="AF915" s="86">
        <v>17576868.98</v>
      </c>
      <c r="AG915" s="86">
        <v>23874973.079999998</v>
      </c>
      <c r="AH915" s="86">
        <v>-6298104.0999999996</v>
      </c>
      <c r="AI915" s="86"/>
      <c r="AJ915" s="86">
        <v>9273173022.4099998</v>
      </c>
      <c r="AK915" s="82">
        <v>2.2410999999999999</v>
      </c>
      <c r="AL915" s="82" t="s">
        <v>8564</v>
      </c>
      <c r="AM915" s="82" t="s">
        <v>4979</v>
      </c>
      <c r="AN915" s="82">
        <v>8119</v>
      </c>
      <c r="AO915" s="82" t="s">
        <v>4962</v>
      </c>
      <c r="AP915" s="82"/>
      <c r="AQ915" s="83">
        <v>45433</v>
      </c>
      <c r="AR915" s="83"/>
      <c r="AS915" s="82">
        <v>0</v>
      </c>
      <c r="AT915" s="82"/>
      <c r="AU915" s="83">
        <v>45777</v>
      </c>
      <c r="AV915" s="82" t="s">
        <v>4979</v>
      </c>
      <c r="AW915" s="82">
        <v>1</v>
      </c>
      <c r="AX915" s="83"/>
      <c r="AY915" s="82" t="s">
        <v>4963</v>
      </c>
      <c r="AZ915" s="82">
        <v>1</v>
      </c>
      <c r="BA915" s="82"/>
      <c r="BB915" s="82"/>
      <c r="BC915" s="87"/>
      <c r="BD915" s="87"/>
      <c r="BE915" s="87"/>
      <c r="BF915" s="87"/>
      <c r="BG915" s="82" t="s">
        <v>4888</v>
      </c>
      <c r="BH915" s="82" t="s">
        <v>8775</v>
      </c>
      <c r="BI915" s="82"/>
      <c r="BJ915" s="82"/>
      <c r="BK915" s="82"/>
      <c r="BL915" s="86">
        <v>207824259.34999999</v>
      </c>
      <c r="BM915" s="82">
        <v>2.2410999999999999</v>
      </c>
      <c r="BN915" s="82" t="s">
        <v>4964</v>
      </c>
      <c r="BO915" s="82"/>
      <c r="BP915" s="88"/>
      <c r="BQ915" s="88"/>
      <c r="BR915" s="88"/>
      <c r="BS915" s="82"/>
      <c r="BT915" s="85"/>
    </row>
    <row r="916" spans="1:72" hidden="1">
      <c r="A916" s="82" t="s">
        <v>5105</v>
      </c>
      <c r="B916" s="82" t="s">
        <v>5106</v>
      </c>
      <c r="C916" s="82" t="s">
        <v>2864</v>
      </c>
      <c r="D916" s="82" t="s">
        <v>12187</v>
      </c>
      <c r="E916" s="82" t="s">
        <v>12188</v>
      </c>
      <c r="F916" s="82" t="s">
        <v>4978</v>
      </c>
      <c r="G916" s="83"/>
      <c r="H916" s="84">
        <v>218736</v>
      </c>
      <c r="I916" s="85"/>
      <c r="J916" s="82">
        <v>292.55</v>
      </c>
      <c r="K916" s="86">
        <v>0</v>
      </c>
      <c r="L916" s="82"/>
      <c r="M916" s="82"/>
      <c r="N916" s="82"/>
      <c r="O916" s="82"/>
      <c r="P916" s="82" t="s">
        <v>5007</v>
      </c>
      <c r="Q916" s="86"/>
      <c r="R916" s="82">
        <v>0</v>
      </c>
      <c r="S916" s="86">
        <v>1093680</v>
      </c>
      <c r="T916" s="83">
        <v>45777</v>
      </c>
      <c r="U916" s="82">
        <v>100</v>
      </c>
      <c r="V916" s="82">
        <v>165063</v>
      </c>
      <c r="W916" s="82" t="s">
        <v>4961</v>
      </c>
      <c r="X916" s="82">
        <v>747.22979999999995</v>
      </c>
      <c r="Y916" s="86">
        <v>163446057.09</v>
      </c>
      <c r="Z916" s="86"/>
      <c r="AA916" s="82">
        <v>299</v>
      </c>
      <c r="AB916" s="86">
        <v>-2.16</v>
      </c>
      <c r="AC916" s="86">
        <v>63991216.799999997</v>
      </c>
      <c r="AD916" s="86">
        <v>63991216.799999997</v>
      </c>
      <c r="AE916" s="86">
        <v>0</v>
      </c>
      <c r="AF916" s="86">
        <v>-99454840.290000007</v>
      </c>
      <c r="AG916" s="86">
        <v>-98043993.090000004</v>
      </c>
      <c r="AH916" s="86">
        <v>-1410847.2</v>
      </c>
      <c r="AI916" s="86"/>
      <c r="AJ916" s="86">
        <v>9273173022.4099998</v>
      </c>
      <c r="AK916" s="82">
        <v>0.69010000000000005</v>
      </c>
      <c r="AL916" s="82" t="s">
        <v>12189</v>
      </c>
      <c r="AM916" s="82" t="s">
        <v>4979</v>
      </c>
      <c r="AN916" s="82">
        <v>797940</v>
      </c>
      <c r="AO916" s="82" t="s">
        <v>5008</v>
      </c>
      <c r="AP916" s="82"/>
      <c r="AQ916" s="83">
        <v>45554</v>
      </c>
      <c r="AR916" s="83"/>
      <c r="AS916" s="82">
        <v>0</v>
      </c>
      <c r="AT916" s="82"/>
      <c r="AU916" s="83">
        <v>45777</v>
      </c>
      <c r="AV916" s="82" t="s">
        <v>4979</v>
      </c>
      <c r="AW916" s="82">
        <v>5</v>
      </c>
      <c r="AX916" s="83"/>
      <c r="AY916" s="82" t="s">
        <v>4963</v>
      </c>
      <c r="AZ916" s="82">
        <v>1</v>
      </c>
      <c r="BA916" s="82"/>
      <c r="BB916" s="82"/>
      <c r="BC916" s="87"/>
      <c r="BD916" s="87"/>
      <c r="BE916" s="87"/>
      <c r="BF916" s="87"/>
      <c r="BG916" s="82" t="s">
        <v>4888</v>
      </c>
      <c r="BH916" s="82" t="s">
        <v>8775</v>
      </c>
      <c r="BI916" s="82"/>
      <c r="BJ916" s="82"/>
      <c r="BK916" s="82"/>
      <c r="BL916" s="86">
        <v>63991216.799999997</v>
      </c>
      <c r="BM916" s="82">
        <v>0.69010000000000005</v>
      </c>
      <c r="BN916" s="82" t="s">
        <v>5008</v>
      </c>
      <c r="BO916" s="82"/>
      <c r="BP916" s="88"/>
      <c r="BQ916" s="88"/>
      <c r="BR916" s="88"/>
      <c r="BS916" s="82"/>
      <c r="BT916" s="85"/>
    </row>
    <row r="917" spans="1:72" hidden="1">
      <c r="A917" s="82" t="s">
        <v>5105</v>
      </c>
      <c r="B917" s="82" t="s">
        <v>5106</v>
      </c>
      <c r="C917" s="82" t="s">
        <v>2899</v>
      </c>
      <c r="D917" s="82" t="s">
        <v>5601</v>
      </c>
      <c r="E917" s="82" t="s">
        <v>8568</v>
      </c>
      <c r="F917" s="82" t="s">
        <v>4978</v>
      </c>
      <c r="G917" s="83"/>
      <c r="H917" s="84">
        <v>130423</v>
      </c>
      <c r="I917" s="85"/>
      <c r="J917" s="82">
        <v>634.04999999999995</v>
      </c>
      <c r="K917" s="86">
        <v>0</v>
      </c>
      <c r="L917" s="82"/>
      <c r="M917" s="82"/>
      <c r="N917" s="82"/>
      <c r="O917" s="82"/>
      <c r="P917" s="82" t="s">
        <v>8569</v>
      </c>
      <c r="Q917" s="86"/>
      <c r="R917" s="82">
        <v>0</v>
      </c>
      <c r="S917" s="86">
        <v>1304230</v>
      </c>
      <c r="T917" s="83">
        <v>45777</v>
      </c>
      <c r="U917" s="82">
        <v>100</v>
      </c>
      <c r="V917" s="82">
        <v>60748</v>
      </c>
      <c r="W917" s="82" t="s">
        <v>4961</v>
      </c>
      <c r="X917" s="82">
        <v>727.23450000000003</v>
      </c>
      <c r="Y917" s="86">
        <v>94848100.859999999</v>
      </c>
      <c r="Z917" s="86"/>
      <c r="AA917" s="82">
        <v>628.9</v>
      </c>
      <c r="AB917" s="86">
        <v>0.82</v>
      </c>
      <c r="AC917" s="86">
        <v>82694703.150000006</v>
      </c>
      <c r="AD917" s="86">
        <v>82694703.150000006</v>
      </c>
      <c r="AE917" s="86">
        <v>0</v>
      </c>
      <c r="AF917" s="86">
        <v>-12153397.710000001</v>
      </c>
      <c r="AG917" s="86">
        <v>-12825076.16</v>
      </c>
      <c r="AH917" s="86">
        <v>671678.45</v>
      </c>
      <c r="AI917" s="86"/>
      <c r="AJ917" s="86">
        <v>9273173022.4099998</v>
      </c>
      <c r="AK917" s="82">
        <v>0.89180000000000004</v>
      </c>
      <c r="AL917" s="82" t="s">
        <v>8570</v>
      </c>
      <c r="AM917" s="82" t="s">
        <v>4979</v>
      </c>
      <c r="AN917" s="82">
        <v>776309</v>
      </c>
      <c r="AO917" s="82" t="s">
        <v>4996</v>
      </c>
      <c r="AP917" s="82"/>
      <c r="AQ917" s="83">
        <v>45470</v>
      </c>
      <c r="AR917" s="83"/>
      <c r="AS917" s="82">
        <v>0</v>
      </c>
      <c r="AT917" s="82"/>
      <c r="AU917" s="83">
        <v>45777</v>
      </c>
      <c r="AV917" s="82" t="s">
        <v>4979</v>
      </c>
      <c r="AW917" s="82">
        <v>10</v>
      </c>
      <c r="AX917" s="83"/>
      <c r="AY917" s="82" t="s">
        <v>4963</v>
      </c>
      <c r="AZ917" s="82">
        <v>1</v>
      </c>
      <c r="BA917" s="82"/>
      <c r="BB917" s="82"/>
      <c r="BC917" s="87"/>
      <c r="BD917" s="87"/>
      <c r="BE917" s="87"/>
      <c r="BF917" s="87"/>
      <c r="BG917" s="82" t="s">
        <v>4888</v>
      </c>
      <c r="BH917" s="82" t="s">
        <v>8775</v>
      </c>
      <c r="BI917" s="82"/>
      <c r="BJ917" s="82"/>
      <c r="BK917" s="82"/>
      <c r="BL917" s="86">
        <v>82694703.150000006</v>
      </c>
      <c r="BM917" s="82">
        <v>0.89180000000000004</v>
      </c>
      <c r="BN917" s="82" t="s">
        <v>4997</v>
      </c>
      <c r="BO917" s="82"/>
      <c r="BP917" s="88"/>
      <c r="BQ917" s="88"/>
      <c r="BR917" s="88"/>
      <c r="BS917" s="82"/>
      <c r="BT917" s="85"/>
    </row>
    <row r="918" spans="1:72" hidden="1">
      <c r="A918" s="82" t="s">
        <v>5105</v>
      </c>
      <c r="B918" s="82" t="s">
        <v>5106</v>
      </c>
      <c r="C918" s="82" t="s">
        <v>2923</v>
      </c>
      <c r="D918" s="82" t="s">
        <v>5363</v>
      </c>
      <c r="E918" s="82" t="s">
        <v>8817</v>
      </c>
      <c r="F918" s="82" t="s">
        <v>4978</v>
      </c>
      <c r="G918" s="83"/>
      <c r="H918" s="84">
        <v>111545</v>
      </c>
      <c r="I918" s="85"/>
      <c r="J918" s="82">
        <v>1165.8</v>
      </c>
      <c r="K918" s="86">
        <v>0</v>
      </c>
      <c r="L918" s="82"/>
      <c r="M918" s="82"/>
      <c r="N918" s="82"/>
      <c r="O918" s="82"/>
      <c r="P918" s="82" t="s">
        <v>8758</v>
      </c>
      <c r="Q918" s="86"/>
      <c r="R918" s="82">
        <v>0</v>
      </c>
      <c r="S918" s="86">
        <v>111545</v>
      </c>
      <c r="T918" s="83">
        <v>45777</v>
      </c>
      <c r="U918" s="82">
        <v>100</v>
      </c>
      <c r="V918" s="82">
        <v>6815</v>
      </c>
      <c r="W918" s="82" t="s">
        <v>4961</v>
      </c>
      <c r="X918" s="82">
        <v>1194.4295</v>
      </c>
      <c r="Y918" s="86">
        <v>133232634.26000001</v>
      </c>
      <c r="Z918" s="86"/>
      <c r="AA918" s="82">
        <v>1168.9000000000001</v>
      </c>
      <c r="AB918" s="86">
        <v>-0.27</v>
      </c>
      <c r="AC918" s="86">
        <v>130039161</v>
      </c>
      <c r="AD918" s="86">
        <v>130039161</v>
      </c>
      <c r="AE918" s="86">
        <v>0</v>
      </c>
      <c r="AF918" s="86">
        <v>-3193473.26</v>
      </c>
      <c r="AG918" s="86">
        <v>-2847683.76</v>
      </c>
      <c r="AH918" s="86">
        <v>-345789.5</v>
      </c>
      <c r="AI918" s="86"/>
      <c r="AJ918" s="86">
        <v>9273173022.4099998</v>
      </c>
      <c r="AK918" s="82">
        <v>1.4023000000000001</v>
      </c>
      <c r="AL918" s="82" t="s">
        <v>8818</v>
      </c>
      <c r="AM918" s="82" t="s">
        <v>4979</v>
      </c>
      <c r="AN918" s="82">
        <v>8269</v>
      </c>
      <c r="AO918" s="82" t="s">
        <v>8760</v>
      </c>
      <c r="AP918" s="82"/>
      <c r="AQ918" s="83"/>
      <c r="AR918" s="83"/>
      <c r="AS918" s="82">
        <v>0</v>
      </c>
      <c r="AT918" s="82"/>
      <c r="AU918" s="83">
        <v>45777</v>
      </c>
      <c r="AV918" s="82" t="s">
        <v>4979</v>
      </c>
      <c r="AW918" s="82">
        <v>1</v>
      </c>
      <c r="AX918" s="83"/>
      <c r="AY918" s="82" t="s">
        <v>4963</v>
      </c>
      <c r="AZ918" s="82">
        <v>1</v>
      </c>
      <c r="BA918" s="82"/>
      <c r="BB918" s="82"/>
      <c r="BC918" s="87"/>
      <c r="BD918" s="87"/>
      <c r="BE918" s="87"/>
      <c r="BF918" s="87"/>
      <c r="BG918" s="82" t="s">
        <v>4888</v>
      </c>
      <c r="BH918" s="82" t="s">
        <v>8775</v>
      </c>
      <c r="BI918" s="82"/>
      <c r="BJ918" s="82"/>
      <c r="BK918" s="82"/>
      <c r="BL918" s="86">
        <v>130039161</v>
      </c>
      <c r="BM918" s="82">
        <v>1.4023000000000001</v>
      </c>
      <c r="BN918" s="82" t="s">
        <v>4980</v>
      </c>
      <c r="BO918" s="82"/>
      <c r="BP918" s="88"/>
      <c r="BQ918" s="88"/>
      <c r="BR918" s="88"/>
      <c r="BS918" s="82"/>
      <c r="BT918" s="85"/>
    </row>
    <row r="919" spans="1:72" hidden="1">
      <c r="A919" s="82" t="s">
        <v>5105</v>
      </c>
      <c r="B919" s="82" t="s">
        <v>5106</v>
      </c>
      <c r="C919" s="82" t="s">
        <v>2931</v>
      </c>
      <c r="D919" s="82" t="s">
        <v>3370</v>
      </c>
      <c r="E919" s="82" t="s">
        <v>8492</v>
      </c>
      <c r="F919" s="82" t="s">
        <v>4978</v>
      </c>
      <c r="G919" s="83"/>
      <c r="H919" s="84">
        <v>680472</v>
      </c>
      <c r="I919" s="85"/>
      <c r="J919" s="82">
        <v>384.4</v>
      </c>
      <c r="K919" s="86">
        <v>0</v>
      </c>
      <c r="L919" s="82"/>
      <c r="M919" s="82"/>
      <c r="N919" s="82"/>
      <c r="O919" s="82"/>
      <c r="P919" s="82" t="s">
        <v>8493</v>
      </c>
      <c r="Q919" s="86"/>
      <c r="R919" s="82">
        <v>0</v>
      </c>
      <c r="S919" s="86">
        <v>680472</v>
      </c>
      <c r="T919" s="83">
        <v>45777</v>
      </c>
      <c r="U919" s="82">
        <v>100</v>
      </c>
      <c r="V919" s="82">
        <v>6812</v>
      </c>
      <c r="W919" s="82" t="s">
        <v>4961</v>
      </c>
      <c r="X919" s="82">
        <v>435.8159</v>
      </c>
      <c r="Y919" s="86">
        <v>296560500.50999999</v>
      </c>
      <c r="Z919" s="86"/>
      <c r="AA919" s="82">
        <v>393.35</v>
      </c>
      <c r="AB919" s="86">
        <v>-2.2799999999999998</v>
      </c>
      <c r="AC919" s="86">
        <v>261573436.80000001</v>
      </c>
      <c r="AD919" s="86">
        <v>261573436.80000001</v>
      </c>
      <c r="AE919" s="86">
        <v>0</v>
      </c>
      <c r="AF919" s="86">
        <v>-34987063.710000001</v>
      </c>
      <c r="AG919" s="86">
        <v>-28896839.309999999</v>
      </c>
      <c r="AH919" s="86">
        <v>-6090224.4000000004</v>
      </c>
      <c r="AI919" s="86"/>
      <c r="AJ919" s="86">
        <v>9273173022.4099998</v>
      </c>
      <c r="AK919" s="82">
        <v>2.8208000000000002</v>
      </c>
      <c r="AL919" s="82" t="s">
        <v>8494</v>
      </c>
      <c r="AM919" s="82" t="s">
        <v>4979</v>
      </c>
      <c r="AN919" s="82">
        <v>8265</v>
      </c>
      <c r="AO919" s="82" t="s">
        <v>8309</v>
      </c>
      <c r="AP919" s="82"/>
      <c r="AQ919" s="83">
        <v>45476</v>
      </c>
      <c r="AR919" s="83"/>
      <c r="AS919" s="82">
        <v>0</v>
      </c>
      <c r="AT919" s="82"/>
      <c r="AU919" s="83">
        <v>45777</v>
      </c>
      <c r="AV919" s="82" t="s">
        <v>4979</v>
      </c>
      <c r="AW919" s="82">
        <v>1</v>
      </c>
      <c r="AX919" s="83"/>
      <c r="AY919" s="82" t="s">
        <v>4963</v>
      </c>
      <c r="AZ919" s="82">
        <v>1</v>
      </c>
      <c r="BA919" s="82"/>
      <c r="BB919" s="82"/>
      <c r="BC919" s="87"/>
      <c r="BD919" s="87"/>
      <c r="BE919" s="87"/>
      <c r="BF919" s="87"/>
      <c r="BG919" s="82" t="s">
        <v>4888</v>
      </c>
      <c r="BH919" s="82" t="s">
        <v>8775</v>
      </c>
      <c r="BI919" s="82"/>
      <c r="BJ919" s="82"/>
      <c r="BK919" s="82"/>
      <c r="BL919" s="86">
        <v>261573436.80000001</v>
      </c>
      <c r="BM919" s="82">
        <v>2.8208000000000002</v>
      </c>
      <c r="BN919" s="82" t="s">
        <v>8309</v>
      </c>
      <c r="BO919" s="82"/>
      <c r="BP919" s="88"/>
      <c r="BQ919" s="88"/>
      <c r="BR919" s="88"/>
      <c r="BS919" s="82"/>
      <c r="BT919" s="85"/>
    </row>
    <row r="920" spans="1:72" hidden="1">
      <c r="A920" s="82" t="s">
        <v>5105</v>
      </c>
      <c r="B920" s="82" t="s">
        <v>5106</v>
      </c>
      <c r="C920" s="82" t="s">
        <v>2935</v>
      </c>
      <c r="D920" s="82" t="s">
        <v>3387</v>
      </c>
      <c r="E920" s="82" t="s">
        <v>9235</v>
      </c>
      <c r="F920" s="82" t="s">
        <v>4978</v>
      </c>
      <c r="G920" s="83"/>
      <c r="H920" s="84">
        <v>150008</v>
      </c>
      <c r="I920" s="85"/>
      <c r="J920" s="82">
        <v>657.85</v>
      </c>
      <c r="K920" s="86">
        <v>0</v>
      </c>
      <c r="L920" s="82"/>
      <c r="M920" s="82"/>
      <c r="N920" s="82"/>
      <c r="O920" s="82"/>
      <c r="P920" s="82" t="s">
        <v>5027</v>
      </c>
      <c r="Q920" s="86"/>
      <c r="R920" s="82">
        <v>0</v>
      </c>
      <c r="S920" s="86">
        <v>300016</v>
      </c>
      <c r="T920" s="83">
        <v>45777</v>
      </c>
      <c r="U920" s="82">
        <v>100</v>
      </c>
      <c r="V920" s="82">
        <v>163567</v>
      </c>
      <c r="W920" s="82" t="s">
        <v>4961</v>
      </c>
      <c r="X920" s="82">
        <v>1078.7289000000001</v>
      </c>
      <c r="Y920" s="86">
        <v>161817967.47</v>
      </c>
      <c r="Z920" s="86"/>
      <c r="AA920" s="82">
        <v>663.7</v>
      </c>
      <c r="AB920" s="86">
        <v>-0.88</v>
      </c>
      <c r="AC920" s="86">
        <v>98682762.799999997</v>
      </c>
      <c r="AD920" s="86">
        <v>98682762.799999997</v>
      </c>
      <c r="AE920" s="86">
        <v>0</v>
      </c>
      <c r="AF920" s="86">
        <v>-63135204.670000002</v>
      </c>
      <c r="AG920" s="86">
        <v>-62257657.869999997</v>
      </c>
      <c r="AH920" s="86">
        <v>-877546.8</v>
      </c>
      <c r="AI920" s="86"/>
      <c r="AJ920" s="86">
        <v>9273173022.4099998</v>
      </c>
      <c r="AK920" s="82">
        <v>1.0642</v>
      </c>
      <c r="AL920" s="82" t="s">
        <v>9236</v>
      </c>
      <c r="AM920" s="82" t="s">
        <v>4979</v>
      </c>
      <c r="AN920" s="82">
        <v>797817</v>
      </c>
      <c r="AO920" s="82" t="s">
        <v>5028</v>
      </c>
      <c r="AP920" s="82"/>
      <c r="AQ920" s="83"/>
      <c r="AR920" s="83"/>
      <c r="AS920" s="82">
        <v>0</v>
      </c>
      <c r="AT920" s="82"/>
      <c r="AU920" s="83">
        <v>45777</v>
      </c>
      <c r="AV920" s="82" t="s">
        <v>4979</v>
      </c>
      <c r="AW920" s="82">
        <v>2</v>
      </c>
      <c r="AX920" s="83"/>
      <c r="AY920" s="82" t="s">
        <v>4963</v>
      </c>
      <c r="AZ920" s="82">
        <v>1</v>
      </c>
      <c r="BA920" s="82"/>
      <c r="BB920" s="82"/>
      <c r="BC920" s="87"/>
      <c r="BD920" s="87"/>
      <c r="BE920" s="87"/>
      <c r="BF920" s="87"/>
      <c r="BG920" s="82" t="s">
        <v>4888</v>
      </c>
      <c r="BH920" s="82" t="s">
        <v>8775</v>
      </c>
      <c r="BI920" s="82"/>
      <c r="BJ920" s="82"/>
      <c r="BK920" s="82"/>
      <c r="BL920" s="86">
        <v>98682762.799999997</v>
      </c>
      <c r="BM920" s="82">
        <v>1.0642</v>
      </c>
      <c r="BN920" s="82" t="s">
        <v>4983</v>
      </c>
      <c r="BO920" s="82"/>
      <c r="BP920" s="88"/>
      <c r="BQ920" s="88"/>
      <c r="BR920" s="88"/>
      <c r="BS920" s="82"/>
      <c r="BT920" s="85"/>
    </row>
    <row r="921" spans="1:72" hidden="1">
      <c r="A921" s="82" t="s">
        <v>5105</v>
      </c>
      <c r="B921" s="82" t="s">
        <v>5106</v>
      </c>
      <c r="C921" s="82" t="s">
        <v>2952</v>
      </c>
      <c r="D921" s="82" t="s">
        <v>6133</v>
      </c>
      <c r="E921" s="82" t="s">
        <v>9601</v>
      </c>
      <c r="F921" s="82" t="s">
        <v>4978</v>
      </c>
      <c r="G921" s="83"/>
      <c r="H921" s="84">
        <v>27571</v>
      </c>
      <c r="I921" s="85"/>
      <c r="J921" s="82">
        <v>1890.7</v>
      </c>
      <c r="K921" s="86">
        <v>0</v>
      </c>
      <c r="L921" s="82"/>
      <c r="M921" s="82"/>
      <c r="N921" s="82"/>
      <c r="O921" s="82"/>
      <c r="P921" s="82" t="s">
        <v>9602</v>
      </c>
      <c r="Q921" s="86"/>
      <c r="R921" s="82">
        <v>0</v>
      </c>
      <c r="S921" s="86">
        <v>275710</v>
      </c>
      <c r="T921" s="83">
        <v>45777</v>
      </c>
      <c r="U921" s="82">
        <v>100</v>
      </c>
      <c r="V921" s="82">
        <v>60741</v>
      </c>
      <c r="W921" s="82" t="s">
        <v>4961</v>
      </c>
      <c r="X921" s="82">
        <v>2958.3888999999999</v>
      </c>
      <c r="Y921" s="86">
        <v>81565741.359999999</v>
      </c>
      <c r="Z921" s="86"/>
      <c r="AA921" s="82">
        <v>1934.7</v>
      </c>
      <c r="AB921" s="86">
        <v>-2.27</v>
      </c>
      <c r="AC921" s="86">
        <v>52128489.700000003</v>
      </c>
      <c r="AD921" s="86">
        <v>52128489.700000003</v>
      </c>
      <c r="AE921" s="86">
        <v>0</v>
      </c>
      <c r="AF921" s="86">
        <v>-29437251.66</v>
      </c>
      <c r="AG921" s="86">
        <v>-28224127.66</v>
      </c>
      <c r="AH921" s="86">
        <v>-1213124</v>
      </c>
      <c r="AI921" s="86"/>
      <c r="AJ921" s="86">
        <v>9273173022.4099998</v>
      </c>
      <c r="AK921" s="82">
        <v>0.56210000000000004</v>
      </c>
      <c r="AL921" s="82" t="s">
        <v>9603</v>
      </c>
      <c r="AM921" s="82" t="s">
        <v>4979</v>
      </c>
      <c r="AN921" s="82">
        <v>776303</v>
      </c>
      <c r="AO921" s="82" t="s">
        <v>9604</v>
      </c>
      <c r="AP921" s="82"/>
      <c r="AQ921" s="83"/>
      <c r="AR921" s="83"/>
      <c r="AS921" s="82">
        <v>0</v>
      </c>
      <c r="AT921" s="82"/>
      <c r="AU921" s="83">
        <v>45777</v>
      </c>
      <c r="AV921" s="82" t="s">
        <v>4979</v>
      </c>
      <c r="AW921" s="82">
        <v>10</v>
      </c>
      <c r="AX921" s="83"/>
      <c r="AY921" s="82" t="s">
        <v>4963</v>
      </c>
      <c r="AZ921" s="82">
        <v>1</v>
      </c>
      <c r="BA921" s="82"/>
      <c r="BB921" s="82"/>
      <c r="BC921" s="87"/>
      <c r="BD921" s="87"/>
      <c r="BE921" s="87"/>
      <c r="BF921" s="87"/>
      <c r="BG921" s="82" t="s">
        <v>4888</v>
      </c>
      <c r="BH921" s="82" t="s">
        <v>8775</v>
      </c>
      <c r="BI921" s="82"/>
      <c r="BJ921" s="82"/>
      <c r="BK921" s="82"/>
      <c r="BL921" s="86">
        <v>52128489.700000003</v>
      </c>
      <c r="BM921" s="82">
        <v>0.56210000000000004</v>
      </c>
      <c r="BN921" s="82" t="s">
        <v>8400</v>
      </c>
      <c r="BO921" s="82"/>
      <c r="BP921" s="88"/>
      <c r="BQ921" s="88"/>
      <c r="BR921" s="88"/>
      <c r="BS921" s="82"/>
      <c r="BT921" s="85"/>
    </row>
    <row r="922" spans="1:72" hidden="1">
      <c r="A922" s="82" t="s">
        <v>5105</v>
      </c>
      <c r="B922" s="82" t="s">
        <v>5106</v>
      </c>
      <c r="C922" s="82" t="s">
        <v>2954</v>
      </c>
      <c r="D922" s="82" t="s">
        <v>5342</v>
      </c>
      <c r="E922" s="82" t="s">
        <v>8495</v>
      </c>
      <c r="F922" s="82" t="s">
        <v>4978</v>
      </c>
      <c r="G922" s="83"/>
      <c r="H922" s="84">
        <v>187175</v>
      </c>
      <c r="I922" s="85"/>
      <c r="J922" s="82">
        <v>1503</v>
      </c>
      <c r="K922" s="86">
        <v>0</v>
      </c>
      <c r="L922" s="82"/>
      <c r="M922" s="82"/>
      <c r="N922" s="82"/>
      <c r="O922" s="82"/>
      <c r="P922" s="82" t="s">
        <v>4981</v>
      </c>
      <c r="Q922" s="86"/>
      <c r="R922" s="82">
        <v>0</v>
      </c>
      <c r="S922" s="86">
        <v>935875</v>
      </c>
      <c r="T922" s="83">
        <v>45777</v>
      </c>
      <c r="U922" s="82">
        <v>100</v>
      </c>
      <c r="V922" s="82">
        <v>6816</v>
      </c>
      <c r="W922" s="82" t="s">
        <v>4961</v>
      </c>
      <c r="X922" s="82">
        <v>1295.9928</v>
      </c>
      <c r="Y922" s="86">
        <v>242577451.93000001</v>
      </c>
      <c r="Z922" s="86"/>
      <c r="AA922" s="82">
        <v>1495.3</v>
      </c>
      <c r="AB922" s="86">
        <v>0.51</v>
      </c>
      <c r="AC922" s="86">
        <v>281324025</v>
      </c>
      <c r="AD922" s="86">
        <v>281324025</v>
      </c>
      <c r="AE922" s="86">
        <v>0</v>
      </c>
      <c r="AF922" s="86">
        <v>38746573.07</v>
      </c>
      <c r="AG922" s="86">
        <v>37305325.57</v>
      </c>
      <c r="AH922" s="86">
        <v>1441247.5</v>
      </c>
      <c r="AI922" s="86"/>
      <c r="AJ922" s="86">
        <v>9273173022.4099998</v>
      </c>
      <c r="AK922" s="82">
        <v>3.0337000000000001</v>
      </c>
      <c r="AL922" s="82" t="s">
        <v>8496</v>
      </c>
      <c r="AM922" s="82" t="s">
        <v>4979</v>
      </c>
      <c r="AN922" s="82">
        <v>8275</v>
      </c>
      <c r="AO922" s="82" t="s">
        <v>4982</v>
      </c>
      <c r="AP922" s="82"/>
      <c r="AQ922" s="83">
        <v>45595</v>
      </c>
      <c r="AR922" s="83"/>
      <c r="AS922" s="82">
        <v>0</v>
      </c>
      <c r="AT922" s="82"/>
      <c r="AU922" s="83">
        <v>45777</v>
      </c>
      <c r="AV922" s="82" t="s">
        <v>4979</v>
      </c>
      <c r="AW922" s="82">
        <v>5</v>
      </c>
      <c r="AX922" s="83"/>
      <c r="AY922" s="82" t="s">
        <v>4963</v>
      </c>
      <c r="AZ922" s="82">
        <v>1</v>
      </c>
      <c r="BA922" s="82"/>
      <c r="BB922" s="82"/>
      <c r="BC922" s="87"/>
      <c r="BD922" s="87"/>
      <c r="BE922" s="87"/>
      <c r="BF922" s="87"/>
      <c r="BG922" s="82" t="s">
        <v>4888</v>
      </c>
      <c r="BH922" s="82" t="s">
        <v>8775</v>
      </c>
      <c r="BI922" s="82"/>
      <c r="BJ922" s="82"/>
      <c r="BK922" s="82"/>
      <c r="BL922" s="86">
        <v>281324025</v>
      </c>
      <c r="BM922" s="82">
        <v>3.0337000000000001</v>
      </c>
      <c r="BN922" s="82" t="s">
        <v>4983</v>
      </c>
      <c r="BO922" s="82"/>
      <c r="BP922" s="88"/>
      <c r="BQ922" s="88"/>
      <c r="BR922" s="88"/>
      <c r="BS922" s="82"/>
      <c r="BT922" s="85"/>
    </row>
    <row r="923" spans="1:72" hidden="1">
      <c r="A923" s="82" t="s">
        <v>5105</v>
      </c>
      <c r="B923" s="82" t="s">
        <v>5106</v>
      </c>
      <c r="C923" s="82" t="s">
        <v>3012</v>
      </c>
      <c r="D923" s="82" t="s">
        <v>8499</v>
      </c>
      <c r="E923" s="82" t="s">
        <v>8500</v>
      </c>
      <c r="F923" s="82" t="s">
        <v>4978</v>
      </c>
      <c r="G923" s="83"/>
      <c r="H923" s="84">
        <v>24322</v>
      </c>
      <c r="I923" s="85"/>
      <c r="J923" s="82">
        <v>3379.7</v>
      </c>
      <c r="K923" s="86">
        <v>0</v>
      </c>
      <c r="L923" s="82"/>
      <c r="M923" s="82"/>
      <c r="N923" s="82"/>
      <c r="O923" s="82"/>
      <c r="P923" s="82" t="s">
        <v>8501</v>
      </c>
      <c r="Q923" s="86"/>
      <c r="R923" s="82">
        <v>0</v>
      </c>
      <c r="S923" s="86">
        <v>24322</v>
      </c>
      <c r="T923" s="83">
        <v>45777</v>
      </c>
      <c r="U923" s="82">
        <v>100</v>
      </c>
      <c r="V923" s="82">
        <v>6820</v>
      </c>
      <c r="W923" s="82" t="s">
        <v>4961</v>
      </c>
      <c r="X923" s="82">
        <v>3694.8692999999998</v>
      </c>
      <c r="Y923" s="86">
        <v>89866611.109999999</v>
      </c>
      <c r="Z923" s="86"/>
      <c r="AA923" s="82">
        <v>3378.6</v>
      </c>
      <c r="AB923" s="86">
        <v>0.03</v>
      </c>
      <c r="AC923" s="86">
        <v>82201063.400000006</v>
      </c>
      <c r="AD923" s="86">
        <v>82201063.400000006</v>
      </c>
      <c r="AE923" s="86">
        <v>0</v>
      </c>
      <c r="AF923" s="86">
        <v>-7665547.71</v>
      </c>
      <c r="AG923" s="86">
        <v>-7692301.9100000001</v>
      </c>
      <c r="AH923" s="86">
        <v>26754.2</v>
      </c>
      <c r="AI923" s="86"/>
      <c r="AJ923" s="86">
        <v>9273173022.4099998</v>
      </c>
      <c r="AK923" s="82">
        <v>0.88639999999999997</v>
      </c>
      <c r="AL923" s="82" t="s">
        <v>8502</v>
      </c>
      <c r="AM923" s="82" t="s">
        <v>4979</v>
      </c>
      <c r="AN923" s="82">
        <v>8315</v>
      </c>
      <c r="AO923" s="82" t="s">
        <v>4998</v>
      </c>
      <c r="AP923" s="82"/>
      <c r="AQ923" s="83">
        <v>45119</v>
      </c>
      <c r="AR923" s="83"/>
      <c r="AS923" s="82">
        <v>0</v>
      </c>
      <c r="AT923" s="82"/>
      <c r="AU923" s="83">
        <v>45777</v>
      </c>
      <c r="AV923" s="82" t="s">
        <v>4979</v>
      </c>
      <c r="AW923" s="82">
        <v>1</v>
      </c>
      <c r="AX923" s="83"/>
      <c r="AY923" s="82" t="s">
        <v>4963</v>
      </c>
      <c r="AZ923" s="82">
        <v>1</v>
      </c>
      <c r="BA923" s="82"/>
      <c r="BB923" s="82"/>
      <c r="BC923" s="87"/>
      <c r="BD923" s="87"/>
      <c r="BE923" s="87"/>
      <c r="BF923" s="87"/>
      <c r="BG923" s="82" t="s">
        <v>4888</v>
      </c>
      <c r="BH923" s="82" t="s">
        <v>8775</v>
      </c>
      <c r="BI923" s="82"/>
      <c r="BJ923" s="82"/>
      <c r="BK923" s="82"/>
      <c r="BL923" s="86">
        <v>82201063.400000006</v>
      </c>
      <c r="BM923" s="82">
        <v>0.88639999999999997</v>
      </c>
      <c r="BN923" s="82" t="s">
        <v>4998</v>
      </c>
      <c r="BO923" s="82"/>
      <c r="BP923" s="88"/>
      <c r="BQ923" s="88"/>
      <c r="BR923" s="88"/>
      <c r="BS923" s="82"/>
      <c r="BT923" s="85"/>
    </row>
    <row r="924" spans="1:72" hidden="1">
      <c r="A924" s="82" t="s">
        <v>5105</v>
      </c>
      <c r="B924" s="82" t="s">
        <v>5106</v>
      </c>
      <c r="C924" s="82" t="s">
        <v>3020</v>
      </c>
      <c r="D924" s="82" t="s">
        <v>5392</v>
      </c>
      <c r="E924" s="82" t="s">
        <v>8571</v>
      </c>
      <c r="F924" s="82" t="s">
        <v>4978</v>
      </c>
      <c r="G924" s="83"/>
      <c r="H924" s="84">
        <v>34959</v>
      </c>
      <c r="I924" s="85"/>
      <c r="J924" s="82">
        <v>3322</v>
      </c>
      <c r="K924" s="86">
        <v>0</v>
      </c>
      <c r="L924" s="82"/>
      <c r="M924" s="82"/>
      <c r="N924" s="82"/>
      <c r="O924" s="82"/>
      <c r="P924" s="82" t="s">
        <v>4999</v>
      </c>
      <c r="Q924" s="86"/>
      <c r="R924" s="82">
        <v>0</v>
      </c>
      <c r="S924" s="86">
        <v>174795</v>
      </c>
      <c r="T924" s="83">
        <v>45777</v>
      </c>
      <c r="U924" s="82">
        <v>100</v>
      </c>
      <c r="V924" s="82">
        <v>6821</v>
      </c>
      <c r="W924" s="82" t="s">
        <v>4961</v>
      </c>
      <c r="X924" s="82">
        <v>3458.4011</v>
      </c>
      <c r="Y924" s="86">
        <v>120902245.14</v>
      </c>
      <c r="Z924" s="86"/>
      <c r="AA924" s="82">
        <v>3322.7</v>
      </c>
      <c r="AB924" s="86">
        <v>-0.02</v>
      </c>
      <c r="AC924" s="86">
        <v>116133798</v>
      </c>
      <c r="AD924" s="86">
        <v>116133798</v>
      </c>
      <c r="AE924" s="86">
        <v>0</v>
      </c>
      <c r="AF924" s="86">
        <v>-4768447.1399999997</v>
      </c>
      <c r="AG924" s="86">
        <v>-4743975.84</v>
      </c>
      <c r="AH924" s="86">
        <v>-24471.3</v>
      </c>
      <c r="AI924" s="86"/>
      <c r="AJ924" s="86">
        <v>9273173022.4099998</v>
      </c>
      <c r="AK924" s="82">
        <v>1.2524</v>
      </c>
      <c r="AL924" s="82" t="s">
        <v>8572</v>
      </c>
      <c r="AM924" s="82" t="s">
        <v>4979</v>
      </c>
      <c r="AN924" s="82">
        <v>8318</v>
      </c>
      <c r="AO924" s="82" t="s">
        <v>5000</v>
      </c>
      <c r="AP924" s="82"/>
      <c r="AQ924" s="83">
        <v>45687</v>
      </c>
      <c r="AR924" s="83"/>
      <c r="AS924" s="82">
        <v>0</v>
      </c>
      <c r="AT924" s="82"/>
      <c r="AU924" s="83">
        <v>45777</v>
      </c>
      <c r="AV924" s="82" t="s">
        <v>4979</v>
      </c>
      <c r="AW924" s="82">
        <v>5</v>
      </c>
      <c r="AX924" s="83"/>
      <c r="AY924" s="82" t="s">
        <v>4963</v>
      </c>
      <c r="AZ924" s="82">
        <v>1</v>
      </c>
      <c r="BA924" s="82"/>
      <c r="BB924" s="82"/>
      <c r="BC924" s="87"/>
      <c r="BD924" s="87"/>
      <c r="BE924" s="87"/>
      <c r="BF924" s="87"/>
      <c r="BG924" s="82" t="s">
        <v>4888</v>
      </c>
      <c r="BH924" s="82" t="s">
        <v>8775</v>
      </c>
      <c r="BI924" s="82"/>
      <c r="BJ924" s="82"/>
      <c r="BK924" s="82"/>
      <c r="BL924" s="86">
        <v>116133798</v>
      </c>
      <c r="BM924" s="82">
        <v>1.2524</v>
      </c>
      <c r="BN924" s="82" t="s">
        <v>4997</v>
      </c>
      <c r="BO924" s="82"/>
      <c r="BP924" s="88"/>
      <c r="BQ924" s="88"/>
      <c r="BR924" s="88"/>
      <c r="BS924" s="82"/>
      <c r="BT924" s="85"/>
    </row>
    <row r="925" spans="1:72" hidden="1">
      <c r="A925" s="82" t="s">
        <v>5105</v>
      </c>
      <c r="B925" s="82" t="s">
        <v>5106</v>
      </c>
      <c r="C925" s="82" t="s">
        <v>20543</v>
      </c>
      <c r="D925" s="82" t="s">
        <v>20544</v>
      </c>
      <c r="E925" s="82" t="s">
        <v>20545</v>
      </c>
      <c r="F925" s="82" t="s">
        <v>4978</v>
      </c>
      <c r="G925" s="83"/>
      <c r="H925" s="84">
        <v>376892</v>
      </c>
      <c r="I925" s="85"/>
      <c r="J925" s="82">
        <v>461.1</v>
      </c>
      <c r="K925" s="86">
        <v>0</v>
      </c>
      <c r="L925" s="82"/>
      <c r="M925" s="82"/>
      <c r="N925" s="82"/>
      <c r="O925" s="82"/>
      <c r="P925" s="82" t="s">
        <v>5039</v>
      </c>
      <c r="Q925" s="86"/>
      <c r="R925" s="82">
        <v>0</v>
      </c>
      <c r="S925" s="86">
        <v>753784</v>
      </c>
      <c r="T925" s="83">
        <v>45777</v>
      </c>
      <c r="U925" s="82">
        <v>100</v>
      </c>
      <c r="V925" s="82">
        <v>178088</v>
      </c>
      <c r="W925" s="82" t="s">
        <v>4961</v>
      </c>
      <c r="X925" s="82">
        <v>499.86219999999997</v>
      </c>
      <c r="Y925" s="86">
        <v>188394055.31</v>
      </c>
      <c r="Z925" s="86"/>
      <c r="AA925" s="82">
        <v>485.05</v>
      </c>
      <c r="AB925" s="86">
        <v>-4.9400000000000004</v>
      </c>
      <c r="AC925" s="86">
        <v>173784901.19999999</v>
      </c>
      <c r="AD925" s="86">
        <v>173784901.19999999</v>
      </c>
      <c r="AE925" s="86">
        <v>0</v>
      </c>
      <c r="AF925" s="86">
        <v>-14609154.109999999</v>
      </c>
      <c r="AG925" s="86">
        <v>-5582590.71</v>
      </c>
      <c r="AH925" s="86">
        <v>-9026563.4000000004</v>
      </c>
      <c r="AI925" s="86"/>
      <c r="AJ925" s="86">
        <v>9273173022.4099998</v>
      </c>
      <c r="AK925" s="82">
        <v>1.8741000000000001</v>
      </c>
      <c r="AL925" s="82" t="s">
        <v>20546</v>
      </c>
      <c r="AM925" s="82" t="s">
        <v>4979</v>
      </c>
      <c r="AN925" s="82">
        <v>800280</v>
      </c>
      <c r="AO925" s="82" t="s">
        <v>5041</v>
      </c>
      <c r="AP925" s="82"/>
      <c r="AQ925" s="83"/>
      <c r="AR925" s="83"/>
      <c r="AS925" s="82">
        <v>0</v>
      </c>
      <c r="AT925" s="82"/>
      <c r="AU925" s="83">
        <v>45777</v>
      </c>
      <c r="AV925" s="82" t="s">
        <v>4979</v>
      </c>
      <c r="AW925" s="82">
        <v>2</v>
      </c>
      <c r="AX925" s="83"/>
      <c r="AY925" s="82" t="s">
        <v>4963</v>
      </c>
      <c r="AZ925" s="82">
        <v>1</v>
      </c>
      <c r="BA925" s="82"/>
      <c r="BB925" s="82"/>
      <c r="BC925" s="87"/>
      <c r="BD925" s="87"/>
      <c r="BE925" s="87"/>
      <c r="BF925" s="87"/>
      <c r="BG925" s="82" t="s">
        <v>4888</v>
      </c>
      <c r="BH925" s="82" t="s">
        <v>8775</v>
      </c>
      <c r="BI925" s="82"/>
      <c r="BJ925" s="82"/>
      <c r="BK925" s="82"/>
      <c r="BL925" s="86">
        <v>173784901.19999999</v>
      </c>
      <c r="BM925" s="82">
        <v>1.8741000000000001</v>
      </c>
      <c r="BN925" s="82" t="s">
        <v>5002</v>
      </c>
      <c r="BO925" s="82"/>
      <c r="BP925" s="88"/>
      <c r="BQ925" s="88"/>
      <c r="BR925" s="88"/>
      <c r="BS925" s="82"/>
      <c r="BT925" s="85"/>
    </row>
    <row r="926" spans="1:72" hidden="1">
      <c r="A926" s="82" t="s">
        <v>5105</v>
      </c>
      <c r="B926" s="82" t="s">
        <v>5106</v>
      </c>
      <c r="C926" s="82" t="s">
        <v>3219</v>
      </c>
      <c r="D926" s="82" t="s">
        <v>6177</v>
      </c>
      <c r="E926" s="82" t="s">
        <v>8793</v>
      </c>
      <c r="F926" s="82" t="s">
        <v>4978</v>
      </c>
      <c r="G926" s="83"/>
      <c r="H926" s="84">
        <v>200166</v>
      </c>
      <c r="I926" s="85"/>
      <c r="J926" s="82">
        <v>1285.0999999999999</v>
      </c>
      <c r="K926" s="86">
        <v>0</v>
      </c>
      <c r="L926" s="82"/>
      <c r="M926" s="82"/>
      <c r="N926" s="82"/>
      <c r="O926" s="82"/>
      <c r="P926" s="82" t="s">
        <v>8794</v>
      </c>
      <c r="Q926" s="86"/>
      <c r="R926" s="82">
        <v>0</v>
      </c>
      <c r="S926" s="86">
        <v>400332</v>
      </c>
      <c r="T926" s="83">
        <v>45777</v>
      </c>
      <c r="U926" s="82">
        <v>100</v>
      </c>
      <c r="V926" s="82">
        <v>24624</v>
      </c>
      <c r="W926" s="82" t="s">
        <v>4961</v>
      </c>
      <c r="X926" s="82">
        <v>596.83500000000004</v>
      </c>
      <c r="Y926" s="86">
        <v>119466076.13</v>
      </c>
      <c r="Z926" s="86"/>
      <c r="AA926" s="82">
        <v>1334.8</v>
      </c>
      <c r="AB926" s="86">
        <v>-3.72</v>
      </c>
      <c r="AC926" s="86">
        <v>257233326.59999999</v>
      </c>
      <c r="AD926" s="86">
        <v>257233326.59999999</v>
      </c>
      <c r="AE926" s="86">
        <v>0</v>
      </c>
      <c r="AF926" s="86">
        <v>137767250.47</v>
      </c>
      <c r="AG926" s="86">
        <v>147715500.66999999</v>
      </c>
      <c r="AH926" s="86">
        <v>-9948250.1999999993</v>
      </c>
      <c r="AI926" s="86"/>
      <c r="AJ926" s="86">
        <v>9273173022.4099998</v>
      </c>
      <c r="AK926" s="82">
        <v>2.774</v>
      </c>
      <c r="AL926" s="82" t="s">
        <v>8795</v>
      </c>
      <c r="AM926" s="82" t="s">
        <v>4979</v>
      </c>
      <c r="AN926" s="82">
        <v>75269</v>
      </c>
      <c r="AO926" s="82" t="s">
        <v>8796</v>
      </c>
      <c r="AP926" s="82"/>
      <c r="AQ926" s="83"/>
      <c r="AR926" s="83"/>
      <c r="AS926" s="82">
        <v>0</v>
      </c>
      <c r="AT926" s="82"/>
      <c r="AU926" s="83">
        <v>45777</v>
      </c>
      <c r="AV926" s="82" t="s">
        <v>4979</v>
      </c>
      <c r="AW926" s="82">
        <v>2</v>
      </c>
      <c r="AX926" s="83"/>
      <c r="AY926" s="82" t="s">
        <v>4963</v>
      </c>
      <c r="AZ926" s="82">
        <v>1</v>
      </c>
      <c r="BA926" s="82"/>
      <c r="BB926" s="82"/>
      <c r="BC926" s="87"/>
      <c r="BD926" s="87"/>
      <c r="BE926" s="87"/>
      <c r="BF926" s="87"/>
      <c r="BG926" s="82" t="s">
        <v>4888</v>
      </c>
      <c r="BH926" s="82" t="s">
        <v>8775</v>
      </c>
      <c r="BI926" s="82"/>
      <c r="BJ926" s="82"/>
      <c r="BK926" s="82"/>
      <c r="BL926" s="86">
        <v>257233326.59999999</v>
      </c>
      <c r="BM926" s="82">
        <v>2.774</v>
      </c>
      <c r="BN926" s="82" t="s">
        <v>8797</v>
      </c>
      <c r="BO926" s="82"/>
      <c r="BP926" s="88"/>
      <c r="BQ926" s="88"/>
      <c r="BR926" s="88"/>
      <c r="BS926" s="82"/>
      <c r="BT926" s="85"/>
    </row>
    <row r="927" spans="1:72" hidden="1">
      <c r="A927" s="82" t="s">
        <v>5105</v>
      </c>
      <c r="B927" s="82" t="s">
        <v>5106</v>
      </c>
      <c r="C927" s="82" t="s">
        <v>3236</v>
      </c>
      <c r="D927" s="82" t="s">
        <v>6432</v>
      </c>
      <c r="E927" s="82" t="s">
        <v>8800</v>
      </c>
      <c r="F927" s="82" t="s">
        <v>4978</v>
      </c>
      <c r="G927" s="83"/>
      <c r="H927" s="84">
        <v>5019</v>
      </c>
      <c r="I927" s="85"/>
      <c r="J927" s="82">
        <v>9850</v>
      </c>
      <c r="K927" s="86">
        <v>0</v>
      </c>
      <c r="L927" s="82"/>
      <c r="M927" s="82"/>
      <c r="N927" s="82"/>
      <c r="O927" s="82"/>
      <c r="P927" s="82" t="s">
        <v>5086</v>
      </c>
      <c r="Q927" s="86"/>
      <c r="R927" s="82">
        <v>0</v>
      </c>
      <c r="S927" s="86">
        <v>50190</v>
      </c>
      <c r="T927" s="83">
        <v>45777</v>
      </c>
      <c r="U927" s="82">
        <v>100</v>
      </c>
      <c r="V927" s="82">
        <v>147098</v>
      </c>
      <c r="W927" s="82" t="s">
        <v>4961</v>
      </c>
      <c r="X927" s="82">
        <v>8390.5580000000009</v>
      </c>
      <c r="Y927" s="86">
        <v>42112210.590000004</v>
      </c>
      <c r="Z927" s="86"/>
      <c r="AA927" s="82">
        <v>9991</v>
      </c>
      <c r="AB927" s="86">
        <v>-1.41</v>
      </c>
      <c r="AC927" s="86">
        <v>49437150</v>
      </c>
      <c r="AD927" s="86">
        <v>49437150</v>
      </c>
      <c r="AE927" s="86">
        <v>0</v>
      </c>
      <c r="AF927" s="86">
        <v>7324939.4100000001</v>
      </c>
      <c r="AG927" s="86">
        <v>8032618.4100000001</v>
      </c>
      <c r="AH927" s="86">
        <v>-707679</v>
      </c>
      <c r="AI927" s="86"/>
      <c r="AJ927" s="86">
        <v>9273173022.4099998</v>
      </c>
      <c r="AK927" s="82">
        <v>0.53310000000000002</v>
      </c>
      <c r="AL927" s="82" t="s">
        <v>8801</v>
      </c>
      <c r="AM927" s="82" t="s">
        <v>4979</v>
      </c>
      <c r="AN927" s="82">
        <v>795176</v>
      </c>
      <c r="AO927" s="82" t="s">
        <v>5015</v>
      </c>
      <c r="AP927" s="82"/>
      <c r="AQ927" s="83">
        <v>45684</v>
      </c>
      <c r="AR927" s="83"/>
      <c r="AS927" s="82">
        <v>0</v>
      </c>
      <c r="AT927" s="82"/>
      <c r="AU927" s="83">
        <v>45777</v>
      </c>
      <c r="AV927" s="82" t="s">
        <v>4979</v>
      </c>
      <c r="AW927" s="82">
        <v>10</v>
      </c>
      <c r="AX927" s="83"/>
      <c r="AY927" s="82" t="s">
        <v>4963</v>
      </c>
      <c r="AZ927" s="82">
        <v>1</v>
      </c>
      <c r="BA927" s="82"/>
      <c r="BB927" s="82"/>
      <c r="BC927" s="87"/>
      <c r="BD927" s="87"/>
      <c r="BE927" s="87"/>
      <c r="BF927" s="87"/>
      <c r="BG927" s="82" t="s">
        <v>4888</v>
      </c>
      <c r="BH927" s="82" t="s">
        <v>8775</v>
      </c>
      <c r="BI927" s="82"/>
      <c r="BJ927" s="82"/>
      <c r="BK927" s="82"/>
      <c r="BL927" s="86">
        <v>49437150</v>
      </c>
      <c r="BM927" s="82">
        <v>0.53310000000000002</v>
      </c>
      <c r="BN927" s="82" t="s">
        <v>5002</v>
      </c>
      <c r="BO927" s="82"/>
      <c r="BP927" s="88"/>
      <c r="BQ927" s="88"/>
      <c r="BR927" s="88"/>
      <c r="BS927" s="82"/>
      <c r="BT927" s="85"/>
    </row>
    <row r="928" spans="1:72" hidden="1">
      <c r="A928" s="82" t="s">
        <v>5105</v>
      </c>
      <c r="B928" s="82" t="s">
        <v>5106</v>
      </c>
      <c r="C928" s="82" t="s">
        <v>21841</v>
      </c>
      <c r="D928" s="82" t="s">
        <v>21842</v>
      </c>
      <c r="E928" s="82" t="s">
        <v>4965</v>
      </c>
      <c r="F928" s="82" t="s">
        <v>4966</v>
      </c>
      <c r="G928" s="83">
        <v>45779</v>
      </c>
      <c r="H928" s="84">
        <v>2168009.9369999999</v>
      </c>
      <c r="I928" s="85"/>
      <c r="J928" s="82">
        <v>99.98357</v>
      </c>
      <c r="K928" s="86">
        <v>0</v>
      </c>
      <c r="L928" s="82"/>
      <c r="M928" s="82"/>
      <c r="N928" s="82"/>
      <c r="O928" s="82"/>
      <c r="P928" s="82" t="s">
        <v>4967</v>
      </c>
      <c r="Q928" s="86">
        <v>216800993.69999999</v>
      </c>
      <c r="R928" s="82">
        <v>0.01</v>
      </c>
      <c r="S928" s="86">
        <v>216800993.69999999</v>
      </c>
      <c r="T928" s="83">
        <v>45777</v>
      </c>
      <c r="U928" s="82">
        <v>247</v>
      </c>
      <c r="V928" s="82">
        <v>178347</v>
      </c>
      <c r="W928" s="82" t="s">
        <v>4961</v>
      </c>
      <c r="X928" s="82">
        <v>99.967100000000002</v>
      </c>
      <c r="Y928" s="86">
        <v>216729765.90000001</v>
      </c>
      <c r="Z928" s="86">
        <v>216765379.80000001</v>
      </c>
      <c r="AA928" s="82"/>
      <c r="AB928" s="86"/>
      <c r="AC928" s="86">
        <v>216765379.80000001</v>
      </c>
      <c r="AD928" s="86">
        <v>216765379.80000001</v>
      </c>
      <c r="AE928" s="86">
        <v>35613.9</v>
      </c>
      <c r="AF928" s="86">
        <v>0</v>
      </c>
      <c r="AG928" s="86"/>
      <c r="AH928" s="86">
        <v>0</v>
      </c>
      <c r="AI928" s="86"/>
      <c r="AJ928" s="86">
        <v>9273173022.4099998</v>
      </c>
      <c r="AK928" s="82">
        <v>2.3376000000000001</v>
      </c>
      <c r="AL928" s="82" t="s">
        <v>21843</v>
      </c>
      <c r="AM928" s="82" t="s">
        <v>4968</v>
      </c>
      <c r="AN928" s="82">
        <v>73640</v>
      </c>
      <c r="AO928" s="82" t="s">
        <v>4967</v>
      </c>
      <c r="AP928" s="82"/>
      <c r="AQ928" s="83"/>
      <c r="AR928" s="83"/>
      <c r="AS928" s="82">
        <v>2</v>
      </c>
      <c r="AT928" s="82"/>
      <c r="AU928" s="83">
        <v>45777</v>
      </c>
      <c r="AV928" s="82" t="s">
        <v>4968</v>
      </c>
      <c r="AW928" s="82">
        <v>100</v>
      </c>
      <c r="AX928" s="83"/>
      <c r="AY928" s="82" t="s">
        <v>4969</v>
      </c>
      <c r="AZ928" s="82">
        <v>1</v>
      </c>
      <c r="BA928" s="82"/>
      <c r="BB928" s="82"/>
      <c r="BC928" s="87"/>
      <c r="BD928" s="87"/>
      <c r="BE928" s="87"/>
      <c r="BF928" s="87"/>
      <c r="BG928" s="82" t="s">
        <v>4888</v>
      </c>
      <c r="BH928" s="82" t="s">
        <v>8775</v>
      </c>
      <c r="BI928" s="82"/>
      <c r="BJ928" s="82"/>
      <c r="BK928" s="82"/>
      <c r="BL928" s="86">
        <v>216765379.80000001</v>
      </c>
      <c r="BM928" s="82">
        <v>2.3376000000000001</v>
      </c>
      <c r="BN928" s="82" t="s">
        <v>4967</v>
      </c>
      <c r="BO928" s="82"/>
      <c r="BP928" s="88"/>
      <c r="BQ928" s="88"/>
      <c r="BR928" s="88"/>
      <c r="BS928" s="82"/>
      <c r="BT928" s="85"/>
    </row>
    <row r="929" spans="1:72" hidden="1">
      <c r="A929" s="82" t="s">
        <v>5105</v>
      </c>
      <c r="B929" s="82" t="s">
        <v>5106</v>
      </c>
      <c r="C929" s="82"/>
      <c r="D929" s="82"/>
      <c r="E929" s="82"/>
      <c r="F929" s="82" t="s">
        <v>4970</v>
      </c>
      <c r="G929" s="83"/>
      <c r="H929" s="84"/>
      <c r="I929" s="85"/>
      <c r="J929" s="82"/>
      <c r="K929" s="86"/>
      <c r="L929" s="82"/>
      <c r="M929" s="82"/>
      <c r="N929" s="82"/>
      <c r="O929" s="82"/>
      <c r="P929" s="82" t="s">
        <v>4971</v>
      </c>
      <c r="Q929" s="86"/>
      <c r="R929" s="82">
        <v>0</v>
      </c>
      <c r="S929" s="86"/>
      <c r="T929" s="83">
        <v>45777</v>
      </c>
      <c r="U929" s="82"/>
      <c r="V929" s="82"/>
      <c r="W929" s="82"/>
      <c r="X929" s="82"/>
      <c r="Y929" s="86"/>
      <c r="Z929" s="86"/>
      <c r="AA929" s="82"/>
      <c r="AB929" s="86"/>
      <c r="AC929" s="86">
        <v>-10680209.1</v>
      </c>
      <c r="AD929" s="86">
        <v>-10680209.1</v>
      </c>
      <c r="AE929" s="86"/>
      <c r="AF929" s="86"/>
      <c r="AG929" s="86"/>
      <c r="AH929" s="86">
        <v>0</v>
      </c>
      <c r="AI929" s="86"/>
      <c r="AJ929" s="86"/>
      <c r="AK929" s="82">
        <v>-0.11550000000000001</v>
      </c>
      <c r="AL929" s="82"/>
      <c r="AM929" s="82"/>
      <c r="AN929" s="82"/>
      <c r="AO929" s="82" t="s">
        <v>4971</v>
      </c>
      <c r="AP929" s="82"/>
      <c r="AQ929" s="83"/>
      <c r="AR929" s="83"/>
      <c r="AS929" s="82"/>
      <c r="AT929" s="82"/>
      <c r="AU929" s="83"/>
      <c r="AV929" s="82"/>
      <c r="AW929" s="82"/>
      <c r="AX929" s="83"/>
      <c r="AY929" s="82" t="s">
        <v>4963</v>
      </c>
      <c r="AZ929" s="82">
        <v>1</v>
      </c>
      <c r="BA929" s="82"/>
      <c r="BB929" s="82"/>
      <c r="BC929" s="87"/>
      <c r="BD929" s="87"/>
      <c r="BE929" s="87"/>
      <c r="BF929" s="87"/>
      <c r="BG929" s="82" t="s">
        <v>4888</v>
      </c>
      <c r="BH929" s="82" t="s">
        <v>8775</v>
      </c>
      <c r="BI929" s="82"/>
      <c r="BJ929" s="82"/>
      <c r="BK929" s="82"/>
      <c r="BL929" s="86">
        <v>-10680209.1</v>
      </c>
      <c r="BM929" s="82">
        <v>-0.11559999999999999</v>
      </c>
      <c r="BN929" s="82" t="s">
        <v>4971</v>
      </c>
      <c r="BO929" s="82"/>
      <c r="BP929" s="88"/>
      <c r="BQ929" s="88"/>
      <c r="BR929" s="88"/>
      <c r="BS929" s="82"/>
      <c r="BT929" s="85"/>
    </row>
    <row r="930" spans="1:72">
      <c r="A930" s="82" t="s">
        <v>5111</v>
      </c>
      <c r="B930" s="82" t="s">
        <v>5112</v>
      </c>
      <c r="C930" s="82" t="s">
        <v>50</v>
      </c>
      <c r="D930" s="82" t="s">
        <v>9632</v>
      </c>
      <c r="E930" s="82" t="s">
        <v>9633</v>
      </c>
      <c r="F930" s="82" t="s">
        <v>4978</v>
      </c>
      <c r="G930" s="83"/>
      <c r="H930" s="84">
        <v>101493</v>
      </c>
      <c r="I930" s="85"/>
      <c r="J930" s="82">
        <v>661.5</v>
      </c>
      <c r="K930" s="86">
        <v>0</v>
      </c>
      <c r="L930" s="82"/>
      <c r="M930" s="82"/>
      <c r="N930" s="82"/>
      <c r="O930" s="82"/>
      <c r="P930" s="82" t="s">
        <v>8765</v>
      </c>
      <c r="Q930" s="86"/>
      <c r="R930" s="82">
        <v>0</v>
      </c>
      <c r="S930" s="86">
        <v>507465</v>
      </c>
      <c r="T930" s="83">
        <v>45777</v>
      </c>
      <c r="U930" s="82">
        <v>100</v>
      </c>
      <c r="V930" s="82">
        <v>136838</v>
      </c>
      <c r="W930" s="82" t="s">
        <v>4961</v>
      </c>
      <c r="X930" s="82">
        <v>741.61749999999995</v>
      </c>
      <c r="Y930" s="86">
        <v>75268981.969999999</v>
      </c>
      <c r="Z930" s="86"/>
      <c r="AA930" s="82">
        <v>673.7</v>
      </c>
      <c r="AB930" s="86">
        <v>-1.81</v>
      </c>
      <c r="AC930" s="86">
        <v>67137619.5</v>
      </c>
      <c r="AD930" s="86">
        <v>67137619.5</v>
      </c>
      <c r="AE930" s="86">
        <v>0</v>
      </c>
      <c r="AF930" s="86">
        <v>-8131362.4699999997</v>
      </c>
      <c r="AG930" s="86">
        <v>-6893147.8700000001</v>
      </c>
      <c r="AH930" s="86">
        <v>-1238214.6000000001</v>
      </c>
      <c r="AI930" s="86"/>
      <c r="AJ930" s="86">
        <v>5176613435.9300003</v>
      </c>
      <c r="AK930" s="82">
        <v>1.2968999999999999</v>
      </c>
      <c r="AL930" s="82" t="s">
        <v>9634</v>
      </c>
      <c r="AM930" s="82" t="s">
        <v>4979</v>
      </c>
      <c r="AN930" s="82">
        <v>793832</v>
      </c>
      <c r="AO930" s="82" t="s">
        <v>4989</v>
      </c>
      <c r="AP930" s="82"/>
      <c r="AQ930" s="83"/>
      <c r="AR930" s="83"/>
      <c r="AS930" s="82">
        <v>0</v>
      </c>
      <c r="AT930" s="82"/>
      <c r="AU930" s="83">
        <v>45777</v>
      </c>
      <c r="AV930" s="82" t="s">
        <v>4979</v>
      </c>
      <c r="AW930" s="82">
        <v>5</v>
      </c>
      <c r="AX930" s="83"/>
      <c r="AY930" s="82" t="s">
        <v>4963</v>
      </c>
      <c r="AZ930" s="82">
        <v>1</v>
      </c>
      <c r="BA930" s="82"/>
      <c r="BB930" s="82"/>
      <c r="BC930" s="87"/>
      <c r="BD930" s="87"/>
      <c r="BE930" s="87"/>
      <c r="BF930" s="87"/>
      <c r="BG930" s="82" t="s">
        <v>4888</v>
      </c>
      <c r="BH930" s="82" t="s">
        <v>5113</v>
      </c>
      <c r="BI930" s="82"/>
      <c r="BJ930" s="82"/>
      <c r="BK930" s="82"/>
      <c r="BL930" s="86">
        <v>67137619.5</v>
      </c>
      <c r="BM930" s="82">
        <v>1.2968999999999999</v>
      </c>
      <c r="BN930" s="82" t="s">
        <v>4964</v>
      </c>
      <c r="BO930" s="82"/>
      <c r="BP930" s="88"/>
      <c r="BQ930" s="88"/>
      <c r="BR930" s="88"/>
      <c r="BS930" s="82"/>
      <c r="BT930" s="85"/>
    </row>
    <row r="931" spans="1:72">
      <c r="A931" s="82" t="s">
        <v>5111</v>
      </c>
      <c r="B931" s="82" t="s">
        <v>5112</v>
      </c>
      <c r="C931" s="82" t="s">
        <v>78</v>
      </c>
      <c r="D931" s="82" t="s">
        <v>5107</v>
      </c>
      <c r="E931" s="82" t="s">
        <v>5108</v>
      </c>
      <c r="F931" s="82" t="s">
        <v>4978</v>
      </c>
      <c r="G931" s="83"/>
      <c r="H931" s="84">
        <v>25646</v>
      </c>
      <c r="I931" s="85"/>
      <c r="J931" s="82">
        <v>876.9</v>
      </c>
      <c r="K931" s="86">
        <v>0</v>
      </c>
      <c r="L931" s="82"/>
      <c r="M931" s="82"/>
      <c r="N931" s="82"/>
      <c r="O931" s="82"/>
      <c r="P931" s="82" t="s">
        <v>5109</v>
      </c>
      <c r="Q931" s="86"/>
      <c r="R931" s="82">
        <v>0</v>
      </c>
      <c r="S931" s="86">
        <v>256460</v>
      </c>
      <c r="T931" s="83">
        <v>45777</v>
      </c>
      <c r="U931" s="82">
        <v>100</v>
      </c>
      <c r="V931" s="82">
        <v>6439</v>
      </c>
      <c r="W931" s="82" t="s">
        <v>4961</v>
      </c>
      <c r="X931" s="82">
        <v>1421.0179000000001</v>
      </c>
      <c r="Y931" s="86">
        <v>36443425.590000004</v>
      </c>
      <c r="Z931" s="86"/>
      <c r="AA931" s="82">
        <v>889.15</v>
      </c>
      <c r="AB931" s="86">
        <v>-1.38</v>
      </c>
      <c r="AC931" s="86">
        <v>22488977.399999999</v>
      </c>
      <c r="AD931" s="86">
        <v>22488977.399999999</v>
      </c>
      <c r="AE931" s="86">
        <v>0</v>
      </c>
      <c r="AF931" s="86">
        <v>-13954448.189999999</v>
      </c>
      <c r="AG931" s="86">
        <v>-13640284.689999999</v>
      </c>
      <c r="AH931" s="86">
        <v>-314163.5</v>
      </c>
      <c r="AI931" s="86"/>
      <c r="AJ931" s="86">
        <v>5176613435.9300003</v>
      </c>
      <c r="AK931" s="82">
        <v>0.43440000000000001</v>
      </c>
      <c r="AL931" s="82" t="s">
        <v>5110</v>
      </c>
      <c r="AM931" s="82" t="s">
        <v>4979</v>
      </c>
      <c r="AN931" s="82">
        <v>5984</v>
      </c>
      <c r="AO931" s="82" t="s">
        <v>5015</v>
      </c>
      <c r="AP931" s="82"/>
      <c r="AQ931" s="83">
        <v>45426</v>
      </c>
      <c r="AR931" s="83"/>
      <c r="AS931" s="82">
        <v>0</v>
      </c>
      <c r="AT931" s="82"/>
      <c r="AU931" s="83">
        <v>45777</v>
      </c>
      <c r="AV931" s="82" t="s">
        <v>4979</v>
      </c>
      <c r="AW931" s="82">
        <v>10</v>
      </c>
      <c r="AX931" s="83"/>
      <c r="AY931" s="82" t="s">
        <v>4963</v>
      </c>
      <c r="AZ931" s="82">
        <v>1</v>
      </c>
      <c r="BA931" s="82"/>
      <c r="BB931" s="82"/>
      <c r="BC931" s="87"/>
      <c r="BD931" s="87"/>
      <c r="BE931" s="87"/>
      <c r="BF931" s="87"/>
      <c r="BG931" s="82" t="s">
        <v>4888</v>
      </c>
      <c r="BH931" s="82" t="s">
        <v>5113</v>
      </c>
      <c r="BI931" s="82"/>
      <c r="BJ931" s="82"/>
      <c r="BK931" s="82"/>
      <c r="BL931" s="86">
        <v>22488977.399999999</v>
      </c>
      <c r="BM931" s="82">
        <v>0.43440000000000001</v>
      </c>
      <c r="BN931" s="82" t="s">
        <v>5002</v>
      </c>
      <c r="BO931" s="82"/>
      <c r="BP931" s="88"/>
      <c r="BQ931" s="88"/>
      <c r="BR931" s="88"/>
      <c r="BS931" s="82"/>
      <c r="BT931" s="85"/>
    </row>
    <row r="932" spans="1:72">
      <c r="A932" s="82" t="s">
        <v>5111</v>
      </c>
      <c r="B932" s="82" t="s">
        <v>5112</v>
      </c>
      <c r="C932" s="82" t="s">
        <v>89</v>
      </c>
      <c r="D932" s="82" t="s">
        <v>3487</v>
      </c>
      <c r="E932" s="82" t="s">
        <v>9617</v>
      </c>
      <c r="F932" s="82" t="s">
        <v>4978</v>
      </c>
      <c r="G932" s="83"/>
      <c r="H932" s="84">
        <v>474380</v>
      </c>
      <c r="I932" s="85"/>
      <c r="J932" s="82">
        <v>175.72</v>
      </c>
      <c r="K932" s="86">
        <v>0</v>
      </c>
      <c r="L932" s="82"/>
      <c r="M932" s="82"/>
      <c r="N932" s="82"/>
      <c r="O932" s="82"/>
      <c r="P932" s="82" t="s">
        <v>5014</v>
      </c>
      <c r="Q932" s="86"/>
      <c r="R932" s="82">
        <v>0</v>
      </c>
      <c r="S932" s="86">
        <v>948760</v>
      </c>
      <c r="T932" s="83">
        <v>45777</v>
      </c>
      <c r="U932" s="82">
        <v>100</v>
      </c>
      <c r="V932" s="82">
        <v>161076</v>
      </c>
      <c r="W932" s="82" t="s">
        <v>4961</v>
      </c>
      <c r="X932" s="82">
        <v>193.02019999999999</v>
      </c>
      <c r="Y932" s="86">
        <v>91564931.040000007</v>
      </c>
      <c r="Z932" s="86"/>
      <c r="AA932" s="82">
        <v>177.63</v>
      </c>
      <c r="AB932" s="86">
        <v>-1.08</v>
      </c>
      <c r="AC932" s="86">
        <v>83358053.599999994</v>
      </c>
      <c r="AD932" s="86">
        <v>83358053.599999994</v>
      </c>
      <c r="AE932" s="86">
        <v>0</v>
      </c>
      <c r="AF932" s="86">
        <v>-8206877.4400000004</v>
      </c>
      <c r="AG932" s="86">
        <v>-7300811.6399999997</v>
      </c>
      <c r="AH932" s="86">
        <v>-906065.8</v>
      </c>
      <c r="AI932" s="86"/>
      <c r="AJ932" s="86">
        <v>5176613435.9300003</v>
      </c>
      <c r="AK932" s="82">
        <v>1.6103000000000001</v>
      </c>
      <c r="AL932" s="82" t="s">
        <v>9618</v>
      </c>
      <c r="AM932" s="82" t="s">
        <v>4979</v>
      </c>
      <c r="AN932" s="82">
        <v>797428</v>
      </c>
      <c r="AO932" s="82" t="s">
        <v>5015</v>
      </c>
      <c r="AP932" s="82"/>
      <c r="AQ932" s="83"/>
      <c r="AR932" s="83"/>
      <c r="AS932" s="82">
        <v>0</v>
      </c>
      <c r="AT932" s="82"/>
      <c r="AU932" s="83">
        <v>45777</v>
      </c>
      <c r="AV932" s="82" t="s">
        <v>4979</v>
      </c>
      <c r="AW932" s="82">
        <v>2</v>
      </c>
      <c r="AX932" s="83"/>
      <c r="AY932" s="82" t="s">
        <v>4963</v>
      </c>
      <c r="AZ932" s="82">
        <v>1</v>
      </c>
      <c r="BA932" s="82"/>
      <c r="BB932" s="82"/>
      <c r="BC932" s="87"/>
      <c r="BD932" s="87"/>
      <c r="BE932" s="87"/>
      <c r="BF932" s="87"/>
      <c r="BG932" s="82" t="s">
        <v>4888</v>
      </c>
      <c r="BH932" s="82" t="s">
        <v>5113</v>
      </c>
      <c r="BI932" s="82"/>
      <c r="BJ932" s="82"/>
      <c r="BK932" s="82"/>
      <c r="BL932" s="86">
        <v>83358053.599999994</v>
      </c>
      <c r="BM932" s="82">
        <v>1.6103000000000001</v>
      </c>
      <c r="BN932" s="82" t="s">
        <v>5002</v>
      </c>
      <c r="BO932" s="82"/>
      <c r="BP932" s="88"/>
      <c r="BQ932" s="88"/>
      <c r="BR932" s="88"/>
      <c r="BS932" s="82"/>
      <c r="BT932" s="85"/>
    </row>
    <row r="933" spans="1:72">
      <c r="A933" s="82" t="s">
        <v>5111</v>
      </c>
      <c r="B933" s="82" t="s">
        <v>5112</v>
      </c>
      <c r="C933" s="82" t="s">
        <v>9464</v>
      </c>
      <c r="D933" s="82" t="s">
        <v>9465</v>
      </c>
      <c r="E933" s="82" t="s">
        <v>9466</v>
      </c>
      <c r="F933" s="82" t="s">
        <v>4978</v>
      </c>
      <c r="G933" s="83"/>
      <c r="H933" s="84">
        <v>326140</v>
      </c>
      <c r="I933" s="85"/>
      <c r="J933" s="82">
        <v>307.25</v>
      </c>
      <c r="K933" s="86">
        <v>0</v>
      </c>
      <c r="L933" s="82"/>
      <c r="M933" s="82"/>
      <c r="N933" s="82"/>
      <c r="O933" s="82"/>
      <c r="P933" s="82" t="s">
        <v>8927</v>
      </c>
      <c r="Q933" s="86"/>
      <c r="R933" s="82">
        <v>0</v>
      </c>
      <c r="S933" s="86">
        <v>652280</v>
      </c>
      <c r="T933" s="83">
        <v>45777</v>
      </c>
      <c r="U933" s="82">
        <v>100</v>
      </c>
      <c r="V933" s="82">
        <v>171313</v>
      </c>
      <c r="W933" s="82" t="s">
        <v>4961</v>
      </c>
      <c r="X933" s="82">
        <v>326.6789</v>
      </c>
      <c r="Y933" s="86">
        <v>106543055.92</v>
      </c>
      <c r="Z933" s="86"/>
      <c r="AA933" s="82">
        <v>315.05</v>
      </c>
      <c r="AB933" s="86">
        <v>-2.48</v>
      </c>
      <c r="AC933" s="86">
        <v>100206515</v>
      </c>
      <c r="AD933" s="86">
        <v>100206515</v>
      </c>
      <c r="AE933" s="86">
        <v>0</v>
      </c>
      <c r="AF933" s="86">
        <v>-6336540.9199999999</v>
      </c>
      <c r="AG933" s="86">
        <v>-3792648.92</v>
      </c>
      <c r="AH933" s="86">
        <v>-2543892</v>
      </c>
      <c r="AI933" s="86"/>
      <c r="AJ933" s="86">
        <v>5176613435.9300003</v>
      </c>
      <c r="AK933" s="82">
        <v>1.9358</v>
      </c>
      <c r="AL933" s="82" t="s">
        <v>9467</v>
      </c>
      <c r="AM933" s="82" t="s">
        <v>4979</v>
      </c>
      <c r="AN933" s="82">
        <v>798965</v>
      </c>
      <c r="AO933" s="82" t="s">
        <v>8614</v>
      </c>
      <c r="AP933" s="82"/>
      <c r="AQ933" s="83"/>
      <c r="AR933" s="83"/>
      <c r="AS933" s="82">
        <v>0</v>
      </c>
      <c r="AT933" s="82"/>
      <c r="AU933" s="83">
        <v>45777</v>
      </c>
      <c r="AV933" s="82" t="s">
        <v>4979</v>
      </c>
      <c r="AW933" s="82">
        <v>2</v>
      </c>
      <c r="AX933" s="83"/>
      <c r="AY933" s="82" t="s">
        <v>4963</v>
      </c>
      <c r="AZ933" s="82">
        <v>1</v>
      </c>
      <c r="BA933" s="82"/>
      <c r="BB933" s="82"/>
      <c r="BC933" s="87"/>
      <c r="BD933" s="87"/>
      <c r="BE933" s="87"/>
      <c r="BF933" s="87"/>
      <c r="BG933" s="82" t="s">
        <v>4888</v>
      </c>
      <c r="BH933" s="82" t="s">
        <v>5113</v>
      </c>
      <c r="BI933" s="82"/>
      <c r="BJ933" s="82"/>
      <c r="BK933" s="82"/>
      <c r="BL933" s="86">
        <v>100206515</v>
      </c>
      <c r="BM933" s="82">
        <v>1.9358</v>
      </c>
      <c r="BN933" s="82" t="s">
        <v>4980</v>
      </c>
      <c r="BO933" s="82"/>
      <c r="BP933" s="88"/>
      <c r="BQ933" s="88"/>
      <c r="BR933" s="88"/>
      <c r="BS933" s="82"/>
      <c r="BT933" s="85"/>
    </row>
    <row r="934" spans="1:72">
      <c r="A934" s="82" t="s">
        <v>5111</v>
      </c>
      <c r="B934" s="82" t="s">
        <v>5112</v>
      </c>
      <c r="C934" s="82" t="s">
        <v>155</v>
      </c>
      <c r="D934" s="82" t="s">
        <v>22091</v>
      </c>
      <c r="E934" s="82" t="s">
        <v>22092</v>
      </c>
      <c r="F934" s="82" t="s">
        <v>4978</v>
      </c>
      <c r="G934" s="83"/>
      <c r="H934" s="84">
        <v>11383</v>
      </c>
      <c r="I934" s="85"/>
      <c r="J934" s="82">
        <v>6155.5</v>
      </c>
      <c r="K934" s="86">
        <v>0</v>
      </c>
      <c r="L934" s="82"/>
      <c r="M934" s="82"/>
      <c r="N934" s="82"/>
      <c r="O934" s="82"/>
      <c r="P934" s="82" t="s">
        <v>5018</v>
      </c>
      <c r="Q934" s="86"/>
      <c r="R934" s="82">
        <v>0</v>
      </c>
      <c r="S934" s="86">
        <v>113830</v>
      </c>
      <c r="T934" s="83">
        <v>45777</v>
      </c>
      <c r="U934" s="82">
        <v>100</v>
      </c>
      <c r="V934" s="82">
        <v>88149</v>
      </c>
      <c r="W934" s="82" t="s">
        <v>4961</v>
      </c>
      <c r="X934" s="82">
        <v>6604.5731999999998</v>
      </c>
      <c r="Y934" s="86">
        <v>75179856.989999995</v>
      </c>
      <c r="Z934" s="86"/>
      <c r="AA934" s="82">
        <v>6315.5</v>
      </c>
      <c r="AB934" s="86">
        <v>-2.5299999999999998</v>
      </c>
      <c r="AC934" s="86">
        <v>70068056.5</v>
      </c>
      <c r="AD934" s="86">
        <v>70068056.5</v>
      </c>
      <c r="AE934" s="86">
        <v>0</v>
      </c>
      <c r="AF934" s="86">
        <v>-5111800.49</v>
      </c>
      <c r="AG934" s="86">
        <v>-3290520.49</v>
      </c>
      <c r="AH934" s="86">
        <v>-1821280</v>
      </c>
      <c r="AI934" s="86"/>
      <c r="AJ934" s="86">
        <v>5176613435.9300003</v>
      </c>
      <c r="AK934" s="82">
        <v>1.3535999999999999</v>
      </c>
      <c r="AL934" s="82" t="s">
        <v>22093</v>
      </c>
      <c r="AM934" s="82" t="s">
        <v>4979</v>
      </c>
      <c r="AN934" s="82">
        <v>783569</v>
      </c>
      <c r="AO934" s="82" t="s">
        <v>4998</v>
      </c>
      <c r="AP934" s="82"/>
      <c r="AQ934" s="83"/>
      <c r="AR934" s="83"/>
      <c r="AS934" s="82">
        <v>0</v>
      </c>
      <c r="AT934" s="82"/>
      <c r="AU934" s="83">
        <v>45777</v>
      </c>
      <c r="AV934" s="82" t="s">
        <v>4979</v>
      </c>
      <c r="AW934" s="82">
        <v>10</v>
      </c>
      <c r="AX934" s="83"/>
      <c r="AY934" s="82" t="s">
        <v>4963</v>
      </c>
      <c r="AZ934" s="82">
        <v>1</v>
      </c>
      <c r="BA934" s="82"/>
      <c r="BB934" s="82"/>
      <c r="BC934" s="87"/>
      <c r="BD934" s="87"/>
      <c r="BE934" s="87"/>
      <c r="BF934" s="87"/>
      <c r="BG934" s="82" t="s">
        <v>4888</v>
      </c>
      <c r="BH934" s="82" t="s">
        <v>5113</v>
      </c>
      <c r="BI934" s="82"/>
      <c r="BJ934" s="82"/>
      <c r="BK934" s="82"/>
      <c r="BL934" s="86">
        <v>70068056.5</v>
      </c>
      <c r="BM934" s="82">
        <v>1.3535999999999999</v>
      </c>
      <c r="BN934" s="82" t="s">
        <v>4998</v>
      </c>
      <c r="BO934" s="82"/>
      <c r="BP934" s="88"/>
      <c r="BQ934" s="88"/>
      <c r="BR934" s="88"/>
      <c r="BS934" s="82"/>
      <c r="BT934" s="85"/>
    </row>
    <row r="935" spans="1:72">
      <c r="A935" s="82" t="s">
        <v>5111</v>
      </c>
      <c r="B935" s="82" t="s">
        <v>5112</v>
      </c>
      <c r="C935" s="82" t="s">
        <v>223</v>
      </c>
      <c r="D935" s="82" t="s">
        <v>5078</v>
      </c>
      <c r="E935" s="82" t="s">
        <v>5079</v>
      </c>
      <c r="F935" s="82" t="s">
        <v>4978</v>
      </c>
      <c r="G935" s="83"/>
      <c r="H935" s="84">
        <v>324784</v>
      </c>
      <c r="I935" s="85"/>
      <c r="J935" s="82">
        <v>252.95</v>
      </c>
      <c r="K935" s="86">
        <v>0</v>
      </c>
      <c r="L935" s="82"/>
      <c r="M935" s="82"/>
      <c r="N935" s="82"/>
      <c r="O935" s="82"/>
      <c r="P935" s="82" t="s">
        <v>4995</v>
      </c>
      <c r="Q935" s="86"/>
      <c r="R935" s="82">
        <v>0</v>
      </c>
      <c r="S935" s="86">
        <v>324784</v>
      </c>
      <c r="T935" s="83">
        <v>45777</v>
      </c>
      <c r="U935" s="82">
        <v>100</v>
      </c>
      <c r="V935" s="82">
        <v>161781</v>
      </c>
      <c r="W935" s="82" t="s">
        <v>4961</v>
      </c>
      <c r="X935" s="82">
        <v>220.82929999999999</v>
      </c>
      <c r="Y935" s="86">
        <v>71721831.840000004</v>
      </c>
      <c r="Z935" s="86"/>
      <c r="AA935" s="82">
        <v>259.8</v>
      </c>
      <c r="AB935" s="86">
        <v>-2.64</v>
      </c>
      <c r="AC935" s="86">
        <v>82154112.799999997</v>
      </c>
      <c r="AD935" s="86">
        <v>82154112.799999997</v>
      </c>
      <c r="AE935" s="86">
        <v>0</v>
      </c>
      <c r="AF935" s="86">
        <v>10432280.960000001</v>
      </c>
      <c r="AG935" s="86">
        <v>12657051.359999999</v>
      </c>
      <c r="AH935" s="86">
        <v>-2224770.4</v>
      </c>
      <c r="AI935" s="86"/>
      <c r="AJ935" s="86">
        <v>5176613435.9300003</v>
      </c>
      <c r="AK935" s="82">
        <v>1.587</v>
      </c>
      <c r="AL935" s="82" t="s">
        <v>5080</v>
      </c>
      <c r="AM935" s="82" t="s">
        <v>4979</v>
      </c>
      <c r="AN935" s="82">
        <v>797537</v>
      </c>
      <c r="AO935" s="82" t="s">
        <v>4996</v>
      </c>
      <c r="AP935" s="82"/>
      <c r="AQ935" s="83">
        <v>45477</v>
      </c>
      <c r="AR935" s="83"/>
      <c r="AS935" s="82">
        <v>0</v>
      </c>
      <c r="AT935" s="82"/>
      <c r="AU935" s="83">
        <v>45777</v>
      </c>
      <c r="AV935" s="82" t="s">
        <v>4979</v>
      </c>
      <c r="AW935" s="82">
        <v>1</v>
      </c>
      <c r="AX935" s="83"/>
      <c r="AY935" s="82" t="s">
        <v>4963</v>
      </c>
      <c r="AZ935" s="82">
        <v>1</v>
      </c>
      <c r="BA935" s="82"/>
      <c r="BB935" s="82"/>
      <c r="BC935" s="87"/>
      <c r="BD935" s="87"/>
      <c r="BE935" s="87"/>
      <c r="BF935" s="87"/>
      <c r="BG935" s="82" t="s">
        <v>4888</v>
      </c>
      <c r="BH935" s="82" t="s">
        <v>5113</v>
      </c>
      <c r="BI935" s="82"/>
      <c r="BJ935" s="82"/>
      <c r="BK935" s="82"/>
      <c r="BL935" s="86">
        <v>82154112.799999997</v>
      </c>
      <c r="BM935" s="82">
        <v>1.587</v>
      </c>
      <c r="BN935" s="82" t="s">
        <v>4997</v>
      </c>
      <c r="BO935" s="82"/>
      <c r="BP935" s="88"/>
      <c r="BQ935" s="88"/>
      <c r="BR935" s="88"/>
      <c r="BS935" s="82"/>
      <c r="BT935" s="85"/>
    </row>
    <row r="936" spans="1:72">
      <c r="A936" s="82" t="s">
        <v>5111</v>
      </c>
      <c r="B936" s="82" t="s">
        <v>5112</v>
      </c>
      <c r="C936" s="82" t="s">
        <v>229</v>
      </c>
      <c r="D936" s="82" t="s">
        <v>5016</v>
      </c>
      <c r="E936" s="82" t="s">
        <v>3343</v>
      </c>
      <c r="F936" s="82" t="s">
        <v>4978</v>
      </c>
      <c r="G936" s="83"/>
      <c r="H936" s="84">
        <v>185021</v>
      </c>
      <c r="I936" s="85"/>
      <c r="J936" s="82">
        <v>396.35</v>
      </c>
      <c r="K936" s="86">
        <v>0</v>
      </c>
      <c r="L936" s="82"/>
      <c r="M936" s="82"/>
      <c r="N936" s="82"/>
      <c r="O936" s="82"/>
      <c r="P936" s="82" t="s">
        <v>5009</v>
      </c>
      <c r="Q936" s="86"/>
      <c r="R936" s="82">
        <v>0</v>
      </c>
      <c r="S936" s="86">
        <v>740084</v>
      </c>
      <c r="T936" s="83">
        <v>45777</v>
      </c>
      <c r="U936" s="82">
        <v>100</v>
      </c>
      <c r="V936" s="82">
        <v>99994</v>
      </c>
      <c r="W936" s="82" t="s">
        <v>4961</v>
      </c>
      <c r="X936" s="82">
        <v>475.68470000000002</v>
      </c>
      <c r="Y936" s="86">
        <v>88011664.980000004</v>
      </c>
      <c r="Z936" s="86"/>
      <c r="AA936" s="82">
        <v>404.7</v>
      </c>
      <c r="AB936" s="86">
        <v>-2.06</v>
      </c>
      <c r="AC936" s="86">
        <v>73333073.349999994</v>
      </c>
      <c r="AD936" s="86">
        <v>73333073.349999994</v>
      </c>
      <c r="AE936" s="86">
        <v>0</v>
      </c>
      <c r="AF936" s="86">
        <v>-14678591.630000001</v>
      </c>
      <c r="AG936" s="86">
        <v>-13133666.279999999</v>
      </c>
      <c r="AH936" s="86">
        <v>-1544925.35</v>
      </c>
      <c r="AI936" s="86"/>
      <c r="AJ936" s="86">
        <v>5176613435.9300003</v>
      </c>
      <c r="AK936" s="82">
        <v>1.4166000000000001</v>
      </c>
      <c r="AL936" s="82" t="s">
        <v>5017</v>
      </c>
      <c r="AM936" s="82" t="s">
        <v>4979</v>
      </c>
      <c r="AN936" s="82">
        <v>786005</v>
      </c>
      <c r="AO936" s="82" t="s">
        <v>5010</v>
      </c>
      <c r="AP936" s="82"/>
      <c r="AQ936" s="83">
        <v>45512</v>
      </c>
      <c r="AR936" s="83"/>
      <c r="AS936" s="82">
        <v>0</v>
      </c>
      <c r="AT936" s="82"/>
      <c r="AU936" s="83">
        <v>45777</v>
      </c>
      <c r="AV936" s="82" t="s">
        <v>4979</v>
      </c>
      <c r="AW936" s="82">
        <v>4</v>
      </c>
      <c r="AX936" s="83"/>
      <c r="AY936" s="82" t="s">
        <v>4963</v>
      </c>
      <c r="AZ936" s="82">
        <v>1</v>
      </c>
      <c r="BA936" s="82"/>
      <c r="BB936" s="82"/>
      <c r="BC936" s="87"/>
      <c r="BD936" s="87"/>
      <c r="BE936" s="87"/>
      <c r="BF936" s="87"/>
      <c r="BG936" s="82" t="s">
        <v>4888</v>
      </c>
      <c r="BH936" s="82" t="s">
        <v>5113</v>
      </c>
      <c r="BI936" s="82"/>
      <c r="BJ936" s="82"/>
      <c r="BK936" s="82"/>
      <c r="BL936" s="86">
        <v>73333073.349999994</v>
      </c>
      <c r="BM936" s="82">
        <v>1.4166000000000001</v>
      </c>
      <c r="BN936" s="82" t="s">
        <v>5011</v>
      </c>
      <c r="BO936" s="82"/>
      <c r="BP936" s="88"/>
      <c r="BQ936" s="88"/>
      <c r="BR936" s="88"/>
      <c r="BS936" s="82"/>
      <c r="BT936" s="85"/>
    </row>
    <row r="937" spans="1:72">
      <c r="A937" s="82" t="s">
        <v>5111</v>
      </c>
      <c r="B937" s="82" t="s">
        <v>5112</v>
      </c>
      <c r="C937" s="82" t="s">
        <v>227</v>
      </c>
      <c r="D937" s="82" t="s">
        <v>5991</v>
      </c>
      <c r="E937" s="82" t="s">
        <v>9192</v>
      </c>
      <c r="F937" s="82" t="s">
        <v>4978</v>
      </c>
      <c r="G937" s="83"/>
      <c r="H937" s="84">
        <v>159963</v>
      </c>
      <c r="I937" s="85"/>
      <c r="J937" s="82">
        <v>363.8</v>
      </c>
      <c r="K937" s="86">
        <v>0</v>
      </c>
      <c r="L937" s="82"/>
      <c r="M937" s="82"/>
      <c r="N937" s="82"/>
      <c r="O937" s="82"/>
      <c r="P937" s="82" t="s">
        <v>5066</v>
      </c>
      <c r="Q937" s="86"/>
      <c r="R937" s="82">
        <v>0</v>
      </c>
      <c r="S937" s="86">
        <v>1599630</v>
      </c>
      <c r="T937" s="83">
        <v>45777</v>
      </c>
      <c r="U937" s="82">
        <v>100</v>
      </c>
      <c r="V937" s="82">
        <v>6460</v>
      </c>
      <c r="W937" s="82" t="s">
        <v>4961</v>
      </c>
      <c r="X937" s="82">
        <v>342.78</v>
      </c>
      <c r="Y937" s="86">
        <v>54832122.990000002</v>
      </c>
      <c r="Z937" s="86"/>
      <c r="AA937" s="82">
        <v>380.75</v>
      </c>
      <c r="AB937" s="86">
        <v>-4.45</v>
      </c>
      <c r="AC937" s="86">
        <v>58194539.399999999</v>
      </c>
      <c r="AD937" s="86">
        <v>58194539.399999999</v>
      </c>
      <c r="AE937" s="86">
        <v>0</v>
      </c>
      <c r="AF937" s="86">
        <v>3362416.41</v>
      </c>
      <c r="AG937" s="86">
        <v>6073789.2599999998</v>
      </c>
      <c r="AH937" s="86">
        <v>-2711372.85</v>
      </c>
      <c r="AI937" s="86"/>
      <c r="AJ937" s="86">
        <v>5176613435.9300003</v>
      </c>
      <c r="AK937" s="82">
        <v>1.1242000000000001</v>
      </c>
      <c r="AL937" s="82" t="s">
        <v>9193</v>
      </c>
      <c r="AM937" s="82" t="s">
        <v>4979</v>
      </c>
      <c r="AN937" s="82">
        <v>6103</v>
      </c>
      <c r="AO937" s="82" t="s">
        <v>5067</v>
      </c>
      <c r="AP937" s="82"/>
      <c r="AQ937" s="83">
        <v>45491</v>
      </c>
      <c r="AR937" s="83"/>
      <c r="AS937" s="82">
        <v>0</v>
      </c>
      <c r="AT937" s="82"/>
      <c r="AU937" s="83">
        <v>45777</v>
      </c>
      <c r="AV937" s="82" t="s">
        <v>4979</v>
      </c>
      <c r="AW937" s="82">
        <v>10</v>
      </c>
      <c r="AX937" s="83"/>
      <c r="AY937" s="82" t="s">
        <v>4963</v>
      </c>
      <c r="AZ937" s="82">
        <v>1</v>
      </c>
      <c r="BA937" s="82"/>
      <c r="BB937" s="82"/>
      <c r="BC937" s="87"/>
      <c r="BD937" s="87"/>
      <c r="BE937" s="87"/>
      <c r="BF937" s="87"/>
      <c r="BG937" s="82" t="s">
        <v>4888</v>
      </c>
      <c r="BH937" s="82" t="s">
        <v>5113</v>
      </c>
      <c r="BI937" s="82"/>
      <c r="BJ937" s="82"/>
      <c r="BK937" s="82"/>
      <c r="BL937" s="86">
        <v>58194539.399999999</v>
      </c>
      <c r="BM937" s="82">
        <v>1.1242000000000001</v>
      </c>
      <c r="BN937" s="82" t="s">
        <v>5068</v>
      </c>
      <c r="BO937" s="82"/>
      <c r="BP937" s="88"/>
      <c r="BQ937" s="88"/>
      <c r="BR937" s="88"/>
      <c r="BS937" s="82"/>
      <c r="BT937" s="85"/>
    </row>
    <row r="938" spans="1:72">
      <c r="A938" s="82" t="s">
        <v>5111</v>
      </c>
      <c r="B938" s="82" t="s">
        <v>5112</v>
      </c>
      <c r="C938" s="82" t="s">
        <v>303</v>
      </c>
      <c r="D938" s="82" t="s">
        <v>5114</v>
      </c>
      <c r="E938" s="82" t="s">
        <v>3344</v>
      </c>
      <c r="F938" s="82" t="s">
        <v>4978</v>
      </c>
      <c r="G938" s="83"/>
      <c r="H938" s="84">
        <v>91700</v>
      </c>
      <c r="I938" s="85"/>
      <c r="J938" s="82">
        <v>861.1</v>
      </c>
      <c r="K938" s="86">
        <v>0</v>
      </c>
      <c r="L938" s="82"/>
      <c r="M938" s="82"/>
      <c r="N938" s="82"/>
      <c r="O938" s="82"/>
      <c r="P938" s="82" t="s">
        <v>5082</v>
      </c>
      <c r="Q938" s="86"/>
      <c r="R938" s="82">
        <v>0</v>
      </c>
      <c r="S938" s="86">
        <v>183400</v>
      </c>
      <c r="T938" s="83">
        <v>45777</v>
      </c>
      <c r="U938" s="82">
        <v>100</v>
      </c>
      <c r="V938" s="82">
        <v>156556</v>
      </c>
      <c r="W938" s="82" t="s">
        <v>4961</v>
      </c>
      <c r="X938" s="82">
        <v>512.58219999999994</v>
      </c>
      <c r="Y938" s="86">
        <v>47003791.359999999</v>
      </c>
      <c r="Z938" s="86"/>
      <c r="AA938" s="82">
        <v>860.8</v>
      </c>
      <c r="AB938" s="86">
        <v>0.03</v>
      </c>
      <c r="AC938" s="86">
        <v>78962870</v>
      </c>
      <c r="AD938" s="86">
        <v>78962870</v>
      </c>
      <c r="AE938" s="86">
        <v>0</v>
      </c>
      <c r="AF938" s="86">
        <v>31959078.640000001</v>
      </c>
      <c r="AG938" s="86">
        <v>31931568.640000001</v>
      </c>
      <c r="AH938" s="86">
        <v>27510</v>
      </c>
      <c r="AI938" s="86"/>
      <c r="AJ938" s="86">
        <v>5176613435.9300003</v>
      </c>
      <c r="AK938" s="82">
        <v>1.5254000000000001</v>
      </c>
      <c r="AL938" s="82" t="s">
        <v>5115</v>
      </c>
      <c r="AM938" s="82" t="s">
        <v>4979</v>
      </c>
      <c r="AN938" s="82">
        <v>796697</v>
      </c>
      <c r="AO938" s="82" t="s">
        <v>5041</v>
      </c>
      <c r="AP938" s="82"/>
      <c r="AQ938" s="83"/>
      <c r="AR938" s="83"/>
      <c r="AS938" s="82">
        <v>0</v>
      </c>
      <c r="AT938" s="82"/>
      <c r="AU938" s="83">
        <v>45777</v>
      </c>
      <c r="AV938" s="82" t="s">
        <v>4979</v>
      </c>
      <c r="AW938" s="82">
        <v>2</v>
      </c>
      <c r="AX938" s="83"/>
      <c r="AY938" s="82" t="s">
        <v>4963</v>
      </c>
      <c r="AZ938" s="82">
        <v>1</v>
      </c>
      <c r="BA938" s="82"/>
      <c r="BB938" s="82"/>
      <c r="BC938" s="87"/>
      <c r="BD938" s="87"/>
      <c r="BE938" s="87"/>
      <c r="BF938" s="87"/>
      <c r="BG938" s="82" t="s">
        <v>4888</v>
      </c>
      <c r="BH938" s="82" t="s">
        <v>5113</v>
      </c>
      <c r="BI938" s="82"/>
      <c r="BJ938" s="82"/>
      <c r="BK938" s="82"/>
      <c r="BL938" s="86">
        <v>78962870</v>
      </c>
      <c r="BM938" s="82">
        <v>1.5254000000000001</v>
      </c>
      <c r="BN938" s="82" t="s">
        <v>5002</v>
      </c>
      <c r="BO938" s="82"/>
      <c r="BP938" s="88"/>
      <c r="BQ938" s="88"/>
      <c r="BR938" s="88"/>
      <c r="BS938" s="82"/>
      <c r="BT938" s="85"/>
    </row>
    <row r="939" spans="1:72">
      <c r="A939" s="82" t="s">
        <v>5111</v>
      </c>
      <c r="B939" s="82" t="s">
        <v>5112</v>
      </c>
      <c r="C939" s="82" t="s">
        <v>435</v>
      </c>
      <c r="D939" s="82" t="s">
        <v>8858</v>
      </c>
      <c r="E939" s="82" t="s">
        <v>8859</v>
      </c>
      <c r="F939" s="82" t="s">
        <v>4978</v>
      </c>
      <c r="G939" s="83"/>
      <c r="H939" s="84">
        <v>170260</v>
      </c>
      <c r="I939" s="85"/>
      <c r="J939" s="82">
        <v>226.84</v>
      </c>
      <c r="K939" s="86">
        <v>0</v>
      </c>
      <c r="L939" s="82"/>
      <c r="M939" s="82"/>
      <c r="N939" s="82"/>
      <c r="O939" s="82"/>
      <c r="P939" s="82" t="s">
        <v>5039</v>
      </c>
      <c r="Q939" s="86"/>
      <c r="R939" s="82">
        <v>0</v>
      </c>
      <c r="S939" s="86">
        <v>340520</v>
      </c>
      <c r="T939" s="83">
        <v>45777</v>
      </c>
      <c r="U939" s="82">
        <v>100</v>
      </c>
      <c r="V939" s="82">
        <v>6492</v>
      </c>
      <c r="W939" s="82" t="s">
        <v>4961</v>
      </c>
      <c r="X939" s="82">
        <v>279.714</v>
      </c>
      <c r="Y939" s="86">
        <v>47624098.020000003</v>
      </c>
      <c r="Z939" s="86"/>
      <c r="AA939" s="82">
        <v>231.33</v>
      </c>
      <c r="AB939" s="86">
        <v>-1.94</v>
      </c>
      <c r="AC939" s="86">
        <v>38621778.399999999</v>
      </c>
      <c r="AD939" s="86">
        <v>38621778.399999999</v>
      </c>
      <c r="AE939" s="86">
        <v>0</v>
      </c>
      <c r="AF939" s="86">
        <v>-9002319.6199999992</v>
      </c>
      <c r="AG939" s="86">
        <v>-8237852.2199999997</v>
      </c>
      <c r="AH939" s="86">
        <v>-764467.4</v>
      </c>
      <c r="AI939" s="86"/>
      <c r="AJ939" s="86">
        <v>5176613435.9300003</v>
      </c>
      <c r="AK939" s="82">
        <v>0.74609999999999999</v>
      </c>
      <c r="AL939" s="82" t="s">
        <v>8860</v>
      </c>
      <c r="AM939" s="82" t="s">
        <v>4979</v>
      </c>
      <c r="AN939" s="82">
        <v>6244</v>
      </c>
      <c r="AO939" s="82" t="s">
        <v>5041</v>
      </c>
      <c r="AP939" s="82"/>
      <c r="AQ939" s="83">
        <v>45512</v>
      </c>
      <c r="AR939" s="83"/>
      <c r="AS939" s="82">
        <v>0</v>
      </c>
      <c r="AT939" s="82"/>
      <c r="AU939" s="83">
        <v>45777</v>
      </c>
      <c r="AV939" s="82" t="s">
        <v>4979</v>
      </c>
      <c r="AW939" s="82">
        <v>2</v>
      </c>
      <c r="AX939" s="83"/>
      <c r="AY939" s="82" t="s">
        <v>4963</v>
      </c>
      <c r="AZ939" s="82">
        <v>1</v>
      </c>
      <c r="BA939" s="82"/>
      <c r="BB939" s="82"/>
      <c r="BC939" s="87"/>
      <c r="BD939" s="87"/>
      <c r="BE939" s="87"/>
      <c r="BF939" s="87"/>
      <c r="BG939" s="82" t="s">
        <v>4888</v>
      </c>
      <c r="BH939" s="82" t="s">
        <v>5113</v>
      </c>
      <c r="BI939" s="82"/>
      <c r="BJ939" s="82"/>
      <c r="BK939" s="82"/>
      <c r="BL939" s="86">
        <v>38621778.399999999</v>
      </c>
      <c r="BM939" s="82">
        <v>0.74609999999999999</v>
      </c>
      <c r="BN939" s="82" t="s">
        <v>5002</v>
      </c>
      <c r="BO939" s="82"/>
      <c r="BP939" s="88"/>
      <c r="BQ939" s="88"/>
      <c r="BR939" s="88"/>
      <c r="BS939" s="82"/>
      <c r="BT939" s="85"/>
    </row>
    <row r="940" spans="1:72">
      <c r="A940" s="82" t="s">
        <v>5111</v>
      </c>
      <c r="B940" s="82" t="s">
        <v>5112</v>
      </c>
      <c r="C940" s="82" t="s">
        <v>439</v>
      </c>
      <c r="D940" s="82" t="s">
        <v>5042</v>
      </c>
      <c r="E940" s="82" t="s">
        <v>5043</v>
      </c>
      <c r="F940" s="82" t="s">
        <v>4978</v>
      </c>
      <c r="G940" s="83"/>
      <c r="H940" s="84">
        <v>97960</v>
      </c>
      <c r="I940" s="85"/>
      <c r="J940" s="82">
        <v>700.2</v>
      </c>
      <c r="K940" s="86">
        <v>0</v>
      </c>
      <c r="L940" s="82"/>
      <c r="M940" s="82"/>
      <c r="N940" s="82"/>
      <c r="O940" s="82"/>
      <c r="P940" s="82" t="s">
        <v>4985</v>
      </c>
      <c r="Q940" s="86"/>
      <c r="R940" s="82">
        <v>0</v>
      </c>
      <c r="S940" s="86">
        <v>97960</v>
      </c>
      <c r="T940" s="83">
        <v>45777</v>
      </c>
      <c r="U940" s="82">
        <v>100</v>
      </c>
      <c r="V940" s="82">
        <v>150670</v>
      </c>
      <c r="W940" s="82" t="s">
        <v>4961</v>
      </c>
      <c r="X940" s="82">
        <v>637.08389999999997</v>
      </c>
      <c r="Y940" s="86">
        <v>62408737.469999999</v>
      </c>
      <c r="Z940" s="86"/>
      <c r="AA940" s="82">
        <v>710.2</v>
      </c>
      <c r="AB940" s="86">
        <v>-1.41</v>
      </c>
      <c r="AC940" s="86">
        <v>68591592</v>
      </c>
      <c r="AD940" s="86">
        <v>68591592</v>
      </c>
      <c r="AE940" s="86">
        <v>0</v>
      </c>
      <c r="AF940" s="86">
        <v>6182854.5300000003</v>
      </c>
      <c r="AG940" s="86">
        <v>7162454.5300000003</v>
      </c>
      <c r="AH940" s="86">
        <v>-979600</v>
      </c>
      <c r="AI940" s="86"/>
      <c r="AJ940" s="86">
        <v>5176613435.9300003</v>
      </c>
      <c r="AK940" s="82">
        <v>1.325</v>
      </c>
      <c r="AL940" s="82" t="s">
        <v>5044</v>
      </c>
      <c r="AM940" s="82" t="s">
        <v>4979</v>
      </c>
      <c r="AN940" s="82">
        <v>795699</v>
      </c>
      <c r="AO940" s="82" t="s">
        <v>4986</v>
      </c>
      <c r="AP940" s="82"/>
      <c r="AQ940" s="83">
        <v>45456</v>
      </c>
      <c r="AR940" s="83"/>
      <c r="AS940" s="82">
        <v>0</v>
      </c>
      <c r="AT940" s="82"/>
      <c r="AU940" s="83">
        <v>45777</v>
      </c>
      <c r="AV940" s="82" t="s">
        <v>4979</v>
      </c>
      <c r="AW940" s="82">
        <v>1</v>
      </c>
      <c r="AX940" s="83"/>
      <c r="AY940" s="82" t="s">
        <v>4963</v>
      </c>
      <c r="AZ940" s="82">
        <v>1</v>
      </c>
      <c r="BA940" s="82"/>
      <c r="BB940" s="82"/>
      <c r="BC940" s="87"/>
      <c r="BD940" s="87"/>
      <c r="BE940" s="87"/>
      <c r="BF940" s="87"/>
      <c r="BG940" s="82" t="s">
        <v>4888</v>
      </c>
      <c r="BH940" s="82" t="s">
        <v>5113</v>
      </c>
      <c r="BI940" s="82"/>
      <c r="BJ940" s="82"/>
      <c r="BK940" s="82"/>
      <c r="BL940" s="86">
        <v>68591592</v>
      </c>
      <c r="BM940" s="82">
        <v>1.325</v>
      </c>
      <c r="BN940" s="82" t="s">
        <v>4980</v>
      </c>
      <c r="BO940" s="82"/>
      <c r="BP940" s="88"/>
      <c r="BQ940" s="88"/>
      <c r="BR940" s="88"/>
      <c r="BS940" s="82"/>
      <c r="BT940" s="85"/>
    </row>
    <row r="941" spans="1:72">
      <c r="A941" s="82" t="s">
        <v>5111</v>
      </c>
      <c r="B941" s="82" t="s">
        <v>5112</v>
      </c>
      <c r="C941" s="82" t="s">
        <v>465</v>
      </c>
      <c r="D941" s="82" t="s">
        <v>3417</v>
      </c>
      <c r="E941" s="82" t="s">
        <v>5120</v>
      </c>
      <c r="F941" s="82" t="s">
        <v>4978</v>
      </c>
      <c r="G941" s="83"/>
      <c r="H941" s="84">
        <v>49102</v>
      </c>
      <c r="I941" s="85"/>
      <c r="J941" s="82">
        <v>1706.3</v>
      </c>
      <c r="K941" s="86">
        <v>0</v>
      </c>
      <c r="L941" s="82"/>
      <c r="M941" s="82"/>
      <c r="N941" s="82"/>
      <c r="O941" s="82"/>
      <c r="P941" s="82" t="s">
        <v>5018</v>
      </c>
      <c r="Q941" s="86"/>
      <c r="R941" s="82">
        <v>0</v>
      </c>
      <c r="S941" s="86">
        <v>98204</v>
      </c>
      <c r="T941" s="83">
        <v>45777</v>
      </c>
      <c r="U941" s="82">
        <v>100</v>
      </c>
      <c r="V941" s="82">
        <v>16485</v>
      </c>
      <c r="W941" s="82" t="s">
        <v>4961</v>
      </c>
      <c r="X941" s="82">
        <v>601.79570000000001</v>
      </c>
      <c r="Y941" s="86">
        <v>29549373.18</v>
      </c>
      <c r="Z941" s="86"/>
      <c r="AA941" s="82">
        <v>1745.9</v>
      </c>
      <c r="AB941" s="86">
        <v>-2.27</v>
      </c>
      <c r="AC941" s="86">
        <v>83782742.599999994</v>
      </c>
      <c r="AD941" s="86">
        <v>83782742.599999994</v>
      </c>
      <c r="AE941" s="86">
        <v>0</v>
      </c>
      <c r="AF941" s="86">
        <v>54233369.420000002</v>
      </c>
      <c r="AG941" s="86">
        <v>56177808.619999997</v>
      </c>
      <c r="AH941" s="86">
        <v>-1944439.2</v>
      </c>
      <c r="AI941" s="86"/>
      <c r="AJ941" s="86">
        <v>5176613435.9300003</v>
      </c>
      <c r="AK941" s="82">
        <v>1.6185</v>
      </c>
      <c r="AL941" s="82" t="s">
        <v>5121</v>
      </c>
      <c r="AM941" s="82" t="s">
        <v>4979</v>
      </c>
      <c r="AN941" s="82">
        <v>6292</v>
      </c>
      <c r="AO941" s="82" t="s">
        <v>4998</v>
      </c>
      <c r="AP941" s="82"/>
      <c r="AQ941" s="83">
        <v>45491</v>
      </c>
      <c r="AR941" s="83"/>
      <c r="AS941" s="82">
        <v>0</v>
      </c>
      <c r="AT941" s="82"/>
      <c r="AU941" s="83">
        <v>45777</v>
      </c>
      <c r="AV941" s="82" t="s">
        <v>4979</v>
      </c>
      <c r="AW941" s="82">
        <v>2</v>
      </c>
      <c r="AX941" s="83"/>
      <c r="AY941" s="82" t="s">
        <v>4963</v>
      </c>
      <c r="AZ941" s="82">
        <v>1</v>
      </c>
      <c r="BA941" s="82"/>
      <c r="BB941" s="82"/>
      <c r="BC941" s="87"/>
      <c r="BD941" s="87"/>
      <c r="BE941" s="87"/>
      <c r="BF941" s="87"/>
      <c r="BG941" s="82" t="s">
        <v>4888</v>
      </c>
      <c r="BH941" s="82" t="s">
        <v>5113</v>
      </c>
      <c r="BI941" s="82"/>
      <c r="BJ941" s="82"/>
      <c r="BK941" s="82"/>
      <c r="BL941" s="86">
        <v>83782742.599999994</v>
      </c>
      <c r="BM941" s="82">
        <v>1.6185</v>
      </c>
      <c r="BN941" s="82" t="s">
        <v>4998</v>
      </c>
      <c r="BO941" s="82"/>
      <c r="BP941" s="88"/>
      <c r="BQ941" s="88"/>
      <c r="BR941" s="88"/>
      <c r="BS941" s="82"/>
      <c r="BT941" s="85"/>
    </row>
    <row r="942" spans="1:72">
      <c r="A942" s="82" t="s">
        <v>5111</v>
      </c>
      <c r="B942" s="82" t="s">
        <v>5112</v>
      </c>
      <c r="C942" s="82" t="s">
        <v>553</v>
      </c>
      <c r="D942" s="82" t="s">
        <v>5725</v>
      </c>
      <c r="E942" s="82" t="s">
        <v>8667</v>
      </c>
      <c r="F942" s="82" t="s">
        <v>4978</v>
      </c>
      <c r="G942" s="83"/>
      <c r="H942" s="84">
        <v>516947</v>
      </c>
      <c r="I942" s="85"/>
      <c r="J942" s="82">
        <v>159.01</v>
      </c>
      <c r="K942" s="86">
        <v>0</v>
      </c>
      <c r="L942" s="82"/>
      <c r="M942" s="82"/>
      <c r="N942" s="82"/>
      <c r="O942" s="82"/>
      <c r="P942" s="82" t="s">
        <v>8493</v>
      </c>
      <c r="Q942" s="86"/>
      <c r="R942" s="82">
        <v>0</v>
      </c>
      <c r="S942" s="86">
        <v>516947</v>
      </c>
      <c r="T942" s="83">
        <v>45777</v>
      </c>
      <c r="U942" s="82">
        <v>100</v>
      </c>
      <c r="V942" s="82">
        <v>6503</v>
      </c>
      <c r="W942" s="82" t="s">
        <v>4961</v>
      </c>
      <c r="X942" s="82">
        <v>159.59229999999999</v>
      </c>
      <c r="Y942" s="86">
        <v>82500760.590000004</v>
      </c>
      <c r="Z942" s="86"/>
      <c r="AA942" s="82">
        <v>157.16999999999999</v>
      </c>
      <c r="AB942" s="86">
        <v>1.17</v>
      </c>
      <c r="AC942" s="86">
        <v>82199742.469999999</v>
      </c>
      <c r="AD942" s="86">
        <v>82199742.469999999</v>
      </c>
      <c r="AE942" s="86">
        <v>0</v>
      </c>
      <c r="AF942" s="86">
        <v>-301018.12</v>
      </c>
      <c r="AG942" s="86">
        <v>-1252200.6000000001</v>
      </c>
      <c r="AH942" s="86">
        <v>951182.48</v>
      </c>
      <c r="AI942" s="86"/>
      <c r="AJ942" s="86">
        <v>5176613435.9300003</v>
      </c>
      <c r="AK942" s="82">
        <v>1.5879000000000001</v>
      </c>
      <c r="AL942" s="82" t="s">
        <v>8668</v>
      </c>
      <c r="AM942" s="82" t="s">
        <v>4979</v>
      </c>
      <c r="AN942" s="82">
        <v>6373</v>
      </c>
      <c r="AO942" s="82" t="s">
        <v>8309</v>
      </c>
      <c r="AP942" s="82"/>
      <c r="AQ942" s="83">
        <v>45672</v>
      </c>
      <c r="AR942" s="83"/>
      <c r="AS942" s="82">
        <v>0</v>
      </c>
      <c r="AT942" s="82"/>
      <c r="AU942" s="83">
        <v>45777</v>
      </c>
      <c r="AV942" s="82" t="s">
        <v>4979</v>
      </c>
      <c r="AW942" s="82">
        <v>1</v>
      </c>
      <c r="AX942" s="83"/>
      <c r="AY942" s="82" t="s">
        <v>4963</v>
      </c>
      <c r="AZ942" s="82">
        <v>1</v>
      </c>
      <c r="BA942" s="82"/>
      <c r="BB942" s="82"/>
      <c r="BC942" s="87"/>
      <c r="BD942" s="87"/>
      <c r="BE942" s="87"/>
      <c r="BF942" s="87"/>
      <c r="BG942" s="82" t="s">
        <v>4888</v>
      </c>
      <c r="BH942" s="82" t="s">
        <v>5113</v>
      </c>
      <c r="BI942" s="82"/>
      <c r="BJ942" s="82"/>
      <c r="BK942" s="82"/>
      <c r="BL942" s="86">
        <v>82199742.469999999</v>
      </c>
      <c r="BM942" s="82">
        <v>1.5879000000000001</v>
      </c>
      <c r="BN942" s="82" t="s">
        <v>8309</v>
      </c>
      <c r="BO942" s="82"/>
      <c r="BP942" s="88"/>
      <c r="BQ942" s="88"/>
      <c r="BR942" s="88"/>
      <c r="BS942" s="82"/>
      <c r="BT942" s="85"/>
    </row>
    <row r="943" spans="1:72">
      <c r="A943" s="82" t="s">
        <v>5111</v>
      </c>
      <c r="B943" s="82" t="s">
        <v>5112</v>
      </c>
      <c r="C943" s="82" t="s">
        <v>569</v>
      </c>
      <c r="D943" s="82" t="s">
        <v>20231</v>
      </c>
      <c r="E943" s="82" t="s">
        <v>9687</v>
      </c>
      <c r="F943" s="82" t="s">
        <v>4978</v>
      </c>
      <c r="G943" s="83"/>
      <c r="H943" s="84">
        <v>687</v>
      </c>
      <c r="I943" s="85"/>
      <c r="J943" s="82">
        <v>612.29999999999995</v>
      </c>
      <c r="K943" s="86">
        <v>0</v>
      </c>
      <c r="L943" s="82"/>
      <c r="M943" s="82"/>
      <c r="N943" s="82"/>
      <c r="O943" s="82"/>
      <c r="P943" s="82" t="s">
        <v>8294</v>
      </c>
      <c r="Q943" s="86"/>
      <c r="R943" s="82">
        <v>0</v>
      </c>
      <c r="S943" s="86">
        <v>6870</v>
      </c>
      <c r="T943" s="83">
        <v>45777</v>
      </c>
      <c r="U943" s="82">
        <v>100</v>
      </c>
      <c r="V943" s="82">
        <v>7046</v>
      </c>
      <c r="W943" s="82" t="s">
        <v>4961</v>
      </c>
      <c r="X943" s="82">
        <v>634.95500000000004</v>
      </c>
      <c r="Y943" s="86">
        <v>436214.11</v>
      </c>
      <c r="Z943" s="86"/>
      <c r="AA943" s="82">
        <v>619.54999999999995</v>
      </c>
      <c r="AB943" s="86">
        <v>-1.17</v>
      </c>
      <c r="AC943" s="86">
        <v>420650.1</v>
      </c>
      <c r="AD943" s="86">
        <v>420650.1</v>
      </c>
      <c r="AE943" s="86">
        <v>0</v>
      </c>
      <c r="AF943" s="86">
        <v>-15564.01</v>
      </c>
      <c r="AG943" s="86">
        <v>-10583.26</v>
      </c>
      <c r="AH943" s="86">
        <v>-4980.75</v>
      </c>
      <c r="AI943" s="86"/>
      <c r="AJ943" s="86">
        <v>5176613435.9300003</v>
      </c>
      <c r="AK943" s="82">
        <v>8.0999999999999996E-3</v>
      </c>
      <c r="AL943" s="82" t="s">
        <v>22115</v>
      </c>
      <c r="AM943" s="82" t="s">
        <v>4979</v>
      </c>
      <c r="AN943" s="82">
        <v>6384</v>
      </c>
      <c r="AO943" s="82" t="s">
        <v>8295</v>
      </c>
      <c r="AP943" s="82"/>
      <c r="AQ943" s="83"/>
      <c r="AR943" s="83"/>
      <c r="AS943" s="82">
        <v>0</v>
      </c>
      <c r="AT943" s="82"/>
      <c r="AU943" s="83">
        <v>45777</v>
      </c>
      <c r="AV943" s="82" t="s">
        <v>4979</v>
      </c>
      <c r="AW943" s="82">
        <v>10</v>
      </c>
      <c r="AX943" s="83"/>
      <c r="AY943" s="82" t="s">
        <v>4963</v>
      </c>
      <c r="AZ943" s="82">
        <v>1</v>
      </c>
      <c r="BA943" s="82"/>
      <c r="BB943" s="82"/>
      <c r="BC943" s="87"/>
      <c r="BD943" s="87"/>
      <c r="BE943" s="87"/>
      <c r="BF943" s="87"/>
      <c r="BG943" s="82" t="s">
        <v>4888</v>
      </c>
      <c r="BH943" s="82" t="s">
        <v>5113</v>
      </c>
      <c r="BI943" s="82"/>
      <c r="BJ943" s="82"/>
      <c r="BK943" s="82"/>
      <c r="BL943" s="86">
        <v>420650.1</v>
      </c>
      <c r="BM943" s="82">
        <v>8.0999999999999996E-3</v>
      </c>
      <c r="BN943" s="82" t="s">
        <v>4975</v>
      </c>
      <c r="BO943" s="82"/>
      <c r="BP943" s="88"/>
      <c r="BQ943" s="88"/>
      <c r="BR943" s="88"/>
      <c r="BS943" s="82"/>
      <c r="BT943" s="85"/>
    </row>
    <row r="944" spans="1:72">
      <c r="A944" s="82" t="s">
        <v>5111</v>
      </c>
      <c r="B944" s="82" t="s">
        <v>5112</v>
      </c>
      <c r="C944" s="82" t="s">
        <v>20517</v>
      </c>
      <c r="D944" s="82" t="s">
        <v>20518</v>
      </c>
      <c r="E944" s="82" t="s">
        <v>20519</v>
      </c>
      <c r="F944" s="82" t="s">
        <v>4978</v>
      </c>
      <c r="G944" s="83"/>
      <c r="H944" s="84">
        <v>270441</v>
      </c>
      <c r="I944" s="85"/>
      <c r="J944" s="82">
        <v>504.35</v>
      </c>
      <c r="K944" s="86">
        <v>0</v>
      </c>
      <c r="L944" s="82"/>
      <c r="M944" s="82"/>
      <c r="N944" s="82"/>
      <c r="O944" s="82"/>
      <c r="P944" s="82" t="s">
        <v>20520</v>
      </c>
      <c r="Q944" s="86"/>
      <c r="R944" s="82">
        <v>0</v>
      </c>
      <c r="S944" s="86">
        <v>1352205</v>
      </c>
      <c r="T944" s="83">
        <v>45777</v>
      </c>
      <c r="U944" s="82">
        <v>100</v>
      </c>
      <c r="V944" s="82">
        <v>178040</v>
      </c>
      <c r="W944" s="82" t="s">
        <v>4961</v>
      </c>
      <c r="X944" s="82">
        <v>703.61099999999999</v>
      </c>
      <c r="Y944" s="86">
        <v>190285262.43000001</v>
      </c>
      <c r="Z944" s="86"/>
      <c r="AA944" s="82">
        <v>518.65</v>
      </c>
      <c r="AB944" s="86">
        <v>-2.76</v>
      </c>
      <c r="AC944" s="86">
        <v>136396918.34999999</v>
      </c>
      <c r="AD944" s="86">
        <v>136396918.34999999</v>
      </c>
      <c r="AE944" s="86">
        <v>0</v>
      </c>
      <c r="AF944" s="86">
        <v>-53888344.079999998</v>
      </c>
      <c r="AG944" s="86">
        <v>-50021037.780000001</v>
      </c>
      <c r="AH944" s="86">
        <v>-3867306.3</v>
      </c>
      <c r="AI944" s="86"/>
      <c r="AJ944" s="86">
        <v>5176613435.9300003</v>
      </c>
      <c r="AK944" s="82">
        <v>2.6349</v>
      </c>
      <c r="AL944" s="82" t="s">
        <v>20521</v>
      </c>
      <c r="AM944" s="82" t="s">
        <v>4979</v>
      </c>
      <c r="AN944" s="82">
        <v>800274</v>
      </c>
      <c r="AO944" s="82" t="s">
        <v>8796</v>
      </c>
      <c r="AP944" s="82"/>
      <c r="AQ944" s="83"/>
      <c r="AR944" s="83"/>
      <c r="AS944" s="82">
        <v>0</v>
      </c>
      <c r="AT944" s="82"/>
      <c r="AU944" s="83">
        <v>45777</v>
      </c>
      <c r="AV944" s="82" t="s">
        <v>4979</v>
      </c>
      <c r="AW944" s="82">
        <v>5</v>
      </c>
      <c r="AX944" s="83"/>
      <c r="AY944" s="82" t="s">
        <v>4963</v>
      </c>
      <c r="AZ944" s="82">
        <v>1</v>
      </c>
      <c r="BA944" s="82"/>
      <c r="BB944" s="82"/>
      <c r="BC944" s="87"/>
      <c r="BD944" s="87"/>
      <c r="BE944" s="87"/>
      <c r="BF944" s="87"/>
      <c r="BG944" s="82" t="s">
        <v>4888</v>
      </c>
      <c r="BH944" s="82" t="s">
        <v>5113</v>
      </c>
      <c r="BI944" s="82"/>
      <c r="BJ944" s="82"/>
      <c r="BK944" s="82"/>
      <c r="BL944" s="86">
        <v>136396918.34999999</v>
      </c>
      <c r="BM944" s="82">
        <v>2.6349</v>
      </c>
      <c r="BN944" s="82" t="s">
        <v>8797</v>
      </c>
      <c r="BO944" s="82"/>
      <c r="BP944" s="88"/>
      <c r="BQ944" s="88"/>
      <c r="BR944" s="88"/>
      <c r="BS944" s="82"/>
      <c r="BT944" s="85"/>
    </row>
    <row r="945" spans="1:72">
      <c r="A945" s="82" t="s">
        <v>5111</v>
      </c>
      <c r="B945" s="82" t="s">
        <v>5112</v>
      </c>
      <c r="C945" s="82" t="s">
        <v>743</v>
      </c>
      <c r="D945" s="82" t="s">
        <v>8864</v>
      </c>
      <c r="E945" s="82" t="s">
        <v>8865</v>
      </c>
      <c r="F945" s="82" t="s">
        <v>4978</v>
      </c>
      <c r="G945" s="83"/>
      <c r="H945" s="84">
        <v>3540</v>
      </c>
      <c r="I945" s="85"/>
      <c r="J945" s="82">
        <v>16452</v>
      </c>
      <c r="K945" s="86">
        <v>0</v>
      </c>
      <c r="L945" s="82"/>
      <c r="M945" s="82"/>
      <c r="N945" s="82"/>
      <c r="O945" s="82"/>
      <c r="P945" s="82" t="s">
        <v>8456</v>
      </c>
      <c r="Q945" s="86"/>
      <c r="R945" s="82">
        <v>0</v>
      </c>
      <c r="S945" s="86">
        <v>7080</v>
      </c>
      <c r="T945" s="83">
        <v>45777</v>
      </c>
      <c r="U945" s="82">
        <v>100</v>
      </c>
      <c r="V945" s="82">
        <v>82701</v>
      </c>
      <c r="W945" s="82" t="s">
        <v>4961</v>
      </c>
      <c r="X945" s="82">
        <v>13198.778399999999</v>
      </c>
      <c r="Y945" s="86">
        <v>46723675.68</v>
      </c>
      <c r="Z945" s="86"/>
      <c r="AA945" s="82">
        <v>16614</v>
      </c>
      <c r="AB945" s="86">
        <v>-0.98</v>
      </c>
      <c r="AC945" s="86">
        <v>58240080</v>
      </c>
      <c r="AD945" s="86">
        <v>58240080</v>
      </c>
      <c r="AE945" s="86">
        <v>0</v>
      </c>
      <c r="AF945" s="86">
        <v>11516404.32</v>
      </c>
      <c r="AG945" s="86">
        <v>12089884.32</v>
      </c>
      <c r="AH945" s="86">
        <v>-573480</v>
      </c>
      <c r="AI945" s="86"/>
      <c r="AJ945" s="86">
        <v>5176613435.9300003</v>
      </c>
      <c r="AK945" s="82">
        <v>1.1251</v>
      </c>
      <c r="AL945" s="82" t="s">
        <v>8866</v>
      </c>
      <c r="AM945" s="82" t="s">
        <v>4979</v>
      </c>
      <c r="AN945" s="82">
        <v>782507</v>
      </c>
      <c r="AO945" s="82" t="s">
        <v>4998</v>
      </c>
      <c r="AP945" s="82"/>
      <c r="AQ945" s="83"/>
      <c r="AR945" s="83"/>
      <c r="AS945" s="82">
        <v>0</v>
      </c>
      <c r="AT945" s="82"/>
      <c r="AU945" s="83">
        <v>45777</v>
      </c>
      <c r="AV945" s="82" t="s">
        <v>4979</v>
      </c>
      <c r="AW945" s="82">
        <v>2</v>
      </c>
      <c r="AX945" s="83"/>
      <c r="AY945" s="82" t="s">
        <v>4963</v>
      </c>
      <c r="AZ945" s="82">
        <v>1</v>
      </c>
      <c r="BA945" s="82"/>
      <c r="BB945" s="82"/>
      <c r="BC945" s="87"/>
      <c r="BD945" s="87"/>
      <c r="BE945" s="87"/>
      <c r="BF945" s="87"/>
      <c r="BG945" s="82" t="s">
        <v>4888</v>
      </c>
      <c r="BH945" s="82" t="s">
        <v>5113</v>
      </c>
      <c r="BI945" s="82"/>
      <c r="BJ945" s="82"/>
      <c r="BK945" s="82"/>
      <c r="BL945" s="86">
        <v>58240080</v>
      </c>
      <c r="BM945" s="82">
        <v>1.1251</v>
      </c>
      <c r="BN945" s="82" t="s">
        <v>4998</v>
      </c>
      <c r="BO945" s="82"/>
      <c r="BP945" s="88"/>
      <c r="BQ945" s="88"/>
      <c r="BR945" s="88"/>
      <c r="BS945" s="82"/>
      <c r="BT945" s="85"/>
    </row>
    <row r="946" spans="1:72">
      <c r="A946" s="82" t="s">
        <v>5111</v>
      </c>
      <c r="B946" s="82" t="s">
        <v>5112</v>
      </c>
      <c r="C946" s="82" t="s">
        <v>807</v>
      </c>
      <c r="D946" s="82" t="s">
        <v>5128</v>
      </c>
      <c r="E946" s="82" t="s">
        <v>3351</v>
      </c>
      <c r="F946" s="82" t="s">
        <v>4978</v>
      </c>
      <c r="G946" s="83"/>
      <c r="H946" s="84">
        <v>61568</v>
      </c>
      <c r="I946" s="85"/>
      <c r="J946" s="82">
        <v>817.35</v>
      </c>
      <c r="K946" s="86">
        <v>0</v>
      </c>
      <c r="L946" s="82"/>
      <c r="M946" s="82"/>
      <c r="N946" s="82"/>
      <c r="O946" s="82"/>
      <c r="P946" s="82" t="s">
        <v>12441</v>
      </c>
      <c r="Q946" s="86"/>
      <c r="R946" s="82">
        <v>0</v>
      </c>
      <c r="S946" s="86">
        <v>61568</v>
      </c>
      <c r="T946" s="83">
        <v>45777</v>
      </c>
      <c r="U946" s="82">
        <v>100</v>
      </c>
      <c r="V946" s="82">
        <v>6539</v>
      </c>
      <c r="W946" s="82" t="s">
        <v>4961</v>
      </c>
      <c r="X946" s="82">
        <v>552.73540000000003</v>
      </c>
      <c r="Y946" s="86">
        <v>34030815.140000001</v>
      </c>
      <c r="Z946" s="86"/>
      <c r="AA946" s="82">
        <v>840.25</v>
      </c>
      <c r="AB946" s="86">
        <v>-2.73</v>
      </c>
      <c r="AC946" s="86">
        <v>50322604.799999997</v>
      </c>
      <c r="AD946" s="86">
        <v>50322604.799999997</v>
      </c>
      <c r="AE946" s="86">
        <v>0</v>
      </c>
      <c r="AF946" s="86">
        <v>16291789.66</v>
      </c>
      <c r="AG946" s="86">
        <v>17701696.859999999</v>
      </c>
      <c r="AH946" s="86">
        <v>-1409907.2</v>
      </c>
      <c r="AI946" s="86"/>
      <c r="AJ946" s="86">
        <v>5176613435.9300003</v>
      </c>
      <c r="AK946" s="82">
        <v>0.97209999999999996</v>
      </c>
      <c r="AL946" s="82" t="s">
        <v>5129</v>
      </c>
      <c r="AM946" s="82" t="s">
        <v>4979</v>
      </c>
      <c r="AN946" s="82">
        <v>6590</v>
      </c>
      <c r="AO946" s="82" t="s">
        <v>4986</v>
      </c>
      <c r="AP946" s="82"/>
      <c r="AQ946" s="83">
        <v>45250</v>
      </c>
      <c r="AR946" s="83"/>
      <c r="AS946" s="82">
        <v>0</v>
      </c>
      <c r="AT946" s="82"/>
      <c r="AU946" s="83">
        <v>45777</v>
      </c>
      <c r="AV946" s="82" t="s">
        <v>4979</v>
      </c>
      <c r="AW946" s="82">
        <v>1</v>
      </c>
      <c r="AX946" s="83"/>
      <c r="AY946" s="82" t="s">
        <v>4963</v>
      </c>
      <c r="AZ946" s="82">
        <v>1</v>
      </c>
      <c r="BA946" s="82"/>
      <c r="BB946" s="82"/>
      <c r="BC946" s="87"/>
      <c r="BD946" s="87"/>
      <c r="BE946" s="87"/>
      <c r="BF946" s="87"/>
      <c r="BG946" s="82" t="s">
        <v>4888</v>
      </c>
      <c r="BH946" s="82" t="s">
        <v>5113</v>
      </c>
      <c r="BI946" s="82"/>
      <c r="BJ946" s="82"/>
      <c r="BK946" s="82"/>
      <c r="BL946" s="86">
        <v>50322604.799999997</v>
      </c>
      <c r="BM946" s="82">
        <v>0.97209999999999996</v>
      </c>
      <c r="BN946" s="82" t="s">
        <v>4980</v>
      </c>
      <c r="BO946" s="82"/>
      <c r="BP946" s="88"/>
      <c r="BQ946" s="88"/>
      <c r="BR946" s="88"/>
      <c r="BS946" s="82"/>
      <c r="BT946" s="85"/>
    </row>
    <row r="947" spans="1:72">
      <c r="A947" s="82" t="s">
        <v>5111</v>
      </c>
      <c r="B947" s="82" t="s">
        <v>5112</v>
      </c>
      <c r="C947" s="82" t="s">
        <v>20220</v>
      </c>
      <c r="D947" s="82" t="s">
        <v>20221</v>
      </c>
      <c r="E947" s="82" t="s">
        <v>20222</v>
      </c>
      <c r="F947" s="82" t="s">
        <v>4978</v>
      </c>
      <c r="G947" s="83"/>
      <c r="H947" s="84">
        <v>508645</v>
      </c>
      <c r="I947" s="85"/>
      <c r="J947" s="82">
        <v>197.73</v>
      </c>
      <c r="K947" s="86">
        <v>0</v>
      </c>
      <c r="L947" s="82"/>
      <c r="M947" s="82"/>
      <c r="N947" s="82"/>
      <c r="O947" s="82"/>
      <c r="P947" s="82" t="s">
        <v>8794</v>
      </c>
      <c r="Q947" s="86"/>
      <c r="R947" s="82">
        <v>0</v>
      </c>
      <c r="S947" s="86">
        <v>5086450</v>
      </c>
      <c r="T947" s="83">
        <v>45777</v>
      </c>
      <c r="U947" s="82">
        <v>100</v>
      </c>
      <c r="V947" s="82">
        <v>177055</v>
      </c>
      <c r="W947" s="82" t="s">
        <v>4961</v>
      </c>
      <c r="X947" s="82">
        <v>219.82589999999999</v>
      </c>
      <c r="Y947" s="86">
        <v>111813336.86</v>
      </c>
      <c r="Z947" s="86"/>
      <c r="AA947" s="82">
        <v>205.69</v>
      </c>
      <c r="AB947" s="86">
        <v>-3.87</v>
      </c>
      <c r="AC947" s="86">
        <v>100574375.84999999</v>
      </c>
      <c r="AD947" s="86">
        <v>100574375.84999999</v>
      </c>
      <c r="AE947" s="86">
        <v>0</v>
      </c>
      <c r="AF947" s="86">
        <v>-11238961.01</v>
      </c>
      <c r="AG947" s="86">
        <v>-7190146.8099999996</v>
      </c>
      <c r="AH947" s="86">
        <v>-4048814.2</v>
      </c>
      <c r="AI947" s="86"/>
      <c r="AJ947" s="86">
        <v>5176613435.9300003</v>
      </c>
      <c r="AK947" s="82">
        <v>1.9429000000000001</v>
      </c>
      <c r="AL947" s="82" t="s">
        <v>20223</v>
      </c>
      <c r="AM947" s="82" t="s">
        <v>4979</v>
      </c>
      <c r="AN947" s="82">
        <v>800127</v>
      </c>
      <c r="AO947" s="82" t="s">
        <v>8796</v>
      </c>
      <c r="AP947" s="82"/>
      <c r="AQ947" s="83"/>
      <c r="AR947" s="83"/>
      <c r="AS947" s="82">
        <v>0</v>
      </c>
      <c r="AT947" s="82"/>
      <c r="AU947" s="83">
        <v>45777</v>
      </c>
      <c r="AV947" s="82" t="s">
        <v>4979</v>
      </c>
      <c r="AW947" s="82">
        <v>10</v>
      </c>
      <c r="AX947" s="83"/>
      <c r="AY947" s="82" t="s">
        <v>4963</v>
      </c>
      <c r="AZ947" s="82">
        <v>1</v>
      </c>
      <c r="BA947" s="82"/>
      <c r="BB947" s="82"/>
      <c r="BC947" s="87"/>
      <c r="BD947" s="87"/>
      <c r="BE947" s="87"/>
      <c r="BF947" s="87"/>
      <c r="BG947" s="82" t="s">
        <v>4888</v>
      </c>
      <c r="BH947" s="82" t="s">
        <v>5113</v>
      </c>
      <c r="BI947" s="82"/>
      <c r="BJ947" s="82"/>
      <c r="BK947" s="82"/>
      <c r="BL947" s="86">
        <v>100574375.84999999</v>
      </c>
      <c r="BM947" s="82">
        <v>1.9429000000000001</v>
      </c>
      <c r="BN947" s="82" t="s">
        <v>8797</v>
      </c>
      <c r="BO947" s="82"/>
      <c r="BP947" s="88"/>
      <c r="BQ947" s="88"/>
      <c r="BR947" s="88"/>
      <c r="BS947" s="82"/>
      <c r="BT947" s="85"/>
    </row>
    <row r="948" spans="1:72">
      <c r="A948" s="82" t="s">
        <v>5111</v>
      </c>
      <c r="B948" s="82" t="s">
        <v>5112</v>
      </c>
      <c r="C948" s="82" t="s">
        <v>883</v>
      </c>
      <c r="D948" s="82" t="s">
        <v>12395</v>
      </c>
      <c r="E948" s="82" t="s">
        <v>8450</v>
      </c>
      <c r="F948" s="82" t="s">
        <v>4978</v>
      </c>
      <c r="G948" s="83"/>
      <c r="H948" s="84">
        <v>269723</v>
      </c>
      <c r="I948" s="85"/>
      <c r="J948" s="82">
        <v>351.75</v>
      </c>
      <c r="K948" s="86">
        <v>0</v>
      </c>
      <c r="L948" s="82"/>
      <c r="M948" s="82"/>
      <c r="N948" s="82"/>
      <c r="O948" s="82"/>
      <c r="P948" s="82" t="s">
        <v>5003</v>
      </c>
      <c r="Q948" s="86"/>
      <c r="R948" s="82">
        <v>0</v>
      </c>
      <c r="S948" s="86">
        <v>269723</v>
      </c>
      <c r="T948" s="83">
        <v>45777</v>
      </c>
      <c r="U948" s="82">
        <v>100</v>
      </c>
      <c r="V948" s="82">
        <v>15317</v>
      </c>
      <c r="W948" s="82" t="s">
        <v>4961</v>
      </c>
      <c r="X948" s="82">
        <v>379.3895</v>
      </c>
      <c r="Y948" s="86">
        <v>102330079.15000001</v>
      </c>
      <c r="Z948" s="86"/>
      <c r="AA948" s="82">
        <v>369.95</v>
      </c>
      <c r="AB948" s="86">
        <v>-4.92</v>
      </c>
      <c r="AC948" s="86">
        <v>94875065.25</v>
      </c>
      <c r="AD948" s="86">
        <v>94875065.25</v>
      </c>
      <c r="AE948" s="86">
        <v>0</v>
      </c>
      <c r="AF948" s="86">
        <v>-7455013.9000000004</v>
      </c>
      <c r="AG948" s="86">
        <v>-2546055.2999999998</v>
      </c>
      <c r="AH948" s="86">
        <v>-4908958.5999999996</v>
      </c>
      <c r="AI948" s="86"/>
      <c r="AJ948" s="86">
        <v>5176613435.9300003</v>
      </c>
      <c r="AK948" s="82">
        <v>1.8328</v>
      </c>
      <c r="AL948" s="82" t="s">
        <v>12396</v>
      </c>
      <c r="AM948" s="82" t="s">
        <v>4979</v>
      </c>
      <c r="AN948" s="82">
        <v>73280</v>
      </c>
      <c r="AO948" s="82" t="s">
        <v>5004</v>
      </c>
      <c r="AP948" s="82"/>
      <c r="AQ948" s="83"/>
      <c r="AR948" s="83"/>
      <c r="AS948" s="82">
        <v>0</v>
      </c>
      <c r="AT948" s="82"/>
      <c r="AU948" s="83">
        <v>45777</v>
      </c>
      <c r="AV948" s="82" t="s">
        <v>4979</v>
      </c>
      <c r="AW948" s="82">
        <v>1</v>
      </c>
      <c r="AX948" s="83"/>
      <c r="AY948" s="82" t="s">
        <v>4963</v>
      </c>
      <c r="AZ948" s="82">
        <v>1</v>
      </c>
      <c r="BA948" s="82"/>
      <c r="BB948" s="82"/>
      <c r="BC948" s="87"/>
      <c r="BD948" s="87"/>
      <c r="BE948" s="87"/>
      <c r="BF948" s="87"/>
      <c r="BG948" s="82" t="s">
        <v>4888</v>
      </c>
      <c r="BH948" s="82" t="s">
        <v>5113</v>
      </c>
      <c r="BI948" s="82"/>
      <c r="BJ948" s="82"/>
      <c r="BK948" s="82"/>
      <c r="BL948" s="86">
        <v>94875065.25</v>
      </c>
      <c r="BM948" s="82">
        <v>1.8328</v>
      </c>
      <c r="BN948" s="82" t="s">
        <v>4984</v>
      </c>
      <c r="BO948" s="82"/>
      <c r="BP948" s="88"/>
      <c r="BQ948" s="88"/>
      <c r="BR948" s="88"/>
      <c r="BS948" s="82"/>
      <c r="BT948" s="85"/>
    </row>
    <row r="949" spans="1:72">
      <c r="A949" s="82" t="s">
        <v>5111</v>
      </c>
      <c r="B949" s="82" t="s">
        <v>5112</v>
      </c>
      <c r="C949" s="82" t="s">
        <v>1103</v>
      </c>
      <c r="D949" s="82" t="s">
        <v>5663</v>
      </c>
      <c r="E949" s="82" t="s">
        <v>8825</v>
      </c>
      <c r="F949" s="82" t="s">
        <v>4978</v>
      </c>
      <c r="G949" s="83"/>
      <c r="H949" s="84">
        <v>120019</v>
      </c>
      <c r="I949" s="85"/>
      <c r="J949" s="82">
        <v>325</v>
      </c>
      <c r="K949" s="86">
        <v>0</v>
      </c>
      <c r="L949" s="82"/>
      <c r="M949" s="82"/>
      <c r="N949" s="82"/>
      <c r="O949" s="82"/>
      <c r="P949" s="82" t="s">
        <v>8290</v>
      </c>
      <c r="Q949" s="86"/>
      <c r="R949" s="82">
        <v>0</v>
      </c>
      <c r="S949" s="86">
        <v>1200190</v>
      </c>
      <c r="T949" s="83">
        <v>45777</v>
      </c>
      <c r="U949" s="82">
        <v>100</v>
      </c>
      <c r="V949" s="82">
        <v>16425</v>
      </c>
      <c r="W949" s="82" t="s">
        <v>4961</v>
      </c>
      <c r="X949" s="82">
        <v>338.09019999999998</v>
      </c>
      <c r="Y949" s="86">
        <v>40577251.710000001</v>
      </c>
      <c r="Z949" s="86"/>
      <c r="AA949" s="82">
        <v>329.95</v>
      </c>
      <c r="AB949" s="86">
        <v>-1.5</v>
      </c>
      <c r="AC949" s="86">
        <v>39006175</v>
      </c>
      <c r="AD949" s="86">
        <v>39006175</v>
      </c>
      <c r="AE949" s="86">
        <v>0</v>
      </c>
      <c r="AF949" s="86">
        <v>-1571076.71</v>
      </c>
      <c r="AG949" s="86">
        <v>-976982.66</v>
      </c>
      <c r="AH949" s="86">
        <v>-594094.05000000005</v>
      </c>
      <c r="AI949" s="86"/>
      <c r="AJ949" s="86">
        <v>5176613435.9300003</v>
      </c>
      <c r="AK949" s="82">
        <v>0.75349999999999995</v>
      </c>
      <c r="AL949" s="82" t="s">
        <v>8826</v>
      </c>
      <c r="AM949" s="82" t="s">
        <v>4979</v>
      </c>
      <c r="AN949" s="82">
        <v>6847</v>
      </c>
      <c r="AO949" s="82" t="s">
        <v>4974</v>
      </c>
      <c r="AP949" s="82"/>
      <c r="AQ949" s="83">
        <v>45540</v>
      </c>
      <c r="AR949" s="83"/>
      <c r="AS949" s="82">
        <v>0</v>
      </c>
      <c r="AT949" s="82"/>
      <c r="AU949" s="83">
        <v>45777</v>
      </c>
      <c r="AV949" s="82" t="s">
        <v>4979</v>
      </c>
      <c r="AW949" s="82">
        <v>10</v>
      </c>
      <c r="AX949" s="83"/>
      <c r="AY949" s="82" t="s">
        <v>4963</v>
      </c>
      <c r="AZ949" s="82">
        <v>1</v>
      </c>
      <c r="BA949" s="82"/>
      <c r="BB949" s="82"/>
      <c r="BC949" s="87"/>
      <c r="BD949" s="87"/>
      <c r="BE949" s="87"/>
      <c r="BF949" s="87"/>
      <c r="BG949" s="82" t="s">
        <v>4888</v>
      </c>
      <c r="BH949" s="82" t="s">
        <v>5113</v>
      </c>
      <c r="BI949" s="82"/>
      <c r="BJ949" s="82"/>
      <c r="BK949" s="82"/>
      <c r="BL949" s="86">
        <v>39006175</v>
      </c>
      <c r="BM949" s="82">
        <v>0.75349999999999995</v>
      </c>
      <c r="BN949" s="82" t="s">
        <v>4975</v>
      </c>
      <c r="BO949" s="82"/>
      <c r="BP949" s="88"/>
      <c r="BQ949" s="88"/>
      <c r="BR949" s="88"/>
      <c r="BS949" s="82"/>
      <c r="BT949" s="85"/>
    </row>
    <row r="950" spans="1:72">
      <c r="A950" s="82" t="s">
        <v>5111</v>
      </c>
      <c r="B950" s="82" t="s">
        <v>5112</v>
      </c>
      <c r="C950" s="82" t="s">
        <v>1193</v>
      </c>
      <c r="D950" s="82" t="s">
        <v>6698</v>
      </c>
      <c r="E950" s="82" t="s">
        <v>9605</v>
      </c>
      <c r="F950" s="82" t="s">
        <v>4978</v>
      </c>
      <c r="G950" s="83"/>
      <c r="H950" s="84">
        <v>725587</v>
      </c>
      <c r="I950" s="85"/>
      <c r="J950" s="82">
        <v>140.47999999999999</v>
      </c>
      <c r="K950" s="86">
        <v>0</v>
      </c>
      <c r="L950" s="82"/>
      <c r="M950" s="82"/>
      <c r="N950" s="82"/>
      <c r="O950" s="82"/>
      <c r="P950" s="82" t="s">
        <v>8734</v>
      </c>
      <c r="Q950" s="86"/>
      <c r="R950" s="82">
        <v>0</v>
      </c>
      <c r="S950" s="86">
        <v>3627935</v>
      </c>
      <c r="T950" s="83">
        <v>45777</v>
      </c>
      <c r="U950" s="82">
        <v>100</v>
      </c>
      <c r="V950" s="82">
        <v>16428</v>
      </c>
      <c r="W950" s="82" t="s">
        <v>4961</v>
      </c>
      <c r="X950" s="82">
        <v>152.57300000000001</v>
      </c>
      <c r="Y950" s="86">
        <v>110705017.51000001</v>
      </c>
      <c r="Z950" s="86"/>
      <c r="AA950" s="82">
        <v>143.81</v>
      </c>
      <c r="AB950" s="86">
        <v>-2.3199999999999998</v>
      </c>
      <c r="AC950" s="86">
        <v>101930461.76000001</v>
      </c>
      <c r="AD950" s="86">
        <v>101930461.76000001</v>
      </c>
      <c r="AE950" s="86">
        <v>0</v>
      </c>
      <c r="AF950" s="86">
        <v>-8774555.75</v>
      </c>
      <c r="AG950" s="86">
        <v>-6358351.04</v>
      </c>
      <c r="AH950" s="86">
        <v>-2416204.71</v>
      </c>
      <c r="AI950" s="86"/>
      <c r="AJ950" s="86">
        <v>5176613435.9300003</v>
      </c>
      <c r="AK950" s="82">
        <v>1.9691000000000001</v>
      </c>
      <c r="AL950" s="82" t="s">
        <v>9606</v>
      </c>
      <c r="AM950" s="82" t="s">
        <v>4979</v>
      </c>
      <c r="AN950" s="82">
        <v>6909</v>
      </c>
      <c r="AO950" s="82" t="s">
        <v>5067</v>
      </c>
      <c r="AP950" s="82"/>
      <c r="AQ950" s="83"/>
      <c r="AR950" s="83"/>
      <c r="AS950" s="82">
        <v>0</v>
      </c>
      <c r="AT950" s="82"/>
      <c r="AU950" s="83">
        <v>45777</v>
      </c>
      <c r="AV950" s="82" t="s">
        <v>4979</v>
      </c>
      <c r="AW950" s="82">
        <v>5</v>
      </c>
      <c r="AX950" s="83"/>
      <c r="AY950" s="82" t="s">
        <v>4963</v>
      </c>
      <c r="AZ950" s="82">
        <v>1</v>
      </c>
      <c r="BA950" s="82"/>
      <c r="BB950" s="82"/>
      <c r="BC950" s="87"/>
      <c r="BD950" s="87"/>
      <c r="BE950" s="87"/>
      <c r="BF950" s="87"/>
      <c r="BG950" s="82" t="s">
        <v>4888</v>
      </c>
      <c r="BH950" s="82" t="s">
        <v>5113</v>
      </c>
      <c r="BI950" s="82"/>
      <c r="BJ950" s="82"/>
      <c r="BK950" s="82"/>
      <c r="BL950" s="86">
        <v>101930461.76000001</v>
      </c>
      <c r="BM950" s="82">
        <v>1.9691000000000001</v>
      </c>
      <c r="BN950" s="82" t="s">
        <v>5068</v>
      </c>
      <c r="BO950" s="82"/>
      <c r="BP950" s="88"/>
      <c r="BQ950" s="88"/>
      <c r="BR950" s="88"/>
      <c r="BS950" s="82"/>
      <c r="BT950" s="85"/>
    </row>
    <row r="951" spans="1:72">
      <c r="A951" s="82" t="s">
        <v>5111</v>
      </c>
      <c r="B951" s="82" t="s">
        <v>5112</v>
      </c>
      <c r="C951" s="82" t="s">
        <v>1233</v>
      </c>
      <c r="D951" s="82" t="s">
        <v>9619</v>
      </c>
      <c r="E951" s="82" t="s">
        <v>9620</v>
      </c>
      <c r="F951" s="82" t="s">
        <v>4978</v>
      </c>
      <c r="G951" s="83"/>
      <c r="H951" s="84">
        <v>220054</v>
      </c>
      <c r="I951" s="85"/>
      <c r="J951" s="82">
        <v>535.15</v>
      </c>
      <c r="K951" s="86">
        <v>0</v>
      </c>
      <c r="L951" s="82"/>
      <c r="M951" s="82"/>
      <c r="N951" s="82"/>
      <c r="O951" s="82"/>
      <c r="P951" s="82" t="s">
        <v>8329</v>
      </c>
      <c r="Q951" s="86"/>
      <c r="R951" s="82">
        <v>0</v>
      </c>
      <c r="S951" s="86">
        <v>440108</v>
      </c>
      <c r="T951" s="83">
        <v>45777</v>
      </c>
      <c r="U951" s="82">
        <v>100</v>
      </c>
      <c r="V951" s="82">
        <v>171459</v>
      </c>
      <c r="W951" s="82" t="s">
        <v>4961</v>
      </c>
      <c r="X951" s="82">
        <v>552.64970000000005</v>
      </c>
      <c r="Y951" s="86">
        <v>121612771.27</v>
      </c>
      <c r="Z951" s="86"/>
      <c r="AA951" s="82">
        <v>547.75</v>
      </c>
      <c r="AB951" s="86">
        <v>-2.2999999999999998</v>
      </c>
      <c r="AC951" s="86">
        <v>117761898.09999999</v>
      </c>
      <c r="AD951" s="86">
        <v>117761898.09999999</v>
      </c>
      <c r="AE951" s="86">
        <v>0</v>
      </c>
      <c r="AF951" s="86">
        <v>-3850873.17</v>
      </c>
      <c r="AG951" s="86">
        <v>-1226464.8700000001</v>
      </c>
      <c r="AH951" s="86">
        <v>-2624408.2999999998</v>
      </c>
      <c r="AI951" s="86"/>
      <c r="AJ951" s="86">
        <v>5176613435.9300003</v>
      </c>
      <c r="AK951" s="82">
        <v>2.2749000000000001</v>
      </c>
      <c r="AL951" s="82" t="s">
        <v>9621</v>
      </c>
      <c r="AM951" s="82" t="s">
        <v>4979</v>
      </c>
      <c r="AN951" s="82">
        <v>798989</v>
      </c>
      <c r="AO951" s="82" t="s">
        <v>8329</v>
      </c>
      <c r="AP951" s="82"/>
      <c r="AQ951" s="83"/>
      <c r="AR951" s="83"/>
      <c r="AS951" s="82">
        <v>0</v>
      </c>
      <c r="AT951" s="82"/>
      <c r="AU951" s="83">
        <v>45777</v>
      </c>
      <c r="AV951" s="82" t="s">
        <v>4979</v>
      </c>
      <c r="AW951" s="82">
        <v>2</v>
      </c>
      <c r="AX951" s="83"/>
      <c r="AY951" s="82" t="s">
        <v>4963</v>
      </c>
      <c r="AZ951" s="82">
        <v>1</v>
      </c>
      <c r="BA951" s="82"/>
      <c r="BB951" s="82"/>
      <c r="BC951" s="87"/>
      <c r="BD951" s="87"/>
      <c r="BE951" s="87"/>
      <c r="BF951" s="87"/>
      <c r="BG951" s="82" t="s">
        <v>4888</v>
      </c>
      <c r="BH951" s="82" t="s">
        <v>5113</v>
      </c>
      <c r="BI951" s="82"/>
      <c r="BJ951" s="82"/>
      <c r="BK951" s="82"/>
      <c r="BL951" s="86">
        <v>117761898.09999999</v>
      </c>
      <c r="BM951" s="82">
        <v>2.2749000000000001</v>
      </c>
      <c r="BN951" s="82" t="s">
        <v>4980</v>
      </c>
      <c r="BO951" s="82"/>
      <c r="BP951" s="88"/>
      <c r="BQ951" s="88"/>
      <c r="BR951" s="88"/>
      <c r="BS951" s="82"/>
      <c r="BT951" s="85"/>
    </row>
    <row r="952" spans="1:72">
      <c r="A952" s="82" t="s">
        <v>5111</v>
      </c>
      <c r="B952" s="82" t="s">
        <v>5112</v>
      </c>
      <c r="C952" s="82" t="s">
        <v>1255</v>
      </c>
      <c r="D952" s="82" t="s">
        <v>9482</v>
      </c>
      <c r="E952" s="82" t="s">
        <v>9483</v>
      </c>
      <c r="F952" s="82" t="s">
        <v>4978</v>
      </c>
      <c r="G952" s="83"/>
      <c r="H952" s="84">
        <v>711662</v>
      </c>
      <c r="I952" s="85"/>
      <c r="J952" s="82">
        <v>223.46</v>
      </c>
      <c r="K952" s="86">
        <v>0</v>
      </c>
      <c r="L952" s="82"/>
      <c r="M952" s="82"/>
      <c r="N952" s="82"/>
      <c r="O952" s="82"/>
      <c r="P952" s="82" t="s">
        <v>8287</v>
      </c>
      <c r="Q952" s="86"/>
      <c r="R952" s="82">
        <v>0</v>
      </c>
      <c r="S952" s="86">
        <v>7116620</v>
      </c>
      <c r="T952" s="83">
        <v>45777</v>
      </c>
      <c r="U952" s="82">
        <v>100</v>
      </c>
      <c r="V952" s="82">
        <v>78288</v>
      </c>
      <c r="W952" s="82" t="s">
        <v>4961</v>
      </c>
      <c r="X952" s="82">
        <v>222.43440000000001</v>
      </c>
      <c r="Y952" s="86">
        <v>158298143.66</v>
      </c>
      <c r="Z952" s="86"/>
      <c r="AA952" s="82">
        <v>227.22</v>
      </c>
      <c r="AB952" s="86">
        <v>-1.65</v>
      </c>
      <c r="AC952" s="86">
        <v>159027990.52000001</v>
      </c>
      <c r="AD952" s="86">
        <v>159027990.52000001</v>
      </c>
      <c r="AE952" s="86">
        <v>0</v>
      </c>
      <c r="AF952" s="86">
        <v>729846.86</v>
      </c>
      <c r="AG952" s="86">
        <v>3405695.98</v>
      </c>
      <c r="AH952" s="86">
        <v>-2675849.12</v>
      </c>
      <c r="AI952" s="86"/>
      <c r="AJ952" s="86">
        <v>5176613435.9300003</v>
      </c>
      <c r="AK952" s="82">
        <v>3.0720000000000001</v>
      </c>
      <c r="AL952" s="82" t="s">
        <v>9484</v>
      </c>
      <c r="AM952" s="82" t="s">
        <v>4979</v>
      </c>
      <c r="AN952" s="82">
        <v>75838</v>
      </c>
      <c r="AO952" s="82" t="s">
        <v>8280</v>
      </c>
      <c r="AP952" s="82"/>
      <c r="AQ952" s="83">
        <v>45728</v>
      </c>
      <c r="AR952" s="83"/>
      <c r="AS952" s="82">
        <v>0</v>
      </c>
      <c r="AT952" s="82"/>
      <c r="AU952" s="83">
        <v>45777</v>
      </c>
      <c r="AV952" s="82" t="s">
        <v>4979</v>
      </c>
      <c r="AW952" s="82">
        <v>10</v>
      </c>
      <c r="AX952" s="83"/>
      <c r="AY952" s="82" t="s">
        <v>4963</v>
      </c>
      <c r="AZ952" s="82">
        <v>1</v>
      </c>
      <c r="BA952" s="82"/>
      <c r="BB952" s="82"/>
      <c r="BC952" s="87"/>
      <c r="BD952" s="87"/>
      <c r="BE952" s="87"/>
      <c r="BF952" s="87"/>
      <c r="BG952" s="82" t="s">
        <v>4888</v>
      </c>
      <c r="BH952" s="82" t="s">
        <v>5113</v>
      </c>
      <c r="BI952" s="82"/>
      <c r="BJ952" s="82"/>
      <c r="BK952" s="82"/>
      <c r="BL952" s="86">
        <v>159027990.52000001</v>
      </c>
      <c r="BM952" s="82">
        <v>3.0720000000000001</v>
      </c>
      <c r="BN952" s="82" t="s">
        <v>4964</v>
      </c>
      <c r="BO952" s="82"/>
      <c r="BP952" s="88"/>
      <c r="BQ952" s="88"/>
      <c r="BR952" s="88"/>
      <c r="BS952" s="82"/>
      <c r="BT952" s="85"/>
    </row>
    <row r="953" spans="1:72">
      <c r="A953" s="82" t="s">
        <v>5111</v>
      </c>
      <c r="B953" s="82" t="s">
        <v>5112</v>
      </c>
      <c r="C953" s="82" t="s">
        <v>1376</v>
      </c>
      <c r="D953" s="82" t="s">
        <v>10023</v>
      </c>
      <c r="E953" s="82" t="s">
        <v>10024</v>
      </c>
      <c r="F953" s="82" t="s">
        <v>4978</v>
      </c>
      <c r="G953" s="83"/>
      <c r="H953" s="84">
        <v>15525</v>
      </c>
      <c r="I953" s="85"/>
      <c r="J953" s="82">
        <v>3754.9</v>
      </c>
      <c r="K953" s="86">
        <v>0</v>
      </c>
      <c r="L953" s="82"/>
      <c r="M953" s="82"/>
      <c r="N953" s="82"/>
      <c r="O953" s="82"/>
      <c r="P953" s="82" t="s">
        <v>5131</v>
      </c>
      <c r="Q953" s="86"/>
      <c r="R953" s="82">
        <v>0</v>
      </c>
      <c r="S953" s="86">
        <v>155250</v>
      </c>
      <c r="T953" s="83">
        <v>45777</v>
      </c>
      <c r="U953" s="82">
        <v>100</v>
      </c>
      <c r="V953" s="82">
        <v>6640</v>
      </c>
      <c r="W953" s="82" t="s">
        <v>4961</v>
      </c>
      <c r="X953" s="82">
        <v>4139.9979999999996</v>
      </c>
      <c r="Y953" s="86">
        <v>64273468.549999997</v>
      </c>
      <c r="Z953" s="86"/>
      <c r="AA953" s="82">
        <v>3769.3</v>
      </c>
      <c r="AB953" s="86">
        <v>-0.38</v>
      </c>
      <c r="AC953" s="86">
        <v>58294822.5</v>
      </c>
      <c r="AD953" s="86">
        <v>58294822.5</v>
      </c>
      <c r="AE953" s="86">
        <v>0</v>
      </c>
      <c r="AF953" s="86">
        <v>-5978646.0499999998</v>
      </c>
      <c r="AG953" s="86">
        <v>-5755086.0499999998</v>
      </c>
      <c r="AH953" s="86">
        <v>-223560</v>
      </c>
      <c r="AI953" s="86"/>
      <c r="AJ953" s="86">
        <v>5176613435.9300003</v>
      </c>
      <c r="AK953" s="82">
        <v>1.1261000000000001</v>
      </c>
      <c r="AL953" s="82" t="s">
        <v>10025</v>
      </c>
      <c r="AM953" s="82" t="s">
        <v>4979</v>
      </c>
      <c r="AN953" s="82">
        <v>7087</v>
      </c>
      <c r="AO953" s="82" t="s">
        <v>5015</v>
      </c>
      <c r="AP953" s="82"/>
      <c r="AQ953" s="83">
        <v>45622</v>
      </c>
      <c r="AR953" s="83"/>
      <c r="AS953" s="82">
        <v>0</v>
      </c>
      <c r="AT953" s="82"/>
      <c r="AU953" s="83">
        <v>45777</v>
      </c>
      <c r="AV953" s="82" t="s">
        <v>4979</v>
      </c>
      <c r="AW953" s="82">
        <v>10</v>
      </c>
      <c r="AX953" s="83"/>
      <c r="AY953" s="82" t="s">
        <v>4963</v>
      </c>
      <c r="AZ953" s="82">
        <v>1</v>
      </c>
      <c r="BA953" s="82"/>
      <c r="BB953" s="82"/>
      <c r="BC953" s="87"/>
      <c r="BD953" s="87"/>
      <c r="BE953" s="87"/>
      <c r="BF953" s="87"/>
      <c r="BG953" s="82" t="s">
        <v>4888</v>
      </c>
      <c r="BH953" s="82" t="s">
        <v>5113</v>
      </c>
      <c r="BI953" s="82"/>
      <c r="BJ953" s="82"/>
      <c r="BK953" s="82"/>
      <c r="BL953" s="86">
        <v>58294822.5</v>
      </c>
      <c r="BM953" s="82">
        <v>1.1261000000000001</v>
      </c>
      <c r="BN953" s="82" t="s">
        <v>5002</v>
      </c>
      <c r="BO953" s="82"/>
      <c r="BP953" s="88"/>
      <c r="BQ953" s="88"/>
      <c r="BR953" s="88"/>
      <c r="BS953" s="82"/>
      <c r="BT953" s="85"/>
    </row>
    <row r="954" spans="1:72">
      <c r="A954" s="82" t="s">
        <v>5111</v>
      </c>
      <c r="B954" s="82" t="s">
        <v>5112</v>
      </c>
      <c r="C954" s="82" t="s">
        <v>20522</v>
      </c>
      <c r="D954" s="82" t="s">
        <v>20523</v>
      </c>
      <c r="E954" s="82" t="s">
        <v>20524</v>
      </c>
      <c r="F954" s="82" t="s">
        <v>4978</v>
      </c>
      <c r="G954" s="83"/>
      <c r="H954" s="84">
        <v>337832</v>
      </c>
      <c r="I954" s="85"/>
      <c r="J954" s="82">
        <v>347.15</v>
      </c>
      <c r="K954" s="86">
        <v>0</v>
      </c>
      <c r="L954" s="82"/>
      <c r="M954" s="82"/>
      <c r="N954" s="82"/>
      <c r="O954" s="82"/>
      <c r="P954" s="82" t="s">
        <v>9602</v>
      </c>
      <c r="Q954" s="86"/>
      <c r="R954" s="82">
        <v>0</v>
      </c>
      <c r="S954" s="86">
        <v>675664</v>
      </c>
      <c r="T954" s="83">
        <v>45777</v>
      </c>
      <c r="U954" s="82">
        <v>100</v>
      </c>
      <c r="V954" s="82">
        <v>177742</v>
      </c>
      <c r="W954" s="82" t="s">
        <v>4961</v>
      </c>
      <c r="X954" s="82">
        <v>410.24419999999998</v>
      </c>
      <c r="Y954" s="86">
        <v>138593631.61000001</v>
      </c>
      <c r="Z954" s="86"/>
      <c r="AA954" s="82">
        <v>346.85</v>
      </c>
      <c r="AB954" s="86">
        <v>0.09</v>
      </c>
      <c r="AC954" s="86">
        <v>117278378.8</v>
      </c>
      <c r="AD954" s="86">
        <v>117278378.8</v>
      </c>
      <c r="AE954" s="86">
        <v>0</v>
      </c>
      <c r="AF954" s="86">
        <v>-21315252.809999999</v>
      </c>
      <c r="AG954" s="86">
        <v>-21416602.41</v>
      </c>
      <c r="AH954" s="86">
        <v>101349.6</v>
      </c>
      <c r="AI954" s="86"/>
      <c r="AJ954" s="86">
        <v>5176613435.9300003</v>
      </c>
      <c r="AK954" s="82">
        <v>2.2654999999999998</v>
      </c>
      <c r="AL954" s="82" t="s">
        <v>20525</v>
      </c>
      <c r="AM954" s="82" t="s">
        <v>4979</v>
      </c>
      <c r="AN954" s="82">
        <v>800236</v>
      </c>
      <c r="AO954" s="82" t="s">
        <v>9604</v>
      </c>
      <c r="AP954" s="82"/>
      <c r="AQ954" s="83">
        <v>45715</v>
      </c>
      <c r="AR954" s="83"/>
      <c r="AS954" s="82">
        <v>0</v>
      </c>
      <c r="AT954" s="82"/>
      <c r="AU954" s="83">
        <v>45777</v>
      </c>
      <c r="AV954" s="82" t="s">
        <v>4979</v>
      </c>
      <c r="AW954" s="82">
        <v>2</v>
      </c>
      <c r="AX954" s="83"/>
      <c r="AY954" s="82" t="s">
        <v>4963</v>
      </c>
      <c r="AZ954" s="82">
        <v>1</v>
      </c>
      <c r="BA954" s="82"/>
      <c r="BB954" s="82"/>
      <c r="BC954" s="87"/>
      <c r="BD954" s="87"/>
      <c r="BE954" s="87"/>
      <c r="BF954" s="87"/>
      <c r="BG954" s="82" t="s">
        <v>4888</v>
      </c>
      <c r="BH954" s="82" t="s">
        <v>5113</v>
      </c>
      <c r="BI954" s="82"/>
      <c r="BJ954" s="82"/>
      <c r="BK954" s="82"/>
      <c r="BL954" s="86">
        <v>117278378.8</v>
      </c>
      <c r="BM954" s="82">
        <v>2.2654999999999998</v>
      </c>
      <c r="BN954" s="82" t="s">
        <v>8400</v>
      </c>
      <c r="BO954" s="82"/>
      <c r="BP954" s="88"/>
      <c r="BQ954" s="88"/>
      <c r="BR954" s="88"/>
      <c r="BS954" s="82"/>
      <c r="BT954" s="85"/>
    </row>
    <row r="955" spans="1:72">
      <c r="A955" s="82" t="s">
        <v>5111</v>
      </c>
      <c r="B955" s="82" t="s">
        <v>5112</v>
      </c>
      <c r="C955" s="82" t="s">
        <v>1403</v>
      </c>
      <c r="D955" s="82" t="s">
        <v>9593</v>
      </c>
      <c r="E955" s="82" t="s">
        <v>9594</v>
      </c>
      <c r="F955" s="82" t="s">
        <v>4978</v>
      </c>
      <c r="G955" s="83"/>
      <c r="H955" s="84">
        <v>127085</v>
      </c>
      <c r="I955" s="85"/>
      <c r="J955" s="82">
        <v>499.1</v>
      </c>
      <c r="K955" s="86">
        <v>0</v>
      </c>
      <c r="L955" s="82"/>
      <c r="M955" s="82"/>
      <c r="N955" s="82"/>
      <c r="O955" s="82"/>
      <c r="P955" s="82" t="s">
        <v>8794</v>
      </c>
      <c r="Q955" s="86"/>
      <c r="R955" s="82">
        <v>0</v>
      </c>
      <c r="S955" s="86">
        <v>127085</v>
      </c>
      <c r="T955" s="83">
        <v>45777</v>
      </c>
      <c r="U955" s="82">
        <v>100</v>
      </c>
      <c r="V955" s="82">
        <v>158457</v>
      </c>
      <c r="W955" s="82" t="s">
        <v>4961</v>
      </c>
      <c r="X955" s="82">
        <v>615.70690000000002</v>
      </c>
      <c r="Y955" s="86">
        <v>78247106.140000001</v>
      </c>
      <c r="Z955" s="86"/>
      <c r="AA955" s="82">
        <v>517.70000000000005</v>
      </c>
      <c r="AB955" s="86">
        <v>-3.59</v>
      </c>
      <c r="AC955" s="86">
        <v>63428123.5</v>
      </c>
      <c r="AD955" s="86">
        <v>63428123.5</v>
      </c>
      <c r="AE955" s="86">
        <v>0</v>
      </c>
      <c r="AF955" s="86">
        <v>-14818982.640000001</v>
      </c>
      <c r="AG955" s="86">
        <v>-12455201.640000001</v>
      </c>
      <c r="AH955" s="86">
        <v>-2363781</v>
      </c>
      <c r="AI955" s="86"/>
      <c r="AJ955" s="86">
        <v>5176613435.9300003</v>
      </c>
      <c r="AK955" s="82">
        <v>1.2253000000000001</v>
      </c>
      <c r="AL955" s="82" t="s">
        <v>9595</v>
      </c>
      <c r="AM955" s="82" t="s">
        <v>4979</v>
      </c>
      <c r="AN955" s="82">
        <v>796386</v>
      </c>
      <c r="AO955" s="82" t="s">
        <v>8796</v>
      </c>
      <c r="AP955" s="82"/>
      <c r="AQ955" s="83">
        <v>45537</v>
      </c>
      <c r="AR955" s="83"/>
      <c r="AS955" s="82">
        <v>0</v>
      </c>
      <c r="AT955" s="82"/>
      <c r="AU955" s="83">
        <v>45777</v>
      </c>
      <c r="AV955" s="82" t="s">
        <v>4979</v>
      </c>
      <c r="AW955" s="82">
        <v>1</v>
      </c>
      <c r="AX955" s="83"/>
      <c r="AY955" s="82" t="s">
        <v>4963</v>
      </c>
      <c r="AZ955" s="82">
        <v>1</v>
      </c>
      <c r="BA955" s="82"/>
      <c r="BB955" s="82"/>
      <c r="BC955" s="87"/>
      <c r="BD955" s="87"/>
      <c r="BE955" s="87"/>
      <c r="BF955" s="87"/>
      <c r="BG955" s="82" t="s">
        <v>4888</v>
      </c>
      <c r="BH955" s="82" t="s">
        <v>5113</v>
      </c>
      <c r="BI955" s="82"/>
      <c r="BJ955" s="82"/>
      <c r="BK955" s="82"/>
      <c r="BL955" s="86">
        <v>63428123.5</v>
      </c>
      <c r="BM955" s="82">
        <v>1.2253000000000001</v>
      </c>
      <c r="BN955" s="82" t="s">
        <v>8797</v>
      </c>
      <c r="BO955" s="82"/>
      <c r="BP955" s="88"/>
      <c r="BQ955" s="88"/>
      <c r="BR955" s="88"/>
      <c r="BS955" s="82"/>
      <c r="BT955" s="85"/>
    </row>
    <row r="956" spans="1:72">
      <c r="A956" s="82" t="s">
        <v>5111</v>
      </c>
      <c r="B956" s="82" t="s">
        <v>5112</v>
      </c>
      <c r="C956" s="82" t="s">
        <v>1499</v>
      </c>
      <c r="D956" s="82" t="s">
        <v>5793</v>
      </c>
      <c r="E956" s="82" t="s">
        <v>9584</v>
      </c>
      <c r="F956" s="82" t="s">
        <v>4978</v>
      </c>
      <c r="G956" s="83"/>
      <c r="H956" s="84">
        <v>178923</v>
      </c>
      <c r="I956" s="85"/>
      <c r="J956" s="82">
        <v>310.39999999999998</v>
      </c>
      <c r="K956" s="86">
        <v>0</v>
      </c>
      <c r="L956" s="82"/>
      <c r="M956" s="82"/>
      <c r="N956" s="82"/>
      <c r="O956" s="82"/>
      <c r="P956" s="82" t="s">
        <v>8707</v>
      </c>
      <c r="Q956" s="86"/>
      <c r="R956" s="82">
        <v>0</v>
      </c>
      <c r="S956" s="86">
        <v>357846</v>
      </c>
      <c r="T956" s="83">
        <v>45777</v>
      </c>
      <c r="U956" s="82">
        <v>100</v>
      </c>
      <c r="V956" s="82">
        <v>78882</v>
      </c>
      <c r="W956" s="82" t="s">
        <v>4961</v>
      </c>
      <c r="X956" s="82">
        <v>383.82639999999998</v>
      </c>
      <c r="Y956" s="86">
        <v>68675373.829999998</v>
      </c>
      <c r="Z956" s="86"/>
      <c r="AA956" s="82">
        <v>307.60000000000002</v>
      </c>
      <c r="AB956" s="86">
        <v>0.91</v>
      </c>
      <c r="AC956" s="86">
        <v>55537699.200000003</v>
      </c>
      <c r="AD956" s="86">
        <v>55537699.200000003</v>
      </c>
      <c r="AE956" s="86">
        <v>0</v>
      </c>
      <c r="AF956" s="86">
        <v>-13137674.630000001</v>
      </c>
      <c r="AG956" s="86">
        <v>-13638659.029999999</v>
      </c>
      <c r="AH956" s="86">
        <v>500984.4</v>
      </c>
      <c r="AI956" s="86"/>
      <c r="AJ956" s="86">
        <v>5176613435.9300003</v>
      </c>
      <c r="AK956" s="82">
        <v>1.0729</v>
      </c>
      <c r="AL956" s="82" t="s">
        <v>9585</v>
      </c>
      <c r="AM956" s="82" t="s">
        <v>4979</v>
      </c>
      <c r="AN956" s="82">
        <v>7121</v>
      </c>
      <c r="AO956" s="82" t="s">
        <v>5004</v>
      </c>
      <c r="AP956" s="82"/>
      <c r="AQ956" s="83"/>
      <c r="AR956" s="83"/>
      <c r="AS956" s="82">
        <v>0</v>
      </c>
      <c r="AT956" s="82"/>
      <c r="AU956" s="83">
        <v>45777</v>
      </c>
      <c r="AV956" s="82" t="s">
        <v>4979</v>
      </c>
      <c r="AW956" s="82">
        <v>2</v>
      </c>
      <c r="AX956" s="83"/>
      <c r="AY956" s="82" t="s">
        <v>4963</v>
      </c>
      <c r="AZ956" s="82">
        <v>1</v>
      </c>
      <c r="BA956" s="82"/>
      <c r="BB956" s="82"/>
      <c r="BC956" s="87"/>
      <c r="BD956" s="87"/>
      <c r="BE956" s="87"/>
      <c r="BF956" s="87"/>
      <c r="BG956" s="82" t="s">
        <v>4888</v>
      </c>
      <c r="BH956" s="82" t="s">
        <v>5113</v>
      </c>
      <c r="BI956" s="82"/>
      <c r="BJ956" s="82"/>
      <c r="BK956" s="82"/>
      <c r="BL956" s="86">
        <v>55537699.200000003</v>
      </c>
      <c r="BM956" s="82">
        <v>1.0729</v>
      </c>
      <c r="BN956" s="82" t="s">
        <v>4984</v>
      </c>
      <c r="BO956" s="82"/>
      <c r="BP956" s="88"/>
      <c r="BQ956" s="88"/>
      <c r="BR956" s="88"/>
      <c r="BS956" s="82"/>
      <c r="BT956" s="85"/>
    </row>
    <row r="957" spans="1:72">
      <c r="A957" s="82" t="s">
        <v>5111</v>
      </c>
      <c r="B957" s="82" t="s">
        <v>5112</v>
      </c>
      <c r="C957" s="82" t="s">
        <v>1468</v>
      </c>
      <c r="D957" s="82" t="s">
        <v>9596</v>
      </c>
      <c r="E957" s="82" t="s">
        <v>9597</v>
      </c>
      <c r="F957" s="82" t="s">
        <v>4978</v>
      </c>
      <c r="G957" s="83"/>
      <c r="H957" s="84">
        <v>56768</v>
      </c>
      <c r="I957" s="85"/>
      <c r="J957" s="82">
        <v>1758.6</v>
      </c>
      <c r="K957" s="86">
        <v>0</v>
      </c>
      <c r="L957" s="82"/>
      <c r="M957" s="82"/>
      <c r="N957" s="82"/>
      <c r="O957" s="82"/>
      <c r="P957" s="82" t="s">
        <v>5018</v>
      </c>
      <c r="Q957" s="86"/>
      <c r="R957" s="82">
        <v>0</v>
      </c>
      <c r="S957" s="86">
        <v>567680</v>
      </c>
      <c r="T957" s="83">
        <v>45777</v>
      </c>
      <c r="U957" s="82">
        <v>100</v>
      </c>
      <c r="V957" s="82">
        <v>26672</v>
      </c>
      <c r="W957" s="82" t="s">
        <v>4961</v>
      </c>
      <c r="X957" s="82">
        <v>1886.0326</v>
      </c>
      <c r="Y957" s="86">
        <v>107066299.98999999</v>
      </c>
      <c r="Z957" s="86"/>
      <c r="AA957" s="82">
        <v>1778.3</v>
      </c>
      <c r="AB957" s="86">
        <v>-1.1100000000000001</v>
      </c>
      <c r="AC957" s="86">
        <v>99832204.799999997</v>
      </c>
      <c r="AD957" s="86">
        <v>99832204.799999997</v>
      </c>
      <c r="AE957" s="86">
        <v>0</v>
      </c>
      <c r="AF957" s="86">
        <v>-7234095.1900000004</v>
      </c>
      <c r="AG957" s="86">
        <v>-6115765.5899999999</v>
      </c>
      <c r="AH957" s="86">
        <v>-1118329.6000000001</v>
      </c>
      <c r="AI957" s="86"/>
      <c r="AJ957" s="86">
        <v>5176613435.9300003</v>
      </c>
      <c r="AK957" s="82">
        <v>1.9285000000000001</v>
      </c>
      <c r="AL957" s="82" t="s">
        <v>9598</v>
      </c>
      <c r="AM957" s="82" t="s">
        <v>4979</v>
      </c>
      <c r="AN957" s="82">
        <v>75541</v>
      </c>
      <c r="AO957" s="82" t="s">
        <v>4998</v>
      </c>
      <c r="AP957" s="82"/>
      <c r="AQ957" s="83"/>
      <c r="AR957" s="83"/>
      <c r="AS957" s="82">
        <v>0</v>
      </c>
      <c r="AT957" s="82"/>
      <c r="AU957" s="83">
        <v>45777</v>
      </c>
      <c r="AV957" s="82" t="s">
        <v>4979</v>
      </c>
      <c r="AW957" s="82">
        <v>10</v>
      </c>
      <c r="AX957" s="83"/>
      <c r="AY957" s="82" t="s">
        <v>4963</v>
      </c>
      <c r="AZ957" s="82">
        <v>1</v>
      </c>
      <c r="BA957" s="82"/>
      <c r="BB957" s="82"/>
      <c r="BC957" s="87"/>
      <c r="BD957" s="87"/>
      <c r="BE957" s="87"/>
      <c r="BF957" s="87"/>
      <c r="BG957" s="82" t="s">
        <v>4888</v>
      </c>
      <c r="BH957" s="82" t="s">
        <v>5113</v>
      </c>
      <c r="BI957" s="82"/>
      <c r="BJ957" s="82"/>
      <c r="BK957" s="82"/>
      <c r="BL957" s="86">
        <v>99832204.799999997</v>
      </c>
      <c r="BM957" s="82">
        <v>1.9285000000000001</v>
      </c>
      <c r="BN957" s="82" t="s">
        <v>4998</v>
      </c>
      <c r="BO957" s="82"/>
      <c r="BP957" s="88"/>
      <c r="BQ957" s="88"/>
      <c r="BR957" s="88"/>
      <c r="BS957" s="82"/>
      <c r="BT957" s="85"/>
    </row>
    <row r="958" spans="1:72">
      <c r="A958" s="82" t="s">
        <v>5111</v>
      </c>
      <c r="B958" s="82" t="s">
        <v>5112</v>
      </c>
      <c r="C958" s="82" t="s">
        <v>20192</v>
      </c>
      <c r="D958" s="82" t="s">
        <v>3461</v>
      </c>
      <c r="E958" s="82" t="s">
        <v>9599</v>
      </c>
      <c r="F958" s="82" t="s">
        <v>4978</v>
      </c>
      <c r="G958" s="83"/>
      <c r="H958" s="84">
        <v>2506932</v>
      </c>
      <c r="I958" s="85"/>
      <c r="J958" s="82">
        <v>64.94</v>
      </c>
      <c r="K958" s="86">
        <v>0</v>
      </c>
      <c r="L958" s="82"/>
      <c r="M958" s="82"/>
      <c r="N958" s="82"/>
      <c r="O958" s="82"/>
      <c r="P958" s="82" t="s">
        <v>5014</v>
      </c>
      <c r="Q958" s="86"/>
      <c r="R958" s="82">
        <v>0</v>
      </c>
      <c r="S958" s="86">
        <v>2506932</v>
      </c>
      <c r="T958" s="83">
        <v>45777</v>
      </c>
      <c r="U958" s="82">
        <v>100</v>
      </c>
      <c r="V958" s="82">
        <v>176678</v>
      </c>
      <c r="W958" s="82" t="s">
        <v>4961</v>
      </c>
      <c r="X958" s="82">
        <v>95.127399999999994</v>
      </c>
      <c r="Y958" s="86">
        <v>238477876.91999999</v>
      </c>
      <c r="Z958" s="86"/>
      <c r="AA958" s="82">
        <v>66.62</v>
      </c>
      <c r="AB958" s="86">
        <v>-2.52</v>
      </c>
      <c r="AC958" s="86">
        <v>162800164.08000001</v>
      </c>
      <c r="AD958" s="86">
        <v>162800164.08000001</v>
      </c>
      <c r="AE958" s="86">
        <v>0</v>
      </c>
      <c r="AF958" s="86">
        <v>-75677712.840000004</v>
      </c>
      <c r="AG958" s="86">
        <v>-71466067.079999998</v>
      </c>
      <c r="AH958" s="86">
        <v>-4211645.76</v>
      </c>
      <c r="AI958" s="86"/>
      <c r="AJ958" s="86">
        <v>5176613435.9300003</v>
      </c>
      <c r="AK958" s="82">
        <v>3.1448999999999998</v>
      </c>
      <c r="AL958" s="82" t="s">
        <v>9600</v>
      </c>
      <c r="AM958" s="82" t="s">
        <v>4979</v>
      </c>
      <c r="AN958" s="82">
        <v>797966</v>
      </c>
      <c r="AO958" s="82" t="s">
        <v>5015</v>
      </c>
      <c r="AP958" s="82"/>
      <c r="AQ958" s="83">
        <v>45533</v>
      </c>
      <c r="AR958" s="83"/>
      <c r="AS958" s="82">
        <v>0</v>
      </c>
      <c r="AT958" s="82"/>
      <c r="AU958" s="83">
        <v>45777</v>
      </c>
      <c r="AV958" s="82" t="s">
        <v>4979</v>
      </c>
      <c r="AW958" s="82">
        <v>1</v>
      </c>
      <c r="AX958" s="83"/>
      <c r="AY958" s="82" t="s">
        <v>4963</v>
      </c>
      <c r="AZ958" s="82">
        <v>1</v>
      </c>
      <c r="BA958" s="82"/>
      <c r="BB958" s="82"/>
      <c r="BC958" s="87"/>
      <c r="BD958" s="87"/>
      <c r="BE958" s="87"/>
      <c r="BF958" s="87"/>
      <c r="BG958" s="82" t="s">
        <v>4888</v>
      </c>
      <c r="BH958" s="82" t="s">
        <v>5113</v>
      </c>
      <c r="BI958" s="82"/>
      <c r="BJ958" s="82"/>
      <c r="BK958" s="82"/>
      <c r="BL958" s="86">
        <v>162800164.08000001</v>
      </c>
      <c r="BM958" s="82">
        <v>3.1448999999999998</v>
      </c>
      <c r="BN958" s="82" t="s">
        <v>5002</v>
      </c>
      <c r="BO958" s="82"/>
      <c r="BP958" s="88"/>
      <c r="BQ958" s="88"/>
      <c r="BR958" s="88"/>
      <c r="BS958" s="82"/>
      <c r="BT958" s="85"/>
    </row>
    <row r="959" spans="1:72">
      <c r="A959" s="82" t="s">
        <v>5111</v>
      </c>
      <c r="B959" s="82" t="s">
        <v>5112</v>
      </c>
      <c r="C959" s="82" t="s">
        <v>3443</v>
      </c>
      <c r="D959" s="82" t="s">
        <v>5073</v>
      </c>
      <c r="E959" s="82" t="s">
        <v>5074</v>
      </c>
      <c r="F959" s="82" t="s">
        <v>4978</v>
      </c>
      <c r="G959" s="83"/>
      <c r="H959" s="84">
        <v>26305</v>
      </c>
      <c r="I959" s="85"/>
      <c r="J959" s="82">
        <v>2075.1</v>
      </c>
      <c r="K959" s="86">
        <v>0</v>
      </c>
      <c r="L959" s="82"/>
      <c r="M959" s="82"/>
      <c r="N959" s="82"/>
      <c r="O959" s="82"/>
      <c r="P959" s="82" t="s">
        <v>5015</v>
      </c>
      <c r="Q959" s="86"/>
      <c r="R959" s="82">
        <v>0</v>
      </c>
      <c r="S959" s="86">
        <v>263050</v>
      </c>
      <c r="T959" s="83">
        <v>45777</v>
      </c>
      <c r="U959" s="82">
        <v>100</v>
      </c>
      <c r="V959" s="82">
        <v>148890</v>
      </c>
      <c r="W959" s="82" t="s">
        <v>4961</v>
      </c>
      <c r="X959" s="82">
        <v>2419.7190999999998</v>
      </c>
      <c r="Y959" s="86">
        <v>63650712.009999998</v>
      </c>
      <c r="Z959" s="86"/>
      <c r="AA959" s="82">
        <v>2113.9</v>
      </c>
      <c r="AB959" s="86">
        <v>-1.84</v>
      </c>
      <c r="AC959" s="86">
        <v>54585505.5</v>
      </c>
      <c r="AD959" s="86">
        <v>54585505.5</v>
      </c>
      <c r="AE959" s="86">
        <v>0</v>
      </c>
      <c r="AF959" s="86">
        <v>-9065206.5099999998</v>
      </c>
      <c r="AG959" s="86">
        <v>-8044572.5099999998</v>
      </c>
      <c r="AH959" s="86">
        <v>-1020634</v>
      </c>
      <c r="AI959" s="86"/>
      <c r="AJ959" s="86">
        <v>5176613435.9300003</v>
      </c>
      <c r="AK959" s="82">
        <v>1.0545</v>
      </c>
      <c r="AL959" s="82" t="s">
        <v>5075</v>
      </c>
      <c r="AM959" s="82" t="s">
        <v>488</v>
      </c>
      <c r="AN959" s="82">
        <v>7230</v>
      </c>
      <c r="AO959" s="82" t="s">
        <v>5034</v>
      </c>
      <c r="AP959" s="82"/>
      <c r="AQ959" s="83">
        <v>45433</v>
      </c>
      <c r="AR959" s="83"/>
      <c r="AS959" s="82">
        <v>0</v>
      </c>
      <c r="AT959" s="82"/>
      <c r="AU959" s="83">
        <v>45777</v>
      </c>
      <c r="AV959" s="82" t="s">
        <v>4979</v>
      </c>
      <c r="AW959" s="82">
        <v>10</v>
      </c>
      <c r="AX959" s="83"/>
      <c r="AY959" s="82" t="s">
        <v>4963</v>
      </c>
      <c r="AZ959" s="82">
        <v>1</v>
      </c>
      <c r="BA959" s="82"/>
      <c r="BB959" s="82"/>
      <c r="BC959" s="87"/>
      <c r="BD959" s="87"/>
      <c r="BE959" s="87"/>
      <c r="BF959" s="87"/>
      <c r="BG959" s="82" t="s">
        <v>4888</v>
      </c>
      <c r="BH959" s="82" t="s">
        <v>5113</v>
      </c>
      <c r="BI959" s="82"/>
      <c r="BJ959" s="82"/>
      <c r="BK959" s="82"/>
      <c r="BL959" s="86">
        <v>54585505.5</v>
      </c>
      <c r="BM959" s="82">
        <v>1.0545</v>
      </c>
      <c r="BN959" s="82" t="s">
        <v>5002</v>
      </c>
      <c r="BO959" s="82"/>
      <c r="BP959" s="88"/>
      <c r="BQ959" s="88"/>
      <c r="BR959" s="88"/>
      <c r="BS959" s="82"/>
      <c r="BT959" s="85"/>
    </row>
    <row r="960" spans="1:72">
      <c r="A960" s="82" t="s">
        <v>5111</v>
      </c>
      <c r="B960" s="82" t="s">
        <v>5112</v>
      </c>
      <c r="C960" s="82" t="s">
        <v>3575</v>
      </c>
      <c r="D960" s="82" t="s">
        <v>20224</v>
      </c>
      <c r="E960" s="82" t="s">
        <v>20225</v>
      </c>
      <c r="F960" s="82" t="s">
        <v>4978</v>
      </c>
      <c r="G960" s="83"/>
      <c r="H960" s="84">
        <v>226810</v>
      </c>
      <c r="I960" s="85"/>
      <c r="J960" s="82">
        <v>414.65</v>
      </c>
      <c r="K960" s="86">
        <v>0</v>
      </c>
      <c r="L960" s="82"/>
      <c r="M960" s="82"/>
      <c r="N960" s="82"/>
      <c r="O960" s="82"/>
      <c r="P960" s="82" t="s">
        <v>5015</v>
      </c>
      <c r="Q960" s="86"/>
      <c r="R960" s="82">
        <v>0</v>
      </c>
      <c r="S960" s="86">
        <v>2268100</v>
      </c>
      <c r="T960" s="83">
        <v>45777</v>
      </c>
      <c r="U960" s="82">
        <v>100</v>
      </c>
      <c r="V960" s="82">
        <v>176303</v>
      </c>
      <c r="W960" s="82" t="s">
        <v>4961</v>
      </c>
      <c r="X960" s="82">
        <v>451.3603</v>
      </c>
      <c r="Y960" s="86">
        <v>102373031</v>
      </c>
      <c r="Z960" s="86"/>
      <c r="AA960" s="82">
        <v>421.5</v>
      </c>
      <c r="AB960" s="86">
        <v>-1.63</v>
      </c>
      <c r="AC960" s="86">
        <v>94046766.5</v>
      </c>
      <c r="AD960" s="86">
        <v>94046766.5</v>
      </c>
      <c r="AE960" s="86">
        <v>0</v>
      </c>
      <c r="AF960" s="86">
        <v>-8326264.5</v>
      </c>
      <c r="AG960" s="86">
        <v>-6772616</v>
      </c>
      <c r="AH960" s="86">
        <v>-1553648.5</v>
      </c>
      <c r="AI960" s="86"/>
      <c r="AJ960" s="86">
        <v>5176613435.9300003</v>
      </c>
      <c r="AK960" s="82">
        <v>1.8168</v>
      </c>
      <c r="AL960" s="82" t="s">
        <v>20226</v>
      </c>
      <c r="AM960" s="82" t="s">
        <v>488</v>
      </c>
      <c r="AN960" s="82">
        <v>799865</v>
      </c>
      <c r="AO960" s="82" t="s">
        <v>5034</v>
      </c>
      <c r="AP960" s="82"/>
      <c r="AQ960" s="83"/>
      <c r="AR960" s="83"/>
      <c r="AS960" s="82">
        <v>0</v>
      </c>
      <c r="AT960" s="82"/>
      <c r="AU960" s="83">
        <v>45777</v>
      </c>
      <c r="AV960" s="82" t="s">
        <v>488</v>
      </c>
      <c r="AW960" s="82">
        <v>10</v>
      </c>
      <c r="AX960" s="83"/>
      <c r="AY960" s="82" t="s">
        <v>4963</v>
      </c>
      <c r="AZ960" s="82">
        <v>1</v>
      </c>
      <c r="BA960" s="82"/>
      <c r="BB960" s="82"/>
      <c r="BC960" s="87"/>
      <c r="BD960" s="87"/>
      <c r="BE960" s="87"/>
      <c r="BF960" s="87"/>
      <c r="BG960" s="82" t="s">
        <v>4888</v>
      </c>
      <c r="BH960" s="82" t="s">
        <v>5113</v>
      </c>
      <c r="BI960" s="82"/>
      <c r="BJ960" s="82"/>
      <c r="BK960" s="82"/>
      <c r="BL960" s="86">
        <v>94046766.5</v>
      </c>
      <c r="BM960" s="82">
        <v>1.8168</v>
      </c>
      <c r="BN960" s="82" t="s">
        <v>5002</v>
      </c>
      <c r="BO960" s="82"/>
      <c r="BP960" s="88"/>
      <c r="BQ960" s="88"/>
      <c r="BR960" s="88"/>
      <c r="BS960" s="82"/>
      <c r="BT960" s="85"/>
    </row>
    <row r="961" spans="1:72">
      <c r="A961" s="82" t="s">
        <v>5111</v>
      </c>
      <c r="B961" s="82" t="s">
        <v>5112</v>
      </c>
      <c r="C961" s="82" t="s">
        <v>1618</v>
      </c>
      <c r="D961" s="82" t="s">
        <v>5138</v>
      </c>
      <c r="E961" s="82" t="s">
        <v>5139</v>
      </c>
      <c r="F961" s="82" t="s">
        <v>4978</v>
      </c>
      <c r="G961" s="83"/>
      <c r="H961" s="84">
        <v>92220</v>
      </c>
      <c r="I961" s="85"/>
      <c r="J961" s="82">
        <v>746.5</v>
      </c>
      <c r="K961" s="86">
        <v>0</v>
      </c>
      <c r="L961" s="82"/>
      <c r="M961" s="82"/>
      <c r="N961" s="82"/>
      <c r="O961" s="82"/>
      <c r="P961" s="82" t="s">
        <v>5131</v>
      </c>
      <c r="Q961" s="86"/>
      <c r="R961" s="82">
        <v>0</v>
      </c>
      <c r="S961" s="86">
        <v>184440</v>
      </c>
      <c r="T961" s="83">
        <v>45777</v>
      </c>
      <c r="U961" s="82">
        <v>100</v>
      </c>
      <c r="V961" s="82">
        <v>24677</v>
      </c>
      <c r="W961" s="82" t="s">
        <v>4961</v>
      </c>
      <c r="X961" s="82">
        <v>210.11699999999999</v>
      </c>
      <c r="Y961" s="86">
        <v>19376988.640000001</v>
      </c>
      <c r="Z961" s="86"/>
      <c r="AA961" s="82">
        <v>748.5</v>
      </c>
      <c r="AB961" s="86">
        <v>-0.27</v>
      </c>
      <c r="AC961" s="86">
        <v>68842230</v>
      </c>
      <c r="AD961" s="86">
        <v>68842230</v>
      </c>
      <c r="AE961" s="86">
        <v>0</v>
      </c>
      <c r="AF961" s="86">
        <v>49465241.359999999</v>
      </c>
      <c r="AG961" s="86">
        <v>49649681.359999999</v>
      </c>
      <c r="AH961" s="86">
        <v>-184440</v>
      </c>
      <c r="AI961" s="86"/>
      <c r="AJ961" s="86">
        <v>5176613435.9300003</v>
      </c>
      <c r="AK961" s="82">
        <v>1.3299000000000001</v>
      </c>
      <c r="AL961" s="82" t="s">
        <v>5140</v>
      </c>
      <c r="AM961" s="82" t="s">
        <v>4979</v>
      </c>
      <c r="AN961" s="82">
        <v>7250</v>
      </c>
      <c r="AO961" s="82" t="s">
        <v>5015</v>
      </c>
      <c r="AP961" s="82"/>
      <c r="AQ961" s="83">
        <v>45708</v>
      </c>
      <c r="AR961" s="83"/>
      <c r="AS961" s="82">
        <v>0</v>
      </c>
      <c r="AT961" s="82"/>
      <c r="AU961" s="83">
        <v>45777</v>
      </c>
      <c r="AV961" s="82" t="s">
        <v>4979</v>
      </c>
      <c r="AW961" s="82">
        <v>2</v>
      </c>
      <c r="AX961" s="83"/>
      <c r="AY961" s="82" t="s">
        <v>4963</v>
      </c>
      <c r="AZ961" s="82">
        <v>1</v>
      </c>
      <c r="BA961" s="82"/>
      <c r="BB961" s="82"/>
      <c r="BC961" s="87"/>
      <c r="BD961" s="87"/>
      <c r="BE961" s="87"/>
      <c r="BF961" s="87"/>
      <c r="BG961" s="82" t="s">
        <v>4888</v>
      </c>
      <c r="BH961" s="82" t="s">
        <v>5113</v>
      </c>
      <c r="BI961" s="82"/>
      <c r="BJ961" s="82"/>
      <c r="BK961" s="82"/>
      <c r="BL961" s="86">
        <v>68842230</v>
      </c>
      <c r="BM961" s="82">
        <v>1.3299000000000001</v>
      </c>
      <c r="BN961" s="82" t="s">
        <v>5002</v>
      </c>
      <c r="BO961" s="82"/>
      <c r="BP961" s="88"/>
      <c r="BQ961" s="88"/>
      <c r="BR961" s="88"/>
      <c r="BS961" s="82"/>
      <c r="BT961" s="85"/>
    </row>
    <row r="962" spans="1:72">
      <c r="A962" s="82" t="s">
        <v>5111</v>
      </c>
      <c r="B962" s="82" t="s">
        <v>5112</v>
      </c>
      <c r="C962" s="82" t="s">
        <v>12183</v>
      </c>
      <c r="D962" s="82" t="s">
        <v>12184</v>
      </c>
      <c r="E962" s="82" t="s">
        <v>12185</v>
      </c>
      <c r="F962" s="82" t="s">
        <v>4978</v>
      </c>
      <c r="G962" s="83"/>
      <c r="H962" s="84">
        <v>529394</v>
      </c>
      <c r="I962" s="85"/>
      <c r="J962" s="82">
        <v>163.11000000000001</v>
      </c>
      <c r="K962" s="86">
        <v>0</v>
      </c>
      <c r="L962" s="82"/>
      <c r="M962" s="82"/>
      <c r="N962" s="82"/>
      <c r="O962" s="82"/>
      <c r="P962" s="82" t="s">
        <v>5003</v>
      </c>
      <c r="Q962" s="86"/>
      <c r="R962" s="82">
        <v>0</v>
      </c>
      <c r="S962" s="86">
        <v>2646970</v>
      </c>
      <c r="T962" s="83">
        <v>45777</v>
      </c>
      <c r="U962" s="82">
        <v>100</v>
      </c>
      <c r="V962" s="82">
        <v>174082</v>
      </c>
      <c r="W962" s="82" t="s">
        <v>4961</v>
      </c>
      <c r="X962" s="82">
        <v>217.65530000000001</v>
      </c>
      <c r="Y962" s="86">
        <v>115225407.13</v>
      </c>
      <c r="Z962" s="86"/>
      <c r="AA962" s="82">
        <v>166.24</v>
      </c>
      <c r="AB962" s="86">
        <v>-1.88</v>
      </c>
      <c r="AC962" s="86">
        <v>86349455.340000004</v>
      </c>
      <c r="AD962" s="86">
        <v>86349455.340000004</v>
      </c>
      <c r="AE962" s="86">
        <v>0</v>
      </c>
      <c r="AF962" s="86">
        <v>-28875951.789999999</v>
      </c>
      <c r="AG962" s="86">
        <v>-27218948.57</v>
      </c>
      <c r="AH962" s="86">
        <v>-1657003.22</v>
      </c>
      <c r="AI962" s="86"/>
      <c r="AJ962" s="86">
        <v>5176613435.9300003</v>
      </c>
      <c r="AK962" s="82">
        <v>1.6680999999999999</v>
      </c>
      <c r="AL962" s="82" t="s">
        <v>12186</v>
      </c>
      <c r="AM962" s="82" t="s">
        <v>4979</v>
      </c>
      <c r="AN962" s="82">
        <v>799393</v>
      </c>
      <c r="AO962" s="82" t="s">
        <v>5004</v>
      </c>
      <c r="AP962" s="82"/>
      <c r="AQ962" s="83"/>
      <c r="AR962" s="83"/>
      <c r="AS962" s="82">
        <v>0</v>
      </c>
      <c r="AT962" s="82"/>
      <c r="AU962" s="83">
        <v>45777</v>
      </c>
      <c r="AV962" s="82" t="s">
        <v>4979</v>
      </c>
      <c r="AW962" s="82">
        <v>5</v>
      </c>
      <c r="AX962" s="83"/>
      <c r="AY962" s="82" t="s">
        <v>4963</v>
      </c>
      <c r="AZ962" s="82">
        <v>1</v>
      </c>
      <c r="BA962" s="82"/>
      <c r="BB962" s="82"/>
      <c r="BC962" s="87"/>
      <c r="BD962" s="87"/>
      <c r="BE962" s="87"/>
      <c r="BF962" s="87"/>
      <c r="BG962" s="82" t="s">
        <v>4888</v>
      </c>
      <c r="BH962" s="82" t="s">
        <v>5113</v>
      </c>
      <c r="BI962" s="82"/>
      <c r="BJ962" s="82"/>
      <c r="BK962" s="82"/>
      <c r="BL962" s="86">
        <v>86349455.340000004</v>
      </c>
      <c r="BM962" s="82">
        <v>1.6680999999999999</v>
      </c>
      <c r="BN962" s="82" t="s">
        <v>4984</v>
      </c>
      <c r="BO962" s="82"/>
      <c r="BP962" s="88"/>
      <c r="BQ962" s="88"/>
      <c r="BR962" s="88"/>
      <c r="BS962" s="82"/>
      <c r="BT962" s="85"/>
    </row>
    <row r="963" spans="1:72">
      <c r="A963" s="82" t="s">
        <v>5111</v>
      </c>
      <c r="B963" s="82" t="s">
        <v>5112</v>
      </c>
      <c r="C963" s="82" t="s">
        <v>9622</v>
      </c>
      <c r="D963" s="82" t="s">
        <v>3427</v>
      </c>
      <c r="E963" s="82" t="s">
        <v>5142</v>
      </c>
      <c r="F963" s="82" t="s">
        <v>4978</v>
      </c>
      <c r="G963" s="83"/>
      <c r="H963" s="84">
        <v>132471</v>
      </c>
      <c r="I963" s="85"/>
      <c r="J963" s="82">
        <v>732.65</v>
      </c>
      <c r="K963" s="86">
        <v>0</v>
      </c>
      <c r="L963" s="82"/>
      <c r="M963" s="82"/>
      <c r="N963" s="82"/>
      <c r="O963" s="82"/>
      <c r="P963" s="82" t="s">
        <v>5131</v>
      </c>
      <c r="Q963" s="86"/>
      <c r="R963" s="82">
        <v>0</v>
      </c>
      <c r="S963" s="86">
        <v>264942</v>
      </c>
      <c r="T963" s="83">
        <v>45777</v>
      </c>
      <c r="U963" s="82">
        <v>100</v>
      </c>
      <c r="V963" s="82">
        <v>172556</v>
      </c>
      <c r="W963" s="82" t="s">
        <v>4961</v>
      </c>
      <c r="X963" s="82">
        <v>571.4008</v>
      </c>
      <c r="Y963" s="86">
        <v>75694030.75</v>
      </c>
      <c r="Z963" s="86"/>
      <c r="AA963" s="82">
        <v>747.6</v>
      </c>
      <c r="AB963" s="86">
        <v>-2</v>
      </c>
      <c r="AC963" s="86">
        <v>97054878.150000006</v>
      </c>
      <c r="AD963" s="86">
        <v>97054878.150000006</v>
      </c>
      <c r="AE963" s="86">
        <v>0</v>
      </c>
      <c r="AF963" s="86">
        <v>21360847.399999999</v>
      </c>
      <c r="AG963" s="86">
        <v>23341288.850000001</v>
      </c>
      <c r="AH963" s="86">
        <v>-1980441.45</v>
      </c>
      <c r="AI963" s="86"/>
      <c r="AJ963" s="86">
        <v>5176613435.9300003</v>
      </c>
      <c r="AK963" s="82">
        <v>1.8749</v>
      </c>
      <c r="AL963" s="82" t="s">
        <v>5143</v>
      </c>
      <c r="AM963" s="82" t="s">
        <v>4979</v>
      </c>
      <c r="AN963" s="82">
        <v>7286</v>
      </c>
      <c r="AO963" s="82" t="s">
        <v>5015</v>
      </c>
      <c r="AP963" s="82"/>
      <c r="AQ963" s="83">
        <v>45455</v>
      </c>
      <c r="AR963" s="83"/>
      <c r="AS963" s="82">
        <v>0</v>
      </c>
      <c r="AT963" s="82"/>
      <c r="AU963" s="83">
        <v>45777</v>
      </c>
      <c r="AV963" s="82" t="s">
        <v>4979</v>
      </c>
      <c r="AW963" s="82">
        <v>2</v>
      </c>
      <c r="AX963" s="83"/>
      <c r="AY963" s="82" t="s">
        <v>4963</v>
      </c>
      <c r="AZ963" s="82">
        <v>1</v>
      </c>
      <c r="BA963" s="82"/>
      <c r="BB963" s="82"/>
      <c r="BC963" s="87"/>
      <c r="BD963" s="87"/>
      <c r="BE963" s="87"/>
      <c r="BF963" s="87"/>
      <c r="BG963" s="82" t="s">
        <v>4888</v>
      </c>
      <c r="BH963" s="82" t="s">
        <v>5113</v>
      </c>
      <c r="BI963" s="82"/>
      <c r="BJ963" s="82"/>
      <c r="BK963" s="82"/>
      <c r="BL963" s="86">
        <v>97054878.150000006</v>
      </c>
      <c r="BM963" s="82">
        <v>1.8749</v>
      </c>
      <c r="BN963" s="82" t="s">
        <v>5002</v>
      </c>
      <c r="BO963" s="82"/>
      <c r="BP963" s="88"/>
      <c r="BQ963" s="88"/>
      <c r="BR963" s="88"/>
      <c r="BS963" s="82"/>
      <c r="BT963" s="85"/>
    </row>
    <row r="964" spans="1:72">
      <c r="A964" s="82" t="s">
        <v>5111</v>
      </c>
      <c r="B964" s="82" t="s">
        <v>5112</v>
      </c>
      <c r="C964" s="82" t="s">
        <v>1698</v>
      </c>
      <c r="D964" s="82" t="s">
        <v>5144</v>
      </c>
      <c r="E964" s="82" t="s">
        <v>5145</v>
      </c>
      <c r="F964" s="82" t="s">
        <v>4978</v>
      </c>
      <c r="G964" s="83"/>
      <c r="H964" s="84">
        <v>520915</v>
      </c>
      <c r="I964" s="85"/>
      <c r="J964" s="82">
        <v>136.91999999999999</v>
      </c>
      <c r="K964" s="86">
        <v>0</v>
      </c>
      <c r="L964" s="82"/>
      <c r="M964" s="82"/>
      <c r="N964" s="82"/>
      <c r="O964" s="82"/>
      <c r="P964" s="82" t="s">
        <v>5088</v>
      </c>
      <c r="Q964" s="86"/>
      <c r="R964" s="82">
        <v>0</v>
      </c>
      <c r="S964" s="86">
        <v>5209150</v>
      </c>
      <c r="T964" s="83">
        <v>45777</v>
      </c>
      <c r="U964" s="82">
        <v>100</v>
      </c>
      <c r="V964" s="82">
        <v>97050</v>
      </c>
      <c r="W964" s="82" t="s">
        <v>4961</v>
      </c>
      <c r="X964" s="82">
        <v>87.847999999999999</v>
      </c>
      <c r="Y964" s="86">
        <v>45761340.409999996</v>
      </c>
      <c r="Z964" s="86"/>
      <c r="AA964" s="82">
        <v>139.09</v>
      </c>
      <c r="AB964" s="86">
        <v>-1.56</v>
      </c>
      <c r="AC964" s="86">
        <v>71323681.799999997</v>
      </c>
      <c r="AD964" s="86">
        <v>71323681.799999997</v>
      </c>
      <c r="AE964" s="86">
        <v>0</v>
      </c>
      <c r="AF964" s="86">
        <v>25562341.390000001</v>
      </c>
      <c r="AG964" s="86">
        <v>26692726.940000001</v>
      </c>
      <c r="AH964" s="86">
        <v>-1130385.55</v>
      </c>
      <c r="AI964" s="86"/>
      <c r="AJ964" s="86">
        <v>5176613435.9300003</v>
      </c>
      <c r="AK964" s="82">
        <v>1.3777999999999999</v>
      </c>
      <c r="AL964" s="82" t="s">
        <v>5146</v>
      </c>
      <c r="AM964" s="82" t="s">
        <v>4979</v>
      </c>
      <c r="AN964" s="82">
        <v>785344</v>
      </c>
      <c r="AO964" s="82" t="s">
        <v>5049</v>
      </c>
      <c r="AP964" s="82"/>
      <c r="AQ964" s="83"/>
      <c r="AR964" s="83"/>
      <c r="AS964" s="82">
        <v>0</v>
      </c>
      <c r="AT964" s="82"/>
      <c r="AU964" s="83">
        <v>45777</v>
      </c>
      <c r="AV964" s="82" t="s">
        <v>4979</v>
      </c>
      <c r="AW964" s="82">
        <v>10</v>
      </c>
      <c r="AX964" s="83"/>
      <c r="AY964" s="82" t="s">
        <v>4963</v>
      </c>
      <c r="AZ964" s="82">
        <v>1</v>
      </c>
      <c r="BA964" s="82"/>
      <c r="BB964" s="82"/>
      <c r="BC964" s="87"/>
      <c r="BD964" s="87"/>
      <c r="BE964" s="87"/>
      <c r="BF964" s="87"/>
      <c r="BG964" s="82" t="s">
        <v>4888</v>
      </c>
      <c r="BH964" s="82" t="s">
        <v>5113</v>
      </c>
      <c r="BI964" s="82"/>
      <c r="BJ964" s="82"/>
      <c r="BK964" s="82"/>
      <c r="BL964" s="86">
        <v>71323681.799999997</v>
      </c>
      <c r="BM964" s="82">
        <v>1.3777999999999999</v>
      </c>
      <c r="BN964" s="82" t="s">
        <v>5011</v>
      </c>
      <c r="BO964" s="82"/>
      <c r="BP964" s="88"/>
      <c r="BQ964" s="88"/>
      <c r="BR964" s="88"/>
      <c r="BS964" s="82"/>
      <c r="BT964" s="85"/>
    </row>
    <row r="965" spans="1:72">
      <c r="A965" s="82" t="s">
        <v>5111</v>
      </c>
      <c r="B965" s="82" t="s">
        <v>5112</v>
      </c>
      <c r="C965" s="82" t="s">
        <v>9078</v>
      </c>
      <c r="D965" s="82" t="s">
        <v>12439</v>
      </c>
      <c r="E965" s="82" t="s">
        <v>12440</v>
      </c>
      <c r="F965" s="82" t="s">
        <v>4978</v>
      </c>
      <c r="G965" s="83"/>
      <c r="H965" s="84">
        <v>115327</v>
      </c>
      <c r="I965" s="85"/>
      <c r="J965" s="82">
        <v>1274.7</v>
      </c>
      <c r="K965" s="86">
        <v>0</v>
      </c>
      <c r="L965" s="82"/>
      <c r="M965" s="82"/>
      <c r="N965" s="82"/>
      <c r="O965" s="82"/>
      <c r="P965" s="82" t="s">
        <v>12441</v>
      </c>
      <c r="Q965" s="86"/>
      <c r="R965" s="82">
        <v>0</v>
      </c>
      <c r="S965" s="86">
        <v>230654</v>
      </c>
      <c r="T965" s="83">
        <v>45777</v>
      </c>
      <c r="U965" s="82">
        <v>100</v>
      </c>
      <c r="V965" s="82">
        <v>175946</v>
      </c>
      <c r="W965" s="82" t="s">
        <v>4961</v>
      </c>
      <c r="X965" s="82">
        <v>1087.1569</v>
      </c>
      <c r="Y965" s="86">
        <v>125378540.86</v>
      </c>
      <c r="Z965" s="86"/>
      <c r="AA965" s="82">
        <v>1362.1</v>
      </c>
      <c r="AB965" s="86">
        <v>-6.42</v>
      </c>
      <c r="AC965" s="86">
        <v>147007326.90000001</v>
      </c>
      <c r="AD965" s="86">
        <v>147007326.90000001</v>
      </c>
      <c r="AE965" s="86">
        <v>0</v>
      </c>
      <c r="AF965" s="86">
        <v>21628786.039999999</v>
      </c>
      <c r="AG965" s="86">
        <v>31708365.84</v>
      </c>
      <c r="AH965" s="86">
        <v>-10079579.800000001</v>
      </c>
      <c r="AI965" s="86"/>
      <c r="AJ965" s="86">
        <v>5176613435.9300003</v>
      </c>
      <c r="AK965" s="82">
        <v>2.8397999999999999</v>
      </c>
      <c r="AL965" s="82" t="s">
        <v>12442</v>
      </c>
      <c r="AM965" s="82" t="s">
        <v>4979</v>
      </c>
      <c r="AN965" s="82">
        <v>799804</v>
      </c>
      <c r="AO965" s="82" t="s">
        <v>4986</v>
      </c>
      <c r="AP965" s="82"/>
      <c r="AQ965" s="83"/>
      <c r="AR965" s="83"/>
      <c r="AS965" s="82">
        <v>0</v>
      </c>
      <c r="AT965" s="82"/>
      <c r="AU965" s="83">
        <v>45777</v>
      </c>
      <c r="AV965" s="82" t="s">
        <v>4979</v>
      </c>
      <c r="AW965" s="82">
        <v>2</v>
      </c>
      <c r="AX965" s="83"/>
      <c r="AY965" s="82" t="s">
        <v>4963</v>
      </c>
      <c r="AZ965" s="82">
        <v>1</v>
      </c>
      <c r="BA965" s="82"/>
      <c r="BB965" s="82"/>
      <c r="BC965" s="87"/>
      <c r="BD965" s="87"/>
      <c r="BE965" s="87"/>
      <c r="BF965" s="87"/>
      <c r="BG965" s="82" t="s">
        <v>4888</v>
      </c>
      <c r="BH965" s="82" t="s">
        <v>5113</v>
      </c>
      <c r="BI965" s="82"/>
      <c r="BJ965" s="82"/>
      <c r="BK965" s="82"/>
      <c r="BL965" s="86">
        <v>147007326.90000001</v>
      </c>
      <c r="BM965" s="82">
        <v>2.8397999999999999</v>
      </c>
      <c r="BN965" s="82" t="s">
        <v>4980</v>
      </c>
      <c r="BO965" s="82"/>
      <c r="BP965" s="88"/>
      <c r="BQ965" s="88"/>
      <c r="BR965" s="88"/>
      <c r="BS965" s="82"/>
      <c r="BT965" s="85"/>
    </row>
    <row r="966" spans="1:72">
      <c r="A966" s="82" t="s">
        <v>5111</v>
      </c>
      <c r="B966" s="82" t="s">
        <v>5112</v>
      </c>
      <c r="C966" s="82" t="s">
        <v>402</v>
      </c>
      <c r="D966" s="82" t="s">
        <v>8999</v>
      </c>
      <c r="E966" s="82" t="s">
        <v>9000</v>
      </c>
      <c r="F966" s="82" t="s">
        <v>4978</v>
      </c>
      <c r="G966" s="83"/>
      <c r="H966" s="84">
        <v>29158</v>
      </c>
      <c r="I966" s="85"/>
      <c r="J966" s="82">
        <v>1490.3</v>
      </c>
      <c r="K966" s="86">
        <v>0</v>
      </c>
      <c r="L966" s="82"/>
      <c r="M966" s="82"/>
      <c r="N966" s="82"/>
      <c r="O966" s="82"/>
      <c r="P966" s="82" t="s">
        <v>4985</v>
      </c>
      <c r="Q966" s="86"/>
      <c r="R966" s="82">
        <v>0</v>
      </c>
      <c r="S966" s="86">
        <v>291580</v>
      </c>
      <c r="T966" s="83">
        <v>45777</v>
      </c>
      <c r="U966" s="82">
        <v>100</v>
      </c>
      <c r="V966" s="82">
        <v>127997</v>
      </c>
      <c r="W966" s="82" t="s">
        <v>4961</v>
      </c>
      <c r="X966" s="82">
        <v>1530.7835</v>
      </c>
      <c r="Y966" s="86">
        <v>44634585.990000002</v>
      </c>
      <c r="Z966" s="86"/>
      <c r="AA966" s="82">
        <v>1519.9</v>
      </c>
      <c r="AB966" s="86">
        <v>-1.95</v>
      </c>
      <c r="AC966" s="86">
        <v>43454167.399999999</v>
      </c>
      <c r="AD966" s="86">
        <v>43454167.399999999</v>
      </c>
      <c r="AE966" s="86">
        <v>0</v>
      </c>
      <c r="AF966" s="86">
        <v>-1180418.5900000001</v>
      </c>
      <c r="AG966" s="86">
        <v>-317341.78999999998</v>
      </c>
      <c r="AH966" s="86">
        <v>-863076.8</v>
      </c>
      <c r="AI966" s="86"/>
      <c r="AJ966" s="86">
        <v>5176613435.9300003</v>
      </c>
      <c r="AK966" s="82">
        <v>0.83940000000000003</v>
      </c>
      <c r="AL966" s="82" t="s">
        <v>9001</v>
      </c>
      <c r="AM966" s="82" t="s">
        <v>4979</v>
      </c>
      <c r="AN966" s="82">
        <v>792087</v>
      </c>
      <c r="AO966" s="82" t="s">
        <v>4986</v>
      </c>
      <c r="AP966" s="82"/>
      <c r="AQ966" s="83">
        <v>45702</v>
      </c>
      <c r="AR966" s="83"/>
      <c r="AS966" s="82">
        <v>0</v>
      </c>
      <c r="AT966" s="82"/>
      <c r="AU966" s="83">
        <v>45777</v>
      </c>
      <c r="AV966" s="82" t="s">
        <v>4979</v>
      </c>
      <c r="AW966" s="82">
        <v>10</v>
      </c>
      <c r="AX966" s="83"/>
      <c r="AY966" s="82" t="s">
        <v>4963</v>
      </c>
      <c r="AZ966" s="82">
        <v>1</v>
      </c>
      <c r="BA966" s="82"/>
      <c r="BB966" s="82"/>
      <c r="BC966" s="87"/>
      <c r="BD966" s="87"/>
      <c r="BE966" s="87"/>
      <c r="BF966" s="87"/>
      <c r="BG966" s="82" t="s">
        <v>4888</v>
      </c>
      <c r="BH966" s="82" t="s">
        <v>5113</v>
      </c>
      <c r="BI966" s="82"/>
      <c r="BJ966" s="82"/>
      <c r="BK966" s="82"/>
      <c r="BL966" s="86">
        <v>43454167.399999999</v>
      </c>
      <c r="BM966" s="82">
        <v>0.83940000000000003</v>
      </c>
      <c r="BN966" s="82" t="s">
        <v>4980</v>
      </c>
      <c r="BO966" s="82"/>
      <c r="BP966" s="88"/>
      <c r="BQ966" s="88"/>
      <c r="BR966" s="88"/>
      <c r="BS966" s="82"/>
      <c r="BT966" s="85"/>
    </row>
    <row r="967" spans="1:72">
      <c r="A967" s="82" t="s">
        <v>5111</v>
      </c>
      <c r="B967" s="82" t="s">
        <v>5112</v>
      </c>
      <c r="C967" s="82" t="s">
        <v>2007</v>
      </c>
      <c r="D967" s="82" t="s">
        <v>5147</v>
      </c>
      <c r="E967" s="82" t="s">
        <v>3355</v>
      </c>
      <c r="F967" s="82" t="s">
        <v>4978</v>
      </c>
      <c r="G967" s="83"/>
      <c r="H967" s="84">
        <v>22671</v>
      </c>
      <c r="I967" s="85"/>
      <c r="J967" s="82">
        <v>4521.6000000000004</v>
      </c>
      <c r="K967" s="86">
        <v>0</v>
      </c>
      <c r="L967" s="82"/>
      <c r="M967" s="82"/>
      <c r="N967" s="82"/>
      <c r="O967" s="82"/>
      <c r="P967" s="82" t="s">
        <v>4992</v>
      </c>
      <c r="Q967" s="86"/>
      <c r="R967" s="82">
        <v>0</v>
      </c>
      <c r="S967" s="86">
        <v>45342</v>
      </c>
      <c r="T967" s="83">
        <v>45777</v>
      </c>
      <c r="U967" s="82">
        <v>100</v>
      </c>
      <c r="V967" s="82">
        <v>51367</v>
      </c>
      <c r="W967" s="82" t="s">
        <v>4961</v>
      </c>
      <c r="X967" s="82">
        <v>2601.8292999999999</v>
      </c>
      <c r="Y967" s="86">
        <v>58986073.020000003</v>
      </c>
      <c r="Z967" s="86"/>
      <c r="AA967" s="82">
        <v>4513</v>
      </c>
      <c r="AB967" s="86">
        <v>0.19</v>
      </c>
      <c r="AC967" s="86">
        <v>102509193.59999999</v>
      </c>
      <c r="AD967" s="86">
        <v>102509193.59999999</v>
      </c>
      <c r="AE967" s="86">
        <v>0</v>
      </c>
      <c r="AF967" s="86">
        <v>43523120.579999998</v>
      </c>
      <c r="AG967" s="86">
        <v>43328149.979999997</v>
      </c>
      <c r="AH967" s="86">
        <v>194970.6</v>
      </c>
      <c r="AI967" s="86"/>
      <c r="AJ967" s="86">
        <v>5176613435.9300003</v>
      </c>
      <c r="AK967" s="82">
        <v>1.9802</v>
      </c>
      <c r="AL967" s="82" t="s">
        <v>5149</v>
      </c>
      <c r="AM967" s="82" t="s">
        <v>4979</v>
      </c>
      <c r="AN967" s="82">
        <v>772790</v>
      </c>
      <c r="AO967" s="82" t="s">
        <v>4993</v>
      </c>
      <c r="AP967" s="82"/>
      <c r="AQ967" s="83">
        <v>45602</v>
      </c>
      <c r="AR967" s="83"/>
      <c r="AS967" s="82">
        <v>0</v>
      </c>
      <c r="AT967" s="82"/>
      <c r="AU967" s="83">
        <v>45777</v>
      </c>
      <c r="AV967" s="82" t="s">
        <v>4979</v>
      </c>
      <c r="AW967" s="82">
        <v>2</v>
      </c>
      <c r="AX967" s="83"/>
      <c r="AY967" s="82" t="s">
        <v>4963</v>
      </c>
      <c r="AZ967" s="82">
        <v>1</v>
      </c>
      <c r="BA967" s="82"/>
      <c r="BB967" s="82"/>
      <c r="BC967" s="87"/>
      <c r="BD967" s="87"/>
      <c r="BE967" s="87"/>
      <c r="BF967" s="87"/>
      <c r="BG967" s="82" t="s">
        <v>4888</v>
      </c>
      <c r="BH967" s="82" t="s">
        <v>5113</v>
      </c>
      <c r="BI967" s="82"/>
      <c r="BJ967" s="82"/>
      <c r="BK967" s="82"/>
      <c r="BL967" s="86">
        <v>102509193.59999999</v>
      </c>
      <c r="BM967" s="82">
        <v>1.9802</v>
      </c>
      <c r="BN967" s="82" t="s">
        <v>4994</v>
      </c>
      <c r="BO967" s="82"/>
      <c r="BP967" s="88"/>
      <c r="BQ967" s="88"/>
      <c r="BR967" s="88"/>
      <c r="BS967" s="82"/>
      <c r="BT967" s="85"/>
    </row>
    <row r="968" spans="1:72">
      <c r="A968" s="82" t="s">
        <v>5111</v>
      </c>
      <c r="B968" s="82" t="s">
        <v>5112</v>
      </c>
      <c r="C968" s="82" t="s">
        <v>2009</v>
      </c>
      <c r="D968" s="82" t="s">
        <v>9623</v>
      </c>
      <c r="E968" s="82" t="s">
        <v>9624</v>
      </c>
      <c r="F968" s="82" t="s">
        <v>4978</v>
      </c>
      <c r="G968" s="83"/>
      <c r="H968" s="84">
        <v>1084277</v>
      </c>
      <c r="I968" s="85"/>
      <c r="J968" s="82">
        <v>100.13</v>
      </c>
      <c r="K968" s="86">
        <v>0</v>
      </c>
      <c r="L968" s="82"/>
      <c r="M968" s="82"/>
      <c r="N968" s="82"/>
      <c r="O968" s="82"/>
      <c r="P968" s="82" t="s">
        <v>8447</v>
      </c>
      <c r="Q968" s="86"/>
      <c r="R968" s="82">
        <v>0</v>
      </c>
      <c r="S968" s="86">
        <v>10842770</v>
      </c>
      <c r="T968" s="83">
        <v>45777</v>
      </c>
      <c r="U968" s="82">
        <v>100</v>
      </c>
      <c r="V968" s="82">
        <v>60747</v>
      </c>
      <c r="W968" s="82" t="s">
        <v>4961</v>
      </c>
      <c r="X968" s="82">
        <v>135.06549999999999</v>
      </c>
      <c r="Y968" s="86">
        <v>146448431.38</v>
      </c>
      <c r="Z968" s="86"/>
      <c r="AA968" s="82">
        <v>101.92</v>
      </c>
      <c r="AB968" s="86">
        <v>-1.76</v>
      </c>
      <c r="AC968" s="86">
        <v>108568656.01000001</v>
      </c>
      <c r="AD968" s="86">
        <v>108568656.01000001</v>
      </c>
      <c r="AE968" s="86">
        <v>0</v>
      </c>
      <c r="AF968" s="86">
        <v>-37879775.369999997</v>
      </c>
      <c r="AG968" s="86">
        <v>-35938919.539999999</v>
      </c>
      <c r="AH968" s="86">
        <v>-1940855.83</v>
      </c>
      <c r="AI968" s="86"/>
      <c r="AJ968" s="86">
        <v>5176613435.9300003</v>
      </c>
      <c r="AK968" s="82">
        <v>2.0973000000000002</v>
      </c>
      <c r="AL968" s="82" t="s">
        <v>9625</v>
      </c>
      <c r="AM968" s="82" t="s">
        <v>4979</v>
      </c>
      <c r="AN968" s="82">
        <v>776308</v>
      </c>
      <c r="AO968" s="82" t="s">
        <v>8449</v>
      </c>
      <c r="AP968" s="82"/>
      <c r="AQ968" s="83"/>
      <c r="AR968" s="83"/>
      <c r="AS968" s="82">
        <v>0</v>
      </c>
      <c r="AT968" s="82"/>
      <c r="AU968" s="83">
        <v>45777</v>
      </c>
      <c r="AV968" s="82" t="s">
        <v>4979</v>
      </c>
      <c r="AW968" s="82">
        <v>10</v>
      </c>
      <c r="AX968" s="83"/>
      <c r="AY968" s="82" t="s">
        <v>4963</v>
      </c>
      <c r="AZ968" s="82">
        <v>1</v>
      </c>
      <c r="BA968" s="82"/>
      <c r="BB968" s="82"/>
      <c r="BC968" s="87"/>
      <c r="BD968" s="87"/>
      <c r="BE968" s="87"/>
      <c r="BF968" s="87"/>
      <c r="BG968" s="82" t="s">
        <v>4888</v>
      </c>
      <c r="BH968" s="82" t="s">
        <v>5113</v>
      </c>
      <c r="BI968" s="82"/>
      <c r="BJ968" s="82"/>
      <c r="BK968" s="82"/>
      <c r="BL968" s="86">
        <v>108568656.01000001</v>
      </c>
      <c r="BM968" s="82">
        <v>2.0973000000000002</v>
      </c>
      <c r="BN968" s="82" t="s">
        <v>8400</v>
      </c>
      <c r="BO968" s="82"/>
      <c r="BP968" s="88"/>
      <c r="BQ968" s="88"/>
      <c r="BR968" s="88"/>
      <c r="BS968" s="82"/>
      <c r="BT968" s="85"/>
    </row>
    <row r="969" spans="1:72">
      <c r="A969" s="82" t="s">
        <v>5111</v>
      </c>
      <c r="B969" s="82" t="s">
        <v>5112</v>
      </c>
      <c r="C969" s="82" t="s">
        <v>2048</v>
      </c>
      <c r="D969" s="82" t="s">
        <v>10017</v>
      </c>
      <c r="E969" s="82" t="s">
        <v>10018</v>
      </c>
      <c r="F969" s="82" t="s">
        <v>4978</v>
      </c>
      <c r="G969" s="83"/>
      <c r="H969" s="84">
        <v>5746</v>
      </c>
      <c r="I969" s="85"/>
      <c r="J969" s="82">
        <v>11992</v>
      </c>
      <c r="K969" s="86">
        <v>0</v>
      </c>
      <c r="L969" s="82"/>
      <c r="M969" s="82"/>
      <c r="N969" s="82"/>
      <c r="O969" s="82"/>
      <c r="P969" s="82" t="s">
        <v>4999</v>
      </c>
      <c r="Q969" s="86"/>
      <c r="R969" s="82">
        <v>0</v>
      </c>
      <c r="S969" s="86">
        <v>57460</v>
      </c>
      <c r="T969" s="83">
        <v>45777</v>
      </c>
      <c r="U969" s="82">
        <v>100</v>
      </c>
      <c r="V969" s="82">
        <v>160414</v>
      </c>
      <c r="W969" s="82" t="s">
        <v>4961</v>
      </c>
      <c r="X969" s="82">
        <v>12977.9184</v>
      </c>
      <c r="Y969" s="86">
        <v>74571119.129999995</v>
      </c>
      <c r="Z969" s="86"/>
      <c r="AA969" s="82">
        <v>12278</v>
      </c>
      <c r="AB969" s="86">
        <v>-2.33</v>
      </c>
      <c r="AC969" s="86">
        <v>68906032</v>
      </c>
      <c r="AD969" s="86">
        <v>68906032</v>
      </c>
      <c r="AE969" s="86">
        <v>0</v>
      </c>
      <c r="AF969" s="86">
        <v>-5665087.1299999999</v>
      </c>
      <c r="AG969" s="86">
        <v>-4021731.13</v>
      </c>
      <c r="AH969" s="86">
        <v>-1643356</v>
      </c>
      <c r="AI969" s="86"/>
      <c r="AJ969" s="86">
        <v>5176613435.9300003</v>
      </c>
      <c r="AK969" s="82">
        <v>1.3310999999999999</v>
      </c>
      <c r="AL969" s="82" t="s">
        <v>10019</v>
      </c>
      <c r="AM969" s="82" t="s">
        <v>4979</v>
      </c>
      <c r="AN969" s="82">
        <v>7535</v>
      </c>
      <c r="AO969" s="82" t="s">
        <v>5000</v>
      </c>
      <c r="AP969" s="82"/>
      <c r="AQ969" s="83"/>
      <c r="AR969" s="83"/>
      <c r="AS969" s="82">
        <v>0</v>
      </c>
      <c r="AT969" s="82"/>
      <c r="AU969" s="83">
        <v>45777</v>
      </c>
      <c r="AV969" s="82" t="s">
        <v>4979</v>
      </c>
      <c r="AW969" s="82">
        <v>10</v>
      </c>
      <c r="AX969" s="83"/>
      <c r="AY969" s="82" t="s">
        <v>4963</v>
      </c>
      <c r="AZ969" s="82">
        <v>1</v>
      </c>
      <c r="BA969" s="82"/>
      <c r="BB969" s="82"/>
      <c r="BC969" s="87"/>
      <c r="BD969" s="87"/>
      <c r="BE969" s="87"/>
      <c r="BF969" s="87"/>
      <c r="BG969" s="82" t="s">
        <v>4888</v>
      </c>
      <c r="BH969" s="82" t="s">
        <v>5113</v>
      </c>
      <c r="BI969" s="82"/>
      <c r="BJ969" s="82"/>
      <c r="BK969" s="82"/>
      <c r="BL969" s="86">
        <v>68906032</v>
      </c>
      <c r="BM969" s="82">
        <v>1.3310999999999999</v>
      </c>
      <c r="BN969" s="82" t="s">
        <v>4997</v>
      </c>
      <c r="BO969" s="82"/>
      <c r="BP969" s="88"/>
      <c r="BQ969" s="88"/>
      <c r="BR969" s="88"/>
      <c r="BS969" s="82"/>
      <c r="BT969" s="85"/>
    </row>
    <row r="970" spans="1:72">
      <c r="A970" s="82" t="s">
        <v>5111</v>
      </c>
      <c r="B970" s="82" t="s">
        <v>5112</v>
      </c>
      <c r="C970" s="82" t="s">
        <v>2251</v>
      </c>
      <c r="D970" s="82" t="s">
        <v>5459</v>
      </c>
      <c r="E970" s="82" t="s">
        <v>8556</v>
      </c>
      <c r="F970" s="82" t="s">
        <v>4978</v>
      </c>
      <c r="G970" s="83"/>
      <c r="H970" s="84">
        <v>12705</v>
      </c>
      <c r="I970" s="85"/>
      <c r="J970" s="82">
        <v>3640.2</v>
      </c>
      <c r="K970" s="86">
        <v>0</v>
      </c>
      <c r="L970" s="82"/>
      <c r="M970" s="82"/>
      <c r="N970" s="82"/>
      <c r="O970" s="82"/>
      <c r="P970" s="82" t="s">
        <v>8557</v>
      </c>
      <c r="Q970" s="86"/>
      <c r="R970" s="82">
        <v>0</v>
      </c>
      <c r="S970" s="86">
        <v>12705</v>
      </c>
      <c r="T970" s="83">
        <v>45777</v>
      </c>
      <c r="U970" s="82">
        <v>100</v>
      </c>
      <c r="V970" s="82">
        <v>26675</v>
      </c>
      <c r="W970" s="82" t="s">
        <v>4961</v>
      </c>
      <c r="X970" s="82">
        <v>3358.2683999999999</v>
      </c>
      <c r="Y970" s="86">
        <v>42666800.399999999</v>
      </c>
      <c r="Z970" s="86"/>
      <c r="AA970" s="82">
        <v>3647.7</v>
      </c>
      <c r="AB970" s="86">
        <v>-0.21</v>
      </c>
      <c r="AC970" s="86">
        <v>46248741</v>
      </c>
      <c r="AD970" s="86">
        <v>46248741</v>
      </c>
      <c r="AE970" s="86">
        <v>0</v>
      </c>
      <c r="AF970" s="86">
        <v>3581940.6</v>
      </c>
      <c r="AG970" s="86">
        <v>3677228.1</v>
      </c>
      <c r="AH970" s="86">
        <v>-95287.5</v>
      </c>
      <c r="AI970" s="86"/>
      <c r="AJ970" s="86">
        <v>5176613435.9300003</v>
      </c>
      <c r="AK970" s="82">
        <v>0.89339999999999997</v>
      </c>
      <c r="AL970" s="82" t="s">
        <v>8558</v>
      </c>
      <c r="AM970" s="82" t="s">
        <v>4979</v>
      </c>
      <c r="AN970" s="82">
        <v>7683</v>
      </c>
      <c r="AO970" s="82" t="s">
        <v>5023</v>
      </c>
      <c r="AP970" s="82"/>
      <c r="AQ970" s="83">
        <v>45701</v>
      </c>
      <c r="AR970" s="83"/>
      <c r="AS970" s="82">
        <v>0</v>
      </c>
      <c r="AT970" s="82"/>
      <c r="AU970" s="83">
        <v>45777</v>
      </c>
      <c r="AV970" s="82" t="s">
        <v>4979</v>
      </c>
      <c r="AW970" s="82">
        <v>1</v>
      </c>
      <c r="AX970" s="83"/>
      <c r="AY970" s="82" t="s">
        <v>4963</v>
      </c>
      <c r="AZ970" s="82">
        <v>1</v>
      </c>
      <c r="BA970" s="82"/>
      <c r="BB970" s="82"/>
      <c r="BC970" s="87"/>
      <c r="BD970" s="87"/>
      <c r="BE970" s="87"/>
      <c r="BF970" s="87"/>
      <c r="BG970" s="82" t="s">
        <v>4888</v>
      </c>
      <c r="BH970" s="82" t="s">
        <v>5113</v>
      </c>
      <c r="BI970" s="82"/>
      <c r="BJ970" s="82"/>
      <c r="BK970" s="82"/>
      <c r="BL970" s="86">
        <v>46248741</v>
      </c>
      <c r="BM970" s="82">
        <v>0.89339999999999997</v>
      </c>
      <c r="BN970" s="82" t="s">
        <v>4994</v>
      </c>
      <c r="BO970" s="82"/>
      <c r="BP970" s="88"/>
      <c r="BQ970" s="88"/>
      <c r="BR970" s="88"/>
      <c r="BS970" s="82"/>
      <c r="BT970" s="85"/>
    </row>
    <row r="971" spans="1:72">
      <c r="A971" s="82" t="s">
        <v>5111</v>
      </c>
      <c r="B971" s="82" t="s">
        <v>5112</v>
      </c>
      <c r="C971" s="82" t="s">
        <v>2300</v>
      </c>
      <c r="D971" s="82" t="s">
        <v>5024</v>
      </c>
      <c r="E971" s="82" t="s">
        <v>5025</v>
      </c>
      <c r="F971" s="82" t="s">
        <v>4978</v>
      </c>
      <c r="G971" s="83"/>
      <c r="H971" s="84">
        <v>487266</v>
      </c>
      <c r="I971" s="85"/>
      <c r="J971" s="82">
        <v>211.05</v>
      </c>
      <c r="K971" s="86">
        <v>0</v>
      </c>
      <c r="L971" s="82"/>
      <c r="M971" s="82"/>
      <c r="N971" s="82"/>
      <c r="O971" s="82"/>
      <c r="P971" s="82" t="s">
        <v>4999</v>
      </c>
      <c r="Q971" s="86"/>
      <c r="R971" s="82">
        <v>0</v>
      </c>
      <c r="S971" s="86">
        <v>4872660</v>
      </c>
      <c r="T971" s="83">
        <v>45777</v>
      </c>
      <c r="U971" s="82">
        <v>100</v>
      </c>
      <c r="V971" s="82">
        <v>148424</v>
      </c>
      <c r="W971" s="82" t="s">
        <v>4961</v>
      </c>
      <c r="X971" s="82">
        <v>164.11</v>
      </c>
      <c r="Y971" s="86">
        <v>79965218.859999999</v>
      </c>
      <c r="Z971" s="86"/>
      <c r="AA971" s="82">
        <v>211.96</v>
      </c>
      <c r="AB971" s="86">
        <v>-0.43</v>
      </c>
      <c r="AC971" s="86">
        <v>102837489.3</v>
      </c>
      <c r="AD971" s="86">
        <v>102837489.3</v>
      </c>
      <c r="AE971" s="86">
        <v>0</v>
      </c>
      <c r="AF971" s="86">
        <v>22872270.440000001</v>
      </c>
      <c r="AG971" s="86">
        <v>23315682.5</v>
      </c>
      <c r="AH971" s="86">
        <v>-443412.06</v>
      </c>
      <c r="AI971" s="86"/>
      <c r="AJ971" s="86">
        <v>5176613435.9300003</v>
      </c>
      <c r="AK971" s="82">
        <v>1.9865999999999999</v>
      </c>
      <c r="AL971" s="82" t="s">
        <v>5026</v>
      </c>
      <c r="AM971" s="82" t="s">
        <v>4979</v>
      </c>
      <c r="AN971" s="82">
        <v>795338</v>
      </c>
      <c r="AO971" s="82" t="s">
        <v>5000</v>
      </c>
      <c r="AP971" s="82"/>
      <c r="AQ971" s="83">
        <v>45484</v>
      </c>
      <c r="AR971" s="83"/>
      <c r="AS971" s="82">
        <v>0</v>
      </c>
      <c r="AT971" s="82"/>
      <c r="AU971" s="83">
        <v>45777</v>
      </c>
      <c r="AV971" s="82" t="s">
        <v>4979</v>
      </c>
      <c r="AW971" s="82">
        <v>10</v>
      </c>
      <c r="AX971" s="83"/>
      <c r="AY971" s="82" t="s">
        <v>4963</v>
      </c>
      <c r="AZ971" s="82">
        <v>1</v>
      </c>
      <c r="BA971" s="82"/>
      <c r="BB971" s="82"/>
      <c r="BC971" s="87"/>
      <c r="BD971" s="87"/>
      <c r="BE971" s="87"/>
      <c r="BF971" s="87"/>
      <c r="BG971" s="82" t="s">
        <v>4888</v>
      </c>
      <c r="BH971" s="82" t="s">
        <v>5113</v>
      </c>
      <c r="BI971" s="82"/>
      <c r="BJ971" s="82"/>
      <c r="BK971" s="82"/>
      <c r="BL971" s="86">
        <v>102837489.3</v>
      </c>
      <c r="BM971" s="82">
        <v>1.9865999999999999</v>
      </c>
      <c r="BN971" s="82" t="s">
        <v>4997</v>
      </c>
      <c r="BO971" s="82"/>
      <c r="BP971" s="88"/>
      <c r="BQ971" s="88"/>
      <c r="BR971" s="88"/>
      <c r="BS971" s="82"/>
      <c r="BT971" s="85"/>
    </row>
    <row r="972" spans="1:72">
      <c r="A972" s="82" t="s">
        <v>5111</v>
      </c>
      <c r="B972" s="82" t="s">
        <v>5112</v>
      </c>
      <c r="C972" s="82" t="s">
        <v>2273</v>
      </c>
      <c r="D972" s="82" t="s">
        <v>5150</v>
      </c>
      <c r="E972" s="82" t="s">
        <v>5151</v>
      </c>
      <c r="F972" s="82" t="s">
        <v>4978</v>
      </c>
      <c r="G972" s="83"/>
      <c r="H972" s="84">
        <v>124830</v>
      </c>
      <c r="I972" s="85"/>
      <c r="J972" s="82">
        <v>265.45</v>
      </c>
      <c r="K972" s="86">
        <v>0</v>
      </c>
      <c r="L972" s="82"/>
      <c r="M972" s="82"/>
      <c r="N972" s="82"/>
      <c r="O972" s="82"/>
      <c r="P972" s="82" t="s">
        <v>4987</v>
      </c>
      <c r="Q972" s="86"/>
      <c r="R972" s="82">
        <v>0</v>
      </c>
      <c r="S972" s="86">
        <v>249660</v>
      </c>
      <c r="T972" s="83">
        <v>45777</v>
      </c>
      <c r="U972" s="82">
        <v>100</v>
      </c>
      <c r="V972" s="82">
        <v>92094</v>
      </c>
      <c r="W972" s="82" t="s">
        <v>4961</v>
      </c>
      <c r="X972" s="82">
        <v>331.87279999999998</v>
      </c>
      <c r="Y972" s="86">
        <v>41427683.630000003</v>
      </c>
      <c r="Z972" s="86"/>
      <c r="AA972" s="82">
        <v>272.10000000000002</v>
      </c>
      <c r="AB972" s="86">
        <v>-2.44</v>
      </c>
      <c r="AC972" s="86">
        <v>33136123.5</v>
      </c>
      <c r="AD972" s="86">
        <v>33136123.5</v>
      </c>
      <c r="AE972" s="86">
        <v>0</v>
      </c>
      <c r="AF972" s="86">
        <v>-8291560.1299999999</v>
      </c>
      <c r="AG972" s="86">
        <v>-7461440.6299999999</v>
      </c>
      <c r="AH972" s="86">
        <v>-830119.5</v>
      </c>
      <c r="AI972" s="86"/>
      <c r="AJ972" s="86">
        <v>5176613435.9300003</v>
      </c>
      <c r="AK972" s="82">
        <v>0.6401</v>
      </c>
      <c r="AL972" s="82" t="s">
        <v>5152</v>
      </c>
      <c r="AM972" s="82" t="s">
        <v>4979</v>
      </c>
      <c r="AN972" s="82">
        <v>784489</v>
      </c>
      <c r="AO972" s="82" t="s">
        <v>4988</v>
      </c>
      <c r="AP972" s="82"/>
      <c r="AQ972" s="83">
        <v>45554</v>
      </c>
      <c r="AR972" s="83"/>
      <c r="AS972" s="82">
        <v>0</v>
      </c>
      <c r="AT972" s="82"/>
      <c r="AU972" s="83">
        <v>45777</v>
      </c>
      <c r="AV972" s="82" t="s">
        <v>4979</v>
      </c>
      <c r="AW972" s="82">
        <v>2</v>
      </c>
      <c r="AX972" s="83"/>
      <c r="AY972" s="82" t="s">
        <v>4963</v>
      </c>
      <c r="AZ972" s="82">
        <v>1</v>
      </c>
      <c r="BA972" s="82"/>
      <c r="BB972" s="82"/>
      <c r="BC972" s="87"/>
      <c r="BD972" s="87"/>
      <c r="BE972" s="87"/>
      <c r="BF972" s="87"/>
      <c r="BG972" s="82" t="s">
        <v>4888</v>
      </c>
      <c r="BH972" s="82" t="s">
        <v>5113</v>
      </c>
      <c r="BI972" s="82"/>
      <c r="BJ972" s="82"/>
      <c r="BK972" s="82"/>
      <c r="BL972" s="86">
        <v>33136123.5</v>
      </c>
      <c r="BM972" s="82">
        <v>0.6401</v>
      </c>
      <c r="BN972" s="82" t="s">
        <v>4988</v>
      </c>
      <c r="BO972" s="82"/>
      <c r="BP972" s="88"/>
      <c r="BQ972" s="88"/>
      <c r="BR972" s="88"/>
      <c r="BS972" s="82"/>
      <c r="BT972" s="85"/>
    </row>
    <row r="973" spans="1:72">
      <c r="A973" s="82" t="s">
        <v>5111</v>
      </c>
      <c r="B973" s="82" t="s">
        <v>5112</v>
      </c>
      <c r="C973" s="82" t="s">
        <v>2304</v>
      </c>
      <c r="D973" s="82" t="s">
        <v>20910</v>
      </c>
      <c r="E973" s="82" t="s">
        <v>9689</v>
      </c>
      <c r="F973" s="82" t="s">
        <v>4978</v>
      </c>
      <c r="G973" s="83"/>
      <c r="H973" s="84">
        <v>102658</v>
      </c>
      <c r="I973" s="85"/>
      <c r="J973" s="82">
        <v>461.3</v>
      </c>
      <c r="K973" s="86">
        <v>0</v>
      </c>
      <c r="L973" s="82"/>
      <c r="M973" s="82"/>
      <c r="N973" s="82"/>
      <c r="O973" s="82"/>
      <c r="P973" s="82" t="s">
        <v>5015</v>
      </c>
      <c r="Q973" s="86"/>
      <c r="R973" s="82">
        <v>0</v>
      </c>
      <c r="S973" s="86">
        <v>205316</v>
      </c>
      <c r="T973" s="83">
        <v>45777</v>
      </c>
      <c r="U973" s="82">
        <v>100</v>
      </c>
      <c r="V973" s="82">
        <v>16456</v>
      </c>
      <c r="W973" s="82" t="s">
        <v>4961</v>
      </c>
      <c r="X973" s="82">
        <v>671.74289999999996</v>
      </c>
      <c r="Y973" s="86">
        <v>68959786.879999995</v>
      </c>
      <c r="Z973" s="86"/>
      <c r="AA973" s="82">
        <v>508.35</v>
      </c>
      <c r="AB973" s="86">
        <v>-9.26</v>
      </c>
      <c r="AC973" s="86">
        <v>47356135.399999999</v>
      </c>
      <c r="AD973" s="86">
        <v>47356135.399999999</v>
      </c>
      <c r="AE973" s="86">
        <v>0</v>
      </c>
      <c r="AF973" s="86">
        <v>-21603651.48</v>
      </c>
      <c r="AG973" s="86">
        <v>-16773592.58</v>
      </c>
      <c r="AH973" s="86">
        <v>-4830058.9000000004</v>
      </c>
      <c r="AI973" s="86"/>
      <c r="AJ973" s="86">
        <v>5176613435.9300003</v>
      </c>
      <c r="AK973" s="82">
        <v>0.91479999999999995</v>
      </c>
      <c r="AL973" s="82" t="s">
        <v>20911</v>
      </c>
      <c r="AM973" s="82" t="s">
        <v>4979</v>
      </c>
      <c r="AN973" s="82">
        <v>7714</v>
      </c>
      <c r="AO973" s="82" t="s">
        <v>5034</v>
      </c>
      <c r="AP973" s="82"/>
      <c r="AQ973" s="83"/>
      <c r="AR973" s="83"/>
      <c r="AS973" s="82">
        <v>0</v>
      </c>
      <c r="AT973" s="82"/>
      <c r="AU973" s="83">
        <v>45777</v>
      </c>
      <c r="AV973" s="82" t="s">
        <v>4979</v>
      </c>
      <c r="AW973" s="82">
        <v>2</v>
      </c>
      <c r="AX973" s="83"/>
      <c r="AY973" s="82" t="s">
        <v>4963</v>
      </c>
      <c r="AZ973" s="82">
        <v>1</v>
      </c>
      <c r="BA973" s="82"/>
      <c r="BB973" s="82"/>
      <c r="BC973" s="87"/>
      <c r="BD973" s="87"/>
      <c r="BE973" s="87"/>
      <c r="BF973" s="87"/>
      <c r="BG973" s="82" t="s">
        <v>4888</v>
      </c>
      <c r="BH973" s="82" t="s">
        <v>5113</v>
      </c>
      <c r="BI973" s="82"/>
      <c r="BJ973" s="82"/>
      <c r="BK973" s="82"/>
      <c r="BL973" s="86">
        <v>47356135.399999999</v>
      </c>
      <c r="BM973" s="82">
        <v>0.91479999999999995</v>
      </c>
      <c r="BN973" s="82" t="s">
        <v>5002</v>
      </c>
      <c r="BO973" s="82"/>
      <c r="BP973" s="88"/>
      <c r="BQ973" s="88"/>
      <c r="BR973" s="88"/>
      <c r="BS973" s="82"/>
      <c r="BT973" s="85"/>
    </row>
    <row r="974" spans="1:72">
      <c r="A974" s="82" t="s">
        <v>5111</v>
      </c>
      <c r="B974" s="82" t="s">
        <v>5112</v>
      </c>
      <c r="C974" s="82" t="s">
        <v>3530</v>
      </c>
      <c r="D974" s="82" t="s">
        <v>3529</v>
      </c>
      <c r="E974" s="82" t="s">
        <v>20550</v>
      </c>
      <c r="F974" s="82" t="s">
        <v>4978</v>
      </c>
      <c r="G974" s="83"/>
      <c r="H974" s="84">
        <v>212056</v>
      </c>
      <c r="I974" s="85"/>
      <c r="J974" s="82">
        <v>550.65</v>
      </c>
      <c r="K974" s="86">
        <v>0</v>
      </c>
      <c r="L974" s="82"/>
      <c r="M974" s="82"/>
      <c r="N974" s="82"/>
      <c r="O974" s="82"/>
      <c r="P974" s="82" t="s">
        <v>5088</v>
      </c>
      <c r="Q974" s="86"/>
      <c r="R974" s="82">
        <v>0</v>
      </c>
      <c r="S974" s="86">
        <v>2120560</v>
      </c>
      <c r="T974" s="83">
        <v>45777</v>
      </c>
      <c r="U974" s="82">
        <v>100</v>
      </c>
      <c r="V974" s="82">
        <v>173627</v>
      </c>
      <c r="W974" s="82" t="s">
        <v>4961</v>
      </c>
      <c r="X974" s="82">
        <v>650.17280000000005</v>
      </c>
      <c r="Y974" s="86">
        <v>137873051.49000001</v>
      </c>
      <c r="Z974" s="86"/>
      <c r="AA974" s="82">
        <v>555.6</v>
      </c>
      <c r="AB974" s="86">
        <v>-0.89</v>
      </c>
      <c r="AC974" s="86">
        <v>116768636.40000001</v>
      </c>
      <c r="AD974" s="86">
        <v>116768636.40000001</v>
      </c>
      <c r="AE974" s="86">
        <v>0</v>
      </c>
      <c r="AF974" s="86">
        <v>-21104415.09</v>
      </c>
      <c r="AG974" s="86">
        <v>-20054737.890000001</v>
      </c>
      <c r="AH974" s="86">
        <v>-1049677.2</v>
      </c>
      <c r="AI974" s="86"/>
      <c r="AJ974" s="86">
        <v>5176613435.9300003</v>
      </c>
      <c r="AK974" s="82">
        <v>2.2557</v>
      </c>
      <c r="AL974" s="82" t="s">
        <v>20551</v>
      </c>
      <c r="AM974" s="82" t="s">
        <v>488</v>
      </c>
      <c r="AN974" s="82">
        <v>799310</v>
      </c>
      <c r="AO974" s="82" t="s">
        <v>5049</v>
      </c>
      <c r="AP974" s="82"/>
      <c r="AQ974" s="83"/>
      <c r="AR974" s="83"/>
      <c r="AS974" s="82">
        <v>0</v>
      </c>
      <c r="AT974" s="82"/>
      <c r="AU974" s="83">
        <v>45777</v>
      </c>
      <c r="AV974" s="82" t="s">
        <v>488</v>
      </c>
      <c r="AW974" s="82">
        <v>10</v>
      </c>
      <c r="AX974" s="83"/>
      <c r="AY974" s="82" t="s">
        <v>4963</v>
      </c>
      <c r="AZ974" s="82">
        <v>1</v>
      </c>
      <c r="BA974" s="82"/>
      <c r="BB974" s="82"/>
      <c r="BC974" s="87"/>
      <c r="BD974" s="87"/>
      <c r="BE974" s="87"/>
      <c r="BF974" s="87"/>
      <c r="BG974" s="82" t="s">
        <v>4888</v>
      </c>
      <c r="BH974" s="82" t="s">
        <v>5113</v>
      </c>
      <c r="BI974" s="82"/>
      <c r="BJ974" s="82"/>
      <c r="BK974" s="82"/>
      <c r="BL974" s="86">
        <v>116768636.40000001</v>
      </c>
      <c r="BM974" s="82">
        <v>2.2557</v>
      </c>
      <c r="BN974" s="82" t="s">
        <v>5011</v>
      </c>
      <c r="BO974" s="82"/>
      <c r="BP974" s="88"/>
      <c r="BQ974" s="88"/>
      <c r="BR974" s="88"/>
      <c r="BS974" s="82"/>
      <c r="BT974" s="85"/>
    </row>
    <row r="975" spans="1:72">
      <c r="A975" s="82" t="s">
        <v>5111</v>
      </c>
      <c r="B975" s="82" t="s">
        <v>5112</v>
      </c>
      <c r="C975" s="82" t="s">
        <v>21111</v>
      </c>
      <c r="D975" s="82" t="s">
        <v>21267</v>
      </c>
      <c r="E975" s="82" t="s">
        <v>21268</v>
      </c>
      <c r="F975" s="82" t="s">
        <v>4978</v>
      </c>
      <c r="G975" s="83"/>
      <c r="H975" s="84">
        <v>217610</v>
      </c>
      <c r="I975" s="85"/>
      <c r="J975" s="82">
        <v>340.2</v>
      </c>
      <c r="K975" s="86">
        <v>0</v>
      </c>
      <c r="L975" s="82"/>
      <c r="M975" s="82"/>
      <c r="N975" s="82"/>
      <c r="O975" s="82"/>
      <c r="P975" s="82" t="s">
        <v>5039</v>
      </c>
      <c r="Q975" s="86"/>
      <c r="R975" s="82">
        <v>0</v>
      </c>
      <c r="S975" s="86">
        <v>2176100</v>
      </c>
      <c r="T975" s="83">
        <v>45777</v>
      </c>
      <c r="U975" s="82">
        <v>100</v>
      </c>
      <c r="V975" s="82">
        <v>180480</v>
      </c>
      <c r="W975" s="82" t="s">
        <v>4961</v>
      </c>
      <c r="X975" s="82">
        <v>409.7654</v>
      </c>
      <c r="Y975" s="86">
        <v>89169040.010000005</v>
      </c>
      <c r="Z975" s="86"/>
      <c r="AA975" s="82">
        <v>353.55</v>
      </c>
      <c r="AB975" s="86">
        <v>-3.78</v>
      </c>
      <c r="AC975" s="86">
        <v>74030922</v>
      </c>
      <c r="AD975" s="86">
        <v>74030922</v>
      </c>
      <c r="AE975" s="86">
        <v>0</v>
      </c>
      <c r="AF975" s="86">
        <v>-15138118.01</v>
      </c>
      <c r="AG975" s="86">
        <v>-12233024.51</v>
      </c>
      <c r="AH975" s="86">
        <v>-2905093.5</v>
      </c>
      <c r="AI975" s="86"/>
      <c r="AJ975" s="86">
        <v>5176613435.9300003</v>
      </c>
      <c r="AK975" s="82">
        <v>1.4300999999999999</v>
      </c>
      <c r="AL975" s="82" t="s">
        <v>21269</v>
      </c>
      <c r="AM975" s="82" t="s">
        <v>4979</v>
      </c>
      <c r="AN975" s="82">
        <v>800581</v>
      </c>
      <c r="AO975" s="82" t="s">
        <v>5041</v>
      </c>
      <c r="AP975" s="82"/>
      <c r="AQ975" s="83"/>
      <c r="AR975" s="83"/>
      <c r="AS975" s="82">
        <v>0</v>
      </c>
      <c r="AT975" s="82"/>
      <c r="AU975" s="83">
        <v>45777</v>
      </c>
      <c r="AV975" s="82" t="s">
        <v>4979</v>
      </c>
      <c r="AW975" s="82">
        <v>10</v>
      </c>
      <c r="AX975" s="83"/>
      <c r="AY975" s="82" t="s">
        <v>4963</v>
      </c>
      <c r="AZ975" s="82">
        <v>1</v>
      </c>
      <c r="BA975" s="82"/>
      <c r="BB975" s="82"/>
      <c r="BC975" s="87"/>
      <c r="BD975" s="87"/>
      <c r="BE975" s="87"/>
      <c r="BF975" s="87"/>
      <c r="BG975" s="82" t="s">
        <v>4888</v>
      </c>
      <c r="BH975" s="82" t="s">
        <v>5113</v>
      </c>
      <c r="BI975" s="82"/>
      <c r="BJ975" s="82"/>
      <c r="BK975" s="82"/>
      <c r="BL975" s="86">
        <v>74030922</v>
      </c>
      <c r="BM975" s="82">
        <v>1.4300999999999999</v>
      </c>
      <c r="BN975" s="82" t="s">
        <v>5002</v>
      </c>
      <c r="BO975" s="82"/>
      <c r="BP975" s="88"/>
      <c r="BQ975" s="88"/>
      <c r="BR975" s="88"/>
      <c r="BS975" s="82"/>
      <c r="BT975" s="85"/>
    </row>
    <row r="976" spans="1:72">
      <c r="A976" s="82" t="s">
        <v>5111</v>
      </c>
      <c r="B976" s="82" t="s">
        <v>5112</v>
      </c>
      <c r="C976" s="82" t="s">
        <v>9101</v>
      </c>
      <c r="D976" s="82" t="s">
        <v>9102</v>
      </c>
      <c r="E976" s="82" t="s">
        <v>9103</v>
      </c>
      <c r="F976" s="82" t="s">
        <v>4978</v>
      </c>
      <c r="G976" s="83"/>
      <c r="H976" s="84">
        <v>85543</v>
      </c>
      <c r="I976" s="85"/>
      <c r="J976" s="82">
        <v>205.1</v>
      </c>
      <c r="K976" s="86">
        <v>0</v>
      </c>
      <c r="L976" s="82"/>
      <c r="M976" s="82"/>
      <c r="N976" s="82"/>
      <c r="O976" s="82"/>
      <c r="P976" s="82" t="s">
        <v>9104</v>
      </c>
      <c r="Q976" s="86"/>
      <c r="R976" s="82">
        <v>0</v>
      </c>
      <c r="S976" s="86">
        <v>427715</v>
      </c>
      <c r="T976" s="83">
        <v>45777</v>
      </c>
      <c r="U976" s="82">
        <v>100</v>
      </c>
      <c r="V976" s="82">
        <v>167402</v>
      </c>
      <c r="W976" s="82" t="s">
        <v>4961</v>
      </c>
      <c r="X976" s="82">
        <v>273.96289999999999</v>
      </c>
      <c r="Y976" s="86">
        <v>23435604.809999999</v>
      </c>
      <c r="Z976" s="86"/>
      <c r="AA976" s="82">
        <v>213.8</v>
      </c>
      <c r="AB976" s="86">
        <v>-4.07</v>
      </c>
      <c r="AC976" s="86">
        <v>17544869.300000001</v>
      </c>
      <c r="AD976" s="86">
        <v>17544869.300000001</v>
      </c>
      <c r="AE976" s="86">
        <v>0</v>
      </c>
      <c r="AF976" s="86">
        <v>-5890735.5099999998</v>
      </c>
      <c r="AG976" s="86">
        <v>-5146511.41</v>
      </c>
      <c r="AH976" s="86">
        <v>-744224.1</v>
      </c>
      <c r="AI976" s="86"/>
      <c r="AJ976" s="86">
        <v>5176613435.9300003</v>
      </c>
      <c r="AK976" s="82">
        <v>0.33889999999999998</v>
      </c>
      <c r="AL976" s="82" t="s">
        <v>9105</v>
      </c>
      <c r="AM976" s="82" t="s">
        <v>4979</v>
      </c>
      <c r="AN976" s="82">
        <v>798230</v>
      </c>
      <c r="AO976" s="82" t="s">
        <v>9106</v>
      </c>
      <c r="AP976" s="82"/>
      <c r="AQ976" s="83">
        <v>45512</v>
      </c>
      <c r="AR976" s="83"/>
      <c r="AS976" s="82">
        <v>0</v>
      </c>
      <c r="AT976" s="82"/>
      <c r="AU976" s="83">
        <v>45777</v>
      </c>
      <c r="AV976" s="82" t="s">
        <v>4979</v>
      </c>
      <c r="AW976" s="82">
        <v>5</v>
      </c>
      <c r="AX976" s="83"/>
      <c r="AY976" s="82" t="s">
        <v>4963</v>
      </c>
      <c r="AZ976" s="82">
        <v>1</v>
      </c>
      <c r="BA976" s="82"/>
      <c r="BB976" s="82"/>
      <c r="BC976" s="87"/>
      <c r="BD976" s="87"/>
      <c r="BE976" s="87"/>
      <c r="BF976" s="87"/>
      <c r="BG976" s="82" t="s">
        <v>4888</v>
      </c>
      <c r="BH976" s="82" t="s">
        <v>5113</v>
      </c>
      <c r="BI976" s="82"/>
      <c r="BJ976" s="82"/>
      <c r="BK976" s="82"/>
      <c r="BL976" s="86">
        <v>17544869.300000001</v>
      </c>
      <c r="BM976" s="82">
        <v>0.33889999999999998</v>
      </c>
      <c r="BN976" s="82" t="s">
        <v>8790</v>
      </c>
      <c r="BO976" s="82"/>
      <c r="BP976" s="88"/>
      <c r="BQ976" s="88"/>
      <c r="BR976" s="88"/>
      <c r="BS976" s="82"/>
      <c r="BT976" s="85"/>
    </row>
    <row r="977" spans="1:72">
      <c r="A977" s="82" t="s">
        <v>5111</v>
      </c>
      <c r="B977" s="82" t="s">
        <v>5112</v>
      </c>
      <c r="C977" s="82" t="s">
        <v>2460</v>
      </c>
      <c r="D977" s="82" t="s">
        <v>20912</v>
      </c>
      <c r="E977" s="82" t="s">
        <v>20913</v>
      </c>
      <c r="F977" s="82" t="s">
        <v>4978</v>
      </c>
      <c r="G977" s="83"/>
      <c r="H977" s="84">
        <v>139380</v>
      </c>
      <c r="I977" s="85"/>
      <c r="J977" s="82">
        <v>595.15</v>
      </c>
      <c r="K977" s="86">
        <v>0</v>
      </c>
      <c r="L977" s="82"/>
      <c r="M977" s="82"/>
      <c r="N977" s="82"/>
      <c r="O977" s="82"/>
      <c r="P977" s="82" t="s">
        <v>5003</v>
      </c>
      <c r="Q977" s="86"/>
      <c r="R977" s="82">
        <v>0</v>
      </c>
      <c r="S977" s="86">
        <v>278760</v>
      </c>
      <c r="T977" s="83">
        <v>45777</v>
      </c>
      <c r="U977" s="82">
        <v>100</v>
      </c>
      <c r="V977" s="82">
        <v>50226</v>
      </c>
      <c r="W977" s="82" t="s">
        <v>4961</v>
      </c>
      <c r="X977" s="82">
        <v>892.82129999999995</v>
      </c>
      <c r="Y977" s="86">
        <v>124441431.13</v>
      </c>
      <c r="Z977" s="86"/>
      <c r="AA977" s="82">
        <v>612.4</v>
      </c>
      <c r="AB977" s="86">
        <v>-2.82</v>
      </c>
      <c r="AC977" s="86">
        <v>82952007</v>
      </c>
      <c r="AD977" s="86">
        <v>82952007</v>
      </c>
      <c r="AE977" s="86">
        <v>0</v>
      </c>
      <c r="AF977" s="86">
        <v>-41489424.130000003</v>
      </c>
      <c r="AG977" s="86">
        <v>-39085119.130000003</v>
      </c>
      <c r="AH977" s="86">
        <v>-2404305</v>
      </c>
      <c r="AI977" s="86"/>
      <c r="AJ977" s="86">
        <v>5176613435.9300003</v>
      </c>
      <c r="AK977" s="82">
        <v>1.6024</v>
      </c>
      <c r="AL977" s="82" t="s">
        <v>20914</v>
      </c>
      <c r="AM977" s="82" t="s">
        <v>4979</v>
      </c>
      <c r="AN977" s="82">
        <v>7801</v>
      </c>
      <c r="AO977" s="82" t="s">
        <v>5004</v>
      </c>
      <c r="AP977" s="82"/>
      <c r="AQ977" s="83"/>
      <c r="AR977" s="83"/>
      <c r="AS977" s="82">
        <v>0</v>
      </c>
      <c r="AT977" s="82"/>
      <c r="AU977" s="83">
        <v>45777</v>
      </c>
      <c r="AV977" s="82" t="s">
        <v>4979</v>
      </c>
      <c r="AW977" s="82">
        <v>2</v>
      </c>
      <c r="AX977" s="83"/>
      <c r="AY977" s="82" t="s">
        <v>4963</v>
      </c>
      <c r="AZ977" s="82">
        <v>1</v>
      </c>
      <c r="BA977" s="82"/>
      <c r="BB977" s="82"/>
      <c r="BC977" s="87"/>
      <c r="BD977" s="87"/>
      <c r="BE977" s="87"/>
      <c r="BF977" s="87"/>
      <c r="BG977" s="82" t="s">
        <v>4888</v>
      </c>
      <c r="BH977" s="82" t="s">
        <v>5113</v>
      </c>
      <c r="BI977" s="82"/>
      <c r="BJ977" s="82"/>
      <c r="BK977" s="82"/>
      <c r="BL977" s="86">
        <v>82952007</v>
      </c>
      <c r="BM977" s="82">
        <v>1.6024</v>
      </c>
      <c r="BN977" s="82" t="s">
        <v>4984</v>
      </c>
      <c r="BO977" s="82"/>
      <c r="BP977" s="88"/>
      <c r="BQ977" s="88"/>
      <c r="BR977" s="88"/>
      <c r="BS977" s="82"/>
      <c r="BT977" s="85"/>
    </row>
    <row r="978" spans="1:72">
      <c r="A978" s="82" t="s">
        <v>5111</v>
      </c>
      <c r="B978" s="82" t="s">
        <v>5112</v>
      </c>
      <c r="C978" s="82" t="s">
        <v>2415</v>
      </c>
      <c r="D978" s="82" t="s">
        <v>5357</v>
      </c>
      <c r="E978" s="82" t="s">
        <v>8316</v>
      </c>
      <c r="F978" s="82" t="s">
        <v>4978</v>
      </c>
      <c r="G978" s="83"/>
      <c r="H978" s="84">
        <v>115010</v>
      </c>
      <c r="I978" s="85"/>
      <c r="J978" s="82">
        <v>420.1</v>
      </c>
      <c r="K978" s="86">
        <v>0</v>
      </c>
      <c r="L978" s="82"/>
      <c r="M978" s="82"/>
      <c r="N978" s="82"/>
      <c r="O978" s="82"/>
      <c r="P978" s="82" t="s">
        <v>8287</v>
      </c>
      <c r="Q978" s="86"/>
      <c r="R978" s="82">
        <v>0</v>
      </c>
      <c r="S978" s="86">
        <v>1150100</v>
      </c>
      <c r="T978" s="83">
        <v>45777</v>
      </c>
      <c r="U978" s="82">
        <v>100</v>
      </c>
      <c r="V978" s="82">
        <v>6758</v>
      </c>
      <c r="W978" s="82" t="s">
        <v>4961</v>
      </c>
      <c r="X978" s="82">
        <v>446.04809999999998</v>
      </c>
      <c r="Y978" s="86">
        <v>51299993.840000004</v>
      </c>
      <c r="Z978" s="86"/>
      <c r="AA978" s="82">
        <v>430.4</v>
      </c>
      <c r="AB978" s="86">
        <v>-2.39</v>
      </c>
      <c r="AC978" s="86">
        <v>48315701</v>
      </c>
      <c r="AD978" s="86">
        <v>48315701</v>
      </c>
      <c r="AE978" s="86">
        <v>0</v>
      </c>
      <c r="AF978" s="86">
        <v>-2984292.84</v>
      </c>
      <c r="AG978" s="86">
        <v>-1799689.84</v>
      </c>
      <c r="AH978" s="86">
        <v>-1184603</v>
      </c>
      <c r="AI978" s="86"/>
      <c r="AJ978" s="86">
        <v>5176613435.9300003</v>
      </c>
      <c r="AK978" s="82">
        <v>0.93330000000000002</v>
      </c>
      <c r="AL978" s="82" t="s">
        <v>8738</v>
      </c>
      <c r="AM978" s="82" t="s">
        <v>4979</v>
      </c>
      <c r="AN978" s="82">
        <v>7881</v>
      </c>
      <c r="AO978" s="82" t="s">
        <v>8280</v>
      </c>
      <c r="AP978" s="82"/>
      <c r="AQ978" s="83">
        <v>45741</v>
      </c>
      <c r="AR978" s="83"/>
      <c r="AS978" s="82">
        <v>0</v>
      </c>
      <c r="AT978" s="82"/>
      <c r="AU978" s="83">
        <v>45777</v>
      </c>
      <c r="AV978" s="82" t="s">
        <v>4979</v>
      </c>
      <c r="AW978" s="82">
        <v>10</v>
      </c>
      <c r="AX978" s="83"/>
      <c r="AY978" s="82" t="s">
        <v>4963</v>
      </c>
      <c r="AZ978" s="82">
        <v>1</v>
      </c>
      <c r="BA978" s="82"/>
      <c r="BB978" s="82"/>
      <c r="BC978" s="87"/>
      <c r="BD978" s="87"/>
      <c r="BE978" s="87"/>
      <c r="BF978" s="87"/>
      <c r="BG978" s="82" t="s">
        <v>4888</v>
      </c>
      <c r="BH978" s="82" t="s">
        <v>5113</v>
      </c>
      <c r="BI978" s="82"/>
      <c r="BJ978" s="82"/>
      <c r="BK978" s="82"/>
      <c r="BL978" s="86">
        <v>48315701</v>
      </c>
      <c r="BM978" s="82">
        <v>0.93330000000000002</v>
      </c>
      <c r="BN978" s="82" t="s">
        <v>4964</v>
      </c>
      <c r="BO978" s="82"/>
      <c r="BP978" s="88"/>
      <c r="BQ978" s="88"/>
      <c r="BR978" s="88"/>
      <c r="BS978" s="82"/>
      <c r="BT978" s="85"/>
    </row>
    <row r="979" spans="1:72">
      <c r="A979" s="82" t="s">
        <v>5111</v>
      </c>
      <c r="B979" s="82" t="s">
        <v>5112</v>
      </c>
      <c r="C979" s="82" t="s">
        <v>20536</v>
      </c>
      <c r="D979" s="82" t="s">
        <v>20537</v>
      </c>
      <c r="E979" s="82" t="s">
        <v>20538</v>
      </c>
      <c r="F979" s="82" t="s">
        <v>4978</v>
      </c>
      <c r="G979" s="83"/>
      <c r="H979" s="84">
        <v>401251</v>
      </c>
      <c r="I979" s="85"/>
      <c r="J979" s="82">
        <v>419.25</v>
      </c>
      <c r="K979" s="86">
        <v>0</v>
      </c>
      <c r="L979" s="82"/>
      <c r="M979" s="82"/>
      <c r="N979" s="82"/>
      <c r="O979" s="82"/>
      <c r="P979" s="82" t="s">
        <v>8734</v>
      </c>
      <c r="Q979" s="86"/>
      <c r="R979" s="82">
        <v>0</v>
      </c>
      <c r="S979" s="86">
        <v>4012510</v>
      </c>
      <c r="T979" s="83">
        <v>45777</v>
      </c>
      <c r="U979" s="82">
        <v>100</v>
      </c>
      <c r="V979" s="82">
        <v>178086</v>
      </c>
      <c r="W979" s="82" t="s">
        <v>4961</v>
      </c>
      <c r="X979" s="82">
        <v>337.71269999999998</v>
      </c>
      <c r="Y979" s="86">
        <v>135507574.56</v>
      </c>
      <c r="Z979" s="86"/>
      <c r="AA979" s="82">
        <v>434.95</v>
      </c>
      <c r="AB979" s="86">
        <v>-3.61</v>
      </c>
      <c r="AC979" s="86">
        <v>168224481.75</v>
      </c>
      <c r="AD979" s="86">
        <v>168224481.75</v>
      </c>
      <c r="AE979" s="86">
        <v>0</v>
      </c>
      <c r="AF979" s="86">
        <v>32716907.190000001</v>
      </c>
      <c r="AG979" s="86">
        <v>39016547.890000001</v>
      </c>
      <c r="AH979" s="86">
        <v>-6299640.7000000002</v>
      </c>
      <c r="AI979" s="86"/>
      <c r="AJ979" s="86">
        <v>5176613435.9300003</v>
      </c>
      <c r="AK979" s="82">
        <v>3.2496999999999998</v>
      </c>
      <c r="AL979" s="82" t="s">
        <v>20539</v>
      </c>
      <c r="AM979" s="82" t="s">
        <v>4979</v>
      </c>
      <c r="AN979" s="82">
        <v>800278</v>
      </c>
      <c r="AO979" s="82" t="s">
        <v>5067</v>
      </c>
      <c r="AP979" s="82"/>
      <c r="AQ979" s="83"/>
      <c r="AR979" s="83"/>
      <c r="AS979" s="82">
        <v>0</v>
      </c>
      <c r="AT979" s="82"/>
      <c r="AU979" s="83">
        <v>45777</v>
      </c>
      <c r="AV979" s="82" t="s">
        <v>4979</v>
      </c>
      <c r="AW979" s="82">
        <v>10</v>
      </c>
      <c r="AX979" s="83"/>
      <c r="AY979" s="82" t="s">
        <v>4963</v>
      </c>
      <c r="AZ979" s="82">
        <v>1</v>
      </c>
      <c r="BA979" s="82"/>
      <c r="BB979" s="82"/>
      <c r="BC979" s="87"/>
      <c r="BD979" s="87"/>
      <c r="BE979" s="87"/>
      <c r="BF979" s="87"/>
      <c r="BG979" s="82" t="s">
        <v>4888</v>
      </c>
      <c r="BH979" s="82" t="s">
        <v>5113</v>
      </c>
      <c r="BI979" s="82"/>
      <c r="BJ979" s="82"/>
      <c r="BK979" s="82"/>
      <c r="BL979" s="86">
        <v>168224481.75</v>
      </c>
      <c r="BM979" s="82">
        <v>3.2496999999999998</v>
      </c>
      <c r="BN979" s="82" t="s">
        <v>5068</v>
      </c>
      <c r="BO979" s="82"/>
      <c r="BP979" s="88"/>
      <c r="BQ979" s="88"/>
      <c r="BR979" s="88"/>
      <c r="BS979" s="82"/>
      <c r="BT979" s="85"/>
    </row>
    <row r="980" spans="1:72">
      <c r="A980" s="82" t="s">
        <v>5111</v>
      </c>
      <c r="B980" s="82" t="s">
        <v>5112</v>
      </c>
      <c r="C980" s="82" t="s">
        <v>2564</v>
      </c>
      <c r="D980" s="82" t="s">
        <v>5965</v>
      </c>
      <c r="E980" s="82" t="s">
        <v>8954</v>
      </c>
      <c r="F980" s="82" t="s">
        <v>4978</v>
      </c>
      <c r="G980" s="83"/>
      <c r="H980" s="84">
        <v>75859</v>
      </c>
      <c r="I980" s="85"/>
      <c r="J980" s="82">
        <v>524.04999999999995</v>
      </c>
      <c r="K980" s="86">
        <v>0</v>
      </c>
      <c r="L980" s="82"/>
      <c r="M980" s="82"/>
      <c r="N980" s="82"/>
      <c r="O980" s="82"/>
      <c r="P980" s="82" t="s">
        <v>8955</v>
      </c>
      <c r="Q980" s="86"/>
      <c r="R980" s="82">
        <v>0</v>
      </c>
      <c r="S980" s="86">
        <v>75859</v>
      </c>
      <c r="T980" s="83">
        <v>45777</v>
      </c>
      <c r="U980" s="82">
        <v>100</v>
      </c>
      <c r="V980" s="82">
        <v>144081</v>
      </c>
      <c r="W980" s="82" t="s">
        <v>4961</v>
      </c>
      <c r="X980" s="82">
        <v>461.6866</v>
      </c>
      <c r="Y980" s="86">
        <v>35023080.920000002</v>
      </c>
      <c r="Z980" s="86"/>
      <c r="AA980" s="82">
        <v>560.35</v>
      </c>
      <c r="AB980" s="86">
        <v>-6.48</v>
      </c>
      <c r="AC980" s="86">
        <v>39753908.950000003</v>
      </c>
      <c r="AD980" s="86">
        <v>39753908.950000003</v>
      </c>
      <c r="AE980" s="86">
        <v>0</v>
      </c>
      <c r="AF980" s="86">
        <v>4730828.03</v>
      </c>
      <c r="AG980" s="86">
        <v>7484509.7300000004</v>
      </c>
      <c r="AH980" s="86">
        <v>-2753681.7</v>
      </c>
      <c r="AI980" s="86"/>
      <c r="AJ980" s="86">
        <v>5176613435.9300003</v>
      </c>
      <c r="AK980" s="82">
        <v>0.76800000000000002</v>
      </c>
      <c r="AL980" s="82" t="s">
        <v>8956</v>
      </c>
      <c r="AM980" s="82" t="s">
        <v>4979</v>
      </c>
      <c r="AN980" s="82">
        <v>7923</v>
      </c>
      <c r="AO980" s="82" t="s">
        <v>8789</v>
      </c>
      <c r="AP980" s="82"/>
      <c r="AQ980" s="83">
        <v>45701</v>
      </c>
      <c r="AR980" s="83"/>
      <c r="AS980" s="82">
        <v>0</v>
      </c>
      <c r="AT980" s="82"/>
      <c r="AU980" s="83">
        <v>45777</v>
      </c>
      <c r="AV980" s="82" t="s">
        <v>4979</v>
      </c>
      <c r="AW980" s="82">
        <v>1</v>
      </c>
      <c r="AX980" s="83"/>
      <c r="AY980" s="82" t="s">
        <v>4963</v>
      </c>
      <c r="AZ980" s="82">
        <v>1</v>
      </c>
      <c r="BA980" s="82"/>
      <c r="BB980" s="82"/>
      <c r="BC980" s="87"/>
      <c r="BD980" s="87"/>
      <c r="BE980" s="87"/>
      <c r="BF980" s="87"/>
      <c r="BG980" s="82" t="s">
        <v>4888</v>
      </c>
      <c r="BH980" s="82" t="s">
        <v>5113</v>
      </c>
      <c r="BI980" s="82"/>
      <c r="BJ980" s="82"/>
      <c r="BK980" s="82"/>
      <c r="BL980" s="86">
        <v>39753908.950000003</v>
      </c>
      <c r="BM980" s="82">
        <v>0.76800000000000002</v>
      </c>
      <c r="BN980" s="82" t="s">
        <v>8790</v>
      </c>
      <c r="BO980" s="82"/>
      <c r="BP980" s="88"/>
      <c r="BQ980" s="88"/>
      <c r="BR980" s="88"/>
      <c r="BS980" s="82"/>
      <c r="BT980" s="85"/>
    </row>
    <row r="981" spans="1:72">
      <c r="A981" s="82" t="s">
        <v>5111</v>
      </c>
      <c r="B981" s="82" t="s">
        <v>5112</v>
      </c>
      <c r="C981" s="82" t="s">
        <v>2600</v>
      </c>
      <c r="D981" s="82" t="s">
        <v>3491</v>
      </c>
      <c r="E981" s="82" t="s">
        <v>9614</v>
      </c>
      <c r="F981" s="82" t="s">
        <v>4978</v>
      </c>
      <c r="G981" s="83"/>
      <c r="H981" s="84">
        <v>88423</v>
      </c>
      <c r="I981" s="85"/>
      <c r="J981" s="82">
        <v>974.75</v>
      </c>
      <c r="K981" s="86">
        <v>0</v>
      </c>
      <c r="L981" s="82"/>
      <c r="M981" s="82"/>
      <c r="N981" s="82"/>
      <c r="O981" s="82"/>
      <c r="P981" s="82" t="s">
        <v>9615</v>
      </c>
      <c r="Q981" s="86"/>
      <c r="R981" s="82">
        <v>0</v>
      </c>
      <c r="S981" s="86">
        <v>884230</v>
      </c>
      <c r="T981" s="83">
        <v>45777</v>
      </c>
      <c r="U981" s="82">
        <v>100</v>
      </c>
      <c r="V981" s="82">
        <v>6760</v>
      </c>
      <c r="W981" s="82" t="s">
        <v>4961</v>
      </c>
      <c r="X981" s="82">
        <v>1273.4282000000001</v>
      </c>
      <c r="Y981" s="86">
        <v>112600345.75</v>
      </c>
      <c r="Z981" s="86"/>
      <c r="AA981" s="82">
        <v>941.85</v>
      </c>
      <c r="AB981" s="86">
        <v>3.49</v>
      </c>
      <c r="AC981" s="86">
        <v>86190319.25</v>
      </c>
      <c r="AD981" s="86">
        <v>86190319.25</v>
      </c>
      <c r="AE981" s="86">
        <v>0</v>
      </c>
      <c r="AF981" s="86">
        <v>-26410026.5</v>
      </c>
      <c r="AG981" s="86">
        <v>-29319143.199999999</v>
      </c>
      <c r="AH981" s="86">
        <v>2909116.7</v>
      </c>
      <c r="AI981" s="86"/>
      <c r="AJ981" s="86">
        <v>5176613435.9300003</v>
      </c>
      <c r="AK981" s="82">
        <v>1.665</v>
      </c>
      <c r="AL981" s="82" t="s">
        <v>9616</v>
      </c>
      <c r="AM981" s="82" t="s">
        <v>4979</v>
      </c>
      <c r="AN981" s="82">
        <v>7946</v>
      </c>
      <c r="AO981" s="82" t="s">
        <v>8449</v>
      </c>
      <c r="AP981" s="82"/>
      <c r="AQ981" s="83"/>
      <c r="AR981" s="83"/>
      <c r="AS981" s="82">
        <v>0</v>
      </c>
      <c r="AT981" s="82"/>
      <c r="AU981" s="83">
        <v>45777</v>
      </c>
      <c r="AV981" s="82" t="s">
        <v>4979</v>
      </c>
      <c r="AW981" s="82">
        <v>10</v>
      </c>
      <c r="AX981" s="83"/>
      <c r="AY981" s="82" t="s">
        <v>4963</v>
      </c>
      <c r="AZ981" s="82">
        <v>1</v>
      </c>
      <c r="BA981" s="82"/>
      <c r="BB981" s="82"/>
      <c r="BC981" s="87"/>
      <c r="BD981" s="87"/>
      <c r="BE981" s="87"/>
      <c r="BF981" s="87"/>
      <c r="BG981" s="82" t="s">
        <v>4888</v>
      </c>
      <c r="BH981" s="82" t="s">
        <v>5113</v>
      </c>
      <c r="BI981" s="82"/>
      <c r="BJ981" s="82"/>
      <c r="BK981" s="82"/>
      <c r="BL981" s="86">
        <v>86190319.25</v>
      </c>
      <c r="BM981" s="82">
        <v>1.665</v>
      </c>
      <c r="BN981" s="82" t="s">
        <v>8400</v>
      </c>
      <c r="BO981" s="82"/>
      <c r="BP981" s="88"/>
      <c r="BQ981" s="88"/>
      <c r="BR981" s="88"/>
      <c r="BS981" s="82"/>
      <c r="BT981" s="85"/>
    </row>
    <row r="982" spans="1:72">
      <c r="A982" s="82" t="s">
        <v>5111</v>
      </c>
      <c r="B982" s="82" t="s">
        <v>5112</v>
      </c>
      <c r="C982" s="82" t="s">
        <v>2637</v>
      </c>
      <c r="D982" s="82" t="s">
        <v>6452</v>
      </c>
      <c r="E982" s="82" t="s">
        <v>9107</v>
      </c>
      <c r="F982" s="82" t="s">
        <v>4978</v>
      </c>
      <c r="G982" s="83"/>
      <c r="H982" s="84">
        <v>118679</v>
      </c>
      <c r="I982" s="85"/>
      <c r="J982" s="82">
        <v>840.75</v>
      </c>
      <c r="K982" s="86">
        <v>0</v>
      </c>
      <c r="L982" s="82"/>
      <c r="M982" s="82"/>
      <c r="N982" s="82"/>
      <c r="O982" s="82"/>
      <c r="P982" s="82" t="s">
        <v>5131</v>
      </c>
      <c r="Q982" s="86"/>
      <c r="R982" s="82">
        <v>0</v>
      </c>
      <c r="S982" s="86">
        <v>1186790</v>
      </c>
      <c r="T982" s="83">
        <v>45777</v>
      </c>
      <c r="U982" s="82">
        <v>100</v>
      </c>
      <c r="V982" s="82">
        <v>168162</v>
      </c>
      <c r="W982" s="82" t="s">
        <v>4961</v>
      </c>
      <c r="X982" s="82">
        <v>201.41669999999999</v>
      </c>
      <c r="Y982" s="86">
        <v>23903928.579999998</v>
      </c>
      <c r="Z982" s="86"/>
      <c r="AA982" s="82">
        <v>876.05</v>
      </c>
      <c r="AB982" s="86">
        <v>-4.03</v>
      </c>
      <c r="AC982" s="86">
        <v>99779369.25</v>
      </c>
      <c r="AD982" s="86">
        <v>99779369.25</v>
      </c>
      <c r="AE982" s="86">
        <v>0</v>
      </c>
      <c r="AF982" s="86">
        <v>75875440.670000002</v>
      </c>
      <c r="AG982" s="86">
        <v>80064809.370000005</v>
      </c>
      <c r="AH982" s="86">
        <v>-4189368.7</v>
      </c>
      <c r="AI982" s="86"/>
      <c r="AJ982" s="86">
        <v>5176613435.9300003</v>
      </c>
      <c r="AK982" s="82">
        <v>1.9275</v>
      </c>
      <c r="AL982" s="82" t="s">
        <v>9108</v>
      </c>
      <c r="AM982" s="82" t="s">
        <v>4979</v>
      </c>
      <c r="AN982" s="82">
        <v>798339</v>
      </c>
      <c r="AO982" s="82" t="s">
        <v>5015</v>
      </c>
      <c r="AP982" s="82"/>
      <c r="AQ982" s="83">
        <v>45555</v>
      </c>
      <c r="AR982" s="83"/>
      <c r="AS982" s="82">
        <v>0</v>
      </c>
      <c r="AT982" s="82"/>
      <c r="AU982" s="83">
        <v>45777</v>
      </c>
      <c r="AV982" s="82" t="s">
        <v>4979</v>
      </c>
      <c r="AW982" s="82">
        <v>10</v>
      </c>
      <c r="AX982" s="83"/>
      <c r="AY982" s="82" t="s">
        <v>4963</v>
      </c>
      <c r="AZ982" s="82">
        <v>1</v>
      </c>
      <c r="BA982" s="82"/>
      <c r="BB982" s="82"/>
      <c r="BC982" s="87"/>
      <c r="BD982" s="87"/>
      <c r="BE982" s="87"/>
      <c r="BF982" s="87"/>
      <c r="BG982" s="82" t="s">
        <v>4888</v>
      </c>
      <c r="BH982" s="82" t="s">
        <v>5113</v>
      </c>
      <c r="BI982" s="82"/>
      <c r="BJ982" s="82"/>
      <c r="BK982" s="82"/>
      <c r="BL982" s="86">
        <v>99779369.25</v>
      </c>
      <c r="BM982" s="82">
        <v>1.9275</v>
      </c>
      <c r="BN982" s="82" t="s">
        <v>5002</v>
      </c>
      <c r="BO982" s="82"/>
      <c r="BP982" s="88"/>
      <c r="BQ982" s="88"/>
      <c r="BR982" s="88"/>
      <c r="BS982" s="82"/>
      <c r="BT982" s="85"/>
    </row>
    <row r="983" spans="1:72">
      <c r="A983" s="82" t="s">
        <v>5111</v>
      </c>
      <c r="B983" s="82" t="s">
        <v>5112</v>
      </c>
      <c r="C983" s="82" t="s">
        <v>2768</v>
      </c>
      <c r="D983" s="82" t="s">
        <v>5154</v>
      </c>
      <c r="E983" s="82" t="s">
        <v>5155</v>
      </c>
      <c r="F983" s="82" t="s">
        <v>4978</v>
      </c>
      <c r="G983" s="83"/>
      <c r="H983" s="84">
        <v>65143</v>
      </c>
      <c r="I983" s="85"/>
      <c r="J983" s="82">
        <v>730.95</v>
      </c>
      <c r="K983" s="86">
        <v>0</v>
      </c>
      <c r="L983" s="82"/>
      <c r="M983" s="82"/>
      <c r="N983" s="82"/>
      <c r="O983" s="82"/>
      <c r="P983" s="82" t="s">
        <v>5066</v>
      </c>
      <c r="Q983" s="86"/>
      <c r="R983" s="82">
        <v>0</v>
      </c>
      <c r="S983" s="86">
        <v>651430</v>
      </c>
      <c r="T983" s="83">
        <v>45777</v>
      </c>
      <c r="U983" s="82">
        <v>100</v>
      </c>
      <c r="V983" s="82">
        <v>161074</v>
      </c>
      <c r="W983" s="82" t="s">
        <v>4961</v>
      </c>
      <c r="X983" s="82">
        <v>652.6336</v>
      </c>
      <c r="Y983" s="86">
        <v>42514511.829999998</v>
      </c>
      <c r="Z983" s="86"/>
      <c r="AA983" s="82">
        <v>742.1</v>
      </c>
      <c r="AB983" s="86">
        <v>-1.5</v>
      </c>
      <c r="AC983" s="86">
        <v>47616275.850000001</v>
      </c>
      <c r="AD983" s="86">
        <v>47616275.850000001</v>
      </c>
      <c r="AE983" s="86">
        <v>0</v>
      </c>
      <c r="AF983" s="86">
        <v>5101764.0199999996</v>
      </c>
      <c r="AG983" s="86">
        <v>5828108.4699999997</v>
      </c>
      <c r="AH983" s="86">
        <v>-726344.45</v>
      </c>
      <c r="AI983" s="86"/>
      <c r="AJ983" s="86">
        <v>5176613435.9300003</v>
      </c>
      <c r="AK983" s="82">
        <v>0.91979999999999995</v>
      </c>
      <c r="AL983" s="82" t="s">
        <v>5156</v>
      </c>
      <c r="AM983" s="82" t="s">
        <v>4979</v>
      </c>
      <c r="AN983" s="82">
        <v>797427</v>
      </c>
      <c r="AO983" s="82" t="s">
        <v>5067</v>
      </c>
      <c r="AP983" s="82"/>
      <c r="AQ983" s="83">
        <v>45183</v>
      </c>
      <c r="AR983" s="83"/>
      <c r="AS983" s="82">
        <v>0</v>
      </c>
      <c r="AT983" s="82"/>
      <c r="AU983" s="83">
        <v>45777</v>
      </c>
      <c r="AV983" s="82" t="s">
        <v>4979</v>
      </c>
      <c r="AW983" s="82">
        <v>10</v>
      </c>
      <c r="AX983" s="83"/>
      <c r="AY983" s="82" t="s">
        <v>4963</v>
      </c>
      <c r="AZ983" s="82">
        <v>1</v>
      </c>
      <c r="BA983" s="82"/>
      <c r="BB983" s="82"/>
      <c r="BC983" s="87"/>
      <c r="BD983" s="87"/>
      <c r="BE983" s="87"/>
      <c r="BF983" s="87"/>
      <c r="BG983" s="82" t="s">
        <v>4888</v>
      </c>
      <c r="BH983" s="82" t="s">
        <v>5113</v>
      </c>
      <c r="BI983" s="82"/>
      <c r="BJ983" s="82"/>
      <c r="BK983" s="82"/>
      <c r="BL983" s="86">
        <v>47616275.850000001</v>
      </c>
      <c r="BM983" s="82">
        <v>0.91979999999999995</v>
      </c>
      <c r="BN983" s="82" t="s">
        <v>5068</v>
      </c>
      <c r="BO983" s="82"/>
      <c r="BP983" s="88"/>
      <c r="BQ983" s="88"/>
      <c r="BR983" s="88"/>
      <c r="BS983" s="82"/>
      <c r="BT983" s="85"/>
    </row>
    <row r="984" spans="1:72">
      <c r="A984" s="82" t="s">
        <v>5111</v>
      </c>
      <c r="B984" s="82" t="s">
        <v>5112</v>
      </c>
      <c r="C984" s="82" t="s">
        <v>2788</v>
      </c>
      <c r="D984" s="82" t="s">
        <v>5418</v>
      </c>
      <c r="E984" s="82" t="s">
        <v>8562</v>
      </c>
      <c r="F984" s="82" t="s">
        <v>4978</v>
      </c>
      <c r="G984" s="83"/>
      <c r="H984" s="84">
        <v>23507</v>
      </c>
      <c r="I984" s="85"/>
      <c r="J984" s="82">
        <v>3008.9</v>
      </c>
      <c r="K984" s="86">
        <v>0</v>
      </c>
      <c r="L984" s="82"/>
      <c r="M984" s="82"/>
      <c r="N984" s="82"/>
      <c r="O984" s="82"/>
      <c r="P984" s="82" t="s">
        <v>5148</v>
      </c>
      <c r="Q984" s="86"/>
      <c r="R984" s="82">
        <v>0</v>
      </c>
      <c r="S984" s="86">
        <v>235070</v>
      </c>
      <c r="T984" s="83">
        <v>45777</v>
      </c>
      <c r="U984" s="82">
        <v>100</v>
      </c>
      <c r="V984" s="82">
        <v>6763</v>
      </c>
      <c r="W984" s="82" t="s">
        <v>4961</v>
      </c>
      <c r="X984" s="82">
        <v>2930.1889999999999</v>
      </c>
      <c r="Y984" s="86">
        <v>68879953.340000004</v>
      </c>
      <c r="Z984" s="86"/>
      <c r="AA984" s="82">
        <v>3020.5</v>
      </c>
      <c r="AB984" s="86">
        <v>-0.38</v>
      </c>
      <c r="AC984" s="86">
        <v>70730212.299999997</v>
      </c>
      <c r="AD984" s="86">
        <v>70730212.299999997</v>
      </c>
      <c r="AE984" s="86">
        <v>0</v>
      </c>
      <c r="AF984" s="86">
        <v>1850258.96</v>
      </c>
      <c r="AG984" s="86">
        <v>2122940.16</v>
      </c>
      <c r="AH984" s="86">
        <v>-272681.2</v>
      </c>
      <c r="AI984" s="86"/>
      <c r="AJ984" s="86">
        <v>5176613435.9300003</v>
      </c>
      <c r="AK984" s="82">
        <v>1.3663000000000001</v>
      </c>
      <c r="AL984" s="82" t="s">
        <v>8563</v>
      </c>
      <c r="AM984" s="82" t="s">
        <v>4979</v>
      </c>
      <c r="AN984" s="82">
        <v>8092</v>
      </c>
      <c r="AO984" s="82" t="s">
        <v>4993</v>
      </c>
      <c r="AP984" s="82"/>
      <c r="AQ984" s="83">
        <v>45691</v>
      </c>
      <c r="AR984" s="83"/>
      <c r="AS984" s="82">
        <v>0</v>
      </c>
      <c r="AT984" s="82"/>
      <c r="AU984" s="83">
        <v>45777</v>
      </c>
      <c r="AV984" s="82" t="s">
        <v>4979</v>
      </c>
      <c r="AW984" s="82">
        <v>10</v>
      </c>
      <c r="AX984" s="83"/>
      <c r="AY984" s="82" t="s">
        <v>4963</v>
      </c>
      <c r="AZ984" s="82">
        <v>1</v>
      </c>
      <c r="BA984" s="82"/>
      <c r="BB984" s="82"/>
      <c r="BC984" s="87"/>
      <c r="BD984" s="87"/>
      <c r="BE984" s="87"/>
      <c r="BF984" s="87"/>
      <c r="BG984" s="82" t="s">
        <v>4888</v>
      </c>
      <c r="BH984" s="82" t="s">
        <v>5113</v>
      </c>
      <c r="BI984" s="82"/>
      <c r="BJ984" s="82"/>
      <c r="BK984" s="82"/>
      <c r="BL984" s="86">
        <v>70730212.299999997</v>
      </c>
      <c r="BM984" s="82">
        <v>1.3663000000000001</v>
      </c>
      <c r="BN984" s="82" t="s">
        <v>4994</v>
      </c>
      <c r="BO984" s="82"/>
      <c r="BP984" s="88"/>
      <c r="BQ984" s="88"/>
      <c r="BR984" s="88"/>
      <c r="BS984" s="82"/>
      <c r="BT984" s="85"/>
    </row>
    <row r="985" spans="1:72">
      <c r="A985" s="82" t="s">
        <v>5111</v>
      </c>
      <c r="B985" s="82" t="s">
        <v>5112</v>
      </c>
      <c r="C985" s="82" t="s">
        <v>2864</v>
      </c>
      <c r="D985" s="82" t="s">
        <v>12187</v>
      </c>
      <c r="E985" s="82" t="s">
        <v>12188</v>
      </c>
      <c r="F985" s="82" t="s">
        <v>4978</v>
      </c>
      <c r="G985" s="83"/>
      <c r="H985" s="84">
        <v>72936</v>
      </c>
      <c r="I985" s="85"/>
      <c r="J985" s="82">
        <v>292.55</v>
      </c>
      <c r="K985" s="86">
        <v>0</v>
      </c>
      <c r="L985" s="82"/>
      <c r="M985" s="82"/>
      <c r="N985" s="82"/>
      <c r="O985" s="82"/>
      <c r="P985" s="82" t="s">
        <v>5007</v>
      </c>
      <c r="Q985" s="86"/>
      <c r="R985" s="82">
        <v>0</v>
      </c>
      <c r="S985" s="86">
        <v>364680</v>
      </c>
      <c r="T985" s="83">
        <v>45777</v>
      </c>
      <c r="U985" s="82">
        <v>100</v>
      </c>
      <c r="V985" s="82">
        <v>165063</v>
      </c>
      <c r="W985" s="82" t="s">
        <v>4961</v>
      </c>
      <c r="X985" s="82">
        <v>722.45590000000004</v>
      </c>
      <c r="Y985" s="86">
        <v>52693043.310000002</v>
      </c>
      <c r="Z985" s="86"/>
      <c r="AA985" s="82">
        <v>299</v>
      </c>
      <c r="AB985" s="86">
        <v>-2.16</v>
      </c>
      <c r="AC985" s="86">
        <v>21337426.800000001</v>
      </c>
      <c r="AD985" s="86">
        <v>21337426.800000001</v>
      </c>
      <c r="AE985" s="86">
        <v>0</v>
      </c>
      <c r="AF985" s="86">
        <v>-31355616.510000002</v>
      </c>
      <c r="AG985" s="86">
        <v>-30885179.309999999</v>
      </c>
      <c r="AH985" s="86">
        <v>-470437.2</v>
      </c>
      <c r="AI985" s="86"/>
      <c r="AJ985" s="86">
        <v>5176613435.9300003</v>
      </c>
      <c r="AK985" s="82">
        <v>0.41220000000000001</v>
      </c>
      <c r="AL985" s="82" t="s">
        <v>12189</v>
      </c>
      <c r="AM985" s="82" t="s">
        <v>4979</v>
      </c>
      <c r="AN985" s="82">
        <v>797940</v>
      </c>
      <c r="AO985" s="82" t="s">
        <v>5008</v>
      </c>
      <c r="AP985" s="82"/>
      <c r="AQ985" s="83">
        <v>45554</v>
      </c>
      <c r="AR985" s="83"/>
      <c r="AS985" s="82">
        <v>0</v>
      </c>
      <c r="AT985" s="82"/>
      <c r="AU985" s="83">
        <v>45777</v>
      </c>
      <c r="AV985" s="82" t="s">
        <v>4979</v>
      </c>
      <c r="AW985" s="82">
        <v>5</v>
      </c>
      <c r="AX985" s="83"/>
      <c r="AY985" s="82" t="s">
        <v>4963</v>
      </c>
      <c r="AZ985" s="82">
        <v>1</v>
      </c>
      <c r="BA985" s="82"/>
      <c r="BB985" s="82"/>
      <c r="BC985" s="87"/>
      <c r="BD985" s="87"/>
      <c r="BE985" s="87"/>
      <c r="BF985" s="87"/>
      <c r="BG985" s="82" t="s">
        <v>4888</v>
      </c>
      <c r="BH985" s="82" t="s">
        <v>5113</v>
      </c>
      <c r="BI985" s="82"/>
      <c r="BJ985" s="82"/>
      <c r="BK985" s="82"/>
      <c r="BL985" s="86">
        <v>21337426.800000001</v>
      </c>
      <c r="BM985" s="82">
        <v>0.41220000000000001</v>
      </c>
      <c r="BN985" s="82" t="s">
        <v>5008</v>
      </c>
      <c r="BO985" s="82"/>
      <c r="BP985" s="88"/>
      <c r="BQ985" s="88"/>
      <c r="BR985" s="88"/>
      <c r="BS985" s="82"/>
      <c r="BT985" s="85"/>
    </row>
    <row r="986" spans="1:72">
      <c r="A986" s="82" t="s">
        <v>5111</v>
      </c>
      <c r="B986" s="82" t="s">
        <v>5112</v>
      </c>
      <c r="C986" s="82" t="s">
        <v>2931</v>
      </c>
      <c r="D986" s="82" t="s">
        <v>3370</v>
      </c>
      <c r="E986" s="82" t="s">
        <v>8492</v>
      </c>
      <c r="F986" s="82" t="s">
        <v>4978</v>
      </c>
      <c r="G986" s="83"/>
      <c r="H986" s="84">
        <v>246957</v>
      </c>
      <c r="I986" s="85"/>
      <c r="J986" s="82">
        <v>384.4</v>
      </c>
      <c r="K986" s="86">
        <v>0</v>
      </c>
      <c r="L986" s="82"/>
      <c r="M986" s="82"/>
      <c r="N986" s="82"/>
      <c r="O986" s="82"/>
      <c r="P986" s="82" t="s">
        <v>8493</v>
      </c>
      <c r="Q986" s="86"/>
      <c r="R986" s="82">
        <v>0</v>
      </c>
      <c r="S986" s="86">
        <v>246957</v>
      </c>
      <c r="T986" s="83">
        <v>45777</v>
      </c>
      <c r="U986" s="82">
        <v>100</v>
      </c>
      <c r="V986" s="82">
        <v>6812</v>
      </c>
      <c r="W986" s="82" t="s">
        <v>4961</v>
      </c>
      <c r="X986" s="82">
        <v>455.35419999999999</v>
      </c>
      <c r="Y986" s="86">
        <v>112452917.45999999</v>
      </c>
      <c r="Z986" s="86"/>
      <c r="AA986" s="82">
        <v>393.35</v>
      </c>
      <c r="AB986" s="86">
        <v>-2.2799999999999998</v>
      </c>
      <c r="AC986" s="86">
        <v>94930270.799999997</v>
      </c>
      <c r="AD986" s="86">
        <v>94930270.799999997</v>
      </c>
      <c r="AE986" s="86">
        <v>0</v>
      </c>
      <c r="AF986" s="86">
        <v>-17522646.66</v>
      </c>
      <c r="AG986" s="86">
        <v>-15312381.51</v>
      </c>
      <c r="AH986" s="86">
        <v>-2210265.15</v>
      </c>
      <c r="AI986" s="86"/>
      <c r="AJ986" s="86">
        <v>5176613435.9300003</v>
      </c>
      <c r="AK986" s="82">
        <v>1.8338000000000001</v>
      </c>
      <c r="AL986" s="82" t="s">
        <v>8494</v>
      </c>
      <c r="AM986" s="82" t="s">
        <v>4979</v>
      </c>
      <c r="AN986" s="82">
        <v>8265</v>
      </c>
      <c r="AO986" s="82" t="s">
        <v>8309</v>
      </c>
      <c r="AP986" s="82"/>
      <c r="AQ986" s="83"/>
      <c r="AR986" s="83"/>
      <c r="AS986" s="82">
        <v>0</v>
      </c>
      <c r="AT986" s="82"/>
      <c r="AU986" s="83">
        <v>45777</v>
      </c>
      <c r="AV986" s="82" t="s">
        <v>4979</v>
      </c>
      <c r="AW986" s="82">
        <v>1</v>
      </c>
      <c r="AX986" s="83"/>
      <c r="AY986" s="82" t="s">
        <v>4963</v>
      </c>
      <c r="AZ986" s="82">
        <v>1</v>
      </c>
      <c r="BA986" s="82"/>
      <c r="BB986" s="82"/>
      <c r="BC986" s="87"/>
      <c r="BD986" s="87"/>
      <c r="BE986" s="87"/>
      <c r="BF986" s="87"/>
      <c r="BG986" s="82" t="s">
        <v>4888</v>
      </c>
      <c r="BH986" s="82" t="s">
        <v>5113</v>
      </c>
      <c r="BI986" s="82"/>
      <c r="BJ986" s="82"/>
      <c r="BK986" s="82"/>
      <c r="BL986" s="86">
        <v>94930270.799999997</v>
      </c>
      <c r="BM986" s="82">
        <v>1.8338000000000001</v>
      </c>
      <c r="BN986" s="82" t="s">
        <v>8309</v>
      </c>
      <c r="BO986" s="82"/>
      <c r="BP986" s="88"/>
      <c r="BQ986" s="88"/>
      <c r="BR986" s="88"/>
      <c r="BS986" s="82"/>
      <c r="BT986" s="85"/>
    </row>
    <row r="987" spans="1:72">
      <c r="A987" s="82" t="s">
        <v>5111</v>
      </c>
      <c r="B987" s="82" t="s">
        <v>5112</v>
      </c>
      <c r="C987" s="82" t="s">
        <v>2935</v>
      </c>
      <c r="D987" s="82" t="s">
        <v>3387</v>
      </c>
      <c r="E987" s="82" t="s">
        <v>9235</v>
      </c>
      <c r="F987" s="82" t="s">
        <v>4978</v>
      </c>
      <c r="G987" s="83"/>
      <c r="H987" s="84">
        <v>47080</v>
      </c>
      <c r="I987" s="85"/>
      <c r="J987" s="82">
        <v>657.85</v>
      </c>
      <c r="K987" s="86">
        <v>0</v>
      </c>
      <c r="L987" s="82"/>
      <c r="M987" s="82"/>
      <c r="N987" s="82"/>
      <c r="O987" s="82"/>
      <c r="P987" s="82" t="s">
        <v>5027</v>
      </c>
      <c r="Q987" s="86"/>
      <c r="R987" s="82">
        <v>0</v>
      </c>
      <c r="S987" s="86">
        <v>94160</v>
      </c>
      <c r="T987" s="83">
        <v>45777</v>
      </c>
      <c r="U987" s="82">
        <v>100</v>
      </c>
      <c r="V987" s="82">
        <v>163567</v>
      </c>
      <c r="W987" s="82" t="s">
        <v>4961</v>
      </c>
      <c r="X987" s="82">
        <v>1079.3883000000001</v>
      </c>
      <c r="Y987" s="86">
        <v>50817601.270000003</v>
      </c>
      <c r="Z987" s="86"/>
      <c r="AA987" s="82">
        <v>663.7</v>
      </c>
      <c r="AB987" s="86">
        <v>-0.88</v>
      </c>
      <c r="AC987" s="86">
        <v>30971578</v>
      </c>
      <c r="AD987" s="86">
        <v>30971578</v>
      </c>
      <c r="AE987" s="86">
        <v>0</v>
      </c>
      <c r="AF987" s="86">
        <v>-19846023.27</v>
      </c>
      <c r="AG987" s="86">
        <v>-19570605.27</v>
      </c>
      <c r="AH987" s="86">
        <v>-275418</v>
      </c>
      <c r="AI987" s="86"/>
      <c r="AJ987" s="86">
        <v>5176613435.9300003</v>
      </c>
      <c r="AK987" s="82">
        <v>0.59830000000000005</v>
      </c>
      <c r="AL987" s="82" t="s">
        <v>9236</v>
      </c>
      <c r="AM987" s="82" t="s">
        <v>4979</v>
      </c>
      <c r="AN987" s="82">
        <v>797817</v>
      </c>
      <c r="AO987" s="82" t="s">
        <v>5028</v>
      </c>
      <c r="AP987" s="82"/>
      <c r="AQ987" s="83"/>
      <c r="AR987" s="83"/>
      <c r="AS987" s="82">
        <v>0</v>
      </c>
      <c r="AT987" s="82"/>
      <c r="AU987" s="83">
        <v>45777</v>
      </c>
      <c r="AV987" s="82" t="s">
        <v>4979</v>
      </c>
      <c r="AW987" s="82">
        <v>2</v>
      </c>
      <c r="AX987" s="83"/>
      <c r="AY987" s="82" t="s">
        <v>4963</v>
      </c>
      <c r="AZ987" s="82">
        <v>1</v>
      </c>
      <c r="BA987" s="82"/>
      <c r="BB987" s="82"/>
      <c r="BC987" s="87"/>
      <c r="BD987" s="87"/>
      <c r="BE987" s="87"/>
      <c r="BF987" s="87"/>
      <c r="BG987" s="82" t="s">
        <v>4888</v>
      </c>
      <c r="BH987" s="82" t="s">
        <v>5113</v>
      </c>
      <c r="BI987" s="82"/>
      <c r="BJ987" s="82"/>
      <c r="BK987" s="82"/>
      <c r="BL987" s="86">
        <v>30971578</v>
      </c>
      <c r="BM987" s="82">
        <v>0.59830000000000005</v>
      </c>
      <c r="BN987" s="82" t="s">
        <v>4983</v>
      </c>
      <c r="BO987" s="82"/>
      <c r="BP987" s="88"/>
      <c r="BQ987" s="88"/>
      <c r="BR987" s="88"/>
      <c r="BS987" s="82"/>
      <c r="BT987" s="85"/>
    </row>
    <row r="988" spans="1:72">
      <c r="A988" s="82" t="s">
        <v>5111</v>
      </c>
      <c r="B988" s="82" t="s">
        <v>5112</v>
      </c>
      <c r="C988" s="82" t="s">
        <v>2950</v>
      </c>
      <c r="D988" s="82" t="s">
        <v>3457</v>
      </c>
      <c r="E988" s="82" t="s">
        <v>3356</v>
      </c>
      <c r="F988" s="82" t="s">
        <v>4978</v>
      </c>
      <c r="G988" s="83"/>
      <c r="H988" s="84">
        <v>327391</v>
      </c>
      <c r="I988" s="85"/>
      <c r="J988" s="82">
        <v>432.4</v>
      </c>
      <c r="K988" s="86">
        <v>0</v>
      </c>
      <c r="L988" s="82"/>
      <c r="M988" s="82"/>
      <c r="N988" s="82"/>
      <c r="O988" s="82"/>
      <c r="P988" s="82" t="s">
        <v>5039</v>
      </c>
      <c r="Q988" s="86"/>
      <c r="R988" s="82">
        <v>0</v>
      </c>
      <c r="S988" s="86">
        <v>654782</v>
      </c>
      <c r="T988" s="83">
        <v>45777</v>
      </c>
      <c r="U988" s="82">
        <v>100</v>
      </c>
      <c r="V988" s="82">
        <v>156816</v>
      </c>
      <c r="W988" s="82" t="s">
        <v>4961</v>
      </c>
      <c r="X988" s="82">
        <v>336.68009999999998</v>
      </c>
      <c r="Y988" s="86">
        <v>110226028.75</v>
      </c>
      <c r="Z988" s="86"/>
      <c r="AA988" s="82">
        <v>429.9</v>
      </c>
      <c r="AB988" s="86">
        <v>0.57999999999999996</v>
      </c>
      <c r="AC988" s="86">
        <v>141563868.40000001</v>
      </c>
      <c r="AD988" s="86">
        <v>141563868.40000001</v>
      </c>
      <c r="AE988" s="86">
        <v>0</v>
      </c>
      <c r="AF988" s="86">
        <v>31337839.649999999</v>
      </c>
      <c r="AG988" s="86">
        <v>30519362.149999999</v>
      </c>
      <c r="AH988" s="86">
        <v>818477.5</v>
      </c>
      <c r="AI988" s="86"/>
      <c r="AJ988" s="86">
        <v>5176613435.9300003</v>
      </c>
      <c r="AK988" s="82">
        <v>2.7347000000000001</v>
      </c>
      <c r="AL988" s="82" t="s">
        <v>5054</v>
      </c>
      <c r="AM988" s="82" t="s">
        <v>4979</v>
      </c>
      <c r="AN988" s="82">
        <v>796742</v>
      </c>
      <c r="AO988" s="82" t="s">
        <v>5041</v>
      </c>
      <c r="AP988" s="82"/>
      <c r="AQ988" s="83">
        <v>45604</v>
      </c>
      <c r="AR988" s="83"/>
      <c r="AS988" s="82">
        <v>0</v>
      </c>
      <c r="AT988" s="82"/>
      <c r="AU988" s="83">
        <v>45777</v>
      </c>
      <c r="AV988" s="82" t="s">
        <v>4979</v>
      </c>
      <c r="AW988" s="82">
        <v>2</v>
      </c>
      <c r="AX988" s="83"/>
      <c r="AY988" s="82" t="s">
        <v>4963</v>
      </c>
      <c r="AZ988" s="82">
        <v>1</v>
      </c>
      <c r="BA988" s="82"/>
      <c r="BB988" s="82"/>
      <c r="BC988" s="87"/>
      <c r="BD988" s="87"/>
      <c r="BE988" s="87"/>
      <c r="BF988" s="87"/>
      <c r="BG988" s="82" t="s">
        <v>4888</v>
      </c>
      <c r="BH988" s="82" t="s">
        <v>5113</v>
      </c>
      <c r="BI988" s="82"/>
      <c r="BJ988" s="82"/>
      <c r="BK988" s="82"/>
      <c r="BL988" s="86">
        <v>141563868.40000001</v>
      </c>
      <c r="BM988" s="82">
        <v>2.7347000000000001</v>
      </c>
      <c r="BN988" s="82" t="s">
        <v>5002</v>
      </c>
      <c r="BO988" s="82"/>
      <c r="BP988" s="88"/>
      <c r="BQ988" s="88"/>
      <c r="BR988" s="88"/>
      <c r="BS988" s="82"/>
      <c r="BT988" s="85"/>
    </row>
    <row r="989" spans="1:72">
      <c r="A989" s="82" t="s">
        <v>5111</v>
      </c>
      <c r="B989" s="82" t="s">
        <v>5112</v>
      </c>
      <c r="C989" s="82" t="s">
        <v>2970</v>
      </c>
      <c r="D989" s="82" t="s">
        <v>5032</v>
      </c>
      <c r="E989" s="82" t="s">
        <v>3357</v>
      </c>
      <c r="F989" s="82" t="s">
        <v>4978</v>
      </c>
      <c r="G989" s="83"/>
      <c r="H989" s="84">
        <v>496729</v>
      </c>
      <c r="I989" s="85"/>
      <c r="J989" s="82">
        <v>134.75</v>
      </c>
      <c r="K989" s="86">
        <v>0</v>
      </c>
      <c r="L989" s="82"/>
      <c r="M989" s="82"/>
      <c r="N989" s="82"/>
      <c r="O989" s="82"/>
      <c r="P989" s="82" t="s">
        <v>5015</v>
      </c>
      <c r="Q989" s="86"/>
      <c r="R989" s="82">
        <v>0</v>
      </c>
      <c r="S989" s="86">
        <v>496729</v>
      </c>
      <c r="T989" s="83">
        <v>45777</v>
      </c>
      <c r="U989" s="82">
        <v>100</v>
      </c>
      <c r="V989" s="82">
        <v>24681</v>
      </c>
      <c r="W989" s="82" t="s">
        <v>4961</v>
      </c>
      <c r="X989" s="82">
        <v>155.327</v>
      </c>
      <c r="Y989" s="86">
        <v>77155438.439999998</v>
      </c>
      <c r="Z989" s="86"/>
      <c r="AA989" s="82">
        <v>139.56</v>
      </c>
      <c r="AB989" s="86">
        <v>-3.45</v>
      </c>
      <c r="AC989" s="86">
        <v>66934232.75</v>
      </c>
      <c r="AD989" s="86">
        <v>66934232.75</v>
      </c>
      <c r="AE989" s="86">
        <v>0</v>
      </c>
      <c r="AF989" s="86">
        <v>-10221205.689999999</v>
      </c>
      <c r="AG989" s="86">
        <v>-7831939.2000000002</v>
      </c>
      <c r="AH989" s="86">
        <v>-2389266.4900000002</v>
      </c>
      <c r="AI989" s="86"/>
      <c r="AJ989" s="86">
        <v>5176613435.9300003</v>
      </c>
      <c r="AK989" s="82">
        <v>1.2929999999999999</v>
      </c>
      <c r="AL989" s="82" t="s">
        <v>5033</v>
      </c>
      <c r="AM989" s="82" t="s">
        <v>4979</v>
      </c>
      <c r="AN989" s="82">
        <v>75305</v>
      </c>
      <c r="AO989" s="82" t="s">
        <v>5034</v>
      </c>
      <c r="AP989" s="82"/>
      <c r="AQ989" s="83">
        <v>45553</v>
      </c>
      <c r="AR989" s="83"/>
      <c r="AS989" s="82">
        <v>0</v>
      </c>
      <c r="AT989" s="82"/>
      <c r="AU989" s="83">
        <v>45777</v>
      </c>
      <c r="AV989" s="82" t="s">
        <v>4979</v>
      </c>
      <c r="AW989" s="82">
        <v>1</v>
      </c>
      <c r="AX989" s="83"/>
      <c r="AY989" s="82" t="s">
        <v>4963</v>
      </c>
      <c r="AZ989" s="82">
        <v>1</v>
      </c>
      <c r="BA989" s="82"/>
      <c r="BB989" s="82"/>
      <c r="BC989" s="87"/>
      <c r="BD989" s="87"/>
      <c r="BE989" s="87"/>
      <c r="BF989" s="87"/>
      <c r="BG989" s="82" t="s">
        <v>4888</v>
      </c>
      <c r="BH989" s="82" t="s">
        <v>5113</v>
      </c>
      <c r="BI989" s="82"/>
      <c r="BJ989" s="82"/>
      <c r="BK989" s="82"/>
      <c r="BL989" s="86">
        <v>66934232.75</v>
      </c>
      <c r="BM989" s="82">
        <v>1.2929999999999999</v>
      </c>
      <c r="BN989" s="82" t="s">
        <v>5002</v>
      </c>
      <c r="BO989" s="82"/>
      <c r="BP989" s="88"/>
      <c r="BQ989" s="88"/>
      <c r="BR989" s="88"/>
      <c r="BS989" s="82"/>
      <c r="BT989" s="85"/>
    </row>
    <row r="990" spans="1:72">
      <c r="A990" s="82" t="s">
        <v>5111</v>
      </c>
      <c r="B990" s="82" t="s">
        <v>5112</v>
      </c>
      <c r="C990" s="82" t="s">
        <v>3048</v>
      </c>
      <c r="D990" s="82" t="s">
        <v>3437</v>
      </c>
      <c r="E990" s="82" t="s">
        <v>9626</v>
      </c>
      <c r="F990" s="82" t="s">
        <v>4978</v>
      </c>
      <c r="G990" s="83"/>
      <c r="H990" s="84">
        <v>138340</v>
      </c>
      <c r="I990" s="85"/>
      <c r="J990" s="82">
        <v>409.2</v>
      </c>
      <c r="K990" s="86">
        <v>0</v>
      </c>
      <c r="L990" s="82"/>
      <c r="M990" s="82"/>
      <c r="N990" s="82"/>
      <c r="O990" s="82"/>
      <c r="P990" s="82" t="s">
        <v>9627</v>
      </c>
      <c r="Q990" s="86"/>
      <c r="R990" s="82">
        <v>0</v>
      </c>
      <c r="S990" s="86">
        <v>138340</v>
      </c>
      <c r="T990" s="83">
        <v>45777</v>
      </c>
      <c r="U990" s="82">
        <v>100</v>
      </c>
      <c r="V990" s="82">
        <v>6824</v>
      </c>
      <c r="W990" s="82" t="s">
        <v>4961</v>
      </c>
      <c r="X990" s="82">
        <v>419.15480000000002</v>
      </c>
      <c r="Y990" s="86">
        <v>57985879.390000001</v>
      </c>
      <c r="Z990" s="86"/>
      <c r="AA990" s="82">
        <v>416.65</v>
      </c>
      <c r="AB990" s="86">
        <v>-1.79</v>
      </c>
      <c r="AC990" s="86">
        <v>56608728</v>
      </c>
      <c r="AD990" s="86">
        <v>56608728</v>
      </c>
      <c r="AE990" s="86">
        <v>0</v>
      </c>
      <c r="AF990" s="86">
        <v>-1377151.39</v>
      </c>
      <c r="AG990" s="86">
        <v>-346518.39</v>
      </c>
      <c r="AH990" s="86">
        <v>-1030633</v>
      </c>
      <c r="AI990" s="86"/>
      <c r="AJ990" s="86">
        <v>5176613435.9300003</v>
      </c>
      <c r="AK990" s="82">
        <v>1.0934999999999999</v>
      </c>
      <c r="AL990" s="82" t="s">
        <v>9628</v>
      </c>
      <c r="AM990" s="82" t="s">
        <v>4979</v>
      </c>
      <c r="AN990" s="82">
        <v>8343</v>
      </c>
      <c r="AO990" s="82" t="s">
        <v>8760</v>
      </c>
      <c r="AP990" s="82"/>
      <c r="AQ990" s="83">
        <v>45540</v>
      </c>
      <c r="AR990" s="83"/>
      <c r="AS990" s="82">
        <v>0</v>
      </c>
      <c r="AT990" s="82"/>
      <c r="AU990" s="83">
        <v>45777</v>
      </c>
      <c r="AV990" s="82" t="s">
        <v>4979</v>
      </c>
      <c r="AW990" s="82">
        <v>1</v>
      </c>
      <c r="AX990" s="83"/>
      <c r="AY990" s="82" t="s">
        <v>4963</v>
      </c>
      <c r="AZ990" s="82">
        <v>1</v>
      </c>
      <c r="BA990" s="82"/>
      <c r="BB990" s="82"/>
      <c r="BC990" s="87"/>
      <c r="BD990" s="87"/>
      <c r="BE990" s="87"/>
      <c r="BF990" s="87"/>
      <c r="BG990" s="82" t="s">
        <v>4888</v>
      </c>
      <c r="BH990" s="82" t="s">
        <v>5113</v>
      </c>
      <c r="BI990" s="82"/>
      <c r="BJ990" s="82"/>
      <c r="BK990" s="82"/>
      <c r="BL990" s="86">
        <v>56608728</v>
      </c>
      <c r="BM990" s="82">
        <v>1.0934999999999999</v>
      </c>
      <c r="BN990" s="82" t="s">
        <v>4980</v>
      </c>
      <c r="BO990" s="82"/>
      <c r="BP990" s="88"/>
      <c r="BQ990" s="88"/>
      <c r="BR990" s="88"/>
      <c r="BS990" s="82"/>
      <c r="BT990" s="85"/>
    </row>
    <row r="991" spans="1:72">
      <c r="A991" s="82" t="s">
        <v>5111</v>
      </c>
      <c r="B991" s="82" t="s">
        <v>5112</v>
      </c>
      <c r="C991" s="82" t="s">
        <v>3219</v>
      </c>
      <c r="D991" s="82" t="s">
        <v>6177</v>
      </c>
      <c r="E991" s="82" t="s">
        <v>8793</v>
      </c>
      <c r="F991" s="82" t="s">
        <v>4978</v>
      </c>
      <c r="G991" s="83"/>
      <c r="H991" s="84">
        <v>52560</v>
      </c>
      <c r="I991" s="85"/>
      <c r="J991" s="82">
        <v>1285.0999999999999</v>
      </c>
      <c r="K991" s="86">
        <v>0</v>
      </c>
      <c r="L991" s="82"/>
      <c r="M991" s="82"/>
      <c r="N991" s="82"/>
      <c r="O991" s="82"/>
      <c r="P991" s="82" t="s">
        <v>8794</v>
      </c>
      <c r="Q991" s="86"/>
      <c r="R991" s="82">
        <v>0</v>
      </c>
      <c r="S991" s="86">
        <v>105120</v>
      </c>
      <c r="T991" s="83">
        <v>45777</v>
      </c>
      <c r="U991" s="82">
        <v>100</v>
      </c>
      <c r="V991" s="82">
        <v>24624</v>
      </c>
      <c r="W991" s="82" t="s">
        <v>4961</v>
      </c>
      <c r="X991" s="82">
        <v>1354.3159000000001</v>
      </c>
      <c r="Y991" s="86">
        <v>71182841.450000003</v>
      </c>
      <c r="Z991" s="86"/>
      <c r="AA991" s="82">
        <v>1334.8</v>
      </c>
      <c r="AB991" s="86">
        <v>-3.72</v>
      </c>
      <c r="AC991" s="86">
        <v>67544856</v>
      </c>
      <c r="AD991" s="86">
        <v>67544856</v>
      </c>
      <c r="AE991" s="86">
        <v>0</v>
      </c>
      <c r="AF991" s="86">
        <v>-3637985.45</v>
      </c>
      <c r="AG991" s="86">
        <v>-1025753.45</v>
      </c>
      <c r="AH991" s="86">
        <v>-2612232</v>
      </c>
      <c r="AI991" s="86"/>
      <c r="AJ991" s="86">
        <v>5176613435.9300003</v>
      </c>
      <c r="AK991" s="82">
        <v>1.3048</v>
      </c>
      <c r="AL991" s="82" t="s">
        <v>8795</v>
      </c>
      <c r="AM991" s="82" t="s">
        <v>4979</v>
      </c>
      <c r="AN991" s="82">
        <v>75269</v>
      </c>
      <c r="AO991" s="82" t="s">
        <v>8796</v>
      </c>
      <c r="AP991" s="82"/>
      <c r="AQ991" s="83"/>
      <c r="AR991" s="83"/>
      <c r="AS991" s="82">
        <v>0</v>
      </c>
      <c r="AT991" s="82"/>
      <c r="AU991" s="83">
        <v>45777</v>
      </c>
      <c r="AV991" s="82" t="s">
        <v>4979</v>
      </c>
      <c r="AW991" s="82">
        <v>2</v>
      </c>
      <c r="AX991" s="83"/>
      <c r="AY991" s="82" t="s">
        <v>4963</v>
      </c>
      <c r="AZ991" s="82">
        <v>1</v>
      </c>
      <c r="BA991" s="82"/>
      <c r="BB991" s="82"/>
      <c r="BC991" s="87"/>
      <c r="BD991" s="87"/>
      <c r="BE991" s="87"/>
      <c r="BF991" s="87"/>
      <c r="BG991" s="82" t="s">
        <v>4888</v>
      </c>
      <c r="BH991" s="82" t="s">
        <v>5113</v>
      </c>
      <c r="BI991" s="82"/>
      <c r="BJ991" s="82"/>
      <c r="BK991" s="82"/>
      <c r="BL991" s="86">
        <v>67544856</v>
      </c>
      <c r="BM991" s="82">
        <v>1.3048</v>
      </c>
      <c r="BN991" s="82" t="s">
        <v>8797</v>
      </c>
      <c r="BO991" s="82"/>
      <c r="BP991" s="88"/>
      <c r="BQ991" s="88"/>
      <c r="BR991" s="88"/>
      <c r="BS991" s="82"/>
      <c r="BT991" s="85"/>
    </row>
    <row r="992" spans="1:72">
      <c r="A992" s="82" t="s">
        <v>5111</v>
      </c>
      <c r="B992" s="82" t="s">
        <v>5112</v>
      </c>
      <c r="C992" s="82" t="s">
        <v>1822</v>
      </c>
      <c r="D992" s="82" t="s">
        <v>3401</v>
      </c>
      <c r="E992" s="82" t="s">
        <v>8957</v>
      </c>
      <c r="F992" s="82" t="s">
        <v>4978</v>
      </c>
      <c r="G992" s="83"/>
      <c r="H992" s="84">
        <v>38071</v>
      </c>
      <c r="I992" s="85"/>
      <c r="J992" s="82">
        <v>781.95</v>
      </c>
      <c r="K992" s="86">
        <v>0</v>
      </c>
      <c r="L992" s="82"/>
      <c r="M992" s="82"/>
      <c r="N992" s="82"/>
      <c r="O992" s="82"/>
      <c r="P992" s="82" t="s">
        <v>5009</v>
      </c>
      <c r="Q992" s="86"/>
      <c r="R992" s="82">
        <v>0</v>
      </c>
      <c r="S992" s="86">
        <v>38071</v>
      </c>
      <c r="T992" s="83">
        <v>45777</v>
      </c>
      <c r="U992" s="82">
        <v>100</v>
      </c>
      <c r="V992" s="82">
        <v>141225</v>
      </c>
      <c r="W992" s="82" t="s">
        <v>4961</v>
      </c>
      <c r="X992" s="82">
        <v>1347.4996000000001</v>
      </c>
      <c r="Y992" s="86">
        <v>51300657.700000003</v>
      </c>
      <c r="Z992" s="86"/>
      <c r="AA992" s="82">
        <v>793.3</v>
      </c>
      <c r="AB992" s="86">
        <v>-1.43</v>
      </c>
      <c r="AC992" s="86">
        <v>29769618.449999999</v>
      </c>
      <c r="AD992" s="86">
        <v>29769618.449999999</v>
      </c>
      <c r="AE992" s="86">
        <v>0</v>
      </c>
      <c r="AF992" s="86">
        <v>-21531039.25</v>
      </c>
      <c r="AG992" s="86">
        <v>-21098933.399999999</v>
      </c>
      <c r="AH992" s="86">
        <v>-432105.85</v>
      </c>
      <c r="AI992" s="86"/>
      <c r="AJ992" s="86">
        <v>5176613435.9300003</v>
      </c>
      <c r="AK992" s="82">
        <v>0.57509999999999994</v>
      </c>
      <c r="AL992" s="82" t="s">
        <v>8958</v>
      </c>
      <c r="AM992" s="82" t="s">
        <v>4979</v>
      </c>
      <c r="AN992" s="82">
        <v>794361</v>
      </c>
      <c r="AO992" s="82" t="s">
        <v>5010</v>
      </c>
      <c r="AP992" s="82"/>
      <c r="AQ992" s="83"/>
      <c r="AR992" s="83"/>
      <c r="AS992" s="82">
        <v>0</v>
      </c>
      <c r="AT992" s="82"/>
      <c r="AU992" s="83">
        <v>45777</v>
      </c>
      <c r="AV992" s="82" t="s">
        <v>4979</v>
      </c>
      <c r="AW992" s="82">
        <v>1</v>
      </c>
      <c r="AX992" s="83"/>
      <c r="AY992" s="82" t="s">
        <v>4963</v>
      </c>
      <c r="AZ992" s="82">
        <v>1</v>
      </c>
      <c r="BA992" s="82"/>
      <c r="BB992" s="82"/>
      <c r="BC992" s="87"/>
      <c r="BD992" s="87"/>
      <c r="BE992" s="87"/>
      <c r="BF992" s="87"/>
      <c r="BG992" s="82" t="s">
        <v>4888</v>
      </c>
      <c r="BH992" s="82" t="s">
        <v>5113</v>
      </c>
      <c r="BI992" s="82"/>
      <c r="BJ992" s="82"/>
      <c r="BK992" s="82"/>
      <c r="BL992" s="86">
        <v>29769618.449999999</v>
      </c>
      <c r="BM992" s="82">
        <v>0.57509999999999994</v>
      </c>
      <c r="BN992" s="82" t="s">
        <v>5011</v>
      </c>
      <c r="BO992" s="82"/>
      <c r="BP992" s="88"/>
      <c r="BQ992" s="88"/>
      <c r="BR992" s="88"/>
      <c r="BS992" s="82"/>
      <c r="BT992" s="85"/>
    </row>
    <row r="993" spans="1:72">
      <c r="A993" s="82" t="s">
        <v>5111</v>
      </c>
      <c r="B993" s="82" t="s">
        <v>5112</v>
      </c>
      <c r="C993" s="82" t="s">
        <v>3184</v>
      </c>
      <c r="D993" s="82" t="s">
        <v>5720</v>
      </c>
      <c r="E993" s="82" t="s">
        <v>8798</v>
      </c>
      <c r="F993" s="82" t="s">
        <v>4978</v>
      </c>
      <c r="G993" s="83"/>
      <c r="H993" s="84">
        <v>10854</v>
      </c>
      <c r="I993" s="85"/>
      <c r="J993" s="82">
        <v>1624.7</v>
      </c>
      <c r="K993" s="86">
        <v>0</v>
      </c>
      <c r="L993" s="82"/>
      <c r="M993" s="82"/>
      <c r="N993" s="82"/>
      <c r="O993" s="82"/>
      <c r="P993" s="82" t="s">
        <v>4992</v>
      </c>
      <c r="Q993" s="86"/>
      <c r="R993" s="82">
        <v>0</v>
      </c>
      <c r="S993" s="86">
        <v>10854</v>
      </c>
      <c r="T993" s="83">
        <v>45777</v>
      </c>
      <c r="U993" s="82">
        <v>100</v>
      </c>
      <c r="V993" s="82">
        <v>39244</v>
      </c>
      <c r="W993" s="82" t="s">
        <v>4961</v>
      </c>
      <c r="X993" s="82">
        <v>1624.3544999999999</v>
      </c>
      <c r="Y993" s="86">
        <v>17630743.960000001</v>
      </c>
      <c r="Z993" s="86"/>
      <c r="AA993" s="82">
        <v>1651.2</v>
      </c>
      <c r="AB993" s="86">
        <v>-1.6</v>
      </c>
      <c r="AC993" s="86">
        <v>17634493.800000001</v>
      </c>
      <c r="AD993" s="86">
        <v>17634493.800000001</v>
      </c>
      <c r="AE993" s="86">
        <v>0</v>
      </c>
      <c r="AF993" s="86">
        <v>3749.84</v>
      </c>
      <c r="AG993" s="86">
        <v>291380.84000000003</v>
      </c>
      <c r="AH993" s="86">
        <v>-287631</v>
      </c>
      <c r="AI993" s="86"/>
      <c r="AJ993" s="86">
        <v>5176613435.9300003</v>
      </c>
      <c r="AK993" s="82">
        <v>0.3407</v>
      </c>
      <c r="AL993" s="82" t="s">
        <v>8799</v>
      </c>
      <c r="AM993" s="82" t="s">
        <v>4979</v>
      </c>
      <c r="AN993" s="82">
        <v>769618</v>
      </c>
      <c r="AO993" s="82" t="s">
        <v>4993</v>
      </c>
      <c r="AP993" s="82"/>
      <c r="AQ993" s="83"/>
      <c r="AR993" s="83"/>
      <c r="AS993" s="82">
        <v>0</v>
      </c>
      <c r="AT993" s="82"/>
      <c r="AU993" s="83">
        <v>45777</v>
      </c>
      <c r="AV993" s="82" t="s">
        <v>4979</v>
      </c>
      <c r="AW993" s="82">
        <v>1</v>
      </c>
      <c r="AX993" s="83"/>
      <c r="AY993" s="82" t="s">
        <v>4963</v>
      </c>
      <c r="AZ993" s="82">
        <v>1</v>
      </c>
      <c r="BA993" s="82"/>
      <c r="BB993" s="82"/>
      <c r="BC993" s="87"/>
      <c r="BD993" s="87"/>
      <c r="BE993" s="87"/>
      <c r="BF993" s="87"/>
      <c r="BG993" s="82" t="s">
        <v>4888</v>
      </c>
      <c r="BH993" s="82" t="s">
        <v>5113</v>
      </c>
      <c r="BI993" s="82"/>
      <c r="BJ993" s="82"/>
      <c r="BK993" s="82"/>
      <c r="BL993" s="86">
        <v>17634493.800000001</v>
      </c>
      <c r="BM993" s="82">
        <v>0.3407</v>
      </c>
      <c r="BN993" s="82" t="s">
        <v>4994</v>
      </c>
      <c r="BO993" s="82"/>
      <c r="BP993" s="88"/>
      <c r="BQ993" s="88"/>
      <c r="BR993" s="88"/>
      <c r="BS993" s="82"/>
      <c r="BT993" s="85"/>
    </row>
    <row r="994" spans="1:72">
      <c r="A994" s="82" t="s">
        <v>5111</v>
      </c>
      <c r="B994" s="82" t="s">
        <v>5112</v>
      </c>
      <c r="C994" s="82" t="s">
        <v>20552</v>
      </c>
      <c r="D994" s="82" t="s">
        <v>20553</v>
      </c>
      <c r="E994" s="82" t="s">
        <v>20554</v>
      </c>
      <c r="F994" s="82" t="s">
        <v>4978</v>
      </c>
      <c r="G994" s="83"/>
      <c r="H994" s="84">
        <v>220958</v>
      </c>
      <c r="I994" s="85"/>
      <c r="J994" s="82">
        <v>118.48</v>
      </c>
      <c r="K994" s="86">
        <v>0</v>
      </c>
      <c r="L994" s="82"/>
      <c r="M994" s="82"/>
      <c r="N994" s="82"/>
      <c r="O994" s="82"/>
      <c r="P994" s="82" t="s">
        <v>8367</v>
      </c>
      <c r="Q994" s="86"/>
      <c r="R994" s="82">
        <v>0</v>
      </c>
      <c r="S994" s="86">
        <v>2209580</v>
      </c>
      <c r="T994" s="83">
        <v>45777</v>
      </c>
      <c r="U994" s="82">
        <v>100</v>
      </c>
      <c r="V994" s="82">
        <v>177982</v>
      </c>
      <c r="W994" s="82" t="s">
        <v>4961</v>
      </c>
      <c r="X994" s="82">
        <v>111.7157</v>
      </c>
      <c r="Y994" s="86">
        <v>24684467.879999999</v>
      </c>
      <c r="Z994" s="86"/>
      <c r="AA994" s="82">
        <v>107.71</v>
      </c>
      <c r="AB994" s="86">
        <v>10</v>
      </c>
      <c r="AC994" s="86">
        <v>26179103.84</v>
      </c>
      <c r="AD994" s="86">
        <v>26179103.84</v>
      </c>
      <c r="AE994" s="86">
        <v>0</v>
      </c>
      <c r="AF994" s="86">
        <v>1494635.96</v>
      </c>
      <c r="AG994" s="86">
        <v>-885081.7</v>
      </c>
      <c r="AH994" s="86">
        <v>2379717.66</v>
      </c>
      <c r="AI994" s="86"/>
      <c r="AJ994" s="86">
        <v>5176613435.9300003</v>
      </c>
      <c r="AK994" s="82">
        <v>0.50570000000000004</v>
      </c>
      <c r="AL994" s="82" t="s">
        <v>20555</v>
      </c>
      <c r="AM994" s="82" t="s">
        <v>4979</v>
      </c>
      <c r="AN994" s="82">
        <v>800265</v>
      </c>
      <c r="AO994" s="82" t="s">
        <v>5010</v>
      </c>
      <c r="AP994" s="82"/>
      <c r="AQ994" s="83"/>
      <c r="AR994" s="83"/>
      <c r="AS994" s="82">
        <v>0</v>
      </c>
      <c r="AT994" s="82"/>
      <c r="AU994" s="83">
        <v>45777</v>
      </c>
      <c r="AV994" s="82" t="s">
        <v>4979</v>
      </c>
      <c r="AW994" s="82">
        <v>10</v>
      </c>
      <c r="AX994" s="83"/>
      <c r="AY994" s="82" t="s">
        <v>4963</v>
      </c>
      <c r="AZ994" s="82">
        <v>1</v>
      </c>
      <c r="BA994" s="82"/>
      <c r="BB994" s="82"/>
      <c r="BC994" s="87"/>
      <c r="BD994" s="87"/>
      <c r="BE994" s="87"/>
      <c r="BF994" s="87"/>
      <c r="BG994" s="82" t="s">
        <v>4888</v>
      </c>
      <c r="BH994" s="82" t="s">
        <v>5113</v>
      </c>
      <c r="BI994" s="82"/>
      <c r="BJ994" s="82"/>
      <c r="BK994" s="82"/>
      <c r="BL994" s="86">
        <v>26179103.84</v>
      </c>
      <c r="BM994" s="82">
        <v>0.50570000000000004</v>
      </c>
      <c r="BN994" s="82" t="s">
        <v>5011</v>
      </c>
      <c r="BO994" s="82"/>
      <c r="BP994" s="88"/>
      <c r="BQ994" s="88"/>
      <c r="BR994" s="88"/>
      <c r="BS994" s="82"/>
      <c r="BT994" s="85"/>
    </row>
    <row r="995" spans="1:72">
      <c r="A995" s="82" t="s">
        <v>5111</v>
      </c>
      <c r="B995" s="82" t="s">
        <v>5112</v>
      </c>
      <c r="C995" s="82" t="s">
        <v>3210</v>
      </c>
      <c r="D995" s="82" t="s">
        <v>10618</v>
      </c>
      <c r="E995" s="82" t="s">
        <v>12412</v>
      </c>
      <c r="F995" s="82" t="s">
        <v>4978</v>
      </c>
      <c r="G995" s="83"/>
      <c r="H995" s="84">
        <v>49907</v>
      </c>
      <c r="I995" s="85"/>
      <c r="J995" s="82">
        <v>458.45</v>
      </c>
      <c r="K995" s="86">
        <v>0</v>
      </c>
      <c r="L995" s="82"/>
      <c r="M995" s="82"/>
      <c r="N995" s="82"/>
      <c r="O995" s="82"/>
      <c r="P995" s="82" t="s">
        <v>8447</v>
      </c>
      <c r="Q995" s="86"/>
      <c r="R995" s="82">
        <v>0</v>
      </c>
      <c r="S995" s="86">
        <v>499070</v>
      </c>
      <c r="T995" s="83">
        <v>45777</v>
      </c>
      <c r="U995" s="82">
        <v>100</v>
      </c>
      <c r="V995" s="82">
        <v>60743</v>
      </c>
      <c r="W995" s="82" t="s">
        <v>4961</v>
      </c>
      <c r="X995" s="82">
        <v>534.3777</v>
      </c>
      <c r="Y995" s="86">
        <v>26669186.210000001</v>
      </c>
      <c r="Z995" s="86"/>
      <c r="AA995" s="82">
        <v>473.1</v>
      </c>
      <c r="AB995" s="86">
        <v>-3.1</v>
      </c>
      <c r="AC995" s="86">
        <v>22879864.149999999</v>
      </c>
      <c r="AD995" s="86">
        <v>22879864.149999999</v>
      </c>
      <c r="AE995" s="86">
        <v>0</v>
      </c>
      <c r="AF995" s="86">
        <v>-3789322.06</v>
      </c>
      <c r="AG995" s="86">
        <v>-3058184.51</v>
      </c>
      <c r="AH995" s="86">
        <v>-731137.55</v>
      </c>
      <c r="AI995" s="86"/>
      <c r="AJ995" s="86">
        <v>5176613435.9300003</v>
      </c>
      <c r="AK995" s="82">
        <v>0.442</v>
      </c>
      <c r="AL995" s="82" t="s">
        <v>12413</v>
      </c>
      <c r="AM995" s="82" t="s">
        <v>4979</v>
      </c>
      <c r="AN995" s="82">
        <v>776305</v>
      </c>
      <c r="AO995" s="82" t="s">
        <v>8449</v>
      </c>
      <c r="AP995" s="82"/>
      <c r="AQ995" s="83">
        <v>45624</v>
      </c>
      <c r="AR995" s="83"/>
      <c r="AS995" s="82">
        <v>0</v>
      </c>
      <c r="AT995" s="82"/>
      <c r="AU995" s="83">
        <v>45777</v>
      </c>
      <c r="AV995" s="82" t="s">
        <v>4979</v>
      </c>
      <c r="AW995" s="82">
        <v>10</v>
      </c>
      <c r="AX995" s="83"/>
      <c r="AY995" s="82" t="s">
        <v>4963</v>
      </c>
      <c r="AZ995" s="82">
        <v>1</v>
      </c>
      <c r="BA995" s="82"/>
      <c r="BB995" s="82"/>
      <c r="BC995" s="87"/>
      <c r="BD995" s="87"/>
      <c r="BE995" s="87"/>
      <c r="BF995" s="87"/>
      <c r="BG995" s="82" t="s">
        <v>4888</v>
      </c>
      <c r="BH995" s="82" t="s">
        <v>5113</v>
      </c>
      <c r="BI995" s="82"/>
      <c r="BJ995" s="82"/>
      <c r="BK995" s="82"/>
      <c r="BL995" s="86">
        <v>22879864.149999999</v>
      </c>
      <c r="BM995" s="82">
        <v>0.442</v>
      </c>
      <c r="BN995" s="82" t="s">
        <v>8400</v>
      </c>
      <c r="BO995" s="82"/>
      <c r="BP995" s="88"/>
      <c r="BQ995" s="88"/>
      <c r="BR995" s="88"/>
      <c r="BS995" s="82"/>
      <c r="BT995" s="85"/>
    </row>
    <row r="996" spans="1:72">
      <c r="A996" s="82" t="s">
        <v>5111</v>
      </c>
      <c r="B996" s="82" t="s">
        <v>5112</v>
      </c>
      <c r="C996" s="82" t="s">
        <v>3284</v>
      </c>
      <c r="D996" s="82" t="s">
        <v>21273</v>
      </c>
      <c r="E996" s="82" t="s">
        <v>21274</v>
      </c>
      <c r="F996" s="82" t="s">
        <v>4978</v>
      </c>
      <c r="G996" s="83"/>
      <c r="H996" s="84">
        <v>137839</v>
      </c>
      <c r="I996" s="85"/>
      <c r="J996" s="82">
        <v>321.55</v>
      </c>
      <c r="K996" s="86">
        <v>0</v>
      </c>
      <c r="L996" s="82"/>
      <c r="M996" s="82"/>
      <c r="N996" s="82"/>
      <c r="O996" s="82"/>
      <c r="P996" s="82" t="s">
        <v>5027</v>
      </c>
      <c r="Q996" s="86"/>
      <c r="R996" s="82">
        <v>0</v>
      </c>
      <c r="S996" s="86">
        <v>137839</v>
      </c>
      <c r="T996" s="83">
        <v>45777</v>
      </c>
      <c r="U996" s="82">
        <v>100</v>
      </c>
      <c r="V996" s="82">
        <v>161622</v>
      </c>
      <c r="W996" s="82" t="s">
        <v>4961</v>
      </c>
      <c r="X996" s="82">
        <v>352.78280000000001</v>
      </c>
      <c r="Y996" s="86">
        <v>48627223.219999999</v>
      </c>
      <c r="Z996" s="86"/>
      <c r="AA996" s="82">
        <v>337.55</v>
      </c>
      <c r="AB996" s="86">
        <v>-4.74</v>
      </c>
      <c r="AC996" s="86">
        <v>44322130.450000003</v>
      </c>
      <c r="AD996" s="86">
        <v>44322130.450000003</v>
      </c>
      <c r="AE996" s="86">
        <v>0</v>
      </c>
      <c r="AF996" s="86">
        <v>-4305092.7699999996</v>
      </c>
      <c r="AG996" s="86">
        <v>-2099668.77</v>
      </c>
      <c r="AH996" s="86">
        <v>-2205424</v>
      </c>
      <c r="AI996" s="86"/>
      <c r="AJ996" s="86">
        <v>5176613435.9300003</v>
      </c>
      <c r="AK996" s="82">
        <v>0.85619999999999996</v>
      </c>
      <c r="AL996" s="82" t="s">
        <v>21275</v>
      </c>
      <c r="AM996" s="82" t="s">
        <v>4979</v>
      </c>
      <c r="AN996" s="82">
        <v>797508</v>
      </c>
      <c r="AO996" s="82" t="s">
        <v>5028</v>
      </c>
      <c r="AP996" s="82"/>
      <c r="AQ996" s="83"/>
      <c r="AR996" s="83"/>
      <c r="AS996" s="82">
        <v>0</v>
      </c>
      <c r="AT996" s="82"/>
      <c r="AU996" s="83">
        <v>45777</v>
      </c>
      <c r="AV996" s="82" t="s">
        <v>4979</v>
      </c>
      <c r="AW996" s="82">
        <v>1</v>
      </c>
      <c r="AX996" s="83"/>
      <c r="AY996" s="82" t="s">
        <v>4963</v>
      </c>
      <c r="AZ996" s="82">
        <v>1</v>
      </c>
      <c r="BA996" s="82"/>
      <c r="BB996" s="82"/>
      <c r="BC996" s="87"/>
      <c r="BD996" s="87"/>
      <c r="BE996" s="87"/>
      <c r="BF996" s="87"/>
      <c r="BG996" s="82" t="s">
        <v>4888</v>
      </c>
      <c r="BH996" s="82" t="s">
        <v>5113</v>
      </c>
      <c r="BI996" s="82"/>
      <c r="BJ996" s="82"/>
      <c r="BK996" s="82"/>
      <c r="BL996" s="86">
        <v>44322130.450000003</v>
      </c>
      <c r="BM996" s="82">
        <v>0.85619999999999996</v>
      </c>
      <c r="BN996" s="82" t="s">
        <v>4983</v>
      </c>
      <c r="BO996" s="82"/>
      <c r="BP996" s="88"/>
      <c r="BQ996" s="88"/>
      <c r="BR996" s="88"/>
      <c r="BS996" s="82"/>
      <c r="BT996" s="85"/>
    </row>
    <row r="997" spans="1:72">
      <c r="A997" s="82" t="s">
        <v>5111</v>
      </c>
      <c r="B997" s="82" t="s">
        <v>5112</v>
      </c>
      <c r="C997" s="82" t="s">
        <v>21841</v>
      </c>
      <c r="D997" s="82" t="s">
        <v>21842</v>
      </c>
      <c r="E997" s="82" t="s">
        <v>4965</v>
      </c>
      <c r="F997" s="82" t="s">
        <v>4966</v>
      </c>
      <c r="G997" s="83">
        <v>45779</v>
      </c>
      <c r="H997" s="84">
        <v>2307572.4700000002</v>
      </c>
      <c r="I997" s="85"/>
      <c r="J997" s="82">
        <v>99.98357</v>
      </c>
      <c r="K997" s="86">
        <v>0</v>
      </c>
      <c r="L997" s="82"/>
      <c r="M997" s="82"/>
      <c r="N997" s="82"/>
      <c r="O997" s="82"/>
      <c r="P997" s="82" t="s">
        <v>4967</v>
      </c>
      <c r="Q997" s="86">
        <v>230757247</v>
      </c>
      <c r="R997" s="82">
        <v>0.01</v>
      </c>
      <c r="S997" s="86">
        <v>230757247</v>
      </c>
      <c r="T997" s="83">
        <v>45777</v>
      </c>
      <c r="U997" s="82">
        <v>247</v>
      </c>
      <c r="V997" s="82">
        <v>178347</v>
      </c>
      <c r="W997" s="82" t="s">
        <v>4961</v>
      </c>
      <c r="X997" s="82">
        <v>99.967100000000002</v>
      </c>
      <c r="Y997" s="86">
        <v>230681434</v>
      </c>
      <c r="Z997" s="86">
        <v>230719340.50999999</v>
      </c>
      <c r="AA997" s="82"/>
      <c r="AB997" s="86"/>
      <c r="AC997" s="86">
        <v>230719340.50999999</v>
      </c>
      <c r="AD997" s="86">
        <v>230719340.50999999</v>
      </c>
      <c r="AE997" s="86">
        <v>37906.51</v>
      </c>
      <c r="AF997" s="86">
        <v>0</v>
      </c>
      <c r="AG997" s="86"/>
      <c r="AH997" s="86">
        <v>0</v>
      </c>
      <c r="AI997" s="86"/>
      <c r="AJ997" s="86">
        <v>5176613435.9300003</v>
      </c>
      <c r="AK997" s="82">
        <v>4.4569999999999999</v>
      </c>
      <c r="AL997" s="82" t="s">
        <v>21843</v>
      </c>
      <c r="AM997" s="82" t="s">
        <v>4968</v>
      </c>
      <c r="AN997" s="82">
        <v>73640</v>
      </c>
      <c r="AO997" s="82" t="s">
        <v>4967</v>
      </c>
      <c r="AP997" s="82"/>
      <c r="AQ997" s="83"/>
      <c r="AR997" s="83"/>
      <c r="AS997" s="82">
        <v>2</v>
      </c>
      <c r="AT997" s="82"/>
      <c r="AU997" s="83">
        <v>45777</v>
      </c>
      <c r="AV997" s="82" t="s">
        <v>4968</v>
      </c>
      <c r="AW997" s="82">
        <v>100</v>
      </c>
      <c r="AX997" s="83"/>
      <c r="AY997" s="82" t="s">
        <v>4969</v>
      </c>
      <c r="AZ997" s="82">
        <v>1</v>
      </c>
      <c r="BA997" s="82"/>
      <c r="BB997" s="82"/>
      <c r="BC997" s="87"/>
      <c r="BD997" s="87"/>
      <c r="BE997" s="87"/>
      <c r="BF997" s="87"/>
      <c r="BG997" s="82" t="s">
        <v>4888</v>
      </c>
      <c r="BH997" s="82" t="s">
        <v>5113</v>
      </c>
      <c r="BI997" s="82"/>
      <c r="BJ997" s="82"/>
      <c r="BK997" s="82"/>
      <c r="BL997" s="86">
        <v>230719340.50999999</v>
      </c>
      <c r="BM997" s="82">
        <v>4.4569999999999999</v>
      </c>
      <c r="BN997" s="82" t="s">
        <v>4967</v>
      </c>
      <c r="BO997" s="82"/>
      <c r="BP997" s="88"/>
      <c r="BQ997" s="88"/>
      <c r="BR997" s="88"/>
      <c r="BS997" s="82"/>
      <c r="BT997" s="85"/>
    </row>
    <row r="998" spans="1:72">
      <c r="A998" s="82" t="s">
        <v>5111</v>
      </c>
      <c r="B998" s="82" t="s">
        <v>5112</v>
      </c>
      <c r="C998" s="82"/>
      <c r="D998" s="82"/>
      <c r="E998" s="82"/>
      <c r="F998" s="82" t="s">
        <v>4970</v>
      </c>
      <c r="G998" s="83"/>
      <c r="H998" s="84"/>
      <c r="I998" s="85"/>
      <c r="J998" s="82"/>
      <c r="K998" s="86"/>
      <c r="L998" s="82"/>
      <c r="M998" s="82"/>
      <c r="N998" s="82"/>
      <c r="O998" s="82"/>
      <c r="P998" s="82" t="s">
        <v>4971</v>
      </c>
      <c r="Q998" s="86"/>
      <c r="R998" s="82">
        <v>0</v>
      </c>
      <c r="S998" s="86"/>
      <c r="T998" s="83">
        <v>45777</v>
      </c>
      <c r="U998" s="82"/>
      <c r="V998" s="82"/>
      <c r="W998" s="82"/>
      <c r="X998" s="82"/>
      <c r="Y998" s="86"/>
      <c r="Z998" s="86"/>
      <c r="AA998" s="82"/>
      <c r="AB998" s="86"/>
      <c r="AC998" s="86">
        <v>-23742447.100000001</v>
      </c>
      <c r="AD998" s="86">
        <v>-23742447.100000001</v>
      </c>
      <c r="AE998" s="86"/>
      <c r="AF998" s="86"/>
      <c r="AG998" s="86"/>
      <c r="AH998" s="86">
        <v>0</v>
      </c>
      <c r="AI998" s="86"/>
      <c r="AJ998" s="86"/>
      <c r="AK998" s="82">
        <v>-0.4587</v>
      </c>
      <c r="AL998" s="82"/>
      <c r="AM998" s="82"/>
      <c r="AN998" s="82"/>
      <c r="AO998" s="82" t="s">
        <v>4971</v>
      </c>
      <c r="AP998" s="82"/>
      <c r="AQ998" s="83"/>
      <c r="AR998" s="83"/>
      <c r="AS998" s="82"/>
      <c r="AT998" s="82"/>
      <c r="AU998" s="83"/>
      <c r="AV998" s="82"/>
      <c r="AW998" s="82"/>
      <c r="AX998" s="83"/>
      <c r="AY998" s="82" t="s">
        <v>4963</v>
      </c>
      <c r="AZ998" s="82">
        <v>1</v>
      </c>
      <c r="BA998" s="82"/>
      <c r="BB998" s="82"/>
      <c r="BC998" s="87"/>
      <c r="BD998" s="87"/>
      <c r="BE998" s="87"/>
      <c r="BF998" s="87"/>
      <c r="BG998" s="82" t="s">
        <v>4888</v>
      </c>
      <c r="BH998" s="82" t="s">
        <v>5113</v>
      </c>
      <c r="BI998" s="82"/>
      <c r="BJ998" s="82"/>
      <c r="BK998" s="82"/>
      <c r="BL998" s="86">
        <v>-23742447.100000001</v>
      </c>
      <c r="BM998" s="82">
        <v>-0.4587</v>
      </c>
      <c r="BN998" s="82" t="s">
        <v>4971</v>
      </c>
      <c r="BO998" s="82"/>
      <c r="BP998" s="88"/>
      <c r="BQ998" s="88"/>
      <c r="BR998" s="88"/>
      <c r="BS998" s="82"/>
      <c r="BT998" s="85"/>
    </row>
    <row r="999" spans="1:72" hidden="1">
      <c r="A999" s="82" t="s">
        <v>5159</v>
      </c>
      <c r="B999" s="82" t="s">
        <v>9481</v>
      </c>
      <c r="C999" s="82" t="s">
        <v>12336</v>
      </c>
      <c r="D999" s="82" t="s">
        <v>12335</v>
      </c>
      <c r="E999" s="82" t="s">
        <v>12397</v>
      </c>
      <c r="F999" s="82" t="s">
        <v>4978</v>
      </c>
      <c r="G999" s="83"/>
      <c r="H999" s="84">
        <v>32579</v>
      </c>
      <c r="I999" s="85"/>
      <c r="J999" s="82">
        <v>418.65</v>
      </c>
      <c r="K999" s="86">
        <v>0</v>
      </c>
      <c r="L999" s="82"/>
      <c r="M999" s="82"/>
      <c r="N999" s="82"/>
      <c r="O999" s="82"/>
      <c r="P999" s="82" t="s">
        <v>4987</v>
      </c>
      <c r="Q999" s="86"/>
      <c r="R999" s="82">
        <v>0</v>
      </c>
      <c r="S999" s="86">
        <v>325790</v>
      </c>
      <c r="T999" s="83">
        <v>45777</v>
      </c>
      <c r="U999" s="82">
        <v>100</v>
      </c>
      <c r="V999" s="82">
        <v>175990</v>
      </c>
      <c r="W999" s="82" t="s">
        <v>4961</v>
      </c>
      <c r="X999" s="82">
        <v>444.25400000000002</v>
      </c>
      <c r="Y999" s="86">
        <v>14473350.199999999</v>
      </c>
      <c r="Z999" s="86"/>
      <c r="AA999" s="82">
        <v>425.65</v>
      </c>
      <c r="AB999" s="86">
        <v>-1.64</v>
      </c>
      <c r="AC999" s="86">
        <v>13639198.35</v>
      </c>
      <c r="AD999" s="86">
        <v>13639198.35</v>
      </c>
      <c r="AE999" s="86">
        <v>0</v>
      </c>
      <c r="AF999" s="86">
        <v>-834151.85</v>
      </c>
      <c r="AG999" s="86">
        <v>-606098.85</v>
      </c>
      <c r="AH999" s="86">
        <v>-228053</v>
      </c>
      <c r="AI999" s="86"/>
      <c r="AJ999" s="86">
        <v>1321229248.6500001</v>
      </c>
      <c r="AK999" s="82">
        <v>1.0323</v>
      </c>
      <c r="AL999" s="82" t="s">
        <v>12398</v>
      </c>
      <c r="AM999" s="82" t="s">
        <v>4979</v>
      </c>
      <c r="AN999" s="82">
        <v>781799</v>
      </c>
      <c r="AO999" s="82" t="s">
        <v>4988</v>
      </c>
      <c r="AP999" s="82"/>
      <c r="AQ999" s="83"/>
      <c r="AR999" s="83"/>
      <c r="AS999" s="82">
        <v>0</v>
      </c>
      <c r="AT999" s="82"/>
      <c r="AU999" s="83">
        <v>45777</v>
      </c>
      <c r="AV999" s="82" t="s">
        <v>4979</v>
      </c>
      <c r="AW999" s="82">
        <v>10</v>
      </c>
      <c r="AX999" s="83"/>
      <c r="AY999" s="82" t="s">
        <v>4963</v>
      </c>
      <c r="AZ999" s="82">
        <v>1</v>
      </c>
      <c r="BA999" s="82"/>
      <c r="BB999" s="82"/>
      <c r="BC999" s="87"/>
      <c r="BD999" s="87"/>
      <c r="BE999" s="87"/>
      <c r="BF999" s="87"/>
      <c r="BG999" s="82" t="s">
        <v>4888</v>
      </c>
      <c r="BH999" s="82" t="s">
        <v>8802</v>
      </c>
      <c r="BI999" s="82"/>
      <c r="BJ999" s="82"/>
      <c r="BK999" s="82"/>
      <c r="BL999" s="86">
        <v>13639198.35</v>
      </c>
      <c r="BM999" s="82">
        <v>1.0323</v>
      </c>
      <c r="BN999" s="82" t="s">
        <v>4988</v>
      </c>
      <c r="BO999" s="82"/>
      <c r="BP999" s="88"/>
      <c r="BQ999" s="88"/>
      <c r="BR999" s="88"/>
      <c r="BS999" s="82"/>
      <c r="BT999" s="85"/>
    </row>
    <row r="1000" spans="1:72" hidden="1">
      <c r="A1000" s="82" t="s">
        <v>5159</v>
      </c>
      <c r="B1000" s="82" t="s">
        <v>9481</v>
      </c>
      <c r="C1000" s="82" t="s">
        <v>9464</v>
      </c>
      <c r="D1000" s="82" t="s">
        <v>9465</v>
      </c>
      <c r="E1000" s="82" t="s">
        <v>9466</v>
      </c>
      <c r="F1000" s="82" t="s">
        <v>4978</v>
      </c>
      <c r="G1000" s="83"/>
      <c r="H1000" s="84">
        <v>144644</v>
      </c>
      <c r="I1000" s="85"/>
      <c r="J1000" s="82">
        <v>307.25</v>
      </c>
      <c r="K1000" s="86">
        <v>0</v>
      </c>
      <c r="L1000" s="82"/>
      <c r="M1000" s="82"/>
      <c r="N1000" s="82"/>
      <c r="O1000" s="82"/>
      <c r="P1000" s="82" t="s">
        <v>8927</v>
      </c>
      <c r="Q1000" s="86"/>
      <c r="R1000" s="82">
        <v>0</v>
      </c>
      <c r="S1000" s="86">
        <v>289288</v>
      </c>
      <c r="T1000" s="83">
        <v>45777</v>
      </c>
      <c r="U1000" s="82">
        <v>100</v>
      </c>
      <c r="V1000" s="82">
        <v>171313</v>
      </c>
      <c r="W1000" s="82" t="s">
        <v>4961</v>
      </c>
      <c r="X1000" s="82">
        <v>318.76479999999998</v>
      </c>
      <c r="Y1000" s="86">
        <v>46107415.380000003</v>
      </c>
      <c r="Z1000" s="86"/>
      <c r="AA1000" s="82">
        <v>315.05</v>
      </c>
      <c r="AB1000" s="86">
        <v>-2.48</v>
      </c>
      <c r="AC1000" s="86">
        <v>44441869</v>
      </c>
      <c r="AD1000" s="86">
        <v>44441869</v>
      </c>
      <c r="AE1000" s="86">
        <v>0</v>
      </c>
      <c r="AF1000" s="86">
        <v>-1665546.38</v>
      </c>
      <c r="AG1000" s="86">
        <v>-537323.18000000005</v>
      </c>
      <c r="AH1000" s="86">
        <v>-1128223.2</v>
      </c>
      <c r="AI1000" s="86"/>
      <c r="AJ1000" s="86">
        <v>1321229248.6500001</v>
      </c>
      <c r="AK1000" s="82">
        <v>3.3637000000000001</v>
      </c>
      <c r="AL1000" s="82" t="s">
        <v>9467</v>
      </c>
      <c r="AM1000" s="82" t="s">
        <v>4979</v>
      </c>
      <c r="AN1000" s="82">
        <v>798965</v>
      </c>
      <c r="AO1000" s="82" t="s">
        <v>8614</v>
      </c>
      <c r="AP1000" s="82"/>
      <c r="AQ1000" s="83"/>
      <c r="AR1000" s="83"/>
      <c r="AS1000" s="82">
        <v>0</v>
      </c>
      <c r="AT1000" s="82"/>
      <c r="AU1000" s="83">
        <v>45777</v>
      </c>
      <c r="AV1000" s="82" t="s">
        <v>4979</v>
      </c>
      <c r="AW1000" s="82">
        <v>2</v>
      </c>
      <c r="AX1000" s="83"/>
      <c r="AY1000" s="82" t="s">
        <v>4963</v>
      </c>
      <c r="AZ1000" s="82">
        <v>1</v>
      </c>
      <c r="BA1000" s="82"/>
      <c r="BB1000" s="82"/>
      <c r="BC1000" s="87"/>
      <c r="BD1000" s="87"/>
      <c r="BE1000" s="87"/>
      <c r="BF1000" s="87"/>
      <c r="BG1000" s="82" t="s">
        <v>4888</v>
      </c>
      <c r="BH1000" s="82" t="s">
        <v>8802</v>
      </c>
      <c r="BI1000" s="82"/>
      <c r="BJ1000" s="82"/>
      <c r="BK1000" s="82"/>
      <c r="BL1000" s="86">
        <v>44441869</v>
      </c>
      <c r="BM1000" s="82">
        <v>3.3637000000000001</v>
      </c>
      <c r="BN1000" s="82" t="s">
        <v>4980</v>
      </c>
      <c r="BO1000" s="82"/>
      <c r="BP1000" s="88"/>
      <c r="BQ1000" s="88"/>
      <c r="BR1000" s="88"/>
      <c r="BS1000" s="82"/>
      <c r="BT1000" s="85"/>
    </row>
    <row r="1001" spans="1:72" hidden="1">
      <c r="A1001" s="82" t="s">
        <v>5159</v>
      </c>
      <c r="B1001" s="82" t="s">
        <v>9481</v>
      </c>
      <c r="C1001" s="82" t="s">
        <v>223</v>
      </c>
      <c r="D1001" s="82" t="s">
        <v>5078</v>
      </c>
      <c r="E1001" s="82" t="s">
        <v>5079</v>
      </c>
      <c r="F1001" s="82" t="s">
        <v>4978</v>
      </c>
      <c r="G1001" s="83"/>
      <c r="H1001" s="84">
        <v>222676</v>
      </c>
      <c r="I1001" s="85"/>
      <c r="J1001" s="82">
        <v>252.95</v>
      </c>
      <c r="K1001" s="86">
        <v>0</v>
      </c>
      <c r="L1001" s="82"/>
      <c r="M1001" s="82"/>
      <c r="N1001" s="82"/>
      <c r="O1001" s="82"/>
      <c r="P1001" s="82" t="s">
        <v>4995</v>
      </c>
      <c r="Q1001" s="86"/>
      <c r="R1001" s="82">
        <v>0</v>
      </c>
      <c r="S1001" s="86">
        <v>222676</v>
      </c>
      <c r="T1001" s="83">
        <v>45777</v>
      </c>
      <c r="U1001" s="82">
        <v>100</v>
      </c>
      <c r="V1001" s="82">
        <v>161781</v>
      </c>
      <c r="W1001" s="82" t="s">
        <v>4961</v>
      </c>
      <c r="X1001" s="82">
        <v>180.04220000000001</v>
      </c>
      <c r="Y1001" s="86">
        <v>40091071.030000001</v>
      </c>
      <c r="Z1001" s="86"/>
      <c r="AA1001" s="82">
        <v>259.8</v>
      </c>
      <c r="AB1001" s="86">
        <v>-2.64</v>
      </c>
      <c r="AC1001" s="86">
        <v>56325894.200000003</v>
      </c>
      <c r="AD1001" s="86">
        <v>56325894.200000003</v>
      </c>
      <c r="AE1001" s="86">
        <v>0</v>
      </c>
      <c r="AF1001" s="86">
        <v>16234823.17</v>
      </c>
      <c r="AG1001" s="86">
        <v>17760153.77</v>
      </c>
      <c r="AH1001" s="86">
        <v>-1525330.6</v>
      </c>
      <c r="AI1001" s="86"/>
      <c r="AJ1001" s="86">
        <v>1321229248.6500001</v>
      </c>
      <c r="AK1001" s="82">
        <v>4.2630999999999997</v>
      </c>
      <c r="AL1001" s="82" t="s">
        <v>5080</v>
      </c>
      <c r="AM1001" s="82" t="s">
        <v>4979</v>
      </c>
      <c r="AN1001" s="82">
        <v>797537</v>
      </c>
      <c r="AO1001" s="82" t="s">
        <v>4996</v>
      </c>
      <c r="AP1001" s="82"/>
      <c r="AQ1001" s="83">
        <v>45477</v>
      </c>
      <c r="AR1001" s="83"/>
      <c r="AS1001" s="82">
        <v>0</v>
      </c>
      <c r="AT1001" s="82"/>
      <c r="AU1001" s="83">
        <v>45777</v>
      </c>
      <c r="AV1001" s="82" t="s">
        <v>4979</v>
      </c>
      <c r="AW1001" s="82">
        <v>1</v>
      </c>
      <c r="AX1001" s="83"/>
      <c r="AY1001" s="82" t="s">
        <v>4963</v>
      </c>
      <c r="AZ1001" s="82">
        <v>1</v>
      </c>
      <c r="BA1001" s="82"/>
      <c r="BB1001" s="82"/>
      <c r="BC1001" s="87"/>
      <c r="BD1001" s="87"/>
      <c r="BE1001" s="87"/>
      <c r="BF1001" s="87"/>
      <c r="BG1001" s="82" t="s">
        <v>4888</v>
      </c>
      <c r="BH1001" s="82" t="s">
        <v>8802</v>
      </c>
      <c r="BI1001" s="82"/>
      <c r="BJ1001" s="82"/>
      <c r="BK1001" s="82"/>
      <c r="BL1001" s="86">
        <v>56325894.200000003</v>
      </c>
      <c r="BM1001" s="82">
        <v>4.2630999999999997</v>
      </c>
      <c r="BN1001" s="82" t="s">
        <v>4997</v>
      </c>
      <c r="BO1001" s="82"/>
      <c r="BP1001" s="88"/>
      <c r="BQ1001" s="88"/>
      <c r="BR1001" s="88"/>
      <c r="BS1001" s="82"/>
      <c r="BT1001" s="85"/>
    </row>
    <row r="1002" spans="1:72" hidden="1">
      <c r="A1002" s="82" t="s">
        <v>5159</v>
      </c>
      <c r="B1002" s="82" t="s">
        <v>9481</v>
      </c>
      <c r="C1002" s="82" t="s">
        <v>303</v>
      </c>
      <c r="D1002" s="82" t="s">
        <v>5114</v>
      </c>
      <c r="E1002" s="82" t="s">
        <v>3344</v>
      </c>
      <c r="F1002" s="82" t="s">
        <v>4978</v>
      </c>
      <c r="G1002" s="83"/>
      <c r="H1002" s="84">
        <v>41919</v>
      </c>
      <c r="I1002" s="85"/>
      <c r="J1002" s="82">
        <v>861.1</v>
      </c>
      <c r="K1002" s="86">
        <v>0</v>
      </c>
      <c r="L1002" s="82"/>
      <c r="M1002" s="82"/>
      <c r="N1002" s="82"/>
      <c r="O1002" s="82"/>
      <c r="P1002" s="82" t="s">
        <v>5082</v>
      </c>
      <c r="Q1002" s="86"/>
      <c r="R1002" s="82">
        <v>0</v>
      </c>
      <c r="S1002" s="86">
        <v>83838</v>
      </c>
      <c r="T1002" s="83">
        <v>45777</v>
      </c>
      <c r="U1002" s="82">
        <v>100</v>
      </c>
      <c r="V1002" s="82">
        <v>156556</v>
      </c>
      <c r="W1002" s="82" t="s">
        <v>4961</v>
      </c>
      <c r="X1002" s="82">
        <v>666.351</v>
      </c>
      <c r="Y1002" s="86">
        <v>27932767.829999998</v>
      </c>
      <c r="Z1002" s="86"/>
      <c r="AA1002" s="82">
        <v>860.8</v>
      </c>
      <c r="AB1002" s="86">
        <v>0.03</v>
      </c>
      <c r="AC1002" s="86">
        <v>36096450.899999999</v>
      </c>
      <c r="AD1002" s="86">
        <v>36096450.899999999</v>
      </c>
      <c r="AE1002" s="86">
        <v>0</v>
      </c>
      <c r="AF1002" s="86">
        <v>8163683.0700000003</v>
      </c>
      <c r="AG1002" s="86">
        <v>8151107.3700000001</v>
      </c>
      <c r="AH1002" s="86">
        <v>12575.7</v>
      </c>
      <c r="AI1002" s="86"/>
      <c r="AJ1002" s="86">
        <v>1321229248.6500001</v>
      </c>
      <c r="AK1002" s="82">
        <v>2.7320000000000002</v>
      </c>
      <c r="AL1002" s="82" t="s">
        <v>5115</v>
      </c>
      <c r="AM1002" s="82" t="s">
        <v>4979</v>
      </c>
      <c r="AN1002" s="82">
        <v>796697</v>
      </c>
      <c r="AO1002" s="82" t="s">
        <v>5041</v>
      </c>
      <c r="AP1002" s="82"/>
      <c r="AQ1002" s="83"/>
      <c r="AR1002" s="83"/>
      <c r="AS1002" s="82">
        <v>0</v>
      </c>
      <c r="AT1002" s="82"/>
      <c r="AU1002" s="83">
        <v>45777</v>
      </c>
      <c r="AV1002" s="82" t="s">
        <v>4979</v>
      </c>
      <c r="AW1002" s="82">
        <v>2</v>
      </c>
      <c r="AX1002" s="83"/>
      <c r="AY1002" s="82" t="s">
        <v>4963</v>
      </c>
      <c r="AZ1002" s="82">
        <v>1</v>
      </c>
      <c r="BA1002" s="82"/>
      <c r="BB1002" s="82"/>
      <c r="BC1002" s="87"/>
      <c r="BD1002" s="87"/>
      <c r="BE1002" s="87"/>
      <c r="BF1002" s="87"/>
      <c r="BG1002" s="82" t="s">
        <v>4888</v>
      </c>
      <c r="BH1002" s="82" t="s">
        <v>8802</v>
      </c>
      <c r="BI1002" s="82"/>
      <c r="BJ1002" s="82"/>
      <c r="BK1002" s="82"/>
      <c r="BL1002" s="86">
        <v>36096450.899999999</v>
      </c>
      <c r="BM1002" s="82">
        <v>2.7320000000000002</v>
      </c>
      <c r="BN1002" s="82" t="s">
        <v>5002</v>
      </c>
      <c r="BO1002" s="82"/>
      <c r="BP1002" s="88"/>
      <c r="BQ1002" s="88"/>
      <c r="BR1002" s="88"/>
      <c r="BS1002" s="82"/>
      <c r="BT1002" s="85"/>
    </row>
    <row r="1003" spans="1:72" hidden="1">
      <c r="A1003" s="82" t="s">
        <v>5159</v>
      </c>
      <c r="B1003" s="82" t="s">
        <v>9481</v>
      </c>
      <c r="C1003" s="82" t="s">
        <v>445</v>
      </c>
      <c r="D1003" s="82" t="s">
        <v>5567</v>
      </c>
      <c r="E1003" s="82" t="s">
        <v>8716</v>
      </c>
      <c r="F1003" s="82" t="s">
        <v>4978</v>
      </c>
      <c r="G1003" s="83"/>
      <c r="H1003" s="84">
        <v>120437</v>
      </c>
      <c r="I1003" s="85"/>
      <c r="J1003" s="82">
        <v>321.8</v>
      </c>
      <c r="K1003" s="86">
        <v>0</v>
      </c>
      <c r="L1003" s="82"/>
      <c r="M1003" s="82"/>
      <c r="N1003" s="82"/>
      <c r="O1003" s="82"/>
      <c r="P1003" s="82" t="s">
        <v>4999</v>
      </c>
      <c r="Q1003" s="86"/>
      <c r="R1003" s="82">
        <v>0</v>
      </c>
      <c r="S1003" s="86">
        <v>602185</v>
      </c>
      <c r="T1003" s="83">
        <v>45777</v>
      </c>
      <c r="U1003" s="82">
        <v>100</v>
      </c>
      <c r="V1003" s="82">
        <v>6496</v>
      </c>
      <c r="W1003" s="82" t="s">
        <v>4961</v>
      </c>
      <c r="X1003" s="82">
        <v>336.84519999999998</v>
      </c>
      <c r="Y1003" s="86">
        <v>40568629.670000002</v>
      </c>
      <c r="Z1003" s="86"/>
      <c r="AA1003" s="82">
        <v>318.85000000000002</v>
      </c>
      <c r="AB1003" s="86">
        <v>0.93</v>
      </c>
      <c r="AC1003" s="86">
        <v>38756626.600000001</v>
      </c>
      <c r="AD1003" s="86">
        <v>38756626.600000001</v>
      </c>
      <c r="AE1003" s="86">
        <v>0</v>
      </c>
      <c r="AF1003" s="86">
        <v>-1812003.07</v>
      </c>
      <c r="AG1003" s="86">
        <v>-2167292.2200000002</v>
      </c>
      <c r="AH1003" s="86">
        <v>355289.15</v>
      </c>
      <c r="AI1003" s="86"/>
      <c r="AJ1003" s="86">
        <v>1321229248.6500001</v>
      </c>
      <c r="AK1003" s="82">
        <v>2.9333999999999998</v>
      </c>
      <c r="AL1003" s="82" t="s">
        <v>8717</v>
      </c>
      <c r="AM1003" s="82" t="s">
        <v>4979</v>
      </c>
      <c r="AN1003" s="82">
        <v>6276</v>
      </c>
      <c r="AO1003" s="82" t="s">
        <v>5000</v>
      </c>
      <c r="AP1003" s="82"/>
      <c r="AQ1003" s="83"/>
      <c r="AR1003" s="83"/>
      <c r="AS1003" s="82">
        <v>0</v>
      </c>
      <c r="AT1003" s="82"/>
      <c r="AU1003" s="83">
        <v>45777</v>
      </c>
      <c r="AV1003" s="82" t="s">
        <v>4979</v>
      </c>
      <c r="AW1003" s="82">
        <v>5</v>
      </c>
      <c r="AX1003" s="83"/>
      <c r="AY1003" s="82" t="s">
        <v>4963</v>
      </c>
      <c r="AZ1003" s="82">
        <v>1</v>
      </c>
      <c r="BA1003" s="82"/>
      <c r="BB1003" s="82"/>
      <c r="BC1003" s="87"/>
      <c r="BD1003" s="87"/>
      <c r="BE1003" s="87"/>
      <c r="BF1003" s="87"/>
      <c r="BG1003" s="82" t="s">
        <v>4888</v>
      </c>
      <c r="BH1003" s="82" t="s">
        <v>8802</v>
      </c>
      <c r="BI1003" s="82"/>
      <c r="BJ1003" s="82"/>
      <c r="BK1003" s="82"/>
      <c r="BL1003" s="86">
        <v>38756626.600000001</v>
      </c>
      <c r="BM1003" s="82">
        <v>2.9333999999999998</v>
      </c>
      <c r="BN1003" s="82" t="s">
        <v>4997</v>
      </c>
      <c r="BO1003" s="82"/>
      <c r="BP1003" s="88"/>
      <c r="BQ1003" s="88"/>
      <c r="BR1003" s="88"/>
      <c r="BS1003" s="82"/>
      <c r="BT1003" s="85"/>
    </row>
    <row r="1004" spans="1:72" hidden="1">
      <c r="A1004" s="82" t="s">
        <v>5159</v>
      </c>
      <c r="B1004" s="82" t="s">
        <v>9481</v>
      </c>
      <c r="C1004" s="82" t="s">
        <v>630</v>
      </c>
      <c r="D1004" s="82" t="s">
        <v>8626</v>
      </c>
      <c r="E1004" s="82" t="s">
        <v>8627</v>
      </c>
      <c r="F1004" s="82" t="s">
        <v>4978</v>
      </c>
      <c r="G1004" s="83"/>
      <c r="H1004" s="84">
        <v>33930</v>
      </c>
      <c r="I1004" s="85"/>
      <c r="J1004" s="82">
        <v>1088.55</v>
      </c>
      <c r="K1004" s="86">
        <v>0</v>
      </c>
      <c r="L1004" s="82"/>
      <c r="M1004" s="82"/>
      <c r="N1004" s="82"/>
      <c r="O1004" s="82"/>
      <c r="P1004" s="82" t="s">
        <v>8628</v>
      </c>
      <c r="Q1004" s="86"/>
      <c r="R1004" s="82">
        <v>0</v>
      </c>
      <c r="S1004" s="86">
        <v>339300</v>
      </c>
      <c r="T1004" s="83">
        <v>45777</v>
      </c>
      <c r="U1004" s="82">
        <v>100</v>
      </c>
      <c r="V1004" s="82">
        <v>96125</v>
      </c>
      <c r="W1004" s="82" t="s">
        <v>4961</v>
      </c>
      <c r="X1004" s="82">
        <v>1375.6952000000001</v>
      </c>
      <c r="Y1004" s="86">
        <v>46677339.340000004</v>
      </c>
      <c r="Z1004" s="86"/>
      <c r="AA1004" s="82">
        <v>1147.05</v>
      </c>
      <c r="AB1004" s="86">
        <v>-5.0999999999999996</v>
      </c>
      <c r="AC1004" s="86">
        <v>36934501.5</v>
      </c>
      <c r="AD1004" s="86">
        <v>36934501.5</v>
      </c>
      <c r="AE1004" s="86">
        <v>0</v>
      </c>
      <c r="AF1004" s="86">
        <v>-9742837.8399999999</v>
      </c>
      <c r="AG1004" s="86">
        <v>-7757932.8399999999</v>
      </c>
      <c r="AH1004" s="86">
        <v>-1984905</v>
      </c>
      <c r="AI1004" s="86"/>
      <c r="AJ1004" s="86">
        <v>1321229248.6500001</v>
      </c>
      <c r="AK1004" s="82">
        <v>2.7955000000000001</v>
      </c>
      <c r="AL1004" s="82" t="s">
        <v>8629</v>
      </c>
      <c r="AM1004" s="82" t="s">
        <v>4979</v>
      </c>
      <c r="AN1004" s="82">
        <v>785160</v>
      </c>
      <c r="AO1004" s="82" t="s">
        <v>8280</v>
      </c>
      <c r="AP1004" s="82"/>
      <c r="AQ1004" s="83">
        <v>45498</v>
      </c>
      <c r="AR1004" s="83"/>
      <c r="AS1004" s="82">
        <v>0</v>
      </c>
      <c r="AT1004" s="82"/>
      <c r="AU1004" s="83">
        <v>45777</v>
      </c>
      <c r="AV1004" s="82" t="s">
        <v>4979</v>
      </c>
      <c r="AW1004" s="82">
        <v>10</v>
      </c>
      <c r="AX1004" s="83"/>
      <c r="AY1004" s="82" t="s">
        <v>4963</v>
      </c>
      <c r="AZ1004" s="82">
        <v>1</v>
      </c>
      <c r="BA1004" s="82"/>
      <c r="BB1004" s="82"/>
      <c r="BC1004" s="87"/>
      <c r="BD1004" s="87"/>
      <c r="BE1004" s="87"/>
      <c r="BF1004" s="87"/>
      <c r="BG1004" s="82" t="s">
        <v>4888</v>
      </c>
      <c r="BH1004" s="82" t="s">
        <v>8802</v>
      </c>
      <c r="BI1004" s="82"/>
      <c r="BJ1004" s="82"/>
      <c r="BK1004" s="82"/>
      <c r="BL1004" s="86">
        <v>36934501.5</v>
      </c>
      <c r="BM1004" s="82">
        <v>2.7955000000000001</v>
      </c>
      <c r="BN1004" s="82" t="s">
        <v>4964</v>
      </c>
      <c r="BO1004" s="82"/>
      <c r="BP1004" s="88"/>
      <c r="BQ1004" s="88"/>
      <c r="BR1004" s="88"/>
      <c r="BS1004" s="82"/>
      <c r="BT1004" s="85"/>
    </row>
    <row r="1005" spans="1:72" hidden="1">
      <c r="A1005" s="82" t="s">
        <v>5159</v>
      </c>
      <c r="B1005" s="82" t="s">
        <v>9481</v>
      </c>
      <c r="C1005" s="82" t="s">
        <v>654</v>
      </c>
      <c r="D1005" s="82" t="s">
        <v>6046</v>
      </c>
      <c r="E1005" s="82" t="s">
        <v>12437</v>
      </c>
      <c r="F1005" s="82" t="s">
        <v>4978</v>
      </c>
      <c r="G1005" s="83"/>
      <c r="H1005" s="84">
        <v>62996</v>
      </c>
      <c r="I1005" s="85"/>
      <c r="J1005" s="82">
        <v>447.25</v>
      </c>
      <c r="K1005" s="86">
        <v>0</v>
      </c>
      <c r="L1005" s="82"/>
      <c r="M1005" s="82"/>
      <c r="N1005" s="82"/>
      <c r="O1005" s="82"/>
      <c r="P1005" s="82" t="s">
        <v>8436</v>
      </c>
      <c r="Q1005" s="86"/>
      <c r="R1005" s="82">
        <v>0</v>
      </c>
      <c r="S1005" s="86">
        <v>629960</v>
      </c>
      <c r="T1005" s="83">
        <v>45777</v>
      </c>
      <c r="U1005" s="82">
        <v>100</v>
      </c>
      <c r="V1005" s="82">
        <v>158938</v>
      </c>
      <c r="W1005" s="82" t="s">
        <v>4961</v>
      </c>
      <c r="X1005" s="82">
        <v>668.16039999999998</v>
      </c>
      <c r="Y1005" s="86">
        <v>42091431.689999998</v>
      </c>
      <c r="Z1005" s="86"/>
      <c r="AA1005" s="82">
        <v>467.45</v>
      </c>
      <c r="AB1005" s="86">
        <v>-4.32</v>
      </c>
      <c r="AC1005" s="86">
        <v>28174961</v>
      </c>
      <c r="AD1005" s="86">
        <v>28174961</v>
      </c>
      <c r="AE1005" s="86">
        <v>0</v>
      </c>
      <c r="AF1005" s="86">
        <v>-13916470.689999999</v>
      </c>
      <c r="AG1005" s="86">
        <v>-12643951.49</v>
      </c>
      <c r="AH1005" s="86">
        <v>-1272519.2</v>
      </c>
      <c r="AI1005" s="86"/>
      <c r="AJ1005" s="86">
        <v>1321229248.6500001</v>
      </c>
      <c r="AK1005" s="82">
        <v>2.1324999999999998</v>
      </c>
      <c r="AL1005" s="82" t="s">
        <v>12438</v>
      </c>
      <c r="AM1005" s="82" t="s">
        <v>4979</v>
      </c>
      <c r="AN1005" s="82">
        <v>797117</v>
      </c>
      <c r="AO1005" s="82" t="s">
        <v>8436</v>
      </c>
      <c r="AP1005" s="82"/>
      <c r="AQ1005" s="83"/>
      <c r="AR1005" s="83"/>
      <c r="AS1005" s="82">
        <v>0</v>
      </c>
      <c r="AT1005" s="82"/>
      <c r="AU1005" s="83">
        <v>45777</v>
      </c>
      <c r="AV1005" s="82" t="s">
        <v>4979</v>
      </c>
      <c r="AW1005" s="82">
        <v>10</v>
      </c>
      <c r="AX1005" s="83"/>
      <c r="AY1005" s="82" t="s">
        <v>4963</v>
      </c>
      <c r="AZ1005" s="82">
        <v>1</v>
      </c>
      <c r="BA1005" s="82"/>
      <c r="BB1005" s="82"/>
      <c r="BC1005" s="87"/>
      <c r="BD1005" s="87"/>
      <c r="BE1005" s="87"/>
      <c r="BF1005" s="87"/>
      <c r="BG1005" s="82" t="s">
        <v>4888</v>
      </c>
      <c r="BH1005" s="82" t="s">
        <v>8802</v>
      </c>
      <c r="BI1005" s="82"/>
      <c r="BJ1005" s="82"/>
      <c r="BK1005" s="82"/>
      <c r="BL1005" s="86">
        <v>28174961</v>
      </c>
      <c r="BM1005" s="82">
        <v>2.1324999999999998</v>
      </c>
      <c r="BN1005" s="82" t="s">
        <v>5002</v>
      </c>
      <c r="BO1005" s="82"/>
      <c r="BP1005" s="88"/>
      <c r="BQ1005" s="88"/>
      <c r="BR1005" s="88"/>
      <c r="BS1005" s="82"/>
      <c r="BT1005" s="85"/>
    </row>
    <row r="1006" spans="1:72" hidden="1">
      <c r="A1006" s="82" t="s">
        <v>5159</v>
      </c>
      <c r="B1006" s="82" t="s">
        <v>9481</v>
      </c>
      <c r="C1006" s="82" t="s">
        <v>663</v>
      </c>
      <c r="D1006" s="82" t="s">
        <v>21276</v>
      </c>
      <c r="E1006" s="82" t="s">
        <v>21277</v>
      </c>
      <c r="F1006" s="82" t="s">
        <v>4978</v>
      </c>
      <c r="G1006" s="83"/>
      <c r="H1006" s="84">
        <v>14166</v>
      </c>
      <c r="I1006" s="85"/>
      <c r="J1006" s="82">
        <v>2486.6</v>
      </c>
      <c r="K1006" s="86">
        <v>0</v>
      </c>
      <c r="L1006" s="82"/>
      <c r="M1006" s="82"/>
      <c r="N1006" s="82"/>
      <c r="O1006" s="82"/>
      <c r="P1006" s="82" t="s">
        <v>8436</v>
      </c>
      <c r="Q1006" s="86"/>
      <c r="R1006" s="82">
        <v>0</v>
      </c>
      <c r="S1006" s="86">
        <v>28332</v>
      </c>
      <c r="T1006" s="83">
        <v>45777</v>
      </c>
      <c r="U1006" s="82">
        <v>100</v>
      </c>
      <c r="V1006" s="82">
        <v>139061</v>
      </c>
      <c r="W1006" s="82" t="s">
        <v>4961</v>
      </c>
      <c r="X1006" s="82">
        <v>1544.0027</v>
      </c>
      <c r="Y1006" s="86">
        <v>21872342.399999999</v>
      </c>
      <c r="Z1006" s="86"/>
      <c r="AA1006" s="82">
        <v>2556.9</v>
      </c>
      <c r="AB1006" s="86">
        <v>-2.75</v>
      </c>
      <c r="AC1006" s="86">
        <v>35225175.600000001</v>
      </c>
      <c r="AD1006" s="86">
        <v>35225175.600000001</v>
      </c>
      <c r="AE1006" s="86">
        <v>0</v>
      </c>
      <c r="AF1006" s="86">
        <v>13352833.199999999</v>
      </c>
      <c r="AG1006" s="86">
        <v>14348703</v>
      </c>
      <c r="AH1006" s="86">
        <v>-995869.8</v>
      </c>
      <c r="AI1006" s="86"/>
      <c r="AJ1006" s="86">
        <v>1321229248.6500001</v>
      </c>
      <c r="AK1006" s="82">
        <v>2.6661000000000001</v>
      </c>
      <c r="AL1006" s="82" t="s">
        <v>21278</v>
      </c>
      <c r="AM1006" s="82" t="s">
        <v>4979</v>
      </c>
      <c r="AN1006" s="82">
        <v>794176</v>
      </c>
      <c r="AO1006" s="82" t="s">
        <v>8436</v>
      </c>
      <c r="AP1006" s="82"/>
      <c r="AQ1006" s="83"/>
      <c r="AR1006" s="83"/>
      <c r="AS1006" s="82">
        <v>0</v>
      </c>
      <c r="AT1006" s="82"/>
      <c r="AU1006" s="83">
        <v>45777</v>
      </c>
      <c r="AV1006" s="82" t="s">
        <v>4979</v>
      </c>
      <c r="AW1006" s="82">
        <v>2</v>
      </c>
      <c r="AX1006" s="83"/>
      <c r="AY1006" s="82" t="s">
        <v>4963</v>
      </c>
      <c r="AZ1006" s="82">
        <v>1</v>
      </c>
      <c r="BA1006" s="82"/>
      <c r="BB1006" s="82"/>
      <c r="BC1006" s="87"/>
      <c r="BD1006" s="87"/>
      <c r="BE1006" s="87"/>
      <c r="BF1006" s="87"/>
      <c r="BG1006" s="82" t="s">
        <v>4888</v>
      </c>
      <c r="BH1006" s="82" t="s">
        <v>8802</v>
      </c>
      <c r="BI1006" s="82"/>
      <c r="BJ1006" s="82"/>
      <c r="BK1006" s="82"/>
      <c r="BL1006" s="86">
        <v>35225175.600000001</v>
      </c>
      <c r="BM1006" s="82">
        <v>2.6661000000000001</v>
      </c>
      <c r="BN1006" s="82" t="s">
        <v>5002</v>
      </c>
      <c r="BO1006" s="82"/>
      <c r="BP1006" s="88"/>
      <c r="BQ1006" s="88"/>
      <c r="BR1006" s="88"/>
      <c r="BS1006" s="82"/>
      <c r="BT1006" s="85"/>
    </row>
    <row r="1007" spans="1:72" hidden="1">
      <c r="A1007" s="82" t="s">
        <v>5159</v>
      </c>
      <c r="B1007" s="82" t="s">
        <v>9481</v>
      </c>
      <c r="C1007" s="82" t="s">
        <v>811</v>
      </c>
      <c r="D1007" s="82" t="s">
        <v>3420</v>
      </c>
      <c r="E1007" s="82" t="s">
        <v>8671</v>
      </c>
      <c r="F1007" s="82" t="s">
        <v>4978</v>
      </c>
      <c r="G1007" s="83"/>
      <c r="H1007" s="84">
        <v>146915</v>
      </c>
      <c r="I1007" s="85"/>
      <c r="J1007" s="82">
        <v>370.45</v>
      </c>
      <c r="K1007" s="86">
        <v>0</v>
      </c>
      <c r="L1007" s="82"/>
      <c r="M1007" s="82"/>
      <c r="N1007" s="82"/>
      <c r="O1007" s="82"/>
      <c r="P1007" s="82" t="s">
        <v>5088</v>
      </c>
      <c r="Q1007" s="86"/>
      <c r="R1007" s="82">
        <v>0</v>
      </c>
      <c r="S1007" s="86">
        <v>293830</v>
      </c>
      <c r="T1007" s="83">
        <v>45777</v>
      </c>
      <c r="U1007" s="82">
        <v>100</v>
      </c>
      <c r="V1007" s="82">
        <v>6540</v>
      </c>
      <c r="W1007" s="82" t="s">
        <v>4961</v>
      </c>
      <c r="X1007" s="82">
        <v>282.53590000000003</v>
      </c>
      <c r="Y1007" s="86">
        <v>41508759.920000002</v>
      </c>
      <c r="Z1007" s="86"/>
      <c r="AA1007" s="82">
        <v>378.65</v>
      </c>
      <c r="AB1007" s="86">
        <v>-2.17</v>
      </c>
      <c r="AC1007" s="86">
        <v>54424661.75</v>
      </c>
      <c r="AD1007" s="86">
        <v>54424661.75</v>
      </c>
      <c r="AE1007" s="86">
        <v>0</v>
      </c>
      <c r="AF1007" s="86">
        <v>12915901.83</v>
      </c>
      <c r="AG1007" s="86">
        <v>14120604.83</v>
      </c>
      <c r="AH1007" s="86">
        <v>-1204703</v>
      </c>
      <c r="AI1007" s="86"/>
      <c r="AJ1007" s="86">
        <v>1321229248.6500001</v>
      </c>
      <c r="AK1007" s="82">
        <v>4.1192000000000002</v>
      </c>
      <c r="AL1007" s="82" t="s">
        <v>8672</v>
      </c>
      <c r="AM1007" s="82" t="s">
        <v>4979</v>
      </c>
      <c r="AN1007" s="82">
        <v>6593</v>
      </c>
      <c r="AO1007" s="82" t="s">
        <v>5049</v>
      </c>
      <c r="AP1007" s="82"/>
      <c r="AQ1007" s="83">
        <v>45503</v>
      </c>
      <c r="AR1007" s="83"/>
      <c r="AS1007" s="82">
        <v>0</v>
      </c>
      <c r="AT1007" s="82"/>
      <c r="AU1007" s="83">
        <v>45777</v>
      </c>
      <c r="AV1007" s="82" t="s">
        <v>4979</v>
      </c>
      <c r="AW1007" s="82">
        <v>2</v>
      </c>
      <c r="AX1007" s="83"/>
      <c r="AY1007" s="82" t="s">
        <v>4963</v>
      </c>
      <c r="AZ1007" s="82">
        <v>1</v>
      </c>
      <c r="BA1007" s="82"/>
      <c r="BB1007" s="82"/>
      <c r="BC1007" s="87"/>
      <c r="BD1007" s="87"/>
      <c r="BE1007" s="87"/>
      <c r="BF1007" s="87"/>
      <c r="BG1007" s="82" t="s">
        <v>4888</v>
      </c>
      <c r="BH1007" s="82" t="s">
        <v>8802</v>
      </c>
      <c r="BI1007" s="82"/>
      <c r="BJ1007" s="82"/>
      <c r="BK1007" s="82"/>
      <c r="BL1007" s="86">
        <v>54424661.75</v>
      </c>
      <c r="BM1007" s="82">
        <v>4.1192000000000002</v>
      </c>
      <c r="BN1007" s="82" t="s">
        <v>5011</v>
      </c>
      <c r="BO1007" s="82"/>
      <c r="BP1007" s="88"/>
      <c r="BQ1007" s="88"/>
      <c r="BR1007" s="88"/>
      <c r="BS1007" s="82"/>
      <c r="BT1007" s="85"/>
    </row>
    <row r="1008" spans="1:72" hidden="1">
      <c r="A1008" s="82" t="s">
        <v>5159</v>
      </c>
      <c r="B1008" s="82" t="s">
        <v>9481</v>
      </c>
      <c r="C1008" s="82" t="s">
        <v>935</v>
      </c>
      <c r="D1008" s="82" t="s">
        <v>8822</v>
      </c>
      <c r="E1008" s="82" t="s">
        <v>8823</v>
      </c>
      <c r="F1008" s="82" t="s">
        <v>4978</v>
      </c>
      <c r="G1008" s="83"/>
      <c r="H1008" s="84">
        <v>8835</v>
      </c>
      <c r="I1008" s="85"/>
      <c r="J1008" s="82">
        <v>3664.7</v>
      </c>
      <c r="K1008" s="86">
        <v>0</v>
      </c>
      <c r="L1008" s="82"/>
      <c r="M1008" s="82"/>
      <c r="N1008" s="82"/>
      <c r="O1008" s="82"/>
      <c r="P1008" s="82" t="s">
        <v>4992</v>
      </c>
      <c r="Q1008" s="86"/>
      <c r="R1008" s="82">
        <v>0</v>
      </c>
      <c r="S1008" s="86">
        <v>88350</v>
      </c>
      <c r="T1008" s="83">
        <v>45777</v>
      </c>
      <c r="U1008" s="82">
        <v>100</v>
      </c>
      <c r="V1008" s="82">
        <v>6564</v>
      </c>
      <c r="W1008" s="82" t="s">
        <v>4961</v>
      </c>
      <c r="X1008" s="82">
        <v>4183.5915000000005</v>
      </c>
      <c r="Y1008" s="86">
        <v>36962030.590000004</v>
      </c>
      <c r="Z1008" s="86"/>
      <c r="AA1008" s="82">
        <v>3718.5</v>
      </c>
      <c r="AB1008" s="86">
        <v>-1.45</v>
      </c>
      <c r="AC1008" s="86">
        <v>32377624.5</v>
      </c>
      <c r="AD1008" s="86">
        <v>32377624.5</v>
      </c>
      <c r="AE1008" s="86">
        <v>0</v>
      </c>
      <c r="AF1008" s="86">
        <v>-4584406.09</v>
      </c>
      <c r="AG1008" s="86">
        <v>-4109083.09</v>
      </c>
      <c r="AH1008" s="86">
        <v>-475323</v>
      </c>
      <c r="AI1008" s="86"/>
      <c r="AJ1008" s="86">
        <v>1321229248.6500001</v>
      </c>
      <c r="AK1008" s="82">
        <v>2.4506000000000001</v>
      </c>
      <c r="AL1008" s="82" t="s">
        <v>8824</v>
      </c>
      <c r="AM1008" s="82" t="s">
        <v>4979</v>
      </c>
      <c r="AN1008" s="82">
        <v>6693</v>
      </c>
      <c r="AO1008" s="82" t="s">
        <v>4993</v>
      </c>
      <c r="AP1008" s="82"/>
      <c r="AQ1008" s="83"/>
      <c r="AR1008" s="83"/>
      <c r="AS1008" s="82">
        <v>0</v>
      </c>
      <c r="AT1008" s="82"/>
      <c r="AU1008" s="83">
        <v>45777</v>
      </c>
      <c r="AV1008" s="82" t="s">
        <v>4979</v>
      </c>
      <c r="AW1008" s="82">
        <v>10</v>
      </c>
      <c r="AX1008" s="83"/>
      <c r="AY1008" s="82" t="s">
        <v>4963</v>
      </c>
      <c r="AZ1008" s="82">
        <v>1</v>
      </c>
      <c r="BA1008" s="82"/>
      <c r="BB1008" s="82"/>
      <c r="BC1008" s="87"/>
      <c r="BD1008" s="87"/>
      <c r="BE1008" s="87"/>
      <c r="BF1008" s="87"/>
      <c r="BG1008" s="82" t="s">
        <v>4888</v>
      </c>
      <c r="BH1008" s="82" t="s">
        <v>8802</v>
      </c>
      <c r="BI1008" s="82"/>
      <c r="BJ1008" s="82"/>
      <c r="BK1008" s="82"/>
      <c r="BL1008" s="86">
        <v>32377624.5</v>
      </c>
      <c r="BM1008" s="82">
        <v>2.4506000000000001</v>
      </c>
      <c r="BN1008" s="82" t="s">
        <v>4994</v>
      </c>
      <c r="BO1008" s="82"/>
      <c r="BP1008" s="88"/>
      <c r="BQ1008" s="88"/>
      <c r="BR1008" s="88"/>
      <c r="BS1008" s="82"/>
      <c r="BT1008" s="85"/>
    </row>
    <row r="1009" spans="1:72" hidden="1">
      <c r="A1009" s="82" t="s">
        <v>5159</v>
      </c>
      <c r="B1009" s="82" t="s">
        <v>9481</v>
      </c>
      <c r="C1009" s="82" t="s">
        <v>1365</v>
      </c>
      <c r="D1009" s="82" t="s">
        <v>5361</v>
      </c>
      <c r="E1009" s="82" t="s">
        <v>8373</v>
      </c>
      <c r="F1009" s="82" t="s">
        <v>4978</v>
      </c>
      <c r="G1009" s="83"/>
      <c r="H1009" s="84">
        <v>0</v>
      </c>
      <c r="I1009" s="85"/>
      <c r="J1009" s="82">
        <v>0</v>
      </c>
      <c r="K1009" s="86">
        <v>0</v>
      </c>
      <c r="L1009" s="82"/>
      <c r="M1009" s="82"/>
      <c r="N1009" s="82"/>
      <c r="O1009" s="82"/>
      <c r="P1009" s="82"/>
      <c r="Q1009" s="86"/>
      <c r="R1009" s="82"/>
      <c r="S1009" s="86"/>
      <c r="T1009" s="83">
        <v>45777</v>
      </c>
      <c r="U1009" s="82">
        <v>100</v>
      </c>
      <c r="V1009" s="82">
        <v>6635</v>
      </c>
      <c r="W1009" s="82" t="s">
        <v>4961</v>
      </c>
      <c r="X1009" s="82"/>
      <c r="Y1009" s="86"/>
      <c r="Z1009" s="86"/>
      <c r="AA1009" s="82"/>
      <c r="AB1009" s="86"/>
      <c r="AC1009" s="86"/>
      <c r="AD1009" s="86"/>
      <c r="AE1009" s="86"/>
      <c r="AF1009" s="86">
        <v>0</v>
      </c>
      <c r="AG1009" s="86">
        <v>-15914363.09</v>
      </c>
      <c r="AH1009" s="86">
        <v>15914363.09</v>
      </c>
      <c r="AI1009" s="86">
        <v>-16550734.92</v>
      </c>
      <c r="AJ1009" s="86"/>
      <c r="AK1009" s="82"/>
      <c r="AL1009" s="82"/>
      <c r="AM1009" s="82"/>
      <c r="AN1009" s="82"/>
      <c r="AO1009" s="82"/>
      <c r="AP1009" s="82"/>
      <c r="AQ1009" s="83"/>
      <c r="AR1009" s="83"/>
      <c r="AS1009" s="82"/>
      <c r="AT1009" s="82"/>
      <c r="AU1009" s="83"/>
      <c r="AV1009" s="82"/>
      <c r="AW1009" s="82"/>
      <c r="AX1009" s="83"/>
      <c r="AY1009" s="82"/>
      <c r="AZ1009" s="82"/>
      <c r="BA1009" s="82"/>
      <c r="BB1009" s="82"/>
      <c r="BC1009" s="87"/>
      <c r="BD1009" s="87"/>
      <c r="BE1009" s="87"/>
      <c r="BF1009" s="87"/>
      <c r="BG1009" s="82" t="s">
        <v>4888</v>
      </c>
      <c r="BH1009" s="82" t="s">
        <v>8802</v>
      </c>
      <c r="BI1009" s="82"/>
      <c r="BJ1009" s="82"/>
      <c r="BK1009" s="82"/>
      <c r="BL1009" s="86"/>
      <c r="BM1009" s="82"/>
      <c r="BN1009" s="82"/>
      <c r="BO1009" s="82"/>
      <c r="BP1009" s="88"/>
      <c r="BQ1009" s="88"/>
      <c r="BR1009" s="88"/>
      <c r="BS1009" s="82"/>
      <c r="BT1009" s="85"/>
    </row>
    <row r="1010" spans="1:72" hidden="1">
      <c r="A1010" s="82" t="s">
        <v>5159</v>
      </c>
      <c r="B1010" s="82" t="s">
        <v>9481</v>
      </c>
      <c r="C1010" s="82" t="s">
        <v>1426</v>
      </c>
      <c r="D1010" s="82" t="s">
        <v>3445</v>
      </c>
      <c r="E1010" s="82" t="s">
        <v>9582</v>
      </c>
      <c r="F1010" s="82" t="s">
        <v>4978</v>
      </c>
      <c r="G1010" s="83"/>
      <c r="H1010" s="84">
        <v>35820</v>
      </c>
      <c r="I1010" s="85"/>
      <c r="J1010" s="82">
        <v>1130</v>
      </c>
      <c r="K1010" s="86">
        <v>0</v>
      </c>
      <c r="L1010" s="82"/>
      <c r="M1010" s="82"/>
      <c r="N1010" s="82"/>
      <c r="O1010" s="82"/>
      <c r="P1010" s="82" t="s">
        <v>4987</v>
      </c>
      <c r="Q1010" s="86"/>
      <c r="R1010" s="82">
        <v>0</v>
      </c>
      <c r="S1010" s="86">
        <v>35820</v>
      </c>
      <c r="T1010" s="83">
        <v>45777</v>
      </c>
      <c r="U1010" s="82">
        <v>100</v>
      </c>
      <c r="V1010" s="82">
        <v>171885</v>
      </c>
      <c r="W1010" s="82" t="s">
        <v>4961</v>
      </c>
      <c r="X1010" s="82">
        <v>1313.6628000000001</v>
      </c>
      <c r="Y1010" s="86">
        <v>47055401.170000002</v>
      </c>
      <c r="Z1010" s="86"/>
      <c r="AA1010" s="82">
        <v>1165.3</v>
      </c>
      <c r="AB1010" s="86">
        <v>-3.03</v>
      </c>
      <c r="AC1010" s="86">
        <v>40476600</v>
      </c>
      <c r="AD1010" s="86">
        <v>40476600</v>
      </c>
      <c r="AE1010" s="86">
        <v>0</v>
      </c>
      <c r="AF1010" s="86">
        <v>-6578801.1699999999</v>
      </c>
      <c r="AG1010" s="86">
        <v>-5314355.17</v>
      </c>
      <c r="AH1010" s="86">
        <v>-1264446</v>
      </c>
      <c r="AI1010" s="86"/>
      <c r="AJ1010" s="86">
        <v>1321229248.6500001</v>
      </c>
      <c r="AK1010" s="82">
        <v>3.0636000000000001</v>
      </c>
      <c r="AL1010" s="82" t="s">
        <v>9583</v>
      </c>
      <c r="AM1010" s="82" t="s">
        <v>4979</v>
      </c>
      <c r="AN1010" s="82">
        <v>799027</v>
      </c>
      <c r="AO1010" s="82" t="s">
        <v>4988</v>
      </c>
      <c r="AP1010" s="82"/>
      <c r="AQ1010" s="83">
        <v>45524</v>
      </c>
      <c r="AR1010" s="83"/>
      <c r="AS1010" s="82">
        <v>0</v>
      </c>
      <c r="AT1010" s="82"/>
      <c r="AU1010" s="83">
        <v>45777</v>
      </c>
      <c r="AV1010" s="82" t="s">
        <v>4979</v>
      </c>
      <c r="AW1010" s="82">
        <v>1</v>
      </c>
      <c r="AX1010" s="83"/>
      <c r="AY1010" s="82" t="s">
        <v>4963</v>
      </c>
      <c r="AZ1010" s="82">
        <v>1</v>
      </c>
      <c r="BA1010" s="82"/>
      <c r="BB1010" s="82"/>
      <c r="BC1010" s="87"/>
      <c r="BD1010" s="87"/>
      <c r="BE1010" s="87"/>
      <c r="BF1010" s="87"/>
      <c r="BG1010" s="82" t="s">
        <v>4888</v>
      </c>
      <c r="BH1010" s="82" t="s">
        <v>8802</v>
      </c>
      <c r="BI1010" s="82"/>
      <c r="BJ1010" s="82"/>
      <c r="BK1010" s="82"/>
      <c r="BL1010" s="86">
        <v>40476600</v>
      </c>
      <c r="BM1010" s="82">
        <v>3.0636000000000001</v>
      </c>
      <c r="BN1010" s="82" t="s">
        <v>4988</v>
      </c>
      <c r="BO1010" s="82"/>
      <c r="BP1010" s="88"/>
      <c r="BQ1010" s="88"/>
      <c r="BR1010" s="88"/>
      <c r="BS1010" s="82"/>
      <c r="BT1010" s="85"/>
    </row>
    <row r="1011" spans="1:72" hidden="1">
      <c r="A1011" s="82" t="s">
        <v>5159</v>
      </c>
      <c r="B1011" s="82" t="s">
        <v>9481</v>
      </c>
      <c r="C1011" s="82" t="s">
        <v>1497</v>
      </c>
      <c r="D1011" s="82" t="s">
        <v>22057</v>
      </c>
      <c r="E1011" s="82" t="s">
        <v>9398</v>
      </c>
      <c r="F1011" s="82" t="s">
        <v>4978</v>
      </c>
      <c r="G1011" s="83"/>
      <c r="H1011" s="84">
        <v>48190</v>
      </c>
      <c r="I1011" s="85"/>
      <c r="J1011" s="82">
        <v>314.7</v>
      </c>
      <c r="K1011" s="86">
        <v>0</v>
      </c>
      <c r="L1011" s="82"/>
      <c r="M1011" s="82"/>
      <c r="N1011" s="82"/>
      <c r="O1011" s="82"/>
      <c r="P1011" s="82" t="s">
        <v>22058</v>
      </c>
      <c r="Q1011" s="86"/>
      <c r="R1011" s="82">
        <v>0</v>
      </c>
      <c r="S1011" s="86">
        <v>481900</v>
      </c>
      <c r="T1011" s="83">
        <v>45777</v>
      </c>
      <c r="U1011" s="82">
        <v>100</v>
      </c>
      <c r="V1011" s="82">
        <v>98188</v>
      </c>
      <c r="W1011" s="82" t="s">
        <v>4961</v>
      </c>
      <c r="X1011" s="82">
        <v>329.28190000000001</v>
      </c>
      <c r="Y1011" s="86">
        <v>15868095.380000001</v>
      </c>
      <c r="Z1011" s="86"/>
      <c r="AA1011" s="82">
        <v>323.45</v>
      </c>
      <c r="AB1011" s="86">
        <v>-2.71</v>
      </c>
      <c r="AC1011" s="86">
        <v>15165393</v>
      </c>
      <c r="AD1011" s="86">
        <v>15165393</v>
      </c>
      <c r="AE1011" s="86">
        <v>0</v>
      </c>
      <c r="AF1011" s="86">
        <v>-702702.38</v>
      </c>
      <c r="AG1011" s="86">
        <v>-281039.88</v>
      </c>
      <c r="AH1011" s="86">
        <v>-421662.5</v>
      </c>
      <c r="AI1011" s="86"/>
      <c r="AJ1011" s="86">
        <v>1321229248.6500001</v>
      </c>
      <c r="AK1011" s="82">
        <v>1.1477999999999999</v>
      </c>
      <c r="AL1011" s="82" t="s">
        <v>22059</v>
      </c>
      <c r="AM1011" s="82" t="s">
        <v>4979</v>
      </c>
      <c r="AN1011" s="82">
        <v>7173</v>
      </c>
      <c r="AO1011" s="82" t="s">
        <v>22060</v>
      </c>
      <c r="AP1011" s="82"/>
      <c r="AQ1011" s="83"/>
      <c r="AR1011" s="83"/>
      <c r="AS1011" s="82">
        <v>0</v>
      </c>
      <c r="AT1011" s="82"/>
      <c r="AU1011" s="83">
        <v>45777</v>
      </c>
      <c r="AV1011" s="82" t="s">
        <v>4979</v>
      </c>
      <c r="AW1011" s="82">
        <v>10</v>
      </c>
      <c r="AX1011" s="83"/>
      <c r="AY1011" s="82" t="s">
        <v>4963</v>
      </c>
      <c r="AZ1011" s="82">
        <v>1</v>
      </c>
      <c r="BA1011" s="82"/>
      <c r="BB1011" s="82"/>
      <c r="BC1011" s="87"/>
      <c r="BD1011" s="87"/>
      <c r="BE1011" s="87"/>
      <c r="BF1011" s="87"/>
      <c r="BG1011" s="82" t="s">
        <v>4888</v>
      </c>
      <c r="BH1011" s="82" t="s">
        <v>8802</v>
      </c>
      <c r="BI1011" s="82"/>
      <c r="BJ1011" s="82"/>
      <c r="BK1011" s="82"/>
      <c r="BL1011" s="86">
        <v>15165393</v>
      </c>
      <c r="BM1011" s="82">
        <v>1.1477999999999999</v>
      </c>
      <c r="BN1011" s="82" t="s">
        <v>22061</v>
      </c>
      <c r="BO1011" s="82"/>
      <c r="BP1011" s="88"/>
      <c r="BQ1011" s="88"/>
      <c r="BR1011" s="88"/>
      <c r="BS1011" s="82"/>
      <c r="BT1011" s="85"/>
    </row>
    <row r="1012" spans="1:72" hidden="1">
      <c r="A1012" s="82" t="s">
        <v>5159</v>
      </c>
      <c r="B1012" s="82" t="s">
        <v>9481</v>
      </c>
      <c r="C1012" s="82" t="s">
        <v>1618</v>
      </c>
      <c r="D1012" s="82" t="s">
        <v>5138</v>
      </c>
      <c r="E1012" s="82" t="s">
        <v>5139</v>
      </c>
      <c r="F1012" s="82" t="s">
        <v>4978</v>
      </c>
      <c r="G1012" s="83"/>
      <c r="H1012" s="84">
        <v>24005</v>
      </c>
      <c r="I1012" s="85"/>
      <c r="J1012" s="82">
        <v>746.5</v>
      </c>
      <c r="K1012" s="86">
        <v>0</v>
      </c>
      <c r="L1012" s="82"/>
      <c r="M1012" s="82"/>
      <c r="N1012" s="82"/>
      <c r="O1012" s="82"/>
      <c r="P1012" s="82" t="s">
        <v>5131</v>
      </c>
      <c r="Q1012" s="86"/>
      <c r="R1012" s="82">
        <v>0</v>
      </c>
      <c r="S1012" s="86">
        <v>48010</v>
      </c>
      <c r="T1012" s="83">
        <v>45777</v>
      </c>
      <c r="U1012" s="82">
        <v>100</v>
      </c>
      <c r="V1012" s="82">
        <v>24677</v>
      </c>
      <c r="W1012" s="82" t="s">
        <v>4961</v>
      </c>
      <c r="X1012" s="82">
        <v>1098.0273999999999</v>
      </c>
      <c r="Y1012" s="86">
        <v>26358147.59</v>
      </c>
      <c r="Z1012" s="86"/>
      <c r="AA1012" s="82">
        <v>748.5</v>
      </c>
      <c r="AB1012" s="86">
        <v>-0.27</v>
      </c>
      <c r="AC1012" s="86">
        <v>17919732.5</v>
      </c>
      <c r="AD1012" s="86">
        <v>17919732.5</v>
      </c>
      <c r="AE1012" s="86">
        <v>0</v>
      </c>
      <c r="AF1012" s="86">
        <v>-8438415.0899999999</v>
      </c>
      <c r="AG1012" s="86">
        <v>-8390405.0899999999</v>
      </c>
      <c r="AH1012" s="86">
        <v>-48010</v>
      </c>
      <c r="AI1012" s="86"/>
      <c r="AJ1012" s="86">
        <v>1321229248.6500001</v>
      </c>
      <c r="AK1012" s="82">
        <v>1.3563000000000001</v>
      </c>
      <c r="AL1012" s="82" t="s">
        <v>5140</v>
      </c>
      <c r="AM1012" s="82" t="s">
        <v>4979</v>
      </c>
      <c r="AN1012" s="82">
        <v>7250</v>
      </c>
      <c r="AO1012" s="82" t="s">
        <v>5015</v>
      </c>
      <c r="AP1012" s="82"/>
      <c r="AQ1012" s="83">
        <v>45708</v>
      </c>
      <c r="AR1012" s="83"/>
      <c r="AS1012" s="82">
        <v>0</v>
      </c>
      <c r="AT1012" s="82"/>
      <c r="AU1012" s="83">
        <v>45777</v>
      </c>
      <c r="AV1012" s="82" t="s">
        <v>4979</v>
      </c>
      <c r="AW1012" s="82">
        <v>2</v>
      </c>
      <c r="AX1012" s="83"/>
      <c r="AY1012" s="82" t="s">
        <v>4963</v>
      </c>
      <c r="AZ1012" s="82">
        <v>1</v>
      </c>
      <c r="BA1012" s="82"/>
      <c r="BB1012" s="82"/>
      <c r="BC1012" s="87"/>
      <c r="BD1012" s="87"/>
      <c r="BE1012" s="87"/>
      <c r="BF1012" s="87"/>
      <c r="BG1012" s="82" t="s">
        <v>4888</v>
      </c>
      <c r="BH1012" s="82" t="s">
        <v>8802</v>
      </c>
      <c r="BI1012" s="82"/>
      <c r="BJ1012" s="82"/>
      <c r="BK1012" s="82"/>
      <c r="BL1012" s="86">
        <v>17919732.5</v>
      </c>
      <c r="BM1012" s="82">
        <v>1.3563000000000001</v>
      </c>
      <c r="BN1012" s="82" t="s">
        <v>5002</v>
      </c>
      <c r="BO1012" s="82"/>
      <c r="BP1012" s="88"/>
      <c r="BQ1012" s="88"/>
      <c r="BR1012" s="88"/>
      <c r="BS1012" s="82"/>
      <c r="BT1012" s="85"/>
    </row>
    <row r="1013" spans="1:72" hidden="1">
      <c r="A1013" s="82" t="s">
        <v>5159</v>
      </c>
      <c r="B1013" s="82" t="s">
        <v>9481</v>
      </c>
      <c r="C1013" s="82" t="s">
        <v>1639</v>
      </c>
      <c r="D1013" s="82" t="s">
        <v>8479</v>
      </c>
      <c r="E1013" s="82" t="s">
        <v>8277</v>
      </c>
      <c r="F1013" s="82" t="s">
        <v>4978</v>
      </c>
      <c r="G1013" s="83"/>
      <c r="H1013" s="84">
        <v>48851</v>
      </c>
      <c r="I1013" s="85"/>
      <c r="J1013" s="82">
        <v>2208.1</v>
      </c>
      <c r="K1013" s="86">
        <v>0</v>
      </c>
      <c r="L1013" s="82"/>
      <c r="M1013" s="82"/>
      <c r="N1013" s="82"/>
      <c r="O1013" s="82"/>
      <c r="P1013" s="82" t="s">
        <v>4960</v>
      </c>
      <c r="Q1013" s="86"/>
      <c r="R1013" s="82">
        <v>0</v>
      </c>
      <c r="S1013" s="86">
        <v>244255</v>
      </c>
      <c r="T1013" s="83">
        <v>45777</v>
      </c>
      <c r="U1013" s="82">
        <v>100</v>
      </c>
      <c r="V1013" s="82">
        <v>6665</v>
      </c>
      <c r="W1013" s="82" t="s">
        <v>4961</v>
      </c>
      <c r="X1013" s="82">
        <v>1720.7276999999999</v>
      </c>
      <c r="Y1013" s="86">
        <v>84059268.359999999</v>
      </c>
      <c r="Z1013" s="86"/>
      <c r="AA1013" s="82">
        <v>2205</v>
      </c>
      <c r="AB1013" s="86">
        <v>0.14000000000000001</v>
      </c>
      <c r="AC1013" s="86">
        <v>107867893.09999999</v>
      </c>
      <c r="AD1013" s="86">
        <v>107867893.09999999</v>
      </c>
      <c r="AE1013" s="86">
        <v>0</v>
      </c>
      <c r="AF1013" s="86">
        <v>23808624.739999998</v>
      </c>
      <c r="AG1013" s="86">
        <v>23657186.640000001</v>
      </c>
      <c r="AH1013" s="86">
        <v>151438.1</v>
      </c>
      <c r="AI1013" s="86"/>
      <c r="AJ1013" s="86">
        <v>1321229248.6500001</v>
      </c>
      <c r="AK1013" s="82">
        <v>8.1641999999999992</v>
      </c>
      <c r="AL1013" s="82" t="s">
        <v>8480</v>
      </c>
      <c r="AM1013" s="82" t="s">
        <v>4979</v>
      </c>
      <c r="AN1013" s="82">
        <v>7263</v>
      </c>
      <c r="AO1013" s="82" t="s">
        <v>4962</v>
      </c>
      <c r="AP1013" s="82"/>
      <c r="AQ1013" s="83">
        <v>45491</v>
      </c>
      <c r="AR1013" s="83"/>
      <c r="AS1013" s="82">
        <v>0</v>
      </c>
      <c r="AT1013" s="82"/>
      <c r="AU1013" s="83">
        <v>45777</v>
      </c>
      <c r="AV1013" s="82" t="s">
        <v>4979</v>
      </c>
      <c r="AW1013" s="82">
        <v>5</v>
      </c>
      <c r="AX1013" s="83"/>
      <c r="AY1013" s="82" t="s">
        <v>4963</v>
      </c>
      <c r="AZ1013" s="82">
        <v>1</v>
      </c>
      <c r="BA1013" s="82"/>
      <c r="BB1013" s="82"/>
      <c r="BC1013" s="87"/>
      <c r="BD1013" s="87"/>
      <c r="BE1013" s="87"/>
      <c r="BF1013" s="87"/>
      <c r="BG1013" s="82" t="s">
        <v>4888</v>
      </c>
      <c r="BH1013" s="82" t="s">
        <v>8802</v>
      </c>
      <c r="BI1013" s="82"/>
      <c r="BJ1013" s="82"/>
      <c r="BK1013" s="82"/>
      <c r="BL1013" s="86">
        <v>107867893.09999999</v>
      </c>
      <c r="BM1013" s="82">
        <v>8.1641999999999992</v>
      </c>
      <c r="BN1013" s="82" t="s">
        <v>4964</v>
      </c>
      <c r="BO1013" s="82"/>
      <c r="BP1013" s="88"/>
      <c r="BQ1013" s="88"/>
      <c r="BR1013" s="88"/>
      <c r="BS1013" s="82"/>
      <c r="BT1013" s="85"/>
    </row>
    <row r="1014" spans="1:72" hidden="1">
      <c r="A1014" s="82" t="s">
        <v>5159</v>
      </c>
      <c r="B1014" s="82" t="s">
        <v>9481</v>
      </c>
      <c r="C1014" s="82" t="s">
        <v>1721</v>
      </c>
      <c r="D1014" s="82" t="s">
        <v>22116</v>
      </c>
      <c r="E1014" s="82" t="s">
        <v>22117</v>
      </c>
      <c r="F1014" s="82" t="s">
        <v>4978</v>
      </c>
      <c r="G1014" s="83"/>
      <c r="H1014" s="84">
        <v>3399</v>
      </c>
      <c r="I1014" s="85"/>
      <c r="J1014" s="82">
        <v>6336</v>
      </c>
      <c r="K1014" s="86">
        <v>0</v>
      </c>
      <c r="L1014" s="82"/>
      <c r="M1014" s="82"/>
      <c r="N1014" s="82"/>
      <c r="O1014" s="82"/>
      <c r="P1014" s="82" t="s">
        <v>22118</v>
      </c>
      <c r="Q1014" s="86"/>
      <c r="R1014" s="82">
        <v>0</v>
      </c>
      <c r="S1014" s="86">
        <v>33990</v>
      </c>
      <c r="T1014" s="83">
        <v>45777</v>
      </c>
      <c r="U1014" s="82">
        <v>100</v>
      </c>
      <c r="V1014" s="82">
        <v>6476</v>
      </c>
      <c r="W1014" s="82" t="s">
        <v>4961</v>
      </c>
      <c r="X1014" s="82">
        <v>6512.2754000000004</v>
      </c>
      <c r="Y1014" s="86">
        <v>22135224.030000001</v>
      </c>
      <c r="Z1014" s="86"/>
      <c r="AA1014" s="82">
        <v>6477.5</v>
      </c>
      <c r="AB1014" s="86">
        <v>-2.1800000000000002</v>
      </c>
      <c r="AC1014" s="86">
        <v>21536064</v>
      </c>
      <c r="AD1014" s="86">
        <v>21536064</v>
      </c>
      <c r="AE1014" s="86">
        <v>0</v>
      </c>
      <c r="AF1014" s="86">
        <v>-599160.03</v>
      </c>
      <c r="AG1014" s="86">
        <v>-118201.53</v>
      </c>
      <c r="AH1014" s="86">
        <v>-480958.5</v>
      </c>
      <c r="AI1014" s="86"/>
      <c r="AJ1014" s="86">
        <v>1321229248.6500001</v>
      </c>
      <c r="AK1014" s="82">
        <v>1.63</v>
      </c>
      <c r="AL1014" s="82" t="s">
        <v>22119</v>
      </c>
      <c r="AM1014" s="82" t="s">
        <v>4979</v>
      </c>
      <c r="AN1014" s="82">
        <v>6297</v>
      </c>
      <c r="AO1014" s="82" t="s">
        <v>4993</v>
      </c>
      <c r="AP1014" s="82"/>
      <c r="AQ1014" s="83"/>
      <c r="AR1014" s="83"/>
      <c r="AS1014" s="82">
        <v>0</v>
      </c>
      <c r="AT1014" s="82"/>
      <c r="AU1014" s="83">
        <v>45777</v>
      </c>
      <c r="AV1014" s="82" t="s">
        <v>4979</v>
      </c>
      <c r="AW1014" s="82">
        <v>10</v>
      </c>
      <c r="AX1014" s="83"/>
      <c r="AY1014" s="82" t="s">
        <v>4963</v>
      </c>
      <c r="AZ1014" s="82">
        <v>1</v>
      </c>
      <c r="BA1014" s="82"/>
      <c r="BB1014" s="82"/>
      <c r="BC1014" s="87"/>
      <c r="BD1014" s="87"/>
      <c r="BE1014" s="87"/>
      <c r="BF1014" s="87"/>
      <c r="BG1014" s="82" t="s">
        <v>4888</v>
      </c>
      <c r="BH1014" s="82" t="s">
        <v>8802</v>
      </c>
      <c r="BI1014" s="82"/>
      <c r="BJ1014" s="82"/>
      <c r="BK1014" s="82"/>
      <c r="BL1014" s="86">
        <v>21536064</v>
      </c>
      <c r="BM1014" s="82">
        <v>1.63</v>
      </c>
      <c r="BN1014" s="82" t="s">
        <v>4994</v>
      </c>
      <c r="BO1014" s="82"/>
      <c r="BP1014" s="88"/>
      <c r="BQ1014" s="88"/>
      <c r="BR1014" s="88"/>
      <c r="BS1014" s="82"/>
      <c r="BT1014" s="85"/>
    </row>
    <row r="1015" spans="1:72" hidden="1">
      <c r="A1015" s="82" t="s">
        <v>5159</v>
      </c>
      <c r="B1015" s="82" t="s">
        <v>9481</v>
      </c>
      <c r="C1015" s="82" t="s">
        <v>1763</v>
      </c>
      <c r="D1015" s="82" t="s">
        <v>8543</v>
      </c>
      <c r="E1015" s="82" t="s">
        <v>8544</v>
      </c>
      <c r="F1015" s="82" t="s">
        <v>4978</v>
      </c>
      <c r="G1015" s="83"/>
      <c r="H1015" s="84">
        <v>196476</v>
      </c>
      <c r="I1015" s="85"/>
      <c r="J1015" s="82">
        <v>262.05</v>
      </c>
      <c r="K1015" s="86">
        <v>0</v>
      </c>
      <c r="L1015" s="82"/>
      <c r="M1015" s="82"/>
      <c r="N1015" s="82"/>
      <c r="O1015" s="82"/>
      <c r="P1015" s="82" t="s">
        <v>8279</v>
      </c>
      <c r="Q1015" s="86"/>
      <c r="R1015" s="82">
        <v>0</v>
      </c>
      <c r="S1015" s="86">
        <v>392952</v>
      </c>
      <c r="T1015" s="83">
        <v>45777</v>
      </c>
      <c r="U1015" s="82">
        <v>100</v>
      </c>
      <c r="V1015" s="82">
        <v>22452</v>
      </c>
      <c r="W1015" s="82" t="s">
        <v>4961</v>
      </c>
      <c r="X1015" s="82">
        <v>280.4246</v>
      </c>
      <c r="Y1015" s="86">
        <v>55096701.390000001</v>
      </c>
      <c r="Z1015" s="86"/>
      <c r="AA1015" s="82">
        <v>261.3</v>
      </c>
      <c r="AB1015" s="86">
        <v>0.28999999999999998</v>
      </c>
      <c r="AC1015" s="86">
        <v>51486535.799999997</v>
      </c>
      <c r="AD1015" s="86">
        <v>51486535.799999997</v>
      </c>
      <c r="AE1015" s="86">
        <v>0</v>
      </c>
      <c r="AF1015" s="86">
        <v>-3610165.59</v>
      </c>
      <c r="AG1015" s="86">
        <v>-3757522.59</v>
      </c>
      <c r="AH1015" s="86">
        <v>147357</v>
      </c>
      <c r="AI1015" s="86"/>
      <c r="AJ1015" s="86">
        <v>1321229248.6500001</v>
      </c>
      <c r="AK1015" s="82">
        <v>3.8969</v>
      </c>
      <c r="AL1015" s="82" t="s">
        <v>8545</v>
      </c>
      <c r="AM1015" s="82" t="s">
        <v>4979</v>
      </c>
      <c r="AN1015" s="82">
        <v>74506</v>
      </c>
      <c r="AO1015" s="82" t="s">
        <v>8280</v>
      </c>
      <c r="AP1015" s="82"/>
      <c r="AQ1015" s="83">
        <v>45488</v>
      </c>
      <c r="AR1015" s="83"/>
      <c r="AS1015" s="82">
        <v>0</v>
      </c>
      <c r="AT1015" s="82"/>
      <c r="AU1015" s="83">
        <v>45777</v>
      </c>
      <c r="AV1015" s="82" t="s">
        <v>4979</v>
      </c>
      <c r="AW1015" s="82">
        <v>2</v>
      </c>
      <c r="AX1015" s="83"/>
      <c r="AY1015" s="82" t="s">
        <v>4963</v>
      </c>
      <c r="AZ1015" s="82">
        <v>1</v>
      </c>
      <c r="BA1015" s="82"/>
      <c r="BB1015" s="82"/>
      <c r="BC1015" s="87"/>
      <c r="BD1015" s="87"/>
      <c r="BE1015" s="87"/>
      <c r="BF1015" s="87"/>
      <c r="BG1015" s="82" t="s">
        <v>4888</v>
      </c>
      <c r="BH1015" s="82" t="s">
        <v>8802</v>
      </c>
      <c r="BI1015" s="82"/>
      <c r="BJ1015" s="82"/>
      <c r="BK1015" s="82"/>
      <c r="BL1015" s="86">
        <v>51486535.799999997</v>
      </c>
      <c r="BM1015" s="82">
        <v>3.8969</v>
      </c>
      <c r="BN1015" s="82" t="s">
        <v>4964</v>
      </c>
      <c r="BO1015" s="82"/>
      <c r="BP1015" s="88"/>
      <c r="BQ1015" s="88"/>
      <c r="BR1015" s="88"/>
      <c r="BS1015" s="82"/>
      <c r="BT1015" s="85"/>
    </row>
    <row r="1016" spans="1:72" hidden="1">
      <c r="A1016" s="82" t="s">
        <v>5159</v>
      </c>
      <c r="B1016" s="82" t="s">
        <v>9481</v>
      </c>
      <c r="C1016" s="82" t="s">
        <v>1837</v>
      </c>
      <c r="D1016" s="82" t="s">
        <v>6109</v>
      </c>
      <c r="E1016" s="82" t="s">
        <v>8636</v>
      </c>
      <c r="F1016" s="82" t="s">
        <v>4978</v>
      </c>
      <c r="G1016" s="83"/>
      <c r="H1016" s="84">
        <v>77364</v>
      </c>
      <c r="I1016" s="85"/>
      <c r="J1016" s="82">
        <v>267.69</v>
      </c>
      <c r="K1016" s="86">
        <v>0</v>
      </c>
      <c r="L1016" s="82"/>
      <c r="M1016" s="82"/>
      <c r="N1016" s="82"/>
      <c r="O1016" s="82"/>
      <c r="P1016" s="82" t="s">
        <v>8279</v>
      </c>
      <c r="Q1016" s="86"/>
      <c r="R1016" s="82">
        <v>0</v>
      </c>
      <c r="S1016" s="86">
        <v>773640</v>
      </c>
      <c r="T1016" s="83">
        <v>45777</v>
      </c>
      <c r="U1016" s="82">
        <v>100</v>
      </c>
      <c r="V1016" s="82">
        <v>83964</v>
      </c>
      <c r="W1016" s="82" t="s">
        <v>4961</v>
      </c>
      <c r="X1016" s="82">
        <v>252.21420000000001</v>
      </c>
      <c r="Y1016" s="86">
        <v>19512302.48</v>
      </c>
      <c r="Z1016" s="86"/>
      <c r="AA1016" s="82">
        <v>274.64</v>
      </c>
      <c r="AB1016" s="86">
        <v>-2.5299999999999998</v>
      </c>
      <c r="AC1016" s="86">
        <v>20709569.16</v>
      </c>
      <c r="AD1016" s="86">
        <v>20709569.16</v>
      </c>
      <c r="AE1016" s="86">
        <v>0</v>
      </c>
      <c r="AF1016" s="86">
        <v>1197266.68</v>
      </c>
      <c r="AG1016" s="86">
        <v>1734946.48</v>
      </c>
      <c r="AH1016" s="86">
        <v>-537679.80000000005</v>
      </c>
      <c r="AI1016" s="86"/>
      <c r="AJ1016" s="86">
        <v>1321229248.6500001</v>
      </c>
      <c r="AK1016" s="82">
        <v>1.5673999999999999</v>
      </c>
      <c r="AL1016" s="82" t="s">
        <v>8637</v>
      </c>
      <c r="AM1016" s="82" t="s">
        <v>4979</v>
      </c>
      <c r="AN1016" s="82">
        <v>782772</v>
      </c>
      <c r="AO1016" s="82" t="s">
        <v>8280</v>
      </c>
      <c r="AP1016" s="82"/>
      <c r="AQ1016" s="83"/>
      <c r="AR1016" s="83"/>
      <c r="AS1016" s="82">
        <v>0</v>
      </c>
      <c r="AT1016" s="82"/>
      <c r="AU1016" s="83">
        <v>45777</v>
      </c>
      <c r="AV1016" s="82" t="s">
        <v>4979</v>
      </c>
      <c r="AW1016" s="82">
        <v>10</v>
      </c>
      <c r="AX1016" s="83"/>
      <c r="AY1016" s="82" t="s">
        <v>4963</v>
      </c>
      <c r="AZ1016" s="82">
        <v>1</v>
      </c>
      <c r="BA1016" s="82"/>
      <c r="BB1016" s="82"/>
      <c r="BC1016" s="87"/>
      <c r="BD1016" s="87"/>
      <c r="BE1016" s="87"/>
      <c r="BF1016" s="87"/>
      <c r="BG1016" s="82" t="s">
        <v>4888</v>
      </c>
      <c r="BH1016" s="82" t="s">
        <v>8802</v>
      </c>
      <c r="BI1016" s="82"/>
      <c r="BJ1016" s="82"/>
      <c r="BK1016" s="82"/>
      <c r="BL1016" s="86">
        <v>20709569.16</v>
      </c>
      <c r="BM1016" s="82">
        <v>1.5673999999999999</v>
      </c>
      <c r="BN1016" s="82" t="s">
        <v>4964</v>
      </c>
      <c r="BO1016" s="82"/>
      <c r="BP1016" s="88"/>
      <c r="BQ1016" s="88"/>
      <c r="BR1016" s="88"/>
      <c r="BS1016" s="82"/>
      <c r="BT1016" s="85"/>
    </row>
    <row r="1017" spans="1:72" hidden="1">
      <c r="A1017" s="82" t="s">
        <v>5159</v>
      </c>
      <c r="B1017" s="82" t="s">
        <v>9481</v>
      </c>
      <c r="C1017" s="82" t="s">
        <v>20754</v>
      </c>
      <c r="D1017" s="82" t="s">
        <v>20907</v>
      </c>
      <c r="E1017" s="82" t="s">
        <v>20908</v>
      </c>
      <c r="F1017" s="82" t="s">
        <v>4978</v>
      </c>
      <c r="G1017" s="83"/>
      <c r="H1017" s="84">
        <v>116330</v>
      </c>
      <c r="I1017" s="85"/>
      <c r="J1017" s="82">
        <v>477.05</v>
      </c>
      <c r="K1017" s="86">
        <v>0</v>
      </c>
      <c r="L1017" s="82"/>
      <c r="M1017" s="82"/>
      <c r="N1017" s="82"/>
      <c r="O1017" s="82"/>
      <c r="P1017" s="82" t="s">
        <v>5052</v>
      </c>
      <c r="Q1017" s="86"/>
      <c r="R1017" s="82">
        <v>0</v>
      </c>
      <c r="S1017" s="86">
        <v>1163300</v>
      </c>
      <c r="T1017" s="83">
        <v>45777</v>
      </c>
      <c r="U1017" s="82">
        <v>100</v>
      </c>
      <c r="V1017" s="82">
        <v>179045</v>
      </c>
      <c r="W1017" s="82" t="s">
        <v>4961</v>
      </c>
      <c r="X1017" s="82">
        <v>290</v>
      </c>
      <c r="Y1017" s="86">
        <v>33735700</v>
      </c>
      <c r="Z1017" s="86"/>
      <c r="AA1017" s="82">
        <v>488.45</v>
      </c>
      <c r="AB1017" s="86">
        <v>-2.33</v>
      </c>
      <c r="AC1017" s="86">
        <v>55495226.5</v>
      </c>
      <c r="AD1017" s="86">
        <v>55495226.5</v>
      </c>
      <c r="AE1017" s="86">
        <v>0</v>
      </c>
      <c r="AF1017" s="86">
        <v>21759526.5</v>
      </c>
      <c r="AG1017" s="86">
        <v>23085688.5</v>
      </c>
      <c r="AH1017" s="86">
        <v>-1326162</v>
      </c>
      <c r="AI1017" s="86"/>
      <c r="AJ1017" s="86">
        <v>1321229248.6500001</v>
      </c>
      <c r="AK1017" s="82">
        <v>4.2003000000000004</v>
      </c>
      <c r="AL1017" s="82" t="s">
        <v>20909</v>
      </c>
      <c r="AM1017" s="82" t="s">
        <v>4979</v>
      </c>
      <c r="AN1017" s="82">
        <v>800341</v>
      </c>
      <c r="AO1017" s="82" t="s">
        <v>5015</v>
      </c>
      <c r="AP1017" s="82"/>
      <c r="AQ1017" s="83"/>
      <c r="AR1017" s="83"/>
      <c r="AS1017" s="82">
        <v>0</v>
      </c>
      <c r="AT1017" s="82"/>
      <c r="AU1017" s="83">
        <v>45777</v>
      </c>
      <c r="AV1017" s="82" t="s">
        <v>4979</v>
      </c>
      <c r="AW1017" s="82">
        <v>10</v>
      </c>
      <c r="AX1017" s="83"/>
      <c r="AY1017" s="82" t="s">
        <v>4963</v>
      </c>
      <c r="AZ1017" s="82">
        <v>1</v>
      </c>
      <c r="BA1017" s="82"/>
      <c r="BB1017" s="82"/>
      <c r="BC1017" s="87"/>
      <c r="BD1017" s="87"/>
      <c r="BE1017" s="87"/>
      <c r="BF1017" s="87"/>
      <c r="BG1017" s="82" t="s">
        <v>4888</v>
      </c>
      <c r="BH1017" s="82" t="s">
        <v>8802</v>
      </c>
      <c r="BI1017" s="82"/>
      <c r="BJ1017" s="82"/>
      <c r="BK1017" s="82"/>
      <c r="BL1017" s="86">
        <v>55495226.5</v>
      </c>
      <c r="BM1017" s="82">
        <v>4.2003000000000004</v>
      </c>
      <c r="BN1017" s="82" t="s">
        <v>5002</v>
      </c>
      <c r="BO1017" s="82"/>
      <c r="BP1017" s="88"/>
      <c r="BQ1017" s="88"/>
      <c r="BR1017" s="88"/>
      <c r="BS1017" s="82"/>
      <c r="BT1017" s="85"/>
    </row>
    <row r="1018" spans="1:72" hidden="1">
      <c r="A1018" s="82" t="s">
        <v>5159</v>
      </c>
      <c r="B1018" s="82" t="s">
        <v>9481</v>
      </c>
      <c r="C1018" s="82" t="s">
        <v>21111</v>
      </c>
      <c r="D1018" s="82" t="s">
        <v>21267</v>
      </c>
      <c r="E1018" s="82" t="s">
        <v>21268</v>
      </c>
      <c r="F1018" s="82" t="s">
        <v>4978</v>
      </c>
      <c r="G1018" s="83"/>
      <c r="H1018" s="84">
        <v>18902</v>
      </c>
      <c r="I1018" s="85"/>
      <c r="J1018" s="82">
        <v>340.2</v>
      </c>
      <c r="K1018" s="86">
        <v>0</v>
      </c>
      <c r="L1018" s="82"/>
      <c r="M1018" s="82"/>
      <c r="N1018" s="82"/>
      <c r="O1018" s="82"/>
      <c r="P1018" s="82" t="s">
        <v>5039</v>
      </c>
      <c r="Q1018" s="86"/>
      <c r="R1018" s="82">
        <v>0</v>
      </c>
      <c r="S1018" s="86">
        <v>189020</v>
      </c>
      <c r="T1018" s="83">
        <v>45777</v>
      </c>
      <c r="U1018" s="82">
        <v>100</v>
      </c>
      <c r="V1018" s="82">
        <v>180480</v>
      </c>
      <c r="W1018" s="82" t="s">
        <v>4961</v>
      </c>
      <c r="X1018" s="82">
        <v>425</v>
      </c>
      <c r="Y1018" s="86">
        <v>8033350</v>
      </c>
      <c r="Z1018" s="86"/>
      <c r="AA1018" s="82">
        <v>353.55</v>
      </c>
      <c r="AB1018" s="86">
        <v>-3.78</v>
      </c>
      <c r="AC1018" s="86">
        <v>6430460.4000000004</v>
      </c>
      <c r="AD1018" s="86">
        <v>6430460.4000000004</v>
      </c>
      <c r="AE1018" s="86">
        <v>0</v>
      </c>
      <c r="AF1018" s="86">
        <v>-1602889.6</v>
      </c>
      <c r="AG1018" s="86">
        <v>-1350547.9</v>
      </c>
      <c r="AH1018" s="86">
        <v>-252341.7</v>
      </c>
      <c r="AI1018" s="86"/>
      <c r="AJ1018" s="86">
        <v>1321229248.6500001</v>
      </c>
      <c r="AK1018" s="82">
        <v>0.48670000000000002</v>
      </c>
      <c r="AL1018" s="82" t="s">
        <v>21269</v>
      </c>
      <c r="AM1018" s="82" t="s">
        <v>4979</v>
      </c>
      <c r="AN1018" s="82">
        <v>800581</v>
      </c>
      <c r="AO1018" s="82" t="s">
        <v>5041</v>
      </c>
      <c r="AP1018" s="82"/>
      <c r="AQ1018" s="83"/>
      <c r="AR1018" s="83"/>
      <c r="AS1018" s="82">
        <v>0</v>
      </c>
      <c r="AT1018" s="82"/>
      <c r="AU1018" s="83">
        <v>45777</v>
      </c>
      <c r="AV1018" s="82" t="s">
        <v>4979</v>
      </c>
      <c r="AW1018" s="82">
        <v>10</v>
      </c>
      <c r="AX1018" s="83"/>
      <c r="AY1018" s="82" t="s">
        <v>4963</v>
      </c>
      <c r="AZ1018" s="82">
        <v>1</v>
      </c>
      <c r="BA1018" s="82"/>
      <c r="BB1018" s="82"/>
      <c r="BC1018" s="87"/>
      <c r="BD1018" s="87"/>
      <c r="BE1018" s="87"/>
      <c r="BF1018" s="87"/>
      <c r="BG1018" s="82" t="s">
        <v>4888</v>
      </c>
      <c r="BH1018" s="82" t="s">
        <v>8802</v>
      </c>
      <c r="BI1018" s="82"/>
      <c r="BJ1018" s="82"/>
      <c r="BK1018" s="82"/>
      <c r="BL1018" s="86">
        <v>6430460.4000000004</v>
      </c>
      <c r="BM1018" s="82">
        <v>0.48670000000000002</v>
      </c>
      <c r="BN1018" s="82" t="s">
        <v>5002</v>
      </c>
      <c r="BO1018" s="82"/>
      <c r="BP1018" s="88"/>
      <c r="BQ1018" s="88"/>
      <c r="BR1018" s="88"/>
      <c r="BS1018" s="82"/>
      <c r="BT1018" s="85"/>
    </row>
    <row r="1019" spans="1:72" hidden="1">
      <c r="A1019" s="82" t="s">
        <v>5159</v>
      </c>
      <c r="B1019" s="82" t="s">
        <v>9481</v>
      </c>
      <c r="C1019" s="82" t="s">
        <v>2662</v>
      </c>
      <c r="D1019" s="82" t="s">
        <v>12401</v>
      </c>
      <c r="E1019" s="82" t="s">
        <v>12402</v>
      </c>
      <c r="F1019" s="82" t="s">
        <v>4978</v>
      </c>
      <c r="G1019" s="83"/>
      <c r="H1019" s="84">
        <v>150137</v>
      </c>
      <c r="I1019" s="85"/>
      <c r="J1019" s="82">
        <v>198.69</v>
      </c>
      <c r="K1019" s="86">
        <v>0</v>
      </c>
      <c r="L1019" s="82"/>
      <c r="M1019" s="82"/>
      <c r="N1019" s="82"/>
      <c r="O1019" s="82"/>
      <c r="P1019" s="82" t="s">
        <v>4992</v>
      </c>
      <c r="Q1019" s="86"/>
      <c r="R1019" s="82">
        <v>0</v>
      </c>
      <c r="S1019" s="86">
        <v>1501370</v>
      </c>
      <c r="T1019" s="83">
        <v>45777</v>
      </c>
      <c r="U1019" s="82">
        <v>100</v>
      </c>
      <c r="V1019" s="82">
        <v>132205</v>
      </c>
      <c r="W1019" s="82" t="s">
        <v>4961</v>
      </c>
      <c r="X1019" s="82">
        <v>302.19760000000002</v>
      </c>
      <c r="Y1019" s="86">
        <v>45371041.560000002</v>
      </c>
      <c r="Z1019" s="86"/>
      <c r="AA1019" s="82">
        <v>208.74</v>
      </c>
      <c r="AB1019" s="86">
        <v>-4.8099999999999996</v>
      </c>
      <c r="AC1019" s="86">
        <v>29830720.530000001</v>
      </c>
      <c r="AD1019" s="86">
        <v>29830720.530000001</v>
      </c>
      <c r="AE1019" s="86">
        <v>0</v>
      </c>
      <c r="AF1019" s="86">
        <v>-15540321.029999999</v>
      </c>
      <c r="AG1019" s="86">
        <v>-14031444.18</v>
      </c>
      <c r="AH1019" s="86">
        <v>-1508876.85</v>
      </c>
      <c r="AI1019" s="86"/>
      <c r="AJ1019" s="86">
        <v>1321229248.6500001</v>
      </c>
      <c r="AK1019" s="82">
        <v>2.2578</v>
      </c>
      <c r="AL1019" s="82" t="s">
        <v>12403</v>
      </c>
      <c r="AM1019" s="82" t="s">
        <v>4979</v>
      </c>
      <c r="AN1019" s="82">
        <v>793064</v>
      </c>
      <c r="AO1019" s="82" t="s">
        <v>4993</v>
      </c>
      <c r="AP1019" s="82"/>
      <c r="AQ1019" s="83"/>
      <c r="AR1019" s="83"/>
      <c r="AS1019" s="82">
        <v>0</v>
      </c>
      <c r="AT1019" s="82"/>
      <c r="AU1019" s="83">
        <v>45777</v>
      </c>
      <c r="AV1019" s="82" t="s">
        <v>4979</v>
      </c>
      <c r="AW1019" s="82">
        <v>10</v>
      </c>
      <c r="AX1019" s="83"/>
      <c r="AY1019" s="82" t="s">
        <v>4963</v>
      </c>
      <c r="AZ1019" s="82">
        <v>1</v>
      </c>
      <c r="BA1019" s="82"/>
      <c r="BB1019" s="82"/>
      <c r="BC1019" s="87"/>
      <c r="BD1019" s="87"/>
      <c r="BE1019" s="87"/>
      <c r="BF1019" s="87"/>
      <c r="BG1019" s="82" t="s">
        <v>4888</v>
      </c>
      <c r="BH1019" s="82" t="s">
        <v>8802</v>
      </c>
      <c r="BI1019" s="82"/>
      <c r="BJ1019" s="82"/>
      <c r="BK1019" s="82"/>
      <c r="BL1019" s="86">
        <v>29830720.530000001</v>
      </c>
      <c r="BM1019" s="82">
        <v>2.2578</v>
      </c>
      <c r="BN1019" s="82" t="s">
        <v>4994</v>
      </c>
      <c r="BO1019" s="82"/>
      <c r="BP1019" s="88"/>
      <c r="BQ1019" s="88"/>
      <c r="BR1019" s="88"/>
      <c r="BS1019" s="82"/>
      <c r="BT1019" s="85"/>
    </row>
    <row r="1020" spans="1:72" hidden="1">
      <c r="A1020" s="82" t="s">
        <v>5159</v>
      </c>
      <c r="B1020" s="82" t="s">
        <v>9481</v>
      </c>
      <c r="C1020" s="82" t="s">
        <v>2585</v>
      </c>
      <c r="D1020" s="82" t="s">
        <v>8990</v>
      </c>
      <c r="E1020" s="82" t="s">
        <v>8991</v>
      </c>
      <c r="F1020" s="82" t="s">
        <v>4978</v>
      </c>
      <c r="G1020" s="83"/>
      <c r="H1020" s="84">
        <v>51367</v>
      </c>
      <c r="I1020" s="85"/>
      <c r="J1020" s="82">
        <v>873.55</v>
      </c>
      <c r="K1020" s="86">
        <v>0</v>
      </c>
      <c r="L1020" s="82"/>
      <c r="M1020" s="82"/>
      <c r="N1020" s="82"/>
      <c r="O1020" s="82"/>
      <c r="P1020" s="82" t="s">
        <v>8279</v>
      </c>
      <c r="Q1020" s="86"/>
      <c r="R1020" s="82">
        <v>0</v>
      </c>
      <c r="S1020" s="86">
        <v>513670</v>
      </c>
      <c r="T1020" s="83">
        <v>45777</v>
      </c>
      <c r="U1020" s="82">
        <v>100</v>
      </c>
      <c r="V1020" s="82">
        <v>117688</v>
      </c>
      <c r="W1020" s="82" t="s">
        <v>4961</v>
      </c>
      <c r="X1020" s="82">
        <v>771.55160000000001</v>
      </c>
      <c r="Y1020" s="86">
        <v>39632292.32</v>
      </c>
      <c r="Z1020" s="86"/>
      <c r="AA1020" s="82">
        <v>878.4</v>
      </c>
      <c r="AB1020" s="86">
        <v>-0.55000000000000004</v>
      </c>
      <c r="AC1020" s="86">
        <v>44871642.850000001</v>
      </c>
      <c r="AD1020" s="86">
        <v>44871642.850000001</v>
      </c>
      <c r="AE1020" s="86">
        <v>0</v>
      </c>
      <c r="AF1020" s="86">
        <v>5239350.53</v>
      </c>
      <c r="AG1020" s="86">
        <v>5488480.4800000004</v>
      </c>
      <c r="AH1020" s="86">
        <v>-249129.95</v>
      </c>
      <c r="AI1020" s="86"/>
      <c r="AJ1020" s="86">
        <v>1321229248.6500001</v>
      </c>
      <c r="AK1020" s="82">
        <v>3.3961999999999999</v>
      </c>
      <c r="AL1020" s="82" t="s">
        <v>8992</v>
      </c>
      <c r="AM1020" s="82" t="s">
        <v>4979</v>
      </c>
      <c r="AN1020" s="82">
        <v>772544</v>
      </c>
      <c r="AO1020" s="82" t="s">
        <v>8280</v>
      </c>
      <c r="AP1020" s="82"/>
      <c r="AQ1020" s="83">
        <v>45712</v>
      </c>
      <c r="AR1020" s="83"/>
      <c r="AS1020" s="82">
        <v>0</v>
      </c>
      <c r="AT1020" s="82"/>
      <c r="AU1020" s="83">
        <v>45777</v>
      </c>
      <c r="AV1020" s="82" t="s">
        <v>4979</v>
      </c>
      <c r="AW1020" s="82">
        <v>10</v>
      </c>
      <c r="AX1020" s="83"/>
      <c r="AY1020" s="82" t="s">
        <v>4963</v>
      </c>
      <c r="AZ1020" s="82">
        <v>1</v>
      </c>
      <c r="BA1020" s="82"/>
      <c r="BB1020" s="82"/>
      <c r="BC1020" s="87"/>
      <c r="BD1020" s="87"/>
      <c r="BE1020" s="87"/>
      <c r="BF1020" s="87"/>
      <c r="BG1020" s="82" t="s">
        <v>4888</v>
      </c>
      <c r="BH1020" s="82" t="s">
        <v>8802</v>
      </c>
      <c r="BI1020" s="82"/>
      <c r="BJ1020" s="82"/>
      <c r="BK1020" s="82"/>
      <c r="BL1020" s="86">
        <v>44871642.850000001</v>
      </c>
      <c r="BM1020" s="82">
        <v>3.3961999999999999</v>
      </c>
      <c r="BN1020" s="82" t="s">
        <v>4964</v>
      </c>
      <c r="BO1020" s="82"/>
      <c r="BP1020" s="88"/>
      <c r="BQ1020" s="88"/>
      <c r="BR1020" s="88"/>
      <c r="BS1020" s="82"/>
      <c r="BT1020" s="85"/>
    </row>
    <row r="1021" spans="1:72" hidden="1">
      <c r="A1021" s="82" t="s">
        <v>5159</v>
      </c>
      <c r="B1021" s="82" t="s">
        <v>9481</v>
      </c>
      <c r="C1021" s="82" t="s">
        <v>2586</v>
      </c>
      <c r="D1021" s="82" t="s">
        <v>5323</v>
      </c>
      <c r="E1021" s="82" t="s">
        <v>8560</v>
      </c>
      <c r="F1021" s="82" t="s">
        <v>4978</v>
      </c>
      <c r="G1021" s="83"/>
      <c r="H1021" s="84">
        <v>29293</v>
      </c>
      <c r="I1021" s="85"/>
      <c r="J1021" s="82">
        <v>1765.8</v>
      </c>
      <c r="K1021" s="86">
        <v>0</v>
      </c>
      <c r="L1021" s="82"/>
      <c r="M1021" s="82"/>
      <c r="N1021" s="82"/>
      <c r="O1021" s="82"/>
      <c r="P1021" s="82" t="s">
        <v>8532</v>
      </c>
      <c r="Q1021" s="86"/>
      <c r="R1021" s="82">
        <v>0</v>
      </c>
      <c r="S1021" s="86">
        <v>292930</v>
      </c>
      <c r="T1021" s="83">
        <v>45777</v>
      </c>
      <c r="U1021" s="82">
        <v>100</v>
      </c>
      <c r="V1021" s="82">
        <v>83095</v>
      </c>
      <c r="W1021" s="82" t="s">
        <v>4961</v>
      </c>
      <c r="X1021" s="82">
        <v>1678.0117</v>
      </c>
      <c r="Y1021" s="86">
        <v>49153995.829999998</v>
      </c>
      <c r="Z1021" s="86"/>
      <c r="AA1021" s="82">
        <v>1730.1</v>
      </c>
      <c r="AB1021" s="86">
        <v>2.06</v>
      </c>
      <c r="AC1021" s="86">
        <v>51725579.399999999</v>
      </c>
      <c r="AD1021" s="86">
        <v>51725579.399999999</v>
      </c>
      <c r="AE1021" s="86">
        <v>0</v>
      </c>
      <c r="AF1021" s="86">
        <v>2571583.5699999998</v>
      </c>
      <c r="AG1021" s="86">
        <v>1525823.47</v>
      </c>
      <c r="AH1021" s="86">
        <v>1045760.1</v>
      </c>
      <c r="AI1021" s="86"/>
      <c r="AJ1021" s="86">
        <v>1321229248.6500001</v>
      </c>
      <c r="AK1021" s="82">
        <v>3.915</v>
      </c>
      <c r="AL1021" s="82" t="s">
        <v>8561</v>
      </c>
      <c r="AM1021" s="82" t="s">
        <v>4979</v>
      </c>
      <c r="AN1021" s="82">
        <v>7940</v>
      </c>
      <c r="AO1021" s="82" t="s">
        <v>8534</v>
      </c>
      <c r="AP1021" s="82"/>
      <c r="AQ1021" s="83">
        <v>45722</v>
      </c>
      <c r="AR1021" s="83"/>
      <c r="AS1021" s="82">
        <v>0</v>
      </c>
      <c r="AT1021" s="82"/>
      <c r="AU1021" s="83">
        <v>45777</v>
      </c>
      <c r="AV1021" s="82" t="s">
        <v>4979</v>
      </c>
      <c r="AW1021" s="82">
        <v>10</v>
      </c>
      <c r="AX1021" s="83"/>
      <c r="AY1021" s="82" t="s">
        <v>4963</v>
      </c>
      <c r="AZ1021" s="82">
        <v>1</v>
      </c>
      <c r="BA1021" s="82"/>
      <c r="BB1021" s="82"/>
      <c r="BC1021" s="87"/>
      <c r="BD1021" s="87"/>
      <c r="BE1021" s="87"/>
      <c r="BF1021" s="87"/>
      <c r="BG1021" s="82" t="s">
        <v>4888</v>
      </c>
      <c r="BH1021" s="82" t="s">
        <v>8802</v>
      </c>
      <c r="BI1021" s="82"/>
      <c r="BJ1021" s="82"/>
      <c r="BK1021" s="82"/>
      <c r="BL1021" s="86">
        <v>51725579.399999999</v>
      </c>
      <c r="BM1021" s="82">
        <v>3.915</v>
      </c>
      <c r="BN1021" s="82" t="s">
        <v>4964</v>
      </c>
      <c r="BO1021" s="82"/>
      <c r="BP1021" s="88"/>
      <c r="BQ1021" s="88"/>
      <c r="BR1021" s="88"/>
      <c r="BS1021" s="82"/>
      <c r="BT1021" s="85"/>
    </row>
    <row r="1022" spans="1:72" hidden="1">
      <c r="A1022" s="82" t="s">
        <v>5159</v>
      </c>
      <c r="B1022" s="82" t="s">
        <v>9481</v>
      </c>
      <c r="C1022" s="82" t="s">
        <v>20720</v>
      </c>
      <c r="D1022" s="82" t="s">
        <v>3375</v>
      </c>
      <c r="E1022" s="82" t="s">
        <v>8384</v>
      </c>
      <c r="F1022" s="82" t="s">
        <v>4978</v>
      </c>
      <c r="G1022" s="83"/>
      <c r="H1022" s="84">
        <v>84927</v>
      </c>
      <c r="I1022" s="85"/>
      <c r="J1022" s="82">
        <v>611.70000000000005</v>
      </c>
      <c r="K1022" s="86">
        <v>0</v>
      </c>
      <c r="L1022" s="82"/>
      <c r="M1022" s="82"/>
      <c r="N1022" s="82"/>
      <c r="O1022" s="82"/>
      <c r="P1022" s="82" t="s">
        <v>8279</v>
      </c>
      <c r="Q1022" s="86"/>
      <c r="R1022" s="82">
        <v>0</v>
      </c>
      <c r="S1022" s="86">
        <v>169854</v>
      </c>
      <c r="T1022" s="83">
        <v>45777</v>
      </c>
      <c r="U1022" s="82">
        <v>100</v>
      </c>
      <c r="V1022" s="82">
        <v>179185</v>
      </c>
      <c r="W1022" s="82" t="s">
        <v>4961</v>
      </c>
      <c r="X1022" s="82">
        <v>531.86980000000005</v>
      </c>
      <c r="Y1022" s="86">
        <v>45170108.590000004</v>
      </c>
      <c r="Z1022" s="86"/>
      <c r="AA1022" s="82">
        <v>614.70000000000005</v>
      </c>
      <c r="AB1022" s="86">
        <v>-0.49</v>
      </c>
      <c r="AC1022" s="86">
        <v>51949845.899999999</v>
      </c>
      <c r="AD1022" s="86">
        <v>51949845.899999999</v>
      </c>
      <c r="AE1022" s="86">
        <v>0</v>
      </c>
      <c r="AF1022" s="86">
        <v>6779737.3099999996</v>
      </c>
      <c r="AG1022" s="86">
        <v>7034518.3099999996</v>
      </c>
      <c r="AH1022" s="86">
        <v>-254781</v>
      </c>
      <c r="AI1022" s="86"/>
      <c r="AJ1022" s="86">
        <v>1321229248.6500001</v>
      </c>
      <c r="AK1022" s="82">
        <v>3.9319000000000002</v>
      </c>
      <c r="AL1022" s="82" t="s">
        <v>8938</v>
      </c>
      <c r="AM1022" s="82" t="s">
        <v>4979</v>
      </c>
      <c r="AN1022" s="82">
        <v>8001</v>
      </c>
      <c r="AO1022" s="82" t="s">
        <v>8280</v>
      </c>
      <c r="AP1022" s="82"/>
      <c r="AQ1022" s="83">
        <v>45687</v>
      </c>
      <c r="AR1022" s="83"/>
      <c r="AS1022" s="82">
        <v>0</v>
      </c>
      <c r="AT1022" s="82"/>
      <c r="AU1022" s="83">
        <v>45777</v>
      </c>
      <c r="AV1022" s="82" t="s">
        <v>4979</v>
      </c>
      <c r="AW1022" s="82">
        <v>2</v>
      </c>
      <c r="AX1022" s="83"/>
      <c r="AY1022" s="82" t="s">
        <v>4963</v>
      </c>
      <c r="AZ1022" s="82">
        <v>1</v>
      </c>
      <c r="BA1022" s="82"/>
      <c r="BB1022" s="82"/>
      <c r="BC1022" s="87"/>
      <c r="BD1022" s="87"/>
      <c r="BE1022" s="87"/>
      <c r="BF1022" s="87"/>
      <c r="BG1022" s="82" t="s">
        <v>4888</v>
      </c>
      <c r="BH1022" s="82" t="s">
        <v>8802</v>
      </c>
      <c r="BI1022" s="82"/>
      <c r="BJ1022" s="82"/>
      <c r="BK1022" s="82"/>
      <c r="BL1022" s="86">
        <v>51949845.899999999</v>
      </c>
      <c r="BM1022" s="82">
        <v>3.9319000000000002</v>
      </c>
      <c r="BN1022" s="82" t="s">
        <v>4964</v>
      </c>
      <c r="BO1022" s="82"/>
      <c r="BP1022" s="88"/>
      <c r="BQ1022" s="88"/>
      <c r="BR1022" s="88"/>
      <c r="BS1022" s="82"/>
      <c r="BT1022" s="85"/>
    </row>
    <row r="1023" spans="1:72" hidden="1">
      <c r="A1023" s="82" t="s">
        <v>5159</v>
      </c>
      <c r="B1023" s="82" t="s">
        <v>9481</v>
      </c>
      <c r="C1023" s="82" t="s">
        <v>2912</v>
      </c>
      <c r="D1023" s="82" t="s">
        <v>3468</v>
      </c>
      <c r="E1023" s="82" t="s">
        <v>5157</v>
      </c>
      <c r="F1023" s="82" t="s">
        <v>4978</v>
      </c>
      <c r="G1023" s="83"/>
      <c r="H1023" s="84">
        <v>304462</v>
      </c>
      <c r="I1023" s="85"/>
      <c r="J1023" s="82">
        <v>155.37</v>
      </c>
      <c r="K1023" s="86">
        <v>0</v>
      </c>
      <c r="L1023" s="82"/>
      <c r="M1023" s="82"/>
      <c r="N1023" s="82"/>
      <c r="O1023" s="82"/>
      <c r="P1023" s="82" t="s">
        <v>5007</v>
      </c>
      <c r="Q1023" s="86"/>
      <c r="R1023" s="82">
        <v>0</v>
      </c>
      <c r="S1023" s="86">
        <v>608924</v>
      </c>
      <c r="T1023" s="83">
        <v>45777</v>
      </c>
      <c r="U1023" s="82">
        <v>100</v>
      </c>
      <c r="V1023" s="82">
        <v>166679</v>
      </c>
      <c r="W1023" s="82" t="s">
        <v>4961</v>
      </c>
      <c r="X1023" s="82">
        <v>143.16050000000001</v>
      </c>
      <c r="Y1023" s="86">
        <v>43586923.740000002</v>
      </c>
      <c r="Z1023" s="86"/>
      <c r="AA1023" s="82">
        <v>159.53</v>
      </c>
      <c r="AB1023" s="86">
        <v>-2.61</v>
      </c>
      <c r="AC1023" s="86">
        <v>47304260.939999998</v>
      </c>
      <c r="AD1023" s="86">
        <v>47304260.939999998</v>
      </c>
      <c r="AE1023" s="86">
        <v>0</v>
      </c>
      <c r="AF1023" s="86">
        <v>3717337.2</v>
      </c>
      <c r="AG1023" s="86">
        <v>4983899.12</v>
      </c>
      <c r="AH1023" s="86">
        <v>-1266561.92</v>
      </c>
      <c r="AI1023" s="86"/>
      <c r="AJ1023" s="86">
        <v>1321229248.6500001</v>
      </c>
      <c r="AK1023" s="82">
        <v>3.5802999999999998</v>
      </c>
      <c r="AL1023" s="82" t="s">
        <v>5158</v>
      </c>
      <c r="AM1023" s="82" t="s">
        <v>4979</v>
      </c>
      <c r="AN1023" s="82">
        <v>798122</v>
      </c>
      <c r="AO1023" s="82" t="s">
        <v>5008</v>
      </c>
      <c r="AP1023" s="82"/>
      <c r="AQ1023" s="83"/>
      <c r="AR1023" s="83"/>
      <c r="AS1023" s="82">
        <v>0</v>
      </c>
      <c r="AT1023" s="82"/>
      <c r="AU1023" s="83">
        <v>45777</v>
      </c>
      <c r="AV1023" s="82" t="s">
        <v>4979</v>
      </c>
      <c r="AW1023" s="82">
        <v>2</v>
      </c>
      <c r="AX1023" s="83"/>
      <c r="AY1023" s="82" t="s">
        <v>4963</v>
      </c>
      <c r="AZ1023" s="82">
        <v>1</v>
      </c>
      <c r="BA1023" s="82"/>
      <c r="BB1023" s="82"/>
      <c r="BC1023" s="87"/>
      <c r="BD1023" s="87"/>
      <c r="BE1023" s="87"/>
      <c r="BF1023" s="87"/>
      <c r="BG1023" s="82" t="s">
        <v>4888</v>
      </c>
      <c r="BH1023" s="82" t="s">
        <v>8802</v>
      </c>
      <c r="BI1023" s="82"/>
      <c r="BJ1023" s="82"/>
      <c r="BK1023" s="82"/>
      <c r="BL1023" s="86">
        <v>47304260.939999998</v>
      </c>
      <c r="BM1023" s="82">
        <v>3.5802999999999998</v>
      </c>
      <c r="BN1023" s="82" t="s">
        <v>5008</v>
      </c>
      <c r="BO1023" s="82"/>
      <c r="BP1023" s="88"/>
      <c r="BQ1023" s="88"/>
      <c r="BR1023" s="88"/>
      <c r="BS1023" s="82"/>
      <c r="BT1023" s="85"/>
    </row>
    <row r="1024" spans="1:72" hidden="1">
      <c r="A1024" s="82" t="s">
        <v>5159</v>
      </c>
      <c r="B1024" s="82" t="s">
        <v>9481</v>
      </c>
      <c r="C1024" s="82" t="s">
        <v>2948</v>
      </c>
      <c r="D1024" s="82" t="s">
        <v>8489</v>
      </c>
      <c r="E1024" s="82" t="s">
        <v>8490</v>
      </c>
      <c r="F1024" s="82" t="s">
        <v>4978</v>
      </c>
      <c r="G1024" s="83"/>
      <c r="H1024" s="84">
        <v>20138</v>
      </c>
      <c r="I1024" s="85"/>
      <c r="J1024" s="82">
        <v>3453.7</v>
      </c>
      <c r="K1024" s="86">
        <v>0</v>
      </c>
      <c r="L1024" s="82"/>
      <c r="M1024" s="82"/>
      <c r="N1024" s="82"/>
      <c r="O1024" s="82"/>
      <c r="P1024" s="82" t="s">
        <v>4981</v>
      </c>
      <c r="Q1024" s="86"/>
      <c r="R1024" s="82">
        <v>0</v>
      </c>
      <c r="S1024" s="86">
        <v>20138</v>
      </c>
      <c r="T1024" s="83">
        <v>45777</v>
      </c>
      <c r="U1024" s="82">
        <v>100</v>
      </c>
      <c r="V1024" s="82">
        <v>6807</v>
      </c>
      <c r="W1024" s="82" t="s">
        <v>4961</v>
      </c>
      <c r="X1024" s="82">
        <v>3881.5861</v>
      </c>
      <c r="Y1024" s="86">
        <v>78167381.560000002</v>
      </c>
      <c r="Z1024" s="86"/>
      <c r="AA1024" s="82">
        <v>3472.5</v>
      </c>
      <c r="AB1024" s="86">
        <v>-0.54</v>
      </c>
      <c r="AC1024" s="86">
        <v>69550610.599999994</v>
      </c>
      <c r="AD1024" s="86">
        <v>69550610.599999994</v>
      </c>
      <c r="AE1024" s="86">
        <v>0</v>
      </c>
      <c r="AF1024" s="86">
        <v>-8616770.9600000009</v>
      </c>
      <c r="AG1024" s="86">
        <v>-8238176.5599999996</v>
      </c>
      <c r="AH1024" s="86">
        <v>-378594.4</v>
      </c>
      <c r="AI1024" s="86"/>
      <c r="AJ1024" s="86">
        <v>1321229248.6500001</v>
      </c>
      <c r="AK1024" s="82">
        <v>5.2641</v>
      </c>
      <c r="AL1024" s="82" t="s">
        <v>8491</v>
      </c>
      <c r="AM1024" s="82" t="s">
        <v>4979</v>
      </c>
      <c r="AN1024" s="82">
        <v>8254</v>
      </c>
      <c r="AO1024" s="82" t="s">
        <v>4982</v>
      </c>
      <c r="AP1024" s="82"/>
      <c r="AQ1024" s="83">
        <v>45673</v>
      </c>
      <c r="AR1024" s="83"/>
      <c r="AS1024" s="82">
        <v>0</v>
      </c>
      <c r="AT1024" s="82"/>
      <c r="AU1024" s="83">
        <v>45777</v>
      </c>
      <c r="AV1024" s="82" t="s">
        <v>4979</v>
      </c>
      <c r="AW1024" s="82">
        <v>1</v>
      </c>
      <c r="AX1024" s="83"/>
      <c r="AY1024" s="82" t="s">
        <v>4963</v>
      </c>
      <c r="AZ1024" s="82">
        <v>1</v>
      </c>
      <c r="BA1024" s="82"/>
      <c r="BB1024" s="82"/>
      <c r="BC1024" s="87"/>
      <c r="BD1024" s="87"/>
      <c r="BE1024" s="87"/>
      <c r="BF1024" s="87"/>
      <c r="BG1024" s="82" t="s">
        <v>4888</v>
      </c>
      <c r="BH1024" s="82" t="s">
        <v>8802</v>
      </c>
      <c r="BI1024" s="82"/>
      <c r="BJ1024" s="82"/>
      <c r="BK1024" s="82"/>
      <c r="BL1024" s="86">
        <v>69550610.599999994</v>
      </c>
      <c r="BM1024" s="82">
        <v>5.2641</v>
      </c>
      <c r="BN1024" s="82" t="s">
        <v>4983</v>
      </c>
      <c r="BO1024" s="82"/>
      <c r="BP1024" s="88"/>
      <c r="BQ1024" s="88"/>
      <c r="BR1024" s="88"/>
      <c r="BS1024" s="82"/>
      <c r="BT1024" s="85"/>
    </row>
    <row r="1025" spans="1:72" hidden="1">
      <c r="A1025" s="82" t="s">
        <v>5159</v>
      </c>
      <c r="B1025" s="82" t="s">
        <v>9481</v>
      </c>
      <c r="C1025" s="82" t="s">
        <v>2923</v>
      </c>
      <c r="D1025" s="82" t="s">
        <v>5363</v>
      </c>
      <c r="E1025" s="82" t="s">
        <v>8817</v>
      </c>
      <c r="F1025" s="82" t="s">
        <v>4978</v>
      </c>
      <c r="G1025" s="83"/>
      <c r="H1025" s="84">
        <v>74606</v>
      </c>
      <c r="I1025" s="85"/>
      <c r="J1025" s="82">
        <v>1165.8</v>
      </c>
      <c r="K1025" s="86">
        <v>0</v>
      </c>
      <c r="L1025" s="82"/>
      <c r="M1025" s="82"/>
      <c r="N1025" s="82"/>
      <c r="O1025" s="82"/>
      <c r="P1025" s="82" t="s">
        <v>8758</v>
      </c>
      <c r="Q1025" s="86"/>
      <c r="R1025" s="82">
        <v>0</v>
      </c>
      <c r="S1025" s="86">
        <v>74606</v>
      </c>
      <c r="T1025" s="83">
        <v>45777</v>
      </c>
      <c r="U1025" s="82">
        <v>100</v>
      </c>
      <c r="V1025" s="82">
        <v>6815</v>
      </c>
      <c r="W1025" s="82" t="s">
        <v>4961</v>
      </c>
      <c r="X1025" s="82">
        <v>1176.7541000000001</v>
      </c>
      <c r="Y1025" s="86">
        <v>87792912.739999995</v>
      </c>
      <c r="Z1025" s="86"/>
      <c r="AA1025" s="82">
        <v>1168.9000000000001</v>
      </c>
      <c r="AB1025" s="86">
        <v>-0.27</v>
      </c>
      <c r="AC1025" s="86">
        <v>86975674.799999997</v>
      </c>
      <c r="AD1025" s="86">
        <v>86975674.799999997</v>
      </c>
      <c r="AE1025" s="86">
        <v>0</v>
      </c>
      <c r="AF1025" s="86">
        <v>-817237.94</v>
      </c>
      <c r="AG1025" s="86">
        <v>-585959.34</v>
      </c>
      <c r="AH1025" s="86">
        <v>-231278.6</v>
      </c>
      <c r="AI1025" s="86"/>
      <c r="AJ1025" s="86">
        <v>1321229248.6500001</v>
      </c>
      <c r="AK1025" s="82">
        <v>6.5829000000000004</v>
      </c>
      <c r="AL1025" s="82" t="s">
        <v>8818</v>
      </c>
      <c r="AM1025" s="82" t="s">
        <v>4979</v>
      </c>
      <c r="AN1025" s="82">
        <v>8269</v>
      </c>
      <c r="AO1025" s="82" t="s">
        <v>8760</v>
      </c>
      <c r="AP1025" s="82"/>
      <c r="AQ1025" s="83"/>
      <c r="AR1025" s="83"/>
      <c r="AS1025" s="82">
        <v>0</v>
      </c>
      <c r="AT1025" s="82"/>
      <c r="AU1025" s="83">
        <v>45777</v>
      </c>
      <c r="AV1025" s="82" t="s">
        <v>4979</v>
      </c>
      <c r="AW1025" s="82">
        <v>1</v>
      </c>
      <c r="AX1025" s="83"/>
      <c r="AY1025" s="82" t="s">
        <v>4963</v>
      </c>
      <c r="AZ1025" s="82">
        <v>1</v>
      </c>
      <c r="BA1025" s="82"/>
      <c r="BB1025" s="82"/>
      <c r="BC1025" s="87"/>
      <c r="BD1025" s="87"/>
      <c r="BE1025" s="87"/>
      <c r="BF1025" s="87"/>
      <c r="BG1025" s="82" t="s">
        <v>4888</v>
      </c>
      <c r="BH1025" s="82" t="s">
        <v>8802</v>
      </c>
      <c r="BI1025" s="82"/>
      <c r="BJ1025" s="82"/>
      <c r="BK1025" s="82"/>
      <c r="BL1025" s="86">
        <v>86975674.799999997</v>
      </c>
      <c r="BM1025" s="82">
        <v>6.5829000000000004</v>
      </c>
      <c r="BN1025" s="82" t="s">
        <v>4980</v>
      </c>
      <c r="BO1025" s="82"/>
      <c r="BP1025" s="88"/>
      <c r="BQ1025" s="88"/>
      <c r="BR1025" s="88"/>
      <c r="BS1025" s="82"/>
      <c r="BT1025" s="85"/>
    </row>
    <row r="1026" spans="1:72" hidden="1">
      <c r="A1026" s="82" t="s">
        <v>5159</v>
      </c>
      <c r="B1026" s="82" t="s">
        <v>9481</v>
      </c>
      <c r="C1026" s="82" t="s">
        <v>2954</v>
      </c>
      <c r="D1026" s="82" t="s">
        <v>5342</v>
      </c>
      <c r="E1026" s="82" t="s">
        <v>8495</v>
      </c>
      <c r="F1026" s="82" t="s">
        <v>4978</v>
      </c>
      <c r="G1026" s="83"/>
      <c r="H1026" s="84">
        <v>36205</v>
      </c>
      <c r="I1026" s="85"/>
      <c r="J1026" s="82">
        <v>1503</v>
      </c>
      <c r="K1026" s="86">
        <v>0</v>
      </c>
      <c r="L1026" s="82"/>
      <c r="M1026" s="82"/>
      <c r="N1026" s="82"/>
      <c r="O1026" s="82"/>
      <c r="P1026" s="82" t="s">
        <v>4981</v>
      </c>
      <c r="Q1026" s="86"/>
      <c r="R1026" s="82">
        <v>0</v>
      </c>
      <c r="S1026" s="86">
        <v>181025</v>
      </c>
      <c r="T1026" s="83">
        <v>45777</v>
      </c>
      <c r="U1026" s="82">
        <v>100</v>
      </c>
      <c r="V1026" s="82">
        <v>6816</v>
      </c>
      <c r="W1026" s="82" t="s">
        <v>4961</v>
      </c>
      <c r="X1026" s="82">
        <v>1340.7793999999999</v>
      </c>
      <c r="Y1026" s="86">
        <v>48542918.299999997</v>
      </c>
      <c r="Z1026" s="86"/>
      <c r="AA1026" s="82">
        <v>1495.3</v>
      </c>
      <c r="AB1026" s="86">
        <v>0.51</v>
      </c>
      <c r="AC1026" s="86">
        <v>54416115</v>
      </c>
      <c r="AD1026" s="86">
        <v>54416115</v>
      </c>
      <c r="AE1026" s="86">
        <v>0</v>
      </c>
      <c r="AF1026" s="86">
        <v>5873196.7000000002</v>
      </c>
      <c r="AG1026" s="86">
        <v>5594418.2000000002</v>
      </c>
      <c r="AH1026" s="86">
        <v>278778.5</v>
      </c>
      <c r="AI1026" s="86"/>
      <c r="AJ1026" s="86">
        <v>1321229248.6500001</v>
      </c>
      <c r="AK1026" s="82">
        <v>4.1185999999999998</v>
      </c>
      <c r="AL1026" s="82" t="s">
        <v>8496</v>
      </c>
      <c r="AM1026" s="82" t="s">
        <v>4979</v>
      </c>
      <c r="AN1026" s="82">
        <v>8275</v>
      </c>
      <c r="AO1026" s="82" t="s">
        <v>4982</v>
      </c>
      <c r="AP1026" s="82"/>
      <c r="AQ1026" s="83">
        <v>45595</v>
      </c>
      <c r="AR1026" s="83"/>
      <c r="AS1026" s="82">
        <v>0</v>
      </c>
      <c r="AT1026" s="82"/>
      <c r="AU1026" s="83">
        <v>45777</v>
      </c>
      <c r="AV1026" s="82" t="s">
        <v>4979</v>
      </c>
      <c r="AW1026" s="82">
        <v>5</v>
      </c>
      <c r="AX1026" s="83"/>
      <c r="AY1026" s="82" t="s">
        <v>4963</v>
      </c>
      <c r="AZ1026" s="82">
        <v>1</v>
      </c>
      <c r="BA1026" s="82"/>
      <c r="BB1026" s="82"/>
      <c r="BC1026" s="87"/>
      <c r="BD1026" s="87"/>
      <c r="BE1026" s="87"/>
      <c r="BF1026" s="87"/>
      <c r="BG1026" s="82" t="s">
        <v>4888</v>
      </c>
      <c r="BH1026" s="82" t="s">
        <v>8802</v>
      </c>
      <c r="BI1026" s="82"/>
      <c r="BJ1026" s="82"/>
      <c r="BK1026" s="82"/>
      <c r="BL1026" s="86">
        <v>54416115</v>
      </c>
      <c r="BM1026" s="82">
        <v>4.1185999999999998</v>
      </c>
      <c r="BN1026" s="82" t="s">
        <v>4983</v>
      </c>
      <c r="BO1026" s="82"/>
      <c r="BP1026" s="88"/>
      <c r="BQ1026" s="88"/>
      <c r="BR1026" s="88"/>
      <c r="BS1026" s="82"/>
      <c r="BT1026" s="85"/>
    </row>
    <row r="1027" spans="1:72" hidden="1">
      <c r="A1027" s="82" t="s">
        <v>5159</v>
      </c>
      <c r="B1027" s="82" t="s">
        <v>9481</v>
      </c>
      <c r="C1027" s="82" t="s">
        <v>2956</v>
      </c>
      <c r="D1027" s="82" t="s">
        <v>9109</v>
      </c>
      <c r="E1027" s="82" t="s">
        <v>9110</v>
      </c>
      <c r="F1027" s="82" t="s">
        <v>4978</v>
      </c>
      <c r="G1027" s="83"/>
      <c r="H1027" s="84">
        <v>50067</v>
      </c>
      <c r="I1027" s="85"/>
      <c r="J1027" s="82">
        <v>1063.5</v>
      </c>
      <c r="K1027" s="86">
        <v>0</v>
      </c>
      <c r="L1027" s="82"/>
      <c r="M1027" s="82"/>
      <c r="N1027" s="82"/>
      <c r="O1027" s="82"/>
      <c r="P1027" s="82" t="s">
        <v>4987</v>
      </c>
      <c r="Q1027" s="86"/>
      <c r="R1027" s="82">
        <v>0</v>
      </c>
      <c r="S1027" s="86">
        <v>100134</v>
      </c>
      <c r="T1027" s="83">
        <v>45777</v>
      </c>
      <c r="U1027" s="82">
        <v>100</v>
      </c>
      <c r="V1027" s="82">
        <v>24683</v>
      </c>
      <c r="W1027" s="82" t="s">
        <v>4961</v>
      </c>
      <c r="X1027" s="82">
        <v>1327.2936</v>
      </c>
      <c r="Y1027" s="86">
        <v>66453610.759999998</v>
      </c>
      <c r="Z1027" s="86"/>
      <c r="AA1027" s="82">
        <v>1096.9000000000001</v>
      </c>
      <c r="AB1027" s="86">
        <v>-3.04</v>
      </c>
      <c r="AC1027" s="86">
        <v>53246254.5</v>
      </c>
      <c r="AD1027" s="86">
        <v>53246254.5</v>
      </c>
      <c r="AE1027" s="86">
        <v>0</v>
      </c>
      <c r="AF1027" s="86">
        <v>-13207356.26</v>
      </c>
      <c r="AG1027" s="86">
        <v>-11535118.460000001</v>
      </c>
      <c r="AH1027" s="86">
        <v>-1672237.8</v>
      </c>
      <c r="AI1027" s="86"/>
      <c r="AJ1027" s="86">
        <v>1321229248.6500001</v>
      </c>
      <c r="AK1027" s="82">
        <v>4.0301</v>
      </c>
      <c r="AL1027" s="82" t="s">
        <v>9111</v>
      </c>
      <c r="AM1027" s="82" t="s">
        <v>4979</v>
      </c>
      <c r="AN1027" s="82">
        <v>75306</v>
      </c>
      <c r="AO1027" s="82" t="s">
        <v>4988</v>
      </c>
      <c r="AP1027" s="82"/>
      <c r="AQ1027" s="83"/>
      <c r="AR1027" s="83"/>
      <c r="AS1027" s="82">
        <v>0</v>
      </c>
      <c r="AT1027" s="82"/>
      <c r="AU1027" s="83">
        <v>45777</v>
      </c>
      <c r="AV1027" s="82" t="s">
        <v>4979</v>
      </c>
      <c r="AW1027" s="82">
        <v>2</v>
      </c>
      <c r="AX1027" s="83"/>
      <c r="AY1027" s="82" t="s">
        <v>4963</v>
      </c>
      <c r="AZ1027" s="82">
        <v>1</v>
      </c>
      <c r="BA1027" s="82"/>
      <c r="BB1027" s="82"/>
      <c r="BC1027" s="87"/>
      <c r="BD1027" s="87"/>
      <c r="BE1027" s="87"/>
      <c r="BF1027" s="87"/>
      <c r="BG1027" s="82" t="s">
        <v>4888</v>
      </c>
      <c r="BH1027" s="82" t="s">
        <v>8802</v>
      </c>
      <c r="BI1027" s="82"/>
      <c r="BJ1027" s="82"/>
      <c r="BK1027" s="82"/>
      <c r="BL1027" s="86">
        <v>53246254.5</v>
      </c>
      <c r="BM1027" s="82">
        <v>4.0301</v>
      </c>
      <c r="BN1027" s="82" t="s">
        <v>4988</v>
      </c>
      <c r="BO1027" s="82"/>
      <c r="BP1027" s="88"/>
      <c r="BQ1027" s="88"/>
      <c r="BR1027" s="88"/>
      <c r="BS1027" s="82"/>
      <c r="BT1027" s="85"/>
    </row>
    <row r="1028" spans="1:72" hidden="1">
      <c r="A1028" s="82" t="s">
        <v>5159</v>
      </c>
      <c r="B1028" s="82" t="s">
        <v>9481</v>
      </c>
      <c r="C1028" s="82" t="s">
        <v>2997</v>
      </c>
      <c r="D1028" s="82" t="s">
        <v>3380</v>
      </c>
      <c r="E1028" s="82" t="s">
        <v>8925</v>
      </c>
      <c r="F1028" s="82" t="s">
        <v>4978</v>
      </c>
      <c r="G1028" s="83"/>
      <c r="H1028" s="84">
        <v>15726</v>
      </c>
      <c r="I1028" s="85"/>
      <c r="J1028" s="82">
        <v>2898.6</v>
      </c>
      <c r="K1028" s="86">
        <v>0</v>
      </c>
      <c r="L1028" s="82"/>
      <c r="M1028" s="82"/>
      <c r="N1028" s="82"/>
      <c r="O1028" s="82"/>
      <c r="P1028" s="82" t="s">
        <v>5003</v>
      </c>
      <c r="Q1028" s="86"/>
      <c r="R1028" s="82">
        <v>0</v>
      </c>
      <c r="S1028" s="86">
        <v>15726</v>
      </c>
      <c r="T1028" s="83">
        <v>45777</v>
      </c>
      <c r="U1028" s="82">
        <v>100</v>
      </c>
      <c r="V1028" s="82">
        <v>85224</v>
      </c>
      <c r="W1028" s="82" t="s">
        <v>4961</v>
      </c>
      <c r="X1028" s="82">
        <v>3007.4852999999998</v>
      </c>
      <c r="Y1028" s="86">
        <v>47295714.460000001</v>
      </c>
      <c r="Z1028" s="86"/>
      <c r="AA1028" s="82">
        <v>2797.5</v>
      </c>
      <c r="AB1028" s="86">
        <v>3.61</v>
      </c>
      <c r="AC1028" s="86">
        <v>45583383.600000001</v>
      </c>
      <c r="AD1028" s="86">
        <v>45583383.600000001</v>
      </c>
      <c r="AE1028" s="86">
        <v>0</v>
      </c>
      <c r="AF1028" s="86">
        <v>-1712330.86</v>
      </c>
      <c r="AG1028" s="86">
        <v>-3302229.46</v>
      </c>
      <c r="AH1028" s="86">
        <v>1589898.6</v>
      </c>
      <c r="AI1028" s="86"/>
      <c r="AJ1028" s="86">
        <v>1321229248.6500001</v>
      </c>
      <c r="AK1028" s="82">
        <v>3.4500999999999999</v>
      </c>
      <c r="AL1028" s="82" t="s">
        <v>8926</v>
      </c>
      <c r="AM1028" s="82" t="s">
        <v>4979</v>
      </c>
      <c r="AN1028" s="82">
        <v>783085</v>
      </c>
      <c r="AO1028" s="82" t="s">
        <v>5004</v>
      </c>
      <c r="AP1028" s="82"/>
      <c r="AQ1028" s="83">
        <v>45694</v>
      </c>
      <c r="AR1028" s="83"/>
      <c r="AS1028" s="82">
        <v>0</v>
      </c>
      <c r="AT1028" s="82"/>
      <c r="AU1028" s="83">
        <v>45777</v>
      </c>
      <c r="AV1028" s="82" t="s">
        <v>4979</v>
      </c>
      <c r="AW1028" s="82">
        <v>1</v>
      </c>
      <c r="AX1028" s="83"/>
      <c r="AY1028" s="82" t="s">
        <v>4963</v>
      </c>
      <c r="AZ1028" s="82">
        <v>1</v>
      </c>
      <c r="BA1028" s="82"/>
      <c r="BB1028" s="82"/>
      <c r="BC1028" s="87"/>
      <c r="BD1028" s="87"/>
      <c r="BE1028" s="87"/>
      <c r="BF1028" s="87"/>
      <c r="BG1028" s="82" t="s">
        <v>4888</v>
      </c>
      <c r="BH1028" s="82" t="s">
        <v>8802</v>
      </c>
      <c r="BI1028" s="82"/>
      <c r="BJ1028" s="82"/>
      <c r="BK1028" s="82"/>
      <c r="BL1028" s="86">
        <v>45583383.600000001</v>
      </c>
      <c r="BM1028" s="82">
        <v>3.4500999999999999</v>
      </c>
      <c r="BN1028" s="82" t="s">
        <v>4984</v>
      </c>
      <c r="BO1028" s="82"/>
      <c r="BP1028" s="88"/>
      <c r="BQ1028" s="88"/>
      <c r="BR1028" s="88"/>
      <c r="BS1028" s="82"/>
      <c r="BT1028" s="85"/>
    </row>
    <row r="1029" spans="1:72" hidden="1">
      <c r="A1029" s="82" t="s">
        <v>5159</v>
      </c>
      <c r="B1029" s="82" t="s">
        <v>9481</v>
      </c>
      <c r="C1029" s="82" t="s">
        <v>21841</v>
      </c>
      <c r="D1029" s="82" t="s">
        <v>21842</v>
      </c>
      <c r="E1029" s="82" t="s">
        <v>4965</v>
      </c>
      <c r="F1029" s="82" t="s">
        <v>4966</v>
      </c>
      <c r="G1029" s="83">
        <v>45779</v>
      </c>
      <c r="H1029" s="84">
        <v>510178.32699999999</v>
      </c>
      <c r="I1029" s="85"/>
      <c r="J1029" s="82">
        <v>99.98357</v>
      </c>
      <c r="K1029" s="86">
        <v>0</v>
      </c>
      <c r="L1029" s="82"/>
      <c r="M1029" s="82"/>
      <c r="N1029" s="82"/>
      <c r="O1029" s="82"/>
      <c r="P1029" s="82" t="s">
        <v>4967</v>
      </c>
      <c r="Q1029" s="86">
        <v>51017832.670000002</v>
      </c>
      <c r="R1029" s="82">
        <v>0.01</v>
      </c>
      <c r="S1029" s="86">
        <v>51017832.670000002</v>
      </c>
      <c r="T1029" s="83">
        <v>45777</v>
      </c>
      <c r="U1029" s="82">
        <v>247</v>
      </c>
      <c r="V1029" s="82">
        <v>178347</v>
      </c>
      <c r="W1029" s="82" t="s">
        <v>4961</v>
      </c>
      <c r="X1029" s="82">
        <v>99.967100000000002</v>
      </c>
      <c r="Y1029" s="86">
        <v>51001071.270000003</v>
      </c>
      <c r="Z1029" s="86">
        <v>51009451.969999999</v>
      </c>
      <c r="AA1029" s="82"/>
      <c r="AB1029" s="86"/>
      <c r="AC1029" s="86">
        <v>51009451.969999999</v>
      </c>
      <c r="AD1029" s="86">
        <v>51009451.969999999</v>
      </c>
      <c r="AE1029" s="86">
        <v>8380.7000000000007</v>
      </c>
      <c r="AF1029" s="86">
        <v>0</v>
      </c>
      <c r="AG1029" s="86"/>
      <c r="AH1029" s="86">
        <v>0</v>
      </c>
      <c r="AI1029" s="86"/>
      <c r="AJ1029" s="86">
        <v>1321229248.6500001</v>
      </c>
      <c r="AK1029" s="82">
        <v>3.8607999999999998</v>
      </c>
      <c r="AL1029" s="82" t="s">
        <v>21843</v>
      </c>
      <c r="AM1029" s="82" t="s">
        <v>4968</v>
      </c>
      <c r="AN1029" s="82">
        <v>73640</v>
      </c>
      <c r="AO1029" s="82" t="s">
        <v>4967</v>
      </c>
      <c r="AP1029" s="82"/>
      <c r="AQ1029" s="83"/>
      <c r="AR1029" s="83"/>
      <c r="AS1029" s="82">
        <v>2</v>
      </c>
      <c r="AT1029" s="82"/>
      <c r="AU1029" s="83">
        <v>45777</v>
      </c>
      <c r="AV1029" s="82" t="s">
        <v>4968</v>
      </c>
      <c r="AW1029" s="82">
        <v>100</v>
      </c>
      <c r="AX1029" s="83"/>
      <c r="AY1029" s="82" t="s">
        <v>4969</v>
      </c>
      <c r="AZ1029" s="82">
        <v>1</v>
      </c>
      <c r="BA1029" s="82"/>
      <c r="BB1029" s="82"/>
      <c r="BC1029" s="87"/>
      <c r="BD1029" s="87"/>
      <c r="BE1029" s="87"/>
      <c r="BF1029" s="87"/>
      <c r="BG1029" s="82" t="s">
        <v>4888</v>
      </c>
      <c r="BH1029" s="82" t="s">
        <v>8802</v>
      </c>
      <c r="BI1029" s="82"/>
      <c r="BJ1029" s="82"/>
      <c r="BK1029" s="82"/>
      <c r="BL1029" s="86">
        <v>51009451.969999999</v>
      </c>
      <c r="BM1029" s="82">
        <v>3.8607999999999998</v>
      </c>
      <c r="BN1029" s="82" t="s">
        <v>4967</v>
      </c>
      <c r="BO1029" s="82"/>
      <c r="BP1029" s="88"/>
      <c r="BQ1029" s="88"/>
      <c r="BR1029" s="88"/>
      <c r="BS1029" s="82"/>
      <c r="BT1029" s="85"/>
    </row>
    <row r="1030" spans="1:72" hidden="1">
      <c r="A1030" s="82" t="s">
        <v>5159</v>
      </c>
      <c r="B1030" s="82" t="s">
        <v>9481</v>
      </c>
      <c r="C1030" s="82"/>
      <c r="D1030" s="82"/>
      <c r="E1030" s="82"/>
      <c r="F1030" s="82" t="s">
        <v>4970</v>
      </c>
      <c r="G1030" s="83"/>
      <c r="H1030" s="84"/>
      <c r="I1030" s="85"/>
      <c r="J1030" s="82"/>
      <c r="K1030" s="86"/>
      <c r="L1030" s="82"/>
      <c r="M1030" s="82"/>
      <c r="N1030" s="82"/>
      <c r="O1030" s="82"/>
      <c r="P1030" s="82" t="s">
        <v>4971</v>
      </c>
      <c r="Q1030" s="86"/>
      <c r="R1030" s="82">
        <v>0</v>
      </c>
      <c r="S1030" s="86"/>
      <c r="T1030" s="83">
        <v>45777</v>
      </c>
      <c r="U1030" s="82"/>
      <c r="V1030" s="82"/>
      <c r="W1030" s="82"/>
      <c r="X1030" s="82"/>
      <c r="Y1030" s="86"/>
      <c r="Z1030" s="86"/>
      <c r="AA1030" s="82"/>
      <c r="AB1030" s="86"/>
      <c r="AC1030" s="86">
        <v>21281270.699999999</v>
      </c>
      <c r="AD1030" s="86">
        <v>21281270.699999999</v>
      </c>
      <c r="AE1030" s="86"/>
      <c r="AF1030" s="86"/>
      <c r="AG1030" s="86"/>
      <c r="AH1030" s="86">
        <v>0</v>
      </c>
      <c r="AI1030" s="86"/>
      <c r="AJ1030" s="86"/>
      <c r="AK1030" s="82">
        <v>1.6106</v>
      </c>
      <c r="AL1030" s="82"/>
      <c r="AM1030" s="82"/>
      <c r="AN1030" s="82"/>
      <c r="AO1030" s="82" t="s">
        <v>4971</v>
      </c>
      <c r="AP1030" s="82"/>
      <c r="AQ1030" s="83"/>
      <c r="AR1030" s="83"/>
      <c r="AS1030" s="82"/>
      <c r="AT1030" s="82"/>
      <c r="AU1030" s="83"/>
      <c r="AV1030" s="82"/>
      <c r="AW1030" s="82"/>
      <c r="AX1030" s="83"/>
      <c r="AY1030" s="82" t="s">
        <v>4963</v>
      </c>
      <c r="AZ1030" s="82">
        <v>1</v>
      </c>
      <c r="BA1030" s="82"/>
      <c r="BB1030" s="82"/>
      <c r="BC1030" s="87"/>
      <c r="BD1030" s="87"/>
      <c r="BE1030" s="87"/>
      <c r="BF1030" s="87"/>
      <c r="BG1030" s="82" t="s">
        <v>4888</v>
      </c>
      <c r="BH1030" s="82" t="s">
        <v>8802</v>
      </c>
      <c r="BI1030" s="82"/>
      <c r="BJ1030" s="82"/>
      <c r="BK1030" s="82"/>
      <c r="BL1030" s="86">
        <v>21281270.699999999</v>
      </c>
      <c r="BM1030" s="82">
        <v>1.6106</v>
      </c>
      <c r="BN1030" s="82" t="s">
        <v>4971</v>
      </c>
      <c r="BO1030" s="82"/>
      <c r="BP1030" s="88"/>
      <c r="BQ1030" s="88"/>
      <c r="BR1030" s="88"/>
      <c r="BS1030" s="82"/>
      <c r="BT1030" s="85"/>
    </row>
    <row r="1031" spans="1:72" hidden="1">
      <c r="A1031" s="82" t="s">
        <v>5161</v>
      </c>
      <c r="B1031" s="82" t="s">
        <v>5162</v>
      </c>
      <c r="C1031" s="82" t="s">
        <v>1711</v>
      </c>
      <c r="D1031" s="82" t="s">
        <v>8805</v>
      </c>
      <c r="E1031" s="82" t="s">
        <v>8416</v>
      </c>
      <c r="F1031" s="82" t="s">
        <v>8806</v>
      </c>
      <c r="G1031" s="83"/>
      <c r="H1031" s="84">
        <v>142519</v>
      </c>
      <c r="I1031" s="85"/>
      <c r="J1031" s="82">
        <v>8671.9</v>
      </c>
      <c r="K1031" s="86">
        <v>0</v>
      </c>
      <c r="L1031" s="82"/>
      <c r="M1031" s="82"/>
      <c r="N1031" s="82"/>
      <c r="O1031" s="82"/>
      <c r="P1031" s="82" t="s">
        <v>8418</v>
      </c>
      <c r="Q1031" s="86"/>
      <c r="R1031" s="82">
        <v>0</v>
      </c>
      <c r="S1031" s="86">
        <v>14251900</v>
      </c>
      <c r="T1031" s="83">
        <v>45777</v>
      </c>
      <c r="U1031" s="82">
        <v>601</v>
      </c>
      <c r="V1031" s="82">
        <v>159806</v>
      </c>
      <c r="W1031" s="82" t="s">
        <v>4961</v>
      </c>
      <c r="X1031" s="82">
        <v>5367.9485999999997</v>
      </c>
      <c r="Y1031" s="86">
        <v>765034663.63999999</v>
      </c>
      <c r="Z1031" s="86"/>
      <c r="AA1031" s="82">
        <v>8722.4500000000007</v>
      </c>
      <c r="AB1031" s="86">
        <v>-0.57999999999999996</v>
      </c>
      <c r="AC1031" s="86">
        <v>1235910516.0999999</v>
      </c>
      <c r="AD1031" s="86">
        <v>1235910516.0999999</v>
      </c>
      <c r="AE1031" s="86">
        <v>0</v>
      </c>
      <c r="AF1031" s="86">
        <v>470875852.45999998</v>
      </c>
      <c r="AG1031" s="86">
        <v>478074062.91000003</v>
      </c>
      <c r="AH1031" s="86">
        <v>-7198210.4500000002</v>
      </c>
      <c r="AI1031" s="86"/>
      <c r="AJ1031" s="86">
        <v>1254503362.73</v>
      </c>
      <c r="AK1031" s="82">
        <v>98.517899999999997</v>
      </c>
      <c r="AL1031" s="82" t="s">
        <v>8807</v>
      </c>
      <c r="AM1031" s="82" t="s">
        <v>4979</v>
      </c>
      <c r="AN1031" s="82">
        <v>783203</v>
      </c>
      <c r="AO1031" s="82" t="s">
        <v>8418</v>
      </c>
      <c r="AP1031" s="82"/>
      <c r="AQ1031" s="83"/>
      <c r="AR1031" s="83"/>
      <c r="AS1031" s="82">
        <v>0</v>
      </c>
      <c r="AT1031" s="82"/>
      <c r="AU1031" s="83">
        <v>45777</v>
      </c>
      <c r="AV1031" s="82" t="s">
        <v>4979</v>
      </c>
      <c r="AW1031" s="82">
        <v>100</v>
      </c>
      <c r="AX1031" s="83"/>
      <c r="AY1031" s="82" t="s">
        <v>4963</v>
      </c>
      <c r="AZ1031" s="82">
        <v>1</v>
      </c>
      <c r="BA1031" s="82"/>
      <c r="BB1031" s="82"/>
      <c r="BC1031" s="87"/>
      <c r="BD1031" s="87"/>
      <c r="BE1031" s="87"/>
      <c r="BF1031" s="87"/>
      <c r="BG1031" s="82" t="s">
        <v>4888</v>
      </c>
      <c r="BH1031" s="82" t="s">
        <v>8808</v>
      </c>
      <c r="BI1031" s="82"/>
      <c r="BJ1031" s="82"/>
      <c r="BK1031" s="82"/>
      <c r="BL1031" s="86">
        <v>1235910516.0999999</v>
      </c>
      <c r="BM1031" s="82">
        <v>98.517899999999997</v>
      </c>
      <c r="BN1031" s="82" t="s">
        <v>8418</v>
      </c>
      <c r="BO1031" s="82"/>
      <c r="BP1031" s="88"/>
      <c r="BQ1031" s="88"/>
      <c r="BR1031" s="88"/>
      <c r="BS1031" s="82"/>
      <c r="BT1031" s="85"/>
    </row>
    <row r="1032" spans="1:72" hidden="1">
      <c r="A1032" s="82" t="s">
        <v>5161</v>
      </c>
      <c r="B1032" s="82" t="s">
        <v>5162</v>
      </c>
      <c r="C1032" s="82" t="s">
        <v>21841</v>
      </c>
      <c r="D1032" s="82" t="s">
        <v>21842</v>
      </c>
      <c r="E1032" s="82" t="s">
        <v>4965</v>
      </c>
      <c r="F1032" s="82" t="s">
        <v>4966</v>
      </c>
      <c r="G1032" s="83">
        <v>45779</v>
      </c>
      <c r="H1032" s="84">
        <v>681593.35699999996</v>
      </c>
      <c r="I1032" s="85"/>
      <c r="J1032" s="82">
        <v>99.98357</v>
      </c>
      <c r="K1032" s="86">
        <v>0</v>
      </c>
      <c r="L1032" s="82"/>
      <c r="M1032" s="82"/>
      <c r="N1032" s="82"/>
      <c r="O1032" s="82"/>
      <c r="P1032" s="82" t="s">
        <v>4967</v>
      </c>
      <c r="Q1032" s="86">
        <v>68159335.650000006</v>
      </c>
      <c r="R1032" s="82">
        <v>0.01</v>
      </c>
      <c r="S1032" s="86">
        <v>68159335.650000006</v>
      </c>
      <c r="T1032" s="83">
        <v>45777</v>
      </c>
      <c r="U1032" s="82">
        <v>247</v>
      </c>
      <c r="V1032" s="82">
        <v>178347</v>
      </c>
      <c r="W1032" s="82" t="s">
        <v>4961</v>
      </c>
      <c r="X1032" s="82">
        <v>99.967100000000002</v>
      </c>
      <c r="Y1032" s="86">
        <v>68136942.579999998</v>
      </c>
      <c r="Z1032" s="86">
        <v>68148139.120000005</v>
      </c>
      <c r="AA1032" s="82"/>
      <c r="AB1032" s="86"/>
      <c r="AC1032" s="86">
        <v>68148139.120000005</v>
      </c>
      <c r="AD1032" s="86">
        <v>68148139.120000005</v>
      </c>
      <c r="AE1032" s="86">
        <v>11196.54</v>
      </c>
      <c r="AF1032" s="86">
        <v>0</v>
      </c>
      <c r="AG1032" s="86"/>
      <c r="AH1032" s="86">
        <v>0</v>
      </c>
      <c r="AI1032" s="86"/>
      <c r="AJ1032" s="86">
        <v>1254503362.73</v>
      </c>
      <c r="AK1032" s="82">
        <v>5.4322999999999997</v>
      </c>
      <c r="AL1032" s="82" t="s">
        <v>21843</v>
      </c>
      <c r="AM1032" s="82" t="s">
        <v>4968</v>
      </c>
      <c r="AN1032" s="82">
        <v>73640</v>
      </c>
      <c r="AO1032" s="82" t="s">
        <v>4967</v>
      </c>
      <c r="AP1032" s="82"/>
      <c r="AQ1032" s="83"/>
      <c r="AR1032" s="83"/>
      <c r="AS1032" s="82">
        <v>2</v>
      </c>
      <c r="AT1032" s="82"/>
      <c r="AU1032" s="83">
        <v>45777</v>
      </c>
      <c r="AV1032" s="82" t="s">
        <v>4968</v>
      </c>
      <c r="AW1032" s="82">
        <v>100</v>
      </c>
      <c r="AX1032" s="83"/>
      <c r="AY1032" s="82" t="s">
        <v>4969</v>
      </c>
      <c r="AZ1032" s="82">
        <v>1</v>
      </c>
      <c r="BA1032" s="82"/>
      <c r="BB1032" s="82"/>
      <c r="BC1032" s="87"/>
      <c r="BD1032" s="87"/>
      <c r="BE1032" s="87"/>
      <c r="BF1032" s="87"/>
      <c r="BG1032" s="82" t="s">
        <v>4888</v>
      </c>
      <c r="BH1032" s="82" t="s">
        <v>8808</v>
      </c>
      <c r="BI1032" s="82"/>
      <c r="BJ1032" s="82"/>
      <c r="BK1032" s="82"/>
      <c r="BL1032" s="86">
        <v>68148139.120000005</v>
      </c>
      <c r="BM1032" s="82">
        <v>5.4322999999999997</v>
      </c>
      <c r="BN1032" s="82" t="s">
        <v>4967</v>
      </c>
      <c r="BO1032" s="82"/>
      <c r="BP1032" s="88"/>
      <c r="BQ1032" s="88"/>
      <c r="BR1032" s="88"/>
      <c r="BS1032" s="82"/>
      <c r="BT1032" s="85"/>
    </row>
    <row r="1033" spans="1:72" hidden="1">
      <c r="A1033" s="82" t="s">
        <v>5161</v>
      </c>
      <c r="B1033" s="82" t="s">
        <v>5162</v>
      </c>
      <c r="C1033" s="82"/>
      <c r="D1033" s="82"/>
      <c r="E1033" s="82"/>
      <c r="F1033" s="82" t="s">
        <v>4970</v>
      </c>
      <c r="G1033" s="83"/>
      <c r="H1033" s="84"/>
      <c r="I1033" s="85"/>
      <c r="J1033" s="82"/>
      <c r="K1033" s="86"/>
      <c r="L1033" s="82"/>
      <c r="M1033" s="82"/>
      <c r="N1033" s="82"/>
      <c r="O1033" s="82"/>
      <c r="P1033" s="82" t="s">
        <v>4971</v>
      </c>
      <c r="Q1033" s="86"/>
      <c r="R1033" s="82">
        <v>0</v>
      </c>
      <c r="S1033" s="86"/>
      <c r="T1033" s="83">
        <v>45777</v>
      </c>
      <c r="U1033" s="82"/>
      <c r="V1033" s="82"/>
      <c r="W1033" s="82"/>
      <c r="X1033" s="82"/>
      <c r="Y1033" s="86"/>
      <c r="Z1033" s="86"/>
      <c r="AA1033" s="82"/>
      <c r="AB1033" s="86"/>
      <c r="AC1033" s="86">
        <v>-49555292.490000002</v>
      </c>
      <c r="AD1033" s="86">
        <v>-49555292.490000002</v>
      </c>
      <c r="AE1033" s="86"/>
      <c r="AF1033" s="86"/>
      <c r="AG1033" s="86"/>
      <c r="AH1033" s="86">
        <v>0</v>
      </c>
      <c r="AI1033" s="86"/>
      <c r="AJ1033" s="86"/>
      <c r="AK1033" s="82">
        <v>-3.9502000000000002</v>
      </c>
      <c r="AL1033" s="82"/>
      <c r="AM1033" s="82"/>
      <c r="AN1033" s="82"/>
      <c r="AO1033" s="82" t="s">
        <v>4971</v>
      </c>
      <c r="AP1033" s="82"/>
      <c r="AQ1033" s="83"/>
      <c r="AR1033" s="83"/>
      <c r="AS1033" s="82"/>
      <c r="AT1033" s="82"/>
      <c r="AU1033" s="83"/>
      <c r="AV1033" s="82"/>
      <c r="AW1033" s="82"/>
      <c r="AX1033" s="83"/>
      <c r="AY1033" s="82" t="s">
        <v>4963</v>
      </c>
      <c r="AZ1033" s="82">
        <v>1</v>
      </c>
      <c r="BA1033" s="82"/>
      <c r="BB1033" s="82"/>
      <c r="BC1033" s="87"/>
      <c r="BD1033" s="87"/>
      <c r="BE1033" s="87"/>
      <c r="BF1033" s="87"/>
      <c r="BG1033" s="82" t="s">
        <v>4888</v>
      </c>
      <c r="BH1033" s="82" t="s">
        <v>8808</v>
      </c>
      <c r="BI1033" s="82"/>
      <c r="BJ1033" s="82"/>
      <c r="BK1033" s="82"/>
      <c r="BL1033" s="86">
        <v>-49555292.490000002</v>
      </c>
      <c r="BM1033" s="82">
        <v>-3.9502000000000002</v>
      </c>
      <c r="BN1033" s="82" t="s">
        <v>4971</v>
      </c>
      <c r="BO1033" s="82"/>
      <c r="BP1033" s="88"/>
      <c r="BQ1033" s="88"/>
      <c r="BR1033" s="88"/>
      <c r="BS1033" s="82"/>
      <c r="BT1033" s="85"/>
    </row>
    <row r="1034" spans="1:72" hidden="1">
      <c r="A1034" s="82" t="s">
        <v>10026</v>
      </c>
      <c r="B1034" s="82" t="s">
        <v>10027</v>
      </c>
      <c r="C1034" s="82" t="s">
        <v>1711</v>
      </c>
      <c r="D1034" s="82" t="s">
        <v>10028</v>
      </c>
      <c r="E1034" s="82" t="s">
        <v>10029</v>
      </c>
      <c r="F1034" s="82" t="s">
        <v>10030</v>
      </c>
      <c r="G1034" s="83"/>
      <c r="H1034" s="84">
        <v>347</v>
      </c>
      <c r="I1034" s="85"/>
      <c r="J1034" s="82">
        <v>9466621.7400000002</v>
      </c>
      <c r="K1034" s="86">
        <v>0</v>
      </c>
      <c r="L1034" s="82"/>
      <c r="M1034" s="82"/>
      <c r="N1034" s="82"/>
      <c r="O1034" s="82"/>
      <c r="P1034" s="82" t="s">
        <v>4971</v>
      </c>
      <c r="Q1034" s="86">
        <v>0</v>
      </c>
      <c r="R1034" s="82">
        <v>0</v>
      </c>
      <c r="S1034" s="86">
        <v>347</v>
      </c>
      <c r="T1034" s="83">
        <v>45777</v>
      </c>
      <c r="U1034" s="82">
        <v>134</v>
      </c>
      <c r="V1034" s="82">
        <v>500001</v>
      </c>
      <c r="W1034" s="82" t="s">
        <v>4961</v>
      </c>
      <c r="X1034" s="82">
        <v>6124824.8706</v>
      </c>
      <c r="Y1034" s="86">
        <v>2125314230.0999999</v>
      </c>
      <c r="Z1034" s="86">
        <v>0</v>
      </c>
      <c r="AA1034" s="82">
        <v>9565530.7300000004</v>
      </c>
      <c r="AB1034" s="86">
        <v>-1.04</v>
      </c>
      <c r="AC1034" s="86">
        <v>3284917743.7800002</v>
      </c>
      <c r="AD1034" s="86">
        <v>3284917743.7800002</v>
      </c>
      <c r="AE1034" s="86">
        <v>0</v>
      </c>
      <c r="AF1034" s="86">
        <v>1159603513.6800001</v>
      </c>
      <c r="AG1034" s="86">
        <v>1193628206.24</v>
      </c>
      <c r="AH1034" s="86">
        <v>-34024692.560000002</v>
      </c>
      <c r="AI1034" s="86"/>
      <c r="AJ1034" s="86">
        <v>3304692698.6500001</v>
      </c>
      <c r="AK1034" s="82">
        <v>99.401600000000002</v>
      </c>
      <c r="AL1034" s="82" t="s">
        <v>10031</v>
      </c>
      <c r="AM1034" s="82"/>
      <c r="AN1034" s="82">
        <v>0</v>
      </c>
      <c r="AO1034" s="82" t="s">
        <v>4971</v>
      </c>
      <c r="AP1034" s="82"/>
      <c r="AQ1034" s="83"/>
      <c r="AR1034" s="83"/>
      <c r="AS1034" s="82">
        <v>0</v>
      </c>
      <c r="AT1034" s="82"/>
      <c r="AU1034" s="83"/>
      <c r="AV1034" s="82" t="s">
        <v>4968</v>
      </c>
      <c r="AW1034" s="82">
        <v>100</v>
      </c>
      <c r="AX1034" s="83"/>
      <c r="AY1034" s="82" t="s">
        <v>4969</v>
      </c>
      <c r="AZ1034" s="82">
        <v>0</v>
      </c>
      <c r="BA1034" s="82"/>
      <c r="BB1034" s="82"/>
      <c r="BC1034" s="87"/>
      <c r="BD1034" s="87"/>
      <c r="BE1034" s="87"/>
      <c r="BF1034" s="87"/>
      <c r="BG1034" s="82" t="s">
        <v>4888</v>
      </c>
      <c r="BH1034" s="82" t="s">
        <v>10032</v>
      </c>
      <c r="BI1034" s="82"/>
      <c r="BJ1034" s="82"/>
      <c r="BK1034" s="82"/>
      <c r="BL1034" s="86">
        <v>3284917743.7800002</v>
      </c>
      <c r="BM1034" s="82">
        <v>99.401600000000002</v>
      </c>
      <c r="BN1034" s="82" t="s">
        <v>4971</v>
      </c>
      <c r="BO1034" s="82"/>
      <c r="BP1034" s="88"/>
      <c r="BQ1034" s="88"/>
      <c r="BR1034" s="88"/>
      <c r="BS1034" s="82"/>
      <c r="BT1034" s="85"/>
    </row>
    <row r="1035" spans="1:72" hidden="1">
      <c r="A1035" s="82" t="s">
        <v>10026</v>
      </c>
      <c r="B1035" s="82" t="s">
        <v>10027</v>
      </c>
      <c r="C1035" s="82" t="s">
        <v>21841</v>
      </c>
      <c r="D1035" s="82" t="s">
        <v>21842</v>
      </c>
      <c r="E1035" s="82" t="s">
        <v>4965</v>
      </c>
      <c r="F1035" s="82" t="s">
        <v>4966</v>
      </c>
      <c r="G1035" s="83">
        <v>45779</v>
      </c>
      <c r="H1035" s="84">
        <v>47670.504999999997</v>
      </c>
      <c r="I1035" s="85"/>
      <c r="J1035" s="82">
        <v>99.98357</v>
      </c>
      <c r="K1035" s="86">
        <v>0</v>
      </c>
      <c r="L1035" s="82"/>
      <c r="M1035" s="82"/>
      <c r="N1035" s="82"/>
      <c r="O1035" s="82"/>
      <c r="P1035" s="82" t="s">
        <v>4967</v>
      </c>
      <c r="Q1035" s="86">
        <v>4766267.45</v>
      </c>
      <c r="R1035" s="82">
        <v>0.01</v>
      </c>
      <c r="S1035" s="86">
        <v>4767050.53</v>
      </c>
      <c r="T1035" s="83">
        <v>45777</v>
      </c>
      <c r="U1035" s="82">
        <v>247</v>
      </c>
      <c r="V1035" s="82">
        <v>178347</v>
      </c>
      <c r="W1035" s="82" t="s">
        <v>4961</v>
      </c>
      <c r="X1035" s="82">
        <v>99.967100000000002</v>
      </c>
      <c r="Y1035" s="86">
        <v>4765484.3600000003</v>
      </c>
      <c r="Z1035" s="86">
        <v>4766267.45</v>
      </c>
      <c r="AA1035" s="82">
        <v>100</v>
      </c>
      <c r="AB1035" s="86">
        <v>-0.02</v>
      </c>
      <c r="AC1035" s="86">
        <v>4766267.45</v>
      </c>
      <c r="AD1035" s="86">
        <v>4766267.45</v>
      </c>
      <c r="AE1035" s="86">
        <v>783.09</v>
      </c>
      <c r="AF1035" s="86">
        <v>0</v>
      </c>
      <c r="AG1035" s="86"/>
      <c r="AH1035" s="86">
        <v>0</v>
      </c>
      <c r="AI1035" s="86"/>
      <c r="AJ1035" s="86">
        <v>3304692698.6500001</v>
      </c>
      <c r="AK1035" s="82">
        <v>0.14419999999999999</v>
      </c>
      <c r="AL1035" s="82" t="s">
        <v>21843</v>
      </c>
      <c r="AM1035" s="82"/>
      <c r="AN1035" s="82">
        <v>73640</v>
      </c>
      <c r="AO1035" s="82" t="s">
        <v>4967</v>
      </c>
      <c r="AP1035" s="82"/>
      <c r="AQ1035" s="83"/>
      <c r="AR1035" s="83"/>
      <c r="AS1035" s="82">
        <v>2</v>
      </c>
      <c r="AT1035" s="82"/>
      <c r="AU1035" s="83"/>
      <c r="AV1035" s="82" t="s">
        <v>4968</v>
      </c>
      <c r="AW1035" s="82">
        <v>100</v>
      </c>
      <c r="AX1035" s="83"/>
      <c r="AY1035" s="82" t="s">
        <v>4969</v>
      </c>
      <c r="AZ1035" s="82">
        <v>0</v>
      </c>
      <c r="BA1035" s="82"/>
      <c r="BB1035" s="82"/>
      <c r="BC1035" s="87"/>
      <c r="BD1035" s="87"/>
      <c r="BE1035" s="87"/>
      <c r="BF1035" s="87"/>
      <c r="BG1035" s="82" t="s">
        <v>4888</v>
      </c>
      <c r="BH1035" s="82" t="s">
        <v>10032</v>
      </c>
      <c r="BI1035" s="82"/>
      <c r="BJ1035" s="82"/>
      <c r="BK1035" s="82"/>
      <c r="BL1035" s="86">
        <v>4766267.45</v>
      </c>
      <c r="BM1035" s="82">
        <v>0.14419999999999999</v>
      </c>
      <c r="BN1035" s="82" t="s">
        <v>4967</v>
      </c>
      <c r="BO1035" s="82"/>
      <c r="BP1035" s="88"/>
      <c r="BQ1035" s="88"/>
      <c r="BR1035" s="88"/>
      <c r="BS1035" s="82"/>
      <c r="BT1035" s="85"/>
    </row>
    <row r="1036" spans="1:72" hidden="1">
      <c r="A1036" s="82" t="s">
        <v>10026</v>
      </c>
      <c r="B1036" s="82" t="s">
        <v>10027</v>
      </c>
      <c r="C1036" s="82"/>
      <c r="D1036" s="82"/>
      <c r="E1036" s="82"/>
      <c r="F1036" s="82" t="s">
        <v>4970</v>
      </c>
      <c r="G1036" s="83"/>
      <c r="H1036" s="84"/>
      <c r="I1036" s="85"/>
      <c r="J1036" s="82"/>
      <c r="K1036" s="86"/>
      <c r="L1036" s="82"/>
      <c r="M1036" s="82"/>
      <c r="N1036" s="82"/>
      <c r="O1036" s="82"/>
      <c r="P1036" s="82" t="s">
        <v>4971</v>
      </c>
      <c r="Q1036" s="86"/>
      <c r="R1036" s="82">
        <v>0</v>
      </c>
      <c r="S1036" s="86"/>
      <c r="T1036" s="83">
        <v>45777</v>
      </c>
      <c r="U1036" s="82"/>
      <c r="V1036" s="82"/>
      <c r="W1036" s="82"/>
      <c r="X1036" s="82"/>
      <c r="Y1036" s="86"/>
      <c r="Z1036" s="86"/>
      <c r="AA1036" s="82"/>
      <c r="AB1036" s="86"/>
      <c r="AC1036" s="86">
        <v>15008687.42</v>
      </c>
      <c r="AD1036" s="86">
        <v>15008687.42</v>
      </c>
      <c r="AE1036" s="86"/>
      <c r="AF1036" s="86"/>
      <c r="AG1036" s="86"/>
      <c r="AH1036" s="86">
        <v>0</v>
      </c>
      <c r="AI1036" s="86"/>
      <c r="AJ1036" s="86"/>
      <c r="AK1036" s="82">
        <v>0.45419999999999999</v>
      </c>
      <c r="AL1036" s="82"/>
      <c r="AM1036" s="82"/>
      <c r="AN1036" s="82"/>
      <c r="AO1036" s="82" t="s">
        <v>4971</v>
      </c>
      <c r="AP1036" s="82"/>
      <c r="AQ1036" s="83"/>
      <c r="AR1036" s="83"/>
      <c r="AS1036" s="82"/>
      <c r="AT1036" s="82"/>
      <c r="AU1036" s="83"/>
      <c r="AV1036" s="82"/>
      <c r="AW1036" s="82"/>
      <c r="AX1036" s="83"/>
      <c r="AY1036" s="82" t="s">
        <v>4963</v>
      </c>
      <c r="AZ1036" s="82">
        <v>1</v>
      </c>
      <c r="BA1036" s="82"/>
      <c r="BB1036" s="82"/>
      <c r="BC1036" s="87"/>
      <c r="BD1036" s="87"/>
      <c r="BE1036" s="87"/>
      <c r="BF1036" s="87"/>
      <c r="BG1036" s="82" t="s">
        <v>4888</v>
      </c>
      <c r="BH1036" s="82" t="s">
        <v>10032</v>
      </c>
      <c r="BI1036" s="82"/>
      <c r="BJ1036" s="82"/>
      <c r="BK1036" s="82"/>
      <c r="BL1036" s="86">
        <v>15008687.42</v>
      </c>
      <c r="BM1036" s="82">
        <v>0.45419999999999999</v>
      </c>
      <c r="BN1036" s="82" t="s">
        <v>4971</v>
      </c>
      <c r="BO1036" s="82"/>
      <c r="BP1036" s="88"/>
      <c r="BQ1036" s="88"/>
      <c r="BR1036" s="88"/>
      <c r="BS1036" s="82"/>
      <c r="BT1036" s="85"/>
    </row>
    <row r="1037" spans="1:72" hidden="1">
      <c r="A1037" s="82" t="s">
        <v>5163</v>
      </c>
      <c r="B1037" s="82" t="s">
        <v>5164</v>
      </c>
      <c r="C1037" s="82" t="s">
        <v>41</v>
      </c>
      <c r="D1037" s="82" t="s">
        <v>5359</v>
      </c>
      <c r="E1037" s="82" t="s">
        <v>8959</v>
      </c>
      <c r="F1037" s="82" t="s">
        <v>4978</v>
      </c>
      <c r="G1037" s="83"/>
      <c r="H1037" s="84">
        <v>25363</v>
      </c>
      <c r="I1037" s="85"/>
      <c r="J1037" s="82">
        <v>5522.5</v>
      </c>
      <c r="K1037" s="86">
        <v>0</v>
      </c>
      <c r="L1037" s="82"/>
      <c r="M1037" s="82"/>
      <c r="N1037" s="82"/>
      <c r="O1037" s="82"/>
      <c r="P1037" s="82" t="s">
        <v>5039</v>
      </c>
      <c r="Q1037" s="86"/>
      <c r="R1037" s="82">
        <v>0</v>
      </c>
      <c r="S1037" s="86">
        <v>50726</v>
      </c>
      <c r="T1037" s="83">
        <v>45777</v>
      </c>
      <c r="U1037" s="82">
        <v>100</v>
      </c>
      <c r="V1037" s="82">
        <v>6432</v>
      </c>
      <c r="W1037" s="82" t="s">
        <v>4961</v>
      </c>
      <c r="X1037" s="82">
        <v>7511.7199000000001</v>
      </c>
      <c r="Y1037" s="86">
        <v>190519751.63999999</v>
      </c>
      <c r="Z1037" s="86"/>
      <c r="AA1037" s="82">
        <v>5583.5</v>
      </c>
      <c r="AB1037" s="86">
        <v>-1.0900000000000001</v>
      </c>
      <c r="AC1037" s="86">
        <v>140067167.5</v>
      </c>
      <c r="AD1037" s="86">
        <v>140067167.5</v>
      </c>
      <c r="AE1037" s="86">
        <v>0</v>
      </c>
      <c r="AF1037" s="86">
        <v>-50452584.140000001</v>
      </c>
      <c r="AG1037" s="86">
        <v>-48905441.140000001</v>
      </c>
      <c r="AH1037" s="86">
        <v>-1547143</v>
      </c>
      <c r="AI1037" s="86"/>
      <c r="AJ1037" s="86">
        <v>14369144812.33</v>
      </c>
      <c r="AK1037" s="82">
        <v>0.9748</v>
      </c>
      <c r="AL1037" s="82" t="s">
        <v>8960</v>
      </c>
      <c r="AM1037" s="82" t="s">
        <v>4979</v>
      </c>
      <c r="AN1037" s="82">
        <v>5960</v>
      </c>
      <c r="AO1037" s="82" t="s">
        <v>5041</v>
      </c>
      <c r="AP1037" s="82"/>
      <c r="AQ1037" s="83"/>
      <c r="AR1037" s="83"/>
      <c r="AS1037" s="82">
        <v>0</v>
      </c>
      <c r="AT1037" s="82"/>
      <c r="AU1037" s="83">
        <v>45777</v>
      </c>
      <c r="AV1037" s="82" t="s">
        <v>4979</v>
      </c>
      <c r="AW1037" s="82">
        <v>2</v>
      </c>
      <c r="AX1037" s="83"/>
      <c r="AY1037" s="82" t="s">
        <v>4963</v>
      </c>
      <c r="AZ1037" s="82">
        <v>1</v>
      </c>
      <c r="BA1037" s="82"/>
      <c r="BB1037" s="82"/>
      <c r="BC1037" s="87"/>
      <c r="BD1037" s="87"/>
      <c r="BE1037" s="87"/>
      <c r="BF1037" s="87"/>
      <c r="BG1037" s="82" t="s">
        <v>4888</v>
      </c>
      <c r="BH1037" s="82" t="s">
        <v>8809</v>
      </c>
      <c r="BI1037" s="82"/>
      <c r="BJ1037" s="82"/>
      <c r="BK1037" s="82"/>
      <c r="BL1037" s="86">
        <v>140067167.5</v>
      </c>
      <c r="BM1037" s="82">
        <v>0.9748</v>
      </c>
      <c r="BN1037" s="82" t="s">
        <v>5002</v>
      </c>
      <c r="BO1037" s="82"/>
      <c r="BP1037" s="88"/>
      <c r="BQ1037" s="88"/>
      <c r="BR1037" s="88"/>
      <c r="BS1037" s="82"/>
      <c r="BT1037" s="85"/>
    </row>
    <row r="1038" spans="1:72" hidden="1">
      <c r="A1038" s="82" t="s">
        <v>5163</v>
      </c>
      <c r="B1038" s="82" t="s">
        <v>5164</v>
      </c>
      <c r="C1038" s="82" t="s">
        <v>139</v>
      </c>
      <c r="D1038" s="82" t="s">
        <v>5446</v>
      </c>
      <c r="E1038" s="82" t="s">
        <v>8510</v>
      </c>
      <c r="F1038" s="82" t="s">
        <v>4978</v>
      </c>
      <c r="G1038" s="83"/>
      <c r="H1038" s="84">
        <v>33897</v>
      </c>
      <c r="I1038" s="85"/>
      <c r="J1038" s="82">
        <v>5116</v>
      </c>
      <c r="K1038" s="86">
        <v>0</v>
      </c>
      <c r="L1038" s="82"/>
      <c r="M1038" s="82"/>
      <c r="N1038" s="82"/>
      <c r="O1038" s="82"/>
      <c r="P1038" s="82" t="s">
        <v>4999</v>
      </c>
      <c r="Q1038" s="86"/>
      <c r="R1038" s="82">
        <v>0</v>
      </c>
      <c r="S1038" s="86">
        <v>67794</v>
      </c>
      <c r="T1038" s="83">
        <v>45777</v>
      </c>
      <c r="U1038" s="82">
        <v>100</v>
      </c>
      <c r="V1038" s="82">
        <v>55268</v>
      </c>
      <c r="W1038" s="82" t="s">
        <v>4961</v>
      </c>
      <c r="X1038" s="82">
        <v>5247.0591999999997</v>
      </c>
      <c r="Y1038" s="86">
        <v>177859564.11000001</v>
      </c>
      <c r="Z1038" s="86"/>
      <c r="AA1038" s="82">
        <v>5030.8</v>
      </c>
      <c r="AB1038" s="86">
        <v>1.69</v>
      </c>
      <c r="AC1038" s="86">
        <v>173417052</v>
      </c>
      <c r="AD1038" s="86">
        <v>173417052</v>
      </c>
      <c r="AE1038" s="86">
        <v>0</v>
      </c>
      <c r="AF1038" s="86">
        <v>-4442512.1100000003</v>
      </c>
      <c r="AG1038" s="86">
        <v>-7330536.5099999998</v>
      </c>
      <c r="AH1038" s="86">
        <v>2888024.4</v>
      </c>
      <c r="AI1038" s="86"/>
      <c r="AJ1038" s="86">
        <v>14369144812.33</v>
      </c>
      <c r="AK1038" s="82">
        <v>1.2069000000000001</v>
      </c>
      <c r="AL1038" s="82" t="s">
        <v>8511</v>
      </c>
      <c r="AM1038" s="82" t="s">
        <v>4979</v>
      </c>
      <c r="AN1038" s="82">
        <v>774615</v>
      </c>
      <c r="AO1038" s="82" t="s">
        <v>5000</v>
      </c>
      <c r="AP1038" s="82"/>
      <c r="AQ1038" s="83">
        <v>45701</v>
      </c>
      <c r="AR1038" s="83"/>
      <c r="AS1038" s="82">
        <v>0</v>
      </c>
      <c r="AT1038" s="82"/>
      <c r="AU1038" s="83">
        <v>45777</v>
      </c>
      <c r="AV1038" s="82" t="s">
        <v>4979</v>
      </c>
      <c r="AW1038" s="82">
        <v>2</v>
      </c>
      <c r="AX1038" s="83"/>
      <c r="AY1038" s="82" t="s">
        <v>4963</v>
      </c>
      <c r="AZ1038" s="82">
        <v>1</v>
      </c>
      <c r="BA1038" s="82"/>
      <c r="BB1038" s="82"/>
      <c r="BC1038" s="87"/>
      <c r="BD1038" s="87"/>
      <c r="BE1038" s="87"/>
      <c r="BF1038" s="87"/>
      <c r="BG1038" s="82" t="s">
        <v>4888</v>
      </c>
      <c r="BH1038" s="82" t="s">
        <v>8809</v>
      </c>
      <c r="BI1038" s="82"/>
      <c r="BJ1038" s="82"/>
      <c r="BK1038" s="82"/>
      <c r="BL1038" s="86">
        <v>173417052</v>
      </c>
      <c r="BM1038" s="82">
        <v>1.2069000000000001</v>
      </c>
      <c r="BN1038" s="82" t="s">
        <v>4997</v>
      </c>
      <c r="BO1038" s="82"/>
      <c r="BP1038" s="88"/>
      <c r="BQ1038" s="88"/>
      <c r="BR1038" s="88"/>
      <c r="BS1038" s="82"/>
      <c r="BT1038" s="85"/>
    </row>
    <row r="1039" spans="1:72" hidden="1">
      <c r="A1039" s="82" t="s">
        <v>5163</v>
      </c>
      <c r="B1039" s="82" t="s">
        <v>5164</v>
      </c>
      <c r="C1039" s="82" t="s">
        <v>9464</v>
      </c>
      <c r="D1039" s="82" t="s">
        <v>9465</v>
      </c>
      <c r="E1039" s="82" t="s">
        <v>9466</v>
      </c>
      <c r="F1039" s="82" t="s">
        <v>4978</v>
      </c>
      <c r="G1039" s="83"/>
      <c r="H1039" s="84">
        <v>699113</v>
      </c>
      <c r="I1039" s="85"/>
      <c r="J1039" s="82">
        <v>307.25</v>
      </c>
      <c r="K1039" s="86">
        <v>0</v>
      </c>
      <c r="L1039" s="82"/>
      <c r="M1039" s="82"/>
      <c r="N1039" s="82"/>
      <c r="O1039" s="82"/>
      <c r="P1039" s="82" t="s">
        <v>8927</v>
      </c>
      <c r="Q1039" s="86"/>
      <c r="R1039" s="82">
        <v>0</v>
      </c>
      <c r="S1039" s="86">
        <v>1398226</v>
      </c>
      <c r="T1039" s="83">
        <v>45777</v>
      </c>
      <c r="U1039" s="82">
        <v>100</v>
      </c>
      <c r="V1039" s="82">
        <v>171313</v>
      </c>
      <c r="W1039" s="82" t="s">
        <v>4961</v>
      </c>
      <c r="X1039" s="82">
        <v>324.04390000000001</v>
      </c>
      <c r="Y1039" s="86">
        <v>226543295.62</v>
      </c>
      <c r="Z1039" s="86"/>
      <c r="AA1039" s="82">
        <v>315.05</v>
      </c>
      <c r="AB1039" s="86">
        <v>-2.48</v>
      </c>
      <c r="AC1039" s="86">
        <v>214802469.25</v>
      </c>
      <c r="AD1039" s="86">
        <v>214802469.25</v>
      </c>
      <c r="AE1039" s="86">
        <v>0</v>
      </c>
      <c r="AF1039" s="86">
        <v>-11740826.369999999</v>
      </c>
      <c r="AG1039" s="86">
        <v>-6287744.9699999997</v>
      </c>
      <c r="AH1039" s="86">
        <v>-5453081.4000000004</v>
      </c>
      <c r="AI1039" s="86"/>
      <c r="AJ1039" s="86">
        <v>14369144812.33</v>
      </c>
      <c r="AK1039" s="82">
        <v>1.4948999999999999</v>
      </c>
      <c r="AL1039" s="82" t="s">
        <v>9467</v>
      </c>
      <c r="AM1039" s="82" t="s">
        <v>4979</v>
      </c>
      <c r="AN1039" s="82">
        <v>798965</v>
      </c>
      <c r="AO1039" s="82" t="s">
        <v>8614</v>
      </c>
      <c r="AP1039" s="82"/>
      <c r="AQ1039" s="83"/>
      <c r="AR1039" s="83"/>
      <c r="AS1039" s="82">
        <v>0</v>
      </c>
      <c r="AT1039" s="82"/>
      <c r="AU1039" s="83">
        <v>45777</v>
      </c>
      <c r="AV1039" s="82" t="s">
        <v>4979</v>
      </c>
      <c r="AW1039" s="82">
        <v>2</v>
      </c>
      <c r="AX1039" s="83"/>
      <c r="AY1039" s="82" t="s">
        <v>4963</v>
      </c>
      <c r="AZ1039" s="82">
        <v>1</v>
      </c>
      <c r="BA1039" s="82"/>
      <c r="BB1039" s="82"/>
      <c r="BC1039" s="87"/>
      <c r="BD1039" s="87"/>
      <c r="BE1039" s="87"/>
      <c r="BF1039" s="87"/>
      <c r="BG1039" s="82" t="s">
        <v>4888</v>
      </c>
      <c r="BH1039" s="82" t="s">
        <v>8809</v>
      </c>
      <c r="BI1039" s="82"/>
      <c r="BJ1039" s="82"/>
      <c r="BK1039" s="82"/>
      <c r="BL1039" s="86">
        <v>214802469.25</v>
      </c>
      <c r="BM1039" s="82">
        <v>1.4948999999999999</v>
      </c>
      <c r="BN1039" s="82" t="s">
        <v>4980</v>
      </c>
      <c r="BO1039" s="82"/>
      <c r="BP1039" s="88"/>
      <c r="BQ1039" s="88"/>
      <c r="BR1039" s="88"/>
      <c r="BS1039" s="82"/>
      <c r="BT1039" s="85"/>
    </row>
    <row r="1040" spans="1:72" hidden="1">
      <c r="A1040" s="82" t="s">
        <v>5163</v>
      </c>
      <c r="B1040" s="82" t="s">
        <v>5164</v>
      </c>
      <c r="C1040" s="82" t="s">
        <v>155</v>
      </c>
      <c r="D1040" s="82" t="s">
        <v>22091</v>
      </c>
      <c r="E1040" s="82" t="s">
        <v>22092</v>
      </c>
      <c r="F1040" s="82" t="s">
        <v>4978</v>
      </c>
      <c r="G1040" s="83"/>
      <c r="H1040" s="84">
        <v>9293</v>
      </c>
      <c r="I1040" s="85"/>
      <c r="J1040" s="82">
        <v>6155.5</v>
      </c>
      <c r="K1040" s="86">
        <v>0</v>
      </c>
      <c r="L1040" s="82"/>
      <c r="M1040" s="82"/>
      <c r="N1040" s="82"/>
      <c r="O1040" s="82"/>
      <c r="P1040" s="82" t="s">
        <v>5018</v>
      </c>
      <c r="Q1040" s="86"/>
      <c r="R1040" s="82">
        <v>0</v>
      </c>
      <c r="S1040" s="86">
        <v>92930</v>
      </c>
      <c r="T1040" s="83">
        <v>45777</v>
      </c>
      <c r="U1040" s="82">
        <v>100</v>
      </c>
      <c r="V1040" s="82">
        <v>88149</v>
      </c>
      <c r="W1040" s="82" t="s">
        <v>4961</v>
      </c>
      <c r="X1040" s="82">
        <v>6549.9767000000002</v>
      </c>
      <c r="Y1040" s="86">
        <v>60868933.109999999</v>
      </c>
      <c r="Z1040" s="86"/>
      <c r="AA1040" s="82">
        <v>6315.5</v>
      </c>
      <c r="AB1040" s="86">
        <v>-2.5299999999999998</v>
      </c>
      <c r="AC1040" s="86">
        <v>57203061.5</v>
      </c>
      <c r="AD1040" s="86">
        <v>57203061.5</v>
      </c>
      <c r="AE1040" s="86">
        <v>0</v>
      </c>
      <c r="AF1040" s="86">
        <v>-3665871.61</v>
      </c>
      <c r="AG1040" s="86">
        <v>-2178991.61</v>
      </c>
      <c r="AH1040" s="86">
        <v>-1486880</v>
      </c>
      <c r="AI1040" s="86"/>
      <c r="AJ1040" s="86">
        <v>14369144812.33</v>
      </c>
      <c r="AK1040" s="82">
        <v>0.39810000000000001</v>
      </c>
      <c r="AL1040" s="82" t="s">
        <v>22093</v>
      </c>
      <c r="AM1040" s="82" t="s">
        <v>4979</v>
      </c>
      <c r="AN1040" s="82">
        <v>783569</v>
      </c>
      <c r="AO1040" s="82" t="s">
        <v>4998</v>
      </c>
      <c r="AP1040" s="82"/>
      <c r="AQ1040" s="83"/>
      <c r="AR1040" s="83"/>
      <c r="AS1040" s="82">
        <v>0</v>
      </c>
      <c r="AT1040" s="82"/>
      <c r="AU1040" s="83">
        <v>45777</v>
      </c>
      <c r="AV1040" s="82" t="s">
        <v>4979</v>
      </c>
      <c r="AW1040" s="82">
        <v>10</v>
      </c>
      <c r="AX1040" s="83"/>
      <c r="AY1040" s="82" t="s">
        <v>4963</v>
      </c>
      <c r="AZ1040" s="82">
        <v>1</v>
      </c>
      <c r="BA1040" s="82"/>
      <c r="BB1040" s="82"/>
      <c r="BC1040" s="87"/>
      <c r="BD1040" s="87"/>
      <c r="BE1040" s="87"/>
      <c r="BF1040" s="87"/>
      <c r="BG1040" s="82" t="s">
        <v>4888</v>
      </c>
      <c r="BH1040" s="82" t="s">
        <v>8809</v>
      </c>
      <c r="BI1040" s="82"/>
      <c r="BJ1040" s="82"/>
      <c r="BK1040" s="82"/>
      <c r="BL1040" s="86">
        <v>57203061.5</v>
      </c>
      <c r="BM1040" s="82">
        <v>0.39810000000000001</v>
      </c>
      <c r="BN1040" s="82" t="s">
        <v>4998</v>
      </c>
      <c r="BO1040" s="82"/>
      <c r="BP1040" s="88"/>
      <c r="BQ1040" s="88"/>
      <c r="BR1040" s="88"/>
      <c r="BS1040" s="82"/>
      <c r="BT1040" s="85"/>
    </row>
    <row r="1041" spans="1:72" hidden="1">
      <c r="A1041" s="82" t="s">
        <v>5163</v>
      </c>
      <c r="B1041" s="82" t="s">
        <v>5164</v>
      </c>
      <c r="C1041" s="82" t="s">
        <v>193</v>
      </c>
      <c r="D1041" s="82" t="s">
        <v>8423</v>
      </c>
      <c r="E1041" s="82" t="s">
        <v>8424</v>
      </c>
      <c r="F1041" s="82" t="s">
        <v>4978</v>
      </c>
      <c r="G1041" s="83"/>
      <c r="H1041" s="84">
        <v>12673</v>
      </c>
      <c r="I1041" s="85"/>
      <c r="J1041" s="82">
        <v>6977</v>
      </c>
      <c r="K1041" s="86">
        <v>0</v>
      </c>
      <c r="L1041" s="82"/>
      <c r="M1041" s="82"/>
      <c r="N1041" s="82"/>
      <c r="O1041" s="82"/>
      <c r="P1041" s="82" t="s">
        <v>4995</v>
      </c>
      <c r="Q1041" s="86"/>
      <c r="R1041" s="82">
        <v>0</v>
      </c>
      <c r="S1041" s="86">
        <v>63365</v>
      </c>
      <c r="T1041" s="83">
        <v>45777</v>
      </c>
      <c r="U1041" s="82">
        <v>100</v>
      </c>
      <c r="V1041" s="82">
        <v>6457</v>
      </c>
      <c r="W1041" s="82" t="s">
        <v>4961</v>
      </c>
      <c r="X1041" s="82">
        <v>5124.7806</v>
      </c>
      <c r="Y1041" s="86">
        <v>64946344.549999997</v>
      </c>
      <c r="Z1041" s="86"/>
      <c r="AA1041" s="82">
        <v>6992.5</v>
      </c>
      <c r="AB1041" s="86">
        <v>-0.22</v>
      </c>
      <c r="AC1041" s="86">
        <v>88419521</v>
      </c>
      <c r="AD1041" s="86">
        <v>88419521</v>
      </c>
      <c r="AE1041" s="86">
        <v>0</v>
      </c>
      <c r="AF1041" s="86">
        <v>23473176.449999999</v>
      </c>
      <c r="AG1041" s="86">
        <v>23669607.949999999</v>
      </c>
      <c r="AH1041" s="86">
        <v>-196431.5</v>
      </c>
      <c r="AI1041" s="86"/>
      <c r="AJ1041" s="86">
        <v>14369144812.33</v>
      </c>
      <c r="AK1041" s="82">
        <v>0.61529999999999996</v>
      </c>
      <c r="AL1041" s="82" t="s">
        <v>8425</v>
      </c>
      <c r="AM1041" s="82" t="s">
        <v>4979</v>
      </c>
      <c r="AN1041" s="82">
        <v>6079</v>
      </c>
      <c r="AO1041" s="82" t="s">
        <v>4996</v>
      </c>
      <c r="AP1041" s="82"/>
      <c r="AQ1041" s="83">
        <v>45701</v>
      </c>
      <c r="AR1041" s="83"/>
      <c r="AS1041" s="82">
        <v>0</v>
      </c>
      <c r="AT1041" s="82"/>
      <c r="AU1041" s="83">
        <v>45777</v>
      </c>
      <c r="AV1041" s="82" t="s">
        <v>4979</v>
      </c>
      <c r="AW1041" s="82">
        <v>5</v>
      </c>
      <c r="AX1041" s="83"/>
      <c r="AY1041" s="82" t="s">
        <v>4963</v>
      </c>
      <c r="AZ1041" s="82">
        <v>1</v>
      </c>
      <c r="BA1041" s="82"/>
      <c r="BB1041" s="82"/>
      <c r="BC1041" s="87"/>
      <c r="BD1041" s="87"/>
      <c r="BE1041" s="87"/>
      <c r="BF1041" s="87"/>
      <c r="BG1041" s="82" t="s">
        <v>4888</v>
      </c>
      <c r="BH1041" s="82" t="s">
        <v>8809</v>
      </c>
      <c r="BI1041" s="82"/>
      <c r="BJ1041" s="82"/>
      <c r="BK1041" s="82"/>
      <c r="BL1041" s="86">
        <v>88419521</v>
      </c>
      <c r="BM1041" s="82">
        <v>0.61529999999999996</v>
      </c>
      <c r="BN1041" s="82" t="s">
        <v>4997</v>
      </c>
      <c r="BO1041" s="82"/>
      <c r="BP1041" s="88"/>
      <c r="BQ1041" s="88"/>
      <c r="BR1041" s="88"/>
      <c r="BS1041" s="82"/>
      <c r="BT1041" s="85"/>
    </row>
    <row r="1042" spans="1:72" hidden="1">
      <c r="A1042" s="82" t="s">
        <v>5163</v>
      </c>
      <c r="B1042" s="82" t="s">
        <v>5164</v>
      </c>
      <c r="C1042" s="82" t="s">
        <v>317</v>
      </c>
      <c r="D1042" s="82" t="s">
        <v>5280</v>
      </c>
      <c r="E1042" s="82" t="s">
        <v>8371</v>
      </c>
      <c r="F1042" s="82" t="s">
        <v>4978</v>
      </c>
      <c r="G1042" s="83"/>
      <c r="H1042" s="84">
        <v>164187</v>
      </c>
      <c r="I1042" s="85"/>
      <c r="J1042" s="82">
        <v>1185</v>
      </c>
      <c r="K1042" s="86">
        <v>0</v>
      </c>
      <c r="L1042" s="82"/>
      <c r="M1042" s="82"/>
      <c r="N1042" s="82"/>
      <c r="O1042" s="82"/>
      <c r="P1042" s="82" t="s">
        <v>4960</v>
      </c>
      <c r="Q1042" s="86"/>
      <c r="R1042" s="82">
        <v>0</v>
      </c>
      <c r="S1042" s="86">
        <v>328374</v>
      </c>
      <c r="T1042" s="83">
        <v>45777</v>
      </c>
      <c r="U1042" s="82">
        <v>100</v>
      </c>
      <c r="V1042" s="82">
        <v>6471</v>
      </c>
      <c r="W1042" s="82" t="s">
        <v>4961</v>
      </c>
      <c r="X1042" s="82">
        <v>1118.5137</v>
      </c>
      <c r="Y1042" s="86">
        <v>183645412.18000001</v>
      </c>
      <c r="Z1042" s="86"/>
      <c r="AA1042" s="82">
        <v>1187.3</v>
      </c>
      <c r="AB1042" s="86">
        <v>-0.19</v>
      </c>
      <c r="AC1042" s="86">
        <v>194561595</v>
      </c>
      <c r="AD1042" s="86">
        <v>194561595</v>
      </c>
      <c r="AE1042" s="86">
        <v>0</v>
      </c>
      <c r="AF1042" s="86">
        <v>10916182.82</v>
      </c>
      <c r="AG1042" s="86">
        <v>11293812.92</v>
      </c>
      <c r="AH1042" s="86">
        <v>-377630.1</v>
      </c>
      <c r="AI1042" s="86"/>
      <c r="AJ1042" s="86">
        <v>14369144812.33</v>
      </c>
      <c r="AK1042" s="82">
        <v>1.3540000000000001</v>
      </c>
      <c r="AL1042" s="82" t="s">
        <v>8514</v>
      </c>
      <c r="AM1042" s="82" t="s">
        <v>4979</v>
      </c>
      <c r="AN1042" s="82">
        <v>6155</v>
      </c>
      <c r="AO1042" s="82" t="s">
        <v>4962</v>
      </c>
      <c r="AP1042" s="82"/>
      <c r="AQ1042" s="83">
        <v>45484</v>
      </c>
      <c r="AR1042" s="83"/>
      <c r="AS1042" s="82">
        <v>0</v>
      </c>
      <c r="AT1042" s="82"/>
      <c r="AU1042" s="83">
        <v>45777</v>
      </c>
      <c r="AV1042" s="82" t="s">
        <v>4979</v>
      </c>
      <c r="AW1042" s="82">
        <v>2</v>
      </c>
      <c r="AX1042" s="83"/>
      <c r="AY1042" s="82" t="s">
        <v>4963</v>
      </c>
      <c r="AZ1042" s="82">
        <v>1</v>
      </c>
      <c r="BA1042" s="82"/>
      <c r="BB1042" s="82"/>
      <c r="BC1042" s="87"/>
      <c r="BD1042" s="87"/>
      <c r="BE1042" s="87"/>
      <c r="BF1042" s="87"/>
      <c r="BG1042" s="82" t="s">
        <v>4888</v>
      </c>
      <c r="BH1042" s="82" t="s">
        <v>8809</v>
      </c>
      <c r="BI1042" s="82"/>
      <c r="BJ1042" s="82"/>
      <c r="BK1042" s="82"/>
      <c r="BL1042" s="86">
        <v>194561595</v>
      </c>
      <c r="BM1042" s="82">
        <v>1.3540000000000001</v>
      </c>
      <c r="BN1042" s="82" t="s">
        <v>4964</v>
      </c>
      <c r="BO1042" s="82"/>
      <c r="BP1042" s="88"/>
      <c r="BQ1042" s="88"/>
      <c r="BR1042" s="88"/>
      <c r="BS1042" s="82"/>
      <c r="BT1042" s="85"/>
    </row>
    <row r="1043" spans="1:72" hidden="1">
      <c r="A1043" s="82" t="s">
        <v>5163</v>
      </c>
      <c r="B1043" s="82" t="s">
        <v>5164</v>
      </c>
      <c r="C1043" s="82" t="s">
        <v>369</v>
      </c>
      <c r="D1043" s="82" t="s">
        <v>3368</v>
      </c>
      <c r="E1043" s="82" t="s">
        <v>4972</v>
      </c>
      <c r="F1043" s="82" t="s">
        <v>4978</v>
      </c>
      <c r="G1043" s="83"/>
      <c r="H1043" s="84">
        <v>284484</v>
      </c>
      <c r="I1043" s="85"/>
      <c r="J1043" s="82">
        <v>249.93</v>
      </c>
      <c r="K1043" s="86">
        <v>0</v>
      </c>
      <c r="L1043" s="82"/>
      <c r="M1043" s="82"/>
      <c r="N1043" s="82"/>
      <c r="O1043" s="82"/>
      <c r="P1043" s="82" t="s">
        <v>4973</v>
      </c>
      <c r="Q1043" s="86"/>
      <c r="R1043" s="82">
        <v>0</v>
      </c>
      <c r="S1043" s="86">
        <v>568968</v>
      </c>
      <c r="T1043" s="83">
        <v>45777</v>
      </c>
      <c r="U1043" s="82">
        <v>100</v>
      </c>
      <c r="V1043" s="82">
        <v>6486</v>
      </c>
      <c r="W1043" s="82" t="s">
        <v>4961</v>
      </c>
      <c r="X1043" s="82">
        <v>254.9736</v>
      </c>
      <c r="Y1043" s="86">
        <v>72535909.620000005</v>
      </c>
      <c r="Z1043" s="86"/>
      <c r="AA1043" s="82">
        <v>253.22</v>
      </c>
      <c r="AB1043" s="86">
        <v>-1.3</v>
      </c>
      <c r="AC1043" s="86">
        <v>71101086.120000005</v>
      </c>
      <c r="AD1043" s="86">
        <v>71101086.120000005</v>
      </c>
      <c r="AE1043" s="86">
        <v>0</v>
      </c>
      <c r="AF1043" s="86">
        <v>-1434823.5</v>
      </c>
      <c r="AG1043" s="86">
        <v>-498871.14</v>
      </c>
      <c r="AH1043" s="86">
        <v>-935952.36</v>
      </c>
      <c r="AI1043" s="86"/>
      <c r="AJ1043" s="86">
        <v>14369144812.33</v>
      </c>
      <c r="AK1043" s="82">
        <v>0.49480000000000002</v>
      </c>
      <c r="AL1043" s="82" t="s">
        <v>5001</v>
      </c>
      <c r="AM1043" s="82" t="s">
        <v>4979</v>
      </c>
      <c r="AN1043" s="82">
        <v>6194</v>
      </c>
      <c r="AO1043" s="82" t="s">
        <v>4962</v>
      </c>
      <c r="AP1043" s="82"/>
      <c r="AQ1043" s="83">
        <v>45470</v>
      </c>
      <c r="AR1043" s="83"/>
      <c r="AS1043" s="82">
        <v>0</v>
      </c>
      <c r="AT1043" s="82"/>
      <c r="AU1043" s="83">
        <v>45777</v>
      </c>
      <c r="AV1043" s="82" t="s">
        <v>4979</v>
      </c>
      <c r="AW1043" s="82">
        <v>2</v>
      </c>
      <c r="AX1043" s="83"/>
      <c r="AY1043" s="82" t="s">
        <v>4963</v>
      </c>
      <c r="AZ1043" s="82">
        <v>1</v>
      </c>
      <c r="BA1043" s="82"/>
      <c r="BB1043" s="82"/>
      <c r="BC1043" s="87"/>
      <c r="BD1043" s="87"/>
      <c r="BE1043" s="87"/>
      <c r="BF1043" s="87"/>
      <c r="BG1043" s="82" t="s">
        <v>4888</v>
      </c>
      <c r="BH1043" s="82" t="s">
        <v>8809</v>
      </c>
      <c r="BI1043" s="82"/>
      <c r="BJ1043" s="82"/>
      <c r="BK1043" s="82"/>
      <c r="BL1043" s="86">
        <v>71101086.120000005</v>
      </c>
      <c r="BM1043" s="82">
        <v>0.49480000000000002</v>
      </c>
      <c r="BN1043" s="82" t="s">
        <v>4964</v>
      </c>
      <c r="BO1043" s="82"/>
      <c r="BP1043" s="88"/>
      <c r="BQ1043" s="88"/>
      <c r="BR1043" s="88"/>
      <c r="BS1043" s="82"/>
      <c r="BT1043" s="85"/>
    </row>
    <row r="1044" spans="1:72" hidden="1">
      <c r="A1044" s="82" t="s">
        <v>5163</v>
      </c>
      <c r="B1044" s="82" t="s">
        <v>5164</v>
      </c>
      <c r="C1044" s="82" t="s">
        <v>406</v>
      </c>
      <c r="D1044" s="82" t="s">
        <v>5325</v>
      </c>
      <c r="E1044" s="82" t="s">
        <v>8435</v>
      </c>
      <c r="F1044" s="82" t="s">
        <v>4978</v>
      </c>
      <c r="G1044" s="83"/>
      <c r="H1044" s="84">
        <v>1356640</v>
      </c>
      <c r="I1044" s="85"/>
      <c r="J1044" s="82">
        <v>314.10000000000002</v>
      </c>
      <c r="K1044" s="86">
        <v>0</v>
      </c>
      <c r="L1044" s="82"/>
      <c r="M1044" s="82"/>
      <c r="N1044" s="82"/>
      <c r="O1044" s="82"/>
      <c r="P1044" s="82" t="s">
        <v>8436</v>
      </c>
      <c r="Q1044" s="86"/>
      <c r="R1044" s="82">
        <v>0</v>
      </c>
      <c r="S1044" s="86">
        <v>1356640</v>
      </c>
      <c r="T1044" s="83">
        <v>45777</v>
      </c>
      <c r="U1044" s="82">
        <v>100</v>
      </c>
      <c r="V1044" s="82">
        <v>6490</v>
      </c>
      <c r="W1044" s="82" t="s">
        <v>4961</v>
      </c>
      <c r="X1044" s="82">
        <v>177.6669</v>
      </c>
      <c r="Y1044" s="86">
        <v>241029991.09999999</v>
      </c>
      <c r="Z1044" s="86"/>
      <c r="AA1044" s="82">
        <v>317.10000000000002</v>
      </c>
      <c r="AB1044" s="86">
        <v>-0.95</v>
      </c>
      <c r="AC1044" s="86">
        <v>426120624</v>
      </c>
      <c r="AD1044" s="86">
        <v>426120624</v>
      </c>
      <c r="AE1044" s="86">
        <v>0</v>
      </c>
      <c r="AF1044" s="86">
        <v>185090632.90000001</v>
      </c>
      <c r="AG1044" s="86">
        <v>189160552.90000001</v>
      </c>
      <c r="AH1044" s="86">
        <v>-4069920</v>
      </c>
      <c r="AI1044" s="86"/>
      <c r="AJ1044" s="86">
        <v>14369144812.33</v>
      </c>
      <c r="AK1044" s="82">
        <v>2.9655</v>
      </c>
      <c r="AL1044" s="82" t="s">
        <v>8437</v>
      </c>
      <c r="AM1044" s="82" t="s">
        <v>4979</v>
      </c>
      <c r="AN1044" s="82">
        <v>6241</v>
      </c>
      <c r="AO1044" s="82" t="s">
        <v>8436</v>
      </c>
      <c r="AP1044" s="82"/>
      <c r="AQ1044" s="83">
        <v>45726</v>
      </c>
      <c r="AR1044" s="83"/>
      <c r="AS1044" s="82">
        <v>0</v>
      </c>
      <c r="AT1044" s="82"/>
      <c r="AU1044" s="83">
        <v>45777</v>
      </c>
      <c r="AV1044" s="82" t="s">
        <v>4979</v>
      </c>
      <c r="AW1044" s="82">
        <v>1</v>
      </c>
      <c r="AX1044" s="83"/>
      <c r="AY1044" s="82" t="s">
        <v>4963</v>
      </c>
      <c r="AZ1044" s="82">
        <v>1</v>
      </c>
      <c r="BA1044" s="82"/>
      <c r="BB1044" s="82"/>
      <c r="BC1044" s="87"/>
      <c r="BD1044" s="87"/>
      <c r="BE1044" s="87"/>
      <c r="BF1044" s="87"/>
      <c r="BG1044" s="82" t="s">
        <v>4888</v>
      </c>
      <c r="BH1044" s="82" t="s">
        <v>8809</v>
      </c>
      <c r="BI1044" s="82"/>
      <c r="BJ1044" s="82"/>
      <c r="BK1044" s="82"/>
      <c r="BL1044" s="86">
        <v>426120624</v>
      </c>
      <c r="BM1044" s="82">
        <v>2.9655</v>
      </c>
      <c r="BN1044" s="82" t="s">
        <v>5002</v>
      </c>
      <c r="BO1044" s="82"/>
      <c r="BP1044" s="88"/>
      <c r="BQ1044" s="88"/>
      <c r="BR1044" s="88"/>
      <c r="BS1044" s="82"/>
      <c r="BT1044" s="85"/>
    </row>
    <row r="1045" spans="1:72" hidden="1">
      <c r="A1045" s="82" t="s">
        <v>5163</v>
      </c>
      <c r="B1045" s="82" t="s">
        <v>5164</v>
      </c>
      <c r="C1045" s="82" t="s">
        <v>426</v>
      </c>
      <c r="D1045" s="82" t="s">
        <v>3388</v>
      </c>
      <c r="E1045" s="82" t="s">
        <v>8582</v>
      </c>
      <c r="F1045" s="82" t="s">
        <v>4978</v>
      </c>
      <c r="G1045" s="83"/>
      <c r="H1045" s="84">
        <v>103250</v>
      </c>
      <c r="I1045" s="85"/>
      <c r="J1045" s="82">
        <v>1104.2</v>
      </c>
      <c r="K1045" s="86">
        <v>0</v>
      </c>
      <c r="L1045" s="82"/>
      <c r="M1045" s="82"/>
      <c r="N1045" s="82"/>
      <c r="O1045" s="82"/>
      <c r="P1045" s="82" t="s">
        <v>5003</v>
      </c>
      <c r="Q1045" s="86"/>
      <c r="R1045" s="82">
        <v>0</v>
      </c>
      <c r="S1045" s="86">
        <v>206500</v>
      </c>
      <c r="T1045" s="83">
        <v>45777</v>
      </c>
      <c r="U1045" s="82">
        <v>100</v>
      </c>
      <c r="V1045" s="82">
        <v>6491</v>
      </c>
      <c r="W1045" s="82" t="s">
        <v>4961</v>
      </c>
      <c r="X1045" s="82">
        <v>1406.7650000000001</v>
      </c>
      <c r="Y1045" s="86">
        <v>145248490.50999999</v>
      </c>
      <c r="Z1045" s="86"/>
      <c r="AA1045" s="82">
        <v>1134</v>
      </c>
      <c r="AB1045" s="86">
        <v>-2.63</v>
      </c>
      <c r="AC1045" s="86">
        <v>114008650</v>
      </c>
      <c r="AD1045" s="86">
        <v>114008650</v>
      </c>
      <c r="AE1045" s="86">
        <v>0</v>
      </c>
      <c r="AF1045" s="86">
        <v>-31239840.510000002</v>
      </c>
      <c r="AG1045" s="86">
        <v>-28162990.510000002</v>
      </c>
      <c r="AH1045" s="86">
        <v>-3076850</v>
      </c>
      <c r="AI1045" s="86"/>
      <c r="AJ1045" s="86">
        <v>14369144812.33</v>
      </c>
      <c r="AK1045" s="82">
        <v>0.79339999999999999</v>
      </c>
      <c r="AL1045" s="82" t="s">
        <v>8584</v>
      </c>
      <c r="AM1045" s="82" t="s">
        <v>4979</v>
      </c>
      <c r="AN1045" s="82">
        <v>6242</v>
      </c>
      <c r="AO1045" s="82" t="s">
        <v>5004</v>
      </c>
      <c r="AP1045" s="82"/>
      <c r="AQ1045" s="83">
        <v>45705</v>
      </c>
      <c r="AR1045" s="83"/>
      <c r="AS1045" s="82">
        <v>0</v>
      </c>
      <c r="AT1045" s="82"/>
      <c r="AU1045" s="83">
        <v>45777</v>
      </c>
      <c r="AV1045" s="82" t="s">
        <v>4979</v>
      </c>
      <c r="AW1045" s="82">
        <v>2</v>
      </c>
      <c r="AX1045" s="83"/>
      <c r="AY1045" s="82" t="s">
        <v>4963</v>
      </c>
      <c r="AZ1045" s="82">
        <v>1</v>
      </c>
      <c r="BA1045" s="82"/>
      <c r="BB1045" s="82"/>
      <c r="BC1045" s="87"/>
      <c r="BD1045" s="87"/>
      <c r="BE1045" s="87"/>
      <c r="BF1045" s="87"/>
      <c r="BG1045" s="82" t="s">
        <v>4888</v>
      </c>
      <c r="BH1045" s="82" t="s">
        <v>8809</v>
      </c>
      <c r="BI1045" s="82"/>
      <c r="BJ1045" s="82"/>
      <c r="BK1045" s="82"/>
      <c r="BL1045" s="86">
        <v>114008650</v>
      </c>
      <c r="BM1045" s="82">
        <v>0.79339999999999999</v>
      </c>
      <c r="BN1045" s="82" t="s">
        <v>4984</v>
      </c>
      <c r="BO1045" s="82"/>
      <c r="BP1045" s="88"/>
      <c r="BQ1045" s="88"/>
      <c r="BR1045" s="88"/>
      <c r="BS1045" s="82"/>
      <c r="BT1045" s="85"/>
    </row>
    <row r="1046" spans="1:72" hidden="1">
      <c r="A1046" s="82" t="s">
        <v>5163</v>
      </c>
      <c r="B1046" s="82" t="s">
        <v>5164</v>
      </c>
      <c r="C1046" s="82" t="s">
        <v>433</v>
      </c>
      <c r="D1046" s="82" t="s">
        <v>5260</v>
      </c>
      <c r="E1046" s="82" t="s">
        <v>8438</v>
      </c>
      <c r="F1046" s="82" t="s">
        <v>4978</v>
      </c>
      <c r="G1046" s="83"/>
      <c r="H1046" s="84">
        <v>288555</v>
      </c>
      <c r="I1046" s="85"/>
      <c r="J1046" s="82">
        <v>1864.5</v>
      </c>
      <c r="K1046" s="86">
        <v>0</v>
      </c>
      <c r="L1046" s="82"/>
      <c r="M1046" s="82"/>
      <c r="N1046" s="82"/>
      <c r="O1046" s="82"/>
      <c r="P1046" s="82" t="s">
        <v>8439</v>
      </c>
      <c r="Q1046" s="86"/>
      <c r="R1046" s="82">
        <v>0</v>
      </c>
      <c r="S1046" s="86">
        <v>1442775</v>
      </c>
      <c r="T1046" s="83">
        <v>45777</v>
      </c>
      <c r="U1046" s="82">
        <v>100</v>
      </c>
      <c r="V1046" s="82">
        <v>6494</v>
      </c>
      <c r="W1046" s="82" t="s">
        <v>4961</v>
      </c>
      <c r="X1046" s="82">
        <v>952.22289999999998</v>
      </c>
      <c r="Y1046" s="86">
        <v>274768693.18000001</v>
      </c>
      <c r="Z1046" s="86"/>
      <c r="AA1046" s="82">
        <v>1823.8</v>
      </c>
      <c r="AB1046" s="86">
        <v>2.23</v>
      </c>
      <c r="AC1046" s="86">
        <v>538010797.5</v>
      </c>
      <c r="AD1046" s="86">
        <v>538010797.5</v>
      </c>
      <c r="AE1046" s="86">
        <v>0</v>
      </c>
      <c r="AF1046" s="86">
        <v>263242104.31999999</v>
      </c>
      <c r="AG1046" s="86">
        <v>251497915.81999999</v>
      </c>
      <c r="AH1046" s="86">
        <v>11744188.5</v>
      </c>
      <c r="AI1046" s="86"/>
      <c r="AJ1046" s="86">
        <v>14369144812.33</v>
      </c>
      <c r="AK1046" s="82">
        <v>3.7442000000000002</v>
      </c>
      <c r="AL1046" s="82" t="s">
        <v>8440</v>
      </c>
      <c r="AM1046" s="82" t="s">
        <v>4979</v>
      </c>
      <c r="AN1046" s="82">
        <v>6253</v>
      </c>
      <c r="AO1046" s="82" t="s">
        <v>8441</v>
      </c>
      <c r="AP1046" s="82"/>
      <c r="AQ1046" s="83">
        <v>45510</v>
      </c>
      <c r="AR1046" s="83"/>
      <c r="AS1046" s="82">
        <v>0</v>
      </c>
      <c r="AT1046" s="82"/>
      <c r="AU1046" s="83">
        <v>45777</v>
      </c>
      <c r="AV1046" s="82" t="s">
        <v>4979</v>
      </c>
      <c r="AW1046" s="82">
        <v>5</v>
      </c>
      <c r="AX1046" s="83"/>
      <c r="AY1046" s="82" t="s">
        <v>4963</v>
      </c>
      <c r="AZ1046" s="82">
        <v>1</v>
      </c>
      <c r="BA1046" s="82"/>
      <c r="BB1046" s="82"/>
      <c r="BC1046" s="87"/>
      <c r="BD1046" s="87"/>
      <c r="BE1046" s="87"/>
      <c r="BF1046" s="87"/>
      <c r="BG1046" s="82" t="s">
        <v>4888</v>
      </c>
      <c r="BH1046" s="82" t="s">
        <v>8809</v>
      </c>
      <c r="BI1046" s="82"/>
      <c r="BJ1046" s="82"/>
      <c r="BK1046" s="82"/>
      <c r="BL1046" s="86">
        <v>538010797.5</v>
      </c>
      <c r="BM1046" s="82">
        <v>3.7442000000000002</v>
      </c>
      <c r="BN1046" s="82" t="s">
        <v>8442</v>
      </c>
      <c r="BO1046" s="82"/>
      <c r="BP1046" s="88"/>
      <c r="BQ1046" s="88"/>
      <c r="BR1046" s="88"/>
      <c r="BS1046" s="82"/>
      <c r="BT1046" s="85"/>
    </row>
    <row r="1047" spans="1:72" hidden="1">
      <c r="A1047" s="82" t="s">
        <v>5163</v>
      </c>
      <c r="B1047" s="82" t="s">
        <v>5164</v>
      </c>
      <c r="C1047" s="82" t="s">
        <v>465</v>
      </c>
      <c r="D1047" s="82" t="s">
        <v>3417</v>
      </c>
      <c r="E1047" s="82" t="s">
        <v>5120</v>
      </c>
      <c r="F1047" s="82" t="s">
        <v>4978</v>
      </c>
      <c r="G1047" s="83"/>
      <c r="H1047" s="84">
        <v>74018</v>
      </c>
      <c r="I1047" s="85"/>
      <c r="J1047" s="82">
        <v>1706.3</v>
      </c>
      <c r="K1047" s="86">
        <v>0</v>
      </c>
      <c r="L1047" s="82"/>
      <c r="M1047" s="82"/>
      <c r="N1047" s="82"/>
      <c r="O1047" s="82"/>
      <c r="P1047" s="82" t="s">
        <v>5018</v>
      </c>
      <c r="Q1047" s="86"/>
      <c r="R1047" s="82">
        <v>0</v>
      </c>
      <c r="S1047" s="86">
        <v>148036</v>
      </c>
      <c r="T1047" s="83">
        <v>45777</v>
      </c>
      <c r="U1047" s="82">
        <v>100</v>
      </c>
      <c r="V1047" s="82">
        <v>16485</v>
      </c>
      <c r="W1047" s="82" t="s">
        <v>4961</v>
      </c>
      <c r="X1047" s="82">
        <v>1944.6411000000001</v>
      </c>
      <c r="Y1047" s="86">
        <v>143938446.22</v>
      </c>
      <c r="Z1047" s="86"/>
      <c r="AA1047" s="82">
        <v>1745.9</v>
      </c>
      <c r="AB1047" s="86">
        <v>-2.27</v>
      </c>
      <c r="AC1047" s="86">
        <v>126296913.40000001</v>
      </c>
      <c r="AD1047" s="86">
        <v>126296913.40000001</v>
      </c>
      <c r="AE1047" s="86">
        <v>0</v>
      </c>
      <c r="AF1047" s="86">
        <v>-17641532.82</v>
      </c>
      <c r="AG1047" s="86">
        <v>-14710420.02</v>
      </c>
      <c r="AH1047" s="86">
        <v>-2931112.8</v>
      </c>
      <c r="AI1047" s="86"/>
      <c r="AJ1047" s="86">
        <v>14369144812.33</v>
      </c>
      <c r="AK1047" s="82">
        <v>0.87890000000000001</v>
      </c>
      <c r="AL1047" s="82" t="s">
        <v>5121</v>
      </c>
      <c r="AM1047" s="82" t="s">
        <v>4979</v>
      </c>
      <c r="AN1047" s="82">
        <v>6292</v>
      </c>
      <c r="AO1047" s="82" t="s">
        <v>4998</v>
      </c>
      <c r="AP1047" s="82"/>
      <c r="AQ1047" s="83"/>
      <c r="AR1047" s="83"/>
      <c r="AS1047" s="82">
        <v>0</v>
      </c>
      <c r="AT1047" s="82"/>
      <c r="AU1047" s="83">
        <v>45777</v>
      </c>
      <c r="AV1047" s="82" t="s">
        <v>4979</v>
      </c>
      <c r="AW1047" s="82">
        <v>2</v>
      </c>
      <c r="AX1047" s="83"/>
      <c r="AY1047" s="82" t="s">
        <v>4963</v>
      </c>
      <c r="AZ1047" s="82">
        <v>1</v>
      </c>
      <c r="BA1047" s="82"/>
      <c r="BB1047" s="82"/>
      <c r="BC1047" s="87"/>
      <c r="BD1047" s="87"/>
      <c r="BE1047" s="87"/>
      <c r="BF1047" s="87"/>
      <c r="BG1047" s="82" t="s">
        <v>4888</v>
      </c>
      <c r="BH1047" s="82" t="s">
        <v>8809</v>
      </c>
      <c r="BI1047" s="82"/>
      <c r="BJ1047" s="82"/>
      <c r="BK1047" s="82"/>
      <c r="BL1047" s="86">
        <v>126296913.40000001</v>
      </c>
      <c r="BM1047" s="82">
        <v>0.87890000000000001</v>
      </c>
      <c r="BN1047" s="82" t="s">
        <v>4998</v>
      </c>
      <c r="BO1047" s="82"/>
      <c r="BP1047" s="88"/>
      <c r="BQ1047" s="88"/>
      <c r="BR1047" s="88"/>
      <c r="BS1047" s="82"/>
      <c r="BT1047" s="85"/>
    </row>
    <row r="1048" spans="1:72" hidden="1">
      <c r="A1048" s="82" t="s">
        <v>5163</v>
      </c>
      <c r="B1048" s="82" t="s">
        <v>5164</v>
      </c>
      <c r="C1048" s="82" t="s">
        <v>483</v>
      </c>
      <c r="D1048" s="82" t="s">
        <v>5351</v>
      </c>
      <c r="E1048" s="82" t="s">
        <v>8647</v>
      </c>
      <c r="F1048" s="82" t="s">
        <v>4978</v>
      </c>
      <c r="G1048" s="83"/>
      <c r="H1048" s="84">
        <v>25261</v>
      </c>
      <c r="I1048" s="85"/>
      <c r="J1048" s="82">
        <v>5438.9</v>
      </c>
      <c r="K1048" s="86">
        <v>0</v>
      </c>
      <c r="L1048" s="82"/>
      <c r="M1048" s="82"/>
      <c r="N1048" s="82"/>
      <c r="O1048" s="82"/>
      <c r="P1048" s="82" t="s">
        <v>4985</v>
      </c>
      <c r="Q1048" s="86"/>
      <c r="R1048" s="82">
        <v>0</v>
      </c>
      <c r="S1048" s="86">
        <v>25261</v>
      </c>
      <c r="T1048" s="83">
        <v>45777</v>
      </c>
      <c r="U1048" s="82">
        <v>100</v>
      </c>
      <c r="V1048" s="82">
        <v>6502</v>
      </c>
      <c r="W1048" s="82" t="s">
        <v>4961</v>
      </c>
      <c r="X1048" s="82">
        <v>4828.1489000000001</v>
      </c>
      <c r="Y1048" s="86">
        <v>121963868.5</v>
      </c>
      <c r="Z1048" s="86"/>
      <c r="AA1048" s="82">
        <v>5468.3</v>
      </c>
      <c r="AB1048" s="86">
        <v>-0.54</v>
      </c>
      <c r="AC1048" s="86">
        <v>137392052.90000001</v>
      </c>
      <c r="AD1048" s="86">
        <v>137392052.90000001</v>
      </c>
      <c r="AE1048" s="86">
        <v>0</v>
      </c>
      <c r="AF1048" s="86">
        <v>15428184.4</v>
      </c>
      <c r="AG1048" s="86">
        <v>16170857.800000001</v>
      </c>
      <c r="AH1048" s="86">
        <v>-742673.4</v>
      </c>
      <c r="AI1048" s="86"/>
      <c r="AJ1048" s="86">
        <v>14369144812.33</v>
      </c>
      <c r="AK1048" s="82">
        <v>0.95620000000000005</v>
      </c>
      <c r="AL1048" s="82" t="s">
        <v>8648</v>
      </c>
      <c r="AM1048" s="82" t="s">
        <v>4979</v>
      </c>
      <c r="AN1048" s="82">
        <v>6316</v>
      </c>
      <c r="AO1048" s="82" t="s">
        <v>4986</v>
      </c>
      <c r="AP1048" s="82"/>
      <c r="AQ1048" s="83">
        <v>45506</v>
      </c>
      <c r="AR1048" s="83"/>
      <c r="AS1048" s="82">
        <v>0</v>
      </c>
      <c r="AT1048" s="82"/>
      <c r="AU1048" s="83">
        <v>45777</v>
      </c>
      <c r="AV1048" s="82" t="s">
        <v>4979</v>
      </c>
      <c r="AW1048" s="82">
        <v>1</v>
      </c>
      <c r="AX1048" s="83"/>
      <c r="AY1048" s="82" t="s">
        <v>4963</v>
      </c>
      <c r="AZ1048" s="82">
        <v>1</v>
      </c>
      <c r="BA1048" s="82"/>
      <c r="BB1048" s="82"/>
      <c r="BC1048" s="87"/>
      <c r="BD1048" s="87"/>
      <c r="BE1048" s="87"/>
      <c r="BF1048" s="87"/>
      <c r="BG1048" s="82" t="s">
        <v>4888</v>
      </c>
      <c r="BH1048" s="82" t="s">
        <v>8809</v>
      </c>
      <c r="BI1048" s="82"/>
      <c r="BJ1048" s="82"/>
      <c r="BK1048" s="82"/>
      <c r="BL1048" s="86">
        <v>137392052.90000001</v>
      </c>
      <c r="BM1048" s="82">
        <v>0.95620000000000005</v>
      </c>
      <c r="BN1048" s="82" t="s">
        <v>4980</v>
      </c>
      <c r="BO1048" s="82"/>
      <c r="BP1048" s="88"/>
      <c r="BQ1048" s="88"/>
      <c r="BR1048" s="88"/>
      <c r="BS1048" s="82"/>
      <c r="BT1048" s="85"/>
    </row>
    <row r="1049" spans="1:72" hidden="1">
      <c r="A1049" s="82" t="s">
        <v>5163</v>
      </c>
      <c r="B1049" s="82" t="s">
        <v>5164</v>
      </c>
      <c r="C1049" s="82" t="s">
        <v>574</v>
      </c>
      <c r="D1049" s="82" t="s">
        <v>8718</v>
      </c>
      <c r="E1049" s="82" t="s">
        <v>8719</v>
      </c>
      <c r="F1049" s="82" t="s">
        <v>4978</v>
      </c>
      <c r="G1049" s="83"/>
      <c r="H1049" s="84">
        <v>102937</v>
      </c>
      <c r="I1049" s="85"/>
      <c r="J1049" s="82">
        <v>1492.2</v>
      </c>
      <c r="K1049" s="86">
        <v>0</v>
      </c>
      <c r="L1049" s="82"/>
      <c r="M1049" s="82"/>
      <c r="N1049" s="82"/>
      <c r="O1049" s="82"/>
      <c r="P1049" s="82" t="s">
        <v>8279</v>
      </c>
      <c r="Q1049" s="86"/>
      <c r="R1049" s="82">
        <v>0</v>
      </c>
      <c r="S1049" s="86">
        <v>205874</v>
      </c>
      <c r="T1049" s="83">
        <v>45777</v>
      </c>
      <c r="U1049" s="82">
        <v>100</v>
      </c>
      <c r="V1049" s="82">
        <v>6514</v>
      </c>
      <c r="W1049" s="82" t="s">
        <v>4961</v>
      </c>
      <c r="X1049" s="82">
        <v>1448.3807999999999</v>
      </c>
      <c r="Y1049" s="86">
        <v>149091969.47999999</v>
      </c>
      <c r="Z1049" s="86"/>
      <c r="AA1049" s="82">
        <v>1484.5</v>
      </c>
      <c r="AB1049" s="86">
        <v>0.52</v>
      </c>
      <c r="AC1049" s="86">
        <v>153602591.40000001</v>
      </c>
      <c r="AD1049" s="86">
        <v>153602591.40000001</v>
      </c>
      <c r="AE1049" s="86">
        <v>0</v>
      </c>
      <c r="AF1049" s="86">
        <v>4510621.92</v>
      </c>
      <c r="AG1049" s="86">
        <v>3718007.02</v>
      </c>
      <c r="AH1049" s="86">
        <v>792614.9</v>
      </c>
      <c r="AI1049" s="86"/>
      <c r="AJ1049" s="86">
        <v>14369144812.33</v>
      </c>
      <c r="AK1049" s="82">
        <v>1.069</v>
      </c>
      <c r="AL1049" s="82" t="s">
        <v>8720</v>
      </c>
      <c r="AM1049" s="82" t="s">
        <v>4979</v>
      </c>
      <c r="AN1049" s="82">
        <v>6395</v>
      </c>
      <c r="AO1049" s="82" t="s">
        <v>8280</v>
      </c>
      <c r="AP1049" s="82"/>
      <c r="AQ1049" s="83"/>
      <c r="AR1049" s="83"/>
      <c r="AS1049" s="82">
        <v>0</v>
      </c>
      <c r="AT1049" s="82"/>
      <c r="AU1049" s="83">
        <v>45777</v>
      </c>
      <c r="AV1049" s="82" t="s">
        <v>4979</v>
      </c>
      <c r="AW1049" s="82">
        <v>2</v>
      </c>
      <c r="AX1049" s="83"/>
      <c r="AY1049" s="82" t="s">
        <v>4963</v>
      </c>
      <c r="AZ1049" s="82">
        <v>1</v>
      </c>
      <c r="BA1049" s="82"/>
      <c r="BB1049" s="82"/>
      <c r="BC1049" s="87"/>
      <c r="BD1049" s="87"/>
      <c r="BE1049" s="87"/>
      <c r="BF1049" s="87"/>
      <c r="BG1049" s="82" t="s">
        <v>4888</v>
      </c>
      <c r="BH1049" s="82" t="s">
        <v>8809</v>
      </c>
      <c r="BI1049" s="82"/>
      <c r="BJ1049" s="82"/>
      <c r="BK1049" s="82"/>
      <c r="BL1049" s="86">
        <v>153602591.40000001</v>
      </c>
      <c r="BM1049" s="82">
        <v>1.069</v>
      </c>
      <c r="BN1049" s="82" t="s">
        <v>4964</v>
      </c>
      <c r="BO1049" s="82"/>
      <c r="BP1049" s="88"/>
      <c r="BQ1049" s="88"/>
      <c r="BR1049" s="88"/>
      <c r="BS1049" s="82"/>
      <c r="BT1049" s="85"/>
    </row>
    <row r="1050" spans="1:72" hidden="1">
      <c r="A1050" s="82" t="s">
        <v>5163</v>
      </c>
      <c r="B1050" s="82" t="s">
        <v>5164</v>
      </c>
      <c r="C1050" s="82" t="s">
        <v>586</v>
      </c>
      <c r="D1050" s="82" t="s">
        <v>5353</v>
      </c>
      <c r="E1050" s="82" t="s">
        <v>8520</v>
      </c>
      <c r="F1050" s="82" t="s">
        <v>4978</v>
      </c>
      <c r="G1050" s="83"/>
      <c r="H1050" s="84">
        <v>129114</v>
      </c>
      <c r="I1050" s="85"/>
      <c r="J1050" s="82">
        <v>1550.1</v>
      </c>
      <c r="K1050" s="86">
        <v>0</v>
      </c>
      <c r="L1050" s="82"/>
      <c r="M1050" s="82"/>
      <c r="N1050" s="82"/>
      <c r="O1050" s="82"/>
      <c r="P1050" s="82" t="s">
        <v>4999</v>
      </c>
      <c r="Q1050" s="86"/>
      <c r="R1050" s="82">
        <v>0</v>
      </c>
      <c r="S1050" s="86">
        <v>258228</v>
      </c>
      <c r="T1050" s="83">
        <v>45777</v>
      </c>
      <c r="U1050" s="82">
        <v>100</v>
      </c>
      <c r="V1050" s="82">
        <v>6515</v>
      </c>
      <c r="W1050" s="82" t="s">
        <v>4961</v>
      </c>
      <c r="X1050" s="82">
        <v>1478.6984</v>
      </c>
      <c r="Y1050" s="86">
        <v>190920661.27000001</v>
      </c>
      <c r="Z1050" s="86"/>
      <c r="AA1050" s="82">
        <v>1541.5</v>
      </c>
      <c r="AB1050" s="86">
        <v>0.56000000000000005</v>
      </c>
      <c r="AC1050" s="86">
        <v>200139611.40000001</v>
      </c>
      <c r="AD1050" s="86">
        <v>200139611.40000001</v>
      </c>
      <c r="AE1050" s="86">
        <v>0</v>
      </c>
      <c r="AF1050" s="86">
        <v>9218950.1300000008</v>
      </c>
      <c r="AG1050" s="86">
        <v>8108569.7300000004</v>
      </c>
      <c r="AH1050" s="86">
        <v>1110380.3999999999</v>
      </c>
      <c r="AI1050" s="86"/>
      <c r="AJ1050" s="86">
        <v>14369144812.33</v>
      </c>
      <c r="AK1050" s="82">
        <v>1.3928</v>
      </c>
      <c r="AL1050" s="82" t="s">
        <v>8521</v>
      </c>
      <c r="AM1050" s="82" t="s">
        <v>4979</v>
      </c>
      <c r="AN1050" s="82">
        <v>6403</v>
      </c>
      <c r="AO1050" s="82" t="s">
        <v>5000</v>
      </c>
      <c r="AP1050" s="82"/>
      <c r="AQ1050" s="83">
        <v>45127</v>
      </c>
      <c r="AR1050" s="83"/>
      <c r="AS1050" s="82">
        <v>0</v>
      </c>
      <c r="AT1050" s="82"/>
      <c r="AU1050" s="83">
        <v>45777</v>
      </c>
      <c r="AV1050" s="82" t="s">
        <v>4979</v>
      </c>
      <c r="AW1050" s="82">
        <v>2</v>
      </c>
      <c r="AX1050" s="83"/>
      <c r="AY1050" s="82" t="s">
        <v>4963</v>
      </c>
      <c r="AZ1050" s="82">
        <v>1</v>
      </c>
      <c r="BA1050" s="82"/>
      <c r="BB1050" s="82"/>
      <c r="BC1050" s="87"/>
      <c r="BD1050" s="87"/>
      <c r="BE1050" s="87"/>
      <c r="BF1050" s="87"/>
      <c r="BG1050" s="82" t="s">
        <v>4888</v>
      </c>
      <c r="BH1050" s="82" t="s">
        <v>8809</v>
      </c>
      <c r="BI1050" s="82"/>
      <c r="BJ1050" s="82"/>
      <c r="BK1050" s="82"/>
      <c r="BL1050" s="86">
        <v>200139611.40000001</v>
      </c>
      <c r="BM1050" s="82">
        <v>1.3928</v>
      </c>
      <c r="BN1050" s="82" t="s">
        <v>4997</v>
      </c>
      <c r="BO1050" s="82"/>
      <c r="BP1050" s="88"/>
      <c r="BQ1050" s="88"/>
      <c r="BR1050" s="88"/>
      <c r="BS1050" s="82"/>
      <c r="BT1050" s="85"/>
    </row>
    <row r="1051" spans="1:72" hidden="1">
      <c r="A1051" s="82" t="s">
        <v>5163</v>
      </c>
      <c r="B1051" s="82" t="s">
        <v>5164</v>
      </c>
      <c r="C1051" s="82" t="s">
        <v>595</v>
      </c>
      <c r="D1051" s="82" t="s">
        <v>5293</v>
      </c>
      <c r="E1051" s="82" t="s">
        <v>8585</v>
      </c>
      <c r="F1051" s="82" t="s">
        <v>4978</v>
      </c>
      <c r="G1051" s="83"/>
      <c r="H1051" s="84">
        <v>282980</v>
      </c>
      <c r="I1051" s="85"/>
      <c r="J1051" s="82">
        <v>385.3</v>
      </c>
      <c r="K1051" s="86">
        <v>0</v>
      </c>
      <c r="L1051" s="82"/>
      <c r="M1051" s="82"/>
      <c r="N1051" s="82"/>
      <c r="O1051" s="82"/>
      <c r="P1051" s="82" t="s">
        <v>8586</v>
      </c>
      <c r="Q1051" s="86"/>
      <c r="R1051" s="82">
        <v>0</v>
      </c>
      <c r="S1051" s="86">
        <v>2829800</v>
      </c>
      <c r="T1051" s="83">
        <v>45777</v>
      </c>
      <c r="U1051" s="82">
        <v>100</v>
      </c>
      <c r="V1051" s="82">
        <v>13324</v>
      </c>
      <c r="W1051" s="82" t="s">
        <v>4961</v>
      </c>
      <c r="X1051" s="82">
        <v>394.37599999999998</v>
      </c>
      <c r="Y1051" s="86">
        <v>111600525.54000001</v>
      </c>
      <c r="Z1051" s="86"/>
      <c r="AA1051" s="82">
        <v>389.1</v>
      </c>
      <c r="AB1051" s="86">
        <v>-0.98</v>
      </c>
      <c r="AC1051" s="86">
        <v>109032194</v>
      </c>
      <c r="AD1051" s="86">
        <v>109032194</v>
      </c>
      <c r="AE1051" s="86">
        <v>0</v>
      </c>
      <c r="AF1051" s="86">
        <v>-2568331.54</v>
      </c>
      <c r="AG1051" s="86">
        <v>-1493007.54</v>
      </c>
      <c r="AH1051" s="86">
        <v>-1075324</v>
      </c>
      <c r="AI1051" s="86"/>
      <c r="AJ1051" s="86">
        <v>14369144812.33</v>
      </c>
      <c r="AK1051" s="82">
        <v>0.75880000000000003</v>
      </c>
      <c r="AL1051" s="82" t="s">
        <v>8587</v>
      </c>
      <c r="AM1051" s="82" t="s">
        <v>4979</v>
      </c>
      <c r="AN1051" s="82">
        <v>6425</v>
      </c>
      <c r="AO1051" s="82" t="s">
        <v>8588</v>
      </c>
      <c r="AP1051" s="82"/>
      <c r="AQ1051" s="83">
        <v>45687</v>
      </c>
      <c r="AR1051" s="83"/>
      <c r="AS1051" s="82">
        <v>0</v>
      </c>
      <c r="AT1051" s="82"/>
      <c r="AU1051" s="83">
        <v>45777</v>
      </c>
      <c r="AV1051" s="82" t="s">
        <v>4979</v>
      </c>
      <c r="AW1051" s="82">
        <v>10</v>
      </c>
      <c r="AX1051" s="83"/>
      <c r="AY1051" s="82" t="s">
        <v>4963</v>
      </c>
      <c r="AZ1051" s="82">
        <v>1</v>
      </c>
      <c r="BA1051" s="82"/>
      <c r="BB1051" s="82"/>
      <c r="BC1051" s="87"/>
      <c r="BD1051" s="87"/>
      <c r="BE1051" s="87"/>
      <c r="BF1051" s="87"/>
      <c r="BG1051" s="82" t="s">
        <v>4888</v>
      </c>
      <c r="BH1051" s="82" t="s">
        <v>8809</v>
      </c>
      <c r="BI1051" s="82"/>
      <c r="BJ1051" s="82"/>
      <c r="BK1051" s="82"/>
      <c r="BL1051" s="86">
        <v>109032194</v>
      </c>
      <c r="BM1051" s="82">
        <v>0.75880000000000003</v>
      </c>
      <c r="BN1051" s="82" t="s">
        <v>4975</v>
      </c>
      <c r="BO1051" s="82"/>
      <c r="BP1051" s="88"/>
      <c r="BQ1051" s="88"/>
      <c r="BR1051" s="88"/>
      <c r="BS1051" s="82"/>
      <c r="BT1051" s="85"/>
    </row>
    <row r="1052" spans="1:72" hidden="1">
      <c r="A1052" s="82" t="s">
        <v>5163</v>
      </c>
      <c r="B1052" s="82" t="s">
        <v>5164</v>
      </c>
      <c r="C1052" s="82" t="s">
        <v>741</v>
      </c>
      <c r="D1052" s="82" t="s">
        <v>5386</v>
      </c>
      <c r="E1052" s="82" t="s">
        <v>8669</v>
      </c>
      <c r="F1052" s="82" t="s">
        <v>4978</v>
      </c>
      <c r="G1052" s="83"/>
      <c r="H1052" s="84">
        <v>11223</v>
      </c>
      <c r="I1052" s="85"/>
      <c r="J1052" s="82">
        <v>6087</v>
      </c>
      <c r="K1052" s="86">
        <v>0</v>
      </c>
      <c r="L1052" s="82"/>
      <c r="M1052" s="82"/>
      <c r="N1052" s="82"/>
      <c r="O1052" s="82"/>
      <c r="P1052" s="82" t="s">
        <v>4999</v>
      </c>
      <c r="Q1052" s="86"/>
      <c r="R1052" s="82">
        <v>0</v>
      </c>
      <c r="S1052" s="86">
        <v>22446</v>
      </c>
      <c r="T1052" s="83">
        <v>45777</v>
      </c>
      <c r="U1052" s="82">
        <v>100</v>
      </c>
      <c r="V1052" s="82">
        <v>6535</v>
      </c>
      <c r="W1052" s="82" t="s">
        <v>4961</v>
      </c>
      <c r="X1052" s="82">
        <v>5449.9741999999997</v>
      </c>
      <c r="Y1052" s="86">
        <v>61165060.450000003</v>
      </c>
      <c r="Z1052" s="86"/>
      <c r="AA1052" s="82">
        <v>6108</v>
      </c>
      <c r="AB1052" s="86">
        <v>-0.34</v>
      </c>
      <c r="AC1052" s="86">
        <v>68314401</v>
      </c>
      <c r="AD1052" s="86">
        <v>68314401</v>
      </c>
      <c r="AE1052" s="86">
        <v>0</v>
      </c>
      <c r="AF1052" s="86">
        <v>7149340.5499999998</v>
      </c>
      <c r="AG1052" s="86">
        <v>7385023.5499999998</v>
      </c>
      <c r="AH1052" s="86">
        <v>-235683</v>
      </c>
      <c r="AI1052" s="86"/>
      <c r="AJ1052" s="86">
        <v>14369144812.33</v>
      </c>
      <c r="AK1052" s="82">
        <v>0.47539999999999999</v>
      </c>
      <c r="AL1052" s="82" t="s">
        <v>8670</v>
      </c>
      <c r="AM1052" s="82" t="s">
        <v>4979</v>
      </c>
      <c r="AN1052" s="82">
        <v>6553</v>
      </c>
      <c r="AO1052" s="82" t="s">
        <v>5000</v>
      </c>
      <c r="AP1052" s="82"/>
      <c r="AQ1052" s="83">
        <v>45148</v>
      </c>
      <c r="AR1052" s="83"/>
      <c r="AS1052" s="82">
        <v>0</v>
      </c>
      <c r="AT1052" s="82"/>
      <c r="AU1052" s="83">
        <v>45777</v>
      </c>
      <c r="AV1052" s="82" t="s">
        <v>4979</v>
      </c>
      <c r="AW1052" s="82">
        <v>2</v>
      </c>
      <c r="AX1052" s="83"/>
      <c r="AY1052" s="82" t="s">
        <v>4963</v>
      </c>
      <c r="AZ1052" s="82">
        <v>1</v>
      </c>
      <c r="BA1052" s="82"/>
      <c r="BB1052" s="82"/>
      <c r="BC1052" s="87"/>
      <c r="BD1052" s="87"/>
      <c r="BE1052" s="87"/>
      <c r="BF1052" s="87"/>
      <c r="BG1052" s="82" t="s">
        <v>4888</v>
      </c>
      <c r="BH1052" s="82" t="s">
        <v>8809</v>
      </c>
      <c r="BI1052" s="82"/>
      <c r="BJ1052" s="82"/>
      <c r="BK1052" s="82"/>
      <c r="BL1052" s="86">
        <v>68314401</v>
      </c>
      <c r="BM1052" s="82">
        <v>0.47539999999999999</v>
      </c>
      <c r="BN1052" s="82" t="s">
        <v>4997</v>
      </c>
      <c r="BO1052" s="82"/>
      <c r="BP1052" s="88"/>
      <c r="BQ1052" s="88"/>
      <c r="BR1052" s="88"/>
      <c r="BS1052" s="82"/>
      <c r="BT1052" s="85"/>
    </row>
    <row r="1053" spans="1:72" hidden="1">
      <c r="A1053" s="82" t="s">
        <v>5163</v>
      </c>
      <c r="B1053" s="82" t="s">
        <v>5164</v>
      </c>
      <c r="C1053" s="82" t="s">
        <v>946</v>
      </c>
      <c r="D1053" s="82" t="s">
        <v>8980</v>
      </c>
      <c r="E1053" s="82" t="s">
        <v>8288</v>
      </c>
      <c r="F1053" s="82" t="s">
        <v>4978</v>
      </c>
      <c r="G1053" s="83"/>
      <c r="H1053" s="84">
        <v>1068048</v>
      </c>
      <c r="I1053" s="85"/>
      <c r="J1053" s="82">
        <v>189.09</v>
      </c>
      <c r="K1053" s="86">
        <v>0</v>
      </c>
      <c r="L1053" s="82"/>
      <c r="M1053" s="82"/>
      <c r="N1053" s="82"/>
      <c r="O1053" s="82"/>
      <c r="P1053" s="82" t="s">
        <v>8290</v>
      </c>
      <c r="Q1053" s="86"/>
      <c r="R1053" s="82">
        <v>0</v>
      </c>
      <c r="S1053" s="86">
        <v>10680480</v>
      </c>
      <c r="T1053" s="83">
        <v>45777</v>
      </c>
      <c r="U1053" s="82">
        <v>100</v>
      </c>
      <c r="V1053" s="82">
        <v>6566</v>
      </c>
      <c r="W1053" s="82" t="s">
        <v>4961</v>
      </c>
      <c r="X1053" s="82">
        <v>219.12309999999999</v>
      </c>
      <c r="Y1053" s="86">
        <v>234033952.18000001</v>
      </c>
      <c r="Z1053" s="86"/>
      <c r="AA1053" s="82">
        <v>189.6</v>
      </c>
      <c r="AB1053" s="86">
        <v>-0.27</v>
      </c>
      <c r="AC1053" s="86">
        <v>201957196.31999999</v>
      </c>
      <c r="AD1053" s="86">
        <v>201957196.31999999</v>
      </c>
      <c r="AE1053" s="86">
        <v>0</v>
      </c>
      <c r="AF1053" s="86">
        <v>-32076755.859999999</v>
      </c>
      <c r="AG1053" s="86">
        <v>-31532051.379999999</v>
      </c>
      <c r="AH1053" s="86">
        <v>-544704.48</v>
      </c>
      <c r="AI1053" s="86"/>
      <c r="AJ1053" s="86">
        <v>14369144812.33</v>
      </c>
      <c r="AK1053" s="82">
        <v>1.4055</v>
      </c>
      <c r="AL1053" s="82" t="s">
        <v>8981</v>
      </c>
      <c r="AM1053" s="82" t="s">
        <v>4979</v>
      </c>
      <c r="AN1053" s="82">
        <v>6712</v>
      </c>
      <c r="AO1053" s="82" t="s">
        <v>4974</v>
      </c>
      <c r="AP1053" s="82"/>
      <c r="AQ1053" s="83">
        <v>45694</v>
      </c>
      <c r="AR1053" s="83"/>
      <c r="AS1053" s="82">
        <v>0</v>
      </c>
      <c r="AT1053" s="82"/>
      <c r="AU1053" s="83">
        <v>45777</v>
      </c>
      <c r="AV1053" s="82" t="s">
        <v>4979</v>
      </c>
      <c r="AW1053" s="82">
        <v>10</v>
      </c>
      <c r="AX1053" s="83"/>
      <c r="AY1053" s="82" t="s">
        <v>4963</v>
      </c>
      <c r="AZ1053" s="82">
        <v>1</v>
      </c>
      <c r="BA1053" s="82"/>
      <c r="BB1053" s="82"/>
      <c r="BC1053" s="87"/>
      <c r="BD1053" s="87"/>
      <c r="BE1053" s="87"/>
      <c r="BF1053" s="87"/>
      <c r="BG1053" s="82" t="s">
        <v>4888</v>
      </c>
      <c r="BH1053" s="82" t="s">
        <v>8809</v>
      </c>
      <c r="BI1053" s="82"/>
      <c r="BJ1053" s="82"/>
      <c r="BK1053" s="82"/>
      <c r="BL1053" s="86">
        <v>201957196.31999999</v>
      </c>
      <c r="BM1053" s="82">
        <v>1.4055</v>
      </c>
      <c r="BN1053" s="82" t="s">
        <v>4975</v>
      </c>
      <c r="BO1053" s="82"/>
      <c r="BP1053" s="88"/>
      <c r="BQ1053" s="88"/>
      <c r="BR1053" s="88"/>
      <c r="BS1053" s="82"/>
      <c r="BT1053" s="85"/>
    </row>
    <row r="1054" spans="1:72" hidden="1">
      <c r="A1054" s="82" t="s">
        <v>5163</v>
      </c>
      <c r="B1054" s="82" t="s">
        <v>5164</v>
      </c>
      <c r="C1054" s="82" t="s">
        <v>12455</v>
      </c>
      <c r="D1054" s="82" t="s">
        <v>3434</v>
      </c>
      <c r="E1054" s="82" t="s">
        <v>20534</v>
      </c>
      <c r="F1054" s="82" t="s">
        <v>4978</v>
      </c>
      <c r="G1054" s="83"/>
      <c r="H1054" s="84">
        <v>553470</v>
      </c>
      <c r="I1054" s="85"/>
      <c r="J1054" s="82">
        <v>182.34</v>
      </c>
      <c r="K1054" s="86">
        <v>0</v>
      </c>
      <c r="L1054" s="82"/>
      <c r="M1054" s="82"/>
      <c r="N1054" s="82"/>
      <c r="O1054" s="82"/>
      <c r="P1054" s="82" t="s">
        <v>5014</v>
      </c>
      <c r="Q1054" s="86"/>
      <c r="R1054" s="82">
        <v>0</v>
      </c>
      <c r="S1054" s="86">
        <v>553470</v>
      </c>
      <c r="T1054" s="83">
        <v>45777</v>
      </c>
      <c r="U1054" s="82">
        <v>100</v>
      </c>
      <c r="V1054" s="82">
        <v>175028</v>
      </c>
      <c r="W1054" s="82" t="s">
        <v>4961</v>
      </c>
      <c r="X1054" s="82">
        <v>207.69560000000001</v>
      </c>
      <c r="Y1054" s="86">
        <v>114953260.34999999</v>
      </c>
      <c r="Z1054" s="86"/>
      <c r="AA1054" s="82">
        <v>185.73</v>
      </c>
      <c r="AB1054" s="86">
        <v>-1.83</v>
      </c>
      <c r="AC1054" s="86">
        <v>100919719.8</v>
      </c>
      <c r="AD1054" s="86">
        <v>100919719.8</v>
      </c>
      <c r="AE1054" s="86">
        <v>0</v>
      </c>
      <c r="AF1054" s="86">
        <v>-14033540.550000001</v>
      </c>
      <c r="AG1054" s="86">
        <v>-12157277.25</v>
      </c>
      <c r="AH1054" s="86">
        <v>-1876263.3</v>
      </c>
      <c r="AI1054" s="86"/>
      <c r="AJ1054" s="86">
        <v>14369144812.33</v>
      </c>
      <c r="AK1054" s="82">
        <v>0.70230000000000004</v>
      </c>
      <c r="AL1054" s="82" t="s">
        <v>20535</v>
      </c>
      <c r="AM1054" s="82" t="s">
        <v>4979</v>
      </c>
      <c r="AN1054" s="82">
        <v>781759</v>
      </c>
      <c r="AO1054" s="82" t="s">
        <v>5015</v>
      </c>
      <c r="AP1054" s="82"/>
      <c r="AQ1054" s="83"/>
      <c r="AR1054" s="83"/>
      <c r="AS1054" s="82">
        <v>0</v>
      </c>
      <c r="AT1054" s="82"/>
      <c r="AU1054" s="83">
        <v>45777</v>
      </c>
      <c r="AV1054" s="82" t="s">
        <v>4979</v>
      </c>
      <c r="AW1054" s="82">
        <v>1</v>
      </c>
      <c r="AX1054" s="83"/>
      <c r="AY1054" s="82" t="s">
        <v>4963</v>
      </c>
      <c r="AZ1054" s="82">
        <v>1</v>
      </c>
      <c r="BA1054" s="82"/>
      <c r="BB1054" s="82"/>
      <c r="BC1054" s="87"/>
      <c r="BD1054" s="87"/>
      <c r="BE1054" s="87"/>
      <c r="BF1054" s="87"/>
      <c r="BG1054" s="82" t="s">
        <v>4888</v>
      </c>
      <c r="BH1054" s="82" t="s">
        <v>8809</v>
      </c>
      <c r="BI1054" s="82"/>
      <c r="BJ1054" s="82"/>
      <c r="BK1054" s="82"/>
      <c r="BL1054" s="86">
        <v>100919719.8</v>
      </c>
      <c r="BM1054" s="82">
        <v>0.70230000000000004</v>
      </c>
      <c r="BN1054" s="82" t="s">
        <v>5002</v>
      </c>
      <c r="BO1054" s="82"/>
      <c r="BP1054" s="88"/>
      <c r="BQ1054" s="88"/>
      <c r="BR1054" s="88"/>
      <c r="BS1054" s="82"/>
      <c r="BT1054" s="85"/>
    </row>
    <row r="1055" spans="1:72" hidden="1">
      <c r="A1055" s="82" t="s">
        <v>5163</v>
      </c>
      <c r="B1055" s="82" t="s">
        <v>5164</v>
      </c>
      <c r="C1055" s="82" t="s">
        <v>1073</v>
      </c>
      <c r="D1055" s="82" t="s">
        <v>5327</v>
      </c>
      <c r="E1055" s="82" t="s">
        <v>8525</v>
      </c>
      <c r="F1055" s="82" t="s">
        <v>4978</v>
      </c>
      <c r="G1055" s="83"/>
      <c r="H1055" s="84">
        <v>61918</v>
      </c>
      <c r="I1055" s="85"/>
      <c r="J1055" s="82">
        <v>2737.5</v>
      </c>
      <c r="K1055" s="86">
        <v>0</v>
      </c>
      <c r="L1055" s="82"/>
      <c r="M1055" s="82"/>
      <c r="N1055" s="82"/>
      <c r="O1055" s="82"/>
      <c r="P1055" s="82" t="s">
        <v>5019</v>
      </c>
      <c r="Q1055" s="86"/>
      <c r="R1055" s="82">
        <v>0</v>
      </c>
      <c r="S1055" s="86">
        <v>123836</v>
      </c>
      <c r="T1055" s="83">
        <v>45777</v>
      </c>
      <c r="U1055" s="82">
        <v>100</v>
      </c>
      <c r="V1055" s="82">
        <v>6581</v>
      </c>
      <c r="W1055" s="82" t="s">
        <v>4961</v>
      </c>
      <c r="X1055" s="82">
        <v>1865.8723</v>
      </c>
      <c r="Y1055" s="86">
        <v>115531084.01000001</v>
      </c>
      <c r="Z1055" s="86"/>
      <c r="AA1055" s="82">
        <v>2745.7</v>
      </c>
      <c r="AB1055" s="86">
        <v>-0.3</v>
      </c>
      <c r="AC1055" s="86">
        <v>169500525</v>
      </c>
      <c r="AD1055" s="86">
        <v>169500525</v>
      </c>
      <c r="AE1055" s="86">
        <v>0</v>
      </c>
      <c r="AF1055" s="86">
        <v>53969440.990000002</v>
      </c>
      <c r="AG1055" s="86">
        <v>54477168.590000004</v>
      </c>
      <c r="AH1055" s="86">
        <v>-507727.6</v>
      </c>
      <c r="AI1055" s="86"/>
      <c r="AJ1055" s="86">
        <v>14369144812.33</v>
      </c>
      <c r="AK1055" s="82">
        <v>1.1796</v>
      </c>
      <c r="AL1055" s="82" t="s">
        <v>8527</v>
      </c>
      <c r="AM1055" s="82" t="s">
        <v>4979</v>
      </c>
      <c r="AN1055" s="82">
        <v>6808</v>
      </c>
      <c r="AO1055" s="82" t="s">
        <v>5019</v>
      </c>
      <c r="AP1055" s="82"/>
      <c r="AQ1055" s="83">
        <v>45509</v>
      </c>
      <c r="AR1055" s="83"/>
      <c r="AS1055" s="82">
        <v>0</v>
      </c>
      <c r="AT1055" s="82"/>
      <c r="AU1055" s="83">
        <v>45777</v>
      </c>
      <c r="AV1055" s="82" t="s">
        <v>4979</v>
      </c>
      <c r="AW1055" s="82">
        <v>2</v>
      </c>
      <c r="AX1055" s="83"/>
      <c r="AY1055" s="82" t="s">
        <v>4963</v>
      </c>
      <c r="AZ1055" s="82">
        <v>1</v>
      </c>
      <c r="BA1055" s="82"/>
      <c r="BB1055" s="82"/>
      <c r="BC1055" s="87"/>
      <c r="BD1055" s="87"/>
      <c r="BE1055" s="87"/>
      <c r="BF1055" s="87"/>
      <c r="BG1055" s="82" t="s">
        <v>4888</v>
      </c>
      <c r="BH1055" s="82" t="s">
        <v>8809</v>
      </c>
      <c r="BI1055" s="82"/>
      <c r="BJ1055" s="82"/>
      <c r="BK1055" s="82"/>
      <c r="BL1055" s="86">
        <v>169500525</v>
      </c>
      <c r="BM1055" s="82">
        <v>1.1796</v>
      </c>
      <c r="BN1055" s="82" t="s">
        <v>5020</v>
      </c>
      <c r="BO1055" s="82"/>
      <c r="BP1055" s="88"/>
      <c r="BQ1055" s="88"/>
      <c r="BR1055" s="88"/>
      <c r="BS1055" s="82"/>
      <c r="BT1055" s="85"/>
    </row>
    <row r="1056" spans="1:72" hidden="1">
      <c r="A1056" s="82" t="s">
        <v>5163</v>
      </c>
      <c r="B1056" s="82" t="s">
        <v>5164</v>
      </c>
      <c r="C1056" s="82" t="s">
        <v>1162</v>
      </c>
      <c r="D1056" s="82" t="s">
        <v>8326</v>
      </c>
      <c r="E1056" s="82" t="s">
        <v>8212</v>
      </c>
      <c r="F1056" s="82" t="s">
        <v>4978</v>
      </c>
      <c r="G1056" s="83"/>
      <c r="H1056" s="84">
        <v>724993</v>
      </c>
      <c r="I1056" s="85"/>
      <c r="J1056" s="82">
        <v>1925</v>
      </c>
      <c r="K1056" s="86">
        <v>0</v>
      </c>
      <c r="L1056" s="82"/>
      <c r="M1056" s="82"/>
      <c r="N1056" s="82"/>
      <c r="O1056" s="82"/>
      <c r="P1056" s="82" t="s">
        <v>4960</v>
      </c>
      <c r="Q1056" s="86"/>
      <c r="R1056" s="82">
        <v>0</v>
      </c>
      <c r="S1056" s="86">
        <v>724993</v>
      </c>
      <c r="T1056" s="83">
        <v>45777</v>
      </c>
      <c r="U1056" s="82">
        <v>100</v>
      </c>
      <c r="V1056" s="82">
        <v>6593</v>
      </c>
      <c r="W1056" s="82" t="s">
        <v>4961</v>
      </c>
      <c r="X1056" s="82">
        <v>1382.6069</v>
      </c>
      <c r="Y1056" s="86">
        <v>1002380316.79</v>
      </c>
      <c r="Z1056" s="86"/>
      <c r="AA1056" s="82">
        <v>1908.8</v>
      </c>
      <c r="AB1056" s="86">
        <v>0.85</v>
      </c>
      <c r="AC1056" s="86">
        <v>1395611525</v>
      </c>
      <c r="AD1056" s="86">
        <v>1395611525</v>
      </c>
      <c r="AE1056" s="86">
        <v>0</v>
      </c>
      <c r="AF1056" s="86">
        <v>393231208.20999998</v>
      </c>
      <c r="AG1056" s="86">
        <v>381486321.61000001</v>
      </c>
      <c r="AH1056" s="86">
        <v>11744886.6</v>
      </c>
      <c r="AI1056" s="86"/>
      <c r="AJ1056" s="86">
        <v>14369144812.33</v>
      </c>
      <c r="AK1056" s="82">
        <v>9.7126000000000001</v>
      </c>
      <c r="AL1056" s="82" t="s">
        <v>8327</v>
      </c>
      <c r="AM1056" s="82" t="s">
        <v>4979</v>
      </c>
      <c r="AN1056" s="82">
        <v>6884</v>
      </c>
      <c r="AO1056" s="82" t="s">
        <v>4962</v>
      </c>
      <c r="AP1056" s="82"/>
      <c r="AQ1056" s="83">
        <v>45421</v>
      </c>
      <c r="AR1056" s="83"/>
      <c r="AS1056" s="82">
        <v>0</v>
      </c>
      <c r="AT1056" s="82"/>
      <c r="AU1056" s="83">
        <v>45777</v>
      </c>
      <c r="AV1056" s="82" t="s">
        <v>4979</v>
      </c>
      <c r="AW1056" s="82">
        <v>1</v>
      </c>
      <c r="AX1056" s="83"/>
      <c r="AY1056" s="82" t="s">
        <v>4963</v>
      </c>
      <c r="AZ1056" s="82">
        <v>1</v>
      </c>
      <c r="BA1056" s="82"/>
      <c r="BB1056" s="82"/>
      <c r="BC1056" s="87"/>
      <c r="BD1056" s="87"/>
      <c r="BE1056" s="87"/>
      <c r="BF1056" s="87"/>
      <c r="BG1056" s="82" t="s">
        <v>4888</v>
      </c>
      <c r="BH1056" s="82" t="s">
        <v>8809</v>
      </c>
      <c r="BI1056" s="82"/>
      <c r="BJ1056" s="82"/>
      <c r="BK1056" s="82"/>
      <c r="BL1056" s="86">
        <v>1395611525</v>
      </c>
      <c r="BM1056" s="82">
        <v>9.7126000000000001</v>
      </c>
      <c r="BN1056" s="82" t="s">
        <v>4964</v>
      </c>
      <c r="BO1056" s="82"/>
      <c r="BP1056" s="88"/>
      <c r="BQ1056" s="88"/>
      <c r="BR1056" s="88"/>
      <c r="BS1056" s="82"/>
      <c r="BT1056" s="85"/>
    </row>
    <row r="1057" spans="1:72" hidden="1">
      <c r="A1057" s="82" t="s">
        <v>5163</v>
      </c>
      <c r="B1057" s="82" t="s">
        <v>5164</v>
      </c>
      <c r="C1057" s="82" t="s">
        <v>1176</v>
      </c>
      <c r="D1057" s="82" t="s">
        <v>5396</v>
      </c>
      <c r="E1057" s="82" t="s">
        <v>8535</v>
      </c>
      <c r="F1057" s="82" t="s">
        <v>4978</v>
      </c>
      <c r="G1057" s="83"/>
      <c r="H1057" s="84">
        <v>37810</v>
      </c>
      <c r="I1057" s="85"/>
      <c r="J1057" s="82">
        <v>3827.4</v>
      </c>
      <c r="K1057" s="86">
        <v>0</v>
      </c>
      <c r="L1057" s="82"/>
      <c r="M1057" s="82"/>
      <c r="N1057" s="82"/>
      <c r="O1057" s="82"/>
      <c r="P1057" s="82" t="s">
        <v>8536</v>
      </c>
      <c r="Q1057" s="86"/>
      <c r="R1057" s="82">
        <v>0</v>
      </c>
      <c r="S1057" s="86">
        <v>75620</v>
      </c>
      <c r="T1057" s="83">
        <v>45777</v>
      </c>
      <c r="U1057" s="82">
        <v>100</v>
      </c>
      <c r="V1057" s="82">
        <v>6598</v>
      </c>
      <c r="W1057" s="82" t="s">
        <v>4961</v>
      </c>
      <c r="X1057" s="82">
        <v>3745.3598999999999</v>
      </c>
      <c r="Y1057" s="86">
        <v>141612058.15000001</v>
      </c>
      <c r="Z1057" s="86"/>
      <c r="AA1057" s="82">
        <v>3852.7</v>
      </c>
      <c r="AB1057" s="86">
        <v>-0.66</v>
      </c>
      <c r="AC1057" s="86">
        <v>144713994</v>
      </c>
      <c r="AD1057" s="86">
        <v>144713994</v>
      </c>
      <c r="AE1057" s="86">
        <v>0</v>
      </c>
      <c r="AF1057" s="86">
        <v>3101935.85</v>
      </c>
      <c r="AG1057" s="86">
        <v>4058528.85</v>
      </c>
      <c r="AH1057" s="86">
        <v>-956593</v>
      </c>
      <c r="AI1057" s="86"/>
      <c r="AJ1057" s="86">
        <v>14369144812.33</v>
      </c>
      <c r="AK1057" s="82">
        <v>1.0071000000000001</v>
      </c>
      <c r="AL1057" s="82" t="s">
        <v>8537</v>
      </c>
      <c r="AM1057" s="82" t="s">
        <v>4979</v>
      </c>
      <c r="AN1057" s="82">
        <v>6894</v>
      </c>
      <c r="AO1057" s="82" t="s">
        <v>8339</v>
      </c>
      <c r="AP1057" s="82"/>
      <c r="AQ1057" s="83">
        <v>45699</v>
      </c>
      <c r="AR1057" s="83"/>
      <c r="AS1057" s="82">
        <v>0</v>
      </c>
      <c r="AT1057" s="82"/>
      <c r="AU1057" s="83">
        <v>45777</v>
      </c>
      <c r="AV1057" s="82" t="s">
        <v>4979</v>
      </c>
      <c r="AW1057" s="82">
        <v>2</v>
      </c>
      <c r="AX1057" s="83"/>
      <c r="AY1057" s="82" t="s">
        <v>4963</v>
      </c>
      <c r="AZ1057" s="82">
        <v>1</v>
      </c>
      <c r="BA1057" s="82"/>
      <c r="BB1057" s="82"/>
      <c r="BC1057" s="87"/>
      <c r="BD1057" s="87"/>
      <c r="BE1057" s="87"/>
      <c r="BF1057" s="87"/>
      <c r="BG1057" s="82" t="s">
        <v>4888</v>
      </c>
      <c r="BH1057" s="82" t="s">
        <v>8809</v>
      </c>
      <c r="BI1057" s="82"/>
      <c r="BJ1057" s="82"/>
      <c r="BK1057" s="82"/>
      <c r="BL1057" s="86">
        <v>144713994</v>
      </c>
      <c r="BM1057" s="82">
        <v>1.0071000000000001</v>
      </c>
      <c r="BN1057" s="82" t="s">
        <v>4984</v>
      </c>
      <c r="BO1057" s="82"/>
      <c r="BP1057" s="88"/>
      <c r="BQ1057" s="88"/>
      <c r="BR1057" s="88"/>
      <c r="BS1057" s="82"/>
      <c r="BT1057" s="85"/>
    </row>
    <row r="1058" spans="1:72" hidden="1">
      <c r="A1058" s="82" t="s">
        <v>5163</v>
      </c>
      <c r="B1058" s="82" t="s">
        <v>5164</v>
      </c>
      <c r="C1058" s="82" t="s">
        <v>1195</v>
      </c>
      <c r="D1058" s="82" t="s">
        <v>5365</v>
      </c>
      <c r="E1058" s="82" t="s">
        <v>8458</v>
      </c>
      <c r="F1058" s="82" t="s">
        <v>4978</v>
      </c>
      <c r="G1058" s="83"/>
      <c r="H1058" s="84">
        <v>119725</v>
      </c>
      <c r="I1058" s="85"/>
      <c r="J1058" s="82">
        <v>624.65</v>
      </c>
      <c r="K1058" s="86">
        <v>0</v>
      </c>
      <c r="L1058" s="82"/>
      <c r="M1058" s="82"/>
      <c r="N1058" s="82"/>
      <c r="O1058" s="82"/>
      <c r="P1058" s="82" t="s">
        <v>8459</v>
      </c>
      <c r="Q1058" s="86"/>
      <c r="R1058" s="82">
        <v>0</v>
      </c>
      <c r="S1058" s="86">
        <v>119725</v>
      </c>
      <c r="T1058" s="83">
        <v>45777</v>
      </c>
      <c r="U1058" s="82">
        <v>100</v>
      </c>
      <c r="V1058" s="82">
        <v>6602</v>
      </c>
      <c r="W1058" s="82" t="s">
        <v>4961</v>
      </c>
      <c r="X1058" s="82">
        <v>654.95550000000003</v>
      </c>
      <c r="Y1058" s="86">
        <v>78414548.069999993</v>
      </c>
      <c r="Z1058" s="86"/>
      <c r="AA1058" s="82">
        <v>622.54999999999995</v>
      </c>
      <c r="AB1058" s="86">
        <v>0.34</v>
      </c>
      <c r="AC1058" s="86">
        <v>74786221.25</v>
      </c>
      <c r="AD1058" s="86">
        <v>74786221.25</v>
      </c>
      <c r="AE1058" s="86">
        <v>0</v>
      </c>
      <c r="AF1058" s="86">
        <v>-3628326.82</v>
      </c>
      <c r="AG1058" s="86">
        <v>-3879749.32</v>
      </c>
      <c r="AH1058" s="86">
        <v>251422.5</v>
      </c>
      <c r="AI1058" s="86"/>
      <c r="AJ1058" s="86">
        <v>14369144812.33</v>
      </c>
      <c r="AK1058" s="82">
        <v>0.52049999999999996</v>
      </c>
      <c r="AL1058" s="82" t="s">
        <v>8460</v>
      </c>
      <c r="AM1058" s="82" t="s">
        <v>4979</v>
      </c>
      <c r="AN1058" s="82">
        <v>6911</v>
      </c>
      <c r="AO1058" s="82" t="s">
        <v>8461</v>
      </c>
      <c r="AP1058" s="82"/>
      <c r="AQ1058" s="83">
        <v>45149</v>
      </c>
      <c r="AR1058" s="83"/>
      <c r="AS1058" s="82">
        <v>0</v>
      </c>
      <c r="AT1058" s="82"/>
      <c r="AU1058" s="83">
        <v>45777</v>
      </c>
      <c r="AV1058" s="82" t="s">
        <v>4979</v>
      </c>
      <c r="AW1058" s="82">
        <v>1</v>
      </c>
      <c r="AX1058" s="83"/>
      <c r="AY1058" s="82" t="s">
        <v>4963</v>
      </c>
      <c r="AZ1058" s="82">
        <v>1</v>
      </c>
      <c r="BA1058" s="82"/>
      <c r="BB1058" s="82"/>
      <c r="BC1058" s="87"/>
      <c r="BD1058" s="87"/>
      <c r="BE1058" s="87"/>
      <c r="BF1058" s="87"/>
      <c r="BG1058" s="82" t="s">
        <v>4888</v>
      </c>
      <c r="BH1058" s="82" t="s">
        <v>8809</v>
      </c>
      <c r="BI1058" s="82"/>
      <c r="BJ1058" s="82"/>
      <c r="BK1058" s="82"/>
      <c r="BL1058" s="86">
        <v>74786221.25</v>
      </c>
      <c r="BM1058" s="82">
        <v>0.52049999999999996</v>
      </c>
      <c r="BN1058" s="82" t="s">
        <v>8462</v>
      </c>
      <c r="BO1058" s="82"/>
      <c r="BP1058" s="88"/>
      <c r="BQ1058" s="88"/>
      <c r="BR1058" s="88"/>
      <c r="BS1058" s="82"/>
      <c r="BT1058" s="85"/>
    </row>
    <row r="1059" spans="1:72" hidden="1">
      <c r="A1059" s="82" t="s">
        <v>5163</v>
      </c>
      <c r="B1059" s="82" t="s">
        <v>5164</v>
      </c>
      <c r="C1059" s="82" t="s">
        <v>1130</v>
      </c>
      <c r="D1059" s="82" t="s">
        <v>3366</v>
      </c>
      <c r="E1059" s="82" t="s">
        <v>8815</v>
      </c>
      <c r="F1059" s="82" t="s">
        <v>4978</v>
      </c>
      <c r="G1059" s="83"/>
      <c r="H1059" s="84">
        <v>52240</v>
      </c>
      <c r="I1059" s="85"/>
      <c r="J1059" s="82">
        <v>4487.8999999999996</v>
      </c>
      <c r="K1059" s="86">
        <v>0</v>
      </c>
      <c r="L1059" s="82"/>
      <c r="M1059" s="82"/>
      <c r="N1059" s="82"/>
      <c r="O1059" s="82"/>
      <c r="P1059" s="82" t="s">
        <v>8436</v>
      </c>
      <c r="Q1059" s="86"/>
      <c r="R1059" s="82">
        <v>0</v>
      </c>
      <c r="S1059" s="86">
        <v>261200</v>
      </c>
      <c r="T1059" s="83">
        <v>45777</v>
      </c>
      <c r="U1059" s="82">
        <v>100</v>
      </c>
      <c r="V1059" s="82">
        <v>161974</v>
      </c>
      <c r="W1059" s="82" t="s">
        <v>4961</v>
      </c>
      <c r="X1059" s="82">
        <v>3856.3024999999998</v>
      </c>
      <c r="Y1059" s="86">
        <v>201453243.50999999</v>
      </c>
      <c r="Z1059" s="86"/>
      <c r="AA1059" s="82">
        <v>4609.3</v>
      </c>
      <c r="AB1059" s="86">
        <v>-2.63</v>
      </c>
      <c r="AC1059" s="86">
        <v>234447896</v>
      </c>
      <c r="AD1059" s="86">
        <v>234447896</v>
      </c>
      <c r="AE1059" s="86">
        <v>0</v>
      </c>
      <c r="AF1059" s="86">
        <v>32994652.489999998</v>
      </c>
      <c r="AG1059" s="86">
        <v>39336588.490000002</v>
      </c>
      <c r="AH1059" s="86">
        <v>-6341936</v>
      </c>
      <c r="AI1059" s="86"/>
      <c r="AJ1059" s="86">
        <v>14369144812.33</v>
      </c>
      <c r="AK1059" s="82">
        <v>1.6315999999999999</v>
      </c>
      <c r="AL1059" s="82" t="s">
        <v>8816</v>
      </c>
      <c r="AM1059" s="82" t="s">
        <v>4979</v>
      </c>
      <c r="AN1059" s="82">
        <v>786673</v>
      </c>
      <c r="AO1059" s="82" t="s">
        <v>8436</v>
      </c>
      <c r="AP1059" s="82"/>
      <c r="AQ1059" s="83">
        <v>45705</v>
      </c>
      <c r="AR1059" s="83"/>
      <c r="AS1059" s="82">
        <v>0</v>
      </c>
      <c r="AT1059" s="82"/>
      <c r="AU1059" s="83">
        <v>45777</v>
      </c>
      <c r="AV1059" s="82" t="s">
        <v>4979</v>
      </c>
      <c r="AW1059" s="82">
        <v>5</v>
      </c>
      <c r="AX1059" s="83"/>
      <c r="AY1059" s="82" t="s">
        <v>4963</v>
      </c>
      <c r="AZ1059" s="82">
        <v>1</v>
      </c>
      <c r="BA1059" s="82"/>
      <c r="BB1059" s="82"/>
      <c r="BC1059" s="87"/>
      <c r="BD1059" s="87"/>
      <c r="BE1059" s="87"/>
      <c r="BF1059" s="87"/>
      <c r="BG1059" s="82" t="s">
        <v>4888</v>
      </c>
      <c r="BH1059" s="82" t="s">
        <v>8809</v>
      </c>
      <c r="BI1059" s="82"/>
      <c r="BJ1059" s="82"/>
      <c r="BK1059" s="82"/>
      <c r="BL1059" s="86">
        <v>234447896</v>
      </c>
      <c r="BM1059" s="82">
        <v>1.6315999999999999</v>
      </c>
      <c r="BN1059" s="82" t="s">
        <v>5002</v>
      </c>
      <c r="BO1059" s="82"/>
      <c r="BP1059" s="88"/>
      <c r="BQ1059" s="88"/>
      <c r="BR1059" s="88"/>
      <c r="BS1059" s="82"/>
      <c r="BT1059" s="85"/>
    </row>
    <row r="1060" spans="1:72" hidden="1">
      <c r="A1060" s="82" t="s">
        <v>5163</v>
      </c>
      <c r="B1060" s="82" t="s">
        <v>5164</v>
      </c>
      <c r="C1060" s="82" t="s">
        <v>1208</v>
      </c>
      <c r="D1060" s="82" t="s">
        <v>5263</v>
      </c>
      <c r="E1060" s="82" t="s">
        <v>8328</v>
      </c>
      <c r="F1060" s="82" t="s">
        <v>4978</v>
      </c>
      <c r="G1060" s="83"/>
      <c r="H1060" s="84">
        <v>101056</v>
      </c>
      <c r="I1060" s="85"/>
      <c r="J1060" s="82">
        <v>2342.1</v>
      </c>
      <c r="K1060" s="86">
        <v>0</v>
      </c>
      <c r="L1060" s="82"/>
      <c r="M1060" s="82"/>
      <c r="N1060" s="82"/>
      <c r="O1060" s="82"/>
      <c r="P1060" s="82" t="s">
        <v>8329</v>
      </c>
      <c r="Q1060" s="86"/>
      <c r="R1060" s="82">
        <v>0</v>
      </c>
      <c r="S1060" s="86">
        <v>101056</v>
      </c>
      <c r="T1060" s="83">
        <v>45777</v>
      </c>
      <c r="U1060" s="82">
        <v>100</v>
      </c>
      <c r="V1060" s="82">
        <v>6607</v>
      </c>
      <c r="W1060" s="82" t="s">
        <v>4961</v>
      </c>
      <c r="X1060" s="82">
        <v>2446.4825000000001</v>
      </c>
      <c r="Y1060" s="86">
        <v>247231735.28</v>
      </c>
      <c r="Z1060" s="86"/>
      <c r="AA1060" s="82">
        <v>2321.6999999999998</v>
      </c>
      <c r="AB1060" s="86">
        <v>0.88</v>
      </c>
      <c r="AC1060" s="86">
        <v>236683257.59999999</v>
      </c>
      <c r="AD1060" s="86">
        <v>236683257.59999999</v>
      </c>
      <c r="AE1060" s="86">
        <v>0</v>
      </c>
      <c r="AF1060" s="86">
        <v>-10548477.68</v>
      </c>
      <c r="AG1060" s="86">
        <v>-12610020.08</v>
      </c>
      <c r="AH1060" s="86">
        <v>2061542.3999999999</v>
      </c>
      <c r="AI1060" s="86"/>
      <c r="AJ1060" s="86">
        <v>14369144812.33</v>
      </c>
      <c r="AK1060" s="82">
        <v>1.6472</v>
      </c>
      <c r="AL1060" s="82" t="s">
        <v>8330</v>
      </c>
      <c r="AM1060" s="82" t="s">
        <v>4979</v>
      </c>
      <c r="AN1060" s="82">
        <v>6926</v>
      </c>
      <c r="AO1060" s="82" t="s">
        <v>8329</v>
      </c>
      <c r="AP1060" s="82"/>
      <c r="AQ1060" s="83">
        <v>45601</v>
      </c>
      <c r="AR1060" s="83"/>
      <c r="AS1060" s="82">
        <v>0</v>
      </c>
      <c r="AT1060" s="82"/>
      <c r="AU1060" s="83">
        <v>45777</v>
      </c>
      <c r="AV1060" s="82" t="s">
        <v>4979</v>
      </c>
      <c r="AW1060" s="82">
        <v>1</v>
      </c>
      <c r="AX1060" s="83"/>
      <c r="AY1060" s="82" t="s">
        <v>4963</v>
      </c>
      <c r="AZ1060" s="82">
        <v>1</v>
      </c>
      <c r="BA1060" s="82"/>
      <c r="BB1060" s="82"/>
      <c r="BC1060" s="87"/>
      <c r="BD1060" s="87"/>
      <c r="BE1060" s="87"/>
      <c r="BF1060" s="87"/>
      <c r="BG1060" s="82" t="s">
        <v>4888</v>
      </c>
      <c r="BH1060" s="82" t="s">
        <v>8809</v>
      </c>
      <c r="BI1060" s="82"/>
      <c r="BJ1060" s="82"/>
      <c r="BK1060" s="82"/>
      <c r="BL1060" s="86">
        <v>236683257.59999999</v>
      </c>
      <c r="BM1060" s="82">
        <v>1.6472</v>
      </c>
      <c r="BN1060" s="82" t="s">
        <v>4980</v>
      </c>
      <c r="BO1060" s="82"/>
      <c r="BP1060" s="88"/>
      <c r="BQ1060" s="88"/>
      <c r="BR1060" s="88"/>
      <c r="BS1060" s="82"/>
      <c r="BT1060" s="85"/>
    </row>
    <row r="1061" spans="1:72" hidden="1">
      <c r="A1061" s="82" t="s">
        <v>5163</v>
      </c>
      <c r="B1061" s="82" t="s">
        <v>5164</v>
      </c>
      <c r="C1061" s="82" t="s">
        <v>1268</v>
      </c>
      <c r="D1061" s="82" t="s">
        <v>5255</v>
      </c>
      <c r="E1061" s="82" t="s">
        <v>8275</v>
      </c>
      <c r="F1061" s="82" t="s">
        <v>4978</v>
      </c>
      <c r="G1061" s="83"/>
      <c r="H1061" s="84">
        <v>750210</v>
      </c>
      <c r="I1061" s="85"/>
      <c r="J1061" s="82">
        <v>1427</v>
      </c>
      <c r="K1061" s="86">
        <v>0</v>
      </c>
      <c r="L1061" s="82"/>
      <c r="M1061" s="82"/>
      <c r="N1061" s="82"/>
      <c r="O1061" s="82"/>
      <c r="P1061" s="82" t="s">
        <v>4960</v>
      </c>
      <c r="Q1061" s="86"/>
      <c r="R1061" s="82">
        <v>0</v>
      </c>
      <c r="S1061" s="86">
        <v>1500420</v>
      </c>
      <c r="T1061" s="83">
        <v>45777</v>
      </c>
      <c r="U1061" s="82">
        <v>100</v>
      </c>
      <c r="V1061" s="82">
        <v>6616</v>
      </c>
      <c r="W1061" s="82" t="s">
        <v>4961</v>
      </c>
      <c r="X1061" s="82">
        <v>889.529</v>
      </c>
      <c r="Y1061" s="86">
        <v>667333544.20000005</v>
      </c>
      <c r="Z1061" s="86"/>
      <c r="AA1061" s="82">
        <v>1429.8</v>
      </c>
      <c r="AB1061" s="86">
        <v>-0.2</v>
      </c>
      <c r="AC1061" s="86">
        <v>1070549670</v>
      </c>
      <c r="AD1061" s="86">
        <v>1070549670</v>
      </c>
      <c r="AE1061" s="86">
        <v>0</v>
      </c>
      <c r="AF1061" s="86">
        <v>403216125.80000001</v>
      </c>
      <c r="AG1061" s="86">
        <v>405316713.80000001</v>
      </c>
      <c r="AH1061" s="86">
        <v>-2100588</v>
      </c>
      <c r="AI1061" s="86"/>
      <c r="AJ1061" s="86">
        <v>14369144812.33</v>
      </c>
      <c r="AK1061" s="82">
        <v>7.4503000000000004</v>
      </c>
      <c r="AL1061" s="82" t="s">
        <v>8331</v>
      </c>
      <c r="AM1061" s="82" t="s">
        <v>4979</v>
      </c>
      <c r="AN1061" s="82">
        <v>6960</v>
      </c>
      <c r="AO1061" s="82" t="s">
        <v>4962</v>
      </c>
      <c r="AP1061" s="82"/>
      <c r="AQ1061" s="83">
        <v>45513</v>
      </c>
      <c r="AR1061" s="83"/>
      <c r="AS1061" s="82">
        <v>0</v>
      </c>
      <c r="AT1061" s="82"/>
      <c r="AU1061" s="83">
        <v>45777</v>
      </c>
      <c r="AV1061" s="82" t="s">
        <v>4979</v>
      </c>
      <c r="AW1061" s="82">
        <v>2</v>
      </c>
      <c r="AX1061" s="83"/>
      <c r="AY1061" s="82" t="s">
        <v>4963</v>
      </c>
      <c r="AZ1061" s="82">
        <v>1</v>
      </c>
      <c r="BA1061" s="82"/>
      <c r="BB1061" s="82"/>
      <c r="BC1061" s="87"/>
      <c r="BD1061" s="87"/>
      <c r="BE1061" s="87"/>
      <c r="BF1061" s="87"/>
      <c r="BG1061" s="82" t="s">
        <v>4888</v>
      </c>
      <c r="BH1061" s="82" t="s">
        <v>8809</v>
      </c>
      <c r="BI1061" s="82"/>
      <c r="BJ1061" s="82"/>
      <c r="BK1061" s="82"/>
      <c r="BL1061" s="86">
        <v>1070549670</v>
      </c>
      <c r="BM1061" s="82">
        <v>7.4503000000000004</v>
      </c>
      <c r="BN1061" s="82" t="s">
        <v>4964</v>
      </c>
      <c r="BO1061" s="82"/>
      <c r="BP1061" s="88"/>
      <c r="BQ1061" s="88"/>
      <c r="BR1061" s="88"/>
      <c r="BS1061" s="82"/>
      <c r="BT1061" s="85"/>
    </row>
    <row r="1062" spans="1:72" hidden="1">
      <c r="A1062" s="82" t="s">
        <v>5163</v>
      </c>
      <c r="B1062" s="82" t="s">
        <v>5164</v>
      </c>
      <c r="C1062" s="82" t="s">
        <v>1375</v>
      </c>
      <c r="D1062" s="82" t="s">
        <v>3361</v>
      </c>
      <c r="E1062" s="82" t="s">
        <v>8332</v>
      </c>
      <c r="F1062" s="82" t="s">
        <v>4978</v>
      </c>
      <c r="G1062" s="83"/>
      <c r="H1062" s="84">
        <v>386384</v>
      </c>
      <c r="I1062" s="85"/>
      <c r="J1062" s="82">
        <v>1500.1</v>
      </c>
      <c r="K1062" s="86">
        <v>0</v>
      </c>
      <c r="L1062" s="82"/>
      <c r="M1062" s="82"/>
      <c r="N1062" s="82"/>
      <c r="O1062" s="82"/>
      <c r="P1062" s="82" t="s">
        <v>4981</v>
      </c>
      <c r="Q1062" s="86"/>
      <c r="R1062" s="82">
        <v>0</v>
      </c>
      <c r="S1062" s="86">
        <v>1931920</v>
      </c>
      <c r="T1062" s="83">
        <v>45777</v>
      </c>
      <c r="U1062" s="82">
        <v>100</v>
      </c>
      <c r="V1062" s="82">
        <v>6637</v>
      </c>
      <c r="W1062" s="82" t="s">
        <v>4961</v>
      </c>
      <c r="X1062" s="82">
        <v>1322.4676999999999</v>
      </c>
      <c r="Y1062" s="86">
        <v>510980353.61000001</v>
      </c>
      <c r="Z1062" s="86"/>
      <c r="AA1062" s="82">
        <v>1497.5</v>
      </c>
      <c r="AB1062" s="86">
        <v>0.17</v>
      </c>
      <c r="AC1062" s="86">
        <v>579614638.39999998</v>
      </c>
      <c r="AD1062" s="86">
        <v>579614638.39999998</v>
      </c>
      <c r="AE1062" s="86">
        <v>0</v>
      </c>
      <c r="AF1062" s="86">
        <v>68634284.790000007</v>
      </c>
      <c r="AG1062" s="86">
        <v>67629686.390000001</v>
      </c>
      <c r="AH1062" s="86">
        <v>1004598.4</v>
      </c>
      <c r="AI1062" s="86"/>
      <c r="AJ1062" s="86">
        <v>14369144812.33</v>
      </c>
      <c r="AK1062" s="82">
        <v>4.0336999999999996</v>
      </c>
      <c r="AL1062" s="82" t="s">
        <v>8333</v>
      </c>
      <c r="AM1062" s="82" t="s">
        <v>4979</v>
      </c>
      <c r="AN1062" s="82">
        <v>7079</v>
      </c>
      <c r="AO1062" s="82" t="s">
        <v>4982</v>
      </c>
      <c r="AP1062" s="82"/>
      <c r="AQ1062" s="83">
        <v>45593</v>
      </c>
      <c r="AR1062" s="83"/>
      <c r="AS1062" s="82">
        <v>0</v>
      </c>
      <c r="AT1062" s="82"/>
      <c r="AU1062" s="83">
        <v>45777</v>
      </c>
      <c r="AV1062" s="82" t="s">
        <v>4979</v>
      </c>
      <c r="AW1062" s="82">
        <v>5</v>
      </c>
      <c r="AX1062" s="83"/>
      <c r="AY1062" s="82" t="s">
        <v>4963</v>
      </c>
      <c r="AZ1062" s="82">
        <v>1</v>
      </c>
      <c r="BA1062" s="82"/>
      <c r="BB1062" s="82"/>
      <c r="BC1062" s="87"/>
      <c r="BD1062" s="87"/>
      <c r="BE1062" s="87"/>
      <c r="BF1062" s="87"/>
      <c r="BG1062" s="82" t="s">
        <v>4888</v>
      </c>
      <c r="BH1062" s="82" t="s">
        <v>8809</v>
      </c>
      <c r="BI1062" s="82"/>
      <c r="BJ1062" s="82"/>
      <c r="BK1062" s="82"/>
      <c r="BL1062" s="86">
        <v>579614638.39999998</v>
      </c>
      <c r="BM1062" s="82">
        <v>4.0336999999999996</v>
      </c>
      <c r="BN1062" s="82" t="s">
        <v>4983</v>
      </c>
      <c r="BO1062" s="82"/>
      <c r="BP1062" s="88"/>
      <c r="BQ1062" s="88"/>
      <c r="BR1062" s="88"/>
      <c r="BS1062" s="82"/>
      <c r="BT1062" s="85"/>
    </row>
    <row r="1063" spans="1:72" hidden="1">
      <c r="A1063" s="82" t="s">
        <v>5163</v>
      </c>
      <c r="B1063" s="82" t="s">
        <v>5164</v>
      </c>
      <c r="C1063" s="82" t="s">
        <v>1431</v>
      </c>
      <c r="D1063" s="82" t="s">
        <v>3362</v>
      </c>
      <c r="E1063" s="82" t="s">
        <v>8471</v>
      </c>
      <c r="F1063" s="82" t="s">
        <v>4978</v>
      </c>
      <c r="G1063" s="83"/>
      <c r="H1063" s="84">
        <v>627579</v>
      </c>
      <c r="I1063" s="85"/>
      <c r="J1063" s="82">
        <v>425.8</v>
      </c>
      <c r="K1063" s="86">
        <v>0</v>
      </c>
      <c r="L1063" s="82"/>
      <c r="M1063" s="82"/>
      <c r="N1063" s="82"/>
      <c r="O1063" s="82"/>
      <c r="P1063" s="82" t="s">
        <v>8329</v>
      </c>
      <c r="Q1063" s="86"/>
      <c r="R1063" s="82">
        <v>0</v>
      </c>
      <c r="S1063" s="86">
        <v>627579</v>
      </c>
      <c r="T1063" s="83">
        <v>45777</v>
      </c>
      <c r="U1063" s="82">
        <v>100</v>
      </c>
      <c r="V1063" s="82">
        <v>6614</v>
      </c>
      <c r="W1063" s="82" t="s">
        <v>4961</v>
      </c>
      <c r="X1063" s="82">
        <v>429.75139999999999</v>
      </c>
      <c r="Y1063" s="86">
        <v>269702949.38999999</v>
      </c>
      <c r="Z1063" s="86"/>
      <c r="AA1063" s="82">
        <v>426</v>
      </c>
      <c r="AB1063" s="86">
        <v>-0.05</v>
      </c>
      <c r="AC1063" s="86">
        <v>267223138.19999999</v>
      </c>
      <c r="AD1063" s="86">
        <v>267223138.19999999</v>
      </c>
      <c r="AE1063" s="86">
        <v>0</v>
      </c>
      <c r="AF1063" s="86">
        <v>-2479811.19</v>
      </c>
      <c r="AG1063" s="86">
        <v>-2354295.39</v>
      </c>
      <c r="AH1063" s="86">
        <v>-125515.8</v>
      </c>
      <c r="AI1063" s="86"/>
      <c r="AJ1063" s="86">
        <v>14369144812.33</v>
      </c>
      <c r="AK1063" s="82">
        <v>1.8596999999999999</v>
      </c>
      <c r="AL1063" s="82" t="s">
        <v>8472</v>
      </c>
      <c r="AM1063" s="82" t="s">
        <v>4979</v>
      </c>
      <c r="AN1063" s="82">
        <v>7110</v>
      </c>
      <c r="AO1063" s="82" t="s">
        <v>8329</v>
      </c>
      <c r="AP1063" s="82"/>
      <c r="AQ1063" s="83">
        <v>45699</v>
      </c>
      <c r="AR1063" s="83"/>
      <c r="AS1063" s="82">
        <v>0</v>
      </c>
      <c r="AT1063" s="82"/>
      <c r="AU1063" s="83">
        <v>45777</v>
      </c>
      <c r="AV1063" s="82" t="s">
        <v>4979</v>
      </c>
      <c r="AW1063" s="82">
        <v>1</v>
      </c>
      <c r="AX1063" s="83"/>
      <c r="AY1063" s="82" t="s">
        <v>4963</v>
      </c>
      <c r="AZ1063" s="82">
        <v>1</v>
      </c>
      <c r="BA1063" s="82"/>
      <c r="BB1063" s="82"/>
      <c r="BC1063" s="87"/>
      <c r="BD1063" s="87"/>
      <c r="BE1063" s="87"/>
      <c r="BF1063" s="87"/>
      <c r="BG1063" s="82" t="s">
        <v>4888</v>
      </c>
      <c r="BH1063" s="82" t="s">
        <v>8809</v>
      </c>
      <c r="BI1063" s="82"/>
      <c r="BJ1063" s="82"/>
      <c r="BK1063" s="82"/>
      <c r="BL1063" s="86">
        <v>267223138.19999999</v>
      </c>
      <c r="BM1063" s="82">
        <v>1.8596999999999999</v>
      </c>
      <c r="BN1063" s="82" t="s">
        <v>4980</v>
      </c>
      <c r="BO1063" s="82"/>
      <c r="BP1063" s="88"/>
      <c r="BQ1063" s="88"/>
      <c r="BR1063" s="88"/>
      <c r="BS1063" s="82"/>
      <c r="BT1063" s="85"/>
    </row>
    <row r="1064" spans="1:72" hidden="1">
      <c r="A1064" s="82" t="s">
        <v>5163</v>
      </c>
      <c r="B1064" s="82" t="s">
        <v>5164</v>
      </c>
      <c r="C1064" s="82" t="s">
        <v>20192</v>
      </c>
      <c r="D1064" s="82" t="s">
        <v>3461</v>
      </c>
      <c r="E1064" s="82" t="s">
        <v>9599</v>
      </c>
      <c r="F1064" s="82" t="s">
        <v>4978</v>
      </c>
      <c r="G1064" s="83"/>
      <c r="H1064" s="84">
        <v>3216647</v>
      </c>
      <c r="I1064" s="85"/>
      <c r="J1064" s="82">
        <v>64.94</v>
      </c>
      <c r="K1064" s="86">
        <v>0</v>
      </c>
      <c r="L1064" s="82"/>
      <c r="M1064" s="82"/>
      <c r="N1064" s="82"/>
      <c r="O1064" s="82"/>
      <c r="P1064" s="82" t="s">
        <v>5014</v>
      </c>
      <c r="Q1064" s="86"/>
      <c r="R1064" s="82">
        <v>0</v>
      </c>
      <c r="S1064" s="86">
        <v>3216647</v>
      </c>
      <c r="T1064" s="83">
        <v>45777</v>
      </c>
      <c r="U1064" s="82">
        <v>100</v>
      </c>
      <c r="V1064" s="82">
        <v>176678</v>
      </c>
      <c r="W1064" s="82" t="s">
        <v>4961</v>
      </c>
      <c r="X1064" s="82">
        <v>103.9196</v>
      </c>
      <c r="Y1064" s="86">
        <v>334272726.89999998</v>
      </c>
      <c r="Z1064" s="86"/>
      <c r="AA1064" s="82">
        <v>66.62</v>
      </c>
      <c r="AB1064" s="86">
        <v>-2.52</v>
      </c>
      <c r="AC1064" s="86">
        <v>208889056.18000001</v>
      </c>
      <c r="AD1064" s="86">
        <v>208889056.18000001</v>
      </c>
      <c r="AE1064" s="86">
        <v>0</v>
      </c>
      <c r="AF1064" s="86">
        <v>-125383670.72</v>
      </c>
      <c r="AG1064" s="86">
        <v>-119979703.76000001</v>
      </c>
      <c r="AH1064" s="86">
        <v>-5403966.96</v>
      </c>
      <c r="AI1064" s="86"/>
      <c r="AJ1064" s="86">
        <v>14369144812.33</v>
      </c>
      <c r="AK1064" s="82">
        <v>1.4537</v>
      </c>
      <c r="AL1064" s="82" t="s">
        <v>9600</v>
      </c>
      <c r="AM1064" s="82" t="s">
        <v>4979</v>
      </c>
      <c r="AN1064" s="82">
        <v>797966</v>
      </c>
      <c r="AO1064" s="82" t="s">
        <v>5015</v>
      </c>
      <c r="AP1064" s="82"/>
      <c r="AQ1064" s="83">
        <v>45533</v>
      </c>
      <c r="AR1064" s="83"/>
      <c r="AS1064" s="82">
        <v>0</v>
      </c>
      <c r="AT1064" s="82"/>
      <c r="AU1064" s="83">
        <v>45777</v>
      </c>
      <c r="AV1064" s="82" t="s">
        <v>4979</v>
      </c>
      <c r="AW1064" s="82">
        <v>1</v>
      </c>
      <c r="AX1064" s="83"/>
      <c r="AY1064" s="82" t="s">
        <v>4963</v>
      </c>
      <c r="AZ1064" s="82">
        <v>1</v>
      </c>
      <c r="BA1064" s="82"/>
      <c r="BB1064" s="82"/>
      <c r="BC1064" s="87"/>
      <c r="BD1064" s="87"/>
      <c r="BE1064" s="87"/>
      <c r="BF1064" s="87"/>
      <c r="BG1064" s="82" t="s">
        <v>4888</v>
      </c>
      <c r="BH1064" s="82" t="s">
        <v>8809</v>
      </c>
      <c r="BI1064" s="82"/>
      <c r="BJ1064" s="82"/>
      <c r="BK1064" s="82"/>
      <c r="BL1064" s="86">
        <v>208889056.18000001</v>
      </c>
      <c r="BM1064" s="82">
        <v>1.4537</v>
      </c>
      <c r="BN1064" s="82" t="s">
        <v>5002</v>
      </c>
      <c r="BO1064" s="82"/>
      <c r="BP1064" s="88"/>
      <c r="BQ1064" s="88"/>
      <c r="BR1064" s="88"/>
      <c r="BS1064" s="82"/>
      <c r="BT1064" s="85"/>
    </row>
    <row r="1065" spans="1:72" hidden="1">
      <c r="A1065" s="82" t="s">
        <v>5163</v>
      </c>
      <c r="B1065" s="82" t="s">
        <v>5164</v>
      </c>
      <c r="C1065" s="82" t="s">
        <v>1639</v>
      </c>
      <c r="D1065" s="82" t="s">
        <v>8479</v>
      </c>
      <c r="E1065" s="82" t="s">
        <v>8277</v>
      </c>
      <c r="F1065" s="82" t="s">
        <v>4978</v>
      </c>
      <c r="G1065" s="83"/>
      <c r="H1065" s="84">
        <v>178598</v>
      </c>
      <c r="I1065" s="85"/>
      <c r="J1065" s="82">
        <v>2208.1</v>
      </c>
      <c r="K1065" s="86">
        <v>0</v>
      </c>
      <c r="L1065" s="82"/>
      <c r="M1065" s="82"/>
      <c r="N1065" s="82"/>
      <c r="O1065" s="82"/>
      <c r="P1065" s="82" t="s">
        <v>4960</v>
      </c>
      <c r="Q1065" s="86"/>
      <c r="R1065" s="82">
        <v>0</v>
      </c>
      <c r="S1065" s="86">
        <v>892990</v>
      </c>
      <c r="T1065" s="83">
        <v>45777</v>
      </c>
      <c r="U1065" s="82">
        <v>100</v>
      </c>
      <c r="V1065" s="82">
        <v>6665</v>
      </c>
      <c r="W1065" s="82" t="s">
        <v>4961</v>
      </c>
      <c r="X1065" s="82">
        <v>1790.5699</v>
      </c>
      <c r="Y1065" s="86">
        <v>319792210.91000003</v>
      </c>
      <c r="Z1065" s="86"/>
      <c r="AA1065" s="82">
        <v>2205</v>
      </c>
      <c r="AB1065" s="86">
        <v>0.14000000000000001</v>
      </c>
      <c r="AC1065" s="86">
        <v>394362243.80000001</v>
      </c>
      <c r="AD1065" s="86">
        <v>394362243.80000001</v>
      </c>
      <c r="AE1065" s="86">
        <v>0</v>
      </c>
      <c r="AF1065" s="86">
        <v>74570032.890000001</v>
      </c>
      <c r="AG1065" s="86">
        <v>74016379.090000004</v>
      </c>
      <c r="AH1065" s="86">
        <v>553653.80000000005</v>
      </c>
      <c r="AI1065" s="86"/>
      <c r="AJ1065" s="86">
        <v>14369144812.33</v>
      </c>
      <c r="AK1065" s="82">
        <v>2.7444999999999999</v>
      </c>
      <c r="AL1065" s="82" t="s">
        <v>8480</v>
      </c>
      <c r="AM1065" s="82" t="s">
        <v>4979</v>
      </c>
      <c r="AN1065" s="82">
        <v>7263</v>
      </c>
      <c r="AO1065" s="82" t="s">
        <v>4962</v>
      </c>
      <c r="AP1065" s="82"/>
      <c r="AQ1065" s="83">
        <v>45141</v>
      </c>
      <c r="AR1065" s="83"/>
      <c r="AS1065" s="82">
        <v>0</v>
      </c>
      <c r="AT1065" s="82"/>
      <c r="AU1065" s="83">
        <v>45777</v>
      </c>
      <c r="AV1065" s="82" t="s">
        <v>4979</v>
      </c>
      <c r="AW1065" s="82">
        <v>5</v>
      </c>
      <c r="AX1065" s="83"/>
      <c r="AY1065" s="82" t="s">
        <v>4963</v>
      </c>
      <c r="AZ1065" s="82">
        <v>1</v>
      </c>
      <c r="BA1065" s="82"/>
      <c r="BB1065" s="82"/>
      <c r="BC1065" s="87"/>
      <c r="BD1065" s="87"/>
      <c r="BE1065" s="87"/>
      <c r="BF1065" s="87"/>
      <c r="BG1065" s="82" t="s">
        <v>4888</v>
      </c>
      <c r="BH1065" s="82" t="s">
        <v>8809</v>
      </c>
      <c r="BI1065" s="82"/>
      <c r="BJ1065" s="82"/>
      <c r="BK1065" s="82"/>
      <c r="BL1065" s="86">
        <v>394362243.80000001</v>
      </c>
      <c r="BM1065" s="82">
        <v>2.7444999999999999</v>
      </c>
      <c r="BN1065" s="82" t="s">
        <v>4964</v>
      </c>
      <c r="BO1065" s="82"/>
      <c r="BP1065" s="88"/>
      <c r="BQ1065" s="88"/>
      <c r="BR1065" s="88"/>
      <c r="BS1065" s="82"/>
      <c r="BT1065" s="85"/>
    </row>
    <row r="1066" spans="1:72" hidden="1">
      <c r="A1066" s="82" t="s">
        <v>5163</v>
      </c>
      <c r="B1066" s="82" t="s">
        <v>5164</v>
      </c>
      <c r="C1066" s="82" t="s">
        <v>1745</v>
      </c>
      <c r="D1066" s="82" t="s">
        <v>21611</v>
      </c>
      <c r="E1066" s="82" t="s">
        <v>21612</v>
      </c>
      <c r="F1066" s="82" t="s">
        <v>4978</v>
      </c>
      <c r="G1066" s="83"/>
      <c r="H1066" s="84">
        <v>16690</v>
      </c>
      <c r="I1066" s="85"/>
      <c r="J1066" s="82">
        <v>4257.1000000000004</v>
      </c>
      <c r="K1066" s="86">
        <v>0</v>
      </c>
      <c r="L1066" s="82"/>
      <c r="M1066" s="82"/>
      <c r="N1066" s="82"/>
      <c r="O1066" s="82"/>
      <c r="P1066" s="82" t="s">
        <v>5027</v>
      </c>
      <c r="Q1066" s="86"/>
      <c r="R1066" s="82">
        <v>0</v>
      </c>
      <c r="S1066" s="86">
        <v>33380</v>
      </c>
      <c r="T1066" s="83">
        <v>45777</v>
      </c>
      <c r="U1066" s="82">
        <v>100</v>
      </c>
      <c r="V1066" s="82">
        <v>86112</v>
      </c>
      <c r="W1066" s="82" t="s">
        <v>4961</v>
      </c>
      <c r="X1066" s="82">
        <v>4192.6064999999999</v>
      </c>
      <c r="Y1066" s="86">
        <v>69974603.040000007</v>
      </c>
      <c r="Z1066" s="86"/>
      <c r="AA1066" s="82">
        <v>4185.2</v>
      </c>
      <c r="AB1066" s="86">
        <v>1.72</v>
      </c>
      <c r="AC1066" s="86">
        <v>71050999</v>
      </c>
      <c r="AD1066" s="86">
        <v>71050999</v>
      </c>
      <c r="AE1066" s="86">
        <v>0</v>
      </c>
      <c r="AF1066" s="86">
        <v>1076395.96</v>
      </c>
      <c r="AG1066" s="86">
        <v>281093.37</v>
      </c>
      <c r="AH1066" s="86">
        <v>795302.59</v>
      </c>
      <c r="AI1066" s="86"/>
      <c r="AJ1066" s="86">
        <v>14369144812.33</v>
      </c>
      <c r="AK1066" s="82">
        <v>0.4945</v>
      </c>
      <c r="AL1066" s="82" t="s">
        <v>21613</v>
      </c>
      <c r="AM1066" s="82" t="s">
        <v>4979</v>
      </c>
      <c r="AN1066" s="82">
        <v>783268</v>
      </c>
      <c r="AO1066" s="82" t="s">
        <v>5028</v>
      </c>
      <c r="AP1066" s="82"/>
      <c r="AQ1066" s="83"/>
      <c r="AR1066" s="83"/>
      <c r="AS1066" s="82">
        <v>0</v>
      </c>
      <c r="AT1066" s="82"/>
      <c r="AU1066" s="83">
        <v>45777</v>
      </c>
      <c r="AV1066" s="82" t="s">
        <v>4979</v>
      </c>
      <c r="AW1066" s="82">
        <v>2</v>
      </c>
      <c r="AX1066" s="83"/>
      <c r="AY1066" s="82" t="s">
        <v>4963</v>
      </c>
      <c r="AZ1066" s="82">
        <v>1</v>
      </c>
      <c r="BA1066" s="82"/>
      <c r="BB1066" s="82"/>
      <c r="BC1066" s="87"/>
      <c r="BD1066" s="87"/>
      <c r="BE1066" s="87"/>
      <c r="BF1066" s="87"/>
      <c r="BG1066" s="82" t="s">
        <v>4888</v>
      </c>
      <c r="BH1066" s="82" t="s">
        <v>8809</v>
      </c>
      <c r="BI1066" s="82"/>
      <c r="BJ1066" s="82"/>
      <c r="BK1066" s="82"/>
      <c r="BL1066" s="86">
        <v>71050999</v>
      </c>
      <c r="BM1066" s="82">
        <v>0.4945</v>
      </c>
      <c r="BN1066" s="82" t="s">
        <v>4983</v>
      </c>
      <c r="BO1066" s="82"/>
      <c r="BP1066" s="88"/>
      <c r="BQ1066" s="88"/>
      <c r="BR1066" s="88"/>
      <c r="BS1066" s="82"/>
      <c r="BT1066" s="85"/>
    </row>
    <row r="1067" spans="1:72" hidden="1">
      <c r="A1067" s="82" t="s">
        <v>5163</v>
      </c>
      <c r="B1067" s="82" t="s">
        <v>5164</v>
      </c>
      <c r="C1067" s="82" t="s">
        <v>1738</v>
      </c>
      <c r="D1067" s="82" t="s">
        <v>5266</v>
      </c>
      <c r="E1067" s="82" t="s">
        <v>8378</v>
      </c>
      <c r="F1067" s="82" t="s">
        <v>4978</v>
      </c>
      <c r="G1067" s="83"/>
      <c r="H1067" s="84">
        <v>152864</v>
      </c>
      <c r="I1067" s="85"/>
      <c r="J1067" s="82">
        <v>3341</v>
      </c>
      <c r="K1067" s="86">
        <v>0</v>
      </c>
      <c r="L1067" s="82"/>
      <c r="M1067" s="82"/>
      <c r="N1067" s="82"/>
      <c r="O1067" s="82"/>
      <c r="P1067" s="82" t="s">
        <v>4987</v>
      </c>
      <c r="Q1067" s="86"/>
      <c r="R1067" s="82">
        <v>0</v>
      </c>
      <c r="S1067" s="86">
        <v>305728</v>
      </c>
      <c r="T1067" s="83">
        <v>45777</v>
      </c>
      <c r="U1067" s="82">
        <v>100</v>
      </c>
      <c r="V1067" s="82">
        <v>6671</v>
      </c>
      <c r="W1067" s="82" t="s">
        <v>4961</v>
      </c>
      <c r="X1067" s="82">
        <v>2380.5360000000001</v>
      </c>
      <c r="Y1067" s="86">
        <v>363898254.62</v>
      </c>
      <c r="Z1067" s="86"/>
      <c r="AA1067" s="82">
        <v>3322.3</v>
      </c>
      <c r="AB1067" s="86">
        <v>0.56000000000000005</v>
      </c>
      <c r="AC1067" s="86">
        <v>510718624</v>
      </c>
      <c r="AD1067" s="86">
        <v>510718624</v>
      </c>
      <c r="AE1067" s="86">
        <v>0</v>
      </c>
      <c r="AF1067" s="86">
        <v>146820369.38</v>
      </c>
      <c r="AG1067" s="86">
        <v>143961812.58000001</v>
      </c>
      <c r="AH1067" s="86">
        <v>2858556.8</v>
      </c>
      <c r="AI1067" s="86"/>
      <c r="AJ1067" s="86">
        <v>14369144812.33</v>
      </c>
      <c r="AK1067" s="82">
        <v>3.5543</v>
      </c>
      <c r="AL1067" s="82" t="s">
        <v>8481</v>
      </c>
      <c r="AM1067" s="82" t="s">
        <v>4979</v>
      </c>
      <c r="AN1067" s="82">
        <v>7306</v>
      </c>
      <c r="AO1067" s="82" t="s">
        <v>4988</v>
      </c>
      <c r="AP1067" s="82"/>
      <c r="AQ1067" s="83">
        <v>45462</v>
      </c>
      <c r="AR1067" s="83"/>
      <c r="AS1067" s="82">
        <v>0</v>
      </c>
      <c r="AT1067" s="82"/>
      <c r="AU1067" s="83">
        <v>45777</v>
      </c>
      <c r="AV1067" s="82" t="s">
        <v>4979</v>
      </c>
      <c r="AW1067" s="82">
        <v>2</v>
      </c>
      <c r="AX1067" s="83"/>
      <c r="AY1067" s="82" t="s">
        <v>4963</v>
      </c>
      <c r="AZ1067" s="82">
        <v>1</v>
      </c>
      <c r="BA1067" s="82"/>
      <c r="BB1067" s="82"/>
      <c r="BC1067" s="87"/>
      <c r="BD1067" s="87"/>
      <c r="BE1067" s="87"/>
      <c r="BF1067" s="87"/>
      <c r="BG1067" s="82" t="s">
        <v>4888</v>
      </c>
      <c r="BH1067" s="82" t="s">
        <v>8809</v>
      </c>
      <c r="BI1067" s="82"/>
      <c r="BJ1067" s="82"/>
      <c r="BK1067" s="82"/>
      <c r="BL1067" s="86">
        <v>510718624</v>
      </c>
      <c r="BM1067" s="82">
        <v>3.5543</v>
      </c>
      <c r="BN1067" s="82" t="s">
        <v>4988</v>
      </c>
      <c r="BO1067" s="82"/>
      <c r="BP1067" s="88"/>
      <c r="BQ1067" s="88"/>
      <c r="BR1067" s="88"/>
      <c r="BS1067" s="82"/>
      <c r="BT1067" s="85"/>
    </row>
    <row r="1068" spans="1:72" hidden="1">
      <c r="A1068" s="82" t="s">
        <v>5163</v>
      </c>
      <c r="B1068" s="82" t="s">
        <v>5164</v>
      </c>
      <c r="C1068" s="82" t="s">
        <v>1761</v>
      </c>
      <c r="D1068" s="82" t="s">
        <v>5302</v>
      </c>
      <c r="E1068" s="82" t="s">
        <v>8336</v>
      </c>
      <c r="F1068" s="82" t="s">
        <v>4978</v>
      </c>
      <c r="G1068" s="83"/>
      <c r="H1068" s="84">
        <v>46821</v>
      </c>
      <c r="I1068" s="85"/>
      <c r="J1068" s="82">
        <v>2928.8</v>
      </c>
      <c r="K1068" s="86">
        <v>0</v>
      </c>
      <c r="L1068" s="82"/>
      <c r="M1068" s="82"/>
      <c r="N1068" s="82"/>
      <c r="O1068" s="82"/>
      <c r="P1068" s="82" t="s">
        <v>8337</v>
      </c>
      <c r="Q1068" s="86"/>
      <c r="R1068" s="82">
        <v>0</v>
      </c>
      <c r="S1068" s="86">
        <v>234105</v>
      </c>
      <c r="T1068" s="83">
        <v>45777</v>
      </c>
      <c r="U1068" s="82">
        <v>100</v>
      </c>
      <c r="V1068" s="82">
        <v>6678</v>
      </c>
      <c r="W1068" s="82" t="s">
        <v>4961</v>
      </c>
      <c r="X1068" s="82">
        <v>2075.5124000000001</v>
      </c>
      <c r="Y1068" s="86">
        <v>97177566.799999997</v>
      </c>
      <c r="Z1068" s="86"/>
      <c r="AA1068" s="82">
        <v>2909.6</v>
      </c>
      <c r="AB1068" s="86">
        <v>0.66</v>
      </c>
      <c r="AC1068" s="86">
        <v>137129344.80000001</v>
      </c>
      <c r="AD1068" s="86">
        <v>137129344.80000001</v>
      </c>
      <c r="AE1068" s="86">
        <v>0</v>
      </c>
      <c r="AF1068" s="86">
        <v>39951778</v>
      </c>
      <c r="AG1068" s="86">
        <v>39052814.799999997</v>
      </c>
      <c r="AH1068" s="86">
        <v>898963.2</v>
      </c>
      <c r="AI1068" s="86"/>
      <c r="AJ1068" s="86">
        <v>14369144812.33</v>
      </c>
      <c r="AK1068" s="82">
        <v>0.95430000000000004</v>
      </c>
      <c r="AL1068" s="82" t="s">
        <v>8338</v>
      </c>
      <c r="AM1068" s="82" t="s">
        <v>4979</v>
      </c>
      <c r="AN1068" s="82">
        <v>7362</v>
      </c>
      <c r="AO1068" s="82" t="s">
        <v>8339</v>
      </c>
      <c r="AP1068" s="82"/>
      <c r="AQ1068" s="83">
        <v>45477</v>
      </c>
      <c r="AR1068" s="83"/>
      <c r="AS1068" s="82">
        <v>0</v>
      </c>
      <c r="AT1068" s="82"/>
      <c r="AU1068" s="83">
        <v>45777</v>
      </c>
      <c r="AV1068" s="82" t="s">
        <v>4979</v>
      </c>
      <c r="AW1068" s="82">
        <v>5</v>
      </c>
      <c r="AX1068" s="83"/>
      <c r="AY1068" s="82" t="s">
        <v>4963</v>
      </c>
      <c r="AZ1068" s="82">
        <v>1</v>
      </c>
      <c r="BA1068" s="82"/>
      <c r="BB1068" s="82"/>
      <c r="BC1068" s="87"/>
      <c r="BD1068" s="87"/>
      <c r="BE1068" s="87"/>
      <c r="BF1068" s="87"/>
      <c r="BG1068" s="82" t="s">
        <v>4888</v>
      </c>
      <c r="BH1068" s="82" t="s">
        <v>8809</v>
      </c>
      <c r="BI1068" s="82"/>
      <c r="BJ1068" s="82"/>
      <c r="BK1068" s="82"/>
      <c r="BL1068" s="86">
        <v>137129344.80000001</v>
      </c>
      <c r="BM1068" s="82">
        <v>0.95430000000000004</v>
      </c>
      <c r="BN1068" s="82" t="s">
        <v>4984</v>
      </c>
      <c r="BO1068" s="82"/>
      <c r="BP1068" s="88"/>
      <c r="BQ1068" s="88"/>
      <c r="BR1068" s="88"/>
      <c r="BS1068" s="82"/>
      <c r="BT1068" s="85"/>
    </row>
    <row r="1069" spans="1:72" hidden="1">
      <c r="A1069" s="82" t="s">
        <v>5163</v>
      </c>
      <c r="B1069" s="82" t="s">
        <v>5164</v>
      </c>
      <c r="C1069" s="82" t="s">
        <v>1835</v>
      </c>
      <c r="D1069" s="82" t="s">
        <v>5274</v>
      </c>
      <c r="E1069" s="82" t="s">
        <v>8549</v>
      </c>
      <c r="F1069" s="82" t="s">
        <v>4978</v>
      </c>
      <c r="G1069" s="83"/>
      <c r="H1069" s="84">
        <v>18931</v>
      </c>
      <c r="I1069" s="85"/>
      <c r="J1069" s="82">
        <v>12257</v>
      </c>
      <c r="K1069" s="86">
        <v>0</v>
      </c>
      <c r="L1069" s="82"/>
      <c r="M1069" s="82"/>
      <c r="N1069" s="82"/>
      <c r="O1069" s="82"/>
      <c r="P1069" s="82" t="s">
        <v>8337</v>
      </c>
      <c r="Q1069" s="86"/>
      <c r="R1069" s="82">
        <v>0</v>
      </c>
      <c r="S1069" s="86">
        <v>94655</v>
      </c>
      <c r="T1069" s="83">
        <v>45777</v>
      </c>
      <c r="U1069" s="82">
        <v>100</v>
      </c>
      <c r="V1069" s="82">
        <v>6683</v>
      </c>
      <c r="W1069" s="82" t="s">
        <v>4961</v>
      </c>
      <c r="X1069" s="82">
        <v>11494.407999999999</v>
      </c>
      <c r="Y1069" s="86">
        <v>217600637.13999999</v>
      </c>
      <c r="Z1069" s="86"/>
      <c r="AA1069" s="82">
        <v>11841</v>
      </c>
      <c r="AB1069" s="86">
        <v>3.51</v>
      </c>
      <c r="AC1069" s="86">
        <v>232037267</v>
      </c>
      <c r="AD1069" s="86">
        <v>232037267</v>
      </c>
      <c r="AE1069" s="86">
        <v>0</v>
      </c>
      <c r="AF1069" s="86">
        <v>14436629.859999999</v>
      </c>
      <c r="AG1069" s="86">
        <v>6561333.8600000003</v>
      </c>
      <c r="AH1069" s="86">
        <v>7875296</v>
      </c>
      <c r="AI1069" s="86"/>
      <c r="AJ1069" s="86">
        <v>14369144812.33</v>
      </c>
      <c r="AK1069" s="82">
        <v>1.6148</v>
      </c>
      <c r="AL1069" s="82" t="s">
        <v>8550</v>
      </c>
      <c r="AM1069" s="82" t="s">
        <v>4979</v>
      </c>
      <c r="AN1069" s="82">
        <v>7395</v>
      </c>
      <c r="AO1069" s="82" t="s">
        <v>8339</v>
      </c>
      <c r="AP1069" s="82"/>
      <c r="AQ1069" s="83">
        <v>45505</v>
      </c>
      <c r="AR1069" s="83"/>
      <c r="AS1069" s="82">
        <v>0</v>
      </c>
      <c r="AT1069" s="82"/>
      <c r="AU1069" s="83">
        <v>45777</v>
      </c>
      <c r="AV1069" s="82" t="s">
        <v>4979</v>
      </c>
      <c r="AW1069" s="82">
        <v>5</v>
      </c>
      <c r="AX1069" s="83"/>
      <c r="AY1069" s="82" t="s">
        <v>4963</v>
      </c>
      <c r="AZ1069" s="82">
        <v>1</v>
      </c>
      <c r="BA1069" s="82"/>
      <c r="BB1069" s="82"/>
      <c r="BC1069" s="87"/>
      <c r="BD1069" s="87"/>
      <c r="BE1069" s="87"/>
      <c r="BF1069" s="87"/>
      <c r="BG1069" s="82" t="s">
        <v>4888</v>
      </c>
      <c r="BH1069" s="82" t="s">
        <v>8809</v>
      </c>
      <c r="BI1069" s="82"/>
      <c r="BJ1069" s="82"/>
      <c r="BK1069" s="82"/>
      <c r="BL1069" s="86">
        <v>232037267</v>
      </c>
      <c r="BM1069" s="82">
        <v>1.6148</v>
      </c>
      <c r="BN1069" s="82" t="s">
        <v>4984</v>
      </c>
      <c r="BO1069" s="82"/>
      <c r="BP1069" s="88"/>
      <c r="BQ1069" s="88"/>
      <c r="BR1069" s="88"/>
      <c r="BS1069" s="82"/>
      <c r="BT1069" s="85"/>
    </row>
    <row r="1070" spans="1:72" hidden="1">
      <c r="A1070" s="82" t="s">
        <v>5163</v>
      </c>
      <c r="B1070" s="82" t="s">
        <v>5164</v>
      </c>
      <c r="C1070" s="82" t="s">
        <v>1947</v>
      </c>
      <c r="D1070" s="82" t="s">
        <v>5484</v>
      </c>
      <c r="E1070" s="82" t="s">
        <v>8891</v>
      </c>
      <c r="F1070" s="82" t="s">
        <v>4978</v>
      </c>
      <c r="G1070" s="83"/>
      <c r="H1070" s="84">
        <v>32785</v>
      </c>
      <c r="I1070" s="85"/>
      <c r="J1070" s="82">
        <v>2469</v>
      </c>
      <c r="K1070" s="86">
        <v>0</v>
      </c>
      <c r="L1070" s="82"/>
      <c r="M1070" s="82"/>
      <c r="N1070" s="82"/>
      <c r="O1070" s="82"/>
      <c r="P1070" s="82" t="s">
        <v>4981</v>
      </c>
      <c r="Q1070" s="86"/>
      <c r="R1070" s="82">
        <v>0</v>
      </c>
      <c r="S1070" s="86">
        <v>327850</v>
      </c>
      <c r="T1070" s="83">
        <v>45777</v>
      </c>
      <c r="U1070" s="82">
        <v>100</v>
      </c>
      <c r="V1070" s="82">
        <v>6696</v>
      </c>
      <c r="W1070" s="82" t="s">
        <v>4961</v>
      </c>
      <c r="X1070" s="82">
        <v>2507.6201000000001</v>
      </c>
      <c r="Y1070" s="86">
        <v>82212325.75</v>
      </c>
      <c r="Z1070" s="86"/>
      <c r="AA1070" s="82">
        <v>2511.9</v>
      </c>
      <c r="AB1070" s="86">
        <v>-1.71</v>
      </c>
      <c r="AC1070" s="86">
        <v>80946165</v>
      </c>
      <c r="AD1070" s="86">
        <v>80946165</v>
      </c>
      <c r="AE1070" s="86">
        <v>0</v>
      </c>
      <c r="AF1070" s="86">
        <v>-1266160.75</v>
      </c>
      <c r="AG1070" s="86">
        <v>140315.75</v>
      </c>
      <c r="AH1070" s="86">
        <v>-1406476.5</v>
      </c>
      <c r="AI1070" s="86"/>
      <c r="AJ1070" s="86">
        <v>14369144812.33</v>
      </c>
      <c r="AK1070" s="82">
        <v>0.56330000000000002</v>
      </c>
      <c r="AL1070" s="82" t="s">
        <v>8892</v>
      </c>
      <c r="AM1070" s="82" t="s">
        <v>4979</v>
      </c>
      <c r="AN1070" s="82">
        <v>7466</v>
      </c>
      <c r="AO1070" s="82" t="s">
        <v>4982</v>
      </c>
      <c r="AP1070" s="82"/>
      <c r="AQ1070" s="83">
        <v>44746</v>
      </c>
      <c r="AR1070" s="83"/>
      <c r="AS1070" s="82">
        <v>0</v>
      </c>
      <c r="AT1070" s="82"/>
      <c r="AU1070" s="83">
        <v>45777</v>
      </c>
      <c r="AV1070" s="82" t="s">
        <v>4979</v>
      </c>
      <c r="AW1070" s="82">
        <v>10</v>
      </c>
      <c r="AX1070" s="83"/>
      <c r="AY1070" s="82" t="s">
        <v>4963</v>
      </c>
      <c r="AZ1070" s="82">
        <v>1</v>
      </c>
      <c r="BA1070" s="82"/>
      <c r="BB1070" s="82"/>
      <c r="BC1070" s="87"/>
      <c r="BD1070" s="87"/>
      <c r="BE1070" s="87"/>
      <c r="BF1070" s="87"/>
      <c r="BG1070" s="82" t="s">
        <v>4888</v>
      </c>
      <c r="BH1070" s="82" t="s">
        <v>8809</v>
      </c>
      <c r="BI1070" s="82"/>
      <c r="BJ1070" s="82"/>
      <c r="BK1070" s="82"/>
      <c r="BL1070" s="86">
        <v>80946165</v>
      </c>
      <c r="BM1070" s="82">
        <v>0.56330000000000002</v>
      </c>
      <c r="BN1070" s="82" t="s">
        <v>4983</v>
      </c>
      <c r="BO1070" s="82"/>
      <c r="BP1070" s="88"/>
      <c r="BQ1070" s="88"/>
      <c r="BR1070" s="88"/>
      <c r="BS1070" s="82"/>
      <c r="BT1070" s="85"/>
    </row>
    <row r="1071" spans="1:72" hidden="1">
      <c r="A1071" s="82" t="s">
        <v>5163</v>
      </c>
      <c r="B1071" s="82" t="s">
        <v>5164</v>
      </c>
      <c r="C1071" s="82" t="s">
        <v>2018</v>
      </c>
      <c r="D1071" s="82" t="s">
        <v>5747</v>
      </c>
      <c r="E1071" s="82" t="s">
        <v>8655</v>
      </c>
      <c r="F1071" s="82" t="s">
        <v>4978</v>
      </c>
      <c r="G1071" s="83"/>
      <c r="H1071" s="84">
        <v>652152</v>
      </c>
      <c r="I1071" s="85"/>
      <c r="J1071" s="82">
        <v>211.9</v>
      </c>
      <c r="K1071" s="86">
        <v>0</v>
      </c>
      <c r="L1071" s="82"/>
      <c r="M1071" s="82"/>
      <c r="N1071" s="82"/>
      <c r="O1071" s="82"/>
      <c r="P1071" s="82" t="s">
        <v>4987</v>
      </c>
      <c r="Q1071" s="86"/>
      <c r="R1071" s="82">
        <v>0</v>
      </c>
      <c r="S1071" s="86">
        <v>1304304</v>
      </c>
      <c r="T1071" s="83">
        <v>45777</v>
      </c>
      <c r="U1071" s="82">
        <v>100</v>
      </c>
      <c r="V1071" s="82">
        <v>6703</v>
      </c>
      <c r="W1071" s="82" t="s">
        <v>4961</v>
      </c>
      <c r="X1071" s="82">
        <v>320.60629999999998</v>
      </c>
      <c r="Y1071" s="86">
        <v>209084058.19</v>
      </c>
      <c r="Z1071" s="86"/>
      <c r="AA1071" s="82">
        <v>216.76</v>
      </c>
      <c r="AB1071" s="86">
        <v>-2.2400000000000002</v>
      </c>
      <c r="AC1071" s="86">
        <v>138191008.80000001</v>
      </c>
      <c r="AD1071" s="86">
        <v>138191008.80000001</v>
      </c>
      <c r="AE1071" s="86">
        <v>0</v>
      </c>
      <c r="AF1071" s="86">
        <v>-70893049.390000001</v>
      </c>
      <c r="AG1071" s="86">
        <v>-67723590.670000002</v>
      </c>
      <c r="AH1071" s="86">
        <v>-3169458.72</v>
      </c>
      <c r="AI1071" s="86"/>
      <c r="AJ1071" s="86">
        <v>14369144812.33</v>
      </c>
      <c r="AK1071" s="82">
        <v>0.9617</v>
      </c>
      <c r="AL1071" s="82" t="s">
        <v>8656</v>
      </c>
      <c r="AM1071" s="82" t="s">
        <v>4979</v>
      </c>
      <c r="AN1071" s="82">
        <v>7493</v>
      </c>
      <c r="AO1071" s="82" t="s">
        <v>4988</v>
      </c>
      <c r="AP1071" s="82"/>
      <c r="AQ1071" s="83">
        <v>45533</v>
      </c>
      <c r="AR1071" s="83"/>
      <c r="AS1071" s="82">
        <v>0</v>
      </c>
      <c r="AT1071" s="82"/>
      <c r="AU1071" s="83">
        <v>45777</v>
      </c>
      <c r="AV1071" s="82" t="s">
        <v>4979</v>
      </c>
      <c r="AW1071" s="82">
        <v>2</v>
      </c>
      <c r="AX1071" s="83"/>
      <c r="AY1071" s="82" t="s">
        <v>4963</v>
      </c>
      <c r="AZ1071" s="82">
        <v>1</v>
      </c>
      <c r="BA1071" s="82"/>
      <c r="BB1071" s="82"/>
      <c r="BC1071" s="87"/>
      <c r="BD1071" s="87"/>
      <c r="BE1071" s="87"/>
      <c r="BF1071" s="87"/>
      <c r="BG1071" s="82" t="s">
        <v>4888</v>
      </c>
      <c r="BH1071" s="82" t="s">
        <v>8809</v>
      </c>
      <c r="BI1071" s="82"/>
      <c r="BJ1071" s="82"/>
      <c r="BK1071" s="82"/>
      <c r="BL1071" s="86">
        <v>138191008.80000001</v>
      </c>
      <c r="BM1071" s="82">
        <v>0.9617</v>
      </c>
      <c r="BN1071" s="82" t="s">
        <v>4988</v>
      </c>
      <c r="BO1071" s="82"/>
      <c r="BP1071" s="88"/>
      <c r="BQ1071" s="88"/>
      <c r="BR1071" s="88"/>
      <c r="BS1071" s="82"/>
      <c r="BT1071" s="85"/>
    </row>
    <row r="1072" spans="1:72" hidden="1">
      <c r="A1072" s="82" t="s">
        <v>5163</v>
      </c>
      <c r="B1072" s="82" t="s">
        <v>5164</v>
      </c>
      <c r="C1072" s="82" t="s">
        <v>20227</v>
      </c>
      <c r="D1072" s="82" t="s">
        <v>20228</v>
      </c>
      <c r="E1072" s="82" t="s">
        <v>20229</v>
      </c>
      <c r="F1072" s="82" t="s">
        <v>4978</v>
      </c>
      <c r="G1072" s="83"/>
      <c r="H1072" s="84">
        <v>2314950</v>
      </c>
      <c r="I1072" s="85"/>
      <c r="J1072" s="82">
        <v>100.55</v>
      </c>
      <c r="K1072" s="86">
        <v>0</v>
      </c>
      <c r="L1072" s="82"/>
      <c r="M1072" s="82"/>
      <c r="N1072" s="82"/>
      <c r="O1072" s="82"/>
      <c r="P1072" s="82" t="s">
        <v>8308</v>
      </c>
      <c r="Q1072" s="86"/>
      <c r="R1072" s="82">
        <v>0</v>
      </c>
      <c r="S1072" s="86">
        <v>23149500</v>
      </c>
      <c r="T1072" s="83">
        <v>45777</v>
      </c>
      <c r="U1072" s="82">
        <v>100</v>
      </c>
      <c r="V1072" s="82">
        <v>176913</v>
      </c>
      <c r="W1072" s="82" t="s">
        <v>4961</v>
      </c>
      <c r="X1072" s="82">
        <v>108</v>
      </c>
      <c r="Y1072" s="86">
        <v>250014600</v>
      </c>
      <c r="Z1072" s="86"/>
      <c r="AA1072" s="82">
        <v>103.86</v>
      </c>
      <c r="AB1072" s="86">
        <v>-3.19</v>
      </c>
      <c r="AC1072" s="86">
        <v>232768222.5</v>
      </c>
      <c r="AD1072" s="86">
        <v>232768222.5</v>
      </c>
      <c r="AE1072" s="86">
        <v>0</v>
      </c>
      <c r="AF1072" s="86">
        <v>-17246377.5</v>
      </c>
      <c r="AG1072" s="86">
        <v>-9583893</v>
      </c>
      <c r="AH1072" s="86">
        <v>-7662484.5</v>
      </c>
      <c r="AI1072" s="86"/>
      <c r="AJ1072" s="86">
        <v>14369144812.33</v>
      </c>
      <c r="AK1072" s="82">
        <v>1.6198999999999999</v>
      </c>
      <c r="AL1072" s="82" t="s">
        <v>20230</v>
      </c>
      <c r="AM1072" s="82" t="s">
        <v>4979</v>
      </c>
      <c r="AN1072" s="82">
        <v>800084</v>
      </c>
      <c r="AO1072" s="82" t="s">
        <v>8309</v>
      </c>
      <c r="AP1072" s="82"/>
      <c r="AQ1072" s="83"/>
      <c r="AR1072" s="83"/>
      <c r="AS1072" s="82">
        <v>0</v>
      </c>
      <c r="AT1072" s="82"/>
      <c r="AU1072" s="83">
        <v>45777</v>
      </c>
      <c r="AV1072" s="82" t="s">
        <v>4979</v>
      </c>
      <c r="AW1072" s="82">
        <v>10</v>
      </c>
      <c r="AX1072" s="83"/>
      <c r="AY1072" s="82" t="s">
        <v>4963</v>
      </c>
      <c r="AZ1072" s="82">
        <v>1</v>
      </c>
      <c r="BA1072" s="82"/>
      <c r="BB1072" s="82"/>
      <c r="BC1072" s="87"/>
      <c r="BD1072" s="87"/>
      <c r="BE1072" s="87"/>
      <c r="BF1072" s="87"/>
      <c r="BG1072" s="82" t="s">
        <v>4888</v>
      </c>
      <c r="BH1072" s="82" t="s">
        <v>8809</v>
      </c>
      <c r="BI1072" s="82"/>
      <c r="BJ1072" s="82"/>
      <c r="BK1072" s="82"/>
      <c r="BL1072" s="86">
        <v>232768222.5</v>
      </c>
      <c r="BM1072" s="82">
        <v>1.6198999999999999</v>
      </c>
      <c r="BN1072" s="82" t="s">
        <v>8309</v>
      </c>
      <c r="BO1072" s="82"/>
      <c r="BP1072" s="88"/>
      <c r="BQ1072" s="88"/>
      <c r="BR1072" s="88"/>
      <c r="BS1072" s="82"/>
      <c r="BT1072" s="85"/>
    </row>
    <row r="1073" spans="1:72" hidden="1">
      <c r="A1073" s="82" t="s">
        <v>5163</v>
      </c>
      <c r="B1073" s="82" t="s">
        <v>5164</v>
      </c>
      <c r="C1073" s="82" t="s">
        <v>2247</v>
      </c>
      <c r="D1073" s="82" t="s">
        <v>5330</v>
      </c>
      <c r="E1073" s="82" t="s">
        <v>8482</v>
      </c>
      <c r="F1073" s="82" t="s">
        <v>4978</v>
      </c>
      <c r="G1073" s="83"/>
      <c r="H1073" s="84">
        <v>23225</v>
      </c>
      <c r="I1073" s="85"/>
      <c r="J1073" s="82">
        <v>3033.9</v>
      </c>
      <c r="K1073" s="86">
        <v>0</v>
      </c>
      <c r="L1073" s="82"/>
      <c r="M1073" s="82"/>
      <c r="N1073" s="82"/>
      <c r="O1073" s="82"/>
      <c r="P1073" s="82" t="s">
        <v>4992</v>
      </c>
      <c r="Q1073" s="86"/>
      <c r="R1073" s="82">
        <v>0</v>
      </c>
      <c r="S1073" s="86">
        <v>23225</v>
      </c>
      <c r="T1073" s="83">
        <v>45777</v>
      </c>
      <c r="U1073" s="82">
        <v>100</v>
      </c>
      <c r="V1073" s="82">
        <v>24463</v>
      </c>
      <c r="W1073" s="82" t="s">
        <v>4961</v>
      </c>
      <c r="X1073" s="82">
        <v>2772.7298000000001</v>
      </c>
      <c r="Y1073" s="86">
        <v>64396648.939999998</v>
      </c>
      <c r="Z1073" s="86"/>
      <c r="AA1073" s="82">
        <v>3005</v>
      </c>
      <c r="AB1073" s="86">
        <v>0.96</v>
      </c>
      <c r="AC1073" s="86">
        <v>70462327.5</v>
      </c>
      <c r="AD1073" s="86">
        <v>70462327.5</v>
      </c>
      <c r="AE1073" s="86">
        <v>0</v>
      </c>
      <c r="AF1073" s="86">
        <v>6065678.5599999996</v>
      </c>
      <c r="AG1073" s="86">
        <v>5394476.0599999996</v>
      </c>
      <c r="AH1073" s="86">
        <v>671202.5</v>
      </c>
      <c r="AI1073" s="86"/>
      <c r="AJ1073" s="86">
        <v>14369144812.33</v>
      </c>
      <c r="AK1073" s="82">
        <v>0.4904</v>
      </c>
      <c r="AL1073" s="82" t="s">
        <v>8483</v>
      </c>
      <c r="AM1073" s="82" t="s">
        <v>4979</v>
      </c>
      <c r="AN1073" s="82">
        <v>7685</v>
      </c>
      <c r="AO1073" s="82" t="s">
        <v>4993</v>
      </c>
      <c r="AP1073" s="82"/>
      <c r="AQ1073" s="83">
        <v>45496</v>
      </c>
      <c r="AR1073" s="83"/>
      <c r="AS1073" s="82">
        <v>0</v>
      </c>
      <c r="AT1073" s="82"/>
      <c r="AU1073" s="83">
        <v>45777</v>
      </c>
      <c r="AV1073" s="82" t="s">
        <v>4979</v>
      </c>
      <c r="AW1073" s="82">
        <v>1</v>
      </c>
      <c r="AX1073" s="83"/>
      <c r="AY1073" s="82" t="s">
        <v>4963</v>
      </c>
      <c r="AZ1073" s="82">
        <v>1</v>
      </c>
      <c r="BA1073" s="82"/>
      <c r="BB1073" s="82"/>
      <c r="BC1073" s="87"/>
      <c r="BD1073" s="87"/>
      <c r="BE1073" s="87"/>
      <c r="BF1073" s="87"/>
      <c r="BG1073" s="82" t="s">
        <v>4888</v>
      </c>
      <c r="BH1073" s="82" t="s">
        <v>8809</v>
      </c>
      <c r="BI1073" s="82"/>
      <c r="BJ1073" s="82"/>
      <c r="BK1073" s="82"/>
      <c r="BL1073" s="86">
        <v>70462327.5</v>
      </c>
      <c r="BM1073" s="82">
        <v>0.4904</v>
      </c>
      <c r="BN1073" s="82" t="s">
        <v>4994</v>
      </c>
      <c r="BO1073" s="82"/>
      <c r="BP1073" s="88"/>
      <c r="BQ1073" s="88"/>
      <c r="BR1073" s="88"/>
      <c r="BS1073" s="82"/>
      <c r="BT1073" s="85"/>
    </row>
    <row r="1074" spans="1:72" hidden="1">
      <c r="A1074" s="82" t="s">
        <v>5163</v>
      </c>
      <c r="B1074" s="82" t="s">
        <v>5164</v>
      </c>
      <c r="C1074" s="82" t="s">
        <v>2232</v>
      </c>
      <c r="D1074" s="82" t="s">
        <v>3369</v>
      </c>
      <c r="E1074" s="82" t="s">
        <v>8310</v>
      </c>
      <c r="F1074" s="82" t="s">
        <v>4978</v>
      </c>
      <c r="G1074" s="83"/>
      <c r="H1074" s="84">
        <v>563719</v>
      </c>
      <c r="I1074" s="85"/>
      <c r="J1074" s="82">
        <v>407.4</v>
      </c>
      <c r="K1074" s="86">
        <v>0</v>
      </c>
      <c r="L1074" s="82"/>
      <c r="M1074" s="82"/>
      <c r="N1074" s="82"/>
      <c r="O1074" s="82"/>
      <c r="P1074" s="82" t="s">
        <v>8287</v>
      </c>
      <c r="Q1074" s="86"/>
      <c r="R1074" s="82">
        <v>0</v>
      </c>
      <c r="S1074" s="86">
        <v>5637190</v>
      </c>
      <c r="T1074" s="83">
        <v>45777</v>
      </c>
      <c r="U1074" s="82">
        <v>100</v>
      </c>
      <c r="V1074" s="82">
        <v>6732</v>
      </c>
      <c r="W1074" s="82" t="s">
        <v>4961</v>
      </c>
      <c r="X1074" s="82">
        <v>284.06229999999999</v>
      </c>
      <c r="Y1074" s="86">
        <v>160131334.59999999</v>
      </c>
      <c r="Z1074" s="86"/>
      <c r="AA1074" s="82">
        <v>413.5</v>
      </c>
      <c r="AB1074" s="86">
        <v>-1.48</v>
      </c>
      <c r="AC1074" s="86">
        <v>229659120.59999999</v>
      </c>
      <c r="AD1074" s="86">
        <v>229659120.59999999</v>
      </c>
      <c r="AE1074" s="86">
        <v>0</v>
      </c>
      <c r="AF1074" s="86">
        <v>69527786</v>
      </c>
      <c r="AG1074" s="86">
        <v>72966471.900000006</v>
      </c>
      <c r="AH1074" s="86">
        <v>-3438685.9</v>
      </c>
      <c r="AI1074" s="86"/>
      <c r="AJ1074" s="86">
        <v>14369144812.33</v>
      </c>
      <c r="AK1074" s="82">
        <v>1.5983000000000001</v>
      </c>
      <c r="AL1074" s="82" t="s">
        <v>8559</v>
      </c>
      <c r="AM1074" s="82" t="s">
        <v>4979</v>
      </c>
      <c r="AN1074" s="82">
        <v>7708</v>
      </c>
      <c r="AO1074" s="82" t="s">
        <v>8280</v>
      </c>
      <c r="AP1074" s="82"/>
      <c r="AQ1074" s="83">
        <v>45734</v>
      </c>
      <c r="AR1074" s="83"/>
      <c r="AS1074" s="82">
        <v>0</v>
      </c>
      <c r="AT1074" s="82"/>
      <c r="AU1074" s="83">
        <v>45777</v>
      </c>
      <c r="AV1074" s="82" t="s">
        <v>4979</v>
      </c>
      <c r="AW1074" s="82">
        <v>10</v>
      </c>
      <c r="AX1074" s="83"/>
      <c r="AY1074" s="82" t="s">
        <v>4963</v>
      </c>
      <c r="AZ1074" s="82">
        <v>1</v>
      </c>
      <c r="BA1074" s="82"/>
      <c r="BB1074" s="82"/>
      <c r="BC1074" s="87"/>
      <c r="BD1074" s="87"/>
      <c r="BE1074" s="87"/>
      <c r="BF1074" s="87"/>
      <c r="BG1074" s="82" t="s">
        <v>4888</v>
      </c>
      <c r="BH1074" s="82" t="s">
        <v>8809</v>
      </c>
      <c r="BI1074" s="82"/>
      <c r="BJ1074" s="82"/>
      <c r="BK1074" s="82"/>
      <c r="BL1074" s="86">
        <v>229659120.59999999</v>
      </c>
      <c r="BM1074" s="82">
        <v>1.5983000000000001</v>
      </c>
      <c r="BN1074" s="82" t="s">
        <v>4964</v>
      </c>
      <c r="BO1074" s="82"/>
      <c r="BP1074" s="88"/>
      <c r="BQ1074" s="88"/>
      <c r="BR1074" s="88"/>
      <c r="BS1074" s="82"/>
      <c r="BT1074" s="85"/>
    </row>
    <row r="1075" spans="1:72" hidden="1">
      <c r="A1075" s="82" t="s">
        <v>5163</v>
      </c>
      <c r="B1075" s="82" t="s">
        <v>5164</v>
      </c>
      <c r="C1075" s="82" t="s">
        <v>2292</v>
      </c>
      <c r="D1075" s="82" t="s">
        <v>8682</v>
      </c>
      <c r="E1075" s="82" t="s">
        <v>8313</v>
      </c>
      <c r="F1075" s="82" t="s">
        <v>4978</v>
      </c>
      <c r="G1075" s="83"/>
      <c r="H1075" s="84">
        <v>0</v>
      </c>
      <c r="I1075" s="85"/>
      <c r="J1075" s="82">
        <v>0</v>
      </c>
      <c r="K1075" s="86">
        <v>0</v>
      </c>
      <c r="L1075" s="82"/>
      <c r="M1075" s="82"/>
      <c r="N1075" s="82"/>
      <c r="O1075" s="82"/>
      <c r="P1075" s="82"/>
      <c r="Q1075" s="86"/>
      <c r="R1075" s="82"/>
      <c r="S1075" s="86"/>
      <c r="T1075" s="83">
        <v>45777</v>
      </c>
      <c r="U1075" s="82">
        <v>100</v>
      </c>
      <c r="V1075" s="82">
        <v>6733</v>
      </c>
      <c r="W1075" s="82" t="s">
        <v>4961</v>
      </c>
      <c r="X1075" s="82"/>
      <c r="Y1075" s="86"/>
      <c r="Z1075" s="86"/>
      <c r="AA1075" s="82"/>
      <c r="AB1075" s="86"/>
      <c r="AC1075" s="86"/>
      <c r="AD1075" s="86"/>
      <c r="AE1075" s="86"/>
      <c r="AF1075" s="86">
        <v>0</v>
      </c>
      <c r="AG1075" s="86">
        <v>10018144.01</v>
      </c>
      <c r="AH1075" s="86">
        <v>-10018144.01</v>
      </c>
      <c r="AI1075" s="86">
        <v>11977351.640000001</v>
      </c>
      <c r="AJ1075" s="86"/>
      <c r="AK1075" s="82"/>
      <c r="AL1075" s="82"/>
      <c r="AM1075" s="82"/>
      <c r="AN1075" s="82"/>
      <c r="AO1075" s="82"/>
      <c r="AP1075" s="82"/>
      <c r="AQ1075" s="83"/>
      <c r="AR1075" s="83"/>
      <c r="AS1075" s="82"/>
      <c r="AT1075" s="82"/>
      <c r="AU1075" s="83"/>
      <c r="AV1075" s="82"/>
      <c r="AW1075" s="82"/>
      <c r="AX1075" s="83"/>
      <c r="AY1075" s="82"/>
      <c r="AZ1075" s="82"/>
      <c r="BA1075" s="82"/>
      <c r="BB1075" s="82"/>
      <c r="BC1075" s="87"/>
      <c r="BD1075" s="87"/>
      <c r="BE1075" s="87"/>
      <c r="BF1075" s="87"/>
      <c r="BG1075" s="82" t="s">
        <v>4888</v>
      </c>
      <c r="BH1075" s="82" t="s">
        <v>8809</v>
      </c>
      <c r="BI1075" s="82"/>
      <c r="BJ1075" s="82"/>
      <c r="BK1075" s="82"/>
      <c r="BL1075" s="86"/>
      <c r="BM1075" s="82"/>
      <c r="BN1075" s="82"/>
      <c r="BO1075" s="82"/>
      <c r="BP1075" s="88"/>
      <c r="BQ1075" s="88"/>
      <c r="BR1075" s="88"/>
      <c r="BS1075" s="82"/>
      <c r="BT1075" s="85"/>
    </row>
    <row r="1076" spans="1:72" hidden="1">
      <c r="A1076" s="82" t="s">
        <v>5163</v>
      </c>
      <c r="B1076" s="82" t="s">
        <v>5164</v>
      </c>
      <c r="C1076" s="82" t="s">
        <v>2415</v>
      </c>
      <c r="D1076" s="82" t="s">
        <v>5357</v>
      </c>
      <c r="E1076" s="82" t="s">
        <v>8316</v>
      </c>
      <c r="F1076" s="82" t="s">
        <v>4978</v>
      </c>
      <c r="G1076" s="83"/>
      <c r="H1076" s="84">
        <v>471687</v>
      </c>
      <c r="I1076" s="85"/>
      <c r="J1076" s="82">
        <v>420.1</v>
      </c>
      <c r="K1076" s="86">
        <v>0</v>
      </c>
      <c r="L1076" s="82"/>
      <c r="M1076" s="82"/>
      <c r="N1076" s="82"/>
      <c r="O1076" s="82"/>
      <c r="P1076" s="82" t="s">
        <v>8287</v>
      </c>
      <c r="Q1076" s="86"/>
      <c r="R1076" s="82">
        <v>0</v>
      </c>
      <c r="S1076" s="86">
        <v>4716870</v>
      </c>
      <c r="T1076" s="83">
        <v>45777</v>
      </c>
      <c r="U1076" s="82">
        <v>100</v>
      </c>
      <c r="V1076" s="82">
        <v>6758</v>
      </c>
      <c r="W1076" s="82" t="s">
        <v>4961</v>
      </c>
      <c r="X1076" s="82">
        <v>462.44990000000001</v>
      </c>
      <c r="Y1076" s="86">
        <v>218131619.41</v>
      </c>
      <c r="Z1076" s="86"/>
      <c r="AA1076" s="82">
        <v>430.4</v>
      </c>
      <c r="AB1076" s="86">
        <v>-2.39</v>
      </c>
      <c r="AC1076" s="86">
        <v>198155708.69999999</v>
      </c>
      <c r="AD1076" s="86">
        <v>198155708.69999999</v>
      </c>
      <c r="AE1076" s="86">
        <v>0</v>
      </c>
      <c r="AF1076" s="86">
        <v>-19975910.710000001</v>
      </c>
      <c r="AG1076" s="86">
        <v>-15117534.609999999</v>
      </c>
      <c r="AH1076" s="86">
        <v>-4858376.0999999996</v>
      </c>
      <c r="AI1076" s="86"/>
      <c r="AJ1076" s="86">
        <v>14369144812.33</v>
      </c>
      <c r="AK1076" s="82">
        <v>1.379</v>
      </c>
      <c r="AL1076" s="82" t="s">
        <v>8738</v>
      </c>
      <c r="AM1076" s="82" t="s">
        <v>4979</v>
      </c>
      <c r="AN1076" s="82">
        <v>7881</v>
      </c>
      <c r="AO1076" s="82" t="s">
        <v>8280</v>
      </c>
      <c r="AP1076" s="82"/>
      <c r="AQ1076" s="83">
        <v>45741</v>
      </c>
      <c r="AR1076" s="83"/>
      <c r="AS1076" s="82">
        <v>0</v>
      </c>
      <c r="AT1076" s="82"/>
      <c r="AU1076" s="83">
        <v>45777</v>
      </c>
      <c r="AV1076" s="82" t="s">
        <v>4979</v>
      </c>
      <c r="AW1076" s="82">
        <v>10</v>
      </c>
      <c r="AX1076" s="83"/>
      <c r="AY1076" s="82" t="s">
        <v>4963</v>
      </c>
      <c r="AZ1076" s="82">
        <v>1</v>
      </c>
      <c r="BA1076" s="82"/>
      <c r="BB1076" s="82"/>
      <c r="BC1076" s="87"/>
      <c r="BD1076" s="87"/>
      <c r="BE1076" s="87"/>
      <c r="BF1076" s="87"/>
      <c r="BG1076" s="82" t="s">
        <v>4888</v>
      </c>
      <c r="BH1076" s="82" t="s">
        <v>8809</v>
      </c>
      <c r="BI1076" s="82"/>
      <c r="BJ1076" s="82"/>
      <c r="BK1076" s="82"/>
      <c r="BL1076" s="86">
        <v>198155708.69999999</v>
      </c>
      <c r="BM1076" s="82">
        <v>1.379</v>
      </c>
      <c r="BN1076" s="82" t="s">
        <v>4964</v>
      </c>
      <c r="BO1076" s="82"/>
      <c r="BP1076" s="88"/>
      <c r="BQ1076" s="88"/>
      <c r="BR1076" s="88"/>
      <c r="BS1076" s="82"/>
      <c r="BT1076" s="85"/>
    </row>
    <row r="1077" spans="1:72" hidden="1">
      <c r="A1077" s="82" t="s">
        <v>5163</v>
      </c>
      <c r="B1077" s="82" t="s">
        <v>5164</v>
      </c>
      <c r="C1077" s="82" t="s">
        <v>2425</v>
      </c>
      <c r="D1077" s="82" t="s">
        <v>3359</v>
      </c>
      <c r="E1077" s="82" t="s">
        <v>8342</v>
      </c>
      <c r="F1077" s="82" t="s">
        <v>4978</v>
      </c>
      <c r="G1077" s="83"/>
      <c r="H1077" s="84">
        <v>672945</v>
      </c>
      <c r="I1077" s="85"/>
      <c r="J1077" s="82">
        <v>1405</v>
      </c>
      <c r="K1077" s="86">
        <v>0</v>
      </c>
      <c r="L1077" s="82"/>
      <c r="M1077" s="82"/>
      <c r="N1077" s="82"/>
      <c r="O1077" s="82"/>
      <c r="P1077" s="82" t="s">
        <v>8294</v>
      </c>
      <c r="Q1077" s="86"/>
      <c r="R1077" s="82">
        <v>0</v>
      </c>
      <c r="S1077" s="86">
        <v>6729450</v>
      </c>
      <c r="T1077" s="83">
        <v>45777</v>
      </c>
      <c r="U1077" s="82">
        <v>100</v>
      </c>
      <c r="V1077" s="82">
        <v>6749</v>
      </c>
      <c r="W1077" s="82" t="s">
        <v>4961</v>
      </c>
      <c r="X1077" s="82">
        <v>1159.7994000000001</v>
      </c>
      <c r="Y1077" s="86">
        <v>780481217.79999995</v>
      </c>
      <c r="Z1077" s="86"/>
      <c r="AA1077" s="82">
        <v>1399.7</v>
      </c>
      <c r="AB1077" s="86">
        <v>0.38</v>
      </c>
      <c r="AC1077" s="86">
        <v>945487725</v>
      </c>
      <c r="AD1077" s="86">
        <v>945487725</v>
      </c>
      <c r="AE1077" s="86">
        <v>0</v>
      </c>
      <c r="AF1077" s="86">
        <v>165006507.19999999</v>
      </c>
      <c r="AG1077" s="86">
        <v>161439898.69999999</v>
      </c>
      <c r="AH1077" s="86">
        <v>3566608.5</v>
      </c>
      <c r="AI1077" s="86"/>
      <c r="AJ1077" s="86">
        <v>14369144812.33</v>
      </c>
      <c r="AK1077" s="82">
        <v>6.58</v>
      </c>
      <c r="AL1077" s="82" t="s">
        <v>8343</v>
      </c>
      <c r="AM1077" s="82" t="s">
        <v>4979</v>
      </c>
      <c r="AN1077" s="82">
        <v>7842</v>
      </c>
      <c r="AO1077" s="82" t="s">
        <v>8295</v>
      </c>
      <c r="AP1077" s="82"/>
      <c r="AQ1077" s="83">
        <v>45520</v>
      </c>
      <c r="AR1077" s="83"/>
      <c r="AS1077" s="82">
        <v>0</v>
      </c>
      <c r="AT1077" s="82"/>
      <c r="AU1077" s="83">
        <v>45777</v>
      </c>
      <c r="AV1077" s="82" t="s">
        <v>4979</v>
      </c>
      <c r="AW1077" s="82">
        <v>10</v>
      </c>
      <c r="AX1077" s="83"/>
      <c r="AY1077" s="82" t="s">
        <v>4963</v>
      </c>
      <c r="AZ1077" s="82">
        <v>1</v>
      </c>
      <c r="BA1077" s="82"/>
      <c r="BB1077" s="82"/>
      <c r="BC1077" s="87"/>
      <c r="BD1077" s="87"/>
      <c r="BE1077" s="87"/>
      <c r="BF1077" s="87"/>
      <c r="BG1077" s="82" t="s">
        <v>4888</v>
      </c>
      <c r="BH1077" s="82" t="s">
        <v>8809</v>
      </c>
      <c r="BI1077" s="82"/>
      <c r="BJ1077" s="82"/>
      <c r="BK1077" s="82"/>
      <c r="BL1077" s="86">
        <v>945487725</v>
      </c>
      <c r="BM1077" s="82">
        <v>6.58</v>
      </c>
      <c r="BN1077" s="82" t="s">
        <v>4975</v>
      </c>
      <c r="BO1077" s="82"/>
      <c r="BP1077" s="88"/>
      <c r="BQ1077" s="88"/>
      <c r="BR1077" s="88"/>
      <c r="BS1077" s="82"/>
      <c r="BT1077" s="85"/>
    </row>
    <row r="1078" spans="1:72" hidden="1">
      <c r="A1078" s="82" t="s">
        <v>5163</v>
      </c>
      <c r="B1078" s="82" t="s">
        <v>5164</v>
      </c>
      <c r="C1078" s="82" t="s">
        <v>2586</v>
      </c>
      <c r="D1078" s="82" t="s">
        <v>5323</v>
      </c>
      <c r="E1078" s="82" t="s">
        <v>8560</v>
      </c>
      <c r="F1078" s="82" t="s">
        <v>4978</v>
      </c>
      <c r="G1078" s="83"/>
      <c r="H1078" s="84">
        <v>133924</v>
      </c>
      <c r="I1078" s="85"/>
      <c r="J1078" s="82">
        <v>1765.8</v>
      </c>
      <c r="K1078" s="86">
        <v>0</v>
      </c>
      <c r="L1078" s="82"/>
      <c r="M1078" s="82"/>
      <c r="N1078" s="82"/>
      <c r="O1078" s="82"/>
      <c r="P1078" s="82" t="s">
        <v>8532</v>
      </c>
      <c r="Q1078" s="86"/>
      <c r="R1078" s="82">
        <v>0</v>
      </c>
      <c r="S1078" s="86">
        <v>1339240</v>
      </c>
      <c r="T1078" s="83">
        <v>45777</v>
      </c>
      <c r="U1078" s="82">
        <v>100</v>
      </c>
      <c r="V1078" s="82">
        <v>83095</v>
      </c>
      <c r="W1078" s="82" t="s">
        <v>4961</v>
      </c>
      <c r="X1078" s="82">
        <v>1478.3846000000001</v>
      </c>
      <c r="Y1078" s="86">
        <v>197991179.05000001</v>
      </c>
      <c r="Z1078" s="86"/>
      <c r="AA1078" s="82">
        <v>1730.1</v>
      </c>
      <c r="AB1078" s="86">
        <v>2.06</v>
      </c>
      <c r="AC1078" s="86">
        <v>236482999.19999999</v>
      </c>
      <c r="AD1078" s="86">
        <v>236482999.19999999</v>
      </c>
      <c r="AE1078" s="86">
        <v>0</v>
      </c>
      <c r="AF1078" s="86">
        <v>38491820.149999999</v>
      </c>
      <c r="AG1078" s="86">
        <v>33710733.350000001</v>
      </c>
      <c r="AH1078" s="86">
        <v>4781086.8</v>
      </c>
      <c r="AI1078" s="86"/>
      <c r="AJ1078" s="86">
        <v>14369144812.33</v>
      </c>
      <c r="AK1078" s="82">
        <v>1.6457999999999999</v>
      </c>
      <c r="AL1078" s="82" t="s">
        <v>8561</v>
      </c>
      <c r="AM1078" s="82" t="s">
        <v>4979</v>
      </c>
      <c r="AN1078" s="82">
        <v>7940</v>
      </c>
      <c r="AO1078" s="82" t="s">
        <v>8534</v>
      </c>
      <c r="AP1078" s="82"/>
      <c r="AQ1078" s="83">
        <v>45722</v>
      </c>
      <c r="AR1078" s="83"/>
      <c r="AS1078" s="82">
        <v>0</v>
      </c>
      <c r="AT1078" s="82"/>
      <c r="AU1078" s="83">
        <v>45777</v>
      </c>
      <c r="AV1078" s="82" t="s">
        <v>4979</v>
      </c>
      <c r="AW1078" s="82">
        <v>10</v>
      </c>
      <c r="AX1078" s="83"/>
      <c r="AY1078" s="82" t="s">
        <v>4963</v>
      </c>
      <c r="AZ1078" s="82">
        <v>1</v>
      </c>
      <c r="BA1078" s="82"/>
      <c r="BB1078" s="82"/>
      <c r="BC1078" s="87"/>
      <c r="BD1078" s="87"/>
      <c r="BE1078" s="87"/>
      <c r="BF1078" s="87"/>
      <c r="BG1078" s="82" t="s">
        <v>4888</v>
      </c>
      <c r="BH1078" s="82" t="s">
        <v>8809</v>
      </c>
      <c r="BI1078" s="82"/>
      <c r="BJ1078" s="82"/>
      <c r="BK1078" s="82"/>
      <c r="BL1078" s="86">
        <v>236482999.19999999</v>
      </c>
      <c r="BM1078" s="82">
        <v>1.6457999999999999</v>
      </c>
      <c r="BN1078" s="82" t="s">
        <v>4964</v>
      </c>
      <c r="BO1078" s="82"/>
      <c r="BP1078" s="88"/>
      <c r="BQ1078" s="88"/>
      <c r="BR1078" s="88"/>
      <c r="BS1078" s="82"/>
      <c r="BT1078" s="85"/>
    </row>
    <row r="1079" spans="1:72" hidden="1">
      <c r="A1079" s="82" t="s">
        <v>5163</v>
      </c>
      <c r="B1079" s="82" t="s">
        <v>5164</v>
      </c>
      <c r="C1079" s="82" t="s">
        <v>2600</v>
      </c>
      <c r="D1079" s="82" t="s">
        <v>3491</v>
      </c>
      <c r="E1079" s="82" t="s">
        <v>9614</v>
      </c>
      <c r="F1079" s="82" t="s">
        <v>4978</v>
      </c>
      <c r="G1079" s="83"/>
      <c r="H1079" s="84">
        <v>108646</v>
      </c>
      <c r="I1079" s="85"/>
      <c r="J1079" s="82">
        <v>974.75</v>
      </c>
      <c r="K1079" s="86">
        <v>0</v>
      </c>
      <c r="L1079" s="82"/>
      <c r="M1079" s="82"/>
      <c r="N1079" s="82"/>
      <c r="O1079" s="82"/>
      <c r="P1079" s="82" t="s">
        <v>9615</v>
      </c>
      <c r="Q1079" s="86"/>
      <c r="R1079" s="82">
        <v>0</v>
      </c>
      <c r="S1079" s="86">
        <v>1086460</v>
      </c>
      <c r="T1079" s="83">
        <v>45777</v>
      </c>
      <c r="U1079" s="82">
        <v>100</v>
      </c>
      <c r="V1079" s="82">
        <v>6760</v>
      </c>
      <c r="W1079" s="82" t="s">
        <v>4961</v>
      </c>
      <c r="X1079" s="82">
        <v>1504.4918</v>
      </c>
      <c r="Y1079" s="86">
        <v>163457018.12</v>
      </c>
      <c r="Z1079" s="86"/>
      <c r="AA1079" s="82">
        <v>941.85</v>
      </c>
      <c r="AB1079" s="86">
        <v>3.49</v>
      </c>
      <c r="AC1079" s="86">
        <v>105902688.5</v>
      </c>
      <c r="AD1079" s="86">
        <v>105902688.5</v>
      </c>
      <c r="AE1079" s="86">
        <v>0</v>
      </c>
      <c r="AF1079" s="86">
        <v>-57554329.619999997</v>
      </c>
      <c r="AG1079" s="86">
        <v>-61128783.020000003</v>
      </c>
      <c r="AH1079" s="86">
        <v>3574453.4</v>
      </c>
      <c r="AI1079" s="86"/>
      <c r="AJ1079" s="86">
        <v>14369144812.33</v>
      </c>
      <c r="AK1079" s="82">
        <v>0.73699999999999999</v>
      </c>
      <c r="AL1079" s="82" t="s">
        <v>9616</v>
      </c>
      <c r="AM1079" s="82" t="s">
        <v>4979</v>
      </c>
      <c r="AN1079" s="82">
        <v>7946</v>
      </c>
      <c r="AO1079" s="82" t="s">
        <v>8449</v>
      </c>
      <c r="AP1079" s="82"/>
      <c r="AQ1079" s="83"/>
      <c r="AR1079" s="83"/>
      <c r="AS1079" s="82">
        <v>0</v>
      </c>
      <c r="AT1079" s="82"/>
      <c r="AU1079" s="83">
        <v>45777</v>
      </c>
      <c r="AV1079" s="82" t="s">
        <v>4979</v>
      </c>
      <c r="AW1079" s="82">
        <v>10</v>
      </c>
      <c r="AX1079" s="83"/>
      <c r="AY1079" s="82" t="s">
        <v>4963</v>
      </c>
      <c r="AZ1079" s="82">
        <v>1</v>
      </c>
      <c r="BA1079" s="82"/>
      <c r="BB1079" s="82"/>
      <c r="BC1079" s="87"/>
      <c r="BD1079" s="87"/>
      <c r="BE1079" s="87"/>
      <c r="BF1079" s="87"/>
      <c r="BG1079" s="82" t="s">
        <v>4888</v>
      </c>
      <c r="BH1079" s="82" t="s">
        <v>8809</v>
      </c>
      <c r="BI1079" s="82"/>
      <c r="BJ1079" s="82"/>
      <c r="BK1079" s="82"/>
      <c r="BL1079" s="86">
        <v>105902688.5</v>
      </c>
      <c r="BM1079" s="82">
        <v>0.73699999999999999</v>
      </c>
      <c r="BN1079" s="82" t="s">
        <v>8400</v>
      </c>
      <c r="BO1079" s="82"/>
      <c r="BP1079" s="88"/>
      <c r="BQ1079" s="88"/>
      <c r="BR1079" s="88"/>
      <c r="BS1079" s="82"/>
      <c r="BT1079" s="85"/>
    </row>
    <row r="1080" spans="1:72" hidden="1">
      <c r="A1080" s="82" t="s">
        <v>5163</v>
      </c>
      <c r="B1080" s="82" t="s">
        <v>5164</v>
      </c>
      <c r="C1080" s="82" t="s">
        <v>20734</v>
      </c>
      <c r="D1080" s="82" t="s">
        <v>10020</v>
      </c>
      <c r="E1080" s="82" t="s">
        <v>10021</v>
      </c>
      <c r="F1080" s="82" t="s">
        <v>4978</v>
      </c>
      <c r="G1080" s="83"/>
      <c r="H1080" s="84">
        <v>311026</v>
      </c>
      <c r="I1080" s="85"/>
      <c r="J1080" s="82">
        <v>347.3</v>
      </c>
      <c r="K1080" s="86">
        <v>0</v>
      </c>
      <c r="L1080" s="82"/>
      <c r="M1080" s="82"/>
      <c r="N1080" s="82"/>
      <c r="O1080" s="82"/>
      <c r="P1080" s="82" t="s">
        <v>8501</v>
      </c>
      <c r="Q1080" s="86"/>
      <c r="R1080" s="82">
        <v>0</v>
      </c>
      <c r="S1080" s="86">
        <v>1555130</v>
      </c>
      <c r="T1080" s="83">
        <v>45777</v>
      </c>
      <c r="U1080" s="82">
        <v>100</v>
      </c>
      <c r="V1080" s="82">
        <v>180027</v>
      </c>
      <c r="W1080" s="82" t="s">
        <v>4961</v>
      </c>
      <c r="X1080" s="82">
        <v>531.45230000000004</v>
      </c>
      <c r="Y1080" s="86">
        <v>165295475.34</v>
      </c>
      <c r="Z1080" s="86"/>
      <c r="AA1080" s="82">
        <v>365.25</v>
      </c>
      <c r="AB1080" s="86">
        <v>-4.91</v>
      </c>
      <c r="AC1080" s="86">
        <v>108019329.8</v>
      </c>
      <c r="AD1080" s="86">
        <v>108019329.8</v>
      </c>
      <c r="AE1080" s="86">
        <v>0</v>
      </c>
      <c r="AF1080" s="86">
        <v>-57276145.539999999</v>
      </c>
      <c r="AG1080" s="86">
        <v>-51693228.840000004</v>
      </c>
      <c r="AH1080" s="86">
        <v>-5582916.7000000002</v>
      </c>
      <c r="AI1080" s="86"/>
      <c r="AJ1080" s="86">
        <v>14369144812.33</v>
      </c>
      <c r="AK1080" s="82">
        <v>0.75170000000000003</v>
      </c>
      <c r="AL1080" s="82" t="s">
        <v>10022</v>
      </c>
      <c r="AM1080" s="82" t="s">
        <v>4979</v>
      </c>
      <c r="AN1080" s="82">
        <v>797194</v>
      </c>
      <c r="AO1080" s="82" t="s">
        <v>4998</v>
      </c>
      <c r="AP1080" s="82"/>
      <c r="AQ1080" s="83">
        <v>45540</v>
      </c>
      <c r="AR1080" s="83"/>
      <c r="AS1080" s="82">
        <v>0</v>
      </c>
      <c r="AT1080" s="82"/>
      <c r="AU1080" s="83">
        <v>45777</v>
      </c>
      <c r="AV1080" s="82" t="s">
        <v>4979</v>
      </c>
      <c r="AW1080" s="82">
        <v>5</v>
      </c>
      <c r="AX1080" s="83"/>
      <c r="AY1080" s="82" t="s">
        <v>4963</v>
      </c>
      <c r="AZ1080" s="82">
        <v>1</v>
      </c>
      <c r="BA1080" s="82"/>
      <c r="BB1080" s="82"/>
      <c r="BC1080" s="87"/>
      <c r="BD1080" s="87"/>
      <c r="BE1080" s="87"/>
      <c r="BF1080" s="87"/>
      <c r="BG1080" s="82" t="s">
        <v>4888</v>
      </c>
      <c r="BH1080" s="82" t="s">
        <v>8809</v>
      </c>
      <c r="BI1080" s="82"/>
      <c r="BJ1080" s="82"/>
      <c r="BK1080" s="82"/>
      <c r="BL1080" s="86">
        <v>108019329.8</v>
      </c>
      <c r="BM1080" s="82">
        <v>0.75170000000000003</v>
      </c>
      <c r="BN1080" s="82" t="s">
        <v>4998</v>
      </c>
      <c r="BO1080" s="82"/>
      <c r="BP1080" s="88"/>
      <c r="BQ1080" s="88"/>
      <c r="BR1080" s="88"/>
      <c r="BS1080" s="82"/>
      <c r="BT1080" s="85"/>
    </row>
    <row r="1081" spans="1:72" hidden="1">
      <c r="A1081" s="82" t="s">
        <v>5163</v>
      </c>
      <c r="B1081" s="82" t="s">
        <v>5164</v>
      </c>
      <c r="C1081" s="82" t="s">
        <v>2637</v>
      </c>
      <c r="D1081" s="82" t="s">
        <v>6452</v>
      </c>
      <c r="E1081" s="82" t="s">
        <v>9107</v>
      </c>
      <c r="F1081" s="82" t="s">
        <v>4978</v>
      </c>
      <c r="G1081" s="83"/>
      <c r="H1081" s="84">
        <v>326108</v>
      </c>
      <c r="I1081" s="85"/>
      <c r="J1081" s="82">
        <v>840.75</v>
      </c>
      <c r="K1081" s="86">
        <v>0</v>
      </c>
      <c r="L1081" s="82"/>
      <c r="M1081" s="82"/>
      <c r="N1081" s="82"/>
      <c r="O1081" s="82"/>
      <c r="P1081" s="82" t="s">
        <v>5131</v>
      </c>
      <c r="Q1081" s="86"/>
      <c r="R1081" s="82">
        <v>0</v>
      </c>
      <c r="S1081" s="86">
        <v>3261080</v>
      </c>
      <c r="T1081" s="83">
        <v>45777</v>
      </c>
      <c r="U1081" s="82">
        <v>100</v>
      </c>
      <c r="V1081" s="82">
        <v>168162</v>
      </c>
      <c r="W1081" s="82" t="s">
        <v>4961</v>
      </c>
      <c r="X1081" s="82">
        <v>201.41669999999999</v>
      </c>
      <c r="Y1081" s="86">
        <v>65683586.329999998</v>
      </c>
      <c r="Z1081" s="86"/>
      <c r="AA1081" s="82">
        <v>876.05</v>
      </c>
      <c r="AB1081" s="86">
        <v>-4.03</v>
      </c>
      <c r="AC1081" s="86">
        <v>274175301</v>
      </c>
      <c r="AD1081" s="86">
        <v>274175301</v>
      </c>
      <c r="AE1081" s="86">
        <v>0</v>
      </c>
      <c r="AF1081" s="86">
        <v>208491714.66999999</v>
      </c>
      <c r="AG1081" s="86">
        <v>220003327.06999999</v>
      </c>
      <c r="AH1081" s="86">
        <v>-11511612.4</v>
      </c>
      <c r="AI1081" s="86"/>
      <c r="AJ1081" s="86">
        <v>14369144812.33</v>
      </c>
      <c r="AK1081" s="82">
        <v>1.9080999999999999</v>
      </c>
      <c r="AL1081" s="82" t="s">
        <v>9108</v>
      </c>
      <c r="AM1081" s="82" t="s">
        <v>4979</v>
      </c>
      <c r="AN1081" s="82">
        <v>798339</v>
      </c>
      <c r="AO1081" s="82" t="s">
        <v>5015</v>
      </c>
      <c r="AP1081" s="82"/>
      <c r="AQ1081" s="83">
        <v>45555</v>
      </c>
      <c r="AR1081" s="83"/>
      <c r="AS1081" s="82">
        <v>0</v>
      </c>
      <c r="AT1081" s="82"/>
      <c r="AU1081" s="83">
        <v>45777</v>
      </c>
      <c r="AV1081" s="82" t="s">
        <v>4979</v>
      </c>
      <c r="AW1081" s="82">
        <v>10</v>
      </c>
      <c r="AX1081" s="83"/>
      <c r="AY1081" s="82" t="s">
        <v>4963</v>
      </c>
      <c r="AZ1081" s="82">
        <v>1</v>
      </c>
      <c r="BA1081" s="82"/>
      <c r="BB1081" s="82"/>
      <c r="BC1081" s="87"/>
      <c r="BD1081" s="87"/>
      <c r="BE1081" s="87"/>
      <c r="BF1081" s="87"/>
      <c r="BG1081" s="82" t="s">
        <v>4888</v>
      </c>
      <c r="BH1081" s="82" t="s">
        <v>8809</v>
      </c>
      <c r="BI1081" s="82"/>
      <c r="BJ1081" s="82"/>
      <c r="BK1081" s="82"/>
      <c r="BL1081" s="86">
        <v>274175301</v>
      </c>
      <c r="BM1081" s="82">
        <v>1.9080999999999999</v>
      </c>
      <c r="BN1081" s="82" t="s">
        <v>5002</v>
      </c>
      <c r="BO1081" s="82"/>
      <c r="BP1081" s="88"/>
      <c r="BQ1081" s="88"/>
      <c r="BR1081" s="88"/>
      <c r="BS1081" s="82"/>
      <c r="BT1081" s="85"/>
    </row>
    <row r="1082" spans="1:72" hidden="1">
      <c r="A1082" s="82" t="s">
        <v>5163</v>
      </c>
      <c r="B1082" s="82" t="s">
        <v>5164</v>
      </c>
      <c r="C1082" s="82" t="s">
        <v>20720</v>
      </c>
      <c r="D1082" s="82" t="s">
        <v>3375</v>
      </c>
      <c r="E1082" s="82" t="s">
        <v>8384</v>
      </c>
      <c r="F1082" s="82" t="s">
        <v>4978</v>
      </c>
      <c r="G1082" s="83"/>
      <c r="H1082" s="84">
        <v>205107</v>
      </c>
      <c r="I1082" s="85"/>
      <c r="J1082" s="82">
        <v>611.70000000000005</v>
      </c>
      <c r="K1082" s="86">
        <v>0</v>
      </c>
      <c r="L1082" s="82"/>
      <c r="M1082" s="82"/>
      <c r="N1082" s="82"/>
      <c r="O1082" s="82"/>
      <c r="P1082" s="82" t="s">
        <v>8279</v>
      </c>
      <c r="Q1082" s="86"/>
      <c r="R1082" s="82">
        <v>0</v>
      </c>
      <c r="S1082" s="86">
        <v>410214</v>
      </c>
      <c r="T1082" s="83">
        <v>45777</v>
      </c>
      <c r="U1082" s="82">
        <v>100</v>
      </c>
      <c r="V1082" s="82">
        <v>179185</v>
      </c>
      <c r="W1082" s="82" t="s">
        <v>4961</v>
      </c>
      <c r="X1082" s="82">
        <v>587.10159999999996</v>
      </c>
      <c r="Y1082" s="86">
        <v>120418640.11</v>
      </c>
      <c r="Z1082" s="86"/>
      <c r="AA1082" s="82">
        <v>614.70000000000005</v>
      </c>
      <c r="AB1082" s="86">
        <v>-0.49</v>
      </c>
      <c r="AC1082" s="86">
        <v>125463951.90000001</v>
      </c>
      <c r="AD1082" s="86">
        <v>125463951.90000001</v>
      </c>
      <c r="AE1082" s="86">
        <v>0</v>
      </c>
      <c r="AF1082" s="86">
        <v>5045311.79</v>
      </c>
      <c r="AG1082" s="86">
        <v>5660632.79</v>
      </c>
      <c r="AH1082" s="86">
        <v>-615321</v>
      </c>
      <c r="AI1082" s="86"/>
      <c r="AJ1082" s="86">
        <v>14369144812.33</v>
      </c>
      <c r="AK1082" s="82">
        <v>0.87309999999999999</v>
      </c>
      <c r="AL1082" s="82" t="s">
        <v>8938</v>
      </c>
      <c r="AM1082" s="82" t="s">
        <v>4979</v>
      </c>
      <c r="AN1082" s="82">
        <v>8001</v>
      </c>
      <c r="AO1082" s="82" t="s">
        <v>8280</v>
      </c>
      <c r="AP1082" s="82"/>
      <c r="AQ1082" s="83">
        <v>45687</v>
      </c>
      <c r="AR1082" s="83"/>
      <c r="AS1082" s="82">
        <v>0</v>
      </c>
      <c r="AT1082" s="82"/>
      <c r="AU1082" s="83">
        <v>45777</v>
      </c>
      <c r="AV1082" s="82" t="s">
        <v>4979</v>
      </c>
      <c r="AW1082" s="82">
        <v>2</v>
      </c>
      <c r="AX1082" s="83"/>
      <c r="AY1082" s="82" t="s">
        <v>4963</v>
      </c>
      <c r="AZ1082" s="82">
        <v>1</v>
      </c>
      <c r="BA1082" s="82"/>
      <c r="BB1082" s="82"/>
      <c r="BC1082" s="87"/>
      <c r="BD1082" s="87"/>
      <c r="BE1082" s="87"/>
      <c r="BF1082" s="87"/>
      <c r="BG1082" s="82" t="s">
        <v>4888</v>
      </c>
      <c r="BH1082" s="82" t="s">
        <v>8809</v>
      </c>
      <c r="BI1082" s="82"/>
      <c r="BJ1082" s="82"/>
      <c r="BK1082" s="82"/>
      <c r="BL1082" s="86">
        <v>125463951.90000001</v>
      </c>
      <c r="BM1082" s="82">
        <v>0.87309999999999999</v>
      </c>
      <c r="BN1082" s="82" t="s">
        <v>4964</v>
      </c>
      <c r="BO1082" s="82"/>
      <c r="BP1082" s="88"/>
      <c r="BQ1082" s="88"/>
      <c r="BR1082" s="88"/>
      <c r="BS1082" s="82"/>
      <c r="BT1082" s="85"/>
    </row>
    <row r="1083" spans="1:72" hidden="1">
      <c r="A1083" s="82" t="s">
        <v>5163</v>
      </c>
      <c r="B1083" s="82" t="s">
        <v>5164</v>
      </c>
      <c r="C1083" s="82" t="s">
        <v>2690</v>
      </c>
      <c r="D1083" s="82" t="s">
        <v>5319</v>
      </c>
      <c r="E1083" s="82" t="s">
        <v>8601</v>
      </c>
      <c r="F1083" s="82" t="s">
        <v>4978</v>
      </c>
      <c r="G1083" s="83"/>
      <c r="H1083" s="84">
        <v>15073</v>
      </c>
      <c r="I1083" s="85"/>
      <c r="J1083" s="82">
        <v>2901.5</v>
      </c>
      <c r="K1083" s="86">
        <v>0</v>
      </c>
      <c r="L1083" s="82"/>
      <c r="M1083" s="82"/>
      <c r="N1083" s="82"/>
      <c r="O1083" s="82"/>
      <c r="P1083" s="82" t="s">
        <v>5039</v>
      </c>
      <c r="Q1083" s="86"/>
      <c r="R1083" s="82">
        <v>0</v>
      </c>
      <c r="S1083" s="86">
        <v>30146</v>
      </c>
      <c r="T1083" s="83">
        <v>45777</v>
      </c>
      <c r="U1083" s="82">
        <v>100</v>
      </c>
      <c r="V1083" s="82">
        <v>6777</v>
      </c>
      <c r="W1083" s="82" t="s">
        <v>4961</v>
      </c>
      <c r="X1083" s="82">
        <v>2878.1696000000002</v>
      </c>
      <c r="Y1083" s="86">
        <v>43382650.380000003</v>
      </c>
      <c r="Z1083" s="86"/>
      <c r="AA1083" s="82"/>
      <c r="AB1083" s="86"/>
      <c r="AC1083" s="86">
        <v>43734309.5</v>
      </c>
      <c r="AD1083" s="86">
        <v>43734309.5</v>
      </c>
      <c r="AE1083" s="86">
        <v>0</v>
      </c>
      <c r="AF1083" s="86">
        <v>351659.12</v>
      </c>
      <c r="AG1083" s="86"/>
      <c r="AH1083" s="86">
        <v>351659.12</v>
      </c>
      <c r="AI1083" s="86"/>
      <c r="AJ1083" s="86">
        <v>14369144812.33</v>
      </c>
      <c r="AK1083" s="82">
        <v>0.3044</v>
      </c>
      <c r="AL1083" s="82" t="s">
        <v>8602</v>
      </c>
      <c r="AM1083" s="82" t="s">
        <v>4979</v>
      </c>
      <c r="AN1083" s="82">
        <v>8014</v>
      </c>
      <c r="AO1083" s="82" t="s">
        <v>5041</v>
      </c>
      <c r="AP1083" s="82"/>
      <c r="AQ1083" s="83"/>
      <c r="AR1083" s="83"/>
      <c r="AS1083" s="82">
        <v>0</v>
      </c>
      <c r="AT1083" s="82"/>
      <c r="AU1083" s="83">
        <v>45777</v>
      </c>
      <c r="AV1083" s="82" t="s">
        <v>4979</v>
      </c>
      <c r="AW1083" s="82">
        <v>2</v>
      </c>
      <c r="AX1083" s="83"/>
      <c r="AY1083" s="82" t="s">
        <v>4963</v>
      </c>
      <c r="AZ1083" s="82">
        <v>1</v>
      </c>
      <c r="BA1083" s="82"/>
      <c r="BB1083" s="82"/>
      <c r="BC1083" s="87"/>
      <c r="BD1083" s="87"/>
      <c r="BE1083" s="87"/>
      <c r="BF1083" s="87"/>
      <c r="BG1083" s="82" t="s">
        <v>4888</v>
      </c>
      <c r="BH1083" s="82" t="s">
        <v>8809</v>
      </c>
      <c r="BI1083" s="82"/>
      <c r="BJ1083" s="82"/>
      <c r="BK1083" s="82"/>
      <c r="BL1083" s="86">
        <v>43734309.5</v>
      </c>
      <c r="BM1083" s="82">
        <v>0.3044</v>
      </c>
      <c r="BN1083" s="82" t="s">
        <v>5002</v>
      </c>
      <c r="BO1083" s="82"/>
      <c r="BP1083" s="88"/>
      <c r="BQ1083" s="88"/>
      <c r="BR1083" s="88"/>
      <c r="BS1083" s="82"/>
      <c r="BT1083" s="85"/>
    </row>
    <row r="1084" spans="1:72" hidden="1">
      <c r="A1084" s="82" t="s">
        <v>5163</v>
      </c>
      <c r="B1084" s="82" t="s">
        <v>5164</v>
      </c>
      <c r="C1084" s="82" t="s">
        <v>2588</v>
      </c>
      <c r="D1084" s="82" t="s">
        <v>5258</v>
      </c>
      <c r="E1084" s="82" t="s">
        <v>8321</v>
      </c>
      <c r="F1084" s="82" t="s">
        <v>4978</v>
      </c>
      <c r="G1084" s="83"/>
      <c r="H1084" s="84">
        <v>655088</v>
      </c>
      <c r="I1084" s="85"/>
      <c r="J1084" s="82">
        <v>788.65</v>
      </c>
      <c r="K1084" s="86">
        <v>0</v>
      </c>
      <c r="L1084" s="82"/>
      <c r="M1084" s="82"/>
      <c r="N1084" s="82"/>
      <c r="O1084" s="82"/>
      <c r="P1084" s="82" t="s">
        <v>4973</v>
      </c>
      <c r="Q1084" s="86"/>
      <c r="R1084" s="82">
        <v>0</v>
      </c>
      <c r="S1084" s="86">
        <v>655088</v>
      </c>
      <c r="T1084" s="83">
        <v>45777</v>
      </c>
      <c r="U1084" s="82">
        <v>100</v>
      </c>
      <c r="V1084" s="82">
        <v>6783</v>
      </c>
      <c r="W1084" s="82" t="s">
        <v>4961</v>
      </c>
      <c r="X1084" s="82">
        <v>728.78390000000002</v>
      </c>
      <c r="Y1084" s="86">
        <v>477417619.83999997</v>
      </c>
      <c r="Z1084" s="86"/>
      <c r="AA1084" s="82">
        <v>812.55</v>
      </c>
      <c r="AB1084" s="86">
        <v>-2.94</v>
      </c>
      <c r="AC1084" s="86">
        <v>516635151.19999999</v>
      </c>
      <c r="AD1084" s="86">
        <v>516635151.19999999</v>
      </c>
      <c r="AE1084" s="86">
        <v>0</v>
      </c>
      <c r="AF1084" s="86">
        <v>39217531.359999999</v>
      </c>
      <c r="AG1084" s="86">
        <v>54874134.560000002</v>
      </c>
      <c r="AH1084" s="86">
        <v>-15656603.199999999</v>
      </c>
      <c r="AI1084" s="86"/>
      <c r="AJ1084" s="86">
        <v>14369144812.33</v>
      </c>
      <c r="AK1084" s="82">
        <v>3.5954000000000002</v>
      </c>
      <c r="AL1084" s="82" t="s">
        <v>8564</v>
      </c>
      <c r="AM1084" s="82" t="s">
        <v>4979</v>
      </c>
      <c r="AN1084" s="82">
        <v>8119</v>
      </c>
      <c r="AO1084" s="82" t="s">
        <v>4962</v>
      </c>
      <c r="AP1084" s="82"/>
      <c r="AQ1084" s="83">
        <v>45433</v>
      </c>
      <c r="AR1084" s="83"/>
      <c r="AS1084" s="82">
        <v>0</v>
      </c>
      <c r="AT1084" s="82"/>
      <c r="AU1084" s="83">
        <v>45777</v>
      </c>
      <c r="AV1084" s="82" t="s">
        <v>4979</v>
      </c>
      <c r="AW1084" s="82">
        <v>1</v>
      </c>
      <c r="AX1084" s="83"/>
      <c r="AY1084" s="82" t="s">
        <v>4963</v>
      </c>
      <c r="AZ1084" s="82">
        <v>1</v>
      </c>
      <c r="BA1084" s="82"/>
      <c r="BB1084" s="82"/>
      <c r="BC1084" s="87"/>
      <c r="BD1084" s="87"/>
      <c r="BE1084" s="87"/>
      <c r="BF1084" s="87"/>
      <c r="BG1084" s="82" t="s">
        <v>4888</v>
      </c>
      <c r="BH1084" s="82" t="s">
        <v>8809</v>
      </c>
      <c r="BI1084" s="82"/>
      <c r="BJ1084" s="82"/>
      <c r="BK1084" s="82"/>
      <c r="BL1084" s="86">
        <v>516635151.19999999</v>
      </c>
      <c r="BM1084" s="82">
        <v>3.5954000000000002</v>
      </c>
      <c r="BN1084" s="82" t="s">
        <v>4964</v>
      </c>
      <c r="BO1084" s="82"/>
      <c r="BP1084" s="88"/>
      <c r="BQ1084" s="88"/>
      <c r="BR1084" s="88"/>
      <c r="BS1084" s="82"/>
      <c r="BT1084" s="85"/>
    </row>
    <row r="1085" spans="1:72" hidden="1">
      <c r="A1085" s="82" t="s">
        <v>5163</v>
      </c>
      <c r="B1085" s="82" t="s">
        <v>5164</v>
      </c>
      <c r="C1085" s="82" t="s">
        <v>2849</v>
      </c>
      <c r="D1085" s="82" t="s">
        <v>8565</v>
      </c>
      <c r="E1085" s="82" t="s">
        <v>8566</v>
      </c>
      <c r="F1085" s="82" t="s">
        <v>4978</v>
      </c>
      <c r="G1085" s="83"/>
      <c r="H1085" s="84">
        <v>140480</v>
      </c>
      <c r="I1085" s="85"/>
      <c r="J1085" s="82">
        <v>1832.3</v>
      </c>
      <c r="K1085" s="86">
        <v>0</v>
      </c>
      <c r="L1085" s="82"/>
      <c r="M1085" s="82"/>
      <c r="N1085" s="82"/>
      <c r="O1085" s="82"/>
      <c r="P1085" s="82" t="s">
        <v>4999</v>
      </c>
      <c r="Q1085" s="86"/>
      <c r="R1085" s="82">
        <v>0</v>
      </c>
      <c r="S1085" s="86">
        <v>140480</v>
      </c>
      <c r="T1085" s="83">
        <v>45777</v>
      </c>
      <c r="U1085" s="82">
        <v>100</v>
      </c>
      <c r="V1085" s="82">
        <v>6789</v>
      </c>
      <c r="W1085" s="82" t="s">
        <v>4961</v>
      </c>
      <c r="X1085" s="82">
        <v>1266.9854</v>
      </c>
      <c r="Y1085" s="86">
        <v>177986105.49000001</v>
      </c>
      <c r="Z1085" s="86"/>
      <c r="AA1085" s="82">
        <v>1805.5</v>
      </c>
      <c r="AB1085" s="86">
        <v>1.48</v>
      </c>
      <c r="AC1085" s="86">
        <v>257401504</v>
      </c>
      <c r="AD1085" s="86">
        <v>257401504</v>
      </c>
      <c r="AE1085" s="86">
        <v>0</v>
      </c>
      <c r="AF1085" s="86">
        <v>79415398.510000005</v>
      </c>
      <c r="AG1085" s="86">
        <v>75650534.510000005</v>
      </c>
      <c r="AH1085" s="86">
        <v>3764864</v>
      </c>
      <c r="AI1085" s="86"/>
      <c r="AJ1085" s="86">
        <v>14369144812.33</v>
      </c>
      <c r="AK1085" s="82">
        <v>1.7912999999999999</v>
      </c>
      <c r="AL1085" s="82" t="s">
        <v>8567</v>
      </c>
      <c r="AM1085" s="82" t="s">
        <v>4979</v>
      </c>
      <c r="AN1085" s="82">
        <v>8183</v>
      </c>
      <c r="AO1085" s="82" t="s">
        <v>5000</v>
      </c>
      <c r="AP1085" s="82"/>
      <c r="AQ1085" s="83">
        <v>45693</v>
      </c>
      <c r="AR1085" s="83"/>
      <c r="AS1085" s="82">
        <v>0</v>
      </c>
      <c r="AT1085" s="82"/>
      <c r="AU1085" s="83">
        <v>45777</v>
      </c>
      <c r="AV1085" s="82" t="s">
        <v>4979</v>
      </c>
      <c r="AW1085" s="82">
        <v>1</v>
      </c>
      <c r="AX1085" s="83"/>
      <c r="AY1085" s="82" t="s">
        <v>4963</v>
      </c>
      <c r="AZ1085" s="82">
        <v>1</v>
      </c>
      <c r="BA1085" s="82"/>
      <c r="BB1085" s="82"/>
      <c r="BC1085" s="87"/>
      <c r="BD1085" s="87"/>
      <c r="BE1085" s="87"/>
      <c r="BF1085" s="87"/>
      <c r="BG1085" s="82" t="s">
        <v>4888</v>
      </c>
      <c r="BH1085" s="82" t="s">
        <v>8809</v>
      </c>
      <c r="BI1085" s="82"/>
      <c r="BJ1085" s="82"/>
      <c r="BK1085" s="82"/>
      <c r="BL1085" s="86">
        <v>257401504</v>
      </c>
      <c r="BM1085" s="82">
        <v>1.7912999999999999</v>
      </c>
      <c r="BN1085" s="82" t="s">
        <v>4997</v>
      </c>
      <c r="BO1085" s="82"/>
      <c r="BP1085" s="88"/>
      <c r="BQ1085" s="88"/>
      <c r="BR1085" s="88"/>
      <c r="BS1085" s="82"/>
      <c r="BT1085" s="85"/>
    </row>
    <row r="1086" spans="1:72" hidden="1">
      <c r="A1086" s="82" t="s">
        <v>5163</v>
      </c>
      <c r="B1086" s="82" t="s">
        <v>5164</v>
      </c>
      <c r="C1086" s="82" t="s">
        <v>2948</v>
      </c>
      <c r="D1086" s="82" t="s">
        <v>8489</v>
      </c>
      <c r="E1086" s="82" t="s">
        <v>8490</v>
      </c>
      <c r="F1086" s="82" t="s">
        <v>4978</v>
      </c>
      <c r="G1086" s="83"/>
      <c r="H1086" s="84">
        <v>80759</v>
      </c>
      <c r="I1086" s="85"/>
      <c r="J1086" s="82">
        <v>3453.7</v>
      </c>
      <c r="K1086" s="86">
        <v>0</v>
      </c>
      <c r="L1086" s="82"/>
      <c r="M1086" s="82"/>
      <c r="N1086" s="82"/>
      <c r="O1086" s="82"/>
      <c r="P1086" s="82" t="s">
        <v>4981</v>
      </c>
      <c r="Q1086" s="86"/>
      <c r="R1086" s="82">
        <v>0</v>
      </c>
      <c r="S1086" s="86">
        <v>80759</v>
      </c>
      <c r="T1086" s="83">
        <v>45777</v>
      </c>
      <c r="U1086" s="82">
        <v>100</v>
      </c>
      <c r="V1086" s="82">
        <v>6807</v>
      </c>
      <c r="W1086" s="82" t="s">
        <v>4961</v>
      </c>
      <c r="X1086" s="82">
        <v>2645.3915999999999</v>
      </c>
      <c r="Y1086" s="86">
        <v>213639179.71000001</v>
      </c>
      <c r="Z1086" s="86"/>
      <c r="AA1086" s="82">
        <v>3472.5</v>
      </c>
      <c r="AB1086" s="86">
        <v>-0.54</v>
      </c>
      <c r="AC1086" s="86">
        <v>278917358.30000001</v>
      </c>
      <c r="AD1086" s="86">
        <v>278917358.30000001</v>
      </c>
      <c r="AE1086" s="86">
        <v>0</v>
      </c>
      <c r="AF1086" s="86">
        <v>65278178.590000004</v>
      </c>
      <c r="AG1086" s="86">
        <v>66796447.789999999</v>
      </c>
      <c r="AH1086" s="86">
        <v>-1518269.2</v>
      </c>
      <c r="AI1086" s="86"/>
      <c r="AJ1086" s="86">
        <v>14369144812.33</v>
      </c>
      <c r="AK1086" s="82">
        <v>1.9411</v>
      </c>
      <c r="AL1086" s="82" t="s">
        <v>8491</v>
      </c>
      <c r="AM1086" s="82" t="s">
        <v>4979</v>
      </c>
      <c r="AN1086" s="82">
        <v>8254</v>
      </c>
      <c r="AO1086" s="82" t="s">
        <v>4982</v>
      </c>
      <c r="AP1086" s="82"/>
      <c r="AQ1086" s="83">
        <v>45673</v>
      </c>
      <c r="AR1086" s="83"/>
      <c r="AS1086" s="82">
        <v>0</v>
      </c>
      <c r="AT1086" s="82"/>
      <c r="AU1086" s="83">
        <v>45777</v>
      </c>
      <c r="AV1086" s="82" t="s">
        <v>4979</v>
      </c>
      <c r="AW1086" s="82">
        <v>1</v>
      </c>
      <c r="AX1086" s="83"/>
      <c r="AY1086" s="82" t="s">
        <v>4963</v>
      </c>
      <c r="AZ1086" s="82">
        <v>1</v>
      </c>
      <c r="BA1086" s="82"/>
      <c r="BB1086" s="82"/>
      <c r="BC1086" s="87"/>
      <c r="BD1086" s="87"/>
      <c r="BE1086" s="87"/>
      <c r="BF1086" s="87"/>
      <c r="BG1086" s="82" t="s">
        <v>4888</v>
      </c>
      <c r="BH1086" s="82" t="s">
        <v>8809</v>
      </c>
      <c r="BI1086" s="82"/>
      <c r="BJ1086" s="82"/>
      <c r="BK1086" s="82"/>
      <c r="BL1086" s="86">
        <v>278917358.30000001</v>
      </c>
      <c r="BM1086" s="82">
        <v>1.9411</v>
      </c>
      <c r="BN1086" s="82" t="s">
        <v>4983</v>
      </c>
      <c r="BO1086" s="82"/>
      <c r="BP1086" s="88"/>
      <c r="BQ1086" s="88"/>
      <c r="BR1086" s="88"/>
      <c r="BS1086" s="82"/>
      <c r="BT1086" s="85"/>
    </row>
    <row r="1087" spans="1:72" hidden="1">
      <c r="A1087" s="82" t="s">
        <v>5163</v>
      </c>
      <c r="B1087" s="82" t="s">
        <v>5164</v>
      </c>
      <c r="C1087" s="82" t="s">
        <v>2923</v>
      </c>
      <c r="D1087" s="82" t="s">
        <v>5363</v>
      </c>
      <c r="E1087" s="82" t="s">
        <v>8817</v>
      </c>
      <c r="F1087" s="82" t="s">
        <v>4978</v>
      </c>
      <c r="G1087" s="83"/>
      <c r="H1087" s="84">
        <v>144022</v>
      </c>
      <c r="I1087" s="85"/>
      <c r="J1087" s="82">
        <v>1165.8</v>
      </c>
      <c r="K1087" s="86">
        <v>0</v>
      </c>
      <c r="L1087" s="82"/>
      <c r="M1087" s="82"/>
      <c r="N1087" s="82"/>
      <c r="O1087" s="82"/>
      <c r="P1087" s="82" t="s">
        <v>8758</v>
      </c>
      <c r="Q1087" s="86"/>
      <c r="R1087" s="82">
        <v>0</v>
      </c>
      <c r="S1087" s="86">
        <v>144022</v>
      </c>
      <c r="T1087" s="83">
        <v>45777</v>
      </c>
      <c r="U1087" s="82">
        <v>100</v>
      </c>
      <c r="V1087" s="82">
        <v>6815</v>
      </c>
      <c r="W1087" s="82" t="s">
        <v>4961</v>
      </c>
      <c r="X1087" s="82">
        <v>895.62459999999999</v>
      </c>
      <c r="Y1087" s="86">
        <v>128989649.59999999</v>
      </c>
      <c r="Z1087" s="86"/>
      <c r="AA1087" s="82">
        <v>1168.9000000000001</v>
      </c>
      <c r="AB1087" s="86">
        <v>-0.27</v>
      </c>
      <c r="AC1087" s="86">
        <v>167900847.59999999</v>
      </c>
      <c r="AD1087" s="86">
        <v>167900847.59999999</v>
      </c>
      <c r="AE1087" s="86">
        <v>0</v>
      </c>
      <c r="AF1087" s="86">
        <v>38911198</v>
      </c>
      <c r="AG1087" s="86">
        <v>39357666.200000003</v>
      </c>
      <c r="AH1087" s="86">
        <v>-446468.2</v>
      </c>
      <c r="AI1087" s="86"/>
      <c r="AJ1087" s="86">
        <v>14369144812.33</v>
      </c>
      <c r="AK1087" s="82">
        <v>1.1685000000000001</v>
      </c>
      <c r="AL1087" s="82" t="s">
        <v>8818</v>
      </c>
      <c r="AM1087" s="82" t="s">
        <v>4979</v>
      </c>
      <c r="AN1087" s="82">
        <v>8269</v>
      </c>
      <c r="AO1087" s="82" t="s">
        <v>8760</v>
      </c>
      <c r="AP1087" s="82"/>
      <c r="AQ1087" s="83">
        <v>45435</v>
      </c>
      <c r="AR1087" s="83"/>
      <c r="AS1087" s="82">
        <v>0</v>
      </c>
      <c r="AT1087" s="82"/>
      <c r="AU1087" s="83">
        <v>45777</v>
      </c>
      <c r="AV1087" s="82" t="s">
        <v>4979</v>
      </c>
      <c r="AW1087" s="82">
        <v>1</v>
      </c>
      <c r="AX1087" s="83"/>
      <c r="AY1087" s="82" t="s">
        <v>4963</v>
      </c>
      <c r="AZ1087" s="82">
        <v>1</v>
      </c>
      <c r="BA1087" s="82"/>
      <c r="BB1087" s="82"/>
      <c r="BC1087" s="87"/>
      <c r="BD1087" s="87"/>
      <c r="BE1087" s="87"/>
      <c r="BF1087" s="87"/>
      <c r="BG1087" s="82" t="s">
        <v>4888</v>
      </c>
      <c r="BH1087" s="82" t="s">
        <v>8809</v>
      </c>
      <c r="BI1087" s="82"/>
      <c r="BJ1087" s="82"/>
      <c r="BK1087" s="82"/>
      <c r="BL1087" s="86">
        <v>167900847.59999999</v>
      </c>
      <c r="BM1087" s="82">
        <v>1.1685000000000001</v>
      </c>
      <c r="BN1087" s="82" t="s">
        <v>4980</v>
      </c>
      <c r="BO1087" s="82"/>
      <c r="BP1087" s="88"/>
      <c r="BQ1087" s="88"/>
      <c r="BR1087" s="88"/>
      <c r="BS1087" s="82"/>
      <c r="BT1087" s="85"/>
    </row>
    <row r="1088" spans="1:72" hidden="1">
      <c r="A1088" s="82" t="s">
        <v>5163</v>
      </c>
      <c r="B1088" s="82" t="s">
        <v>5164</v>
      </c>
      <c r="C1088" s="82" t="s">
        <v>2931</v>
      </c>
      <c r="D1088" s="82" t="s">
        <v>3370</v>
      </c>
      <c r="E1088" s="82" t="s">
        <v>8492</v>
      </c>
      <c r="F1088" s="82" t="s">
        <v>4978</v>
      </c>
      <c r="G1088" s="83"/>
      <c r="H1088" s="84">
        <v>902801</v>
      </c>
      <c r="I1088" s="85"/>
      <c r="J1088" s="82">
        <v>384.4</v>
      </c>
      <c r="K1088" s="86">
        <v>0</v>
      </c>
      <c r="L1088" s="82"/>
      <c r="M1088" s="82"/>
      <c r="N1088" s="82"/>
      <c r="O1088" s="82"/>
      <c r="P1088" s="82" t="s">
        <v>8493</v>
      </c>
      <c r="Q1088" s="86"/>
      <c r="R1088" s="82">
        <v>0</v>
      </c>
      <c r="S1088" s="86">
        <v>902801</v>
      </c>
      <c r="T1088" s="83">
        <v>45777</v>
      </c>
      <c r="U1088" s="82">
        <v>100</v>
      </c>
      <c r="V1088" s="82">
        <v>6812</v>
      </c>
      <c r="W1088" s="82" t="s">
        <v>4961</v>
      </c>
      <c r="X1088" s="82">
        <v>429.49709999999999</v>
      </c>
      <c r="Y1088" s="86">
        <v>387750423.61000001</v>
      </c>
      <c r="Z1088" s="86"/>
      <c r="AA1088" s="82">
        <v>393.35</v>
      </c>
      <c r="AB1088" s="86">
        <v>-2.2799999999999998</v>
      </c>
      <c r="AC1088" s="86">
        <v>347036704.39999998</v>
      </c>
      <c r="AD1088" s="86">
        <v>347036704.39999998</v>
      </c>
      <c r="AE1088" s="86">
        <v>0</v>
      </c>
      <c r="AF1088" s="86">
        <v>-40713719.210000001</v>
      </c>
      <c r="AG1088" s="86">
        <v>-32633650.260000002</v>
      </c>
      <c r="AH1088" s="86">
        <v>-8080068.9500000002</v>
      </c>
      <c r="AI1088" s="86"/>
      <c r="AJ1088" s="86">
        <v>14369144812.33</v>
      </c>
      <c r="AK1088" s="82">
        <v>2.4152</v>
      </c>
      <c r="AL1088" s="82" t="s">
        <v>8494</v>
      </c>
      <c r="AM1088" s="82" t="s">
        <v>4979</v>
      </c>
      <c r="AN1088" s="82">
        <v>8265</v>
      </c>
      <c r="AO1088" s="82" t="s">
        <v>8309</v>
      </c>
      <c r="AP1088" s="82"/>
      <c r="AQ1088" s="83">
        <v>45476</v>
      </c>
      <c r="AR1088" s="83"/>
      <c r="AS1088" s="82">
        <v>0</v>
      </c>
      <c r="AT1088" s="82"/>
      <c r="AU1088" s="83">
        <v>45777</v>
      </c>
      <c r="AV1088" s="82" t="s">
        <v>4979</v>
      </c>
      <c r="AW1088" s="82">
        <v>1</v>
      </c>
      <c r="AX1088" s="83"/>
      <c r="AY1088" s="82" t="s">
        <v>4963</v>
      </c>
      <c r="AZ1088" s="82">
        <v>1</v>
      </c>
      <c r="BA1088" s="82"/>
      <c r="BB1088" s="82"/>
      <c r="BC1088" s="87"/>
      <c r="BD1088" s="87"/>
      <c r="BE1088" s="87"/>
      <c r="BF1088" s="87"/>
      <c r="BG1088" s="82" t="s">
        <v>4888</v>
      </c>
      <c r="BH1088" s="82" t="s">
        <v>8809</v>
      </c>
      <c r="BI1088" s="82"/>
      <c r="BJ1088" s="82"/>
      <c r="BK1088" s="82"/>
      <c r="BL1088" s="86">
        <v>347036704.39999998</v>
      </c>
      <c r="BM1088" s="82">
        <v>2.4152</v>
      </c>
      <c r="BN1088" s="82" t="s">
        <v>8309</v>
      </c>
      <c r="BO1088" s="82"/>
      <c r="BP1088" s="88"/>
      <c r="BQ1088" s="88"/>
      <c r="BR1088" s="88"/>
      <c r="BS1088" s="82"/>
      <c r="BT1088" s="85"/>
    </row>
    <row r="1089" spans="1:72" hidden="1">
      <c r="A1089" s="82" t="s">
        <v>5163</v>
      </c>
      <c r="B1089" s="82" t="s">
        <v>5164</v>
      </c>
      <c r="C1089" s="82" t="s">
        <v>2952</v>
      </c>
      <c r="D1089" s="82" t="s">
        <v>6133</v>
      </c>
      <c r="E1089" s="82" t="s">
        <v>9601</v>
      </c>
      <c r="F1089" s="82" t="s">
        <v>4978</v>
      </c>
      <c r="G1089" s="83"/>
      <c r="H1089" s="84">
        <v>44530</v>
      </c>
      <c r="I1089" s="85"/>
      <c r="J1089" s="82">
        <v>1890.7</v>
      </c>
      <c r="K1089" s="86">
        <v>0</v>
      </c>
      <c r="L1089" s="82"/>
      <c r="M1089" s="82"/>
      <c r="N1089" s="82"/>
      <c r="O1089" s="82"/>
      <c r="P1089" s="82" t="s">
        <v>9602</v>
      </c>
      <c r="Q1089" s="86"/>
      <c r="R1089" s="82">
        <v>0</v>
      </c>
      <c r="S1089" s="86">
        <v>445300</v>
      </c>
      <c r="T1089" s="83">
        <v>45777</v>
      </c>
      <c r="U1089" s="82">
        <v>100</v>
      </c>
      <c r="V1089" s="82">
        <v>60741</v>
      </c>
      <c r="W1089" s="82" t="s">
        <v>4961</v>
      </c>
      <c r="X1089" s="82">
        <v>2937.7244000000001</v>
      </c>
      <c r="Y1089" s="86">
        <v>130816868.45</v>
      </c>
      <c r="Z1089" s="86"/>
      <c r="AA1089" s="82">
        <v>1934.7</v>
      </c>
      <c r="AB1089" s="86">
        <v>-2.27</v>
      </c>
      <c r="AC1089" s="86">
        <v>84192871</v>
      </c>
      <c r="AD1089" s="86">
        <v>84192871</v>
      </c>
      <c r="AE1089" s="86">
        <v>0</v>
      </c>
      <c r="AF1089" s="86">
        <v>-46623997.450000003</v>
      </c>
      <c r="AG1089" s="86">
        <v>-44664677.450000003</v>
      </c>
      <c r="AH1089" s="86">
        <v>-1959320</v>
      </c>
      <c r="AI1089" s="86"/>
      <c r="AJ1089" s="86">
        <v>14369144812.33</v>
      </c>
      <c r="AK1089" s="82">
        <v>0.58589999999999998</v>
      </c>
      <c r="AL1089" s="82" t="s">
        <v>9603</v>
      </c>
      <c r="AM1089" s="82" t="s">
        <v>4979</v>
      </c>
      <c r="AN1089" s="82">
        <v>776303</v>
      </c>
      <c r="AO1089" s="82" t="s">
        <v>9604</v>
      </c>
      <c r="AP1089" s="82"/>
      <c r="AQ1089" s="83"/>
      <c r="AR1089" s="83"/>
      <c r="AS1089" s="82">
        <v>0</v>
      </c>
      <c r="AT1089" s="82"/>
      <c r="AU1089" s="83">
        <v>45777</v>
      </c>
      <c r="AV1089" s="82" t="s">
        <v>4979</v>
      </c>
      <c r="AW1089" s="82">
        <v>10</v>
      </c>
      <c r="AX1089" s="83"/>
      <c r="AY1089" s="82" t="s">
        <v>4963</v>
      </c>
      <c r="AZ1089" s="82">
        <v>1</v>
      </c>
      <c r="BA1089" s="82"/>
      <c r="BB1089" s="82"/>
      <c r="BC1089" s="87"/>
      <c r="BD1089" s="87"/>
      <c r="BE1089" s="87"/>
      <c r="BF1089" s="87"/>
      <c r="BG1089" s="82" t="s">
        <v>4888</v>
      </c>
      <c r="BH1089" s="82" t="s">
        <v>8809</v>
      </c>
      <c r="BI1089" s="82"/>
      <c r="BJ1089" s="82"/>
      <c r="BK1089" s="82"/>
      <c r="BL1089" s="86">
        <v>84192871</v>
      </c>
      <c r="BM1089" s="82">
        <v>0.58589999999999998</v>
      </c>
      <c r="BN1089" s="82" t="s">
        <v>8400</v>
      </c>
      <c r="BO1089" s="82"/>
      <c r="BP1089" s="88"/>
      <c r="BQ1089" s="88"/>
      <c r="BR1089" s="88"/>
      <c r="BS1089" s="82"/>
      <c r="BT1089" s="85"/>
    </row>
    <row r="1090" spans="1:72" hidden="1">
      <c r="A1090" s="82" t="s">
        <v>5163</v>
      </c>
      <c r="B1090" s="82" t="s">
        <v>5164</v>
      </c>
      <c r="C1090" s="82" t="s">
        <v>2954</v>
      </c>
      <c r="D1090" s="82" t="s">
        <v>5342</v>
      </c>
      <c r="E1090" s="82" t="s">
        <v>8495</v>
      </c>
      <c r="F1090" s="82" t="s">
        <v>4978</v>
      </c>
      <c r="G1090" s="83"/>
      <c r="H1090" s="84">
        <v>49885</v>
      </c>
      <c r="I1090" s="85"/>
      <c r="J1090" s="82">
        <v>1503</v>
      </c>
      <c r="K1090" s="86">
        <v>0</v>
      </c>
      <c r="L1090" s="82"/>
      <c r="M1090" s="82"/>
      <c r="N1090" s="82"/>
      <c r="O1090" s="82"/>
      <c r="P1090" s="82" t="s">
        <v>4981</v>
      </c>
      <c r="Q1090" s="86"/>
      <c r="R1090" s="82">
        <v>0</v>
      </c>
      <c r="S1090" s="86">
        <v>249425</v>
      </c>
      <c r="T1090" s="83">
        <v>45777</v>
      </c>
      <c r="U1090" s="82">
        <v>100</v>
      </c>
      <c r="V1090" s="82">
        <v>6816</v>
      </c>
      <c r="W1090" s="82" t="s">
        <v>4961</v>
      </c>
      <c r="X1090" s="82">
        <v>1454.8290999999999</v>
      </c>
      <c r="Y1090" s="86">
        <v>72574149.650000006</v>
      </c>
      <c r="Z1090" s="86"/>
      <c r="AA1090" s="82">
        <v>1495.3</v>
      </c>
      <c r="AB1090" s="86">
        <v>0.51</v>
      </c>
      <c r="AC1090" s="86">
        <v>74977155</v>
      </c>
      <c r="AD1090" s="86">
        <v>74977155</v>
      </c>
      <c r="AE1090" s="86">
        <v>0</v>
      </c>
      <c r="AF1090" s="86">
        <v>2403005.35</v>
      </c>
      <c r="AG1090" s="86">
        <v>2018890.85</v>
      </c>
      <c r="AH1090" s="86">
        <v>384114.5</v>
      </c>
      <c r="AI1090" s="86"/>
      <c r="AJ1090" s="86">
        <v>14369144812.33</v>
      </c>
      <c r="AK1090" s="82">
        <v>0.52180000000000004</v>
      </c>
      <c r="AL1090" s="82" t="s">
        <v>8496</v>
      </c>
      <c r="AM1090" s="82" t="s">
        <v>4979</v>
      </c>
      <c r="AN1090" s="82">
        <v>8275</v>
      </c>
      <c r="AO1090" s="82" t="s">
        <v>4982</v>
      </c>
      <c r="AP1090" s="82"/>
      <c r="AQ1090" s="83">
        <v>45491</v>
      </c>
      <c r="AR1090" s="83"/>
      <c r="AS1090" s="82">
        <v>0</v>
      </c>
      <c r="AT1090" s="82"/>
      <c r="AU1090" s="83">
        <v>45777</v>
      </c>
      <c r="AV1090" s="82" t="s">
        <v>4979</v>
      </c>
      <c r="AW1090" s="82">
        <v>5</v>
      </c>
      <c r="AX1090" s="83"/>
      <c r="AY1090" s="82" t="s">
        <v>4963</v>
      </c>
      <c r="AZ1090" s="82">
        <v>1</v>
      </c>
      <c r="BA1090" s="82"/>
      <c r="BB1090" s="82"/>
      <c r="BC1090" s="87"/>
      <c r="BD1090" s="87"/>
      <c r="BE1090" s="87"/>
      <c r="BF1090" s="87"/>
      <c r="BG1090" s="82" t="s">
        <v>4888</v>
      </c>
      <c r="BH1090" s="82" t="s">
        <v>8809</v>
      </c>
      <c r="BI1090" s="82"/>
      <c r="BJ1090" s="82"/>
      <c r="BK1090" s="82"/>
      <c r="BL1090" s="86">
        <v>74977155</v>
      </c>
      <c r="BM1090" s="82">
        <v>0.52180000000000004</v>
      </c>
      <c r="BN1090" s="82" t="s">
        <v>4983</v>
      </c>
      <c r="BO1090" s="82"/>
      <c r="BP1090" s="88"/>
      <c r="BQ1090" s="88"/>
      <c r="BR1090" s="88"/>
      <c r="BS1090" s="82"/>
      <c r="BT1090" s="85"/>
    </row>
    <row r="1091" spans="1:72" hidden="1">
      <c r="A1091" s="82" t="s">
        <v>5163</v>
      </c>
      <c r="B1091" s="82" t="s">
        <v>5164</v>
      </c>
      <c r="C1091" s="82" t="s">
        <v>2970</v>
      </c>
      <c r="D1091" s="82" t="s">
        <v>5032</v>
      </c>
      <c r="E1091" s="82" t="s">
        <v>3357</v>
      </c>
      <c r="F1091" s="82" t="s">
        <v>4978</v>
      </c>
      <c r="G1091" s="83"/>
      <c r="H1091" s="84">
        <v>529575</v>
      </c>
      <c r="I1091" s="85"/>
      <c r="J1091" s="82">
        <v>134.75</v>
      </c>
      <c r="K1091" s="86">
        <v>0</v>
      </c>
      <c r="L1091" s="82"/>
      <c r="M1091" s="82"/>
      <c r="N1091" s="82"/>
      <c r="O1091" s="82"/>
      <c r="P1091" s="82" t="s">
        <v>5015</v>
      </c>
      <c r="Q1091" s="86"/>
      <c r="R1091" s="82">
        <v>0</v>
      </c>
      <c r="S1091" s="86">
        <v>529575</v>
      </c>
      <c r="T1091" s="83">
        <v>45777</v>
      </c>
      <c r="U1091" s="82">
        <v>100</v>
      </c>
      <c r="V1091" s="82">
        <v>24681</v>
      </c>
      <c r="W1091" s="82" t="s">
        <v>4961</v>
      </c>
      <c r="X1091" s="82">
        <v>188.41919999999999</v>
      </c>
      <c r="Y1091" s="86">
        <v>99782096.980000004</v>
      </c>
      <c r="Z1091" s="86"/>
      <c r="AA1091" s="82">
        <v>139.56</v>
      </c>
      <c r="AB1091" s="86">
        <v>-3.45</v>
      </c>
      <c r="AC1091" s="86">
        <v>71360231.25</v>
      </c>
      <c r="AD1091" s="86">
        <v>71360231.25</v>
      </c>
      <c r="AE1091" s="86">
        <v>0</v>
      </c>
      <c r="AF1091" s="86">
        <v>-28421865.73</v>
      </c>
      <c r="AG1091" s="86">
        <v>-25874609.98</v>
      </c>
      <c r="AH1091" s="86">
        <v>-2547255.75</v>
      </c>
      <c r="AI1091" s="86"/>
      <c r="AJ1091" s="86">
        <v>14369144812.33</v>
      </c>
      <c r="AK1091" s="82">
        <v>0.49659999999999999</v>
      </c>
      <c r="AL1091" s="82" t="s">
        <v>5033</v>
      </c>
      <c r="AM1091" s="82" t="s">
        <v>4979</v>
      </c>
      <c r="AN1091" s="82">
        <v>75305</v>
      </c>
      <c r="AO1091" s="82" t="s">
        <v>5034</v>
      </c>
      <c r="AP1091" s="82"/>
      <c r="AQ1091" s="83">
        <v>45553</v>
      </c>
      <c r="AR1091" s="83"/>
      <c r="AS1091" s="82">
        <v>0</v>
      </c>
      <c r="AT1091" s="82"/>
      <c r="AU1091" s="83">
        <v>45777</v>
      </c>
      <c r="AV1091" s="82" t="s">
        <v>4979</v>
      </c>
      <c r="AW1091" s="82">
        <v>1</v>
      </c>
      <c r="AX1091" s="83"/>
      <c r="AY1091" s="82" t="s">
        <v>4963</v>
      </c>
      <c r="AZ1091" s="82">
        <v>1</v>
      </c>
      <c r="BA1091" s="82"/>
      <c r="BB1091" s="82"/>
      <c r="BC1091" s="87"/>
      <c r="BD1091" s="87"/>
      <c r="BE1091" s="87"/>
      <c r="BF1091" s="87"/>
      <c r="BG1091" s="82" t="s">
        <v>4888</v>
      </c>
      <c r="BH1091" s="82" t="s">
        <v>8809</v>
      </c>
      <c r="BI1091" s="82"/>
      <c r="BJ1091" s="82"/>
      <c r="BK1091" s="82"/>
      <c r="BL1091" s="86">
        <v>71360231.25</v>
      </c>
      <c r="BM1091" s="82">
        <v>0.49659999999999999</v>
      </c>
      <c r="BN1091" s="82" t="s">
        <v>5002</v>
      </c>
      <c r="BO1091" s="82"/>
      <c r="BP1091" s="88"/>
      <c r="BQ1091" s="88"/>
      <c r="BR1091" s="88"/>
      <c r="BS1091" s="82"/>
      <c r="BT1091" s="85"/>
    </row>
    <row r="1092" spans="1:72" hidden="1">
      <c r="A1092" s="82" t="s">
        <v>5163</v>
      </c>
      <c r="B1092" s="82" t="s">
        <v>5164</v>
      </c>
      <c r="C1092" s="82" t="s">
        <v>3012</v>
      </c>
      <c r="D1092" s="82" t="s">
        <v>8499</v>
      </c>
      <c r="E1092" s="82" t="s">
        <v>8500</v>
      </c>
      <c r="F1092" s="82" t="s">
        <v>4978</v>
      </c>
      <c r="G1092" s="83"/>
      <c r="H1092" s="84">
        <v>32697</v>
      </c>
      <c r="I1092" s="85"/>
      <c r="J1092" s="82">
        <v>3379.7</v>
      </c>
      <c r="K1092" s="86">
        <v>0</v>
      </c>
      <c r="L1092" s="82"/>
      <c r="M1092" s="82"/>
      <c r="N1092" s="82"/>
      <c r="O1092" s="82"/>
      <c r="P1092" s="82" t="s">
        <v>8501</v>
      </c>
      <c r="Q1092" s="86"/>
      <c r="R1092" s="82">
        <v>0</v>
      </c>
      <c r="S1092" s="86">
        <v>32697</v>
      </c>
      <c r="T1092" s="83">
        <v>45777</v>
      </c>
      <c r="U1092" s="82">
        <v>100</v>
      </c>
      <c r="V1092" s="82">
        <v>6820</v>
      </c>
      <c r="W1092" s="82" t="s">
        <v>4961</v>
      </c>
      <c r="X1092" s="82">
        <v>3445.2195999999999</v>
      </c>
      <c r="Y1092" s="86">
        <v>112648345.3</v>
      </c>
      <c r="Z1092" s="86"/>
      <c r="AA1092" s="82">
        <v>3378.6</v>
      </c>
      <c r="AB1092" s="86">
        <v>0.03</v>
      </c>
      <c r="AC1092" s="86">
        <v>110506050.90000001</v>
      </c>
      <c r="AD1092" s="86">
        <v>110506050.90000001</v>
      </c>
      <c r="AE1092" s="86">
        <v>0</v>
      </c>
      <c r="AF1092" s="86">
        <v>-2142294.4</v>
      </c>
      <c r="AG1092" s="86">
        <v>-2178261.1</v>
      </c>
      <c r="AH1092" s="86">
        <v>35966.699999999997</v>
      </c>
      <c r="AI1092" s="86"/>
      <c r="AJ1092" s="86">
        <v>14369144812.33</v>
      </c>
      <c r="AK1092" s="82">
        <v>0.76910000000000001</v>
      </c>
      <c r="AL1092" s="82" t="s">
        <v>8502</v>
      </c>
      <c r="AM1092" s="82" t="s">
        <v>4979</v>
      </c>
      <c r="AN1092" s="82">
        <v>8315</v>
      </c>
      <c r="AO1092" s="82" t="s">
        <v>4998</v>
      </c>
      <c r="AP1092" s="82"/>
      <c r="AQ1092" s="83">
        <v>45469</v>
      </c>
      <c r="AR1092" s="83"/>
      <c r="AS1092" s="82">
        <v>0</v>
      </c>
      <c r="AT1092" s="82"/>
      <c r="AU1092" s="83">
        <v>45777</v>
      </c>
      <c r="AV1092" s="82" t="s">
        <v>4979</v>
      </c>
      <c r="AW1092" s="82">
        <v>1</v>
      </c>
      <c r="AX1092" s="83"/>
      <c r="AY1092" s="82" t="s">
        <v>4963</v>
      </c>
      <c r="AZ1092" s="82">
        <v>1</v>
      </c>
      <c r="BA1092" s="82"/>
      <c r="BB1092" s="82"/>
      <c r="BC1092" s="87"/>
      <c r="BD1092" s="87"/>
      <c r="BE1092" s="87"/>
      <c r="BF1092" s="87"/>
      <c r="BG1092" s="82" t="s">
        <v>4888</v>
      </c>
      <c r="BH1092" s="82" t="s">
        <v>8809</v>
      </c>
      <c r="BI1092" s="82"/>
      <c r="BJ1092" s="82"/>
      <c r="BK1092" s="82"/>
      <c r="BL1092" s="86">
        <v>110506050.90000001</v>
      </c>
      <c r="BM1092" s="82">
        <v>0.76910000000000001</v>
      </c>
      <c r="BN1092" s="82" t="s">
        <v>4998</v>
      </c>
      <c r="BO1092" s="82"/>
      <c r="BP1092" s="88"/>
      <c r="BQ1092" s="88"/>
      <c r="BR1092" s="88"/>
      <c r="BS1092" s="82"/>
      <c r="BT1092" s="85"/>
    </row>
    <row r="1093" spans="1:72" hidden="1">
      <c r="A1093" s="82" t="s">
        <v>5163</v>
      </c>
      <c r="B1093" s="82" t="s">
        <v>5164</v>
      </c>
      <c r="C1093" s="82" t="s">
        <v>3037</v>
      </c>
      <c r="D1093" s="82" t="s">
        <v>5332</v>
      </c>
      <c r="E1093" s="82" t="s">
        <v>8503</v>
      </c>
      <c r="F1093" s="82" t="s">
        <v>4978</v>
      </c>
      <c r="G1093" s="83"/>
      <c r="H1093" s="84">
        <v>8281</v>
      </c>
      <c r="I1093" s="85"/>
      <c r="J1093" s="82">
        <v>5172.5</v>
      </c>
      <c r="K1093" s="86">
        <v>0</v>
      </c>
      <c r="L1093" s="82"/>
      <c r="M1093" s="82"/>
      <c r="N1093" s="82"/>
      <c r="O1093" s="82"/>
      <c r="P1093" s="82" t="s">
        <v>5009</v>
      </c>
      <c r="Q1093" s="86"/>
      <c r="R1093" s="82">
        <v>0</v>
      </c>
      <c r="S1093" s="86">
        <v>8281</v>
      </c>
      <c r="T1093" s="83">
        <v>45777</v>
      </c>
      <c r="U1093" s="82">
        <v>100</v>
      </c>
      <c r="V1093" s="82">
        <v>6823</v>
      </c>
      <c r="W1093" s="82" t="s">
        <v>4961</v>
      </c>
      <c r="X1093" s="82">
        <v>5224.1891999999998</v>
      </c>
      <c r="Y1093" s="86">
        <v>43261510.770000003</v>
      </c>
      <c r="Z1093" s="86"/>
      <c r="AA1093" s="82"/>
      <c r="AB1093" s="86"/>
      <c r="AC1093" s="86">
        <v>42833472.5</v>
      </c>
      <c r="AD1093" s="86">
        <v>42833472.5</v>
      </c>
      <c r="AE1093" s="86">
        <v>0</v>
      </c>
      <c r="AF1093" s="86">
        <v>-428038.27</v>
      </c>
      <c r="AG1093" s="86"/>
      <c r="AH1093" s="86">
        <v>-428038.27</v>
      </c>
      <c r="AI1093" s="86"/>
      <c r="AJ1093" s="86">
        <v>14369144812.33</v>
      </c>
      <c r="AK1093" s="82">
        <v>0.29809999999999998</v>
      </c>
      <c r="AL1093" s="82" t="s">
        <v>8504</v>
      </c>
      <c r="AM1093" s="82" t="s">
        <v>4979</v>
      </c>
      <c r="AN1093" s="82">
        <v>8336</v>
      </c>
      <c r="AO1093" s="82" t="s">
        <v>5010</v>
      </c>
      <c r="AP1093" s="82"/>
      <c r="AQ1093" s="83">
        <v>45433</v>
      </c>
      <c r="AR1093" s="83"/>
      <c r="AS1093" s="82">
        <v>0</v>
      </c>
      <c r="AT1093" s="82"/>
      <c r="AU1093" s="83">
        <v>45777</v>
      </c>
      <c r="AV1093" s="82" t="s">
        <v>4979</v>
      </c>
      <c r="AW1093" s="82">
        <v>1</v>
      </c>
      <c r="AX1093" s="83"/>
      <c r="AY1093" s="82" t="s">
        <v>4963</v>
      </c>
      <c r="AZ1093" s="82">
        <v>1</v>
      </c>
      <c r="BA1093" s="82"/>
      <c r="BB1093" s="82"/>
      <c r="BC1093" s="87"/>
      <c r="BD1093" s="87"/>
      <c r="BE1093" s="87"/>
      <c r="BF1093" s="87"/>
      <c r="BG1093" s="82" t="s">
        <v>4888</v>
      </c>
      <c r="BH1093" s="82" t="s">
        <v>8809</v>
      </c>
      <c r="BI1093" s="82"/>
      <c r="BJ1093" s="82"/>
      <c r="BK1093" s="82"/>
      <c r="BL1093" s="86">
        <v>42833472.5</v>
      </c>
      <c r="BM1093" s="82">
        <v>0.29809999999999998</v>
      </c>
      <c r="BN1093" s="82" t="s">
        <v>5011</v>
      </c>
      <c r="BO1093" s="82"/>
      <c r="BP1093" s="88"/>
      <c r="BQ1093" s="88"/>
      <c r="BR1093" s="88"/>
      <c r="BS1093" s="82"/>
      <c r="BT1093" s="85"/>
    </row>
    <row r="1094" spans="1:72" hidden="1">
      <c r="A1094" s="82" t="s">
        <v>5163</v>
      </c>
      <c r="B1094" s="82" t="s">
        <v>5164</v>
      </c>
      <c r="C1094" s="82" t="s">
        <v>3088</v>
      </c>
      <c r="D1094" s="82" t="s">
        <v>3365</v>
      </c>
      <c r="E1094" s="82" t="s">
        <v>8661</v>
      </c>
      <c r="F1094" s="82" t="s">
        <v>4978</v>
      </c>
      <c r="G1094" s="83"/>
      <c r="H1094" s="84">
        <v>7531</v>
      </c>
      <c r="I1094" s="85"/>
      <c r="J1094" s="82">
        <v>11641</v>
      </c>
      <c r="K1094" s="86">
        <v>0</v>
      </c>
      <c r="L1094" s="82"/>
      <c r="M1094" s="82"/>
      <c r="N1094" s="82"/>
      <c r="O1094" s="82"/>
      <c r="P1094" s="82" t="s">
        <v>5019</v>
      </c>
      <c r="Q1094" s="86"/>
      <c r="R1094" s="82">
        <v>0</v>
      </c>
      <c r="S1094" s="86">
        <v>75310</v>
      </c>
      <c r="T1094" s="83">
        <v>45777</v>
      </c>
      <c r="U1094" s="82">
        <v>100</v>
      </c>
      <c r="V1094" s="82">
        <v>6829</v>
      </c>
      <c r="W1094" s="82" t="s">
        <v>4961</v>
      </c>
      <c r="X1094" s="82">
        <v>10634.965200000001</v>
      </c>
      <c r="Y1094" s="86">
        <v>80091922.810000002</v>
      </c>
      <c r="Z1094" s="86"/>
      <c r="AA1094" s="82">
        <v>11869</v>
      </c>
      <c r="AB1094" s="86">
        <v>-1.92</v>
      </c>
      <c r="AC1094" s="86">
        <v>87668371</v>
      </c>
      <c r="AD1094" s="86">
        <v>87668371</v>
      </c>
      <c r="AE1094" s="86">
        <v>0</v>
      </c>
      <c r="AF1094" s="86">
        <v>7576448.1900000004</v>
      </c>
      <c r="AG1094" s="86">
        <v>9293516.1899999995</v>
      </c>
      <c r="AH1094" s="86">
        <v>-1717068</v>
      </c>
      <c r="AI1094" s="86"/>
      <c r="AJ1094" s="86">
        <v>14369144812.33</v>
      </c>
      <c r="AK1094" s="82">
        <v>0.61009999999999998</v>
      </c>
      <c r="AL1094" s="82" t="s">
        <v>8662</v>
      </c>
      <c r="AM1094" s="82" t="s">
        <v>4979</v>
      </c>
      <c r="AN1094" s="82">
        <v>8368</v>
      </c>
      <c r="AO1094" s="82" t="s">
        <v>5019</v>
      </c>
      <c r="AP1094" s="82"/>
      <c r="AQ1094" s="83">
        <v>45133</v>
      </c>
      <c r="AR1094" s="83"/>
      <c r="AS1094" s="82">
        <v>0</v>
      </c>
      <c r="AT1094" s="82"/>
      <c r="AU1094" s="83">
        <v>45777</v>
      </c>
      <c r="AV1094" s="82" t="s">
        <v>4979</v>
      </c>
      <c r="AW1094" s="82">
        <v>10</v>
      </c>
      <c r="AX1094" s="83"/>
      <c r="AY1094" s="82" t="s">
        <v>4963</v>
      </c>
      <c r="AZ1094" s="82">
        <v>1</v>
      </c>
      <c r="BA1094" s="82"/>
      <c r="BB1094" s="82"/>
      <c r="BC1094" s="87"/>
      <c r="BD1094" s="87"/>
      <c r="BE1094" s="87"/>
      <c r="BF1094" s="87"/>
      <c r="BG1094" s="82" t="s">
        <v>4888</v>
      </c>
      <c r="BH1094" s="82" t="s">
        <v>8809</v>
      </c>
      <c r="BI1094" s="82"/>
      <c r="BJ1094" s="82"/>
      <c r="BK1094" s="82"/>
      <c r="BL1094" s="86">
        <v>87668371</v>
      </c>
      <c r="BM1094" s="82">
        <v>0.61009999999999998</v>
      </c>
      <c r="BN1094" s="82" t="s">
        <v>5020</v>
      </c>
      <c r="BO1094" s="82"/>
      <c r="BP1094" s="88"/>
      <c r="BQ1094" s="88"/>
      <c r="BR1094" s="88"/>
      <c r="BS1094" s="82"/>
      <c r="BT1094" s="85"/>
    </row>
    <row r="1095" spans="1:72" hidden="1">
      <c r="A1095" s="82" t="s">
        <v>5163</v>
      </c>
      <c r="B1095" s="82" t="s">
        <v>5164</v>
      </c>
      <c r="C1095" s="82" t="s">
        <v>3219</v>
      </c>
      <c r="D1095" s="82" t="s">
        <v>6177</v>
      </c>
      <c r="E1095" s="82" t="s">
        <v>8793</v>
      </c>
      <c r="F1095" s="82" t="s">
        <v>4978</v>
      </c>
      <c r="G1095" s="83"/>
      <c r="H1095" s="84">
        <v>94566</v>
      </c>
      <c r="I1095" s="85"/>
      <c r="J1095" s="82">
        <v>1285.0999999999999</v>
      </c>
      <c r="K1095" s="86">
        <v>0</v>
      </c>
      <c r="L1095" s="82"/>
      <c r="M1095" s="82"/>
      <c r="N1095" s="82"/>
      <c r="O1095" s="82"/>
      <c r="P1095" s="82" t="s">
        <v>8794</v>
      </c>
      <c r="Q1095" s="86"/>
      <c r="R1095" s="82">
        <v>0</v>
      </c>
      <c r="S1095" s="86">
        <v>189132</v>
      </c>
      <c r="T1095" s="83">
        <v>45777</v>
      </c>
      <c r="U1095" s="82">
        <v>100</v>
      </c>
      <c r="V1095" s="82">
        <v>24624</v>
      </c>
      <c r="W1095" s="82" t="s">
        <v>4961</v>
      </c>
      <c r="X1095" s="82">
        <v>1336.4593</v>
      </c>
      <c r="Y1095" s="86">
        <v>126383608.41</v>
      </c>
      <c r="Z1095" s="86"/>
      <c r="AA1095" s="82">
        <v>1334.8</v>
      </c>
      <c r="AB1095" s="86">
        <v>-3.72</v>
      </c>
      <c r="AC1095" s="86">
        <v>121526766.59999999</v>
      </c>
      <c r="AD1095" s="86">
        <v>121526766.59999999</v>
      </c>
      <c r="AE1095" s="86">
        <v>0</v>
      </c>
      <c r="AF1095" s="86">
        <v>-4856841.8099999996</v>
      </c>
      <c r="AG1095" s="86">
        <v>-156911.60999999999</v>
      </c>
      <c r="AH1095" s="86">
        <v>-4699930.2</v>
      </c>
      <c r="AI1095" s="86"/>
      <c r="AJ1095" s="86">
        <v>14369144812.33</v>
      </c>
      <c r="AK1095" s="82">
        <v>0.84570000000000001</v>
      </c>
      <c r="AL1095" s="82" t="s">
        <v>8795</v>
      </c>
      <c r="AM1095" s="82" t="s">
        <v>4979</v>
      </c>
      <c r="AN1095" s="82">
        <v>75269</v>
      </c>
      <c r="AO1095" s="82" t="s">
        <v>8796</v>
      </c>
      <c r="AP1095" s="82"/>
      <c r="AQ1095" s="83"/>
      <c r="AR1095" s="83"/>
      <c r="AS1095" s="82">
        <v>0</v>
      </c>
      <c r="AT1095" s="82"/>
      <c r="AU1095" s="83">
        <v>45777</v>
      </c>
      <c r="AV1095" s="82" t="s">
        <v>4979</v>
      </c>
      <c r="AW1095" s="82">
        <v>2</v>
      </c>
      <c r="AX1095" s="83"/>
      <c r="AY1095" s="82" t="s">
        <v>4963</v>
      </c>
      <c r="AZ1095" s="82">
        <v>1</v>
      </c>
      <c r="BA1095" s="82"/>
      <c r="BB1095" s="82"/>
      <c r="BC1095" s="87"/>
      <c r="BD1095" s="87"/>
      <c r="BE1095" s="87"/>
      <c r="BF1095" s="87"/>
      <c r="BG1095" s="82" t="s">
        <v>4888</v>
      </c>
      <c r="BH1095" s="82" t="s">
        <v>8809</v>
      </c>
      <c r="BI1095" s="82"/>
      <c r="BJ1095" s="82"/>
      <c r="BK1095" s="82"/>
      <c r="BL1095" s="86">
        <v>121526766.59999999</v>
      </c>
      <c r="BM1095" s="82">
        <v>0.84570000000000001</v>
      </c>
      <c r="BN1095" s="82" t="s">
        <v>8797</v>
      </c>
      <c r="BO1095" s="82"/>
      <c r="BP1095" s="88"/>
      <c r="BQ1095" s="88"/>
      <c r="BR1095" s="88"/>
      <c r="BS1095" s="82"/>
      <c r="BT1095" s="85"/>
    </row>
    <row r="1096" spans="1:72" hidden="1">
      <c r="A1096" s="82" t="s">
        <v>5163</v>
      </c>
      <c r="B1096" s="82" t="s">
        <v>5164</v>
      </c>
      <c r="C1096" s="82" t="s">
        <v>12190</v>
      </c>
      <c r="D1096" s="82" t="s">
        <v>8611</v>
      </c>
      <c r="E1096" s="82" t="s">
        <v>3367</v>
      </c>
      <c r="F1096" s="82" t="s">
        <v>4978</v>
      </c>
      <c r="G1096" s="83"/>
      <c r="H1096" s="84">
        <v>183579</v>
      </c>
      <c r="I1096" s="85"/>
      <c r="J1096" s="82">
        <v>522.35</v>
      </c>
      <c r="K1096" s="86">
        <v>0</v>
      </c>
      <c r="L1096" s="82"/>
      <c r="M1096" s="82"/>
      <c r="N1096" s="82"/>
      <c r="O1096" s="82"/>
      <c r="P1096" s="82" t="s">
        <v>8612</v>
      </c>
      <c r="Q1096" s="86"/>
      <c r="R1096" s="82">
        <v>0</v>
      </c>
      <c r="S1096" s="86">
        <v>367158</v>
      </c>
      <c r="T1096" s="83">
        <v>45777</v>
      </c>
      <c r="U1096" s="82">
        <v>100</v>
      </c>
      <c r="V1096" s="82">
        <v>174238</v>
      </c>
      <c r="W1096" s="82" t="s">
        <v>4961</v>
      </c>
      <c r="X1096" s="82">
        <v>476.48559999999998</v>
      </c>
      <c r="Y1096" s="86">
        <v>87472752.049999997</v>
      </c>
      <c r="Z1096" s="86"/>
      <c r="AA1096" s="82">
        <v>529.15</v>
      </c>
      <c r="AB1096" s="86">
        <v>-1.29</v>
      </c>
      <c r="AC1096" s="86">
        <v>95892490.650000006</v>
      </c>
      <c r="AD1096" s="86">
        <v>95892490.650000006</v>
      </c>
      <c r="AE1096" s="86">
        <v>0</v>
      </c>
      <c r="AF1096" s="86">
        <v>8419738.5999999996</v>
      </c>
      <c r="AG1096" s="86">
        <v>9668075.8000000007</v>
      </c>
      <c r="AH1096" s="86">
        <v>-1248337.2</v>
      </c>
      <c r="AI1096" s="86"/>
      <c r="AJ1096" s="86">
        <v>14369144812.33</v>
      </c>
      <c r="AK1096" s="82">
        <v>0.66739999999999999</v>
      </c>
      <c r="AL1096" s="82" t="s">
        <v>8613</v>
      </c>
      <c r="AM1096" s="82" t="s">
        <v>4979</v>
      </c>
      <c r="AN1096" s="82">
        <v>74134</v>
      </c>
      <c r="AO1096" s="82" t="s">
        <v>8614</v>
      </c>
      <c r="AP1096" s="82"/>
      <c r="AQ1096" s="83">
        <v>45750</v>
      </c>
      <c r="AR1096" s="83"/>
      <c r="AS1096" s="82">
        <v>0</v>
      </c>
      <c r="AT1096" s="82"/>
      <c r="AU1096" s="83">
        <v>45777</v>
      </c>
      <c r="AV1096" s="82" t="s">
        <v>4979</v>
      </c>
      <c r="AW1096" s="82">
        <v>2</v>
      </c>
      <c r="AX1096" s="83"/>
      <c r="AY1096" s="82" t="s">
        <v>4963</v>
      </c>
      <c r="AZ1096" s="82">
        <v>1</v>
      </c>
      <c r="BA1096" s="82"/>
      <c r="BB1096" s="82"/>
      <c r="BC1096" s="87"/>
      <c r="BD1096" s="87"/>
      <c r="BE1096" s="87"/>
      <c r="BF1096" s="87"/>
      <c r="BG1096" s="82" t="s">
        <v>4888</v>
      </c>
      <c r="BH1096" s="82" t="s">
        <v>8809</v>
      </c>
      <c r="BI1096" s="82"/>
      <c r="BJ1096" s="82"/>
      <c r="BK1096" s="82"/>
      <c r="BL1096" s="86">
        <v>95892490.650000006</v>
      </c>
      <c r="BM1096" s="82">
        <v>0.66739999999999999</v>
      </c>
      <c r="BN1096" s="82" t="s">
        <v>4980</v>
      </c>
      <c r="BO1096" s="82"/>
      <c r="BP1096" s="88"/>
      <c r="BQ1096" s="88"/>
      <c r="BR1096" s="88"/>
      <c r="BS1096" s="82"/>
      <c r="BT1096" s="85"/>
    </row>
    <row r="1097" spans="1:72" hidden="1">
      <c r="A1097" s="82" t="s">
        <v>5163</v>
      </c>
      <c r="B1097" s="82" t="s">
        <v>5164</v>
      </c>
      <c r="C1097" s="82" t="s">
        <v>21841</v>
      </c>
      <c r="D1097" s="82" t="s">
        <v>21842</v>
      </c>
      <c r="E1097" s="82" t="s">
        <v>4965</v>
      </c>
      <c r="F1097" s="82" t="s">
        <v>4966</v>
      </c>
      <c r="G1097" s="83">
        <v>45779</v>
      </c>
      <c r="H1097" s="84">
        <v>4643237.5130000003</v>
      </c>
      <c r="I1097" s="85"/>
      <c r="J1097" s="82">
        <v>99.98357</v>
      </c>
      <c r="K1097" s="86">
        <v>0</v>
      </c>
      <c r="L1097" s="82"/>
      <c r="M1097" s="82"/>
      <c r="N1097" s="82"/>
      <c r="O1097" s="82"/>
      <c r="P1097" s="82" t="s">
        <v>4967</v>
      </c>
      <c r="Q1097" s="86">
        <v>464323751.30000001</v>
      </c>
      <c r="R1097" s="82">
        <v>0.01</v>
      </c>
      <c r="S1097" s="86">
        <v>464323751.30000001</v>
      </c>
      <c r="T1097" s="83">
        <v>45777</v>
      </c>
      <c r="U1097" s="82">
        <v>247</v>
      </c>
      <c r="V1097" s="82">
        <v>178347</v>
      </c>
      <c r="W1097" s="82" t="s">
        <v>4961</v>
      </c>
      <c r="X1097" s="82">
        <v>99.967100000000002</v>
      </c>
      <c r="Y1097" s="86">
        <v>464171202.39999998</v>
      </c>
      <c r="Z1097" s="86">
        <v>464247476.83999997</v>
      </c>
      <c r="AA1097" s="82"/>
      <c r="AB1097" s="86"/>
      <c r="AC1097" s="86">
        <v>464247476.83999997</v>
      </c>
      <c r="AD1097" s="86">
        <v>464247476.83999997</v>
      </c>
      <c r="AE1097" s="86">
        <v>76274.44</v>
      </c>
      <c r="AF1097" s="86">
        <v>0</v>
      </c>
      <c r="AG1097" s="86"/>
      <c r="AH1097" s="86">
        <v>0</v>
      </c>
      <c r="AI1097" s="86"/>
      <c r="AJ1097" s="86">
        <v>14369144812.33</v>
      </c>
      <c r="AK1097" s="82">
        <v>3.2309000000000001</v>
      </c>
      <c r="AL1097" s="82" t="s">
        <v>21843</v>
      </c>
      <c r="AM1097" s="82" t="s">
        <v>4968</v>
      </c>
      <c r="AN1097" s="82">
        <v>73640</v>
      </c>
      <c r="AO1097" s="82" t="s">
        <v>4967</v>
      </c>
      <c r="AP1097" s="82"/>
      <c r="AQ1097" s="83"/>
      <c r="AR1097" s="83"/>
      <c r="AS1097" s="82">
        <v>2</v>
      </c>
      <c r="AT1097" s="82"/>
      <c r="AU1097" s="83">
        <v>45777</v>
      </c>
      <c r="AV1097" s="82" t="s">
        <v>4968</v>
      </c>
      <c r="AW1097" s="82">
        <v>100</v>
      </c>
      <c r="AX1097" s="83"/>
      <c r="AY1097" s="82" t="s">
        <v>4969</v>
      </c>
      <c r="AZ1097" s="82">
        <v>1</v>
      </c>
      <c r="BA1097" s="82"/>
      <c r="BB1097" s="82"/>
      <c r="BC1097" s="87"/>
      <c r="BD1097" s="87"/>
      <c r="BE1097" s="87"/>
      <c r="BF1097" s="87"/>
      <c r="BG1097" s="82" t="s">
        <v>4888</v>
      </c>
      <c r="BH1097" s="82" t="s">
        <v>8809</v>
      </c>
      <c r="BI1097" s="82"/>
      <c r="BJ1097" s="82"/>
      <c r="BK1097" s="82"/>
      <c r="BL1097" s="86">
        <v>464247476.83999997</v>
      </c>
      <c r="BM1097" s="82">
        <v>3.2309000000000001</v>
      </c>
      <c r="BN1097" s="82" t="s">
        <v>4967</v>
      </c>
      <c r="BO1097" s="82"/>
      <c r="BP1097" s="88"/>
      <c r="BQ1097" s="88"/>
      <c r="BR1097" s="88"/>
      <c r="BS1097" s="82"/>
      <c r="BT1097" s="85"/>
    </row>
    <row r="1098" spans="1:72" hidden="1">
      <c r="A1098" s="82" t="s">
        <v>5163</v>
      </c>
      <c r="B1098" s="82" t="s">
        <v>5164</v>
      </c>
      <c r="C1098" s="82"/>
      <c r="D1098" s="82"/>
      <c r="E1098" s="82"/>
      <c r="F1098" s="82" t="s">
        <v>4970</v>
      </c>
      <c r="G1098" s="83"/>
      <c r="H1098" s="84"/>
      <c r="I1098" s="85"/>
      <c r="J1098" s="82"/>
      <c r="K1098" s="86"/>
      <c r="L1098" s="82"/>
      <c r="M1098" s="82"/>
      <c r="N1098" s="82"/>
      <c r="O1098" s="82"/>
      <c r="P1098" s="82" t="s">
        <v>4971</v>
      </c>
      <c r="Q1098" s="86"/>
      <c r="R1098" s="82">
        <v>0</v>
      </c>
      <c r="S1098" s="86"/>
      <c r="T1098" s="83">
        <v>45777</v>
      </c>
      <c r="U1098" s="82"/>
      <c r="V1098" s="82"/>
      <c r="W1098" s="82"/>
      <c r="X1098" s="82"/>
      <c r="Y1098" s="86"/>
      <c r="Z1098" s="86"/>
      <c r="AA1098" s="82"/>
      <c r="AB1098" s="86"/>
      <c r="AC1098" s="86">
        <v>15914398.77</v>
      </c>
      <c r="AD1098" s="86">
        <v>15914398.77</v>
      </c>
      <c r="AE1098" s="86"/>
      <c r="AF1098" s="86"/>
      <c r="AG1098" s="86"/>
      <c r="AH1098" s="86">
        <v>0</v>
      </c>
      <c r="AI1098" s="86"/>
      <c r="AJ1098" s="86"/>
      <c r="AK1098" s="82">
        <v>0.111</v>
      </c>
      <c r="AL1098" s="82"/>
      <c r="AM1098" s="82"/>
      <c r="AN1098" s="82"/>
      <c r="AO1098" s="82" t="s">
        <v>4971</v>
      </c>
      <c r="AP1098" s="82"/>
      <c r="AQ1098" s="83"/>
      <c r="AR1098" s="83"/>
      <c r="AS1098" s="82"/>
      <c r="AT1098" s="82"/>
      <c r="AU1098" s="83"/>
      <c r="AV1098" s="82"/>
      <c r="AW1098" s="82"/>
      <c r="AX1098" s="83"/>
      <c r="AY1098" s="82" t="s">
        <v>4963</v>
      </c>
      <c r="AZ1098" s="82">
        <v>1</v>
      </c>
      <c r="BA1098" s="82"/>
      <c r="BB1098" s="82"/>
      <c r="BC1098" s="87"/>
      <c r="BD1098" s="87"/>
      <c r="BE1098" s="87"/>
      <c r="BF1098" s="87"/>
      <c r="BG1098" s="82" t="s">
        <v>4888</v>
      </c>
      <c r="BH1098" s="82" t="s">
        <v>8809</v>
      </c>
      <c r="BI1098" s="82"/>
      <c r="BJ1098" s="82"/>
      <c r="BK1098" s="82"/>
      <c r="BL1098" s="86">
        <v>15914398.77</v>
      </c>
      <c r="BM1098" s="82">
        <v>0.111</v>
      </c>
      <c r="BN1098" s="82" t="s">
        <v>4971</v>
      </c>
      <c r="BO1098" s="82"/>
      <c r="BP1098" s="88"/>
      <c r="BQ1098" s="88"/>
      <c r="BR1098" s="88"/>
      <c r="BS1098" s="82"/>
      <c r="BT1098" s="85"/>
    </row>
    <row r="1099" spans="1:72" hidden="1">
      <c r="A1099" s="82" t="s">
        <v>5165</v>
      </c>
      <c r="B1099" s="82" t="s">
        <v>5166</v>
      </c>
      <c r="C1099" s="82" t="s">
        <v>41</v>
      </c>
      <c r="D1099" s="82" t="s">
        <v>5359</v>
      </c>
      <c r="E1099" s="82" t="s">
        <v>8959</v>
      </c>
      <c r="F1099" s="82" t="s">
        <v>4978</v>
      </c>
      <c r="G1099" s="83"/>
      <c r="H1099" s="84">
        <v>7709</v>
      </c>
      <c r="I1099" s="85"/>
      <c r="J1099" s="82">
        <v>5522.5</v>
      </c>
      <c r="K1099" s="86">
        <v>0</v>
      </c>
      <c r="L1099" s="82"/>
      <c r="M1099" s="82"/>
      <c r="N1099" s="82"/>
      <c r="O1099" s="82"/>
      <c r="P1099" s="82" t="s">
        <v>5039</v>
      </c>
      <c r="Q1099" s="86"/>
      <c r="R1099" s="82">
        <v>0</v>
      </c>
      <c r="S1099" s="86">
        <v>15418</v>
      </c>
      <c r="T1099" s="83">
        <v>45777</v>
      </c>
      <c r="U1099" s="82">
        <v>100</v>
      </c>
      <c r="V1099" s="82">
        <v>6432</v>
      </c>
      <c r="W1099" s="82" t="s">
        <v>4961</v>
      </c>
      <c r="X1099" s="82">
        <v>5462.9627</v>
      </c>
      <c r="Y1099" s="86">
        <v>42113979.170000002</v>
      </c>
      <c r="Z1099" s="86"/>
      <c r="AA1099" s="82">
        <v>5583.5</v>
      </c>
      <c r="AB1099" s="86">
        <v>-1.0900000000000001</v>
      </c>
      <c r="AC1099" s="86">
        <v>42572952.5</v>
      </c>
      <c r="AD1099" s="86">
        <v>42572952.5</v>
      </c>
      <c r="AE1099" s="86">
        <v>0</v>
      </c>
      <c r="AF1099" s="86">
        <v>458973.33</v>
      </c>
      <c r="AG1099" s="86">
        <v>929222.33</v>
      </c>
      <c r="AH1099" s="86">
        <v>-470249</v>
      </c>
      <c r="AI1099" s="86"/>
      <c r="AJ1099" s="86">
        <v>8866971309.3400002</v>
      </c>
      <c r="AK1099" s="82">
        <v>0.48010000000000003</v>
      </c>
      <c r="AL1099" s="82" t="s">
        <v>8960</v>
      </c>
      <c r="AM1099" s="82" t="s">
        <v>4979</v>
      </c>
      <c r="AN1099" s="82">
        <v>5960</v>
      </c>
      <c r="AO1099" s="82" t="s">
        <v>5041</v>
      </c>
      <c r="AP1099" s="82"/>
      <c r="AQ1099" s="83"/>
      <c r="AR1099" s="83"/>
      <c r="AS1099" s="82">
        <v>0</v>
      </c>
      <c r="AT1099" s="82"/>
      <c r="AU1099" s="83">
        <v>45777</v>
      </c>
      <c r="AV1099" s="82" t="s">
        <v>4979</v>
      </c>
      <c r="AW1099" s="82">
        <v>2</v>
      </c>
      <c r="AX1099" s="83"/>
      <c r="AY1099" s="82" t="s">
        <v>4963</v>
      </c>
      <c r="AZ1099" s="82">
        <v>1</v>
      </c>
      <c r="BA1099" s="82"/>
      <c r="BB1099" s="82"/>
      <c r="BC1099" s="87"/>
      <c r="BD1099" s="87"/>
      <c r="BE1099" s="87"/>
      <c r="BF1099" s="87"/>
      <c r="BG1099" s="82" t="s">
        <v>4888</v>
      </c>
      <c r="BH1099" s="82" t="s">
        <v>8819</v>
      </c>
      <c r="BI1099" s="82"/>
      <c r="BJ1099" s="82"/>
      <c r="BK1099" s="82"/>
      <c r="BL1099" s="86">
        <v>42572952.5</v>
      </c>
      <c r="BM1099" s="82">
        <v>0.48010000000000003</v>
      </c>
      <c r="BN1099" s="82" t="s">
        <v>5002</v>
      </c>
      <c r="BO1099" s="82"/>
      <c r="BP1099" s="88"/>
      <c r="BQ1099" s="88"/>
      <c r="BR1099" s="88"/>
      <c r="BS1099" s="82"/>
      <c r="BT1099" s="85"/>
    </row>
    <row r="1100" spans="1:72" hidden="1">
      <c r="A1100" s="82" t="s">
        <v>5165</v>
      </c>
      <c r="B1100" s="82" t="s">
        <v>5166</v>
      </c>
      <c r="C1100" s="82" t="s">
        <v>78</v>
      </c>
      <c r="D1100" s="82" t="s">
        <v>5107</v>
      </c>
      <c r="E1100" s="82" t="s">
        <v>5108</v>
      </c>
      <c r="F1100" s="82" t="s">
        <v>4978</v>
      </c>
      <c r="G1100" s="83"/>
      <c r="H1100" s="84">
        <v>100346</v>
      </c>
      <c r="I1100" s="85"/>
      <c r="J1100" s="82">
        <v>876.9</v>
      </c>
      <c r="K1100" s="86">
        <v>0</v>
      </c>
      <c r="L1100" s="82"/>
      <c r="M1100" s="82"/>
      <c r="N1100" s="82"/>
      <c r="O1100" s="82"/>
      <c r="P1100" s="82" t="s">
        <v>5109</v>
      </c>
      <c r="Q1100" s="86"/>
      <c r="R1100" s="82">
        <v>0</v>
      </c>
      <c r="S1100" s="86">
        <v>1003460</v>
      </c>
      <c r="T1100" s="83">
        <v>45777</v>
      </c>
      <c r="U1100" s="82">
        <v>100</v>
      </c>
      <c r="V1100" s="82">
        <v>6439</v>
      </c>
      <c r="W1100" s="82" t="s">
        <v>4961</v>
      </c>
      <c r="X1100" s="82">
        <v>1367.0944</v>
      </c>
      <c r="Y1100" s="86">
        <v>137182449.91999999</v>
      </c>
      <c r="Z1100" s="86"/>
      <c r="AA1100" s="82">
        <v>889.15</v>
      </c>
      <c r="AB1100" s="86">
        <v>-1.38</v>
      </c>
      <c r="AC1100" s="86">
        <v>87993407.400000006</v>
      </c>
      <c r="AD1100" s="86">
        <v>87993407.400000006</v>
      </c>
      <c r="AE1100" s="86">
        <v>0</v>
      </c>
      <c r="AF1100" s="86">
        <v>-49189042.520000003</v>
      </c>
      <c r="AG1100" s="86">
        <v>-47959804.020000003</v>
      </c>
      <c r="AH1100" s="86">
        <v>-1229238.5</v>
      </c>
      <c r="AI1100" s="86"/>
      <c r="AJ1100" s="86">
        <v>8866971309.3400002</v>
      </c>
      <c r="AK1100" s="82">
        <v>0.99239999999999995</v>
      </c>
      <c r="AL1100" s="82" t="s">
        <v>5110</v>
      </c>
      <c r="AM1100" s="82" t="s">
        <v>4979</v>
      </c>
      <c r="AN1100" s="82">
        <v>5984</v>
      </c>
      <c r="AO1100" s="82" t="s">
        <v>5015</v>
      </c>
      <c r="AP1100" s="82"/>
      <c r="AQ1100" s="83">
        <v>45426</v>
      </c>
      <c r="AR1100" s="83"/>
      <c r="AS1100" s="82">
        <v>0</v>
      </c>
      <c r="AT1100" s="82"/>
      <c r="AU1100" s="83">
        <v>45777</v>
      </c>
      <c r="AV1100" s="82" t="s">
        <v>4979</v>
      </c>
      <c r="AW1100" s="82">
        <v>10</v>
      </c>
      <c r="AX1100" s="83"/>
      <c r="AY1100" s="82" t="s">
        <v>4963</v>
      </c>
      <c r="AZ1100" s="82">
        <v>1</v>
      </c>
      <c r="BA1100" s="82"/>
      <c r="BB1100" s="82"/>
      <c r="BC1100" s="87"/>
      <c r="BD1100" s="87"/>
      <c r="BE1100" s="87"/>
      <c r="BF1100" s="87"/>
      <c r="BG1100" s="82" t="s">
        <v>4888</v>
      </c>
      <c r="BH1100" s="82" t="s">
        <v>8819</v>
      </c>
      <c r="BI1100" s="82"/>
      <c r="BJ1100" s="82"/>
      <c r="BK1100" s="82"/>
      <c r="BL1100" s="86">
        <v>87993407.400000006</v>
      </c>
      <c r="BM1100" s="82">
        <v>0.99239999999999995</v>
      </c>
      <c r="BN1100" s="82" t="s">
        <v>5002</v>
      </c>
      <c r="BO1100" s="82"/>
      <c r="BP1100" s="88"/>
      <c r="BQ1100" s="88"/>
      <c r="BR1100" s="88"/>
      <c r="BS1100" s="82"/>
      <c r="BT1100" s="85"/>
    </row>
    <row r="1101" spans="1:72" hidden="1">
      <c r="A1101" s="82" t="s">
        <v>5165</v>
      </c>
      <c r="B1101" s="82" t="s">
        <v>5166</v>
      </c>
      <c r="C1101" s="82" t="s">
        <v>12336</v>
      </c>
      <c r="D1101" s="82" t="s">
        <v>12335</v>
      </c>
      <c r="E1101" s="82" t="s">
        <v>12397</v>
      </c>
      <c r="F1101" s="82" t="s">
        <v>4978</v>
      </c>
      <c r="G1101" s="83"/>
      <c r="H1101" s="84">
        <v>537216</v>
      </c>
      <c r="I1101" s="85"/>
      <c r="J1101" s="82">
        <v>418.65</v>
      </c>
      <c r="K1101" s="86">
        <v>0</v>
      </c>
      <c r="L1101" s="82"/>
      <c r="M1101" s="82"/>
      <c r="N1101" s="82"/>
      <c r="O1101" s="82"/>
      <c r="P1101" s="82" t="s">
        <v>4987</v>
      </c>
      <c r="Q1101" s="86"/>
      <c r="R1101" s="82">
        <v>0</v>
      </c>
      <c r="S1101" s="86">
        <v>5372160</v>
      </c>
      <c r="T1101" s="83">
        <v>45777</v>
      </c>
      <c r="U1101" s="82">
        <v>100</v>
      </c>
      <c r="V1101" s="82">
        <v>175990</v>
      </c>
      <c r="W1101" s="82" t="s">
        <v>4961</v>
      </c>
      <c r="X1101" s="82">
        <v>464.03840000000002</v>
      </c>
      <c r="Y1101" s="86">
        <v>249288869.00999999</v>
      </c>
      <c r="Z1101" s="86"/>
      <c r="AA1101" s="82">
        <v>425.65</v>
      </c>
      <c r="AB1101" s="86">
        <v>-1.64</v>
      </c>
      <c r="AC1101" s="86">
        <v>224905478.40000001</v>
      </c>
      <c r="AD1101" s="86">
        <v>224905478.40000001</v>
      </c>
      <c r="AE1101" s="86">
        <v>0</v>
      </c>
      <c r="AF1101" s="86">
        <v>-24383390.609999999</v>
      </c>
      <c r="AG1101" s="86">
        <v>-20622878.609999999</v>
      </c>
      <c r="AH1101" s="86">
        <v>-3760512</v>
      </c>
      <c r="AI1101" s="86"/>
      <c r="AJ1101" s="86">
        <v>8866971309.3400002</v>
      </c>
      <c r="AK1101" s="82">
        <v>2.5364</v>
      </c>
      <c r="AL1101" s="82" t="s">
        <v>12398</v>
      </c>
      <c r="AM1101" s="82" t="s">
        <v>4979</v>
      </c>
      <c r="AN1101" s="82">
        <v>781799</v>
      </c>
      <c r="AO1101" s="82" t="s">
        <v>4988</v>
      </c>
      <c r="AP1101" s="82"/>
      <c r="AQ1101" s="83"/>
      <c r="AR1101" s="83"/>
      <c r="AS1101" s="82">
        <v>0</v>
      </c>
      <c r="AT1101" s="82"/>
      <c r="AU1101" s="83">
        <v>45777</v>
      </c>
      <c r="AV1101" s="82" t="s">
        <v>4979</v>
      </c>
      <c r="AW1101" s="82">
        <v>10</v>
      </c>
      <c r="AX1101" s="83"/>
      <c r="AY1101" s="82" t="s">
        <v>4963</v>
      </c>
      <c r="AZ1101" s="82">
        <v>1</v>
      </c>
      <c r="BA1101" s="82"/>
      <c r="BB1101" s="82"/>
      <c r="BC1101" s="87"/>
      <c r="BD1101" s="87"/>
      <c r="BE1101" s="87"/>
      <c r="BF1101" s="87"/>
      <c r="BG1101" s="82" t="s">
        <v>4888</v>
      </c>
      <c r="BH1101" s="82" t="s">
        <v>8819</v>
      </c>
      <c r="BI1101" s="82"/>
      <c r="BJ1101" s="82"/>
      <c r="BK1101" s="82"/>
      <c r="BL1101" s="86">
        <v>224905478.40000001</v>
      </c>
      <c r="BM1101" s="82">
        <v>2.5364</v>
      </c>
      <c r="BN1101" s="82" t="s">
        <v>4988</v>
      </c>
      <c r="BO1101" s="82"/>
      <c r="BP1101" s="88"/>
      <c r="BQ1101" s="88"/>
      <c r="BR1101" s="88"/>
      <c r="BS1101" s="82"/>
      <c r="BT1101" s="85"/>
    </row>
    <row r="1102" spans="1:72" hidden="1">
      <c r="A1102" s="82" t="s">
        <v>5165</v>
      </c>
      <c r="B1102" s="82" t="s">
        <v>5166</v>
      </c>
      <c r="C1102" s="82" t="s">
        <v>303</v>
      </c>
      <c r="D1102" s="82" t="s">
        <v>5114</v>
      </c>
      <c r="E1102" s="82" t="s">
        <v>3344</v>
      </c>
      <c r="F1102" s="82" t="s">
        <v>4978</v>
      </c>
      <c r="G1102" s="83"/>
      <c r="H1102" s="84">
        <v>123303</v>
      </c>
      <c r="I1102" s="85"/>
      <c r="J1102" s="82">
        <v>861.1</v>
      </c>
      <c r="K1102" s="86">
        <v>0</v>
      </c>
      <c r="L1102" s="82"/>
      <c r="M1102" s="82"/>
      <c r="N1102" s="82"/>
      <c r="O1102" s="82"/>
      <c r="P1102" s="82" t="s">
        <v>5082</v>
      </c>
      <c r="Q1102" s="86"/>
      <c r="R1102" s="82">
        <v>0</v>
      </c>
      <c r="S1102" s="86">
        <v>246606</v>
      </c>
      <c r="T1102" s="83">
        <v>45777</v>
      </c>
      <c r="U1102" s="82">
        <v>100</v>
      </c>
      <c r="V1102" s="82">
        <v>156556</v>
      </c>
      <c r="W1102" s="82" t="s">
        <v>4961</v>
      </c>
      <c r="X1102" s="82">
        <v>579.2029</v>
      </c>
      <c r="Y1102" s="86">
        <v>71417448.989999995</v>
      </c>
      <c r="Z1102" s="86"/>
      <c r="AA1102" s="82">
        <v>860.8</v>
      </c>
      <c r="AB1102" s="86">
        <v>0.03</v>
      </c>
      <c r="AC1102" s="86">
        <v>106176213.3</v>
      </c>
      <c r="AD1102" s="86">
        <v>106176213.3</v>
      </c>
      <c r="AE1102" s="86">
        <v>0</v>
      </c>
      <c r="AF1102" s="86">
        <v>34758764.310000002</v>
      </c>
      <c r="AG1102" s="86">
        <v>34721773.409999996</v>
      </c>
      <c r="AH1102" s="86">
        <v>36990.9</v>
      </c>
      <c r="AI1102" s="86"/>
      <c r="AJ1102" s="86">
        <v>8866971309.3400002</v>
      </c>
      <c r="AK1102" s="82">
        <v>1.1974</v>
      </c>
      <c r="AL1102" s="82" t="s">
        <v>5115</v>
      </c>
      <c r="AM1102" s="82" t="s">
        <v>4979</v>
      </c>
      <c r="AN1102" s="82">
        <v>796697</v>
      </c>
      <c r="AO1102" s="82" t="s">
        <v>5041</v>
      </c>
      <c r="AP1102" s="82"/>
      <c r="AQ1102" s="83"/>
      <c r="AR1102" s="83"/>
      <c r="AS1102" s="82">
        <v>0</v>
      </c>
      <c r="AT1102" s="82"/>
      <c r="AU1102" s="83">
        <v>45777</v>
      </c>
      <c r="AV1102" s="82" t="s">
        <v>4979</v>
      </c>
      <c r="AW1102" s="82">
        <v>2</v>
      </c>
      <c r="AX1102" s="83"/>
      <c r="AY1102" s="82" t="s">
        <v>4963</v>
      </c>
      <c r="AZ1102" s="82">
        <v>1</v>
      </c>
      <c r="BA1102" s="82"/>
      <c r="BB1102" s="82"/>
      <c r="BC1102" s="87"/>
      <c r="BD1102" s="87"/>
      <c r="BE1102" s="87"/>
      <c r="BF1102" s="87"/>
      <c r="BG1102" s="82" t="s">
        <v>4888</v>
      </c>
      <c r="BH1102" s="82" t="s">
        <v>8819</v>
      </c>
      <c r="BI1102" s="82"/>
      <c r="BJ1102" s="82"/>
      <c r="BK1102" s="82"/>
      <c r="BL1102" s="86">
        <v>106176213.3</v>
      </c>
      <c r="BM1102" s="82">
        <v>1.1974</v>
      </c>
      <c r="BN1102" s="82" t="s">
        <v>5002</v>
      </c>
      <c r="BO1102" s="82"/>
      <c r="BP1102" s="88"/>
      <c r="BQ1102" s="88"/>
      <c r="BR1102" s="88"/>
      <c r="BS1102" s="82"/>
      <c r="BT1102" s="85"/>
    </row>
    <row r="1103" spans="1:72" hidden="1">
      <c r="A1103" s="82" t="s">
        <v>5165</v>
      </c>
      <c r="B1103" s="82" t="s">
        <v>5166</v>
      </c>
      <c r="C1103" s="82" t="s">
        <v>9194</v>
      </c>
      <c r="D1103" s="82" t="s">
        <v>5081</v>
      </c>
      <c r="E1103" s="82" t="s">
        <v>3345</v>
      </c>
      <c r="F1103" s="82" t="s">
        <v>4978</v>
      </c>
      <c r="G1103" s="83"/>
      <c r="H1103" s="84">
        <v>67759</v>
      </c>
      <c r="I1103" s="85"/>
      <c r="J1103" s="82">
        <v>2921.8</v>
      </c>
      <c r="K1103" s="86">
        <v>0</v>
      </c>
      <c r="L1103" s="82"/>
      <c r="M1103" s="82"/>
      <c r="N1103" s="82"/>
      <c r="O1103" s="82"/>
      <c r="P1103" s="82" t="s">
        <v>5082</v>
      </c>
      <c r="Q1103" s="86"/>
      <c r="R1103" s="82">
        <v>0</v>
      </c>
      <c r="S1103" s="86">
        <v>338795</v>
      </c>
      <c r="T1103" s="83">
        <v>45777</v>
      </c>
      <c r="U1103" s="82">
        <v>100</v>
      </c>
      <c r="V1103" s="82">
        <v>169262</v>
      </c>
      <c r="W1103" s="82" t="s">
        <v>4961</v>
      </c>
      <c r="X1103" s="82">
        <v>2779.9555999999998</v>
      </c>
      <c r="Y1103" s="86">
        <v>188367012.62</v>
      </c>
      <c r="Z1103" s="86"/>
      <c r="AA1103" s="82">
        <v>2995.6</v>
      </c>
      <c r="AB1103" s="86">
        <v>-2.46</v>
      </c>
      <c r="AC1103" s="86">
        <v>197978246.19999999</v>
      </c>
      <c r="AD1103" s="86">
        <v>197978246.19999999</v>
      </c>
      <c r="AE1103" s="86">
        <v>0</v>
      </c>
      <c r="AF1103" s="86">
        <v>9611233.5800000001</v>
      </c>
      <c r="AG1103" s="86">
        <v>14611847.779999999</v>
      </c>
      <c r="AH1103" s="86">
        <v>-5000614.2</v>
      </c>
      <c r="AI1103" s="86"/>
      <c r="AJ1103" s="86">
        <v>8866971309.3400002</v>
      </c>
      <c r="AK1103" s="82">
        <v>2.2328000000000001</v>
      </c>
      <c r="AL1103" s="82" t="s">
        <v>5083</v>
      </c>
      <c r="AM1103" s="82" t="s">
        <v>4979</v>
      </c>
      <c r="AN1103" s="82">
        <v>6238</v>
      </c>
      <c r="AO1103" s="82" t="s">
        <v>5041</v>
      </c>
      <c r="AP1103" s="82"/>
      <c r="AQ1103" s="83">
        <v>45524</v>
      </c>
      <c r="AR1103" s="83"/>
      <c r="AS1103" s="82">
        <v>0</v>
      </c>
      <c r="AT1103" s="82"/>
      <c r="AU1103" s="83">
        <v>45777</v>
      </c>
      <c r="AV1103" s="82" t="s">
        <v>4979</v>
      </c>
      <c r="AW1103" s="82">
        <v>5</v>
      </c>
      <c r="AX1103" s="83"/>
      <c r="AY1103" s="82" t="s">
        <v>4963</v>
      </c>
      <c r="AZ1103" s="82">
        <v>1</v>
      </c>
      <c r="BA1103" s="82"/>
      <c r="BB1103" s="82"/>
      <c r="BC1103" s="87"/>
      <c r="BD1103" s="87"/>
      <c r="BE1103" s="87"/>
      <c r="BF1103" s="87"/>
      <c r="BG1103" s="82" t="s">
        <v>4888</v>
      </c>
      <c r="BH1103" s="82" t="s">
        <v>8819</v>
      </c>
      <c r="BI1103" s="82"/>
      <c r="BJ1103" s="82"/>
      <c r="BK1103" s="82"/>
      <c r="BL1103" s="86">
        <v>197978246.19999999</v>
      </c>
      <c r="BM1103" s="82">
        <v>2.2328000000000001</v>
      </c>
      <c r="BN1103" s="82" t="s">
        <v>5002</v>
      </c>
      <c r="BO1103" s="82"/>
      <c r="BP1103" s="88"/>
      <c r="BQ1103" s="88"/>
      <c r="BR1103" s="88"/>
      <c r="BS1103" s="82"/>
      <c r="BT1103" s="85"/>
    </row>
    <row r="1104" spans="1:72" hidden="1">
      <c r="A1104" s="82" t="s">
        <v>5165</v>
      </c>
      <c r="B1104" s="82" t="s">
        <v>5166</v>
      </c>
      <c r="C1104" s="82" t="s">
        <v>9399</v>
      </c>
      <c r="D1104" s="82" t="s">
        <v>3411</v>
      </c>
      <c r="E1104" s="82" t="s">
        <v>8754</v>
      </c>
      <c r="F1104" s="82" t="s">
        <v>4978</v>
      </c>
      <c r="G1104" s="83"/>
      <c r="H1104" s="84">
        <v>88544</v>
      </c>
      <c r="I1104" s="85"/>
      <c r="J1104" s="82">
        <v>1529.6</v>
      </c>
      <c r="K1104" s="86">
        <v>0</v>
      </c>
      <c r="L1104" s="82"/>
      <c r="M1104" s="82"/>
      <c r="N1104" s="82"/>
      <c r="O1104" s="82"/>
      <c r="P1104" s="82" t="s">
        <v>8436</v>
      </c>
      <c r="Q1104" s="86"/>
      <c r="R1104" s="82">
        <v>0</v>
      </c>
      <c r="S1104" s="86">
        <v>442720</v>
      </c>
      <c r="T1104" s="83">
        <v>45777</v>
      </c>
      <c r="U1104" s="82">
        <v>100</v>
      </c>
      <c r="V1104" s="82">
        <v>170326</v>
      </c>
      <c r="W1104" s="82" t="s">
        <v>4961</v>
      </c>
      <c r="X1104" s="82">
        <v>1068.6033</v>
      </c>
      <c r="Y1104" s="86">
        <v>94618413.25</v>
      </c>
      <c r="Z1104" s="86"/>
      <c r="AA1104" s="82">
        <v>1536.2</v>
      </c>
      <c r="AB1104" s="86">
        <v>-0.43</v>
      </c>
      <c r="AC1104" s="86">
        <v>135436902.40000001</v>
      </c>
      <c r="AD1104" s="86">
        <v>135436902.40000001</v>
      </c>
      <c r="AE1104" s="86">
        <v>0</v>
      </c>
      <c r="AF1104" s="86">
        <v>40818489.149999999</v>
      </c>
      <c r="AG1104" s="86">
        <v>41402879.549999997</v>
      </c>
      <c r="AH1104" s="86">
        <v>-584390.40000000002</v>
      </c>
      <c r="AI1104" s="86"/>
      <c r="AJ1104" s="86">
        <v>8866971309.3400002</v>
      </c>
      <c r="AK1104" s="82">
        <v>1.5274000000000001</v>
      </c>
      <c r="AL1104" s="82" t="s">
        <v>8755</v>
      </c>
      <c r="AM1104" s="82" t="s">
        <v>4979</v>
      </c>
      <c r="AN1104" s="82">
        <v>784148</v>
      </c>
      <c r="AO1104" s="82" t="s">
        <v>8436</v>
      </c>
      <c r="AP1104" s="82"/>
      <c r="AQ1104" s="83">
        <v>45701</v>
      </c>
      <c r="AR1104" s="83"/>
      <c r="AS1104" s="82">
        <v>0</v>
      </c>
      <c r="AT1104" s="82"/>
      <c r="AU1104" s="83">
        <v>45777</v>
      </c>
      <c r="AV1104" s="82" t="s">
        <v>4979</v>
      </c>
      <c r="AW1104" s="82">
        <v>5</v>
      </c>
      <c r="AX1104" s="83"/>
      <c r="AY1104" s="82" t="s">
        <v>4963</v>
      </c>
      <c r="AZ1104" s="82">
        <v>1</v>
      </c>
      <c r="BA1104" s="82"/>
      <c r="BB1104" s="82"/>
      <c r="BC1104" s="87"/>
      <c r="BD1104" s="87"/>
      <c r="BE1104" s="87"/>
      <c r="BF1104" s="87"/>
      <c r="BG1104" s="82" t="s">
        <v>4888</v>
      </c>
      <c r="BH1104" s="82" t="s">
        <v>8819</v>
      </c>
      <c r="BI1104" s="82"/>
      <c r="BJ1104" s="82"/>
      <c r="BK1104" s="82"/>
      <c r="BL1104" s="86">
        <v>135436902.40000001</v>
      </c>
      <c r="BM1104" s="82">
        <v>1.5274000000000001</v>
      </c>
      <c r="BN1104" s="82" t="s">
        <v>5002</v>
      </c>
      <c r="BO1104" s="82"/>
      <c r="BP1104" s="88"/>
      <c r="BQ1104" s="88"/>
      <c r="BR1104" s="88"/>
      <c r="BS1104" s="82"/>
      <c r="BT1104" s="85"/>
    </row>
    <row r="1105" spans="1:72" hidden="1">
      <c r="A1105" s="82" t="s">
        <v>5165</v>
      </c>
      <c r="B1105" s="82" t="s">
        <v>5166</v>
      </c>
      <c r="C1105" s="82" t="s">
        <v>406</v>
      </c>
      <c r="D1105" s="82" t="s">
        <v>5325</v>
      </c>
      <c r="E1105" s="82" t="s">
        <v>8435</v>
      </c>
      <c r="F1105" s="82" t="s">
        <v>4978</v>
      </c>
      <c r="G1105" s="83"/>
      <c r="H1105" s="84">
        <v>328320</v>
      </c>
      <c r="I1105" s="85"/>
      <c r="J1105" s="82">
        <v>314.10000000000002</v>
      </c>
      <c r="K1105" s="86">
        <v>0</v>
      </c>
      <c r="L1105" s="82"/>
      <c r="M1105" s="82"/>
      <c r="N1105" s="82"/>
      <c r="O1105" s="82"/>
      <c r="P1105" s="82" t="s">
        <v>8436</v>
      </c>
      <c r="Q1105" s="86"/>
      <c r="R1105" s="82">
        <v>0</v>
      </c>
      <c r="S1105" s="86">
        <v>328320</v>
      </c>
      <c r="T1105" s="83">
        <v>45777</v>
      </c>
      <c r="U1105" s="82">
        <v>100</v>
      </c>
      <c r="V1105" s="82">
        <v>6490</v>
      </c>
      <c r="W1105" s="82" t="s">
        <v>4961</v>
      </c>
      <c r="X1105" s="82">
        <v>177.64150000000001</v>
      </c>
      <c r="Y1105" s="86">
        <v>58323258.030000001</v>
      </c>
      <c r="Z1105" s="86"/>
      <c r="AA1105" s="82">
        <v>317.10000000000002</v>
      </c>
      <c r="AB1105" s="86">
        <v>-0.95</v>
      </c>
      <c r="AC1105" s="86">
        <v>103125312</v>
      </c>
      <c r="AD1105" s="86">
        <v>103125312</v>
      </c>
      <c r="AE1105" s="86">
        <v>0</v>
      </c>
      <c r="AF1105" s="86">
        <v>44802053.969999999</v>
      </c>
      <c r="AG1105" s="86">
        <v>45787013.969999999</v>
      </c>
      <c r="AH1105" s="86">
        <v>-984960</v>
      </c>
      <c r="AI1105" s="86"/>
      <c r="AJ1105" s="86">
        <v>8866971309.3400002</v>
      </c>
      <c r="AK1105" s="82">
        <v>1.163</v>
      </c>
      <c r="AL1105" s="82" t="s">
        <v>8437</v>
      </c>
      <c r="AM1105" s="82" t="s">
        <v>4979</v>
      </c>
      <c r="AN1105" s="82">
        <v>6241</v>
      </c>
      <c r="AO1105" s="82" t="s">
        <v>8436</v>
      </c>
      <c r="AP1105" s="82"/>
      <c r="AQ1105" s="83">
        <v>45726</v>
      </c>
      <c r="AR1105" s="83"/>
      <c r="AS1105" s="82">
        <v>0</v>
      </c>
      <c r="AT1105" s="82"/>
      <c r="AU1105" s="83">
        <v>45777</v>
      </c>
      <c r="AV1105" s="82" t="s">
        <v>4979</v>
      </c>
      <c r="AW1105" s="82">
        <v>1</v>
      </c>
      <c r="AX1105" s="83"/>
      <c r="AY1105" s="82" t="s">
        <v>4963</v>
      </c>
      <c r="AZ1105" s="82">
        <v>1</v>
      </c>
      <c r="BA1105" s="82"/>
      <c r="BB1105" s="82"/>
      <c r="BC1105" s="87"/>
      <c r="BD1105" s="87"/>
      <c r="BE1105" s="87"/>
      <c r="BF1105" s="87"/>
      <c r="BG1105" s="82" t="s">
        <v>4888</v>
      </c>
      <c r="BH1105" s="82" t="s">
        <v>8819</v>
      </c>
      <c r="BI1105" s="82"/>
      <c r="BJ1105" s="82"/>
      <c r="BK1105" s="82"/>
      <c r="BL1105" s="86">
        <v>103125312</v>
      </c>
      <c r="BM1105" s="82">
        <v>1.163</v>
      </c>
      <c r="BN1105" s="82" t="s">
        <v>5002</v>
      </c>
      <c r="BO1105" s="82"/>
      <c r="BP1105" s="88"/>
      <c r="BQ1105" s="88"/>
      <c r="BR1105" s="88"/>
      <c r="BS1105" s="82"/>
      <c r="BT1105" s="85"/>
    </row>
    <row r="1106" spans="1:72" hidden="1">
      <c r="A1106" s="82" t="s">
        <v>5165</v>
      </c>
      <c r="B1106" s="82" t="s">
        <v>5166</v>
      </c>
      <c r="C1106" s="82" t="s">
        <v>426</v>
      </c>
      <c r="D1106" s="82" t="s">
        <v>3388</v>
      </c>
      <c r="E1106" s="82" t="s">
        <v>8582</v>
      </c>
      <c r="F1106" s="82" t="s">
        <v>4978</v>
      </c>
      <c r="G1106" s="83"/>
      <c r="H1106" s="84">
        <v>145196</v>
      </c>
      <c r="I1106" s="85"/>
      <c r="J1106" s="82">
        <v>1104.2</v>
      </c>
      <c r="K1106" s="86">
        <v>0</v>
      </c>
      <c r="L1106" s="82"/>
      <c r="M1106" s="82"/>
      <c r="N1106" s="82"/>
      <c r="O1106" s="82"/>
      <c r="P1106" s="82" t="s">
        <v>5003</v>
      </c>
      <c r="Q1106" s="86"/>
      <c r="R1106" s="82">
        <v>0</v>
      </c>
      <c r="S1106" s="86">
        <v>290392</v>
      </c>
      <c r="T1106" s="83">
        <v>45777</v>
      </c>
      <c r="U1106" s="82">
        <v>100</v>
      </c>
      <c r="V1106" s="82">
        <v>6491</v>
      </c>
      <c r="W1106" s="82" t="s">
        <v>4961</v>
      </c>
      <c r="X1106" s="82">
        <v>1302.4523999999999</v>
      </c>
      <c r="Y1106" s="86">
        <v>189110878.09999999</v>
      </c>
      <c r="Z1106" s="86"/>
      <c r="AA1106" s="82">
        <v>1134</v>
      </c>
      <c r="AB1106" s="86">
        <v>-2.63</v>
      </c>
      <c r="AC1106" s="86">
        <v>160325423.19999999</v>
      </c>
      <c r="AD1106" s="86">
        <v>160325423.19999999</v>
      </c>
      <c r="AE1106" s="86">
        <v>0</v>
      </c>
      <c r="AF1106" s="86">
        <v>-28785454.899999999</v>
      </c>
      <c r="AG1106" s="86">
        <v>-24458614.100000001</v>
      </c>
      <c r="AH1106" s="86">
        <v>-4326840.8</v>
      </c>
      <c r="AI1106" s="86"/>
      <c r="AJ1106" s="86">
        <v>8866971309.3400002</v>
      </c>
      <c r="AK1106" s="82">
        <v>1.8081</v>
      </c>
      <c r="AL1106" s="82" t="s">
        <v>8584</v>
      </c>
      <c r="AM1106" s="82" t="s">
        <v>4979</v>
      </c>
      <c r="AN1106" s="82">
        <v>6242</v>
      </c>
      <c r="AO1106" s="82" t="s">
        <v>5004</v>
      </c>
      <c r="AP1106" s="82"/>
      <c r="AQ1106" s="83">
        <v>45705</v>
      </c>
      <c r="AR1106" s="83"/>
      <c r="AS1106" s="82">
        <v>0</v>
      </c>
      <c r="AT1106" s="82"/>
      <c r="AU1106" s="83">
        <v>45777</v>
      </c>
      <c r="AV1106" s="82" t="s">
        <v>4979</v>
      </c>
      <c r="AW1106" s="82">
        <v>2</v>
      </c>
      <c r="AX1106" s="83"/>
      <c r="AY1106" s="82" t="s">
        <v>4963</v>
      </c>
      <c r="AZ1106" s="82">
        <v>1</v>
      </c>
      <c r="BA1106" s="82"/>
      <c r="BB1106" s="82"/>
      <c r="BC1106" s="87"/>
      <c r="BD1106" s="87"/>
      <c r="BE1106" s="87"/>
      <c r="BF1106" s="87"/>
      <c r="BG1106" s="82" t="s">
        <v>4888</v>
      </c>
      <c r="BH1106" s="82" t="s">
        <v>8819</v>
      </c>
      <c r="BI1106" s="82"/>
      <c r="BJ1106" s="82"/>
      <c r="BK1106" s="82"/>
      <c r="BL1106" s="86">
        <v>160325423.19999999</v>
      </c>
      <c r="BM1106" s="82">
        <v>1.8081</v>
      </c>
      <c r="BN1106" s="82" t="s">
        <v>4984</v>
      </c>
      <c r="BO1106" s="82"/>
      <c r="BP1106" s="88"/>
      <c r="BQ1106" s="88"/>
      <c r="BR1106" s="88"/>
      <c r="BS1106" s="82"/>
      <c r="BT1106" s="85"/>
    </row>
    <row r="1107" spans="1:72" hidden="1">
      <c r="A1107" s="82" t="s">
        <v>5165</v>
      </c>
      <c r="B1107" s="82" t="s">
        <v>5166</v>
      </c>
      <c r="C1107" s="82" t="s">
        <v>435</v>
      </c>
      <c r="D1107" s="82" t="s">
        <v>8858</v>
      </c>
      <c r="E1107" s="82" t="s">
        <v>8859</v>
      </c>
      <c r="F1107" s="82" t="s">
        <v>4978</v>
      </c>
      <c r="G1107" s="83"/>
      <c r="H1107" s="84">
        <v>1062199</v>
      </c>
      <c r="I1107" s="85"/>
      <c r="J1107" s="82">
        <v>226.84</v>
      </c>
      <c r="K1107" s="86">
        <v>0</v>
      </c>
      <c r="L1107" s="82"/>
      <c r="M1107" s="82"/>
      <c r="N1107" s="82"/>
      <c r="O1107" s="82"/>
      <c r="P1107" s="82" t="s">
        <v>5039</v>
      </c>
      <c r="Q1107" s="86"/>
      <c r="R1107" s="82">
        <v>0</v>
      </c>
      <c r="S1107" s="86">
        <v>2124398</v>
      </c>
      <c r="T1107" s="83">
        <v>45777</v>
      </c>
      <c r="U1107" s="82">
        <v>100</v>
      </c>
      <c r="V1107" s="82">
        <v>6492</v>
      </c>
      <c r="W1107" s="82" t="s">
        <v>4961</v>
      </c>
      <c r="X1107" s="82">
        <v>256.82119999999998</v>
      </c>
      <c r="Y1107" s="86">
        <v>272795183.82999998</v>
      </c>
      <c r="Z1107" s="86"/>
      <c r="AA1107" s="82">
        <v>231.33</v>
      </c>
      <c r="AB1107" s="86">
        <v>-1.94</v>
      </c>
      <c r="AC1107" s="86">
        <v>240949221.16</v>
      </c>
      <c r="AD1107" s="86">
        <v>240949221.16</v>
      </c>
      <c r="AE1107" s="86">
        <v>0</v>
      </c>
      <c r="AF1107" s="86">
        <v>-31845962.670000002</v>
      </c>
      <c r="AG1107" s="86">
        <v>-27076689.16</v>
      </c>
      <c r="AH1107" s="86">
        <v>-4769273.51</v>
      </c>
      <c r="AI1107" s="86"/>
      <c r="AJ1107" s="86">
        <v>8866971309.3400002</v>
      </c>
      <c r="AK1107" s="82">
        <v>2.7174</v>
      </c>
      <c r="AL1107" s="82" t="s">
        <v>8860</v>
      </c>
      <c r="AM1107" s="82" t="s">
        <v>4979</v>
      </c>
      <c r="AN1107" s="82">
        <v>6244</v>
      </c>
      <c r="AO1107" s="82" t="s">
        <v>5041</v>
      </c>
      <c r="AP1107" s="82"/>
      <c r="AQ1107" s="83">
        <v>45512</v>
      </c>
      <c r="AR1107" s="83"/>
      <c r="AS1107" s="82">
        <v>0</v>
      </c>
      <c r="AT1107" s="82"/>
      <c r="AU1107" s="83">
        <v>45777</v>
      </c>
      <c r="AV1107" s="82" t="s">
        <v>4979</v>
      </c>
      <c r="AW1107" s="82">
        <v>2</v>
      </c>
      <c r="AX1107" s="83"/>
      <c r="AY1107" s="82" t="s">
        <v>4963</v>
      </c>
      <c r="AZ1107" s="82">
        <v>1</v>
      </c>
      <c r="BA1107" s="82"/>
      <c r="BB1107" s="82"/>
      <c r="BC1107" s="87"/>
      <c r="BD1107" s="87"/>
      <c r="BE1107" s="87"/>
      <c r="BF1107" s="87"/>
      <c r="BG1107" s="82" t="s">
        <v>4888</v>
      </c>
      <c r="BH1107" s="82" t="s">
        <v>8819</v>
      </c>
      <c r="BI1107" s="82"/>
      <c r="BJ1107" s="82"/>
      <c r="BK1107" s="82"/>
      <c r="BL1107" s="86">
        <v>240949221.16</v>
      </c>
      <c r="BM1107" s="82">
        <v>2.7174</v>
      </c>
      <c r="BN1107" s="82" t="s">
        <v>5002</v>
      </c>
      <c r="BO1107" s="82"/>
      <c r="BP1107" s="88"/>
      <c r="BQ1107" s="88"/>
      <c r="BR1107" s="88"/>
      <c r="BS1107" s="82"/>
      <c r="BT1107" s="85"/>
    </row>
    <row r="1108" spans="1:72" hidden="1">
      <c r="A1108" s="82" t="s">
        <v>5165</v>
      </c>
      <c r="B1108" s="82" t="s">
        <v>5166</v>
      </c>
      <c r="C1108" s="82" t="s">
        <v>477</v>
      </c>
      <c r="D1108" s="82" t="s">
        <v>8517</v>
      </c>
      <c r="E1108" s="82" t="s">
        <v>8518</v>
      </c>
      <c r="F1108" s="82" t="s">
        <v>4978</v>
      </c>
      <c r="G1108" s="83"/>
      <c r="H1108" s="84">
        <v>124793</v>
      </c>
      <c r="I1108" s="85"/>
      <c r="J1108" s="82">
        <v>310.05</v>
      </c>
      <c r="K1108" s="86">
        <v>0</v>
      </c>
      <c r="L1108" s="82"/>
      <c r="M1108" s="82"/>
      <c r="N1108" s="82"/>
      <c r="O1108" s="82"/>
      <c r="P1108" s="82" t="s">
        <v>8294</v>
      </c>
      <c r="Q1108" s="86"/>
      <c r="R1108" s="82">
        <v>0</v>
      </c>
      <c r="S1108" s="86">
        <v>1247930</v>
      </c>
      <c r="T1108" s="83">
        <v>45777</v>
      </c>
      <c r="U1108" s="82">
        <v>100</v>
      </c>
      <c r="V1108" s="82">
        <v>6493</v>
      </c>
      <c r="W1108" s="82" t="s">
        <v>4961</v>
      </c>
      <c r="X1108" s="82">
        <v>352.28559999999999</v>
      </c>
      <c r="Y1108" s="86">
        <v>43962777.039999999</v>
      </c>
      <c r="Z1108" s="86"/>
      <c r="AA1108" s="82">
        <v>311.7</v>
      </c>
      <c r="AB1108" s="86">
        <v>-0.53</v>
      </c>
      <c r="AC1108" s="86">
        <v>38692069.649999999</v>
      </c>
      <c r="AD1108" s="86">
        <v>38692069.649999999</v>
      </c>
      <c r="AE1108" s="86">
        <v>0</v>
      </c>
      <c r="AF1108" s="86">
        <v>-5270707.3899999997</v>
      </c>
      <c r="AG1108" s="86">
        <v>-5064798.9400000004</v>
      </c>
      <c r="AH1108" s="86">
        <v>-205908.45</v>
      </c>
      <c r="AI1108" s="86"/>
      <c r="AJ1108" s="86">
        <v>8866971309.3400002</v>
      </c>
      <c r="AK1108" s="82">
        <v>0.43640000000000001</v>
      </c>
      <c r="AL1108" s="82" t="s">
        <v>8519</v>
      </c>
      <c r="AM1108" s="82" t="s">
        <v>4979</v>
      </c>
      <c r="AN1108" s="82">
        <v>6248</v>
      </c>
      <c r="AO1108" s="82" t="s">
        <v>8295</v>
      </c>
      <c r="AP1108" s="82"/>
      <c r="AQ1108" s="83">
        <v>45685</v>
      </c>
      <c r="AR1108" s="83"/>
      <c r="AS1108" s="82">
        <v>0</v>
      </c>
      <c r="AT1108" s="82"/>
      <c r="AU1108" s="83">
        <v>45777</v>
      </c>
      <c r="AV1108" s="82" t="s">
        <v>4979</v>
      </c>
      <c r="AW1108" s="82">
        <v>10</v>
      </c>
      <c r="AX1108" s="83"/>
      <c r="AY1108" s="82" t="s">
        <v>4963</v>
      </c>
      <c r="AZ1108" s="82">
        <v>1</v>
      </c>
      <c r="BA1108" s="82"/>
      <c r="BB1108" s="82"/>
      <c r="BC1108" s="87"/>
      <c r="BD1108" s="87"/>
      <c r="BE1108" s="87"/>
      <c r="BF1108" s="87"/>
      <c r="BG1108" s="82" t="s">
        <v>4888</v>
      </c>
      <c r="BH1108" s="82" t="s">
        <v>8819</v>
      </c>
      <c r="BI1108" s="82"/>
      <c r="BJ1108" s="82"/>
      <c r="BK1108" s="82"/>
      <c r="BL1108" s="86">
        <v>38692069.649999999</v>
      </c>
      <c r="BM1108" s="82">
        <v>0.43640000000000001</v>
      </c>
      <c r="BN1108" s="82" t="s">
        <v>4975</v>
      </c>
      <c r="BO1108" s="82"/>
      <c r="BP1108" s="88"/>
      <c r="BQ1108" s="88"/>
      <c r="BR1108" s="88"/>
      <c r="BS1108" s="82"/>
      <c r="BT1108" s="85"/>
    </row>
    <row r="1109" spans="1:72" hidden="1">
      <c r="A1109" s="82" t="s">
        <v>5165</v>
      </c>
      <c r="B1109" s="82" t="s">
        <v>5166</v>
      </c>
      <c r="C1109" s="82" t="s">
        <v>433</v>
      </c>
      <c r="D1109" s="82" t="s">
        <v>5260</v>
      </c>
      <c r="E1109" s="82" t="s">
        <v>8438</v>
      </c>
      <c r="F1109" s="82" t="s">
        <v>4978</v>
      </c>
      <c r="G1109" s="83"/>
      <c r="H1109" s="84">
        <v>19748</v>
      </c>
      <c r="I1109" s="85"/>
      <c r="J1109" s="82">
        <v>1864.5</v>
      </c>
      <c r="K1109" s="86">
        <v>0</v>
      </c>
      <c r="L1109" s="82"/>
      <c r="M1109" s="82"/>
      <c r="N1109" s="82"/>
      <c r="O1109" s="82"/>
      <c r="P1109" s="82" t="s">
        <v>8439</v>
      </c>
      <c r="Q1109" s="86"/>
      <c r="R1109" s="82">
        <v>0</v>
      </c>
      <c r="S1109" s="86">
        <v>98740</v>
      </c>
      <c r="T1109" s="83">
        <v>45777</v>
      </c>
      <c r="U1109" s="82">
        <v>100</v>
      </c>
      <c r="V1109" s="82">
        <v>6494</v>
      </c>
      <c r="W1109" s="82" t="s">
        <v>4961</v>
      </c>
      <c r="X1109" s="82">
        <v>435.02069999999998</v>
      </c>
      <c r="Y1109" s="86">
        <v>8590788.9399999995</v>
      </c>
      <c r="Z1109" s="86"/>
      <c r="AA1109" s="82">
        <v>1823.8</v>
      </c>
      <c r="AB1109" s="86">
        <v>2.23</v>
      </c>
      <c r="AC1109" s="86">
        <v>36820146</v>
      </c>
      <c r="AD1109" s="86">
        <v>36820146</v>
      </c>
      <c r="AE1109" s="86">
        <v>0</v>
      </c>
      <c r="AF1109" s="86">
        <v>28229357.059999999</v>
      </c>
      <c r="AG1109" s="86">
        <v>27425613.460000001</v>
      </c>
      <c r="AH1109" s="86">
        <v>803743.6</v>
      </c>
      <c r="AI1109" s="86"/>
      <c r="AJ1109" s="86">
        <v>8866971309.3400002</v>
      </c>
      <c r="AK1109" s="82">
        <v>0.4153</v>
      </c>
      <c r="AL1109" s="82" t="s">
        <v>8440</v>
      </c>
      <c r="AM1109" s="82" t="s">
        <v>4979</v>
      </c>
      <c r="AN1109" s="82">
        <v>6253</v>
      </c>
      <c r="AO1109" s="82" t="s">
        <v>8441</v>
      </c>
      <c r="AP1109" s="82"/>
      <c r="AQ1109" s="83">
        <v>45510</v>
      </c>
      <c r="AR1109" s="83"/>
      <c r="AS1109" s="82">
        <v>0</v>
      </c>
      <c r="AT1109" s="82"/>
      <c r="AU1109" s="83">
        <v>45777</v>
      </c>
      <c r="AV1109" s="82" t="s">
        <v>4979</v>
      </c>
      <c r="AW1109" s="82">
        <v>5</v>
      </c>
      <c r="AX1109" s="83"/>
      <c r="AY1109" s="82" t="s">
        <v>4963</v>
      </c>
      <c r="AZ1109" s="82">
        <v>1</v>
      </c>
      <c r="BA1109" s="82"/>
      <c r="BB1109" s="82"/>
      <c r="BC1109" s="87"/>
      <c r="BD1109" s="87"/>
      <c r="BE1109" s="87"/>
      <c r="BF1109" s="87"/>
      <c r="BG1109" s="82" t="s">
        <v>4888</v>
      </c>
      <c r="BH1109" s="82" t="s">
        <v>8819</v>
      </c>
      <c r="BI1109" s="82"/>
      <c r="BJ1109" s="82"/>
      <c r="BK1109" s="82"/>
      <c r="BL1109" s="86">
        <v>36820146</v>
      </c>
      <c r="BM1109" s="82">
        <v>0.4153</v>
      </c>
      <c r="BN1109" s="82" t="s">
        <v>8442</v>
      </c>
      <c r="BO1109" s="82"/>
      <c r="BP1109" s="88"/>
      <c r="BQ1109" s="88"/>
      <c r="BR1109" s="88"/>
      <c r="BS1109" s="82"/>
      <c r="BT1109" s="85"/>
    </row>
    <row r="1110" spans="1:72" hidden="1">
      <c r="A1110" s="82" t="s">
        <v>5165</v>
      </c>
      <c r="B1110" s="82" t="s">
        <v>5166</v>
      </c>
      <c r="C1110" s="82" t="s">
        <v>9237</v>
      </c>
      <c r="D1110" s="82" t="s">
        <v>9238</v>
      </c>
      <c r="E1110" s="82" t="s">
        <v>9239</v>
      </c>
      <c r="F1110" s="82" t="s">
        <v>4978</v>
      </c>
      <c r="G1110" s="83"/>
      <c r="H1110" s="84">
        <v>86645</v>
      </c>
      <c r="I1110" s="85"/>
      <c r="J1110" s="82">
        <v>1689.1</v>
      </c>
      <c r="K1110" s="86">
        <v>0</v>
      </c>
      <c r="L1110" s="82"/>
      <c r="M1110" s="82"/>
      <c r="N1110" s="82"/>
      <c r="O1110" s="82"/>
      <c r="P1110" s="82" t="s">
        <v>8439</v>
      </c>
      <c r="Q1110" s="86"/>
      <c r="R1110" s="82">
        <v>0</v>
      </c>
      <c r="S1110" s="86">
        <v>433225</v>
      </c>
      <c r="T1110" s="83">
        <v>45777</v>
      </c>
      <c r="U1110" s="82">
        <v>100</v>
      </c>
      <c r="V1110" s="82">
        <v>168492</v>
      </c>
      <c r="W1110" s="82" t="s">
        <v>4961</v>
      </c>
      <c r="X1110" s="82">
        <v>1081.1095</v>
      </c>
      <c r="Y1110" s="86">
        <v>93672735.810000002</v>
      </c>
      <c r="Z1110" s="86"/>
      <c r="AA1110" s="82">
        <v>1597.5</v>
      </c>
      <c r="AB1110" s="86">
        <v>5.73</v>
      </c>
      <c r="AC1110" s="86">
        <v>146352069.5</v>
      </c>
      <c r="AD1110" s="86">
        <v>146352069.5</v>
      </c>
      <c r="AE1110" s="86">
        <v>0</v>
      </c>
      <c r="AF1110" s="86">
        <v>52679333.689999998</v>
      </c>
      <c r="AG1110" s="86">
        <v>44742651.689999998</v>
      </c>
      <c r="AH1110" s="86">
        <v>7936682</v>
      </c>
      <c r="AI1110" s="86"/>
      <c r="AJ1110" s="86">
        <v>8866971309.3400002</v>
      </c>
      <c r="AK1110" s="82">
        <v>1.6505000000000001</v>
      </c>
      <c r="AL1110" s="82" t="s">
        <v>9240</v>
      </c>
      <c r="AM1110" s="82" t="s">
        <v>4979</v>
      </c>
      <c r="AN1110" s="82">
        <v>784393</v>
      </c>
      <c r="AO1110" s="82" t="s">
        <v>8441</v>
      </c>
      <c r="AP1110" s="82"/>
      <c r="AQ1110" s="83">
        <v>45519</v>
      </c>
      <c r="AR1110" s="83"/>
      <c r="AS1110" s="82">
        <v>0</v>
      </c>
      <c r="AT1110" s="82"/>
      <c r="AU1110" s="83">
        <v>45777</v>
      </c>
      <c r="AV1110" s="82" t="s">
        <v>4979</v>
      </c>
      <c r="AW1110" s="82">
        <v>5</v>
      </c>
      <c r="AX1110" s="83"/>
      <c r="AY1110" s="82" t="s">
        <v>4963</v>
      </c>
      <c r="AZ1110" s="82">
        <v>1</v>
      </c>
      <c r="BA1110" s="82"/>
      <c r="BB1110" s="82"/>
      <c r="BC1110" s="87"/>
      <c r="BD1110" s="87"/>
      <c r="BE1110" s="87"/>
      <c r="BF1110" s="87"/>
      <c r="BG1110" s="82" t="s">
        <v>4888</v>
      </c>
      <c r="BH1110" s="82" t="s">
        <v>8819</v>
      </c>
      <c r="BI1110" s="82"/>
      <c r="BJ1110" s="82"/>
      <c r="BK1110" s="82"/>
      <c r="BL1110" s="86">
        <v>146352069.5</v>
      </c>
      <c r="BM1110" s="82">
        <v>1.6505000000000001</v>
      </c>
      <c r="BN1110" s="82" t="s">
        <v>8442</v>
      </c>
      <c r="BO1110" s="82"/>
      <c r="BP1110" s="88"/>
      <c r="BQ1110" s="88"/>
      <c r="BR1110" s="88"/>
      <c r="BS1110" s="82"/>
      <c r="BT1110" s="85"/>
    </row>
    <row r="1111" spans="1:72" hidden="1">
      <c r="A1111" s="82" t="s">
        <v>5165</v>
      </c>
      <c r="B1111" s="82" t="s">
        <v>5166</v>
      </c>
      <c r="C1111" s="82" t="s">
        <v>462</v>
      </c>
      <c r="D1111" s="82" t="s">
        <v>5782</v>
      </c>
      <c r="E1111" s="82" t="s">
        <v>8778</v>
      </c>
      <c r="F1111" s="82" t="s">
        <v>4978</v>
      </c>
      <c r="G1111" s="83"/>
      <c r="H1111" s="84">
        <v>2736</v>
      </c>
      <c r="I1111" s="85"/>
      <c r="J1111" s="82">
        <v>6203</v>
      </c>
      <c r="K1111" s="86">
        <v>0</v>
      </c>
      <c r="L1111" s="82"/>
      <c r="M1111" s="82"/>
      <c r="N1111" s="82"/>
      <c r="O1111" s="82"/>
      <c r="P1111" s="82" t="s">
        <v>8447</v>
      </c>
      <c r="Q1111" s="86"/>
      <c r="R1111" s="82">
        <v>0</v>
      </c>
      <c r="S1111" s="86">
        <v>27360</v>
      </c>
      <c r="T1111" s="83">
        <v>45777</v>
      </c>
      <c r="U1111" s="82">
        <v>100</v>
      </c>
      <c r="V1111" s="82">
        <v>6498</v>
      </c>
      <c r="W1111" s="82" t="s">
        <v>4961</v>
      </c>
      <c r="X1111" s="82">
        <v>6429.7105000000001</v>
      </c>
      <c r="Y1111" s="86">
        <v>17591688</v>
      </c>
      <c r="Z1111" s="86"/>
      <c r="AA1111" s="82">
        <v>6393</v>
      </c>
      <c r="AB1111" s="86">
        <v>-2.97</v>
      </c>
      <c r="AC1111" s="86">
        <v>16971408</v>
      </c>
      <c r="AD1111" s="86">
        <v>16971408</v>
      </c>
      <c r="AE1111" s="86">
        <v>0</v>
      </c>
      <c r="AF1111" s="86">
        <v>-620280</v>
      </c>
      <c r="AG1111" s="86">
        <v>-100440</v>
      </c>
      <c r="AH1111" s="86">
        <v>-519840</v>
      </c>
      <c r="AI1111" s="86"/>
      <c r="AJ1111" s="86">
        <v>8866971309.3400002</v>
      </c>
      <c r="AK1111" s="82">
        <v>0.19139999999999999</v>
      </c>
      <c r="AL1111" s="82" t="s">
        <v>8779</v>
      </c>
      <c r="AM1111" s="82" t="s">
        <v>4979</v>
      </c>
      <c r="AN1111" s="82">
        <v>6290</v>
      </c>
      <c r="AO1111" s="82" t="s">
        <v>8449</v>
      </c>
      <c r="AP1111" s="82"/>
      <c r="AQ1111" s="83">
        <v>45484</v>
      </c>
      <c r="AR1111" s="83"/>
      <c r="AS1111" s="82">
        <v>0</v>
      </c>
      <c r="AT1111" s="82"/>
      <c r="AU1111" s="83">
        <v>45777</v>
      </c>
      <c r="AV1111" s="82" t="s">
        <v>4979</v>
      </c>
      <c r="AW1111" s="82">
        <v>10</v>
      </c>
      <c r="AX1111" s="83"/>
      <c r="AY1111" s="82" t="s">
        <v>4963</v>
      </c>
      <c r="AZ1111" s="82">
        <v>1</v>
      </c>
      <c r="BA1111" s="82"/>
      <c r="BB1111" s="82"/>
      <c r="BC1111" s="87"/>
      <c r="BD1111" s="87"/>
      <c r="BE1111" s="87"/>
      <c r="BF1111" s="87"/>
      <c r="BG1111" s="82" t="s">
        <v>4888</v>
      </c>
      <c r="BH1111" s="82" t="s">
        <v>8819</v>
      </c>
      <c r="BI1111" s="82"/>
      <c r="BJ1111" s="82"/>
      <c r="BK1111" s="82"/>
      <c r="BL1111" s="86">
        <v>16971408</v>
      </c>
      <c r="BM1111" s="82">
        <v>0.19139999999999999</v>
      </c>
      <c r="BN1111" s="82" t="s">
        <v>8400</v>
      </c>
      <c r="BO1111" s="82"/>
      <c r="BP1111" s="88"/>
      <c r="BQ1111" s="88"/>
      <c r="BR1111" s="88"/>
      <c r="BS1111" s="82"/>
      <c r="BT1111" s="85"/>
    </row>
    <row r="1112" spans="1:72" hidden="1">
      <c r="A1112" s="82" t="s">
        <v>5165</v>
      </c>
      <c r="B1112" s="82" t="s">
        <v>5166</v>
      </c>
      <c r="C1112" s="82" t="s">
        <v>20556</v>
      </c>
      <c r="D1112" s="82" t="s">
        <v>20557</v>
      </c>
      <c r="E1112" s="82" t="s">
        <v>20558</v>
      </c>
      <c r="F1112" s="82" t="s">
        <v>4978</v>
      </c>
      <c r="G1112" s="83"/>
      <c r="H1112" s="84">
        <v>426422</v>
      </c>
      <c r="I1112" s="85"/>
      <c r="J1112" s="82">
        <v>374.35</v>
      </c>
      <c r="K1112" s="86">
        <v>0</v>
      </c>
      <c r="L1112" s="82"/>
      <c r="M1112" s="82"/>
      <c r="N1112" s="82"/>
      <c r="O1112" s="82"/>
      <c r="P1112" s="82" t="s">
        <v>5003</v>
      </c>
      <c r="Q1112" s="86"/>
      <c r="R1112" s="82">
        <v>0</v>
      </c>
      <c r="S1112" s="86">
        <v>4264220</v>
      </c>
      <c r="T1112" s="83">
        <v>45777</v>
      </c>
      <c r="U1112" s="82">
        <v>100</v>
      </c>
      <c r="V1112" s="82">
        <v>178115</v>
      </c>
      <c r="W1112" s="82" t="s">
        <v>4961</v>
      </c>
      <c r="X1112" s="82">
        <v>645.43430000000001</v>
      </c>
      <c r="Y1112" s="86">
        <v>275227369.24000001</v>
      </c>
      <c r="Z1112" s="86"/>
      <c r="AA1112" s="82">
        <v>364.25</v>
      </c>
      <c r="AB1112" s="86">
        <v>2.77</v>
      </c>
      <c r="AC1112" s="86">
        <v>159631075.69999999</v>
      </c>
      <c r="AD1112" s="86">
        <v>159631075.69999999</v>
      </c>
      <c r="AE1112" s="86">
        <v>0</v>
      </c>
      <c r="AF1112" s="86">
        <v>-115596293.54000001</v>
      </c>
      <c r="AG1112" s="86">
        <v>-119903155.73999999</v>
      </c>
      <c r="AH1112" s="86">
        <v>4306862.2</v>
      </c>
      <c r="AI1112" s="86"/>
      <c r="AJ1112" s="86">
        <v>8866971309.3400002</v>
      </c>
      <c r="AK1112" s="82">
        <v>1.8003</v>
      </c>
      <c r="AL1112" s="82" t="s">
        <v>20559</v>
      </c>
      <c r="AM1112" s="82" t="s">
        <v>4979</v>
      </c>
      <c r="AN1112" s="82">
        <v>800289</v>
      </c>
      <c r="AO1112" s="82" t="s">
        <v>5004</v>
      </c>
      <c r="AP1112" s="82"/>
      <c r="AQ1112" s="83"/>
      <c r="AR1112" s="83"/>
      <c r="AS1112" s="82">
        <v>0</v>
      </c>
      <c r="AT1112" s="82"/>
      <c r="AU1112" s="83">
        <v>45777</v>
      </c>
      <c r="AV1112" s="82" t="s">
        <v>4979</v>
      </c>
      <c r="AW1112" s="82">
        <v>10</v>
      </c>
      <c r="AX1112" s="83"/>
      <c r="AY1112" s="82" t="s">
        <v>4963</v>
      </c>
      <c r="AZ1112" s="82">
        <v>1</v>
      </c>
      <c r="BA1112" s="82"/>
      <c r="BB1112" s="82"/>
      <c r="BC1112" s="87"/>
      <c r="BD1112" s="87"/>
      <c r="BE1112" s="87"/>
      <c r="BF1112" s="87"/>
      <c r="BG1112" s="82" t="s">
        <v>4888</v>
      </c>
      <c r="BH1112" s="82" t="s">
        <v>8819</v>
      </c>
      <c r="BI1112" s="82"/>
      <c r="BJ1112" s="82"/>
      <c r="BK1112" s="82"/>
      <c r="BL1112" s="86">
        <v>159631075.69999999</v>
      </c>
      <c r="BM1112" s="82">
        <v>1.8003</v>
      </c>
      <c r="BN1112" s="82" t="s">
        <v>4984</v>
      </c>
      <c r="BO1112" s="82"/>
      <c r="BP1112" s="88"/>
      <c r="BQ1112" s="88"/>
      <c r="BR1112" s="88"/>
      <c r="BS1112" s="82"/>
      <c r="BT1112" s="85"/>
    </row>
    <row r="1113" spans="1:72" hidden="1">
      <c r="A1113" s="82" t="s">
        <v>5165</v>
      </c>
      <c r="B1113" s="82" t="s">
        <v>5166</v>
      </c>
      <c r="C1113" s="82" t="s">
        <v>553</v>
      </c>
      <c r="D1113" s="82" t="s">
        <v>5725</v>
      </c>
      <c r="E1113" s="82" t="s">
        <v>8667</v>
      </c>
      <c r="F1113" s="82" t="s">
        <v>4978</v>
      </c>
      <c r="G1113" s="83"/>
      <c r="H1113" s="84">
        <v>877795</v>
      </c>
      <c r="I1113" s="85"/>
      <c r="J1113" s="82">
        <v>159.01</v>
      </c>
      <c r="K1113" s="86">
        <v>0</v>
      </c>
      <c r="L1113" s="82"/>
      <c r="M1113" s="82"/>
      <c r="N1113" s="82"/>
      <c r="O1113" s="82"/>
      <c r="P1113" s="82" t="s">
        <v>8493</v>
      </c>
      <c r="Q1113" s="86"/>
      <c r="R1113" s="82">
        <v>0</v>
      </c>
      <c r="S1113" s="86">
        <v>877795</v>
      </c>
      <c r="T1113" s="83">
        <v>45777</v>
      </c>
      <c r="U1113" s="82">
        <v>100</v>
      </c>
      <c r="V1113" s="82">
        <v>6503</v>
      </c>
      <c r="W1113" s="82" t="s">
        <v>4961</v>
      </c>
      <c r="X1113" s="82">
        <v>169.04990000000001</v>
      </c>
      <c r="Y1113" s="86">
        <v>148391136.28999999</v>
      </c>
      <c r="Z1113" s="86"/>
      <c r="AA1113" s="82">
        <v>157.16999999999999</v>
      </c>
      <c r="AB1113" s="86">
        <v>1.17</v>
      </c>
      <c r="AC1113" s="86">
        <v>139578182.94999999</v>
      </c>
      <c r="AD1113" s="86">
        <v>139578182.94999999</v>
      </c>
      <c r="AE1113" s="86">
        <v>0</v>
      </c>
      <c r="AF1113" s="86">
        <v>-8812953.3399999999</v>
      </c>
      <c r="AG1113" s="86">
        <v>-10428096.140000001</v>
      </c>
      <c r="AH1113" s="86">
        <v>1615142.8</v>
      </c>
      <c r="AI1113" s="86"/>
      <c r="AJ1113" s="86">
        <v>8866971309.3400002</v>
      </c>
      <c r="AK1113" s="82">
        <v>1.5741000000000001</v>
      </c>
      <c r="AL1113" s="82" t="s">
        <v>8668</v>
      </c>
      <c r="AM1113" s="82" t="s">
        <v>4979</v>
      </c>
      <c r="AN1113" s="82">
        <v>6373</v>
      </c>
      <c r="AO1113" s="82" t="s">
        <v>8309</v>
      </c>
      <c r="AP1113" s="82"/>
      <c r="AQ1113" s="83">
        <v>45672</v>
      </c>
      <c r="AR1113" s="83"/>
      <c r="AS1113" s="82">
        <v>0</v>
      </c>
      <c r="AT1113" s="82"/>
      <c r="AU1113" s="83">
        <v>45777</v>
      </c>
      <c r="AV1113" s="82" t="s">
        <v>4979</v>
      </c>
      <c r="AW1113" s="82">
        <v>1</v>
      </c>
      <c r="AX1113" s="83"/>
      <c r="AY1113" s="82" t="s">
        <v>4963</v>
      </c>
      <c r="AZ1113" s="82">
        <v>1</v>
      </c>
      <c r="BA1113" s="82"/>
      <c r="BB1113" s="82"/>
      <c r="BC1113" s="87"/>
      <c r="BD1113" s="87"/>
      <c r="BE1113" s="87"/>
      <c r="BF1113" s="87"/>
      <c r="BG1113" s="82" t="s">
        <v>4888</v>
      </c>
      <c r="BH1113" s="82" t="s">
        <v>8819</v>
      </c>
      <c r="BI1113" s="82"/>
      <c r="BJ1113" s="82"/>
      <c r="BK1113" s="82"/>
      <c r="BL1113" s="86">
        <v>139578182.94999999</v>
      </c>
      <c r="BM1113" s="82">
        <v>1.5741000000000001</v>
      </c>
      <c r="BN1113" s="82" t="s">
        <v>8309</v>
      </c>
      <c r="BO1113" s="82"/>
      <c r="BP1113" s="88"/>
      <c r="BQ1113" s="88"/>
      <c r="BR1113" s="88"/>
      <c r="BS1113" s="82"/>
      <c r="BT1113" s="85"/>
    </row>
    <row r="1114" spans="1:72" hidden="1">
      <c r="A1114" s="82" t="s">
        <v>5165</v>
      </c>
      <c r="B1114" s="82" t="s">
        <v>5166</v>
      </c>
      <c r="C1114" s="82" t="s">
        <v>20517</v>
      </c>
      <c r="D1114" s="82" t="s">
        <v>20518</v>
      </c>
      <c r="E1114" s="82" t="s">
        <v>20519</v>
      </c>
      <c r="F1114" s="82" t="s">
        <v>4978</v>
      </c>
      <c r="G1114" s="83"/>
      <c r="H1114" s="84">
        <v>151943</v>
      </c>
      <c r="I1114" s="85"/>
      <c r="J1114" s="82">
        <v>504.35</v>
      </c>
      <c r="K1114" s="86">
        <v>0</v>
      </c>
      <c r="L1114" s="82"/>
      <c r="M1114" s="82"/>
      <c r="N1114" s="82"/>
      <c r="O1114" s="82"/>
      <c r="P1114" s="82" t="s">
        <v>20520</v>
      </c>
      <c r="Q1114" s="86"/>
      <c r="R1114" s="82">
        <v>0</v>
      </c>
      <c r="S1114" s="86">
        <v>759715</v>
      </c>
      <c r="T1114" s="83">
        <v>45777</v>
      </c>
      <c r="U1114" s="82">
        <v>100</v>
      </c>
      <c r="V1114" s="82">
        <v>178040</v>
      </c>
      <c r="W1114" s="82" t="s">
        <v>4961</v>
      </c>
      <c r="X1114" s="82">
        <v>750.05529999999999</v>
      </c>
      <c r="Y1114" s="86">
        <v>113965654.34999999</v>
      </c>
      <c r="Z1114" s="86"/>
      <c r="AA1114" s="82">
        <v>518.65</v>
      </c>
      <c r="AB1114" s="86">
        <v>-2.76</v>
      </c>
      <c r="AC1114" s="86">
        <v>76632452.049999997</v>
      </c>
      <c r="AD1114" s="86">
        <v>76632452.049999997</v>
      </c>
      <c r="AE1114" s="86">
        <v>0</v>
      </c>
      <c r="AF1114" s="86">
        <v>-37333202.299999997</v>
      </c>
      <c r="AG1114" s="86">
        <v>-35160417.399999999</v>
      </c>
      <c r="AH1114" s="86">
        <v>-2172784.9</v>
      </c>
      <c r="AI1114" s="86"/>
      <c r="AJ1114" s="86">
        <v>8866971309.3400002</v>
      </c>
      <c r="AK1114" s="82">
        <v>0.86419999999999997</v>
      </c>
      <c r="AL1114" s="82" t="s">
        <v>20521</v>
      </c>
      <c r="AM1114" s="82" t="s">
        <v>4979</v>
      </c>
      <c r="AN1114" s="82">
        <v>800274</v>
      </c>
      <c r="AO1114" s="82" t="s">
        <v>8796</v>
      </c>
      <c r="AP1114" s="82"/>
      <c r="AQ1114" s="83"/>
      <c r="AR1114" s="83"/>
      <c r="AS1114" s="82">
        <v>0</v>
      </c>
      <c r="AT1114" s="82"/>
      <c r="AU1114" s="83">
        <v>45777</v>
      </c>
      <c r="AV1114" s="82" t="s">
        <v>4979</v>
      </c>
      <c r="AW1114" s="82">
        <v>5</v>
      </c>
      <c r="AX1114" s="83"/>
      <c r="AY1114" s="82" t="s">
        <v>4963</v>
      </c>
      <c r="AZ1114" s="82">
        <v>1</v>
      </c>
      <c r="BA1114" s="82"/>
      <c r="BB1114" s="82"/>
      <c r="BC1114" s="87"/>
      <c r="BD1114" s="87"/>
      <c r="BE1114" s="87"/>
      <c r="BF1114" s="87"/>
      <c r="BG1114" s="82" t="s">
        <v>4888</v>
      </c>
      <c r="BH1114" s="82" t="s">
        <v>8819</v>
      </c>
      <c r="BI1114" s="82"/>
      <c r="BJ1114" s="82"/>
      <c r="BK1114" s="82"/>
      <c r="BL1114" s="86">
        <v>76632452.049999997</v>
      </c>
      <c r="BM1114" s="82">
        <v>0.86419999999999997</v>
      </c>
      <c r="BN1114" s="82" t="s">
        <v>8797</v>
      </c>
      <c r="BO1114" s="82"/>
      <c r="BP1114" s="88"/>
      <c r="BQ1114" s="88"/>
      <c r="BR1114" s="88"/>
      <c r="BS1114" s="82"/>
      <c r="BT1114" s="85"/>
    </row>
    <row r="1115" spans="1:72" hidden="1">
      <c r="A1115" s="82" t="s">
        <v>5165</v>
      </c>
      <c r="B1115" s="82" t="s">
        <v>5166</v>
      </c>
      <c r="C1115" s="82" t="s">
        <v>609</v>
      </c>
      <c r="D1115" s="82" t="s">
        <v>8445</v>
      </c>
      <c r="E1115" s="82" t="s">
        <v>8446</v>
      </c>
      <c r="F1115" s="82" t="s">
        <v>4978</v>
      </c>
      <c r="G1115" s="83"/>
      <c r="H1115" s="84">
        <v>229897</v>
      </c>
      <c r="I1115" s="85"/>
      <c r="J1115" s="82">
        <v>673.7</v>
      </c>
      <c r="K1115" s="86">
        <v>0</v>
      </c>
      <c r="L1115" s="82"/>
      <c r="M1115" s="82"/>
      <c r="N1115" s="82"/>
      <c r="O1115" s="82"/>
      <c r="P1115" s="82" t="s">
        <v>8447</v>
      </c>
      <c r="Q1115" s="86"/>
      <c r="R1115" s="82">
        <v>0</v>
      </c>
      <c r="S1115" s="86">
        <v>1149485</v>
      </c>
      <c r="T1115" s="83">
        <v>45777</v>
      </c>
      <c r="U1115" s="82">
        <v>100</v>
      </c>
      <c r="V1115" s="82">
        <v>6518</v>
      </c>
      <c r="W1115" s="82" t="s">
        <v>4961</v>
      </c>
      <c r="X1115" s="82">
        <v>784.86210000000005</v>
      </c>
      <c r="Y1115" s="86">
        <v>180437449.25999999</v>
      </c>
      <c r="Z1115" s="86"/>
      <c r="AA1115" s="82">
        <v>687.05</v>
      </c>
      <c r="AB1115" s="86">
        <v>-1.94</v>
      </c>
      <c r="AC1115" s="86">
        <v>154881608.90000001</v>
      </c>
      <c r="AD1115" s="86">
        <v>154881608.90000001</v>
      </c>
      <c r="AE1115" s="86">
        <v>0</v>
      </c>
      <c r="AF1115" s="86">
        <v>-25555840.359999999</v>
      </c>
      <c r="AG1115" s="86">
        <v>-22486715.41</v>
      </c>
      <c r="AH1115" s="86">
        <v>-3069124.95</v>
      </c>
      <c r="AI1115" s="86"/>
      <c r="AJ1115" s="86">
        <v>8866971309.3400002</v>
      </c>
      <c r="AK1115" s="82">
        <v>1.7466999999999999</v>
      </c>
      <c r="AL1115" s="82" t="s">
        <v>8448</v>
      </c>
      <c r="AM1115" s="82" t="s">
        <v>4979</v>
      </c>
      <c r="AN1115" s="82">
        <v>6445</v>
      </c>
      <c r="AO1115" s="82" t="s">
        <v>8449</v>
      </c>
      <c r="AP1115" s="82"/>
      <c r="AQ1115" s="83">
        <v>45693</v>
      </c>
      <c r="AR1115" s="83"/>
      <c r="AS1115" s="82">
        <v>0</v>
      </c>
      <c r="AT1115" s="82"/>
      <c r="AU1115" s="83">
        <v>45777</v>
      </c>
      <c r="AV1115" s="82" t="s">
        <v>4979</v>
      </c>
      <c r="AW1115" s="82">
        <v>5</v>
      </c>
      <c r="AX1115" s="83"/>
      <c r="AY1115" s="82" t="s">
        <v>4963</v>
      </c>
      <c r="AZ1115" s="82">
        <v>1</v>
      </c>
      <c r="BA1115" s="82"/>
      <c r="BB1115" s="82"/>
      <c r="BC1115" s="87"/>
      <c r="BD1115" s="87"/>
      <c r="BE1115" s="87"/>
      <c r="BF1115" s="87"/>
      <c r="BG1115" s="82" t="s">
        <v>4888</v>
      </c>
      <c r="BH1115" s="82" t="s">
        <v>8819</v>
      </c>
      <c r="BI1115" s="82"/>
      <c r="BJ1115" s="82"/>
      <c r="BK1115" s="82"/>
      <c r="BL1115" s="86">
        <v>154881608.90000001</v>
      </c>
      <c r="BM1115" s="82">
        <v>1.7466999999999999</v>
      </c>
      <c r="BN1115" s="82" t="s">
        <v>8400</v>
      </c>
      <c r="BO1115" s="82"/>
      <c r="BP1115" s="88"/>
      <c r="BQ1115" s="88"/>
      <c r="BR1115" s="88"/>
      <c r="BS1115" s="82"/>
      <c r="BT1115" s="85"/>
    </row>
    <row r="1116" spans="1:72" hidden="1">
      <c r="A1116" s="82" t="s">
        <v>5165</v>
      </c>
      <c r="B1116" s="82" t="s">
        <v>5166</v>
      </c>
      <c r="C1116" s="82" t="s">
        <v>645</v>
      </c>
      <c r="D1116" s="82" t="s">
        <v>5412</v>
      </c>
      <c r="E1116" s="82" t="s">
        <v>8820</v>
      </c>
      <c r="F1116" s="82" t="s">
        <v>4978</v>
      </c>
      <c r="G1116" s="83"/>
      <c r="H1116" s="84">
        <v>66848</v>
      </c>
      <c r="I1116" s="85"/>
      <c r="J1116" s="82">
        <v>2895.4</v>
      </c>
      <c r="K1116" s="86">
        <v>0</v>
      </c>
      <c r="L1116" s="82"/>
      <c r="M1116" s="82"/>
      <c r="N1116" s="82"/>
      <c r="O1116" s="82"/>
      <c r="P1116" s="82" t="s">
        <v>5131</v>
      </c>
      <c r="Q1116" s="86"/>
      <c r="R1116" s="82">
        <v>0</v>
      </c>
      <c r="S1116" s="86">
        <v>133696</v>
      </c>
      <c r="T1116" s="83">
        <v>45777</v>
      </c>
      <c r="U1116" s="82">
        <v>100</v>
      </c>
      <c r="V1116" s="82">
        <v>6523</v>
      </c>
      <c r="W1116" s="82" t="s">
        <v>4961</v>
      </c>
      <c r="X1116" s="82">
        <v>2922.7828</v>
      </c>
      <c r="Y1116" s="86">
        <v>195382187.34</v>
      </c>
      <c r="Z1116" s="86"/>
      <c r="AA1116" s="82">
        <v>2899.9</v>
      </c>
      <c r="AB1116" s="86">
        <v>-0.16</v>
      </c>
      <c r="AC1116" s="86">
        <v>193551699.19999999</v>
      </c>
      <c r="AD1116" s="86">
        <v>193551699.19999999</v>
      </c>
      <c r="AE1116" s="86">
        <v>0</v>
      </c>
      <c r="AF1116" s="86">
        <v>-1830488.14</v>
      </c>
      <c r="AG1116" s="86">
        <v>-1529672.14</v>
      </c>
      <c r="AH1116" s="86">
        <v>-300816</v>
      </c>
      <c r="AI1116" s="86"/>
      <c r="AJ1116" s="86">
        <v>8866971309.3400002</v>
      </c>
      <c r="AK1116" s="82">
        <v>2.1827999999999999</v>
      </c>
      <c r="AL1116" s="82" t="s">
        <v>8821</v>
      </c>
      <c r="AM1116" s="82" t="s">
        <v>4979</v>
      </c>
      <c r="AN1116" s="82">
        <v>6471</v>
      </c>
      <c r="AO1116" s="82" t="s">
        <v>5015</v>
      </c>
      <c r="AP1116" s="82"/>
      <c r="AQ1116" s="83">
        <v>45701</v>
      </c>
      <c r="AR1116" s="83"/>
      <c r="AS1116" s="82">
        <v>0</v>
      </c>
      <c r="AT1116" s="82"/>
      <c r="AU1116" s="83">
        <v>45777</v>
      </c>
      <c r="AV1116" s="82" t="s">
        <v>4979</v>
      </c>
      <c r="AW1116" s="82">
        <v>2</v>
      </c>
      <c r="AX1116" s="83"/>
      <c r="AY1116" s="82" t="s">
        <v>4963</v>
      </c>
      <c r="AZ1116" s="82">
        <v>1</v>
      </c>
      <c r="BA1116" s="82"/>
      <c r="BB1116" s="82"/>
      <c r="BC1116" s="87"/>
      <c r="BD1116" s="87"/>
      <c r="BE1116" s="87"/>
      <c r="BF1116" s="87"/>
      <c r="BG1116" s="82" t="s">
        <v>4888</v>
      </c>
      <c r="BH1116" s="82" t="s">
        <v>8819</v>
      </c>
      <c r="BI1116" s="82"/>
      <c r="BJ1116" s="82"/>
      <c r="BK1116" s="82"/>
      <c r="BL1116" s="86">
        <v>193551699.19999999</v>
      </c>
      <c r="BM1116" s="82">
        <v>2.1827999999999999</v>
      </c>
      <c r="BN1116" s="82" t="s">
        <v>5002</v>
      </c>
      <c r="BO1116" s="82"/>
      <c r="BP1116" s="88"/>
      <c r="BQ1116" s="88"/>
      <c r="BR1116" s="88"/>
      <c r="BS1116" s="82"/>
      <c r="BT1116" s="85"/>
    </row>
    <row r="1117" spans="1:72" hidden="1">
      <c r="A1117" s="82" t="s">
        <v>5165</v>
      </c>
      <c r="B1117" s="82" t="s">
        <v>5166</v>
      </c>
      <c r="C1117" s="82" t="s">
        <v>654</v>
      </c>
      <c r="D1117" s="82" t="s">
        <v>6046</v>
      </c>
      <c r="E1117" s="82" t="s">
        <v>12437</v>
      </c>
      <c r="F1117" s="82" t="s">
        <v>4978</v>
      </c>
      <c r="G1117" s="83"/>
      <c r="H1117" s="84">
        <v>186881</v>
      </c>
      <c r="I1117" s="85"/>
      <c r="J1117" s="82">
        <v>447.25</v>
      </c>
      <c r="K1117" s="86">
        <v>0</v>
      </c>
      <c r="L1117" s="82"/>
      <c r="M1117" s="82"/>
      <c r="N1117" s="82"/>
      <c r="O1117" s="82"/>
      <c r="P1117" s="82" t="s">
        <v>8436</v>
      </c>
      <c r="Q1117" s="86"/>
      <c r="R1117" s="82">
        <v>0</v>
      </c>
      <c r="S1117" s="86">
        <v>1868810</v>
      </c>
      <c r="T1117" s="83">
        <v>45777</v>
      </c>
      <c r="U1117" s="82">
        <v>100</v>
      </c>
      <c r="V1117" s="82">
        <v>158938</v>
      </c>
      <c r="W1117" s="82" t="s">
        <v>4961</v>
      </c>
      <c r="X1117" s="82">
        <v>637.83050000000003</v>
      </c>
      <c r="Y1117" s="86">
        <v>119198393.19</v>
      </c>
      <c r="Z1117" s="86"/>
      <c r="AA1117" s="82">
        <v>467.45</v>
      </c>
      <c r="AB1117" s="86">
        <v>-4.32</v>
      </c>
      <c r="AC1117" s="86">
        <v>83582527.25</v>
      </c>
      <c r="AD1117" s="86">
        <v>83582527.25</v>
      </c>
      <c r="AE1117" s="86">
        <v>0</v>
      </c>
      <c r="AF1117" s="86">
        <v>-35615865.939999998</v>
      </c>
      <c r="AG1117" s="86">
        <v>-31840869.739999998</v>
      </c>
      <c r="AH1117" s="86">
        <v>-3774996.2</v>
      </c>
      <c r="AI1117" s="86"/>
      <c r="AJ1117" s="86">
        <v>8866971309.3400002</v>
      </c>
      <c r="AK1117" s="82">
        <v>0.94259999999999999</v>
      </c>
      <c r="AL1117" s="82" t="s">
        <v>12438</v>
      </c>
      <c r="AM1117" s="82" t="s">
        <v>4979</v>
      </c>
      <c r="AN1117" s="82">
        <v>797117</v>
      </c>
      <c r="AO1117" s="82" t="s">
        <v>8436</v>
      </c>
      <c r="AP1117" s="82"/>
      <c r="AQ1117" s="83"/>
      <c r="AR1117" s="83"/>
      <c r="AS1117" s="82">
        <v>0</v>
      </c>
      <c r="AT1117" s="82"/>
      <c r="AU1117" s="83">
        <v>45777</v>
      </c>
      <c r="AV1117" s="82" t="s">
        <v>4979</v>
      </c>
      <c r="AW1117" s="82">
        <v>10</v>
      </c>
      <c r="AX1117" s="83"/>
      <c r="AY1117" s="82" t="s">
        <v>4963</v>
      </c>
      <c r="AZ1117" s="82">
        <v>1</v>
      </c>
      <c r="BA1117" s="82"/>
      <c r="BB1117" s="82"/>
      <c r="BC1117" s="87"/>
      <c r="BD1117" s="87"/>
      <c r="BE1117" s="87"/>
      <c r="BF1117" s="87"/>
      <c r="BG1117" s="82" t="s">
        <v>4888</v>
      </c>
      <c r="BH1117" s="82" t="s">
        <v>8819</v>
      </c>
      <c r="BI1117" s="82"/>
      <c r="BJ1117" s="82"/>
      <c r="BK1117" s="82"/>
      <c r="BL1117" s="86">
        <v>83582527.25</v>
      </c>
      <c r="BM1117" s="82">
        <v>0.94259999999999999</v>
      </c>
      <c r="BN1117" s="82" t="s">
        <v>5002</v>
      </c>
      <c r="BO1117" s="82"/>
      <c r="BP1117" s="88"/>
      <c r="BQ1117" s="88"/>
      <c r="BR1117" s="88"/>
      <c r="BS1117" s="82"/>
      <c r="BT1117" s="85"/>
    </row>
    <row r="1118" spans="1:72" hidden="1">
      <c r="A1118" s="82" t="s">
        <v>5165</v>
      </c>
      <c r="B1118" s="82" t="s">
        <v>5166</v>
      </c>
      <c r="C1118" s="82" t="s">
        <v>663</v>
      </c>
      <c r="D1118" s="82" t="s">
        <v>21276</v>
      </c>
      <c r="E1118" s="82" t="s">
        <v>21277</v>
      </c>
      <c r="F1118" s="82" t="s">
        <v>4978</v>
      </c>
      <c r="G1118" s="83"/>
      <c r="H1118" s="84">
        <v>23250</v>
      </c>
      <c r="I1118" s="85"/>
      <c r="J1118" s="82">
        <v>2486.6</v>
      </c>
      <c r="K1118" s="86">
        <v>0</v>
      </c>
      <c r="L1118" s="82"/>
      <c r="M1118" s="82"/>
      <c r="N1118" s="82"/>
      <c r="O1118" s="82"/>
      <c r="P1118" s="82" t="s">
        <v>8436</v>
      </c>
      <c r="Q1118" s="86"/>
      <c r="R1118" s="82">
        <v>0</v>
      </c>
      <c r="S1118" s="86">
        <v>46500</v>
      </c>
      <c r="T1118" s="83">
        <v>45777</v>
      </c>
      <c r="U1118" s="82">
        <v>100</v>
      </c>
      <c r="V1118" s="82">
        <v>139061</v>
      </c>
      <c r="W1118" s="82" t="s">
        <v>4961</v>
      </c>
      <c r="X1118" s="82">
        <v>1745.0920000000001</v>
      </c>
      <c r="Y1118" s="86">
        <v>40573388.729999997</v>
      </c>
      <c r="Z1118" s="86"/>
      <c r="AA1118" s="82">
        <v>2556.9</v>
      </c>
      <c r="AB1118" s="86">
        <v>-2.75</v>
      </c>
      <c r="AC1118" s="86">
        <v>57813450</v>
      </c>
      <c r="AD1118" s="86">
        <v>57813450</v>
      </c>
      <c r="AE1118" s="86">
        <v>0</v>
      </c>
      <c r="AF1118" s="86">
        <v>17240061.27</v>
      </c>
      <c r="AG1118" s="86">
        <v>18874536.27</v>
      </c>
      <c r="AH1118" s="86">
        <v>-1634475</v>
      </c>
      <c r="AI1118" s="86"/>
      <c r="AJ1118" s="86">
        <v>8866971309.3400002</v>
      </c>
      <c r="AK1118" s="82">
        <v>0.65200000000000002</v>
      </c>
      <c r="AL1118" s="82" t="s">
        <v>21278</v>
      </c>
      <c r="AM1118" s="82" t="s">
        <v>4979</v>
      </c>
      <c r="AN1118" s="82">
        <v>794176</v>
      </c>
      <c r="AO1118" s="82" t="s">
        <v>8436</v>
      </c>
      <c r="AP1118" s="82"/>
      <c r="AQ1118" s="83"/>
      <c r="AR1118" s="83"/>
      <c r="AS1118" s="82">
        <v>0</v>
      </c>
      <c r="AT1118" s="82"/>
      <c r="AU1118" s="83">
        <v>45777</v>
      </c>
      <c r="AV1118" s="82" t="s">
        <v>4979</v>
      </c>
      <c r="AW1118" s="82">
        <v>2</v>
      </c>
      <c r="AX1118" s="83"/>
      <c r="AY1118" s="82" t="s">
        <v>4963</v>
      </c>
      <c r="AZ1118" s="82">
        <v>1</v>
      </c>
      <c r="BA1118" s="82"/>
      <c r="BB1118" s="82"/>
      <c r="BC1118" s="87"/>
      <c r="BD1118" s="87"/>
      <c r="BE1118" s="87"/>
      <c r="BF1118" s="87"/>
      <c r="BG1118" s="82" t="s">
        <v>4888</v>
      </c>
      <c r="BH1118" s="82" t="s">
        <v>8819</v>
      </c>
      <c r="BI1118" s="82"/>
      <c r="BJ1118" s="82"/>
      <c r="BK1118" s="82"/>
      <c r="BL1118" s="86">
        <v>57813450</v>
      </c>
      <c r="BM1118" s="82">
        <v>0.65200000000000002</v>
      </c>
      <c r="BN1118" s="82" t="s">
        <v>5002</v>
      </c>
      <c r="BO1118" s="82"/>
      <c r="BP1118" s="88"/>
      <c r="BQ1118" s="88"/>
      <c r="BR1118" s="88"/>
      <c r="BS1118" s="82"/>
      <c r="BT1118" s="85"/>
    </row>
    <row r="1119" spans="1:72" hidden="1">
      <c r="A1119" s="82" t="s">
        <v>5165</v>
      </c>
      <c r="B1119" s="82" t="s">
        <v>5166</v>
      </c>
      <c r="C1119" s="82" t="s">
        <v>9468</v>
      </c>
      <c r="D1119" s="82" t="s">
        <v>9469</v>
      </c>
      <c r="E1119" s="82" t="s">
        <v>9470</v>
      </c>
      <c r="F1119" s="82" t="s">
        <v>4978</v>
      </c>
      <c r="G1119" s="83"/>
      <c r="H1119" s="84">
        <v>658671</v>
      </c>
      <c r="I1119" s="85"/>
      <c r="J1119" s="82">
        <v>223.83</v>
      </c>
      <c r="K1119" s="86">
        <v>0</v>
      </c>
      <c r="L1119" s="82"/>
      <c r="M1119" s="82"/>
      <c r="N1119" s="82"/>
      <c r="O1119" s="82"/>
      <c r="P1119" s="82" t="s">
        <v>5015</v>
      </c>
      <c r="Q1119" s="86"/>
      <c r="R1119" s="82">
        <v>0</v>
      </c>
      <c r="S1119" s="86">
        <v>6586710</v>
      </c>
      <c r="T1119" s="83">
        <v>45777</v>
      </c>
      <c r="U1119" s="82">
        <v>100</v>
      </c>
      <c r="V1119" s="82">
        <v>171110</v>
      </c>
      <c r="W1119" s="82" t="s">
        <v>4961</v>
      </c>
      <c r="X1119" s="82">
        <v>303.70769999999999</v>
      </c>
      <c r="Y1119" s="86">
        <v>200043475.66</v>
      </c>
      <c r="Z1119" s="86"/>
      <c r="AA1119" s="82">
        <v>228.65</v>
      </c>
      <c r="AB1119" s="86">
        <v>-2.11</v>
      </c>
      <c r="AC1119" s="86">
        <v>147430329.93000001</v>
      </c>
      <c r="AD1119" s="86">
        <v>147430329.93000001</v>
      </c>
      <c r="AE1119" s="86">
        <v>0</v>
      </c>
      <c r="AF1119" s="86">
        <v>-52613145.729999997</v>
      </c>
      <c r="AG1119" s="86">
        <v>-49438351.509999998</v>
      </c>
      <c r="AH1119" s="86">
        <v>-3174794.22</v>
      </c>
      <c r="AI1119" s="86"/>
      <c r="AJ1119" s="86">
        <v>8866971309.3400002</v>
      </c>
      <c r="AK1119" s="82">
        <v>1.6627000000000001</v>
      </c>
      <c r="AL1119" s="82" t="s">
        <v>9471</v>
      </c>
      <c r="AM1119" s="82" t="s">
        <v>4979</v>
      </c>
      <c r="AN1119" s="82">
        <v>798945</v>
      </c>
      <c r="AO1119" s="82" t="s">
        <v>5034</v>
      </c>
      <c r="AP1119" s="82"/>
      <c r="AQ1119" s="83"/>
      <c r="AR1119" s="83"/>
      <c r="AS1119" s="82">
        <v>0</v>
      </c>
      <c r="AT1119" s="82"/>
      <c r="AU1119" s="83">
        <v>45777</v>
      </c>
      <c r="AV1119" s="82" t="s">
        <v>4979</v>
      </c>
      <c r="AW1119" s="82">
        <v>10</v>
      </c>
      <c r="AX1119" s="83"/>
      <c r="AY1119" s="82" t="s">
        <v>4963</v>
      </c>
      <c r="AZ1119" s="82">
        <v>1</v>
      </c>
      <c r="BA1119" s="82"/>
      <c r="BB1119" s="82"/>
      <c r="BC1119" s="87"/>
      <c r="BD1119" s="87"/>
      <c r="BE1119" s="87"/>
      <c r="BF1119" s="87"/>
      <c r="BG1119" s="82" t="s">
        <v>4888</v>
      </c>
      <c r="BH1119" s="82" t="s">
        <v>8819</v>
      </c>
      <c r="BI1119" s="82"/>
      <c r="BJ1119" s="82"/>
      <c r="BK1119" s="82"/>
      <c r="BL1119" s="86">
        <v>147430329.93000001</v>
      </c>
      <c r="BM1119" s="82">
        <v>1.6627000000000001</v>
      </c>
      <c r="BN1119" s="82" t="s">
        <v>5002</v>
      </c>
      <c r="BO1119" s="82"/>
      <c r="BP1119" s="88"/>
      <c r="BQ1119" s="88"/>
      <c r="BR1119" s="88"/>
      <c r="BS1119" s="82"/>
      <c r="BT1119" s="85"/>
    </row>
    <row r="1120" spans="1:72" hidden="1">
      <c r="A1120" s="82" t="s">
        <v>5165</v>
      </c>
      <c r="B1120" s="82" t="s">
        <v>5166</v>
      </c>
      <c r="C1120" s="82" t="s">
        <v>739</v>
      </c>
      <c r="D1120" s="82" t="s">
        <v>5064</v>
      </c>
      <c r="E1120" s="82" t="s">
        <v>3350</v>
      </c>
      <c r="F1120" s="82" t="s">
        <v>4978</v>
      </c>
      <c r="G1120" s="83"/>
      <c r="H1120" s="84">
        <v>93798</v>
      </c>
      <c r="I1120" s="85"/>
      <c r="J1120" s="82">
        <v>468.9</v>
      </c>
      <c r="K1120" s="86">
        <v>0</v>
      </c>
      <c r="L1120" s="82"/>
      <c r="M1120" s="82"/>
      <c r="N1120" s="82"/>
      <c r="O1120" s="82"/>
      <c r="P1120" s="82" t="s">
        <v>5003</v>
      </c>
      <c r="Q1120" s="86"/>
      <c r="R1120" s="82">
        <v>0</v>
      </c>
      <c r="S1120" s="86">
        <v>468990</v>
      </c>
      <c r="T1120" s="83">
        <v>45777</v>
      </c>
      <c r="U1120" s="82">
        <v>100</v>
      </c>
      <c r="V1120" s="82">
        <v>155036</v>
      </c>
      <c r="W1120" s="82" t="s">
        <v>4961</v>
      </c>
      <c r="X1120" s="82">
        <v>647.64520000000005</v>
      </c>
      <c r="Y1120" s="86">
        <v>60747820.75</v>
      </c>
      <c r="Z1120" s="86"/>
      <c r="AA1120" s="82">
        <v>465.9</v>
      </c>
      <c r="AB1120" s="86">
        <v>0.64</v>
      </c>
      <c r="AC1120" s="86">
        <v>43981882.200000003</v>
      </c>
      <c r="AD1120" s="86">
        <v>43981882.200000003</v>
      </c>
      <c r="AE1120" s="86">
        <v>0</v>
      </c>
      <c r="AF1120" s="86">
        <v>-16765938.550000001</v>
      </c>
      <c r="AG1120" s="86">
        <v>-17047332.550000001</v>
      </c>
      <c r="AH1120" s="86">
        <v>281394</v>
      </c>
      <c r="AI1120" s="86"/>
      <c r="AJ1120" s="86">
        <v>8866971309.3400002</v>
      </c>
      <c r="AK1120" s="82">
        <v>0.496</v>
      </c>
      <c r="AL1120" s="82" t="s">
        <v>5065</v>
      </c>
      <c r="AM1120" s="82" t="s">
        <v>4979</v>
      </c>
      <c r="AN1120" s="82">
        <v>796305</v>
      </c>
      <c r="AO1120" s="82" t="s">
        <v>5004</v>
      </c>
      <c r="AP1120" s="82"/>
      <c r="AQ1120" s="83">
        <v>45492</v>
      </c>
      <c r="AR1120" s="83"/>
      <c r="AS1120" s="82">
        <v>0</v>
      </c>
      <c r="AT1120" s="82"/>
      <c r="AU1120" s="83">
        <v>45777</v>
      </c>
      <c r="AV1120" s="82" t="s">
        <v>4979</v>
      </c>
      <c r="AW1120" s="82">
        <v>5</v>
      </c>
      <c r="AX1120" s="83"/>
      <c r="AY1120" s="82" t="s">
        <v>4963</v>
      </c>
      <c r="AZ1120" s="82">
        <v>1</v>
      </c>
      <c r="BA1120" s="82"/>
      <c r="BB1120" s="82"/>
      <c r="BC1120" s="87"/>
      <c r="BD1120" s="87"/>
      <c r="BE1120" s="87"/>
      <c r="BF1120" s="87"/>
      <c r="BG1120" s="82" t="s">
        <v>4888</v>
      </c>
      <c r="BH1120" s="82" t="s">
        <v>8819</v>
      </c>
      <c r="BI1120" s="82"/>
      <c r="BJ1120" s="82"/>
      <c r="BK1120" s="82"/>
      <c r="BL1120" s="86">
        <v>43981882.200000003</v>
      </c>
      <c r="BM1120" s="82">
        <v>0.496</v>
      </c>
      <c r="BN1120" s="82" t="s">
        <v>4984</v>
      </c>
      <c r="BO1120" s="82"/>
      <c r="BP1120" s="88"/>
      <c r="BQ1120" s="88"/>
      <c r="BR1120" s="88"/>
      <c r="BS1120" s="82"/>
      <c r="BT1120" s="85"/>
    </row>
    <row r="1121" spans="1:72" hidden="1">
      <c r="A1121" s="82" t="s">
        <v>5165</v>
      </c>
      <c r="B1121" s="82" t="s">
        <v>5166</v>
      </c>
      <c r="C1121" s="82" t="s">
        <v>20900</v>
      </c>
      <c r="D1121" s="82" t="s">
        <v>20901</v>
      </c>
      <c r="E1121" s="82" t="s">
        <v>20902</v>
      </c>
      <c r="F1121" s="82" t="s">
        <v>4978</v>
      </c>
      <c r="G1121" s="83"/>
      <c r="H1121" s="84">
        <v>123590</v>
      </c>
      <c r="I1121" s="85"/>
      <c r="J1121" s="82">
        <v>364.9</v>
      </c>
      <c r="K1121" s="86">
        <v>0</v>
      </c>
      <c r="L1121" s="82"/>
      <c r="M1121" s="82"/>
      <c r="N1121" s="82"/>
      <c r="O1121" s="82"/>
      <c r="P1121" s="82" t="s">
        <v>4995</v>
      </c>
      <c r="Q1121" s="86"/>
      <c r="R1121" s="82">
        <v>0</v>
      </c>
      <c r="S1121" s="86">
        <v>123590</v>
      </c>
      <c r="T1121" s="83">
        <v>45777</v>
      </c>
      <c r="U1121" s="82">
        <v>100</v>
      </c>
      <c r="V1121" s="82">
        <v>179968</v>
      </c>
      <c r="W1121" s="82" t="s">
        <v>4961</v>
      </c>
      <c r="X1121" s="82">
        <v>402</v>
      </c>
      <c r="Y1121" s="86">
        <v>49683180</v>
      </c>
      <c r="Z1121" s="86"/>
      <c r="AA1121" s="82">
        <v>374.55</v>
      </c>
      <c r="AB1121" s="86">
        <v>-2.58</v>
      </c>
      <c r="AC1121" s="86">
        <v>45097991</v>
      </c>
      <c r="AD1121" s="86">
        <v>45097991</v>
      </c>
      <c r="AE1121" s="86">
        <v>0</v>
      </c>
      <c r="AF1121" s="86">
        <v>-4585189</v>
      </c>
      <c r="AG1121" s="86">
        <v>-3392545.5</v>
      </c>
      <c r="AH1121" s="86">
        <v>-1192643.5</v>
      </c>
      <c r="AI1121" s="86"/>
      <c r="AJ1121" s="86">
        <v>8866971309.3400002</v>
      </c>
      <c r="AK1121" s="82">
        <v>0.50860000000000005</v>
      </c>
      <c r="AL1121" s="82" t="s">
        <v>20903</v>
      </c>
      <c r="AM1121" s="82" t="s">
        <v>4979</v>
      </c>
      <c r="AN1121" s="82">
        <v>800508</v>
      </c>
      <c r="AO1121" s="82" t="s">
        <v>4996</v>
      </c>
      <c r="AP1121" s="82"/>
      <c r="AQ1121" s="83"/>
      <c r="AR1121" s="83"/>
      <c r="AS1121" s="82">
        <v>0</v>
      </c>
      <c r="AT1121" s="82"/>
      <c r="AU1121" s="83">
        <v>45777</v>
      </c>
      <c r="AV1121" s="82" t="s">
        <v>4979</v>
      </c>
      <c r="AW1121" s="82">
        <v>1</v>
      </c>
      <c r="AX1121" s="83"/>
      <c r="AY1121" s="82" t="s">
        <v>4963</v>
      </c>
      <c r="AZ1121" s="82">
        <v>1</v>
      </c>
      <c r="BA1121" s="82"/>
      <c r="BB1121" s="82"/>
      <c r="BC1121" s="87"/>
      <c r="BD1121" s="87"/>
      <c r="BE1121" s="87"/>
      <c r="BF1121" s="87"/>
      <c r="BG1121" s="82" t="s">
        <v>4888</v>
      </c>
      <c r="BH1121" s="82" t="s">
        <v>8819</v>
      </c>
      <c r="BI1121" s="82"/>
      <c r="BJ1121" s="82"/>
      <c r="BK1121" s="82"/>
      <c r="BL1121" s="86">
        <v>45097991</v>
      </c>
      <c r="BM1121" s="82">
        <v>0.50860000000000005</v>
      </c>
      <c r="BN1121" s="82" t="s">
        <v>4997</v>
      </c>
      <c r="BO1121" s="82"/>
      <c r="BP1121" s="88"/>
      <c r="BQ1121" s="88"/>
      <c r="BR1121" s="88"/>
      <c r="BS1121" s="82"/>
      <c r="BT1121" s="85"/>
    </row>
    <row r="1122" spans="1:72" hidden="1">
      <c r="A1122" s="82" t="s">
        <v>5165</v>
      </c>
      <c r="B1122" s="82" t="s">
        <v>5166</v>
      </c>
      <c r="C1122" s="82" t="s">
        <v>9501</v>
      </c>
      <c r="D1122" s="82" t="s">
        <v>9629</v>
      </c>
      <c r="E1122" s="82" t="s">
        <v>9630</v>
      </c>
      <c r="F1122" s="82" t="s">
        <v>4978</v>
      </c>
      <c r="G1122" s="83"/>
      <c r="H1122" s="84">
        <v>149680</v>
      </c>
      <c r="I1122" s="85"/>
      <c r="J1122" s="82">
        <v>199.15</v>
      </c>
      <c r="K1122" s="86">
        <v>0</v>
      </c>
      <c r="L1122" s="82"/>
      <c r="M1122" s="82"/>
      <c r="N1122" s="82"/>
      <c r="O1122" s="82"/>
      <c r="P1122" s="82" t="s">
        <v>5015</v>
      </c>
      <c r="Q1122" s="86"/>
      <c r="R1122" s="82">
        <v>0</v>
      </c>
      <c r="S1122" s="86">
        <v>1496800</v>
      </c>
      <c r="T1122" s="83">
        <v>45777</v>
      </c>
      <c r="U1122" s="82">
        <v>100</v>
      </c>
      <c r="V1122" s="82">
        <v>172007</v>
      </c>
      <c r="W1122" s="82" t="s">
        <v>4961</v>
      </c>
      <c r="X1122" s="82">
        <v>337.32369999999997</v>
      </c>
      <c r="Y1122" s="86">
        <v>50490613.189999998</v>
      </c>
      <c r="Z1122" s="86"/>
      <c r="AA1122" s="82">
        <v>203.2</v>
      </c>
      <c r="AB1122" s="86">
        <v>-1.99</v>
      </c>
      <c r="AC1122" s="86">
        <v>29808772</v>
      </c>
      <c r="AD1122" s="86">
        <v>29808772</v>
      </c>
      <c r="AE1122" s="86">
        <v>0</v>
      </c>
      <c r="AF1122" s="86">
        <v>-20681841.190000001</v>
      </c>
      <c r="AG1122" s="86">
        <v>-20075637.190000001</v>
      </c>
      <c r="AH1122" s="86">
        <v>-606204</v>
      </c>
      <c r="AI1122" s="86"/>
      <c r="AJ1122" s="86">
        <v>8866971309.3400002</v>
      </c>
      <c r="AK1122" s="82">
        <v>0.3362</v>
      </c>
      <c r="AL1122" s="82" t="s">
        <v>9631</v>
      </c>
      <c r="AM1122" s="82" t="s">
        <v>488</v>
      </c>
      <c r="AN1122" s="82">
        <v>799049</v>
      </c>
      <c r="AO1122" s="82" t="s">
        <v>5034</v>
      </c>
      <c r="AP1122" s="82"/>
      <c r="AQ1122" s="83"/>
      <c r="AR1122" s="83"/>
      <c r="AS1122" s="82">
        <v>0</v>
      </c>
      <c r="AT1122" s="82"/>
      <c r="AU1122" s="83">
        <v>45777</v>
      </c>
      <c r="AV1122" s="82" t="s">
        <v>488</v>
      </c>
      <c r="AW1122" s="82">
        <v>10</v>
      </c>
      <c r="AX1122" s="83"/>
      <c r="AY1122" s="82" t="s">
        <v>4963</v>
      </c>
      <c r="AZ1122" s="82">
        <v>1</v>
      </c>
      <c r="BA1122" s="82"/>
      <c r="BB1122" s="82"/>
      <c r="BC1122" s="87"/>
      <c r="BD1122" s="87"/>
      <c r="BE1122" s="87"/>
      <c r="BF1122" s="87"/>
      <c r="BG1122" s="82" t="s">
        <v>4888</v>
      </c>
      <c r="BH1122" s="82" t="s">
        <v>8819</v>
      </c>
      <c r="BI1122" s="82"/>
      <c r="BJ1122" s="82"/>
      <c r="BK1122" s="82"/>
      <c r="BL1122" s="86">
        <v>29808772</v>
      </c>
      <c r="BM1122" s="82">
        <v>0.3362</v>
      </c>
      <c r="BN1122" s="82" t="s">
        <v>5002</v>
      </c>
      <c r="BO1122" s="82"/>
      <c r="BP1122" s="88"/>
      <c r="BQ1122" s="88"/>
      <c r="BR1122" s="88"/>
      <c r="BS1122" s="82"/>
      <c r="BT1122" s="85"/>
    </row>
    <row r="1123" spans="1:72" hidden="1">
      <c r="A1123" s="82" t="s">
        <v>5165</v>
      </c>
      <c r="B1123" s="82" t="s">
        <v>5166</v>
      </c>
      <c r="C1123" s="82" t="s">
        <v>935</v>
      </c>
      <c r="D1123" s="82" t="s">
        <v>8822</v>
      </c>
      <c r="E1123" s="82" t="s">
        <v>8823</v>
      </c>
      <c r="F1123" s="82" t="s">
        <v>4978</v>
      </c>
      <c r="G1123" s="83"/>
      <c r="H1123" s="84">
        <v>16271</v>
      </c>
      <c r="I1123" s="85"/>
      <c r="J1123" s="82">
        <v>3664.7</v>
      </c>
      <c r="K1123" s="86">
        <v>0</v>
      </c>
      <c r="L1123" s="82"/>
      <c r="M1123" s="82"/>
      <c r="N1123" s="82"/>
      <c r="O1123" s="82"/>
      <c r="P1123" s="82" t="s">
        <v>4992</v>
      </c>
      <c r="Q1123" s="86"/>
      <c r="R1123" s="82">
        <v>0</v>
      </c>
      <c r="S1123" s="86">
        <v>162710</v>
      </c>
      <c r="T1123" s="83">
        <v>45777</v>
      </c>
      <c r="U1123" s="82">
        <v>100</v>
      </c>
      <c r="V1123" s="82">
        <v>6564</v>
      </c>
      <c r="W1123" s="82" t="s">
        <v>4961</v>
      </c>
      <c r="X1123" s="82">
        <v>3951.5846000000001</v>
      </c>
      <c r="Y1123" s="86">
        <v>64296233.229999997</v>
      </c>
      <c r="Z1123" s="86"/>
      <c r="AA1123" s="82">
        <v>3718.5</v>
      </c>
      <c r="AB1123" s="86">
        <v>-1.45</v>
      </c>
      <c r="AC1123" s="86">
        <v>59628333.700000003</v>
      </c>
      <c r="AD1123" s="86">
        <v>59628333.700000003</v>
      </c>
      <c r="AE1123" s="86">
        <v>0</v>
      </c>
      <c r="AF1123" s="86">
        <v>-4667899.53</v>
      </c>
      <c r="AG1123" s="86">
        <v>-3792519.73</v>
      </c>
      <c r="AH1123" s="86">
        <v>-875379.8</v>
      </c>
      <c r="AI1123" s="86"/>
      <c r="AJ1123" s="86">
        <v>8866971309.3400002</v>
      </c>
      <c r="AK1123" s="82">
        <v>0.67249999999999999</v>
      </c>
      <c r="AL1123" s="82" t="s">
        <v>8824</v>
      </c>
      <c r="AM1123" s="82" t="s">
        <v>4979</v>
      </c>
      <c r="AN1123" s="82">
        <v>6693</v>
      </c>
      <c r="AO1123" s="82" t="s">
        <v>4993</v>
      </c>
      <c r="AP1123" s="82"/>
      <c r="AQ1123" s="83">
        <v>45446</v>
      </c>
      <c r="AR1123" s="83"/>
      <c r="AS1123" s="82">
        <v>0</v>
      </c>
      <c r="AT1123" s="82"/>
      <c r="AU1123" s="83">
        <v>45777</v>
      </c>
      <c r="AV1123" s="82" t="s">
        <v>4979</v>
      </c>
      <c r="AW1123" s="82">
        <v>10</v>
      </c>
      <c r="AX1123" s="83"/>
      <c r="AY1123" s="82" t="s">
        <v>4963</v>
      </c>
      <c r="AZ1123" s="82">
        <v>1</v>
      </c>
      <c r="BA1123" s="82"/>
      <c r="BB1123" s="82"/>
      <c r="BC1123" s="87"/>
      <c r="BD1123" s="87"/>
      <c r="BE1123" s="87"/>
      <c r="BF1123" s="87"/>
      <c r="BG1123" s="82" t="s">
        <v>4888</v>
      </c>
      <c r="BH1123" s="82" t="s">
        <v>8819</v>
      </c>
      <c r="BI1123" s="82"/>
      <c r="BJ1123" s="82"/>
      <c r="BK1123" s="82"/>
      <c r="BL1123" s="86">
        <v>59628333.700000003</v>
      </c>
      <c r="BM1123" s="82">
        <v>0.67249999999999999</v>
      </c>
      <c r="BN1123" s="82" t="s">
        <v>4994</v>
      </c>
      <c r="BO1123" s="82"/>
      <c r="BP1123" s="88"/>
      <c r="BQ1123" s="88"/>
      <c r="BR1123" s="88"/>
      <c r="BS1123" s="82"/>
      <c r="BT1123" s="85"/>
    </row>
    <row r="1124" spans="1:72" hidden="1">
      <c r="A1124" s="82" t="s">
        <v>5165</v>
      </c>
      <c r="B1124" s="82" t="s">
        <v>5166</v>
      </c>
      <c r="C1124" s="82" t="s">
        <v>1097</v>
      </c>
      <c r="D1124" s="82" t="s">
        <v>3466</v>
      </c>
      <c r="E1124" s="82" t="s">
        <v>3352</v>
      </c>
      <c r="F1124" s="82" t="s">
        <v>4978</v>
      </c>
      <c r="G1124" s="83"/>
      <c r="H1124" s="84">
        <v>94287</v>
      </c>
      <c r="I1124" s="85"/>
      <c r="J1124" s="82">
        <v>3187</v>
      </c>
      <c r="K1124" s="86">
        <v>0</v>
      </c>
      <c r="L1124" s="82"/>
      <c r="M1124" s="82"/>
      <c r="N1124" s="82"/>
      <c r="O1124" s="82"/>
      <c r="P1124" s="82" t="s">
        <v>5101</v>
      </c>
      <c r="Q1124" s="86"/>
      <c r="R1124" s="82">
        <v>0</v>
      </c>
      <c r="S1124" s="86">
        <v>942870</v>
      </c>
      <c r="T1124" s="83">
        <v>45777</v>
      </c>
      <c r="U1124" s="82">
        <v>100</v>
      </c>
      <c r="V1124" s="82">
        <v>139277</v>
      </c>
      <c r="W1124" s="82" t="s">
        <v>4961</v>
      </c>
      <c r="X1124" s="82">
        <v>2029.1432</v>
      </c>
      <c r="Y1124" s="86">
        <v>191321821.27000001</v>
      </c>
      <c r="Z1124" s="86"/>
      <c r="AA1124" s="82">
        <v>3282.4</v>
      </c>
      <c r="AB1124" s="86">
        <v>-2.91</v>
      </c>
      <c r="AC1124" s="86">
        <v>300492669</v>
      </c>
      <c r="AD1124" s="86">
        <v>300492669</v>
      </c>
      <c r="AE1124" s="86">
        <v>0</v>
      </c>
      <c r="AF1124" s="86">
        <v>109170847.73</v>
      </c>
      <c r="AG1124" s="86">
        <v>118165827.53</v>
      </c>
      <c r="AH1124" s="86">
        <v>-8994979.8000000007</v>
      </c>
      <c r="AI1124" s="86"/>
      <c r="AJ1124" s="86">
        <v>8866971309.3400002</v>
      </c>
      <c r="AK1124" s="82">
        <v>3.3889</v>
      </c>
      <c r="AL1124" s="82" t="s">
        <v>5132</v>
      </c>
      <c r="AM1124" s="82" t="s">
        <v>4979</v>
      </c>
      <c r="AN1124" s="82">
        <v>6724</v>
      </c>
      <c r="AO1124" s="82" t="s">
        <v>5015</v>
      </c>
      <c r="AP1124" s="82"/>
      <c r="AQ1124" s="83">
        <v>45551</v>
      </c>
      <c r="AR1124" s="83"/>
      <c r="AS1124" s="82">
        <v>0</v>
      </c>
      <c r="AT1124" s="82"/>
      <c r="AU1124" s="83">
        <v>45777</v>
      </c>
      <c r="AV1124" s="82" t="s">
        <v>4979</v>
      </c>
      <c r="AW1124" s="82">
        <v>10</v>
      </c>
      <c r="AX1124" s="83"/>
      <c r="AY1124" s="82" t="s">
        <v>4963</v>
      </c>
      <c r="AZ1124" s="82">
        <v>1</v>
      </c>
      <c r="BA1124" s="82"/>
      <c r="BB1124" s="82"/>
      <c r="BC1124" s="87"/>
      <c r="BD1124" s="87"/>
      <c r="BE1124" s="87"/>
      <c r="BF1124" s="87"/>
      <c r="BG1124" s="82" t="s">
        <v>4888</v>
      </c>
      <c r="BH1124" s="82" t="s">
        <v>8819</v>
      </c>
      <c r="BI1124" s="82"/>
      <c r="BJ1124" s="82"/>
      <c r="BK1124" s="82"/>
      <c r="BL1124" s="86">
        <v>300492669</v>
      </c>
      <c r="BM1124" s="82">
        <v>3.3889</v>
      </c>
      <c r="BN1124" s="82" t="s">
        <v>5002</v>
      </c>
      <c r="BO1124" s="82"/>
      <c r="BP1124" s="88"/>
      <c r="BQ1124" s="88"/>
      <c r="BR1124" s="88"/>
      <c r="BS1124" s="82"/>
      <c r="BT1124" s="85"/>
    </row>
    <row r="1125" spans="1:72" hidden="1">
      <c r="A1125" s="82" t="s">
        <v>5165</v>
      </c>
      <c r="B1125" s="82" t="s">
        <v>5166</v>
      </c>
      <c r="C1125" s="82" t="s">
        <v>988</v>
      </c>
      <c r="D1125" s="82" t="s">
        <v>20215</v>
      </c>
      <c r="E1125" s="82" t="s">
        <v>20216</v>
      </c>
      <c r="F1125" s="82" t="s">
        <v>4978</v>
      </c>
      <c r="G1125" s="83"/>
      <c r="H1125" s="84">
        <v>126914</v>
      </c>
      <c r="I1125" s="85"/>
      <c r="J1125" s="82">
        <v>1566.1</v>
      </c>
      <c r="K1125" s="86">
        <v>0</v>
      </c>
      <c r="L1125" s="82"/>
      <c r="M1125" s="82"/>
      <c r="N1125" s="82"/>
      <c r="O1125" s="82"/>
      <c r="P1125" s="82" t="s">
        <v>5039</v>
      </c>
      <c r="Q1125" s="86"/>
      <c r="R1125" s="82">
        <v>0</v>
      </c>
      <c r="S1125" s="86">
        <v>253828</v>
      </c>
      <c r="T1125" s="83">
        <v>45777</v>
      </c>
      <c r="U1125" s="82">
        <v>100</v>
      </c>
      <c r="V1125" s="82">
        <v>16402</v>
      </c>
      <c r="W1125" s="82" t="s">
        <v>4961</v>
      </c>
      <c r="X1125" s="82">
        <v>1003.8238</v>
      </c>
      <c r="Y1125" s="86">
        <v>127399289.40000001</v>
      </c>
      <c r="Z1125" s="86"/>
      <c r="AA1125" s="82">
        <v>1558.2</v>
      </c>
      <c r="AB1125" s="86">
        <v>0.51</v>
      </c>
      <c r="AC1125" s="86">
        <v>198760015.40000001</v>
      </c>
      <c r="AD1125" s="86">
        <v>198760015.40000001</v>
      </c>
      <c r="AE1125" s="86">
        <v>0</v>
      </c>
      <c r="AF1125" s="86">
        <v>71360726</v>
      </c>
      <c r="AG1125" s="86">
        <v>70358105.400000006</v>
      </c>
      <c r="AH1125" s="86">
        <v>1002620.6</v>
      </c>
      <c r="AI1125" s="86"/>
      <c r="AJ1125" s="86">
        <v>8866971309.3400002</v>
      </c>
      <c r="AK1125" s="82">
        <v>2.2416</v>
      </c>
      <c r="AL1125" s="82" t="s">
        <v>5048</v>
      </c>
      <c r="AM1125" s="82" t="s">
        <v>4979</v>
      </c>
      <c r="AN1125" s="82">
        <v>6092</v>
      </c>
      <c r="AO1125" s="82" t="s">
        <v>5041</v>
      </c>
      <c r="AP1125" s="82"/>
      <c r="AQ1125" s="83">
        <v>45531</v>
      </c>
      <c r="AR1125" s="83"/>
      <c r="AS1125" s="82">
        <v>0</v>
      </c>
      <c r="AT1125" s="82"/>
      <c r="AU1125" s="83">
        <v>45777</v>
      </c>
      <c r="AV1125" s="82" t="s">
        <v>4979</v>
      </c>
      <c r="AW1125" s="82">
        <v>2</v>
      </c>
      <c r="AX1125" s="83"/>
      <c r="AY1125" s="82" t="s">
        <v>4963</v>
      </c>
      <c r="AZ1125" s="82">
        <v>1</v>
      </c>
      <c r="BA1125" s="82"/>
      <c r="BB1125" s="82"/>
      <c r="BC1125" s="87"/>
      <c r="BD1125" s="87"/>
      <c r="BE1125" s="87"/>
      <c r="BF1125" s="87"/>
      <c r="BG1125" s="82" t="s">
        <v>4888</v>
      </c>
      <c r="BH1125" s="82" t="s">
        <v>8819</v>
      </c>
      <c r="BI1125" s="82"/>
      <c r="BJ1125" s="82"/>
      <c r="BK1125" s="82"/>
      <c r="BL1125" s="86">
        <v>198760015.40000001</v>
      </c>
      <c r="BM1125" s="82">
        <v>2.2416</v>
      </c>
      <c r="BN1125" s="82" t="s">
        <v>5002</v>
      </c>
      <c r="BO1125" s="82"/>
      <c r="BP1125" s="88"/>
      <c r="BQ1125" s="88"/>
      <c r="BR1125" s="88"/>
      <c r="BS1125" s="82"/>
      <c r="BT1125" s="85"/>
    </row>
    <row r="1126" spans="1:72" hidden="1">
      <c r="A1126" s="82" t="s">
        <v>5165</v>
      </c>
      <c r="B1126" s="82" t="s">
        <v>5166</v>
      </c>
      <c r="C1126" s="82" t="s">
        <v>1073</v>
      </c>
      <c r="D1126" s="82" t="s">
        <v>5327</v>
      </c>
      <c r="E1126" s="82" t="s">
        <v>8525</v>
      </c>
      <c r="F1126" s="82" t="s">
        <v>4978</v>
      </c>
      <c r="G1126" s="83"/>
      <c r="H1126" s="84">
        <v>67700</v>
      </c>
      <c r="I1126" s="85"/>
      <c r="J1126" s="82">
        <v>2737.5</v>
      </c>
      <c r="K1126" s="86">
        <v>0</v>
      </c>
      <c r="L1126" s="82"/>
      <c r="M1126" s="82"/>
      <c r="N1126" s="82"/>
      <c r="O1126" s="82"/>
      <c r="P1126" s="82" t="s">
        <v>5019</v>
      </c>
      <c r="Q1126" s="86"/>
      <c r="R1126" s="82">
        <v>0</v>
      </c>
      <c r="S1126" s="86">
        <v>135400</v>
      </c>
      <c r="T1126" s="83">
        <v>45777</v>
      </c>
      <c r="U1126" s="82">
        <v>100</v>
      </c>
      <c r="V1126" s="82">
        <v>6581</v>
      </c>
      <c r="W1126" s="82" t="s">
        <v>4961</v>
      </c>
      <c r="X1126" s="82">
        <v>2430.2262000000001</v>
      </c>
      <c r="Y1126" s="86">
        <v>164526310.83000001</v>
      </c>
      <c r="Z1126" s="86"/>
      <c r="AA1126" s="82">
        <v>2745.7</v>
      </c>
      <c r="AB1126" s="86">
        <v>-0.3</v>
      </c>
      <c r="AC1126" s="86">
        <v>185328750</v>
      </c>
      <c r="AD1126" s="86">
        <v>185328750</v>
      </c>
      <c r="AE1126" s="86">
        <v>0</v>
      </c>
      <c r="AF1126" s="86">
        <v>20802439.170000002</v>
      </c>
      <c r="AG1126" s="86">
        <v>21357579.170000002</v>
      </c>
      <c r="AH1126" s="86">
        <v>-555140</v>
      </c>
      <c r="AI1126" s="86"/>
      <c r="AJ1126" s="86">
        <v>8866971309.3400002</v>
      </c>
      <c r="AK1126" s="82">
        <v>2.0901000000000001</v>
      </c>
      <c r="AL1126" s="82" t="s">
        <v>8527</v>
      </c>
      <c r="AM1126" s="82" t="s">
        <v>4979</v>
      </c>
      <c r="AN1126" s="82">
        <v>6808</v>
      </c>
      <c r="AO1126" s="82" t="s">
        <v>5019</v>
      </c>
      <c r="AP1126" s="82"/>
      <c r="AQ1126" s="83"/>
      <c r="AR1126" s="83"/>
      <c r="AS1126" s="82">
        <v>0</v>
      </c>
      <c r="AT1126" s="82"/>
      <c r="AU1126" s="83">
        <v>45777</v>
      </c>
      <c r="AV1126" s="82" t="s">
        <v>4979</v>
      </c>
      <c r="AW1126" s="82">
        <v>2</v>
      </c>
      <c r="AX1126" s="83"/>
      <c r="AY1126" s="82" t="s">
        <v>4963</v>
      </c>
      <c r="AZ1126" s="82">
        <v>1</v>
      </c>
      <c r="BA1126" s="82"/>
      <c r="BB1126" s="82"/>
      <c r="BC1126" s="87"/>
      <c r="BD1126" s="87"/>
      <c r="BE1126" s="87"/>
      <c r="BF1126" s="87"/>
      <c r="BG1126" s="82" t="s">
        <v>4888</v>
      </c>
      <c r="BH1126" s="82" t="s">
        <v>8819</v>
      </c>
      <c r="BI1126" s="82"/>
      <c r="BJ1126" s="82"/>
      <c r="BK1126" s="82"/>
      <c r="BL1126" s="86">
        <v>185328750</v>
      </c>
      <c r="BM1126" s="82">
        <v>2.0901000000000001</v>
      </c>
      <c r="BN1126" s="82" t="s">
        <v>5020</v>
      </c>
      <c r="BO1126" s="82"/>
      <c r="BP1126" s="88"/>
      <c r="BQ1126" s="88"/>
      <c r="BR1126" s="88"/>
      <c r="BS1126" s="82"/>
      <c r="BT1126" s="85"/>
    </row>
    <row r="1127" spans="1:72" hidden="1">
      <c r="A1127" s="82" t="s">
        <v>5165</v>
      </c>
      <c r="B1127" s="82" t="s">
        <v>5166</v>
      </c>
      <c r="C1127" s="82" t="s">
        <v>1120</v>
      </c>
      <c r="D1127" s="82" t="s">
        <v>5527</v>
      </c>
      <c r="E1127" s="82" t="s">
        <v>8847</v>
      </c>
      <c r="F1127" s="82" t="s">
        <v>4978</v>
      </c>
      <c r="G1127" s="83"/>
      <c r="H1127" s="84">
        <v>33076</v>
      </c>
      <c r="I1127" s="85"/>
      <c r="J1127" s="82">
        <v>453.5</v>
      </c>
      <c r="K1127" s="86">
        <v>0</v>
      </c>
      <c r="L1127" s="82"/>
      <c r="M1127" s="82"/>
      <c r="N1127" s="82"/>
      <c r="O1127" s="82"/>
      <c r="P1127" s="82" t="s">
        <v>5089</v>
      </c>
      <c r="Q1127" s="86"/>
      <c r="R1127" s="82">
        <v>0</v>
      </c>
      <c r="S1127" s="86">
        <v>66152</v>
      </c>
      <c r="T1127" s="83">
        <v>45777</v>
      </c>
      <c r="U1127" s="82">
        <v>100</v>
      </c>
      <c r="V1127" s="82">
        <v>24446</v>
      </c>
      <c r="W1127" s="82" t="s">
        <v>4961</v>
      </c>
      <c r="X1127" s="82">
        <v>507.62470000000002</v>
      </c>
      <c r="Y1127" s="86">
        <v>16790196.140000001</v>
      </c>
      <c r="Z1127" s="86"/>
      <c r="AA1127" s="82">
        <v>468.45</v>
      </c>
      <c r="AB1127" s="86">
        <v>-3.19</v>
      </c>
      <c r="AC1127" s="86">
        <v>14999966</v>
      </c>
      <c r="AD1127" s="86">
        <v>14999966</v>
      </c>
      <c r="AE1127" s="86">
        <v>0</v>
      </c>
      <c r="AF1127" s="86">
        <v>-1790230.14</v>
      </c>
      <c r="AG1127" s="86">
        <v>-1295743.94</v>
      </c>
      <c r="AH1127" s="86">
        <v>-494486.2</v>
      </c>
      <c r="AI1127" s="86"/>
      <c r="AJ1127" s="86">
        <v>8866971309.3400002</v>
      </c>
      <c r="AK1127" s="82">
        <v>0.16919999999999999</v>
      </c>
      <c r="AL1127" s="82" t="s">
        <v>8848</v>
      </c>
      <c r="AM1127" s="82" t="s">
        <v>4979</v>
      </c>
      <c r="AN1127" s="82">
        <v>6830</v>
      </c>
      <c r="AO1127" s="82" t="s">
        <v>4974</v>
      </c>
      <c r="AP1127" s="82"/>
      <c r="AQ1127" s="83"/>
      <c r="AR1127" s="83"/>
      <c r="AS1127" s="82">
        <v>0</v>
      </c>
      <c r="AT1127" s="82"/>
      <c r="AU1127" s="83">
        <v>45777</v>
      </c>
      <c r="AV1127" s="82" t="s">
        <v>4979</v>
      </c>
      <c r="AW1127" s="82">
        <v>2</v>
      </c>
      <c r="AX1127" s="83"/>
      <c r="AY1127" s="82" t="s">
        <v>4963</v>
      </c>
      <c r="AZ1127" s="82">
        <v>1</v>
      </c>
      <c r="BA1127" s="82"/>
      <c r="BB1127" s="82"/>
      <c r="BC1127" s="87"/>
      <c r="BD1127" s="87"/>
      <c r="BE1127" s="87"/>
      <c r="BF1127" s="87"/>
      <c r="BG1127" s="82" t="s">
        <v>4888</v>
      </c>
      <c r="BH1127" s="82" t="s">
        <v>8819</v>
      </c>
      <c r="BI1127" s="82"/>
      <c r="BJ1127" s="82"/>
      <c r="BK1127" s="82"/>
      <c r="BL1127" s="86">
        <v>14999966</v>
      </c>
      <c r="BM1127" s="82">
        <v>0.16919999999999999</v>
      </c>
      <c r="BN1127" s="82" t="s">
        <v>4975</v>
      </c>
      <c r="BO1127" s="82"/>
      <c r="BP1127" s="88"/>
      <c r="BQ1127" s="88"/>
      <c r="BR1127" s="88"/>
      <c r="BS1127" s="82"/>
      <c r="BT1127" s="85"/>
    </row>
    <row r="1128" spans="1:72" hidden="1">
      <c r="A1128" s="82" t="s">
        <v>5165</v>
      </c>
      <c r="B1128" s="82" t="s">
        <v>5166</v>
      </c>
      <c r="C1128" s="82" t="s">
        <v>1195</v>
      </c>
      <c r="D1128" s="82" t="s">
        <v>5365</v>
      </c>
      <c r="E1128" s="82" t="s">
        <v>8458</v>
      </c>
      <c r="F1128" s="82" t="s">
        <v>4978</v>
      </c>
      <c r="G1128" s="83"/>
      <c r="H1128" s="84">
        <v>98298</v>
      </c>
      <c r="I1128" s="85"/>
      <c r="J1128" s="82">
        <v>624.65</v>
      </c>
      <c r="K1128" s="86">
        <v>0</v>
      </c>
      <c r="L1128" s="82"/>
      <c r="M1128" s="82"/>
      <c r="N1128" s="82"/>
      <c r="O1128" s="82"/>
      <c r="P1128" s="82" t="s">
        <v>8459</v>
      </c>
      <c r="Q1128" s="86"/>
      <c r="R1128" s="82">
        <v>0</v>
      </c>
      <c r="S1128" s="86">
        <v>98298</v>
      </c>
      <c r="T1128" s="83">
        <v>45777</v>
      </c>
      <c r="U1128" s="82">
        <v>100</v>
      </c>
      <c r="V1128" s="82">
        <v>6602</v>
      </c>
      <c r="W1128" s="82" t="s">
        <v>4961</v>
      </c>
      <c r="X1128" s="82">
        <v>577.00080000000003</v>
      </c>
      <c r="Y1128" s="86">
        <v>56718023.549999997</v>
      </c>
      <c r="Z1128" s="86"/>
      <c r="AA1128" s="82">
        <v>622.54999999999995</v>
      </c>
      <c r="AB1128" s="86">
        <v>0.34</v>
      </c>
      <c r="AC1128" s="86">
        <v>61401845.700000003</v>
      </c>
      <c r="AD1128" s="86">
        <v>61401845.700000003</v>
      </c>
      <c r="AE1128" s="86">
        <v>0</v>
      </c>
      <c r="AF1128" s="86">
        <v>4683822.1500000004</v>
      </c>
      <c r="AG1128" s="86">
        <v>4477396.3499999996</v>
      </c>
      <c r="AH1128" s="86">
        <v>206425.8</v>
      </c>
      <c r="AI1128" s="86"/>
      <c r="AJ1128" s="86">
        <v>8866971309.3400002</v>
      </c>
      <c r="AK1128" s="82">
        <v>0.6925</v>
      </c>
      <c r="AL1128" s="82" t="s">
        <v>8460</v>
      </c>
      <c r="AM1128" s="82" t="s">
        <v>4979</v>
      </c>
      <c r="AN1128" s="82">
        <v>6911</v>
      </c>
      <c r="AO1128" s="82" t="s">
        <v>8461</v>
      </c>
      <c r="AP1128" s="82"/>
      <c r="AQ1128" s="83">
        <v>45512</v>
      </c>
      <c r="AR1128" s="83"/>
      <c r="AS1128" s="82">
        <v>0</v>
      </c>
      <c r="AT1128" s="82"/>
      <c r="AU1128" s="83">
        <v>45777</v>
      </c>
      <c r="AV1128" s="82" t="s">
        <v>4979</v>
      </c>
      <c r="AW1128" s="82">
        <v>1</v>
      </c>
      <c r="AX1128" s="83"/>
      <c r="AY1128" s="82" t="s">
        <v>4963</v>
      </c>
      <c r="AZ1128" s="82">
        <v>1</v>
      </c>
      <c r="BA1128" s="82"/>
      <c r="BB1128" s="82"/>
      <c r="BC1128" s="87"/>
      <c r="BD1128" s="87"/>
      <c r="BE1128" s="87"/>
      <c r="BF1128" s="87"/>
      <c r="BG1128" s="82" t="s">
        <v>4888</v>
      </c>
      <c r="BH1128" s="82" t="s">
        <v>8819</v>
      </c>
      <c r="BI1128" s="82"/>
      <c r="BJ1128" s="82"/>
      <c r="BK1128" s="82"/>
      <c r="BL1128" s="86">
        <v>61401845.700000003</v>
      </c>
      <c r="BM1128" s="82">
        <v>0.6925</v>
      </c>
      <c r="BN1128" s="82" t="s">
        <v>8462</v>
      </c>
      <c r="BO1128" s="82"/>
      <c r="BP1128" s="88"/>
      <c r="BQ1128" s="88"/>
      <c r="BR1128" s="88"/>
      <c r="BS1128" s="82"/>
      <c r="BT1128" s="85"/>
    </row>
    <row r="1129" spans="1:72" hidden="1">
      <c r="A1129" s="82" t="s">
        <v>5165</v>
      </c>
      <c r="B1129" s="82" t="s">
        <v>5166</v>
      </c>
      <c r="C1129" s="82" t="s">
        <v>1130</v>
      </c>
      <c r="D1129" s="82" t="s">
        <v>3366</v>
      </c>
      <c r="E1129" s="82" t="s">
        <v>8815</v>
      </c>
      <c r="F1129" s="82" t="s">
        <v>4978</v>
      </c>
      <c r="G1129" s="83"/>
      <c r="H1129" s="84">
        <v>49106</v>
      </c>
      <c r="I1129" s="85"/>
      <c r="J1129" s="82">
        <v>4487.8999999999996</v>
      </c>
      <c r="K1129" s="86">
        <v>0</v>
      </c>
      <c r="L1129" s="82"/>
      <c r="M1129" s="82"/>
      <c r="N1129" s="82"/>
      <c r="O1129" s="82"/>
      <c r="P1129" s="82" t="s">
        <v>8436</v>
      </c>
      <c r="Q1129" s="86"/>
      <c r="R1129" s="82">
        <v>0</v>
      </c>
      <c r="S1129" s="86">
        <v>245530</v>
      </c>
      <c r="T1129" s="83">
        <v>45777</v>
      </c>
      <c r="U1129" s="82">
        <v>100</v>
      </c>
      <c r="V1129" s="82">
        <v>161974</v>
      </c>
      <c r="W1129" s="82" t="s">
        <v>4961</v>
      </c>
      <c r="X1129" s="82">
        <v>4121.3190999999997</v>
      </c>
      <c r="Y1129" s="86">
        <v>202381496.33000001</v>
      </c>
      <c r="Z1129" s="86"/>
      <c r="AA1129" s="82">
        <v>4609.3</v>
      </c>
      <c r="AB1129" s="86">
        <v>-2.63</v>
      </c>
      <c r="AC1129" s="86">
        <v>220382817.40000001</v>
      </c>
      <c r="AD1129" s="86">
        <v>220382817.40000001</v>
      </c>
      <c r="AE1129" s="86">
        <v>0</v>
      </c>
      <c r="AF1129" s="86">
        <v>18001321.07</v>
      </c>
      <c r="AG1129" s="86">
        <v>23962789.469999999</v>
      </c>
      <c r="AH1129" s="86">
        <v>-5961468.4000000004</v>
      </c>
      <c r="AI1129" s="86"/>
      <c r="AJ1129" s="86">
        <v>8866971309.3400002</v>
      </c>
      <c r="AK1129" s="82">
        <v>2.4853999999999998</v>
      </c>
      <c r="AL1129" s="82" t="s">
        <v>8816</v>
      </c>
      <c r="AM1129" s="82" t="s">
        <v>4979</v>
      </c>
      <c r="AN1129" s="82">
        <v>786673</v>
      </c>
      <c r="AO1129" s="82" t="s">
        <v>8436</v>
      </c>
      <c r="AP1129" s="82"/>
      <c r="AQ1129" s="83">
        <v>45705</v>
      </c>
      <c r="AR1129" s="83"/>
      <c r="AS1129" s="82">
        <v>0</v>
      </c>
      <c r="AT1129" s="82"/>
      <c r="AU1129" s="83">
        <v>45777</v>
      </c>
      <c r="AV1129" s="82" t="s">
        <v>4979</v>
      </c>
      <c r="AW1129" s="82">
        <v>5</v>
      </c>
      <c r="AX1129" s="83"/>
      <c r="AY1129" s="82" t="s">
        <v>4963</v>
      </c>
      <c r="AZ1129" s="82">
        <v>1</v>
      </c>
      <c r="BA1129" s="82"/>
      <c r="BB1129" s="82"/>
      <c r="BC1129" s="87"/>
      <c r="BD1129" s="87"/>
      <c r="BE1129" s="87"/>
      <c r="BF1129" s="87"/>
      <c r="BG1129" s="82" t="s">
        <v>4888</v>
      </c>
      <c r="BH1129" s="82" t="s">
        <v>8819</v>
      </c>
      <c r="BI1129" s="82"/>
      <c r="BJ1129" s="82"/>
      <c r="BK1129" s="82"/>
      <c r="BL1129" s="86">
        <v>220382817.40000001</v>
      </c>
      <c r="BM1129" s="82">
        <v>2.4853999999999998</v>
      </c>
      <c r="BN1129" s="82" t="s">
        <v>5002</v>
      </c>
      <c r="BO1129" s="82"/>
      <c r="BP1129" s="88"/>
      <c r="BQ1129" s="88"/>
      <c r="BR1129" s="88"/>
      <c r="BS1129" s="82"/>
      <c r="BT1129" s="85"/>
    </row>
    <row r="1130" spans="1:72" hidden="1">
      <c r="A1130" s="82" t="s">
        <v>5165</v>
      </c>
      <c r="B1130" s="82" t="s">
        <v>5166</v>
      </c>
      <c r="C1130" s="82" t="s">
        <v>2293</v>
      </c>
      <c r="D1130" s="82" t="s">
        <v>3413</v>
      </c>
      <c r="E1130" s="82" t="s">
        <v>5136</v>
      </c>
      <c r="F1130" s="82" t="s">
        <v>4978</v>
      </c>
      <c r="G1130" s="83"/>
      <c r="H1130" s="84">
        <v>15928</v>
      </c>
      <c r="I1130" s="85"/>
      <c r="J1130" s="82">
        <v>14529</v>
      </c>
      <c r="K1130" s="86">
        <v>0</v>
      </c>
      <c r="L1130" s="82"/>
      <c r="M1130" s="82"/>
      <c r="N1130" s="82"/>
      <c r="O1130" s="82"/>
      <c r="P1130" s="82" t="s">
        <v>5039</v>
      </c>
      <c r="Q1130" s="86"/>
      <c r="R1130" s="82">
        <v>0</v>
      </c>
      <c r="S1130" s="86">
        <v>31856</v>
      </c>
      <c r="T1130" s="83">
        <v>45777</v>
      </c>
      <c r="U1130" s="82">
        <v>100</v>
      </c>
      <c r="V1130" s="82">
        <v>115414</v>
      </c>
      <c r="W1130" s="82" t="s">
        <v>4961</v>
      </c>
      <c r="X1130" s="82">
        <v>8889.9100999999991</v>
      </c>
      <c r="Y1130" s="86">
        <v>141598488.80000001</v>
      </c>
      <c r="Z1130" s="86"/>
      <c r="AA1130" s="82">
        <v>14391</v>
      </c>
      <c r="AB1130" s="86">
        <v>0.96</v>
      </c>
      <c r="AC1130" s="86">
        <v>231417912</v>
      </c>
      <c r="AD1130" s="86">
        <v>231417912</v>
      </c>
      <c r="AE1130" s="86">
        <v>0</v>
      </c>
      <c r="AF1130" s="86">
        <v>89819423.200000003</v>
      </c>
      <c r="AG1130" s="86">
        <v>87621359.200000003</v>
      </c>
      <c r="AH1130" s="86">
        <v>2198064</v>
      </c>
      <c r="AI1130" s="86"/>
      <c r="AJ1130" s="86">
        <v>8866971309.3400002</v>
      </c>
      <c r="AK1130" s="82">
        <v>2.6099000000000001</v>
      </c>
      <c r="AL1130" s="82" t="s">
        <v>5137</v>
      </c>
      <c r="AM1130" s="82" t="s">
        <v>4979</v>
      </c>
      <c r="AN1130" s="82">
        <v>789130</v>
      </c>
      <c r="AO1130" s="82" t="s">
        <v>5041</v>
      </c>
      <c r="AP1130" s="82"/>
      <c r="AQ1130" s="83">
        <v>45517</v>
      </c>
      <c r="AR1130" s="83"/>
      <c r="AS1130" s="82">
        <v>0</v>
      </c>
      <c r="AT1130" s="82"/>
      <c r="AU1130" s="83">
        <v>45777</v>
      </c>
      <c r="AV1130" s="82" t="s">
        <v>4979</v>
      </c>
      <c r="AW1130" s="82">
        <v>2</v>
      </c>
      <c r="AX1130" s="83"/>
      <c r="AY1130" s="82" t="s">
        <v>4963</v>
      </c>
      <c r="AZ1130" s="82">
        <v>1</v>
      </c>
      <c r="BA1130" s="82"/>
      <c r="BB1130" s="82"/>
      <c r="BC1130" s="87"/>
      <c r="BD1130" s="87"/>
      <c r="BE1130" s="87"/>
      <c r="BF1130" s="87"/>
      <c r="BG1130" s="82" t="s">
        <v>4888</v>
      </c>
      <c r="BH1130" s="82" t="s">
        <v>8819</v>
      </c>
      <c r="BI1130" s="82"/>
      <c r="BJ1130" s="82"/>
      <c r="BK1130" s="82"/>
      <c r="BL1130" s="86">
        <v>231417912</v>
      </c>
      <c r="BM1130" s="82">
        <v>2.6099000000000001</v>
      </c>
      <c r="BN1130" s="82" t="s">
        <v>5002</v>
      </c>
      <c r="BO1130" s="82"/>
      <c r="BP1130" s="88"/>
      <c r="BQ1130" s="88"/>
      <c r="BR1130" s="88"/>
      <c r="BS1130" s="82"/>
      <c r="BT1130" s="85"/>
    </row>
    <row r="1131" spans="1:72" hidden="1">
      <c r="A1131" s="82" t="s">
        <v>5165</v>
      </c>
      <c r="B1131" s="82" t="s">
        <v>5166</v>
      </c>
      <c r="C1131" s="82" t="s">
        <v>1238</v>
      </c>
      <c r="D1131" s="82" t="s">
        <v>8726</v>
      </c>
      <c r="E1131" s="82" t="s">
        <v>8727</v>
      </c>
      <c r="F1131" s="82" t="s">
        <v>4978</v>
      </c>
      <c r="G1131" s="83"/>
      <c r="H1131" s="84">
        <v>2959</v>
      </c>
      <c r="I1131" s="85"/>
      <c r="J1131" s="82">
        <v>34520</v>
      </c>
      <c r="K1131" s="86">
        <v>0</v>
      </c>
      <c r="L1131" s="82"/>
      <c r="M1131" s="82"/>
      <c r="N1131" s="82"/>
      <c r="O1131" s="82"/>
      <c r="P1131" s="82" t="s">
        <v>5015</v>
      </c>
      <c r="Q1131" s="86"/>
      <c r="R1131" s="82">
        <v>0</v>
      </c>
      <c r="S1131" s="86">
        <v>29590</v>
      </c>
      <c r="T1131" s="83">
        <v>45777</v>
      </c>
      <c r="U1131" s="82">
        <v>100</v>
      </c>
      <c r="V1131" s="82">
        <v>6610</v>
      </c>
      <c r="W1131" s="82" t="s">
        <v>4961</v>
      </c>
      <c r="X1131" s="82">
        <v>44794.955600000001</v>
      </c>
      <c r="Y1131" s="86">
        <v>132548273.55</v>
      </c>
      <c r="Z1131" s="86"/>
      <c r="AA1131" s="82">
        <v>34165</v>
      </c>
      <c r="AB1131" s="86">
        <v>1.04</v>
      </c>
      <c r="AC1131" s="86">
        <v>102144680</v>
      </c>
      <c r="AD1131" s="86">
        <v>102144680</v>
      </c>
      <c r="AE1131" s="86">
        <v>0</v>
      </c>
      <c r="AF1131" s="86">
        <v>-30403593.550000001</v>
      </c>
      <c r="AG1131" s="86">
        <v>-31454038.550000001</v>
      </c>
      <c r="AH1131" s="86">
        <v>1050445</v>
      </c>
      <c r="AI1131" s="86"/>
      <c r="AJ1131" s="86">
        <v>8866971309.3400002</v>
      </c>
      <c r="AK1131" s="82">
        <v>1.1519999999999999</v>
      </c>
      <c r="AL1131" s="82" t="s">
        <v>8728</v>
      </c>
      <c r="AM1131" s="82" t="s">
        <v>4979</v>
      </c>
      <c r="AN1131" s="82">
        <v>6936</v>
      </c>
      <c r="AO1131" s="82" t="s">
        <v>5034</v>
      </c>
      <c r="AP1131" s="82"/>
      <c r="AQ1131" s="83">
        <v>45496</v>
      </c>
      <c r="AR1131" s="83"/>
      <c r="AS1131" s="82">
        <v>0</v>
      </c>
      <c r="AT1131" s="82"/>
      <c r="AU1131" s="83">
        <v>45777</v>
      </c>
      <c r="AV1131" s="82" t="s">
        <v>4979</v>
      </c>
      <c r="AW1131" s="82">
        <v>10</v>
      </c>
      <c r="AX1131" s="83"/>
      <c r="AY1131" s="82" t="s">
        <v>4963</v>
      </c>
      <c r="AZ1131" s="82">
        <v>1</v>
      </c>
      <c r="BA1131" s="82"/>
      <c r="BB1131" s="82"/>
      <c r="BC1131" s="87"/>
      <c r="BD1131" s="87"/>
      <c r="BE1131" s="87"/>
      <c r="BF1131" s="87"/>
      <c r="BG1131" s="82" t="s">
        <v>4888</v>
      </c>
      <c r="BH1131" s="82" t="s">
        <v>8819</v>
      </c>
      <c r="BI1131" s="82"/>
      <c r="BJ1131" s="82"/>
      <c r="BK1131" s="82"/>
      <c r="BL1131" s="86">
        <v>102144680</v>
      </c>
      <c r="BM1131" s="82">
        <v>1.1519999999999999</v>
      </c>
      <c r="BN1131" s="82" t="s">
        <v>5002</v>
      </c>
      <c r="BO1131" s="82"/>
      <c r="BP1131" s="88"/>
      <c r="BQ1131" s="88"/>
      <c r="BR1131" s="88"/>
      <c r="BS1131" s="82"/>
      <c r="BT1131" s="85"/>
    </row>
    <row r="1132" spans="1:72" hidden="1">
      <c r="A1132" s="82" t="s">
        <v>5165</v>
      </c>
      <c r="B1132" s="82" t="s">
        <v>5166</v>
      </c>
      <c r="C1132" s="82" t="s">
        <v>1255</v>
      </c>
      <c r="D1132" s="82" t="s">
        <v>9482</v>
      </c>
      <c r="E1132" s="82" t="s">
        <v>9483</v>
      </c>
      <c r="F1132" s="82" t="s">
        <v>4978</v>
      </c>
      <c r="G1132" s="83"/>
      <c r="H1132" s="84">
        <v>568657</v>
      </c>
      <c r="I1132" s="85"/>
      <c r="J1132" s="82">
        <v>223.46</v>
      </c>
      <c r="K1132" s="86">
        <v>0</v>
      </c>
      <c r="L1132" s="82"/>
      <c r="M1132" s="82"/>
      <c r="N1132" s="82"/>
      <c r="O1132" s="82"/>
      <c r="P1132" s="82" t="s">
        <v>8287</v>
      </c>
      <c r="Q1132" s="86"/>
      <c r="R1132" s="82">
        <v>0</v>
      </c>
      <c r="S1132" s="86">
        <v>5686570</v>
      </c>
      <c r="T1132" s="83">
        <v>45777</v>
      </c>
      <c r="U1132" s="82">
        <v>100</v>
      </c>
      <c r="V1132" s="82">
        <v>78288</v>
      </c>
      <c r="W1132" s="82" t="s">
        <v>4961</v>
      </c>
      <c r="X1132" s="82">
        <v>262.5163</v>
      </c>
      <c r="Y1132" s="86">
        <v>149281736.38</v>
      </c>
      <c r="Z1132" s="86"/>
      <c r="AA1132" s="82">
        <v>227.22</v>
      </c>
      <c r="AB1132" s="86">
        <v>-1.65</v>
      </c>
      <c r="AC1132" s="86">
        <v>127072093.22</v>
      </c>
      <c r="AD1132" s="86">
        <v>127072093.22</v>
      </c>
      <c r="AE1132" s="86">
        <v>0</v>
      </c>
      <c r="AF1132" s="86">
        <v>-22209643.16</v>
      </c>
      <c r="AG1132" s="86">
        <v>-20071492.84</v>
      </c>
      <c r="AH1132" s="86">
        <v>-2138150.3199999998</v>
      </c>
      <c r="AI1132" s="86"/>
      <c r="AJ1132" s="86">
        <v>8866971309.3400002</v>
      </c>
      <c r="AK1132" s="82">
        <v>1.4331</v>
      </c>
      <c r="AL1132" s="82" t="s">
        <v>9484</v>
      </c>
      <c r="AM1132" s="82" t="s">
        <v>4979</v>
      </c>
      <c r="AN1132" s="82">
        <v>75838</v>
      </c>
      <c r="AO1132" s="82" t="s">
        <v>8280</v>
      </c>
      <c r="AP1132" s="82"/>
      <c r="AQ1132" s="83">
        <v>45728</v>
      </c>
      <c r="AR1132" s="83"/>
      <c r="AS1132" s="82">
        <v>0</v>
      </c>
      <c r="AT1132" s="82"/>
      <c r="AU1132" s="83">
        <v>45777</v>
      </c>
      <c r="AV1132" s="82" t="s">
        <v>4979</v>
      </c>
      <c r="AW1132" s="82">
        <v>10</v>
      </c>
      <c r="AX1132" s="83"/>
      <c r="AY1132" s="82" t="s">
        <v>4963</v>
      </c>
      <c r="AZ1132" s="82">
        <v>1</v>
      </c>
      <c r="BA1132" s="82"/>
      <c r="BB1132" s="82"/>
      <c r="BC1132" s="87"/>
      <c r="BD1132" s="87"/>
      <c r="BE1132" s="87"/>
      <c r="BF1132" s="87"/>
      <c r="BG1132" s="82" t="s">
        <v>4888</v>
      </c>
      <c r="BH1132" s="82" t="s">
        <v>8819</v>
      </c>
      <c r="BI1132" s="82"/>
      <c r="BJ1132" s="82"/>
      <c r="BK1132" s="82"/>
      <c r="BL1132" s="86">
        <v>127072093.22</v>
      </c>
      <c r="BM1132" s="82">
        <v>1.4331</v>
      </c>
      <c r="BN1132" s="82" t="s">
        <v>4964</v>
      </c>
      <c r="BO1132" s="82"/>
      <c r="BP1132" s="88"/>
      <c r="BQ1132" s="88"/>
      <c r="BR1132" s="88"/>
      <c r="BS1132" s="82"/>
      <c r="BT1132" s="85"/>
    </row>
    <row r="1133" spans="1:72" hidden="1">
      <c r="A1133" s="82" t="s">
        <v>5165</v>
      </c>
      <c r="B1133" s="82" t="s">
        <v>5166</v>
      </c>
      <c r="C1133" s="82" t="s">
        <v>1376</v>
      </c>
      <c r="D1133" s="82" t="s">
        <v>10023</v>
      </c>
      <c r="E1133" s="82" t="s">
        <v>10024</v>
      </c>
      <c r="F1133" s="82" t="s">
        <v>4978</v>
      </c>
      <c r="G1133" s="83"/>
      <c r="H1133" s="84">
        <v>12224</v>
      </c>
      <c r="I1133" s="85"/>
      <c r="J1133" s="82">
        <v>3754.9</v>
      </c>
      <c r="K1133" s="86">
        <v>0</v>
      </c>
      <c r="L1133" s="82"/>
      <c r="M1133" s="82"/>
      <c r="N1133" s="82"/>
      <c r="O1133" s="82"/>
      <c r="P1133" s="82" t="s">
        <v>5131</v>
      </c>
      <c r="Q1133" s="86"/>
      <c r="R1133" s="82">
        <v>0</v>
      </c>
      <c r="S1133" s="86">
        <v>122240</v>
      </c>
      <c r="T1133" s="83">
        <v>45777</v>
      </c>
      <c r="U1133" s="82">
        <v>100</v>
      </c>
      <c r="V1133" s="82">
        <v>6640</v>
      </c>
      <c r="W1133" s="82" t="s">
        <v>4961</v>
      </c>
      <c r="X1133" s="82">
        <v>4187.1116000000002</v>
      </c>
      <c r="Y1133" s="86">
        <v>51183252.549999997</v>
      </c>
      <c r="Z1133" s="86"/>
      <c r="AA1133" s="82">
        <v>3769.3</v>
      </c>
      <c r="AB1133" s="86">
        <v>-0.38</v>
      </c>
      <c r="AC1133" s="86">
        <v>45899897.600000001</v>
      </c>
      <c r="AD1133" s="86">
        <v>45899897.600000001</v>
      </c>
      <c r="AE1133" s="86">
        <v>0</v>
      </c>
      <c r="AF1133" s="86">
        <v>-5283354.95</v>
      </c>
      <c r="AG1133" s="86">
        <v>-5107329.3499999996</v>
      </c>
      <c r="AH1133" s="86">
        <v>-176025.60000000001</v>
      </c>
      <c r="AI1133" s="86"/>
      <c r="AJ1133" s="86">
        <v>8866971309.3400002</v>
      </c>
      <c r="AK1133" s="82">
        <v>0.51770000000000005</v>
      </c>
      <c r="AL1133" s="82" t="s">
        <v>10025</v>
      </c>
      <c r="AM1133" s="82" t="s">
        <v>4979</v>
      </c>
      <c r="AN1133" s="82">
        <v>7087</v>
      </c>
      <c r="AO1133" s="82" t="s">
        <v>5015</v>
      </c>
      <c r="AP1133" s="82"/>
      <c r="AQ1133" s="83">
        <v>45622</v>
      </c>
      <c r="AR1133" s="83"/>
      <c r="AS1133" s="82">
        <v>0</v>
      </c>
      <c r="AT1133" s="82"/>
      <c r="AU1133" s="83">
        <v>45777</v>
      </c>
      <c r="AV1133" s="82" t="s">
        <v>4979</v>
      </c>
      <c r="AW1133" s="82">
        <v>10</v>
      </c>
      <c r="AX1133" s="83"/>
      <c r="AY1133" s="82" t="s">
        <v>4963</v>
      </c>
      <c r="AZ1133" s="82">
        <v>1</v>
      </c>
      <c r="BA1133" s="82"/>
      <c r="BB1133" s="82"/>
      <c r="BC1133" s="87"/>
      <c r="BD1133" s="87"/>
      <c r="BE1133" s="87"/>
      <c r="BF1133" s="87"/>
      <c r="BG1133" s="82" t="s">
        <v>4888</v>
      </c>
      <c r="BH1133" s="82" t="s">
        <v>8819</v>
      </c>
      <c r="BI1133" s="82"/>
      <c r="BJ1133" s="82"/>
      <c r="BK1133" s="82"/>
      <c r="BL1133" s="86">
        <v>45899897.600000001</v>
      </c>
      <c r="BM1133" s="82">
        <v>0.51770000000000005</v>
      </c>
      <c r="BN1133" s="82" t="s">
        <v>5002</v>
      </c>
      <c r="BO1133" s="82"/>
      <c r="BP1133" s="88"/>
      <c r="BQ1133" s="88"/>
      <c r="BR1133" s="88"/>
      <c r="BS1133" s="82"/>
      <c r="BT1133" s="85"/>
    </row>
    <row r="1134" spans="1:72" hidden="1">
      <c r="A1134" s="82" t="s">
        <v>5165</v>
      </c>
      <c r="B1134" s="82" t="s">
        <v>5166</v>
      </c>
      <c r="C1134" s="82" t="s">
        <v>1426</v>
      </c>
      <c r="D1134" s="82" t="s">
        <v>3445</v>
      </c>
      <c r="E1134" s="82" t="s">
        <v>9582</v>
      </c>
      <c r="F1134" s="82" t="s">
        <v>4978</v>
      </c>
      <c r="G1134" s="83"/>
      <c r="H1134" s="84">
        <v>151302</v>
      </c>
      <c r="I1134" s="85"/>
      <c r="J1134" s="82">
        <v>1130</v>
      </c>
      <c r="K1134" s="86">
        <v>0</v>
      </c>
      <c r="L1134" s="82"/>
      <c r="M1134" s="82"/>
      <c r="N1134" s="82"/>
      <c r="O1134" s="82"/>
      <c r="P1134" s="82" t="s">
        <v>4987</v>
      </c>
      <c r="Q1134" s="86"/>
      <c r="R1134" s="82">
        <v>0</v>
      </c>
      <c r="S1134" s="86">
        <v>151302</v>
      </c>
      <c r="T1134" s="83">
        <v>45777</v>
      </c>
      <c r="U1134" s="82">
        <v>100</v>
      </c>
      <c r="V1134" s="82">
        <v>171885</v>
      </c>
      <c r="W1134" s="82" t="s">
        <v>4961</v>
      </c>
      <c r="X1134" s="82">
        <v>1413.4498000000001</v>
      </c>
      <c r="Y1134" s="86">
        <v>213857776.75</v>
      </c>
      <c r="Z1134" s="86"/>
      <c r="AA1134" s="82">
        <v>1165.3</v>
      </c>
      <c r="AB1134" s="86">
        <v>-3.03</v>
      </c>
      <c r="AC1134" s="86">
        <v>170971260</v>
      </c>
      <c r="AD1134" s="86">
        <v>170971260</v>
      </c>
      <c r="AE1134" s="86">
        <v>0</v>
      </c>
      <c r="AF1134" s="86">
        <v>-42886516.75</v>
      </c>
      <c r="AG1134" s="86">
        <v>-37545556.149999999</v>
      </c>
      <c r="AH1134" s="86">
        <v>-5340960.5999999996</v>
      </c>
      <c r="AI1134" s="86"/>
      <c r="AJ1134" s="86">
        <v>8866971309.3400002</v>
      </c>
      <c r="AK1134" s="82">
        <v>1.9281999999999999</v>
      </c>
      <c r="AL1134" s="82" t="s">
        <v>9583</v>
      </c>
      <c r="AM1134" s="82" t="s">
        <v>4979</v>
      </c>
      <c r="AN1134" s="82">
        <v>799027</v>
      </c>
      <c r="AO1134" s="82" t="s">
        <v>4988</v>
      </c>
      <c r="AP1134" s="82"/>
      <c r="AQ1134" s="83">
        <v>45524</v>
      </c>
      <c r="AR1134" s="83"/>
      <c r="AS1134" s="82">
        <v>0</v>
      </c>
      <c r="AT1134" s="82"/>
      <c r="AU1134" s="83">
        <v>45777</v>
      </c>
      <c r="AV1134" s="82" t="s">
        <v>4979</v>
      </c>
      <c r="AW1134" s="82">
        <v>1</v>
      </c>
      <c r="AX1134" s="83"/>
      <c r="AY1134" s="82" t="s">
        <v>4963</v>
      </c>
      <c r="AZ1134" s="82">
        <v>1</v>
      </c>
      <c r="BA1134" s="82"/>
      <c r="BB1134" s="82"/>
      <c r="BC1134" s="87"/>
      <c r="BD1134" s="87"/>
      <c r="BE1134" s="87"/>
      <c r="BF1134" s="87"/>
      <c r="BG1134" s="82" t="s">
        <v>4888</v>
      </c>
      <c r="BH1134" s="82" t="s">
        <v>8819</v>
      </c>
      <c r="BI1134" s="82"/>
      <c r="BJ1134" s="82"/>
      <c r="BK1134" s="82"/>
      <c r="BL1134" s="86">
        <v>170971260</v>
      </c>
      <c r="BM1134" s="82">
        <v>1.9281999999999999</v>
      </c>
      <c r="BN1134" s="82" t="s">
        <v>4988</v>
      </c>
      <c r="BO1134" s="82"/>
      <c r="BP1134" s="88"/>
      <c r="BQ1134" s="88"/>
      <c r="BR1134" s="88"/>
      <c r="BS1134" s="82"/>
      <c r="BT1134" s="85"/>
    </row>
    <row r="1135" spans="1:72" hidden="1">
      <c r="A1135" s="82" t="s">
        <v>5165</v>
      </c>
      <c r="B1135" s="82" t="s">
        <v>5166</v>
      </c>
      <c r="C1135" s="82" t="s">
        <v>9195</v>
      </c>
      <c r="D1135" s="82" t="s">
        <v>9196</v>
      </c>
      <c r="E1135" s="82" t="s">
        <v>9197</v>
      </c>
      <c r="F1135" s="82" t="s">
        <v>4978</v>
      </c>
      <c r="G1135" s="83"/>
      <c r="H1135" s="84">
        <v>242975</v>
      </c>
      <c r="I1135" s="85"/>
      <c r="J1135" s="82">
        <v>352.5</v>
      </c>
      <c r="K1135" s="86">
        <v>0</v>
      </c>
      <c r="L1135" s="82"/>
      <c r="M1135" s="82"/>
      <c r="N1135" s="82"/>
      <c r="O1135" s="82"/>
      <c r="P1135" s="82" t="s">
        <v>5015</v>
      </c>
      <c r="Q1135" s="86"/>
      <c r="R1135" s="82">
        <v>0</v>
      </c>
      <c r="S1135" s="86">
        <v>485950</v>
      </c>
      <c r="T1135" s="83">
        <v>45777</v>
      </c>
      <c r="U1135" s="82">
        <v>100</v>
      </c>
      <c r="V1135" s="82">
        <v>169117</v>
      </c>
      <c r="W1135" s="82" t="s">
        <v>4961</v>
      </c>
      <c r="X1135" s="82">
        <v>658.45489999999995</v>
      </c>
      <c r="Y1135" s="86">
        <v>159988070.99000001</v>
      </c>
      <c r="Z1135" s="86"/>
      <c r="AA1135" s="82">
        <v>368.7</v>
      </c>
      <c r="AB1135" s="86">
        <v>-4.3899999999999997</v>
      </c>
      <c r="AC1135" s="86">
        <v>85648687.5</v>
      </c>
      <c r="AD1135" s="86">
        <v>85648687.5</v>
      </c>
      <c r="AE1135" s="86">
        <v>0</v>
      </c>
      <c r="AF1135" s="86">
        <v>-74339383.489999995</v>
      </c>
      <c r="AG1135" s="86">
        <v>-70403188.489999995</v>
      </c>
      <c r="AH1135" s="86">
        <v>-3936195</v>
      </c>
      <c r="AI1135" s="86"/>
      <c r="AJ1135" s="86">
        <v>8866971309.3400002</v>
      </c>
      <c r="AK1135" s="82">
        <v>0.96589999999999998</v>
      </c>
      <c r="AL1135" s="82" t="s">
        <v>9376</v>
      </c>
      <c r="AM1135" s="82" t="s">
        <v>4979</v>
      </c>
      <c r="AN1135" s="82">
        <v>798571</v>
      </c>
      <c r="AO1135" s="82" t="s">
        <v>5034</v>
      </c>
      <c r="AP1135" s="82"/>
      <c r="AQ1135" s="83">
        <v>45583</v>
      </c>
      <c r="AR1135" s="83"/>
      <c r="AS1135" s="82">
        <v>0</v>
      </c>
      <c r="AT1135" s="82"/>
      <c r="AU1135" s="83">
        <v>45777</v>
      </c>
      <c r="AV1135" s="82" t="s">
        <v>4979</v>
      </c>
      <c r="AW1135" s="82">
        <v>2</v>
      </c>
      <c r="AX1135" s="83"/>
      <c r="AY1135" s="82" t="s">
        <v>4963</v>
      </c>
      <c r="AZ1135" s="82">
        <v>1</v>
      </c>
      <c r="BA1135" s="82"/>
      <c r="BB1135" s="82"/>
      <c r="BC1135" s="87"/>
      <c r="BD1135" s="87"/>
      <c r="BE1135" s="87"/>
      <c r="BF1135" s="87"/>
      <c r="BG1135" s="82" t="s">
        <v>4888</v>
      </c>
      <c r="BH1135" s="82" t="s">
        <v>8819</v>
      </c>
      <c r="BI1135" s="82"/>
      <c r="BJ1135" s="82"/>
      <c r="BK1135" s="82"/>
      <c r="BL1135" s="86">
        <v>85648687.5</v>
      </c>
      <c r="BM1135" s="82">
        <v>0.96589999999999998</v>
      </c>
      <c r="BN1135" s="82" t="s">
        <v>5002</v>
      </c>
      <c r="BO1135" s="82"/>
      <c r="BP1135" s="88"/>
      <c r="BQ1135" s="88"/>
      <c r="BR1135" s="88"/>
      <c r="BS1135" s="82"/>
      <c r="BT1135" s="85"/>
    </row>
    <row r="1136" spans="1:72" hidden="1">
      <c r="A1136" s="82" t="s">
        <v>5165</v>
      </c>
      <c r="B1136" s="82" t="s">
        <v>5166</v>
      </c>
      <c r="C1136" s="82" t="s">
        <v>1673</v>
      </c>
      <c r="D1136" s="82" t="s">
        <v>3486</v>
      </c>
      <c r="E1136" s="82" t="s">
        <v>9479</v>
      </c>
      <c r="F1136" s="82" t="s">
        <v>4978</v>
      </c>
      <c r="G1136" s="83"/>
      <c r="H1136" s="84">
        <v>94746</v>
      </c>
      <c r="I1136" s="85"/>
      <c r="J1136" s="82">
        <v>698.7</v>
      </c>
      <c r="K1136" s="86">
        <v>0</v>
      </c>
      <c r="L1136" s="82"/>
      <c r="M1136" s="82"/>
      <c r="N1136" s="82"/>
      <c r="O1136" s="82"/>
      <c r="P1136" s="82" t="s">
        <v>5014</v>
      </c>
      <c r="Q1136" s="86"/>
      <c r="R1136" s="82">
        <v>0</v>
      </c>
      <c r="S1136" s="86">
        <v>473730</v>
      </c>
      <c r="T1136" s="83">
        <v>45777</v>
      </c>
      <c r="U1136" s="82">
        <v>100</v>
      </c>
      <c r="V1136" s="82">
        <v>9773</v>
      </c>
      <c r="W1136" s="82" t="s">
        <v>4961</v>
      </c>
      <c r="X1136" s="82">
        <v>965.3374</v>
      </c>
      <c r="Y1136" s="86">
        <v>91461861.890000001</v>
      </c>
      <c r="Z1136" s="86"/>
      <c r="AA1136" s="82">
        <v>707.9</v>
      </c>
      <c r="AB1136" s="86">
        <v>-1.3</v>
      </c>
      <c r="AC1136" s="86">
        <v>66199030.200000003</v>
      </c>
      <c r="AD1136" s="86">
        <v>66199030.200000003</v>
      </c>
      <c r="AE1136" s="86">
        <v>0</v>
      </c>
      <c r="AF1136" s="86">
        <v>-25262831.690000001</v>
      </c>
      <c r="AG1136" s="86">
        <v>-24391168.489999998</v>
      </c>
      <c r="AH1136" s="86">
        <v>-871663.2</v>
      </c>
      <c r="AI1136" s="86"/>
      <c r="AJ1136" s="86">
        <v>8866971309.3400002</v>
      </c>
      <c r="AK1136" s="82">
        <v>0.74660000000000004</v>
      </c>
      <c r="AL1136" s="82" t="s">
        <v>9480</v>
      </c>
      <c r="AM1136" s="82" t="s">
        <v>4979</v>
      </c>
      <c r="AN1136" s="82">
        <v>71818</v>
      </c>
      <c r="AO1136" s="82" t="s">
        <v>5015</v>
      </c>
      <c r="AP1136" s="82"/>
      <c r="AQ1136" s="83">
        <v>45517</v>
      </c>
      <c r="AR1136" s="83"/>
      <c r="AS1136" s="82">
        <v>0</v>
      </c>
      <c r="AT1136" s="82"/>
      <c r="AU1136" s="83">
        <v>45777</v>
      </c>
      <c r="AV1136" s="82" t="s">
        <v>4979</v>
      </c>
      <c r="AW1136" s="82">
        <v>5</v>
      </c>
      <c r="AX1136" s="83"/>
      <c r="AY1136" s="82" t="s">
        <v>4963</v>
      </c>
      <c r="AZ1136" s="82">
        <v>1</v>
      </c>
      <c r="BA1136" s="82"/>
      <c r="BB1136" s="82"/>
      <c r="BC1136" s="87"/>
      <c r="BD1136" s="87"/>
      <c r="BE1136" s="87"/>
      <c r="BF1136" s="87"/>
      <c r="BG1136" s="82" t="s">
        <v>4888</v>
      </c>
      <c r="BH1136" s="82" t="s">
        <v>8819</v>
      </c>
      <c r="BI1136" s="82"/>
      <c r="BJ1136" s="82"/>
      <c r="BK1136" s="82"/>
      <c r="BL1136" s="86">
        <v>66199030.200000003</v>
      </c>
      <c r="BM1136" s="82">
        <v>0.74660000000000004</v>
      </c>
      <c r="BN1136" s="82" t="s">
        <v>5002</v>
      </c>
      <c r="BO1136" s="82"/>
      <c r="BP1136" s="88"/>
      <c r="BQ1136" s="88"/>
      <c r="BR1136" s="88"/>
      <c r="BS1136" s="82"/>
      <c r="BT1136" s="85"/>
    </row>
    <row r="1137" spans="1:72" hidden="1">
      <c r="A1137" s="82" t="s">
        <v>5165</v>
      </c>
      <c r="B1137" s="82" t="s">
        <v>5166</v>
      </c>
      <c r="C1137" s="82" t="s">
        <v>1588</v>
      </c>
      <c r="D1137" s="82" t="s">
        <v>5050</v>
      </c>
      <c r="E1137" s="82" t="s">
        <v>5051</v>
      </c>
      <c r="F1137" s="82" t="s">
        <v>4978</v>
      </c>
      <c r="G1137" s="83"/>
      <c r="H1137" s="84">
        <v>30324</v>
      </c>
      <c r="I1137" s="85"/>
      <c r="J1137" s="82">
        <v>3063.6</v>
      </c>
      <c r="K1137" s="86">
        <v>0</v>
      </c>
      <c r="L1137" s="82"/>
      <c r="M1137" s="82"/>
      <c r="N1137" s="82"/>
      <c r="O1137" s="82"/>
      <c r="P1137" s="82" t="s">
        <v>5052</v>
      </c>
      <c r="Q1137" s="86"/>
      <c r="R1137" s="82">
        <v>0</v>
      </c>
      <c r="S1137" s="86">
        <v>60648</v>
      </c>
      <c r="T1137" s="83">
        <v>45777</v>
      </c>
      <c r="U1137" s="82">
        <v>100</v>
      </c>
      <c r="V1137" s="82">
        <v>16440</v>
      </c>
      <c r="W1137" s="82" t="s">
        <v>4961</v>
      </c>
      <c r="X1137" s="82">
        <v>3105.2170999999998</v>
      </c>
      <c r="Y1137" s="86">
        <v>94162603.950000003</v>
      </c>
      <c r="Z1137" s="86"/>
      <c r="AA1137" s="82">
        <v>3037.9</v>
      </c>
      <c r="AB1137" s="86">
        <v>0.85</v>
      </c>
      <c r="AC1137" s="86">
        <v>92900606.400000006</v>
      </c>
      <c r="AD1137" s="86">
        <v>92900606.400000006</v>
      </c>
      <c r="AE1137" s="86">
        <v>0</v>
      </c>
      <c r="AF1137" s="86">
        <v>-1261997.55</v>
      </c>
      <c r="AG1137" s="86">
        <v>-2041324.35</v>
      </c>
      <c r="AH1137" s="86">
        <v>779326.8</v>
      </c>
      <c r="AI1137" s="86"/>
      <c r="AJ1137" s="86">
        <v>8866971309.3400002</v>
      </c>
      <c r="AK1137" s="82">
        <v>1.0477000000000001</v>
      </c>
      <c r="AL1137" s="82" t="s">
        <v>5053</v>
      </c>
      <c r="AM1137" s="82" t="s">
        <v>4979</v>
      </c>
      <c r="AN1137" s="82">
        <v>73472</v>
      </c>
      <c r="AO1137" s="82" t="s">
        <v>5015</v>
      </c>
      <c r="AP1137" s="82"/>
      <c r="AQ1137" s="83">
        <v>45681</v>
      </c>
      <c r="AR1137" s="83"/>
      <c r="AS1137" s="82">
        <v>0</v>
      </c>
      <c r="AT1137" s="82"/>
      <c r="AU1137" s="83">
        <v>45777</v>
      </c>
      <c r="AV1137" s="82" t="s">
        <v>4979</v>
      </c>
      <c r="AW1137" s="82">
        <v>2</v>
      </c>
      <c r="AX1137" s="83"/>
      <c r="AY1137" s="82" t="s">
        <v>4963</v>
      </c>
      <c r="AZ1137" s="82">
        <v>1</v>
      </c>
      <c r="BA1137" s="82"/>
      <c r="BB1137" s="82"/>
      <c r="BC1137" s="87"/>
      <c r="BD1137" s="87"/>
      <c r="BE1137" s="87"/>
      <c r="BF1137" s="87"/>
      <c r="BG1137" s="82" t="s">
        <v>4888</v>
      </c>
      <c r="BH1137" s="82" t="s">
        <v>8819</v>
      </c>
      <c r="BI1137" s="82"/>
      <c r="BJ1137" s="82"/>
      <c r="BK1137" s="82"/>
      <c r="BL1137" s="86">
        <v>92900606.400000006</v>
      </c>
      <c r="BM1137" s="82">
        <v>1.0477000000000001</v>
      </c>
      <c r="BN1137" s="82" t="s">
        <v>5002</v>
      </c>
      <c r="BO1137" s="82"/>
      <c r="BP1137" s="88"/>
      <c r="BQ1137" s="88"/>
      <c r="BR1137" s="88"/>
      <c r="BS1137" s="82"/>
      <c r="BT1137" s="85"/>
    </row>
    <row r="1138" spans="1:72" hidden="1">
      <c r="A1138" s="82" t="s">
        <v>5165</v>
      </c>
      <c r="B1138" s="82" t="s">
        <v>5166</v>
      </c>
      <c r="C1138" s="82" t="s">
        <v>3443</v>
      </c>
      <c r="D1138" s="82" t="s">
        <v>5073</v>
      </c>
      <c r="E1138" s="82" t="s">
        <v>5074</v>
      </c>
      <c r="F1138" s="82" t="s">
        <v>4978</v>
      </c>
      <c r="G1138" s="83"/>
      <c r="H1138" s="84">
        <v>36517</v>
      </c>
      <c r="I1138" s="85"/>
      <c r="J1138" s="82">
        <v>2075.1</v>
      </c>
      <c r="K1138" s="86">
        <v>0</v>
      </c>
      <c r="L1138" s="82"/>
      <c r="M1138" s="82"/>
      <c r="N1138" s="82"/>
      <c r="O1138" s="82"/>
      <c r="P1138" s="82" t="s">
        <v>5015</v>
      </c>
      <c r="Q1138" s="86"/>
      <c r="R1138" s="82">
        <v>0</v>
      </c>
      <c r="S1138" s="86">
        <v>365170</v>
      </c>
      <c r="T1138" s="83">
        <v>45777</v>
      </c>
      <c r="U1138" s="82">
        <v>100</v>
      </c>
      <c r="V1138" s="82">
        <v>148890</v>
      </c>
      <c r="W1138" s="82" t="s">
        <v>4961</v>
      </c>
      <c r="X1138" s="82">
        <v>2526.6590999999999</v>
      </c>
      <c r="Y1138" s="86">
        <v>92266008.989999995</v>
      </c>
      <c r="Z1138" s="86"/>
      <c r="AA1138" s="82">
        <v>2113.9</v>
      </c>
      <c r="AB1138" s="86">
        <v>-1.84</v>
      </c>
      <c r="AC1138" s="86">
        <v>75776426.700000003</v>
      </c>
      <c r="AD1138" s="86">
        <v>75776426.700000003</v>
      </c>
      <c r="AE1138" s="86">
        <v>0</v>
      </c>
      <c r="AF1138" s="86">
        <v>-16489582.289999999</v>
      </c>
      <c r="AG1138" s="86">
        <v>-15072722.689999999</v>
      </c>
      <c r="AH1138" s="86">
        <v>-1416859.6</v>
      </c>
      <c r="AI1138" s="86"/>
      <c r="AJ1138" s="86">
        <v>8866971309.3400002</v>
      </c>
      <c r="AK1138" s="82">
        <v>0.85460000000000003</v>
      </c>
      <c r="AL1138" s="82" t="s">
        <v>5075</v>
      </c>
      <c r="AM1138" s="82" t="s">
        <v>488</v>
      </c>
      <c r="AN1138" s="82">
        <v>7230</v>
      </c>
      <c r="AO1138" s="82" t="s">
        <v>5034</v>
      </c>
      <c r="AP1138" s="82"/>
      <c r="AQ1138" s="83">
        <v>45433</v>
      </c>
      <c r="AR1138" s="83"/>
      <c r="AS1138" s="82">
        <v>0</v>
      </c>
      <c r="AT1138" s="82"/>
      <c r="AU1138" s="83">
        <v>45777</v>
      </c>
      <c r="AV1138" s="82" t="s">
        <v>4979</v>
      </c>
      <c r="AW1138" s="82">
        <v>10</v>
      </c>
      <c r="AX1138" s="83"/>
      <c r="AY1138" s="82" t="s">
        <v>4963</v>
      </c>
      <c r="AZ1138" s="82">
        <v>1</v>
      </c>
      <c r="BA1138" s="82"/>
      <c r="BB1138" s="82"/>
      <c r="BC1138" s="87"/>
      <c r="BD1138" s="87"/>
      <c r="BE1138" s="87"/>
      <c r="BF1138" s="87"/>
      <c r="BG1138" s="82" t="s">
        <v>4888</v>
      </c>
      <c r="BH1138" s="82" t="s">
        <v>8819</v>
      </c>
      <c r="BI1138" s="82"/>
      <c r="BJ1138" s="82"/>
      <c r="BK1138" s="82"/>
      <c r="BL1138" s="86">
        <v>75776426.700000003</v>
      </c>
      <c r="BM1138" s="82">
        <v>0.85460000000000003</v>
      </c>
      <c r="BN1138" s="82" t="s">
        <v>5002</v>
      </c>
      <c r="BO1138" s="82"/>
      <c r="BP1138" s="88"/>
      <c r="BQ1138" s="88"/>
      <c r="BR1138" s="88"/>
      <c r="BS1138" s="82"/>
      <c r="BT1138" s="85"/>
    </row>
    <row r="1139" spans="1:72" hidden="1">
      <c r="A1139" s="82" t="s">
        <v>5165</v>
      </c>
      <c r="B1139" s="82" t="s">
        <v>5166</v>
      </c>
      <c r="C1139" s="82" t="s">
        <v>1620</v>
      </c>
      <c r="D1139" s="82" t="s">
        <v>3462</v>
      </c>
      <c r="E1139" s="82" t="s">
        <v>9400</v>
      </c>
      <c r="F1139" s="82" t="s">
        <v>4978</v>
      </c>
      <c r="G1139" s="83"/>
      <c r="H1139" s="84">
        <v>8892</v>
      </c>
      <c r="I1139" s="85"/>
      <c r="J1139" s="82">
        <v>3011.7</v>
      </c>
      <c r="K1139" s="86">
        <v>0</v>
      </c>
      <c r="L1139" s="82"/>
      <c r="M1139" s="82"/>
      <c r="N1139" s="82"/>
      <c r="O1139" s="82"/>
      <c r="P1139" s="82" t="s">
        <v>5109</v>
      </c>
      <c r="Q1139" s="86"/>
      <c r="R1139" s="82">
        <v>0</v>
      </c>
      <c r="S1139" s="86">
        <v>88920</v>
      </c>
      <c r="T1139" s="83">
        <v>45777</v>
      </c>
      <c r="U1139" s="82">
        <v>100</v>
      </c>
      <c r="V1139" s="82">
        <v>6663</v>
      </c>
      <c r="W1139" s="82" t="s">
        <v>4961</v>
      </c>
      <c r="X1139" s="82">
        <v>3940.8424</v>
      </c>
      <c r="Y1139" s="86">
        <v>35041970.810000002</v>
      </c>
      <c r="Z1139" s="86"/>
      <c r="AA1139" s="82">
        <v>3064</v>
      </c>
      <c r="AB1139" s="86">
        <v>-1.71</v>
      </c>
      <c r="AC1139" s="86">
        <v>26780036.399999999</v>
      </c>
      <c r="AD1139" s="86">
        <v>26780036.399999999</v>
      </c>
      <c r="AE1139" s="86">
        <v>0</v>
      </c>
      <c r="AF1139" s="86">
        <v>-8261934.4100000001</v>
      </c>
      <c r="AG1139" s="86">
        <v>-7796882.8099999996</v>
      </c>
      <c r="AH1139" s="86">
        <v>-465051.6</v>
      </c>
      <c r="AI1139" s="86"/>
      <c r="AJ1139" s="86">
        <v>8866971309.3400002</v>
      </c>
      <c r="AK1139" s="82">
        <v>0.30199999999999999</v>
      </c>
      <c r="AL1139" s="82" t="s">
        <v>9401</v>
      </c>
      <c r="AM1139" s="82" t="s">
        <v>4979</v>
      </c>
      <c r="AN1139" s="82">
        <v>10082</v>
      </c>
      <c r="AO1139" s="82" t="s">
        <v>5015</v>
      </c>
      <c r="AP1139" s="82"/>
      <c r="AQ1139" s="83">
        <v>45551</v>
      </c>
      <c r="AR1139" s="83"/>
      <c r="AS1139" s="82">
        <v>0</v>
      </c>
      <c r="AT1139" s="82"/>
      <c r="AU1139" s="83">
        <v>45777</v>
      </c>
      <c r="AV1139" s="82" t="s">
        <v>4979</v>
      </c>
      <c r="AW1139" s="82">
        <v>10</v>
      </c>
      <c r="AX1139" s="83"/>
      <c r="AY1139" s="82" t="s">
        <v>4963</v>
      </c>
      <c r="AZ1139" s="82">
        <v>1</v>
      </c>
      <c r="BA1139" s="82"/>
      <c r="BB1139" s="82"/>
      <c r="BC1139" s="87"/>
      <c r="BD1139" s="87"/>
      <c r="BE1139" s="87"/>
      <c r="BF1139" s="87"/>
      <c r="BG1139" s="82" t="s">
        <v>4888</v>
      </c>
      <c r="BH1139" s="82" t="s">
        <v>8819</v>
      </c>
      <c r="BI1139" s="82"/>
      <c r="BJ1139" s="82"/>
      <c r="BK1139" s="82"/>
      <c r="BL1139" s="86">
        <v>26780036.399999999</v>
      </c>
      <c r="BM1139" s="82">
        <v>0.30199999999999999</v>
      </c>
      <c r="BN1139" s="82" t="s">
        <v>5002</v>
      </c>
      <c r="BO1139" s="82"/>
      <c r="BP1139" s="88"/>
      <c r="BQ1139" s="88"/>
      <c r="BR1139" s="88"/>
      <c r="BS1139" s="82"/>
      <c r="BT1139" s="85"/>
    </row>
    <row r="1140" spans="1:72" hidden="1">
      <c r="A1140" s="82" t="s">
        <v>5165</v>
      </c>
      <c r="B1140" s="82" t="s">
        <v>5166</v>
      </c>
      <c r="C1140" s="82" t="s">
        <v>1618</v>
      </c>
      <c r="D1140" s="82" t="s">
        <v>5138</v>
      </c>
      <c r="E1140" s="82" t="s">
        <v>5139</v>
      </c>
      <c r="F1140" s="82" t="s">
        <v>4978</v>
      </c>
      <c r="G1140" s="83"/>
      <c r="H1140" s="84">
        <v>159957</v>
      </c>
      <c r="I1140" s="85"/>
      <c r="J1140" s="82">
        <v>746.5</v>
      </c>
      <c r="K1140" s="86">
        <v>0</v>
      </c>
      <c r="L1140" s="82"/>
      <c r="M1140" s="82"/>
      <c r="N1140" s="82"/>
      <c r="O1140" s="82"/>
      <c r="P1140" s="82" t="s">
        <v>5131</v>
      </c>
      <c r="Q1140" s="86"/>
      <c r="R1140" s="82">
        <v>0</v>
      </c>
      <c r="S1140" s="86">
        <v>319914</v>
      </c>
      <c r="T1140" s="83">
        <v>45777</v>
      </c>
      <c r="U1140" s="82">
        <v>100</v>
      </c>
      <c r="V1140" s="82">
        <v>24677</v>
      </c>
      <c r="W1140" s="82" t="s">
        <v>4961</v>
      </c>
      <c r="X1140" s="82">
        <v>932.75559999999996</v>
      </c>
      <c r="Y1140" s="86">
        <v>149200788.05000001</v>
      </c>
      <c r="Z1140" s="86"/>
      <c r="AA1140" s="82">
        <v>748.5</v>
      </c>
      <c r="AB1140" s="86">
        <v>-0.27</v>
      </c>
      <c r="AC1140" s="86">
        <v>119407900.5</v>
      </c>
      <c r="AD1140" s="86">
        <v>119407900.5</v>
      </c>
      <c r="AE1140" s="86">
        <v>0</v>
      </c>
      <c r="AF1140" s="86">
        <v>-29792887.550000001</v>
      </c>
      <c r="AG1140" s="86">
        <v>-29472973.550000001</v>
      </c>
      <c r="AH1140" s="86">
        <v>-319914</v>
      </c>
      <c r="AI1140" s="86"/>
      <c r="AJ1140" s="86">
        <v>8866971309.3400002</v>
      </c>
      <c r="AK1140" s="82">
        <v>1.3467</v>
      </c>
      <c r="AL1140" s="82" t="s">
        <v>5140</v>
      </c>
      <c r="AM1140" s="82" t="s">
        <v>4979</v>
      </c>
      <c r="AN1140" s="82">
        <v>7250</v>
      </c>
      <c r="AO1140" s="82" t="s">
        <v>5015</v>
      </c>
      <c r="AP1140" s="82"/>
      <c r="AQ1140" s="83">
        <v>45708</v>
      </c>
      <c r="AR1140" s="83"/>
      <c r="AS1140" s="82">
        <v>0</v>
      </c>
      <c r="AT1140" s="82"/>
      <c r="AU1140" s="83">
        <v>45777</v>
      </c>
      <c r="AV1140" s="82" t="s">
        <v>4979</v>
      </c>
      <c r="AW1140" s="82">
        <v>2</v>
      </c>
      <c r="AX1140" s="83"/>
      <c r="AY1140" s="82" t="s">
        <v>4963</v>
      </c>
      <c r="AZ1140" s="82">
        <v>1</v>
      </c>
      <c r="BA1140" s="82"/>
      <c r="BB1140" s="82"/>
      <c r="BC1140" s="87"/>
      <c r="BD1140" s="87"/>
      <c r="BE1140" s="87"/>
      <c r="BF1140" s="87"/>
      <c r="BG1140" s="82" t="s">
        <v>4888</v>
      </c>
      <c r="BH1140" s="82" t="s">
        <v>8819</v>
      </c>
      <c r="BI1140" s="82"/>
      <c r="BJ1140" s="82"/>
      <c r="BK1140" s="82"/>
      <c r="BL1140" s="86">
        <v>119407900.5</v>
      </c>
      <c r="BM1140" s="82">
        <v>1.3467</v>
      </c>
      <c r="BN1140" s="82" t="s">
        <v>5002</v>
      </c>
      <c r="BO1140" s="82"/>
      <c r="BP1140" s="88"/>
      <c r="BQ1140" s="88"/>
      <c r="BR1140" s="88"/>
      <c r="BS1140" s="82"/>
      <c r="BT1140" s="85"/>
    </row>
    <row r="1141" spans="1:72" hidden="1">
      <c r="A1141" s="82" t="s">
        <v>5165</v>
      </c>
      <c r="B1141" s="82" t="s">
        <v>5166</v>
      </c>
      <c r="C1141" s="82" t="s">
        <v>1622</v>
      </c>
      <c r="D1141" s="82" t="s">
        <v>8827</v>
      </c>
      <c r="E1141" s="82" t="s">
        <v>8828</v>
      </c>
      <c r="F1141" s="82" t="s">
        <v>4978</v>
      </c>
      <c r="G1141" s="83"/>
      <c r="H1141" s="84">
        <v>170309</v>
      </c>
      <c r="I1141" s="85"/>
      <c r="J1141" s="82">
        <v>1131.5999999999999</v>
      </c>
      <c r="K1141" s="86">
        <v>0</v>
      </c>
      <c r="L1141" s="82"/>
      <c r="M1141" s="82"/>
      <c r="N1141" s="82"/>
      <c r="O1141" s="82"/>
      <c r="P1141" s="82" t="s">
        <v>5131</v>
      </c>
      <c r="Q1141" s="86"/>
      <c r="R1141" s="82">
        <v>0</v>
      </c>
      <c r="S1141" s="86">
        <v>340618</v>
      </c>
      <c r="T1141" s="83">
        <v>45777</v>
      </c>
      <c r="U1141" s="82">
        <v>100</v>
      </c>
      <c r="V1141" s="82">
        <v>24519</v>
      </c>
      <c r="W1141" s="82" t="s">
        <v>4961</v>
      </c>
      <c r="X1141" s="82">
        <v>1198.1987999999999</v>
      </c>
      <c r="Y1141" s="86">
        <v>204064035.44999999</v>
      </c>
      <c r="Z1141" s="86"/>
      <c r="AA1141" s="82">
        <v>1140.4000000000001</v>
      </c>
      <c r="AB1141" s="86">
        <v>-0.77</v>
      </c>
      <c r="AC1141" s="86">
        <v>192721664.40000001</v>
      </c>
      <c r="AD1141" s="86">
        <v>192721664.40000001</v>
      </c>
      <c r="AE1141" s="86">
        <v>0</v>
      </c>
      <c r="AF1141" s="86">
        <v>-11342371.050000001</v>
      </c>
      <c r="AG1141" s="86">
        <v>-9843651.8499999996</v>
      </c>
      <c r="AH1141" s="86">
        <v>-1498719.2</v>
      </c>
      <c r="AI1141" s="86"/>
      <c r="AJ1141" s="86">
        <v>8866971309.3400002</v>
      </c>
      <c r="AK1141" s="82">
        <v>2.1735000000000002</v>
      </c>
      <c r="AL1141" s="82" t="s">
        <v>8829</v>
      </c>
      <c r="AM1141" s="82" t="s">
        <v>4979</v>
      </c>
      <c r="AN1141" s="82">
        <v>7251</v>
      </c>
      <c r="AO1141" s="82" t="s">
        <v>5015</v>
      </c>
      <c r="AP1141" s="82"/>
      <c r="AQ1141" s="83">
        <v>45694</v>
      </c>
      <c r="AR1141" s="83"/>
      <c r="AS1141" s="82">
        <v>0</v>
      </c>
      <c r="AT1141" s="82"/>
      <c r="AU1141" s="83">
        <v>45777</v>
      </c>
      <c r="AV1141" s="82" t="s">
        <v>4979</v>
      </c>
      <c r="AW1141" s="82">
        <v>2</v>
      </c>
      <c r="AX1141" s="83"/>
      <c r="AY1141" s="82" t="s">
        <v>4963</v>
      </c>
      <c r="AZ1141" s="82">
        <v>1</v>
      </c>
      <c r="BA1141" s="82"/>
      <c r="BB1141" s="82"/>
      <c r="BC1141" s="87"/>
      <c r="BD1141" s="87"/>
      <c r="BE1141" s="87"/>
      <c r="BF1141" s="87"/>
      <c r="BG1141" s="82" t="s">
        <v>4888</v>
      </c>
      <c r="BH1141" s="82" t="s">
        <v>8819</v>
      </c>
      <c r="BI1141" s="82"/>
      <c r="BJ1141" s="82"/>
      <c r="BK1141" s="82"/>
      <c r="BL1141" s="86">
        <v>192721664.40000001</v>
      </c>
      <c r="BM1141" s="82">
        <v>2.1735000000000002</v>
      </c>
      <c r="BN1141" s="82" t="s">
        <v>5002</v>
      </c>
      <c r="BO1141" s="82"/>
      <c r="BP1141" s="88"/>
      <c r="BQ1141" s="88"/>
      <c r="BR1141" s="88"/>
      <c r="BS1141" s="82"/>
      <c r="BT1141" s="85"/>
    </row>
    <row r="1142" spans="1:72" hidden="1">
      <c r="A1142" s="82" t="s">
        <v>5165</v>
      </c>
      <c r="B1142" s="82" t="s">
        <v>5166</v>
      </c>
      <c r="C1142" s="82" t="s">
        <v>12183</v>
      </c>
      <c r="D1142" s="82" t="s">
        <v>12184</v>
      </c>
      <c r="E1142" s="82" t="s">
        <v>12185</v>
      </c>
      <c r="F1142" s="82" t="s">
        <v>4978</v>
      </c>
      <c r="G1142" s="83"/>
      <c r="H1142" s="84">
        <v>174013</v>
      </c>
      <c r="I1142" s="85"/>
      <c r="J1142" s="82">
        <v>163.11000000000001</v>
      </c>
      <c r="K1142" s="86">
        <v>0</v>
      </c>
      <c r="L1142" s="82"/>
      <c r="M1142" s="82"/>
      <c r="N1142" s="82"/>
      <c r="O1142" s="82"/>
      <c r="P1142" s="82" t="s">
        <v>5003</v>
      </c>
      <c r="Q1142" s="86"/>
      <c r="R1142" s="82">
        <v>0</v>
      </c>
      <c r="S1142" s="86">
        <v>870065</v>
      </c>
      <c r="T1142" s="83">
        <v>45777</v>
      </c>
      <c r="U1142" s="82">
        <v>100</v>
      </c>
      <c r="V1142" s="82">
        <v>174082</v>
      </c>
      <c r="W1142" s="82" t="s">
        <v>4961</v>
      </c>
      <c r="X1142" s="82">
        <v>250.72550000000001</v>
      </c>
      <c r="Y1142" s="86">
        <v>43629504.350000001</v>
      </c>
      <c r="Z1142" s="86"/>
      <c r="AA1142" s="82">
        <v>166.24</v>
      </c>
      <c r="AB1142" s="86">
        <v>-1.88</v>
      </c>
      <c r="AC1142" s="86">
        <v>28383260.43</v>
      </c>
      <c r="AD1142" s="86">
        <v>28383260.43</v>
      </c>
      <c r="AE1142" s="86">
        <v>0</v>
      </c>
      <c r="AF1142" s="86">
        <v>-15246243.92</v>
      </c>
      <c r="AG1142" s="86">
        <v>-14701583.23</v>
      </c>
      <c r="AH1142" s="86">
        <v>-544660.68999999994</v>
      </c>
      <c r="AI1142" s="86"/>
      <c r="AJ1142" s="86">
        <v>8866971309.3400002</v>
      </c>
      <c r="AK1142" s="82">
        <v>0.3201</v>
      </c>
      <c r="AL1142" s="82" t="s">
        <v>12186</v>
      </c>
      <c r="AM1142" s="82" t="s">
        <v>4979</v>
      </c>
      <c r="AN1142" s="82">
        <v>799393</v>
      </c>
      <c r="AO1142" s="82" t="s">
        <v>5004</v>
      </c>
      <c r="AP1142" s="82"/>
      <c r="AQ1142" s="83"/>
      <c r="AR1142" s="83"/>
      <c r="AS1142" s="82">
        <v>0</v>
      </c>
      <c r="AT1142" s="82"/>
      <c r="AU1142" s="83">
        <v>45777</v>
      </c>
      <c r="AV1142" s="82" t="s">
        <v>4979</v>
      </c>
      <c r="AW1142" s="82">
        <v>5</v>
      </c>
      <c r="AX1142" s="83"/>
      <c r="AY1142" s="82" t="s">
        <v>4963</v>
      </c>
      <c r="AZ1142" s="82">
        <v>1</v>
      </c>
      <c r="BA1142" s="82"/>
      <c r="BB1142" s="82"/>
      <c r="BC1142" s="87"/>
      <c r="BD1142" s="87"/>
      <c r="BE1142" s="87"/>
      <c r="BF1142" s="87"/>
      <c r="BG1142" s="82" t="s">
        <v>4888</v>
      </c>
      <c r="BH1142" s="82" t="s">
        <v>8819</v>
      </c>
      <c r="BI1142" s="82"/>
      <c r="BJ1142" s="82"/>
      <c r="BK1142" s="82"/>
      <c r="BL1142" s="86">
        <v>28383260.43</v>
      </c>
      <c r="BM1142" s="82">
        <v>0.3201</v>
      </c>
      <c r="BN1142" s="82" t="s">
        <v>4984</v>
      </c>
      <c r="BO1142" s="82"/>
      <c r="BP1142" s="88"/>
      <c r="BQ1142" s="88"/>
      <c r="BR1142" s="88"/>
      <c r="BS1142" s="82"/>
      <c r="BT1142" s="85"/>
    </row>
    <row r="1143" spans="1:72" hidden="1">
      <c r="A1143" s="82" t="s">
        <v>5165</v>
      </c>
      <c r="B1143" s="82" t="s">
        <v>5166</v>
      </c>
      <c r="C1143" s="82" t="s">
        <v>9622</v>
      </c>
      <c r="D1143" s="82" t="s">
        <v>3427</v>
      </c>
      <c r="E1143" s="82" t="s">
        <v>5142</v>
      </c>
      <c r="F1143" s="82" t="s">
        <v>4978</v>
      </c>
      <c r="G1143" s="83"/>
      <c r="H1143" s="84">
        <v>133766</v>
      </c>
      <c r="I1143" s="85"/>
      <c r="J1143" s="82">
        <v>732.65</v>
      </c>
      <c r="K1143" s="86">
        <v>0</v>
      </c>
      <c r="L1143" s="82"/>
      <c r="M1143" s="82"/>
      <c r="N1143" s="82"/>
      <c r="O1143" s="82"/>
      <c r="P1143" s="82" t="s">
        <v>5131</v>
      </c>
      <c r="Q1143" s="86"/>
      <c r="R1143" s="82">
        <v>0</v>
      </c>
      <c r="S1143" s="86">
        <v>267532</v>
      </c>
      <c r="T1143" s="83">
        <v>45777</v>
      </c>
      <c r="U1143" s="82">
        <v>100</v>
      </c>
      <c r="V1143" s="82">
        <v>172556</v>
      </c>
      <c r="W1143" s="82" t="s">
        <v>4961</v>
      </c>
      <c r="X1143" s="82">
        <v>464.43700000000001</v>
      </c>
      <c r="Y1143" s="86">
        <v>62125875.229999997</v>
      </c>
      <c r="Z1143" s="86"/>
      <c r="AA1143" s="82">
        <v>747.6</v>
      </c>
      <c r="AB1143" s="86">
        <v>-2</v>
      </c>
      <c r="AC1143" s="86">
        <v>98003659.900000006</v>
      </c>
      <c r="AD1143" s="86">
        <v>98003659.900000006</v>
      </c>
      <c r="AE1143" s="86">
        <v>0</v>
      </c>
      <c r="AF1143" s="86">
        <v>35877784.670000002</v>
      </c>
      <c r="AG1143" s="86">
        <v>37877586.369999997</v>
      </c>
      <c r="AH1143" s="86">
        <v>-1999801.7</v>
      </c>
      <c r="AI1143" s="86"/>
      <c r="AJ1143" s="86">
        <v>8866971309.3400002</v>
      </c>
      <c r="AK1143" s="82">
        <v>1.1052999999999999</v>
      </c>
      <c r="AL1143" s="82" t="s">
        <v>5143</v>
      </c>
      <c r="AM1143" s="82" t="s">
        <v>4979</v>
      </c>
      <c r="AN1143" s="82">
        <v>7286</v>
      </c>
      <c r="AO1143" s="82" t="s">
        <v>5015</v>
      </c>
      <c r="AP1143" s="82"/>
      <c r="AQ1143" s="83">
        <v>45455</v>
      </c>
      <c r="AR1143" s="83"/>
      <c r="AS1143" s="82">
        <v>0</v>
      </c>
      <c r="AT1143" s="82"/>
      <c r="AU1143" s="83">
        <v>45777</v>
      </c>
      <c r="AV1143" s="82" t="s">
        <v>4979</v>
      </c>
      <c r="AW1143" s="82">
        <v>2</v>
      </c>
      <c r="AX1143" s="83"/>
      <c r="AY1143" s="82" t="s">
        <v>4963</v>
      </c>
      <c r="AZ1143" s="82">
        <v>1</v>
      </c>
      <c r="BA1143" s="82"/>
      <c r="BB1143" s="82"/>
      <c r="BC1143" s="87"/>
      <c r="BD1143" s="87"/>
      <c r="BE1143" s="87"/>
      <c r="BF1143" s="87"/>
      <c r="BG1143" s="82" t="s">
        <v>4888</v>
      </c>
      <c r="BH1143" s="82" t="s">
        <v>8819</v>
      </c>
      <c r="BI1143" s="82"/>
      <c r="BJ1143" s="82"/>
      <c r="BK1143" s="82"/>
      <c r="BL1143" s="86">
        <v>98003659.900000006</v>
      </c>
      <c r="BM1143" s="82">
        <v>1.1052999999999999</v>
      </c>
      <c r="BN1143" s="82" t="s">
        <v>5002</v>
      </c>
      <c r="BO1143" s="82"/>
      <c r="BP1143" s="88"/>
      <c r="BQ1143" s="88"/>
      <c r="BR1143" s="88"/>
      <c r="BS1143" s="82"/>
      <c r="BT1143" s="85"/>
    </row>
    <row r="1144" spans="1:72" hidden="1">
      <c r="A1144" s="82" t="s">
        <v>5165</v>
      </c>
      <c r="B1144" s="82" t="s">
        <v>5166</v>
      </c>
      <c r="C1144" s="82" t="s">
        <v>1738</v>
      </c>
      <c r="D1144" s="82" t="s">
        <v>5266</v>
      </c>
      <c r="E1144" s="82" t="s">
        <v>8378</v>
      </c>
      <c r="F1144" s="82" t="s">
        <v>4978</v>
      </c>
      <c r="G1144" s="83"/>
      <c r="H1144" s="84">
        <v>36512</v>
      </c>
      <c r="I1144" s="85"/>
      <c r="J1144" s="82">
        <v>3341</v>
      </c>
      <c r="K1144" s="86">
        <v>0</v>
      </c>
      <c r="L1144" s="82"/>
      <c r="M1144" s="82"/>
      <c r="N1144" s="82"/>
      <c r="O1144" s="82"/>
      <c r="P1144" s="82" t="s">
        <v>4987</v>
      </c>
      <c r="Q1144" s="86"/>
      <c r="R1144" s="82">
        <v>0</v>
      </c>
      <c r="S1144" s="86">
        <v>73024</v>
      </c>
      <c r="T1144" s="83">
        <v>45777</v>
      </c>
      <c r="U1144" s="82">
        <v>100</v>
      </c>
      <c r="V1144" s="82">
        <v>6671</v>
      </c>
      <c r="W1144" s="82" t="s">
        <v>4961</v>
      </c>
      <c r="X1144" s="82">
        <v>2798.1464999999998</v>
      </c>
      <c r="Y1144" s="86">
        <v>102165925.83</v>
      </c>
      <c r="Z1144" s="86"/>
      <c r="AA1144" s="82">
        <v>3322.3</v>
      </c>
      <c r="AB1144" s="86">
        <v>0.56000000000000005</v>
      </c>
      <c r="AC1144" s="86">
        <v>121986592</v>
      </c>
      <c r="AD1144" s="86">
        <v>121986592</v>
      </c>
      <c r="AE1144" s="86">
        <v>0</v>
      </c>
      <c r="AF1144" s="86">
        <v>19820666.170000002</v>
      </c>
      <c r="AG1144" s="86">
        <v>19137891.77</v>
      </c>
      <c r="AH1144" s="86">
        <v>682774.4</v>
      </c>
      <c r="AI1144" s="86"/>
      <c r="AJ1144" s="86">
        <v>8866971309.3400002</v>
      </c>
      <c r="AK1144" s="82">
        <v>1.3756999999999999</v>
      </c>
      <c r="AL1144" s="82" t="s">
        <v>8481</v>
      </c>
      <c r="AM1144" s="82" t="s">
        <v>4979</v>
      </c>
      <c r="AN1144" s="82">
        <v>7306</v>
      </c>
      <c r="AO1144" s="82" t="s">
        <v>4988</v>
      </c>
      <c r="AP1144" s="82"/>
      <c r="AQ1144" s="83">
        <v>45462</v>
      </c>
      <c r="AR1144" s="83"/>
      <c r="AS1144" s="82">
        <v>0</v>
      </c>
      <c r="AT1144" s="82"/>
      <c r="AU1144" s="83">
        <v>45777</v>
      </c>
      <c r="AV1144" s="82" t="s">
        <v>4979</v>
      </c>
      <c r="AW1144" s="82">
        <v>2</v>
      </c>
      <c r="AX1144" s="83"/>
      <c r="AY1144" s="82" t="s">
        <v>4963</v>
      </c>
      <c r="AZ1144" s="82">
        <v>1</v>
      </c>
      <c r="BA1144" s="82"/>
      <c r="BB1144" s="82"/>
      <c r="BC1144" s="87"/>
      <c r="BD1144" s="87"/>
      <c r="BE1144" s="87"/>
      <c r="BF1144" s="87"/>
      <c r="BG1144" s="82" t="s">
        <v>4888</v>
      </c>
      <c r="BH1144" s="82" t="s">
        <v>8819</v>
      </c>
      <c r="BI1144" s="82"/>
      <c r="BJ1144" s="82"/>
      <c r="BK1144" s="82"/>
      <c r="BL1144" s="86">
        <v>121986592</v>
      </c>
      <c r="BM1144" s="82">
        <v>1.3756999999999999</v>
      </c>
      <c r="BN1144" s="82" t="s">
        <v>4988</v>
      </c>
      <c r="BO1144" s="82"/>
      <c r="BP1144" s="88"/>
      <c r="BQ1144" s="88"/>
      <c r="BR1144" s="88"/>
      <c r="BS1144" s="82"/>
      <c r="BT1144" s="85"/>
    </row>
    <row r="1145" spans="1:72" hidden="1">
      <c r="A1145" s="82" t="s">
        <v>5165</v>
      </c>
      <c r="B1145" s="82" t="s">
        <v>5166</v>
      </c>
      <c r="C1145" s="82" t="s">
        <v>1784</v>
      </c>
      <c r="D1145" s="82" t="s">
        <v>9476</v>
      </c>
      <c r="E1145" s="82" t="s">
        <v>9477</v>
      </c>
      <c r="F1145" s="82" t="s">
        <v>4978</v>
      </c>
      <c r="G1145" s="83"/>
      <c r="H1145" s="84">
        <v>484542</v>
      </c>
      <c r="I1145" s="85"/>
      <c r="J1145" s="82">
        <v>341.4</v>
      </c>
      <c r="K1145" s="86">
        <v>0</v>
      </c>
      <c r="L1145" s="82"/>
      <c r="M1145" s="82"/>
      <c r="N1145" s="82"/>
      <c r="O1145" s="82"/>
      <c r="P1145" s="82" t="s">
        <v>5007</v>
      </c>
      <c r="Q1145" s="86"/>
      <c r="R1145" s="82">
        <v>0</v>
      </c>
      <c r="S1145" s="86">
        <v>4845420</v>
      </c>
      <c r="T1145" s="83">
        <v>45777</v>
      </c>
      <c r="U1145" s="82">
        <v>100</v>
      </c>
      <c r="V1145" s="82">
        <v>6679</v>
      </c>
      <c r="W1145" s="82" t="s">
        <v>4961</v>
      </c>
      <c r="X1145" s="82">
        <v>473.37650000000002</v>
      </c>
      <c r="Y1145" s="86">
        <v>229370785.94999999</v>
      </c>
      <c r="Z1145" s="86"/>
      <c r="AA1145" s="82">
        <v>341.4</v>
      </c>
      <c r="AB1145" s="86">
        <v>0</v>
      </c>
      <c r="AC1145" s="86">
        <v>165422638.80000001</v>
      </c>
      <c r="AD1145" s="86">
        <v>165422638.80000001</v>
      </c>
      <c r="AE1145" s="86">
        <v>0</v>
      </c>
      <c r="AF1145" s="86">
        <v>-63948147.149999999</v>
      </c>
      <c r="AG1145" s="86">
        <v>-63948147.149999999</v>
      </c>
      <c r="AH1145" s="86">
        <v>0</v>
      </c>
      <c r="AI1145" s="86"/>
      <c r="AJ1145" s="86">
        <v>8866971309.3400002</v>
      </c>
      <c r="AK1145" s="82">
        <v>1.8655999999999999</v>
      </c>
      <c r="AL1145" s="82" t="s">
        <v>9478</v>
      </c>
      <c r="AM1145" s="82" t="s">
        <v>4979</v>
      </c>
      <c r="AN1145" s="82">
        <v>7365</v>
      </c>
      <c r="AO1145" s="82" t="s">
        <v>5008</v>
      </c>
      <c r="AP1145" s="82"/>
      <c r="AQ1145" s="83">
        <v>45484</v>
      </c>
      <c r="AR1145" s="83"/>
      <c r="AS1145" s="82">
        <v>0</v>
      </c>
      <c r="AT1145" s="82"/>
      <c r="AU1145" s="83">
        <v>45777</v>
      </c>
      <c r="AV1145" s="82" t="s">
        <v>4979</v>
      </c>
      <c r="AW1145" s="82">
        <v>10</v>
      </c>
      <c r="AX1145" s="83"/>
      <c r="AY1145" s="82" t="s">
        <v>4963</v>
      </c>
      <c r="AZ1145" s="82">
        <v>1</v>
      </c>
      <c r="BA1145" s="82"/>
      <c r="BB1145" s="82"/>
      <c r="BC1145" s="87"/>
      <c r="BD1145" s="87"/>
      <c r="BE1145" s="87"/>
      <c r="BF1145" s="87"/>
      <c r="BG1145" s="82" t="s">
        <v>4888</v>
      </c>
      <c r="BH1145" s="82" t="s">
        <v>8819</v>
      </c>
      <c r="BI1145" s="82"/>
      <c r="BJ1145" s="82"/>
      <c r="BK1145" s="82"/>
      <c r="BL1145" s="86">
        <v>165422638.80000001</v>
      </c>
      <c r="BM1145" s="82">
        <v>1.8655999999999999</v>
      </c>
      <c r="BN1145" s="82" t="s">
        <v>5008</v>
      </c>
      <c r="BO1145" s="82"/>
      <c r="BP1145" s="88"/>
      <c r="BQ1145" s="88"/>
      <c r="BR1145" s="88"/>
      <c r="BS1145" s="82"/>
      <c r="BT1145" s="85"/>
    </row>
    <row r="1146" spans="1:72" hidden="1">
      <c r="A1146" s="82" t="s">
        <v>5165</v>
      </c>
      <c r="B1146" s="82" t="s">
        <v>5166</v>
      </c>
      <c r="C1146" s="82" t="s">
        <v>2094</v>
      </c>
      <c r="D1146" s="82" t="s">
        <v>5582</v>
      </c>
      <c r="E1146" s="82" t="s">
        <v>9224</v>
      </c>
      <c r="F1146" s="82" t="s">
        <v>4978</v>
      </c>
      <c r="G1146" s="83"/>
      <c r="H1146" s="84">
        <v>335015</v>
      </c>
      <c r="I1146" s="85"/>
      <c r="J1146" s="82">
        <v>227.58</v>
      </c>
      <c r="K1146" s="86">
        <v>0</v>
      </c>
      <c r="L1146" s="82"/>
      <c r="M1146" s="82"/>
      <c r="N1146" s="82"/>
      <c r="O1146" s="82"/>
      <c r="P1146" s="82" t="s">
        <v>8308</v>
      </c>
      <c r="Q1146" s="86"/>
      <c r="R1146" s="82">
        <v>0</v>
      </c>
      <c r="S1146" s="86">
        <v>3350150</v>
      </c>
      <c r="T1146" s="83">
        <v>45777</v>
      </c>
      <c r="U1146" s="82">
        <v>100</v>
      </c>
      <c r="V1146" s="82">
        <v>6709</v>
      </c>
      <c r="W1146" s="82" t="s">
        <v>4961</v>
      </c>
      <c r="X1146" s="82">
        <v>230.85910000000001</v>
      </c>
      <c r="Y1146" s="86">
        <v>77341274.040000007</v>
      </c>
      <c r="Z1146" s="86"/>
      <c r="AA1146" s="82">
        <v>233.95</v>
      </c>
      <c r="AB1146" s="86">
        <v>-2.72</v>
      </c>
      <c r="AC1146" s="86">
        <v>76242713.700000003</v>
      </c>
      <c r="AD1146" s="86">
        <v>76242713.700000003</v>
      </c>
      <c r="AE1146" s="86">
        <v>0</v>
      </c>
      <c r="AF1146" s="86">
        <v>-1098560.3400000001</v>
      </c>
      <c r="AG1146" s="86">
        <v>1035485.21</v>
      </c>
      <c r="AH1146" s="86">
        <v>-2134045.5499999998</v>
      </c>
      <c r="AI1146" s="86"/>
      <c r="AJ1146" s="86">
        <v>8866971309.3400002</v>
      </c>
      <c r="AK1146" s="82">
        <v>0.8599</v>
      </c>
      <c r="AL1146" s="82" t="s">
        <v>9225</v>
      </c>
      <c r="AM1146" s="82" t="s">
        <v>4979</v>
      </c>
      <c r="AN1146" s="82">
        <v>7538</v>
      </c>
      <c r="AO1146" s="82" t="s">
        <v>8309</v>
      </c>
      <c r="AP1146" s="82"/>
      <c r="AQ1146" s="83">
        <v>45694</v>
      </c>
      <c r="AR1146" s="83"/>
      <c r="AS1146" s="82">
        <v>0</v>
      </c>
      <c r="AT1146" s="82"/>
      <c r="AU1146" s="83">
        <v>45777</v>
      </c>
      <c r="AV1146" s="82" t="s">
        <v>4979</v>
      </c>
      <c r="AW1146" s="82">
        <v>10</v>
      </c>
      <c r="AX1146" s="83"/>
      <c r="AY1146" s="82" t="s">
        <v>4963</v>
      </c>
      <c r="AZ1146" s="82">
        <v>1</v>
      </c>
      <c r="BA1146" s="82"/>
      <c r="BB1146" s="82"/>
      <c r="BC1146" s="87"/>
      <c r="BD1146" s="87"/>
      <c r="BE1146" s="87"/>
      <c r="BF1146" s="87"/>
      <c r="BG1146" s="82" t="s">
        <v>4888</v>
      </c>
      <c r="BH1146" s="82" t="s">
        <v>8819</v>
      </c>
      <c r="BI1146" s="82"/>
      <c r="BJ1146" s="82"/>
      <c r="BK1146" s="82"/>
      <c r="BL1146" s="86">
        <v>76242713.700000003</v>
      </c>
      <c r="BM1146" s="82">
        <v>0.8599</v>
      </c>
      <c r="BN1146" s="82" t="s">
        <v>8309</v>
      </c>
      <c r="BO1146" s="82"/>
      <c r="BP1146" s="88"/>
      <c r="BQ1146" s="88"/>
      <c r="BR1146" s="88"/>
      <c r="BS1146" s="82"/>
      <c r="BT1146" s="85"/>
    </row>
    <row r="1147" spans="1:72" hidden="1">
      <c r="A1147" s="82" t="s">
        <v>5165</v>
      </c>
      <c r="B1147" s="82" t="s">
        <v>5166</v>
      </c>
      <c r="C1147" s="82" t="s">
        <v>2110</v>
      </c>
      <c r="D1147" s="82" t="s">
        <v>5282</v>
      </c>
      <c r="E1147" s="82" t="s">
        <v>8307</v>
      </c>
      <c r="F1147" s="82" t="s">
        <v>4978</v>
      </c>
      <c r="G1147" s="83"/>
      <c r="H1147" s="84">
        <v>143798</v>
      </c>
      <c r="I1147" s="85"/>
      <c r="J1147" s="82">
        <v>354.55</v>
      </c>
      <c r="K1147" s="86">
        <v>0</v>
      </c>
      <c r="L1147" s="82"/>
      <c r="M1147" s="82"/>
      <c r="N1147" s="82"/>
      <c r="O1147" s="82"/>
      <c r="P1147" s="82" t="s">
        <v>8308</v>
      </c>
      <c r="Q1147" s="86"/>
      <c r="R1147" s="82">
        <v>0</v>
      </c>
      <c r="S1147" s="86">
        <v>1437980</v>
      </c>
      <c r="T1147" s="83">
        <v>45777</v>
      </c>
      <c r="U1147" s="82">
        <v>100</v>
      </c>
      <c r="V1147" s="82">
        <v>6702</v>
      </c>
      <c r="W1147" s="82" t="s">
        <v>4961</v>
      </c>
      <c r="X1147" s="82">
        <v>218.3425</v>
      </c>
      <c r="Y1147" s="86">
        <v>31397211.719999999</v>
      </c>
      <c r="Z1147" s="86"/>
      <c r="AA1147" s="82">
        <v>356.95</v>
      </c>
      <c r="AB1147" s="86">
        <v>-0.67</v>
      </c>
      <c r="AC1147" s="86">
        <v>50983580.899999999</v>
      </c>
      <c r="AD1147" s="86">
        <v>50983580.899999999</v>
      </c>
      <c r="AE1147" s="86">
        <v>0</v>
      </c>
      <c r="AF1147" s="86">
        <v>19586369.18</v>
      </c>
      <c r="AG1147" s="86">
        <v>19931484.379999999</v>
      </c>
      <c r="AH1147" s="86">
        <v>-345115.2</v>
      </c>
      <c r="AI1147" s="86"/>
      <c r="AJ1147" s="86">
        <v>8866971309.3400002</v>
      </c>
      <c r="AK1147" s="82">
        <v>0.57499999999999996</v>
      </c>
      <c r="AL1147" s="82" t="s">
        <v>8553</v>
      </c>
      <c r="AM1147" s="82" t="s">
        <v>4979</v>
      </c>
      <c r="AN1147" s="82">
        <v>7567</v>
      </c>
      <c r="AO1147" s="82" t="s">
        <v>8309</v>
      </c>
      <c r="AP1147" s="82"/>
      <c r="AQ1147" s="83">
        <v>45687</v>
      </c>
      <c r="AR1147" s="83"/>
      <c r="AS1147" s="82">
        <v>0</v>
      </c>
      <c r="AT1147" s="82"/>
      <c r="AU1147" s="83">
        <v>45777</v>
      </c>
      <c r="AV1147" s="82" t="s">
        <v>4979</v>
      </c>
      <c r="AW1147" s="82">
        <v>10</v>
      </c>
      <c r="AX1147" s="83"/>
      <c r="AY1147" s="82" t="s">
        <v>4963</v>
      </c>
      <c r="AZ1147" s="82">
        <v>1</v>
      </c>
      <c r="BA1147" s="82"/>
      <c r="BB1147" s="82"/>
      <c r="BC1147" s="87"/>
      <c r="BD1147" s="87"/>
      <c r="BE1147" s="87"/>
      <c r="BF1147" s="87"/>
      <c r="BG1147" s="82" t="s">
        <v>4888</v>
      </c>
      <c r="BH1147" s="82" t="s">
        <v>8819</v>
      </c>
      <c r="BI1147" s="82"/>
      <c r="BJ1147" s="82"/>
      <c r="BK1147" s="82"/>
      <c r="BL1147" s="86">
        <v>50983580.899999999</v>
      </c>
      <c r="BM1147" s="82">
        <v>0.57499999999999996</v>
      </c>
      <c r="BN1147" s="82" t="s">
        <v>8309</v>
      </c>
      <c r="BO1147" s="82"/>
      <c r="BP1147" s="88"/>
      <c r="BQ1147" s="88"/>
      <c r="BR1147" s="88"/>
      <c r="BS1147" s="82"/>
      <c r="BT1147" s="85"/>
    </row>
    <row r="1148" spans="1:72" hidden="1">
      <c r="A1148" s="82" t="s">
        <v>5165</v>
      </c>
      <c r="B1148" s="82" t="s">
        <v>5166</v>
      </c>
      <c r="C1148" s="82" t="s">
        <v>2232</v>
      </c>
      <c r="D1148" s="82" t="s">
        <v>3369</v>
      </c>
      <c r="E1148" s="82" t="s">
        <v>8310</v>
      </c>
      <c r="F1148" s="82" t="s">
        <v>4978</v>
      </c>
      <c r="G1148" s="83"/>
      <c r="H1148" s="84">
        <v>442779</v>
      </c>
      <c r="I1148" s="85"/>
      <c r="J1148" s="82">
        <v>407.4</v>
      </c>
      <c r="K1148" s="86">
        <v>0</v>
      </c>
      <c r="L1148" s="82"/>
      <c r="M1148" s="82"/>
      <c r="N1148" s="82"/>
      <c r="O1148" s="82"/>
      <c r="P1148" s="82" t="s">
        <v>8287</v>
      </c>
      <c r="Q1148" s="86"/>
      <c r="R1148" s="82">
        <v>0</v>
      </c>
      <c r="S1148" s="86">
        <v>4427790</v>
      </c>
      <c r="T1148" s="83">
        <v>45777</v>
      </c>
      <c r="U1148" s="82">
        <v>100</v>
      </c>
      <c r="V1148" s="82">
        <v>6732</v>
      </c>
      <c r="W1148" s="82" t="s">
        <v>4961</v>
      </c>
      <c r="X1148" s="82">
        <v>439.875</v>
      </c>
      <c r="Y1148" s="86">
        <v>194767423.97</v>
      </c>
      <c r="Z1148" s="86"/>
      <c r="AA1148" s="82">
        <v>413.5</v>
      </c>
      <c r="AB1148" s="86">
        <v>-1.48</v>
      </c>
      <c r="AC1148" s="86">
        <v>180388164.59999999</v>
      </c>
      <c r="AD1148" s="86">
        <v>180388164.59999999</v>
      </c>
      <c r="AE1148" s="86">
        <v>0</v>
      </c>
      <c r="AF1148" s="86">
        <v>-14379259.369999999</v>
      </c>
      <c r="AG1148" s="86">
        <v>-11678307.470000001</v>
      </c>
      <c r="AH1148" s="86">
        <v>-2700951.9</v>
      </c>
      <c r="AI1148" s="86"/>
      <c r="AJ1148" s="86">
        <v>8866971309.3400002</v>
      </c>
      <c r="AK1148" s="82">
        <v>2.0344000000000002</v>
      </c>
      <c r="AL1148" s="82" t="s">
        <v>8559</v>
      </c>
      <c r="AM1148" s="82" t="s">
        <v>4979</v>
      </c>
      <c r="AN1148" s="82">
        <v>7708</v>
      </c>
      <c r="AO1148" s="82" t="s">
        <v>8280</v>
      </c>
      <c r="AP1148" s="82"/>
      <c r="AQ1148" s="83">
        <v>45734</v>
      </c>
      <c r="AR1148" s="83"/>
      <c r="AS1148" s="82">
        <v>0</v>
      </c>
      <c r="AT1148" s="82"/>
      <c r="AU1148" s="83">
        <v>45777</v>
      </c>
      <c r="AV1148" s="82" t="s">
        <v>4979</v>
      </c>
      <c r="AW1148" s="82">
        <v>10</v>
      </c>
      <c r="AX1148" s="83"/>
      <c r="AY1148" s="82" t="s">
        <v>4963</v>
      </c>
      <c r="AZ1148" s="82">
        <v>1</v>
      </c>
      <c r="BA1148" s="82"/>
      <c r="BB1148" s="82"/>
      <c r="BC1148" s="87"/>
      <c r="BD1148" s="87"/>
      <c r="BE1148" s="87"/>
      <c r="BF1148" s="87"/>
      <c r="BG1148" s="82" t="s">
        <v>4888</v>
      </c>
      <c r="BH1148" s="82" t="s">
        <v>8819</v>
      </c>
      <c r="BI1148" s="82"/>
      <c r="BJ1148" s="82"/>
      <c r="BK1148" s="82"/>
      <c r="BL1148" s="86">
        <v>180388164.59999999</v>
      </c>
      <c r="BM1148" s="82">
        <v>2.0344000000000002</v>
      </c>
      <c r="BN1148" s="82" t="s">
        <v>4964</v>
      </c>
      <c r="BO1148" s="82"/>
      <c r="BP1148" s="88"/>
      <c r="BQ1148" s="88"/>
      <c r="BR1148" s="88"/>
      <c r="BS1148" s="82"/>
      <c r="BT1148" s="85"/>
    </row>
    <row r="1149" spans="1:72" hidden="1">
      <c r="A1149" s="82" t="s">
        <v>5165</v>
      </c>
      <c r="B1149" s="82" t="s">
        <v>5166</v>
      </c>
      <c r="C1149" s="82" t="s">
        <v>2315</v>
      </c>
      <c r="D1149" s="82" t="s">
        <v>8915</v>
      </c>
      <c r="E1149" s="82" t="s">
        <v>8916</v>
      </c>
      <c r="F1149" s="82" t="s">
        <v>4978</v>
      </c>
      <c r="G1149" s="83"/>
      <c r="H1149" s="84">
        <v>15862</v>
      </c>
      <c r="I1149" s="85"/>
      <c r="J1149" s="82">
        <v>1375.1</v>
      </c>
      <c r="K1149" s="86">
        <v>0</v>
      </c>
      <c r="L1149" s="82"/>
      <c r="M1149" s="82"/>
      <c r="N1149" s="82"/>
      <c r="O1149" s="82"/>
      <c r="P1149" s="82" t="s">
        <v>5007</v>
      </c>
      <c r="Q1149" s="86"/>
      <c r="R1149" s="82">
        <v>0</v>
      </c>
      <c r="S1149" s="86">
        <v>158620</v>
      </c>
      <c r="T1149" s="83">
        <v>45777</v>
      </c>
      <c r="U1149" s="82">
        <v>100</v>
      </c>
      <c r="V1149" s="82">
        <v>22641</v>
      </c>
      <c r="W1149" s="82" t="s">
        <v>4961</v>
      </c>
      <c r="X1149" s="82">
        <v>1558.3692000000001</v>
      </c>
      <c r="Y1149" s="86">
        <v>24718852.969999999</v>
      </c>
      <c r="Z1149" s="86"/>
      <c r="AA1149" s="82">
        <v>1380</v>
      </c>
      <c r="AB1149" s="86">
        <v>-0.36</v>
      </c>
      <c r="AC1149" s="86">
        <v>21811836.199999999</v>
      </c>
      <c r="AD1149" s="86">
        <v>21811836.199999999</v>
      </c>
      <c r="AE1149" s="86">
        <v>0</v>
      </c>
      <c r="AF1149" s="86">
        <v>-2907016.77</v>
      </c>
      <c r="AG1149" s="86">
        <v>-2829292.97</v>
      </c>
      <c r="AH1149" s="86">
        <v>-77723.8</v>
      </c>
      <c r="AI1149" s="86"/>
      <c r="AJ1149" s="86">
        <v>8866971309.3400002</v>
      </c>
      <c r="AK1149" s="82">
        <v>0.246</v>
      </c>
      <c r="AL1149" s="82" t="s">
        <v>8917</v>
      </c>
      <c r="AM1149" s="82" t="s">
        <v>4979</v>
      </c>
      <c r="AN1149" s="82">
        <v>74538</v>
      </c>
      <c r="AO1149" s="82" t="s">
        <v>5008</v>
      </c>
      <c r="AP1149" s="82"/>
      <c r="AQ1149" s="83">
        <v>45555</v>
      </c>
      <c r="AR1149" s="83"/>
      <c r="AS1149" s="82">
        <v>0</v>
      </c>
      <c r="AT1149" s="82"/>
      <c r="AU1149" s="83">
        <v>45777</v>
      </c>
      <c r="AV1149" s="82" t="s">
        <v>4979</v>
      </c>
      <c r="AW1149" s="82">
        <v>10</v>
      </c>
      <c r="AX1149" s="83"/>
      <c r="AY1149" s="82" t="s">
        <v>4963</v>
      </c>
      <c r="AZ1149" s="82">
        <v>1</v>
      </c>
      <c r="BA1149" s="82"/>
      <c r="BB1149" s="82"/>
      <c r="BC1149" s="87"/>
      <c r="BD1149" s="87"/>
      <c r="BE1149" s="87"/>
      <c r="BF1149" s="87"/>
      <c r="BG1149" s="82" t="s">
        <v>4888</v>
      </c>
      <c r="BH1149" s="82" t="s">
        <v>8819</v>
      </c>
      <c r="BI1149" s="82"/>
      <c r="BJ1149" s="82"/>
      <c r="BK1149" s="82"/>
      <c r="BL1149" s="86">
        <v>21811836.199999999</v>
      </c>
      <c r="BM1149" s="82">
        <v>0.246</v>
      </c>
      <c r="BN1149" s="82" t="s">
        <v>5008</v>
      </c>
      <c r="BO1149" s="82"/>
      <c r="BP1149" s="88"/>
      <c r="BQ1149" s="88"/>
      <c r="BR1149" s="88"/>
      <c r="BS1149" s="82"/>
      <c r="BT1149" s="85"/>
    </row>
    <row r="1150" spans="1:72" hidden="1">
      <c r="A1150" s="82" t="s">
        <v>5165</v>
      </c>
      <c r="B1150" s="82" t="s">
        <v>5166</v>
      </c>
      <c r="C1150" s="82" t="s">
        <v>21111</v>
      </c>
      <c r="D1150" s="82" t="s">
        <v>21267</v>
      </c>
      <c r="E1150" s="82" t="s">
        <v>21268</v>
      </c>
      <c r="F1150" s="82" t="s">
        <v>4978</v>
      </c>
      <c r="G1150" s="83"/>
      <c r="H1150" s="84">
        <v>102343</v>
      </c>
      <c r="I1150" s="85"/>
      <c r="J1150" s="82">
        <v>340.2</v>
      </c>
      <c r="K1150" s="86">
        <v>0</v>
      </c>
      <c r="L1150" s="82"/>
      <c r="M1150" s="82"/>
      <c r="N1150" s="82"/>
      <c r="O1150" s="82"/>
      <c r="P1150" s="82" t="s">
        <v>5039</v>
      </c>
      <c r="Q1150" s="86"/>
      <c r="R1150" s="82">
        <v>0</v>
      </c>
      <c r="S1150" s="86">
        <v>1023430</v>
      </c>
      <c r="T1150" s="83">
        <v>45777</v>
      </c>
      <c r="U1150" s="82">
        <v>100</v>
      </c>
      <c r="V1150" s="82">
        <v>180480</v>
      </c>
      <c r="W1150" s="82" t="s">
        <v>4961</v>
      </c>
      <c r="X1150" s="82">
        <v>416.83240000000001</v>
      </c>
      <c r="Y1150" s="86">
        <v>42659881.07</v>
      </c>
      <c r="Z1150" s="86"/>
      <c r="AA1150" s="82">
        <v>353.55</v>
      </c>
      <c r="AB1150" s="86">
        <v>-3.78</v>
      </c>
      <c r="AC1150" s="86">
        <v>34817088.600000001</v>
      </c>
      <c r="AD1150" s="86">
        <v>34817088.600000001</v>
      </c>
      <c r="AE1150" s="86">
        <v>0</v>
      </c>
      <c r="AF1150" s="86">
        <v>-7842792.4699999997</v>
      </c>
      <c r="AG1150" s="86">
        <v>-6476513.4199999999</v>
      </c>
      <c r="AH1150" s="86">
        <v>-1366279.05</v>
      </c>
      <c r="AI1150" s="86"/>
      <c r="AJ1150" s="86">
        <v>8866971309.3400002</v>
      </c>
      <c r="AK1150" s="82">
        <v>0.39269999999999999</v>
      </c>
      <c r="AL1150" s="82" t="s">
        <v>21269</v>
      </c>
      <c r="AM1150" s="82" t="s">
        <v>4979</v>
      </c>
      <c r="AN1150" s="82">
        <v>800581</v>
      </c>
      <c r="AO1150" s="82" t="s">
        <v>5041</v>
      </c>
      <c r="AP1150" s="82"/>
      <c r="AQ1150" s="83"/>
      <c r="AR1150" s="83"/>
      <c r="AS1150" s="82">
        <v>0</v>
      </c>
      <c r="AT1150" s="82"/>
      <c r="AU1150" s="83">
        <v>45777</v>
      </c>
      <c r="AV1150" s="82" t="s">
        <v>4979</v>
      </c>
      <c r="AW1150" s="82">
        <v>10</v>
      </c>
      <c r="AX1150" s="83"/>
      <c r="AY1150" s="82" t="s">
        <v>4963</v>
      </c>
      <c r="AZ1150" s="82">
        <v>1</v>
      </c>
      <c r="BA1150" s="82"/>
      <c r="BB1150" s="82"/>
      <c r="BC1150" s="87"/>
      <c r="BD1150" s="87"/>
      <c r="BE1150" s="87"/>
      <c r="BF1150" s="87"/>
      <c r="BG1150" s="82" t="s">
        <v>4888</v>
      </c>
      <c r="BH1150" s="82" t="s">
        <v>8819</v>
      </c>
      <c r="BI1150" s="82"/>
      <c r="BJ1150" s="82"/>
      <c r="BK1150" s="82"/>
      <c r="BL1150" s="86">
        <v>34817088.600000001</v>
      </c>
      <c r="BM1150" s="82">
        <v>0.39269999999999999</v>
      </c>
      <c r="BN1150" s="82" t="s">
        <v>5002</v>
      </c>
      <c r="BO1150" s="82"/>
      <c r="BP1150" s="88"/>
      <c r="BQ1150" s="88"/>
      <c r="BR1150" s="88"/>
      <c r="BS1150" s="82"/>
      <c r="BT1150" s="85"/>
    </row>
    <row r="1151" spans="1:72" hidden="1">
      <c r="A1151" s="82" t="s">
        <v>5165</v>
      </c>
      <c r="B1151" s="82" t="s">
        <v>5166</v>
      </c>
      <c r="C1151" s="82" t="s">
        <v>2415</v>
      </c>
      <c r="D1151" s="82" t="s">
        <v>5357</v>
      </c>
      <c r="E1151" s="82" t="s">
        <v>8316</v>
      </c>
      <c r="F1151" s="82" t="s">
        <v>4978</v>
      </c>
      <c r="G1151" s="83"/>
      <c r="H1151" s="84">
        <v>571332</v>
      </c>
      <c r="I1151" s="85"/>
      <c r="J1151" s="82">
        <v>420.1</v>
      </c>
      <c r="K1151" s="86">
        <v>0</v>
      </c>
      <c r="L1151" s="82"/>
      <c r="M1151" s="82"/>
      <c r="N1151" s="82"/>
      <c r="O1151" s="82"/>
      <c r="P1151" s="82" t="s">
        <v>8287</v>
      </c>
      <c r="Q1151" s="86"/>
      <c r="R1151" s="82">
        <v>0</v>
      </c>
      <c r="S1151" s="86">
        <v>5713320</v>
      </c>
      <c r="T1151" s="83">
        <v>45777</v>
      </c>
      <c r="U1151" s="82">
        <v>100</v>
      </c>
      <c r="V1151" s="82">
        <v>6758</v>
      </c>
      <c r="W1151" s="82" t="s">
        <v>4961</v>
      </c>
      <c r="X1151" s="82">
        <v>438.459</v>
      </c>
      <c r="Y1151" s="86">
        <v>250505671.87</v>
      </c>
      <c r="Z1151" s="86"/>
      <c r="AA1151" s="82">
        <v>430.4</v>
      </c>
      <c r="AB1151" s="86">
        <v>-2.39</v>
      </c>
      <c r="AC1151" s="86">
        <v>240016573.19999999</v>
      </c>
      <c r="AD1151" s="86">
        <v>240016573.19999999</v>
      </c>
      <c r="AE1151" s="86">
        <v>0</v>
      </c>
      <c r="AF1151" s="86">
        <v>-10489098.67</v>
      </c>
      <c r="AG1151" s="86">
        <v>-4604379.07</v>
      </c>
      <c r="AH1151" s="86">
        <v>-5884719.5999999996</v>
      </c>
      <c r="AI1151" s="86"/>
      <c r="AJ1151" s="86">
        <v>8866971309.3400002</v>
      </c>
      <c r="AK1151" s="82">
        <v>2.7069000000000001</v>
      </c>
      <c r="AL1151" s="82" t="s">
        <v>8738</v>
      </c>
      <c r="AM1151" s="82" t="s">
        <v>4979</v>
      </c>
      <c r="AN1151" s="82">
        <v>7881</v>
      </c>
      <c r="AO1151" s="82" t="s">
        <v>8280</v>
      </c>
      <c r="AP1151" s="82"/>
      <c r="AQ1151" s="83">
        <v>45741</v>
      </c>
      <c r="AR1151" s="83"/>
      <c r="AS1151" s="82">
        <v>0</v>
      </c>
      <c r="AT1151" s="82"/>
      <c r="AU1151" s="83">
        <v>45777</v>
      </c>
      <c r="AV1151" s="82" t="s">
        <v>4979</v>
      </c>
      <c r="AW1151" s="82">
        <v>10</v>
      </c>
      <c r="AX1151" s="83"/>
      <c r="AY1151" s="82" t="s">
        <v>4963</v>
      </c>
      <c r="AZ1151" s="82">
        <v>1</v>
      </c>
      <c r="BA1151" s="82"/>
      <c r="BB1151" s="82"/>
      <c r="BC1151" s="87"/>
      <c r="BD1151" s="87"/>
      <c r="BE1151" s="87"/>
      <c r="BF1151" s="87"/>
      <c r="BG1151" s="82" t="s">
        <v>4888</v>
      </c>
      <c r="BH1151" s="82" t="s">
        <v>8819</v>
      </c>
      <c r="BI1151" s="82"/>
      <c r="BJ1151" s="82"/>
      <c r="BK1151" s="82"/>
      <c r="BL1151" s="86">
        <v>240016573.19999999</v>
      </c>
      <c r="BM1151" s="82">
        <v>2.7069000000000001</v>
      </c>
      <c r="BN1151" s="82" t="s">
        <v>4964</v>
      </c>
      <c r="BO1151" s="82"/>
      <c r="BP1151" s="88"/>
      <c r="BQ1151" s="88"/>
      <c r="BR1151" s="88"/>
      <c r="BS1151" s="82"/>
      <c r="BT1151" s="85"/>
    </row>
    <row r="1152" spans="1:72" hidden="1">
      <c r="A1152" s="82" t="s">
        <v>5165</v>
      </c>
      <c r="B1152" s="82" t="s">
        <v>5166</v>
      </c>
      <c r="C1152" s="82" t="s">
        <v>15017</v>
      </c>
      <c r="D1152" s="82" t="s">
        <v>6795</v>
      </c>
      <c r="E1152" s="82" t="s">
        <v>9755</v>
      </c>
      <c r="F1152" s="82" t="s">
        <v>4978</v>
      </c>
      <c r="G1152" s="83"/>
      <c r="H1152" s="84">
        <v>215304</v>
      </c>
      <c r="I1152" s="85"/>
      <c r="J1152" s="82">
        <v>220.01</v>
      </c>
      <c r="K1152" s="86">
        <v>0</v>
      </c>
      <c r="L1152" s="82"/>
      <c r="M1152" s="82"/>
      <c r="N1152" s="82"/>
      <c r="O1152" s="82"/>
      <c r="P1152" s="82" t="s">
        <v>5131</v>
      </c>
      <c r="Q1152" s="86"/>
      <c r="R1152" s="82">
        <v>0</v>
      </c>
      <c r="S1152" s="86">
        <v>215304</v>
      </c>
      <c r="T1152" s="83">
        <v>45777</v>
      </c>
      <c r="U1152" s="82">
        <v>100</v>
      </c>
      <c r="V1152" s="82">
        <v>177541</v>
      </c>
      <c r="W1152" s="82" t="s">
        <v>4961</v>
      </c>
      <c r="X1152" s="82">
        <v>243.4213</v>
      </c>
      <c r="Y1152" s="86">
        <v>52409578.380000003</v>
      </c>
      <c r="Z1152" s="86"/>
      <c r="AA1152" s="82">
        <v>226.32</v>
      </c>
      <c r="AB1152" s="86">
        <v>-2.79</v>
      </c>
      <c r="AC1152" s="86">
        <v>47369033.039999999</v>
      </c>
      <c r="AD1152" s="86">
        <v>47369033.039999999</v>
      </c>
      <c r="AE1152" s="86">
        <v>0</v>
      </c>
      <c r="AF1152" s="86">
        <v>-5040545.34</v>
      </c>
      <c r="AG1152" s="86">
        <v>-3681977.1</v>
      </c>
      <c r="AH1152" s="86">
        <v>-1358568.24</v>
      </c>
      <c r="AI1152" s="86"/>
      <c r="AJ1152" s="86">
        <v>8866971309.3400002</v>
      </c>
      <c r="AK1152" s="82">
        <v>0.53420000000000001</v>
      </c>
      <c r="AL1152" s="82" t="s">
        <v>20561</v>
      </c>
      <c r="AM1152" s="82" t="s">
        <v>4979</v>
      </c>
      <c r="AN1152" s="82">
        <v>7871</v>
      </c>
      <c r="AO1152" s="82" t="s">
        <v>5015</v>
      </c>
      <c r="AP1152" s="82"/>
      <c r="AQ1152" s="83"/>
      <c r="AR1152" s="83"/>
      <c r="AS1152" s="82">
        <v>0</v>
      </c>
      <c r="AT1152" s="82"/>
      <c r="AU1152" s="83">
        <v>45777</v>
      </c>
      <c r="AV1152" s="82" t="s">
        <v>4979</v>
      </c>
      <c r="AW1152" s="82">
        <v>1</v>
      </c>
      <c r="AX1152" s="83"/>
      <c r="AY1152" s="82" t="s">
        <v>4963</v>
      </c>
      <c r="AZ1152" s="82">
        <v>1</v>
      </c>
      <c r="BA1152" s="82"/>
      <c r="BB1152" s="82"/>
      <c r="BC1152" s="87"/>
      <c r="BD1152" s="87"/>
      <c r="BE1152" s="87"/>
      <c r="BF1152" s="87"/>
      <c r="BG1152" s="82" t="s">
        <v>4888</v>
      </c>
      <c r="BH1152" s="82" t="s">
        <v>8819</v>
      </c>
      <c r="BI1152" s="82"/>
      <c r="BJ1152" s="82"/>
      <c r="BK1152" s="82"/>
      <c r="BL1152" s="86">
        <v>47369033.039999999</v>
      </c>
      <c r="BM1152" s="82">
        <v>0.53420000000000001</v>
      </c>
      <c r="BN1152" s="82" t="s">
        <v>5002</v>
      </c>
      <c r="BO1152" s="82"/>
      <c r="BP1152" s="88"/>
      <c r="BQ1152" s="88"/>
      <c r="BR1152" s="88"/>
      <c r="BS1152" s="82"/>
      <c r="BT1152" s="85"/>
    </row>
    <row r="1153" spans="1:72" hidden="1">
      <c r="A1153" s="82" t="s">
        <v>5165</v>
      </c>
      <c r="B1153" s="82" t="s">
        <v>5166</v>
      </c>
      <c r="C1153" s="82" t="s">
        <v>2762</v>
      </c>
      <c r="D1153" s="82" t="s">
        <v>6348</v>
      </c>
      <c r="E1153" s="82" t="s">
        <v>9395</v>
      </c>
      <c r="F1153" s="82" t="s">
        <v>4978</v>
      </c>
      <c r="G1153" s="83"/>
      <c r="H1153" s="84">
        <v>60993</v>
      </c>
      <c r="I1153" s="85"/>
      <c r="J1153" s="82">
        <v>372</v>
      </c>
      <c r="K1153" s="86">
        <v>0</v>
      </c>
      <c r="L1153" s="82"/>
      <c r="M1153" s="82"/>
      <c r="N1153" s="82"/>
      <c r="O1153" s="82"/>
      <c r="P1153" s="82" t="s">
        <v>9396</v>
      </c>
      <c r="Q1153" s="86"/>
      <c r="R1153" s="82">
        <v>0</v>
      </c>
      <c r="S1153" s="86">
        <v>121986</v>
      </c>
      <c r="T1153" s="83">
        <v>45777</v>
      </c>
      <c r="U1153" s="82">
        <v>100</v>
      </c>
      <c r="V1153" s="82">
        <v>169714</v>
      </c>
      <c r="W1153" s="82" t="s">
        <v>4961</v>
      </c>
      <c r="X1153" s="82">
        <v>549.82190000000003</v>
      </c>
      <c r="Y1153" s="86">
        <v>33535289.07</v>
      </c>
      <c r="Z1153" s="86"/>
      <c r="AA1153" s="82">
        <v>378.55</v>
      </c>
      <c r="AB1153" s="86">
        <v>-1.73</v>
      </c>
      <c r="AC1153" s="86">
        <v>22689396</v>
      </c>
      <c r="AD1153" s="86">
        <v>22689396</v>
      </c>
      <c r="AE1153" s="86">
        <v>0</v>
      </c>
      <c r="AF1153" s="86">
        <v>-10845893.07</v>
      </c>
      <c r="AG1153" s="86">
        <v>-10446388.92</v>
      </c>
      <c r="AH1153" s="86">
        <v>-399504.15</v>
      </c>
      <c r="AI1153" s="86"/>
      <c r="AJ1153" s="86">
        <v>8866971309.3400002</v>
      </c>
      <c r="AK1153" s="82">
        <v>0.25590000000000002</v>
      </c>
      <c r="AL1153" s="82" t="s">
        <v>9397</v>
      </c>
      <c r="AM1153" s="82" t="s">
        <v>4979</v>
      </c>
      <c r="AN1153" s="82">
        <v>798643</v>
      </c>
      <c r="AO1153" s="82" t="s">
        <v>8295</v>
      </c>
      <c r="AP1153" s="82"/>
      <c r="AQ1153" s="83">
        <v>45551</v>
      </c>
      <c r="AR1153" s="83"/>
      <c r="AS1153" s="82">
        <v>0</v>
      </c>
      <c r="AT1153" s="82"/>
      <c r="AU1153" s="83">
        <v>45777</v>
      </c>
      <c r="AV1153" s="82" t="s">
        <v>4979</v>
      </c>
      <c r="AW1153" s="82">
        <v>2</v>
      </c>
      <c r="AX1153" s="83"/>
      <c r="AY1153" s="82" t="s">
        <v>4963</v>
      </c>
      <c r="AZ1153" s="82">
        <v>1</v>
      </c>
      <c r="BA1153" s="82"/>
      <c r="BB1153" s="82"/>
      <c r="BC1153" s="87"/>
      <c r="BD1153" s="87"/>
      <c r="BE1153" s="87"/>
      <c r="BF1153" s="87"/>
      <c r="BG1153" s="82" t="s">
        <v>4888</v>
      </c>
      <c r="BH1153" s="82" t="s">
        <v>8819</v>
      </c>
      <c r="BI1153" s="82"/>
      <c r="BJ1153" s="82"/>
      <c r="BK1153" s="82"/>
      <c r="BL1153" s="86">
        <v>22689396</v>
      </c>
      <c r="BM1153" s="82">
        <v>0.25590000000000002</v>
      </c>
      <c r="BN1153" s="82" t="s">
        <v>4975</v>
      </c>
      <c r="BO1153" s="82"/>
      <c r="BP1153" s="88"/>
      <c r="BQ1153" s="88"/>
      <c r="BR1153" s="88"/>
      <c r="BS1153" s="82"/>
      <c r="BT1153" s="85"/>
    </row>
    <row r="1154" spans="1:72" hidden="1">
      <c r="A1154" s="82" t="s">
        <v>5165</v>
      </c>
      <c r="B1154" s="82" t="s">
        <v>5166</v>
      </c>
      <c r="C1154" s="82" t="s">
        <v>2590</v>
      </c>
      <c r="D1154" s="82" t="s">
        <v>5501</v>
      </c>
      <c r="E1154" s="82" t="s">
        <v>8739</v>
      </c>
      <c r="F1154" s="82" t="s">
        <v>4978</v>
      </c>
      <c r="G1154" s="83"/>
      <c r="H1154" s="84">
        <v>37282</v>
      </c>
      <c r="I1154" s="85"/>
      <c r="J1154" s="82">
        <v>3472.9</v>
      </c>
      <c r="K1154" s="86">
        <v>0</v>
      </c>
      <c r="L1154" s="82"/>
      <c r="M1154" s="82"/>
      <c r="N1154" s="82"/>
      <c r="O1154" s="82"/>
      <c r="P1154" s="82" t="s">
        <v>5003</v>
      </c>
      <c r="Q1154" s="86"/>
      <c r="R1154" s="82">
        <v>0</v>
      </c>
      <c r="S1154" s="86">
        <v>74564</v>
      </c>
      <c r="T1154" s="83">
        <v>45777</v>
      </c>
      <c r="U1154" s="82">
        <v>100</v>
      </c>
      <c r="V1154" s="82">
        <v>6555</v>
      </c>
      <c r="W1154" s="82" t="s">
        <v>4961</v>
      </c>
      <c r="X1154" s="82">
        <v>3824.3651</v>
      </c>
      <c r="Y1154" s="86">
        <v>142579981.44</v>
      </c>
      <c r="Z1154" s="86"/>
      <c r="AA1154" s="82">
        <v>3282.8</v>
      </c>
      <c r="AB1154" s="86">
        <v>5.79</v>
      </c>
      <c r="AC1154" s="86">
        <v>129476657.8</v>
      </c>
      <c r="AD1154" s="86">
        <v>129476657.8</v>
      </c>
      <c r="AE1154" s="86">
        <v>0</v>
      </c>
      <c r="AF1154" s="86">
        <v>-13103323.640000001</v>
      </c>
      <c r="AG1154" s="86">
        <v>-20190631.84</v>
      </c>
      <c r="AH1154" s="86">
        <v>7087308.2000000002</v>
      </c>
      <c r="AI1154" s="86"/>
      <c r="AJ1154" s="86">
        <v>8866971309.3400002</v>
      </c>
      <c r="AK1154" s="82">
        <v>1.4601999999999999</v>
      </c>
      <c r="AL1154" s="82" t="s">
        <v>8740</v>
      </c>
      <c r="AM1154" s="82" t="s">
        <v>4979</v>
      </c>
      <c r="AN1154" s="82">
        <v>6651</v>
      </c>
      <c r="AO1154" s="82" t="s">
        <v>5004</v>
      </c>
      <c r="AP1154" s="82"/>
      <c r="AQ1154" s="83">
        <v>45769</v>
      </c>
      <c r="AR1154" s="83"/>
      <c r="AS1154" s="82">
        <v>0</v>
      </c>
      <c r="AT1154" s="82"/>
      <c r="AU1154" s="83">
        <v>45777</v>
      </c>
      <c r="AV1154" s="82" t="s">
        <v>4979</v>
      </c>
      <c r="AW1154" s="82">
        <v>2</v>
      </c>
      <c r="AX1154" s="83"/>
      <c r="AY1154" s="82" t="s">
        <v>4963</v>
      </c>
      <c r="AZ1154" s="82">
        <v>1</v>
      </c>
      <c r="BA1154" s="82"/>
      <c r="BB1154" s="82"/>
      <c r="BC1154" s="87"/>
      <c r="BD1154" s="87"/>
      <c r="BE1154" s="87"/>
      <c r="BF1154" s="87"/>
      <c r="BG1154" s="82" t="s">
        <v>4888</v>
      </c>
      <c r="BH1154" s="82" t="s">
        <v>8819</v>
      </c>
      <c r="BI1154" s="82"/>
      <c r="BJ1154" s="82"/>
      <c r="BK1154" s="82"/>
      <c r="BL1154" s="86">
        <v>129476657.8</v>
      </c>
      <c r="BM1154" s="82">
        <v>1.4601999999999999</v>
      </c>
      <c r="BN1154" s="82" t="s">
        <v>4984</v>
      </c>
      <c r="BO1154" s="82"/>
      <c r="BP1154" s="88"/>
      <c r="BQ1154" s="88"/>
      <c r="BR1154" s="88"/>
      <c r="BS1154" s="82"/>
      <c r="BT1154" s="85"/>
    </row>
    <row r="1155" spans="1:72" hidden="1">
      <c r="A1155" s="82" t="s">
        <v>5165</v>
      </c>
      <c r="B1155" s="82" t="s">
        <v>5166</v>
      </c>
      <c r="C1155" s="82" t="s">
        <v>2593</v>
      </c>
      <c r="D1155" s="82" t="s">
        <v>8830</v>
      </c>
      <c r="E1155" s="82" t="s">
        <v>8831</v>
      </c>
      <c r="F1155" s="82" t="s">
        <v>4978</v>
      </c>
      <c r="G1155" s="83"/>
      <c r="H1155" s="84">
        <v>332049</v>
      </c>
      <c r="I1155" s="85"/>
      <c r="J1155" s="82">
        <v>575.5</v>
      </c>
      <c r="K1155" s="86">
        <v>0</v>
      </c>
      <c r="L1155" s="82"/>
      <c r="M1155" s="82"/>
      <c r="N1155" s="82"/>
      <c r="O1155" s="82"/>
      <c r="P1155" s="82" t="s">
        <v>5039</v>
      </c>
      <c r="Q1155" s="86"/>
      <c r="R1155" s="82">
        <v>0</v>
      </c>
      <c r="S1155" s="86">
        <v>664098</v>
      </c>
      <c r="T1155" s="83">
        <v>45777</v>
      </c>
      <c r="U1155" s="82">
        <v>100</v>
      </c>
      <c r="V1155" s="82">
        <v>164974</v>
      </c>
      <c r="W1155" s="82" t="s">
        <v>4961</v>
      </c>
      <c r="X1155" s="82">
        <v>660.62289999999996</v>
      </c>
      <c r="Y1155" s="86">
        <v>219359158.16</v>
      </c>
      <c r="Z1155" s="86"/>
      <c r="AA1155" s="82">
        <v>599.35</v>
      </c>
      <c r="AB1155" s="86">
        <v>-3.98</v>
      </c>
      <c r="AC1155" s="86">
        <v>191094199.5</v>
      </c>
      <c r="AD1155" s="86">
        <v>191094199.5</v>
      </c>
      <c r="AE1155" s="86">
        <v>0</v>
      </c>
      <c r="AF1155" s="86">
        <v>-28264958.66</v>
      </c>
      <c r="AG1155" s="86">
        <v>-20345590.010000002</v>
      </c>
      <c r="AH1155" s="86">
        <v>-7919368.6500000004</v>
      </c>
      <c r="AI1155" s="86"/>
      <c r="AJ1155" s="86">
        <v>8866971309.3400002</v>
      </c>
      <c r="AK1155" s="82">
        <v>2.1551</v>
      </c>
      <c r="AL1155" s="82" t="s">
        <v>8832</v>
      </c>
      <c r="AM1155" s="82" t="s">
        <v>4979</v>
      </c>
      <c r="AN1155" s="82">
        <v>797930</v>
      </c>
      <c r="AO1155" s="82" t="s">
        <v>5041</v>
      </c>
      <c r="AP1155" s="82"/>
      <c r="AQ1155" s="83"/>
      <c r="AR1155" s="83"/>
      <c r="AS1155" s="82">
        <v>0</v>
      </c>
      <c r="AT1155" s="82"/>
      <c r="AU1155" s="83">
        <v>45777</v>
      </c>
      <c r="AV1155" s="82" t="s">
        <v>4979</v>
      </c>
      <c r="AW1155" s="82">
        <v>2</v>
      </c>
      <c r="AX1155" s="83"/>
      <c r="AY1155" s="82" t="s">
        <v>4963</v>
      </c>
      <c r="AZ1155" s="82">
        <v>1</v>
      </c>
      <c r="BA1155" s="82"/>
      <c r="BB1155" s="82"/>
      <c r="BC1155" s="87"/>
      <c r="BD1155" s="87"/>
      <c r="BE1155" s="87"/>
      <c r="BF1155" s="87"/>
      <c r="BG1155" s="82" t="s">
        <v>4888</v>
      </c>
      <c r="BH1155" s="82" t="s">
        <v>8819</v>
      </c>
      <c r="BI1155" s="82"/>
      <c r="BJ1155" s="82"/>
      <c r="BK1155" s="82"/>
      <c r="BL1155" s="86">
        <v>191094199.5</v>
      </c>
      <c r="BM1155" s="82">
        <v>2.1551</v>
      </c>
      <c r="BN1155" s="82" t="s">
        <v>5002</v>
      </c>
      <c r="BO1155" s="82"/>
      <c r="BP1155" s="88"/>
      <c r="BQ1155" s="88"/>
      <c r="BR1155" s="88"/>
      <c r="BS1155" s="82"/>
      <c r="BT1155" s="85"/>
    </row>
    <row r="1156" spans="1:72" hidden="1">
      <c r="A1156" s="82" t="s">
        <v>5165</v>
      </c>
      <c r="B1156" s="82" t="s">
        <v>5166</v>
      </c>
      <c r="C1156" s="82" t="s">
        <v>2637</v>
      </c>
      <c r="D1156" s="82" t="s">
        <v>6452</v>
      </c>
      <c r="E1156" s="82" t="s">
        <v>9107</v>
      </c>
      <c r="F1156" s="82" t="s">
        <v>4978</v>
      </c>
      <c r="G1156" s="83"/>
      <c r="H1156" s="84">
        <v>408127</v>
      </c>
      <c r="I1156" s="85"/>
      <c r="J1156" s="82">
        <v>840.75</v>
      </c>
      <c r="K1156" s="86">
        <v>0</v>
      </c>
      <c r="L1156" s="82"/>
      <c r="M1156" s="82"/>
      <c r="N1156" s="82"/>
      <c r="O1156" s="82"/>
      <c r="P1156" s="82" t="s">
        <v>5131</v>
      </c>
      <c r="Q1156" s="86"/>
      <c r="R1156" s="82">
        <v>0</v>
      </c>
      <c r="S1156" s="86">
        <v>4081270</v>
      </c>
      <c r="T1156" s="83">
        <v>45777</v>
      </c>
      <c r="U1156" s="82">
        <v>100</v>
      </c>
      <c r="V1156" s="82">
        <v>168162</v>
      </c>
      <c r="W1156" s="82" t="s">
        <v>4961</v>
      </c>
      <c r="X1156" s="82">
        <v>586.36940000000004</v>
      </c>
      <c r="Y1156" s="86">
        <v>239313187.02000001</v>
      </c>
      <c r="Z1156" s="86"/>
      <c r="AA1156" s="82">
        <v>876.05</v>
      </c>
      <c r="AB1156" s="86">
        <v>-4.03</v>
      </c>
      <c r="AC1156" s="86">
        <v>343132775.25</v>
      </c>
      <c r="AD1156" s="86">
        <v>343132775.25</v>
      </c>
      <c r="AE1156" s="86">
        <v>0</v>
      </c>
      <c r="AF1156" s="86">
        <v>103819588.23</v>
      </c>
      <c r="AG1156" s="86">
        <v>118226471.33</v>
      </c>
      <c r="AH1156" s="86">
        <v>-14406883.1</v>
      </c>
      <c r="AI1156" s="86"/>
      <c r="AJ1156" s="86">
        <v>8866971309.3400002</v>
      </c>
      <c r="AK1156" s="82">
        <v>3.8698000000000001</v>
      </c>
      <c r="AL1156" s="82" t="s">
        <v>9108</v>
      </c>
      <c r="AM1156" s="82" t="s">
        <v>4979</v>
      </c>
      <c r="AN1156" s="82">
        <v>798339</v>
      </c>
      <c r="AO1156" s="82" t="s">
        <v>5015</v>
      </c>
      <c r="AP1156" s="82"/>
      <c r="AQ1156" s="83">
        <v>45555</v>
      </c>
      <c r="AR1156" s="83"/>
      <c r="AS1156" s="82">
        <v>0</v>
      </c>
      <c r="AT1156" s="82"/>
      <c r="AU1156" s="83">
        <v>45777</v>
      </c>
      <c r="AV1156" s="82" t="s">
        <v>4979</v>
      </c>
      <c r="AW1156" s="82">
        <v>10</v>
      </c>
      <c r="AX1156" s="83"/>
      <c r="AY1156" s="82" t="s">
        <v>4963</v>
      </c>
      <c r="AZ1156" s="82">
        <v>1</v>
      </c>
      <c r="BA1156" s="82"/>
      <c r="BB1156" s="82"/>
      <c r="BC1156" s="87"/>
      <c r="BD1156" s="87"/>
      <c r="BE1156" s="87"/>
      <c r="BF1156" s="87"/>
      <c r="BG1156" s="82" t="s">
        <v>4888</v>
      </c>
      <c r="BH1156" s="82" t="s">
        <v>8819</v>
      </c>
      <c r="BI1156" s="82"/>
      <c r="BJ1156" s="82"/>
      <c r="BK1156" s="82"/>
      <c r="BL1156" s="86">
        <v>343132775.25</v>
      </c>
      <c r="BM1156" s="82">
        <v>3.8698000000000001</v>
      </c>
      <c r="BN1156" s="82" t="s">
        <v>5002</v>
      </c>
      <c r="BO1156" s="82"/>
      <c r="BP1156" s="88"/>
      <c r="BQ1156" s="88"/>
      <c r="BR1156" s="88"/>
      <c r="BS1156" s="82"/>
      <c r="BT1156" s="85"/>
    </row>
    <row r="1157" spans="1:72" hidden="1">
      <c r="A1157" s="82" t="s">
        <v>5165</v>
      </c>
      <c r="B1157" s="82" t="s">
        <v>5166</v>
      </c>
      <c r="C1157" s="82" t="s">
        <v>2690</v>
      </c>
      <c r="D1157" s="82" t="s">
        <v>5319</v>
      </c>
      <c r="E1157" s="82" t="s">
        <v>8601</v>
      </c>
      <c r="F1157" s="82" t="s">
        <v>4978</v>
      </c>
      <c r="G1157" s="83"/>
      <c r="H1157" s="84">
        <v>27994</v>
      </c>
      <c r="I1157" s="85"/>
      <c r="J1157" s="82">
        <v>2901.5</v>
      </c>
      <c r="K1157" s="86">
        <v>0</v>
      </c>
      <c r="L1157" s="82"/>
      <c r="M1157" s="82"/>
      <c r="N1157" s="82"/>
      <c r="O1157" s="82"/>
      <c r="P1157" s="82" t="s">
        <v>5039</v>
      </c>
      <c r="Q1157" s="86"/>
      <c r="R1157" s="82">
        <v>0</v>
      </c>
      <c r="S1157" s="86">
        <v>55988</v>
      </c>
      <c r="T1157" s="83">
        <v>45777</v>
      </c>
      <c r="U1157" s="82">
        <v>100</v>
      </c>
      <c r="V1157" s="82">
        <v>6777</v>
      </c>
      <c r="W1157" s="82" t="s">
        <v>4961</v>
      </c>
      <c r="X1157" s="82">
        <v>2839.4481000000001</v>
      </c>
      <c r="Y1157" s="86">
        <v>79487510.400000006</v>
      </c>
      <c r="Z1157" s="86"/>
      <c r="AA1157" s="82">
        <v>2930</v>
      </c>
      <c r="AB1157" s="86">
        <v>-0.97</v>
      </c>
      <c r="AC1157" s="86">
        <v>81224591</v>
      </c>
      <c r="AD1157" s="86">
        <v>81224591</v>
      </c>
      <c r="AE1157" s="86">
        <v>0</v>
      </c>
      <c r="AF1157" s="86">
        <v>1737080.6</v>
      </c>
      <c r="AG1157" s="86">
        <v>2534909.6</v>
      </c>
      <c r="AH1157" s="86">
        <v>-797829</v>
      </c>
      <c r="AI1157" s="86"/>
      <c r="AJ1157" s="86">
        <v>8866971309.3400002</v>
      </c>
      <c r="AK1157" s="82">
        <v>0.91600000000000004</v>
      </c>
      <c r="AL1157" s="82" t="s">
        <v>8602</v>
      </c>
      <c r="AM1157" s="82" t="s">
        <v>4979</v>
      </c>
      <c r="AN1157" s="82">
        <v>8014</v>
      </c>
      <c r="AO1157" s="82" t="s">
        <v>5041</v>
      </c>
      <c r="AP1157" s="82"/>
      <c r="AQ1157" s="83"/>
      <c r="AR1157" s="83"/>
      <c r="AS1157" s="82">
        <v>0</v>
      </c>
      <c r="AT1157" s="82"/>
      <c r="AU1157" s="83">
        <v>45777</v>
      </c>
      <c r="AV1157" s="82" t="s">
        <v>4979</v>
      </c>
      <c r="AW1157" s="82">
        <v>2</v>
      </c>
      <c r="AX1157" s="83"/>
      <c r="AY1157" s="82" t="s">
        <v>4963</v>
      </c>
      <c r="AZ1157" s="82">
        <v>1</v>
      </c>
      <c r="BA1157" s="82"/>
      <c r="BB1157" s="82"/>
      <c r="BC1157" s="87"/>
      <c r="BD1157" s="87"/>
      <c r="BE1157" s="87"/>
      <c r="BF1157" s="87"/>
      <c r="BG1157" s="82" t="s">
        <v>4888</v>
      </c>
      <c r="BH1157" s="82" t="s">
        <v>8819</v>
      </c>
      <c r="BI1157" s="82"/>
      <c r="BJ1157" s="82"/>
      <c r="BK1157" s="82"/>
      <c r="BL1157" s="86">
        <v>81224591</v>
      </c>
      <c r="BM1157" s="82">
        <v>0.91600000000000004</v>
      </c>
      <c r="BN1157" s="82" t="s">
        <v>5002</v>
      </c>
      <c r="BO1157" s="82"/>
      <c r="BP1157" s="88"/>
      <c r="BQ1157" s="88"/>
      <c r="BR1157" s="88"/>
      <c r="BS1157" s="82"/>
      <c r="BT1157" s="85"/>
    </row>
    <row r="1158" spans="1:72" hidden="1">
      <c r="A1158" s="82" t="s">
        <v>5165</v>
      </c>
      <c r="B1158" s="82" t="s">
        <v>5166</v>
      </c>
      <c r="C1158" s="82" t="s">
        <v>2726</v>
      </c>
      <c r="D1158" s="82" t="s">
        <v>5640</v>
      </c>
      <c r="E1158" s="82" t="s">
        <v>9007</v>
      </c>
      <c r="F1158" s="82" t="s">
        <v>4978</v>
      </c>
      <c r="G1158" s="83"/>
      <c r="H1158" s="84">
        <v>4558</v>
      </c>
      <c r="I1158" s="85"/>
      <c r="J1158" s="82">
        <v>3885.7</v>
      </c>
      <c r="K1158" s="86">
        <v>0</v>
      </c>
      <c r="L1158" s="82"/>
      <c r="M1158" s="82"/>
      <c r="N1158" s="82"/>
      <c r="O1158" s="82"/>
      <c r="P1158" s="82" t="s">
        <v>5086</v>
      </c>
      <c r="Q1158" s="86"/>
      <c r="R1158" s="82">
        <v>0</v>
      </c>
      <c r="S1158" s="86">
        <v>45580</v>
      </c>
      <c r="T1158" s="83">
        <v>45777</v>
      </c>
      <c r="U1158" s="82">
        <v>100</v>
      </c>
      <c r="V1158" s="82">
        <v>6761</v>
      </c>
      <c r="W1158" s="82" t="s">
        <v>4961</v>
      </c>
      <c r="X1158" s="82">
        <v>5279.3335999999999</v>
      </c>
      <c r="Y1158" s="86">
        <v>24063202.32</v>
      </c>
      <c r="Z1158" s="86"/>
      <c r="AA1158" s="82">
        <v>3898.7</v>
      </c>
      <c r="AB1158" s="86">
        <v>-0.33</v>
      </c>
      <c r="AC1158" s="86">
        <v>17711020.600000001</v>
      </c>
      <c r="AD1158" s="86">
        <v>17711020.600000001</v>
      </c>
      <c r="AE1158" s="86">
        <v>0</v>
      </c>
      <c r="AF1158" s="86">
        <v>-6352181.7199999997</v>
      </c>
      <c r="AG1158" s="86">
        <v>-6292927.7199999997</v>
      </c>
      <c r="AH1158" s="86">
        <v>-59254</v>
      </c>
      <c r="AI1158" s="86"/>
      <c r="AJ1158" s="86">
        <v>8866971309.3400002</v>
      </c>
      <c r="AK1158" s="82">
        <v>0.19969999999999999</v>
      </c>
      <c r="AL1158" s="82" t="s">
        <v>9008</v>
      </c>
      <c r="AM1158" s="82" t="s">
        <v>4979</v>
      </c>
      <c r="AN1158" s="82">
        <v>8034</v>
      </c>
      <c r="AO1158" s="82" t="s">
        <v>5015</v>
      </c>
      <c r="AP1158" s="82"/>
      <c r="AQ1158" s="83">
        <v>44739</v>
      </c>
      <c r="AR1158" s="83"/>
      <c r="AS1158" s="82">
        <v>0</v>
      </c>
      <c r="AT1158" s="82"/>
      <c r="AU1158" s="83">
        <v>45777</v>
      </c>
      <c r="AV1158" s="82" t="s">
        <v>4979</v>
      </c>
      <c r="AW1158" s="82">
        <v>10</v>
      </c>
      <c r="AX1158" s="83"/>
      <c r="AY1158" s="82" t="s">
        <v>4963</v>
      </c>
      <c r="AZ1158" s="82">
        <v>1</v>
      </c>
      <c r="BA1158" s="82"/>
      <c r="BB1158" s="82"/>
      <c r="BC1158" s="87"/>
      <c r="BD1158" s="87"/>
      <c r="BE1158" s="87"/>
      <c r="BF1158" s="87"/>
      <c r="BG1158" s="82" t="s">
        <v>4888</v>
      </c>
      <c r="BH1158" s="82" t="s">
        <v>8819</v>
      </c>
      <c r="BI1158" s="82"/>
      <c r="BJ1158" s="82"/>
      <c r="BK1158" s="82"/>
      <c r="BL1158" s="86">
        <v>17711020.600000001</v>
      </c>
      <c r="BM1158" s="82">
        <v>0.19969999999999999</v>
      </c>
      <c r="BN1158" s="82" t="s">
        <v>5002</v>
      </c>
      <c r="BO1158" s="82"/>
      <c r="BP1158" s="88"/>
      <c r="BQ1158" s="88"/>
      <c r="BR1158" s="88"/>
      <c r="BS1158" s="82"/>
      <c r="BT1158" s="85"/>
    </row>
    <row r="1159" spans="1:72" hidden="1">
      <c r="A1159" s="82" t="s">
        <v>5165</v>
      </c>
      <c r="B1159" s="82" t="s">
        <v>5166</v>
      </c>
      <c r="C1159" s="82" t="s">
        <v>2870</v>
      </c>
      <c r="D1159" s="82" t="s">
        <v>6034</v>
      </c>
      <c r="E1159" s="82" t="s">
        <v>9377</v>
      </c>
      <c r="F1159" s="82" t="s">
        <v>4978</v>
      </c>
      <c r="G1159" s="83"/>
      <c r="H1159" s="84">
        <v>86884</v>
      </c>
      <c r="I1159" s="85"/>
      <c r="J1159" s="82">
        <v>256.29000000000002</v>
      </c>
      <c r="K1159" s="86">
        <v>0</v>
      </c>
      <c r="L1159" s="82"/>
      <c r="M1159" s="82"/>
      <c r="N1159" s="82"/>
      <c r="O1159" s="82"/>
      <c r="P1159" s="82" t="s">
        <v>5014</v>
      </c>
      <c r="Q1159" s="86"/>
      <c r="R1159" s="82">
        <v>0</v>
      </c>
      <c r="S1159" s="86">
        <v>434420</v>
      </c>
      <c r="T1159" s="83">
        <v>45777</v>
      </c>
      <c r="U1159" s="82">
        <v>100</v>
      </c>
      <c r="V1159" s="82">
        <v>162233</v>
      </c>
      <c r="W1159" s="82" t="s">
        <v>4961</v>
      </c>
      <c r="X1159" s="82">
        <v>297.21069999999997</v>
      </c>
      <c r="Y1159" s="86">
        <v>25822855.699999999</v>
      </c>
      <c r="Z1159" s="86"/>
      <c r="AA1159" s="82">
        <v>264.99</v>
      </c>
      <c r="AB1159" s="86">
        <v>-3.28</v>
      </c>
      <c r="AC1159" s="86">
        <v>22267500.359999999</v>
      </c>
      <c r="AD1159" s="86">
        <v>22267500.359999999</v>
      </c>
      <c r="AE1159" s="86">
        <v>0</v>
      </c>
      <c r="AF1159" s="86">
        <v>-3555355.34</v>
      </c>
      <c r="AG1159" s="86">
        <v>-2799464.54</v>
      </c>
      <c r="AH1159" s="86">
        <v>-755890.8</v>
      </c>
      <c r="AI1159" s="86"/>
      <c r="AJ1159" s="86">
        <v>8866971309.3400002</v>
      </c>
      <c r="AK1159" s="82">
        <v>0.25109999999999999</v>
      </c>
      <c r="AL1159" s="82" t="s">
        <v>9378</v>
      </c>
      <c r="AM1159" s="82" t="s">
        <v>4979</v>
      </c>
      <c r="AN1159" s="82">
        <v>8216</v>
      </c>
      <c r="AO1159" s="82" t="s">
        <v>5015</v>
      </c>
      <c r="AP1159" s="82"/>
      <c r="AQ1159" s="83">
        <v>45624</v>
      </c>
      <c r="AR1159" s="83"/>
      <c r="AS1159" s="82">
        <v>0</v>
      </c>
      <c r="AT1159" s="82"/>
      <c r="AU1159" s="83">
        <v>45777</v>
      </c>
      <c r="AV1159" s="82" t="s">
        <v>4979</v>
      </c>
      <c r="AW1159" s="82">
        <v>5</v>
      </c>
      <c r="AX1159" s="83"/>
      <c r="AY1159" s="82" t="s">
        <v>4963</v>
      </c>
      <c r="AZ1159" s="82">
        <v>1</v>
      </c>
      <c r="BA1159" s="82"/>
      <c r="BB1159" s="82"/>
      <c r="BC1159" s="87"/>
      <c r="BD1159" s="87"/>
      <c r="BE1159" s="87"/>
      <c r="BF1159" s="87"/>
      <c r="BG1159" s="82" t="s">
        <v>4888</v>
      </c>
      <c r="BH1159" s="82" t="s">
        <v>8819</v>
      </c>
      <c r="BI1159" s="82"/>
      <c r="BJ1159" s="82"/>
      <c r="BK1159" s="82"/>
      <c r="BL1159" s="86">
        <v>22267500.359999999</v>
      </c>
      <c r="BM1159" s="82">
        <v>0.25109999999999999</v>
      </c>
      <c r="BN1159" s="82" t="s">
        <v>5002</v>
      </c>
      <c r="BO1159" s="82"/>
      <c r="BP1159" s="88"/>
      <c r="BQ1159" s="88"/>
      <c r="BR1159" s="88"/>
      <c r="BS1159" s="82"/>
      <c r="BT1159" s="85"/>
    </row>
    <row r="1160" spans="1:72" hidden="1">
      <c r="A1160" s="82" t="s">
        <v>5165</v>
      </c>
      <c r="B1160" s="82" t="s">
        <v>5166</v>
      </c>
      <c r="C1160" s="82" t="s">
        <v>2912</v>
      </c>
      <c r="D1160" s="82" t="s">
        <v>3468</v>
      </c>
      <c r="E1160" s="82" t="s">
        <v>5157</v>
      </c>
      <c r="F1160" s="82" t="s">
        <v>4978</v>
      </c>
      <c r="G1160" s="83"/>
      <c r="H1160" s="84">
        <v>568598</v>
      </c>
      <c r="I1160" s="85"/>
      <c r="J1160" s="82">
        <v>155.37</v>
      </c>
      <c r="K1160" s="86">
        <v>0</v>
      </c>
      <c r="L1160" s="82"/>
      <c r="M1160" s="82"/>
      <c r="N1160" s="82"/>
      <c r="O1160" s="82"/>
      <c r="P1160" s="82" t="s">
        <v>5007</v>
      </c>
      <c r="Q1160" s="86"/>
      <c r="R1160" s="82">
        <v>0</v>
      </c>
      <c r="S1160" s="86">
        <v>1137196</v>
      </c>
      <c r="T1160" s="83">
        <v>45777</v>
      </c>
      <c r="U1160" s="82">
        <v>100</v>
      </c>
      <c r="V1160" s="82">
        <v>166679</v>
      </c>
      <c r="W1160" s="82" t="s">
        <v>4961</v>
      </c>
      <c r="X1160" s="82">
        <v>208.15020000000001</v>
      </c>
      <c r="Y1160" s="86">
        <v>118353779.69</v>
      </c>
      <c r="Z1160" s="86"/>
      <c r="AA1160" s="82">
        <v>159.53</v>
      </c>
      <c r="AB1160" s="86">
        <v>-2.61</v>
      </c>
      <c r="AC1160" s="86">
        <v>88343071.260000005</v>
      </c>
      <c r="AD1160" s="86">
        <v>88343071.260000005</v>
      </c>
      <c r="AE1160" s="86">
        <v>0</v>
      </c>
      <c r="AF1160" s="86">
        <v>-30010708.43</v>
      </c>
      <c r="AG1160" s="86">
        <v>-27645340.75</v>
      </c>
      <c r="AH1160" s="86">
        <v>-2365367.6800000002</v>
      </c>
      <c r="AI1160" s="86"/>
      <c r="AJ1160" s="86">
        <v>8866971309.3400002</v>
      </c>
      <c r="AK1160" s="82">
        <v>0.99629999999999996</v>
      </c>
      <c r="AL1160" s="82" t="s">
        <v>5158</v>
      </c>
      <c r="AM1160" s="82" t="s">
        <v>4979</v>
      </c>
      <c r="AN1160" s="82">
        <v>798122</v>
      </c>
      <c r="AO1160" s="82" t="s">
        <v>5008</v>
      </c>
      <c r="AP1160" s="82"/>
      <c r="AQ1160" s="83"/>
      <c r="AR1160" s="83"/>
      <c r="AS1160" s="82">
        <v>0</v>
      </c>
      <c r="AT1160" s="82"/>
      <c r="AU1160" s="83">
        <v>45777</v>
      </c>
      <c r="AV1160" s="82" t="s">
        <v>4979</v>
      </c>
      <c r="AW1160" s="82">
        <v>2</v>
      </c>
      <c r="AX1160" s="83"/>
      <c r="AY1160" s="82" t="s">
        <v>4963</v>
      </c>
      <c r="AZ1160" s="82">
        <v>1</v>
      </c>
      <c r="BA1160" s="82"/>
      <c r="BB1160" s="82"/>
      <c r="BC1160" s="87"/>
      <c r="BD1160" s="87"/>
      <c r="BE1160" s="87"/>
      <c r="BF1160" s="87"/>
      <c r="BG1160" s="82" t="s">
        <v>4888</v>
      </c>
      <c r="BH1160" s="82" t="s">
        <v>8819</v>
      </c>
      <c r="BI1160" s="82"/>
      <c r="BJ1160" s="82"/>
      <c r="BK1160" s="82"/>
      <c r="BL1160" s="86">
        <v>88343071.260000005</v>
      </c>
      <c r="BM1160" s="82">
        <v>0.99629999999999996</v>
      </c>
      <c r="BN1160" s="82" t="s">
        <v>5008</v>
      </c>
      <c r="BO1160" s="82"/>
      <c r="BP1160" s="88"/>
      <c r="BQ1160" s="88"/>
      <c r="BR1160" s="88"/>
      <c r="BS1160" s="82"/>
      <c r="BT1160" s="85"/>
    </row>
    <row r="1161" spans="1:72" hidden="1">
      <c r="A1161" s="82" t="s">
        <v>5165</v>
      </c>
      <c r="B1161" s="82" t="s">
        <v>5166</v>
      </c>
      <c r="C1161" s="82" t="s">
        <v>2921</v>
      </c>
      <c r="D1161" s="82" t="s">
        <v>5465</v>
      </c>
      <c r="E1161" s="82" t="s">
        <v>8803</v>
      </c>
      <c r="F1161" s="82" t="s">
        <v>4978</v>
      </c>
      <c r="G1161" s="83"/>
      <c r="H1161" s="84">
        <v>10624</v>
      </c>
      <c r="I1161" s="85"/>
      <c r="J1161" s="82">
        <v>1591.4</v>
      </c>
      <c r="K1161" s="86">
        <v>0</v>
      </c>
      <c r="L1161" s="82"/>
      <c r="M1161" s="82"/>
      <c r="N1161" s="82"/>
      <c r="O1161" s="82"/>
      <c r="P1161" s="82" t="s">
        <v>8439</v>
      </c>
      <c r="Q1161" s="86"/>
      <c r="R1161" s="82">
        <v>0</v>
      </c>
      <c r="S1161" s="86">
        <v>106240</v>
      </c>
      <c r="T1161" s="83">
        <v>45777</v>
      </c>
      <c r="U1161" s="82">
        <v>100</v>
      </c>
      <c r="V1161" s="82">
        <v>6806</v>
      </c>
      <c r="W1161" s="82" t="s">
        <v>4961</v>
      </c>
      <c r="X1161" s="82">
        <v>1603.5567000000001</v>
      </c>
      <c r="Y1161" s="86">
        <v>17036186.379999999</v>
      </c>
      <c r="Z1161" s="86"/>
      <c r="AA1161" s="82">
        <v>1579.5</v>
      </c>
      <c r="AB1161" s="86">
        <v>0.75</v>
      </c>
      <c r="AC1161" s="86">
        <v>16907033.600000001</v>
      </c>
      <c r="AD1161" s="86">
        <v>16907033.600000001</v>
      </c>
      <c r="AE1161" s="86">
        <v>0</v>
      </c>
      <c r="AF1161" s="86">
        <v>-129152.78</v>
      </c>
      <c r="AG1161" s="86">
        <v>-255578.38</v>
      </c>
      <c r="AH1161" s="86">
        <v>126425.60000000001</v>
      </c>
      <c r="AI1161" s="86"/>
      <c r="AJ1161" s="86">
        <v>8866971309.3400002</v>
      </c>
      <c r="AK1161" s="82">
        <v>0.19070000000000001</v>
      </c>
      <c r="AL1161" s="82" t="s">
        <v>8804</v>
      </c>
      <c r="AM1161" s="82" t="s">
        <v>4979</v>
      </c>
      <c r="AN1161" s="82">
        <v>8253</v>
      </c>
      <c r="AO1161" s="82" t="s">
        <v>8441</v>
      </c>
      <c r="AP1161" s="82"/>
      <c r="AQ1161" s="83"/>
      <c r="AR1161" s="83"/>
      <c r="AS1161" s="82">
        <v>0</v>
      </c>
      <c r="AT1161" s="82"/>
      <c r="AU1161" s="83">
        <v>45777</v>
      </c>
      <c r="AV1161" s="82" t="s">
        <v>4979</v>
      </c>
      <c r="AW1161" s="82">
        <v>10</v>
      </c>
      <c r="AX1161" s="83"/>
      <c r="AY1161" s="82" t="s">
        <v>4963</v>
      </c>
      <c r="AZ1161" s="82">
        <v>1</v>
      </c>
      <c r="BA1161" s="82"/>
      <c r="BB1161" s="82"/>
      <c r="BC1161" s="87"/>
      <c r="BD1161" s="87"/>
      <c r="BE1161" s="87"/>
      <c r="BF1161" s="87"/>
      <c r="BG1161" s="82" t="s">
        <v>4888</v>
      </c>
      <c r="BH1161" s="82" t="s">
        <v>8819</v>
      </c>
      <c r="BI1161" s="82"/>
      <c r="BJ1161" s="82"/>
      <c r="BK1161" s="82"/>
      <c r="BL1161" s="86">
        <v>16907033.600000001</v>
      </c>
      <c r="BM1161" s="82">
        <v>0.19070000000000001</v>
      </c>
      <c r="BN1161" s="82" t="s">
        <v>8442</v>
      </c>
      <c r="BO1161" s="82"/>
      <c r="BP1161" s="88"/>
      <c r="BQ1161" s="88"/>
      <c r="BR1161" s="88"/>
      <c r="BS1161" s="82"/>
      <c r="BT1161" s="85"/>
    </row>
    <row r="1162" spans="1:72" hidden="1">
      <c r="A1162" s="82" t="s">
        <v>5165</v>
      </c>
      <c r="B1162" s="82" t="s">
        <v>5166</v>
      </c>
      <c r="C1162" s="82" t="s">
        <v>2931</v>
      </c>
      <c r="D1162" s="82" t="s">
        <v>3370</v>
      </c>
      <c r="E1162" s="82" t="s">
        <v>8492</v>
      </c>
      <c r="F1162" s="82" t="s">
        <v>4978</v>
      </c>
      <c r="G1162" s="83"/>
      <c r="H1162" s="84">
        <v>724927</v>
      </c>
      <c r="I1162" s="85"/>
      <c r="J1162" s="82">
        <v>384.4</v>
      </c>
      <c r="K1162" s="86">
        <v>0</v>
      </c>
      <c r="L1162" s="82"/>
      <c r="M1162" s="82"/>
      <c r="N1162" s="82"/>
      <c r="O1162" s="82"/>
      <c r="P1162" s="82" t="s">
        <v>8493</v>
      </c>
      <c r="Q1162" s="86"/>
      <c r="R1162" s="82">
        <v>0</v>
      </c>
      <c r="S1162" s="86">
        <v>724927</v>
      </c>
      <c r="T1162" s="83">
        <v>45777</v>
      </c>
      <c r="U1162" s="82">
        <v>100</v>
      </c>
      <c r="V1162" s="82">
        <v>6812</v>
      </c>
      <c r="W1162" s="82" t="s">
        <v>4961</v>
      </c>
      <c r="X1162" s="82">
        <v>418.4427</v>
      </c>
      <c r="Y1162" s="86">
        <v>303340383.88999999</v>
      </c>
      <c r="Z1162" s="86"/>
      <c r="AA1162" s="82">
        <v>393.35</v>
      </c>
      <c r="AB1162" s="86">
        <v>-2.2799999999999998</v>
      </c>
      <c r="AC1162" s="86">
        <v>278661938.80000001</v>
      </c>
      <c r="AD1162" s="86">
        <v>278661938.80000001</v>
      </c>
      <c r="AE1162" s="86">
        <v>0</v>
      </c>
      <c r="AF1162" s="86">
        <v>-24678445.09</v>
      </c>
      <c r="AG1162" s="86">
        <v>-18190348.440000001</v>
      </c>
      <c r="AH1162" s="86">
        <v>-6488096.6500000004</v>
      </c>
      <c r="AI1162" s="86"/>
      <c r="AJ1162" s="86">
        <v>8866971309.3400002</v>
      </c>
      <c r="AK1162" s="82">
        <v>3.1427</v>
      </c>
      <c r="AL1162" s="82" t="s">
        <v>8494</v>
      </c>
      <c r="AM1162" s="82" t="s">
        <v>4979</v>
      </c>
      <c r="AN1162" s="82">
        <v>8265</v>
      </c>
      <c r="AO1162" s="82" t="s">
        <v>8309</v>
      </c>
      <c r="AP1162" s="82"/>
      <c r="AQ1162" s="83">
        <v>45476</v>
      </c>
      <c r="AR1162" s="83"/>
      <c r="AS1162" s="82">
        <v>0</v>
      </c>
      <c r="AT1162" s="82"/>
      <c r="AU1162" s="83">
        <v>45777</v>
      </c>
      <c r="AV1162" s="82" t="s">
        <v>4979</v>
      </c>
      <c r="AW1162" s="82">
        <v>1</v>
      </c>
      <c r="AX1162" s="83"/>
      <c r="AY1162" s="82" t="s">
        <v>4963</v>
      </c>
      <c r="AZ1162" s="82">
        <v>1</v>
      </c>
      <c r="BA1162" s="82"/>
      <c r="BB1162" s="82"/>
      <c r="BC1162" s="87"/>
      <c r="BD1162" s="87"/>
      <c r="BE1162" s="87"/>
      <c r="BF1162" s="87"/>
      <c r="BG1162" s="82" t="s">
        <v>4888</v>
      </c>
      <c r="BH1162" s="82" t="s">
        <v>8819</v>
      </c>
      <c r="BI1162" s="82"/>
      <c r="BJ1162" s="82"/>
      <c r="BK1162" s="82"/>
      <c r="BL1162" s="86">
        <v>278661938.80000001</v>
      </c>
      <c r="BM1162" s="82">
        <v>3.1427</v>
      </c>
      <c r="BN1162" s="82" t="s">
        <v>8309</v>
      </c>
      <c r="BO1162" s="82"/>
      <c r="BP1162" s="88"/>
      <c r="BQ1162" s="88"/>
      <c r="BR1162" s="88"/>
      <c r="BS1162" s="82"/>
      <c r="BT1162" s="85"/>
    </row>
    <row r="1163" spans="1:72" hidden="1">
      <c r="A1163" s="82" t="s">
        <v>5165</v>
      </c>
      <c r="B1163" s="82" t="s">
        <v>5166</v>
      </c>
      <c r="C1163" s="82" t="s">
        <v>2935</v>
      </c>
      <c r="D1163" s="82" t="s">
        <v>3387</v>
      </c>
      <c r="E1163" s="82" t="s">
        <v>9235</v>
      </c>
      <c r="F1163" s="82" t="s">
        <v>4978</v>
      </c>
      <c r="G1163" s="83"/>
      <c r="H1163" s="84">
        <v>22431</v>
      </c>
      <c r="I1163" s="85"/>
      <c r="J1163" s="82">
        <v>657.85</v>
      </c>
      <c r="K1163" s="86">
        <v>0</v>
      </c>
      <c r="L1163" s="82"/>
      <c r="M1163" s="82"/>
      <c r="N1163" s="82"/>
      <c r="O1163" s="82"/>
      <c r="P1163" s="82" t="s">
        <v>5027</v>
      </c>
      <c r="Q1163" s="86"/>
      <c r="R1163" s="82">
        <v>0</v>
      </c>
      <c r="S1163" s="86">
        <v>44862</v>
      </c>
      <c r="T1163" s="83">
        <v>45777</v>
      </c>
      <c r="U1163" s="82">
        <v>100</v>
      </c>
      <c r="V1163" s="82">
        <v>163567</v>
      </c>
      <c r="W1163" s="82" t="s">
        <v>4961</v>
      </c>
      <c r="X1163" s="82">
        <v>799.97490000000005</v>
      </c>
      <c r="Y1163" s="86">
        <v>17944236</v>
      </c>
      <c r="Z1163" s="86"/>
      <c r="AA1163" s="82">
        <v>663.7</v>
      </c>
      <c r="AB1163" s="86">
        <v>-0.88</v>
      </c>
      <c r="AC1163" s="86">
        <v>14756233.35</v>
      </c>
      <c r="AD1163" s="86">
        <v>14756233.35</v>
      </c>
      <c r="AE1163" s="86">
        <v>0</v>
      </c>
      <c r="AF1163" s="86">
        <v>-3188002.65</v>
      </c>
      <c r="AG1163" s="86">
        <v>-3056781.3</v>
      </c>
      <c r="AH1163" s="86">
        <v>-131221.35</v>
      </c>
      <c r="AI1163" s="86"/>
      <c r="AJ1163" s="86">
        <v>8866971309.3400002</v>
      </c>
      <c r="AK1163" s="82">
        <v>0.16639999999999999</v>
      </c>
      <c r="AL1163" s="82" t="s">
        <v>9236</v>
      </c>
      <c r="AM1163" s="82" t="s">
        <v>4979</v>
      </c>
      <c r="AN1163" s="82">
        <v>797817</v>
      </c>
      <c r="AO1163" s="82" t="s">
        <v>5028</v>
      </c>
      <c r="AP1163" s="82"/>
      <c r="AQ1163" s="83"/>
      <c r="AR1163" s="83"/>
      <c r="AS1163" s="82">
        <v>0</v>
      </c>
      <c r="AT1163" s="82"/>
      <c r="AU1163" s="83">
        <v>45777</v>
      </c>
      <c r="AV1163" s="82" t="s">
        <v>4979</v>
      </c>
      <c r="AW1163" s="82">
        <v>2</v>
      </c>
      <c r="AX1163" s="83"/>
      <c r="AY1163" s="82" t="s">
        <v>4963</v>
      </c>
      <c r="AZ1163" s="82">
        <v>1</v>
      </c>
      <c r="BA1163" s="82"/>
      <c r="BB1163" s="82"/>
      <c r="BC1163" s="87"/>
      <c r="BD1163" s="87"/>
      <c r="BE1163" s="87"/>
      <c r="BF1163" s="87"/>
      <c r="BG1163" s="82" t="s">
        <v>4888</v>
      </c>
      <c r="BH1163" s="82" t="s">
        <v>8819</v>
      </c>
      <c r="BI1163" s="82"/>
      <c r="BJ1163" s="82"/>
      <c r="BK1163" s="82"/>
      <c r="BL1163" s="86">
        <v>14756233.35</v>
      </c>
      <c r="BM1163" s="82">
        <v>0.16639999999999999</v>
      </c>
      <c r="BN1163" s="82" t="s">
        <v>4983</v>
      </c>
      <c r="BO1163" s="82"/>
      <c r="BP1163" s="88"/>
      <c r="BQ1163" s="88"/>
      <c r="BR1163" s="88"/>
      <c r="BS1163" s="82"/>
      <c r="BT1163" s="85"/>
    </row>
    <row r="1164" spans="1:72" hidden="1">
      <c r="A1164" s="82" t="s">
        <v>5165</v>
      </c>
      <c r="B1164" s="82" t="s">
        <v>5166</v>
      </c>
      <c r="C1164" s="82" t="s">
        <v>2950</v>
      </c>
      <c r="D1164" s="82" t="s">
        <v>3457</v>
      </c>
      <c r="E1164" s="82" t="s">
        <v>3356</v>
      </c>
      <c r="F1164" s="82" t="s">
        <v>4978</v>
      </c>
      <c r="G1164" s="83"/>
      <c r="H1164" s="84">
        <v>476469</v>
      </c>
      <c r="I1164" s="85"/>
      <c r="J1164" s="82">
        <v>432.4</v>
      </c>
      <c r="K1164" s="86">
        <v>0</v>
      </c>
      <c r="L1164" s="82"/>
      <c r="M1164" s="82"/>
      <c r="N1164" s="82"/>
      <c r="O1164" s="82"/>
      <c r="P1164" s="82" t="s">
        <v>5039</v>
      </c>
      <c r="Q1164" s="86"/>
      <c r="R1164" s="82">
        <v>0</v>
      </c>
      <c r="S1164" s="86">
        <v>952938</v>
      </c>
      <c r="T1164" s="83">
        <v>45777</v>
      </c>
      <c r="U1164" s="82">
        <v>100</v>
      </c>
      <c r="V1164" s="82">
        <v>156816</v>
      </c>
      <c r="W1164" s="82" t="s">
        <v>4961</v>
      </c>
      <c r="X1164" s="82">
        <v>308.68650000000002</v>
      </c>
      <c r="Y1164" s="86">
        <v>147079570.5</v>
      </c>
      <c r="Z1164" s="86"/>
      <c r="AA1164" s="82">
        <v>429.9</v>
      </c>
      <c r="AB1164" s="86">
        <v>0.57999999999999996</v>
      </c>
      <c r="AC1164" s="86">
        <v>206025195.59999999</v>
      </c>
      <c r="AD1164" s="86">
        <v>206025195.59999999</v>
      </c>
      <c r="AE1164" s="86">
        <v>0</v>
      </c>
      <c r="AF1164" s="86">
        <v>58945625.100000001</v>
      </c>
      <c r="AG1164" s="86">
        <v>57754452.600000001</v>
      </c>
      <c r="AH1164" s="86">
        <v>1191172.5</v>
      </c>
      <c r="AI1164" s="86"/>
      <c r="AJ1164" s="86">
        <v>8866971309.3400002</v>
      </c>
      <c r="AK1164" s="82">
        <v>2.3235000000000001</v>
      </c>
      <c r="AL1164" s="82" t="s">
        <v>5054</v>
      </c>
      <c r="AM1164" s="82" t="s">
        <v>4979</v>
      </c>
      <c r="AN1164" s="82">
        <v>796742</v>
      </c>
      <c r="AO1164" s="82" t="s">
        <v>5041</v>
      </c>
      <c r="AP1164" s="82"/>
      <c r="AQ1164" s="83">
        <v>45604</v>
      </c>
      <c r="AR1164" s="83"/>
      <c r="AS1164" s="82">
        <v>0</v>
      </c>
      <c r="AT1164" s="82"/>
      <c r="AU1164" s="83">
        <v>45777</v>
      </c>
      <c r="AV1164" s="82" t="s">
        <v>4979</v>
      </c>
      <c r="AW1164" s="82">
        <v>2</v>
      </c>
      <c r="AX1164" s="83"/>
      <c r="AY1164" s="82" t="s">
        <v>4963</v>
      </c>
      <c r="AZ1164" s="82">
        <v>1</v>
      </c>
      <c r="BA1164" s="82"/>
      <c r="BB1164" s="82"/>
      <c r="BC1164" s="87"/>
      <c r="BD1164" s="87"/>
      <c r="BE1164" s="87"/>
      <c r="BF1164" s="87"/>
      <c r="BG1164" s="82" t="s">
        <v>4888</v>
      </c>
      <c r="BH1164" s="82" t="s">
        <v>8819</v>
      </c>
      <c r="BI1164" s="82"/>
      <c r="BJ1164" s="82"/>
      <c r="BK1164" s="82"/>
      <c r="BL1164" s="86">
        <v>206025195.59999999</v>
      </c>
      <c r="BM1164" s="82">
        <v>2.3235000000000001</v>
      </c>
      <c r="BN1164" s="82" t="s">
        <v>5002</v>
      </c>
      <c r="BO1164" s="82"/>
      <c r="BP1164" s="88"/>
      <c r="BQ1164" s="88"/>
      <c r="BR1164" s="88"/>
      <c r="BS1164" s="82"/>
      <c r="BT1164" s="85"/>
    </row>
    <row r="1165" spans="1:72" hidden="1">
      <c r="A1165" s="82" t="s">
        <v>5165</v>
      </c>
      <c r="B1165" s="82" t="s">
        <v>5166</v>
      </c>
      <c r="C1165" s="82" t="s">
        <v>2956</v>
      </c>
      <c r="D1165" s="82" t="s">
        <v>9109</v>
      </c>
      <c r="E1165" s="82" t="s">
        <v>9110</v>
      </c>
      <c r="F1165" s="82" t="s">
        <v>4978</v>
      </c>
      <c r="G1165" s="83"/>
      <c r="H1165" s="84">
        <v>83755</v>
      </c>
      <c r="I1165" s="85"/>
      <c r="J1165" s="82">
        <v>1063.5</v>
      </c>
      <c r="K1165" s="86">
        <v>0</v>
      </c>
      <c r="L1165" s="82"/>
      <c r="M1165" s="82"/>
      <c r="N1165" s="82"/>
      <c r="O1165" s="82"/>
      <c r="P1165" s="82" t="s">
        <v>4987</v>
      </c>
      <c r="Q1165" s="86"/>
      <c r="R1165" s="82">
        <v>0</v>
      </c>
      <c r="S1165" s="86">
        <v>167510</v>
      </c>
      <c r="T1165" s="83">
        <v>45777</v>
      </c>
      <c r="U1165" s="82">
        <v>100</v>
      </c>
      <c r="V1165" s="82">
        <v>24683</v>
      </c>
      <c r="W1165" s="82" t="s">
        <v>4961</v>
      </c>
      <c r="X1165" s="82">
        <v>1046.2952</v>
      </c>
      <c r="Y1165" s="86">
        <v>87632452.709999993</v>
      </c>
      <c r="Z1165" s="86"/>
      <c r="AA1165" s="82">
        <v>1096.9000000000001</v>
      </c>
      <c r="AB1165" s="86">
        <v>-3.04</v>
      </c>
      <c r="AC1165" s="86">
        <v>89073442.5</v>
      </c>
      <c r="AD1165" s="86">
        <v>89073442.5</v>
      </c>
      <c r="AE1165" s="86">
        <v>0</v>
      </c>
      <c r="AF1165" s="86">
        <v>1440989.79</v>
      </c>
      <c r="AG1165" s="86">
        <v>4238406.79</v>
      </c>
      <c r="AH1165" s="86">
        <v>-2797417</v>
      </c>
      <c r="AI1165" s="86"/>
      <c r="AJ1165" s="86">
        <v>8866971309.3400002</v>
      </c>
      <c r="AK1165" s="82">
        <v>1.0045999999999999</v>
      </c>
      <c r="AL1165" s="82" t="s">
        <v>9111</v>
      </c>
      <c r="AM1165" s="82" t="s">
        <v>4979</v>
      </c>
      <c r="AN1165" s="82">
        <v>75306</v>
      </c>
      <c r="AO1165" s="82" t="s">
        <v>4988</v>
      </c>
      <c r="AP1165" s="82"/>
      <c r="AQ1165" s="83">
        <v>45547</v>
      </c>
      <c r="AR1165" s="83"/>
      <c r="AS1165" s="82">
        <v>0</v>
      </c>
      <c r="AT1165" s="82"/>
      <c r="AU1165" s="83">
        <v>45777</v>
      </c>
      <c r="AV1165" s="82" t="s">
        <v>4979</v>
      </c>
      <c r="AW1165" s="82">
        <v>2</v>
      </c>
      <c r="AX1165" s="83"/>
      <c r="AY1165" s="82" t="s">
        <v>4963</v>
      </c>
      <c r="AZ1165" s="82">
        <v>1</v>
      </c>
      <c r="BA1165" s="82"/>
      <c r="BB1165" s="82"/>
      <c r="BC1165" s="87"/>
      <c r="BD1165" s="87"/>
      <c r="BE1165" s="87"/>
      <c r="BF1165" s="87"/>
      <c r="BG1165" s="82" t="s">
        <v>4888</v>
      </c>
      <c r="BH1165" s="82" t="s">
        <v>8819</v>
      </c>
      <c r="BI1165" s="82"/>
      <c r="BJ1165" s="82"/>
      <c r="BK1165" s="82"/>
      <c r="BL1165" s="86">
        <v>89073442.5</v>
      </c>
      <c r="BM1165" s="82">
        <v>1.0045999999999999</v>
      </c>
      <c r="BN1165" s="82" t="s">
        <v>4988</v>
      </c>
      <c r="BO1165" s="82"/>
      <c r="BP1165" s="88"/>
      <c r="BQ1165" s="88"/>
      <c r="BR1165" s="88"/>
      <c r="BS1165" s="82"/>
      <c r="BT1165" s="85"/>
    </row>
    <row r="1166" spans="1:72" hidden="1">
      <c r="A1166" s="82" t="s">
        <v>5165</v>
      </c>
      <c r="B1166" s="82" t="s">
        <v>5166</v>
      </c>
      <c r="C1166" s="82" t="s">
        <v>2970</v>
      </c>
      <c r="D1166" s="82" t="s">
        <v>5032</v>
      </c>
      <c r="E1166" s="82" t="s">
        <v>3357</v>
      </c>
      <c r="F1166" s="82" t="s">
        <v>4978</v>
      </c>
      <c r="G1166" s="83"/>
      <c r="H1166" s="84">
        <v>954348</v>
      </c>
      <c r="I1166" s="85"/>
      <c r="J1166" s="82">
        <v>134.75</v>
      </c>
      <c r="K1166" s="86">
        <v>0</v>
      </c>
      <c r="L1166" s="82"/>
      <c r="M1166" s="82"/>
      <c r="N1166" s="82"/>
      <c r="O1166" s="82"/>
      <c r="P1166" s="82" t="s">
        <v>5015</v>
      </c>
      <c r="Q1166" s="86"/>
      <c r="R1166" s="82">
        <v>0</v>
      </c>
      <c r="S1166" s="86">
        <v>954348</v>
      </c>
      <c r="T1166" s="83">
        <v>45777</v>
      </c>
      <c r="U1166" s="82">
        <v>100</v>
      </c>
      <c r="V1166" s="82">
        <v>24681</v>
      </c>
      <c r="W1166" s="82" t="s">
        <v>4961</v>
      </c>
      <c r="X1166" s="82">
        <v>173.34710000000001</v>
      </c>
      <c r="Y1166" s="86">
        <v>165433474.12</v>
      </c>
      <c r="Z1166" s="86"/>
      <c r="AA1166" s="82">
        <v>139.56</v>
      </c>
      <c r="AB1166" s="86">
        <v>-3.45</v>
      </c>
      <c r="AC1166" s="86">
        <v>128598393</v>
      </c>
      <c r="AD1166" s="86">
        <v>128598393</v>
      </c>
      <c r="AE1166" s="86">
        <v>0</v>
      </c>
      <c r="AF1166" s="86">
        <v>-36835081.119999997</v>
      </c>
      <c r="AG1166" s="86">
        <v>-32244667.239999998</v>
      </c>
      <c r="AH1166" s="86">
        <v>-4590413.88</v>
      </c>
      <c r="AI1166" s="86"/>
      <c r="AJ1166" s="86">
        <v>8866971309.3400002</v>
      </c>
      <c r="AK1166" s="82">
        <v>1.4502999999999999</v>
      </c>
      <c r="AL1166" s="82" t="s">
        <v>5033</v>
      </c>
      <c r="AM1166" s="82" t="s">
        <v>4979</v>
      </c>
      <c r="AN1166" s="82">
        <v>75305</v>
      </c>
      <c r="AO1166" s="82" t="s">
        <v>5034</v>
      </c>
      <c r="AP1166" s="82"/>
      <c r="AQ1166" s="83">
        <v>45553</v>
      </c>
      <c r="AR1166" s="83"/>
      <c r="AS1166" s="82">
        <v>0</v>
      </c>
      <c r="AT1166" s="82"/>
      <c r="AU1166" s="83">
        <v>45777</v>
      </c>
      <c r="AV1166" s="82" t="s">
        <v>4979</v>
      </c>
      <c r="AW1166" s="82">
        <v>1</v>
      </c>
      <c r="AX1166" s="83"/>
      <c r="AY1166" s="82" t="s">
        <v>4963</v>
      </c>
      <c r="AZ1166" s="82">
        <v>1</v>
      </c>
      <c r="BA1166" s="82"/>
      <c r="BB1166" s="82"/>
      <c r="BC1166" s="87"/>
      <c r="BD1166" s="87"/>
      <c r="BE1166" s="87"/>
      <c r="BF1166" s="87"/>
      <c r="BG1166" s="82" t="s">
        <v>4888</v>
      </c>
      <c r="BH1166" s="82" t="s">
        <v>8819</v>
      </c>
      <c r="BI1166" s="82"/>
      <c r="BJ1166" s="82"/>
      <c r="BK1166" s="82"/>
      <c r="BL1166" s="86">
        <v>128598393</v>
      </c>
      <c r="BM1166" s="82">
        <v>1.4502999999999999</v>
      </c>
      <c r="BN1166" s="82" t="s">
        <v>5002</v>
      </c>
      <c r="BO1166" s="82"/>
      <c r="BP1166" s="88"/>
      <c r="BQ1166" s="88"/>
      <c r="BR1166" s="88"/>
      <c r="BS1166" s="82"/>
      <c r="BT1166" s="85"/>
    </row>
    <row r="1167" spans="1:72" hidden="1">
      <c r="A1167" s="82" t="s">
        <v>5165</v>
      </c>
      <c r="B1167" s="82" t="s">
        <v>5166</v>
      </c>
      <c r="C1167" s="82" t="s">
        <v>3003</v>
      </c>
      <c r="D1167" s="82" t="s">
        <v>3408</v>
      </c>
      <c r="E1167" s="82" t="s">
        <v>9612</v>
      </c>
      <c r="F1167" s="82" t="s">
        <v>4978</v>
      </c>
      <c r="G1167" s="83"/>
      <c r="H1167" s="84">
        <v>65107</v>
      </c>
      <c r="I1167" s="85"/>
      <c r="J1167" s="82">
        <v>2452.5</v>
      </c>
      <c r="K1167" s="86">
        <v>0</v>
      </c>
      <c r="L1167" s="82"/>
      <c r="M1167" s="82"/>
      <c r="N1167" s="82"/>
      <c r="O1167" s="82"/>
      <c r="P1167" s="82" t="s">
        <v>5086</v>
      </c>
      <c r="Q1167" s="86"/>
      <c r="R1167" s="82">
        <v>0</v>
      </c>
      <c r="S1167" s="86">
        <v>651070</v>
      </c>
      <c r="T1167" s="83">
        <v>45777</v>
      </c>
      <c r="U1167" s="82">
        <v>100</v>
      </c>
      <c r="V1167" s="82">
        <v>24547</v>
      </c>
      <c r="W1167" s="82" t="s">
        <v>4961</v>
      </c>
      <c r="X1167" s="82">
        <v>2829.4627</v>
      </c>
      <c r="Y1167" s="86">
        <v>184217825.71000001</v>
      </c>
      <c r="Z1167" s="86"/>
      <c r="AA1167" s="82">
        <v>2537.4</v>
      </c>
      <c r="AB1167" s="86">
        <v>-3.35</v>
      </c>
      <c r="AC1167" s="86">
        <v>159674917.5</v>
      </c>
      <c r="AD1167" s="86">
        <v>159674917.5</v>
      </c>
      <c r="AE1167" s="86">
        <v>0</v>
      </c>
      <c r="AF1167" s="86">
        <v>-24542908.210000001</v>
      </c>
      <c r="AG1167" s="86">
        <v>-19015323.91</v>
      </c>
      <c r="AH1167" s="86">
        <v>-5527584.2999999998</v>
      </c>
      <c r="AI1167" s="86"/>
      <c r="AJ1167" s="86">
        <v>8866971309.3400002</v>
      </c>
      <c r="AK1167" s="82">
        <v>1.8008</v>
      </c>
      <c r="AL1167" s="82" t="s">
        <v>9613</v>
      </c>
      <c r="AM1167" s="82" t="s">
        <v>4979</v>
      </c>
      <c r="AN1167" s="82">
        <v>8308</v>
      </c>
      <c r="AO1167" s="82" t="s">
        <v>5015</v>
      </c>
      <c r="AP1167" s="82"/>
      <c r="AQ1167" s="83">
        <v>44783</v>
      </c>
      <c r="AR1167" s="83"/>
      <c r="AS1167" s="82">
        <v>0</v>
      </c>
      <c r="AT1167" s="82"/>
      <c r="AU1167" s="83">
        <v>45777</v>
      </c>
      <c r="AV1167" s="82" t="s">
        <v>4979</v>
      </c>
      <c r="AW1167" s="82">
        <v>10</v>
      </c>
      <c r="AX1167" s="83"/>
      <c r="AY1167" s="82" t="s">
        <v>4963</v>
      </c>
      <c r="AZ1167" s="82">
        <v>1</v>
      </c>
      <c r="BA1167" s="82"/>
      <c r="BB1167" s="82"/>
      <c r="BC1167" s="87"/>
      <c r="BD1167" s="87"/>
      <c r="BE1167" s="87"/>
      <c r="BF1167" s="87"/>
      <c r="BG1167" s="82" t="s">
        <v>4888</v>
      </c>
      <c r="BH1167" s="82" t="s">
        <v>8819</v>
      </c>
      <c r="BI1167" s="82"/>
      <c r="BJ1167" s="82"/>
      <c r="BK1167" s="82"/>
      <c r="BL1167" s="86">
        <v>159674917.5</v>
      </c>
      <c r="BM1167" s="82">
        <v>1.8008</v>
      </c>
      <c r="BN1167" s="82" t="s">
        <v>5002</v>
      </c>
      <c r="BO1167" s="82"/>
      <c r="BP1167" s="88"/>
      <c r="BQ1167" s="88"/>
      <c r="BR1167" s="88"/>
      <c r="BS1167" s="82"/>
      <c r="BT1167" s="85"/>
    </row>
    <row r="1168" spans="1:72" hidden="1">
      <c r="A1168" s="82" t="s">
        <v>5165</v>
      </c>
      <c r="B1168" s="82" t="s">
        <v>5166</v>
      </c>
      <c r="C1168" s="82" t="s">
        <v>2941</v>
      </c>
      <c r="D1168" s="82" t="s">
        <v>3441</v>
      </c>
      <c r="E1168" s="82" t="s">
        <v>8606</v>
      </c>
      <c r="F1168" s="82" t="s">
        <v>4978</v>
      </c>
      <c r="G1168" s="83"/>
      <c r="H1168" s="84">
        <v>119578</v>
      </c>
      <c r="I1168" s="85"/>
      <c r="J1168" s="82">
        <v>1042.7</v>
      </c>
      <c r="K1168" s="86">
        <v>0</v>
      </c>
      <c r="L1168" s="82"/>
      <c r="M1168" s="82"/>
      <c r="N1168" s="82"/>
      <c r="O1168" s="82"/>
      <c r="P1168" s="82" t="s">
        <v>8447</v>
      </c>
      <c r="Q1168" s="86"/>
      <c r="R1168" s="82">
        <v>0</v>
      </c>
      <c r="S1168" s="86">
        <v>239156</v>
      </c>
      <c r="T1168" s="83">
        <v>45777</v>
      </c>
      <c r="U1168" s="82">
        <v>100</v>
      </c>
      <c r="V1168" s="82">
        <v>16470</v>
      </c>
      <c r="W1168" s="82" t="s">
        <v>4961</v>
      </c>
      <c r="X1168" s="82">
        <v>518.26210000000003</v>
      </c>
      <c r="Y1168" s="86">
        <v>61972741.32</v>
      </c>
      <c r="Z1168" s="86"/>
      <c r="AA1168" s="82">
        <v>1067.4000000000001</v>
      </c>
      <c r="AB1168" s="86">
        <v>-2.31</v>
      </c>
      <c r="AC1168" s="86">
        <v>124683980.59999999</v>
      </c>
      <c r="AD1168" s="86">
        <v>124683980.59999999</v>
      </c>
      <c r="AE1168" s="86">
        <v>0</v>
      </c>
      <c r="AF1168" s="86">
        <v>62711239.280000001</v>
      </c>
      <c r="AG1168" s="86">
        <v>65664815.880000003</v>
      </c>
      <c r="AH1168" s="86">
        <v>-2953576.6</v>
      </c>
      <c r="AI1168" s="86"/>
      <c r="AJ1168" s="86">
        <v>8866971309.3400002</v>
      </c>
      <c r="AK1168" s="82">
        <v>1.4061999999999999</v>
      </c>
      <c r="AL1168" s="82" t="s">
        <v>8607</v>
      </c>
      <c r="AM1168" s="82" t="s">
        <v>4979</v>
      </c>
      <c r="AN1168" s="82">
        <v>8333</v>
      </c>
      <c r="AO1168" s="82" t="s">
        <v>8449</v>
      </c>
      <c r="AP1168" s="82"/>
      <c r="AQ1168" s="83">
        <v>45686</v>
      </c>
      <c r="AR1168" s="83"/>
      <c r="AS1168" s="82">
        <v>0</v>
      </c>
      <c r="AT1168" s="82"/>
      <c r="AU1168" s="83">
        <v>45777</v>
      </c>
      <c r="AV1168" s="82" t="s">
        <v>4979</v>
      </c>
      <c r="AW1168" s="82">
        <v>2</v>
      </c>
      <c r="AX1168" s="83"/>
      <c r="AY1168" s="82" t="s">
        <v>4963</v>
      </c>
      <c r="AZ1168" s="82">
        <v>1</v>
      </c>
      <c r="BA1168" s="82"/>
      <c r="BB1168" s="82"/>
      <c r="BC1168" s="87"/>
      <c r="BD1168" s="87"/>
      <c r="BE1168" s="87"/>
      <c r="BF1168" s="87"/>
      <c r="BG1168" s="82" t="s">
        <v>4888</v>
      </c>
      <c r="BH1168" s="82" t="s">
        <v>8819</v>
      </c>
      <c r="BI1168" s="82"/>
      <c r="BJ1168" s="82"/>
      <c r="BK1168" s="82"/>
      <c r="BL1168" s="86">
        <v>124683980.59999999</v>
      </c>
      <c r="BM1168" s="82">
        <v>1.4061999999999999</v>
      </c>
      <c r="BN1168" s="82" t="s">
        <v>8400</v>
      </c>
      <c r="BO1168" s="82"/>
      <c r="BP1168" s="88"/>
      <c r="BQ1168" s="88"/>
      <c r="BR1168" s="88"/>
      <c r="BS1168" s="82"/>
      <c r="BT1168" s="85"/>
    </row>
    <row r="1169" spans="1:72" hidden="1">
      <c r="A1169" s="82" t="s">
        <v>5165</v>
      </c>
      <c r="B1169" s="82" t="s">
        <v>5166</v>
      </c>
      <c r="C1169" s="82" t="s">
        <v>20543</v>
      </c>
      <c r="D1169" s="82" t="s">
        <v>20544</v>
      </c>
      <c r="E1169" s="82" t="s">
        <v>20545</v>
      </c>
      <c r="F1169" s="82" t="s">
        <v>4978</v>
      </c>
      <c r="G1169" s="83"/>
      <c r="H1169" s="84">
        <v>183053</v>
      </c>
      <c r="I1169" s="85"/>
      <c r="J1169" s="82">
        <v>461.1</v>
      </c>
      <c r="K1169" s="86">
        <v>0</v>
      </c>
      <c r="L1169" s="82"/>
      <c r="M1169" s="82"/>
      <c r="N1169" s="82"/>
      <c r="O1169" s="82"/>
      <c r="P1169" s="82" t="s">
        <v>5039</v>
      </c>
      <c r="Q1169" s="86"/>
      <c r="R1169" s="82">
        <v>0</v>
      </c>
      <c r="S1169" s="86">
        <v>366106</v>
      </c>
      <c r="T1169" s="83">
        <v>45777</v>
      </c>
      <c r="U1169" s="82">
        <v>100</v>
      </c>
      <c r="V1169" s="82">
        <v>178088</v>
      </c>
      <c r="W1169" s="82" t="s">
        <v>4961</v>
      </c>
      <c r="X1169" s="82">
        <v>434.11329999999998</v>
      </c>
      <c r="Y1169" s="86">
        <v>79465750.739999995</v>
      </c>
      <c r="Z1169" s="86"/>
      <c r="AA1169" s="82">
        <v>485.05</v>
      </c>
      <c r="AB1169" s="86">
        <v>-4.9400000000000004</v>
      </c>
      <c r="AC1169" s="86">
        <v>84405738.299999997</v>
      </c>
      <c r="AD1169" s="86">
        <v>84405738.299999997</v>
      </c>
      <c r="AE1169" s="86">
        <v>0</v>
      </c>
      <c r="AF1169" s="86">
        <v>4939987.5599999996</v>
      </c>
      <c r="AG1169" s="86">
        <v>9324106.9100000001</v>
      </c>
      <c r="AH1169" s="86">
        <v>-4384119.3499999996</v>
      </c>
      <c r="AI1169" s="86"/>
      <c r="AJ1169" s="86">
        <v>8866971309.3400002</v>
      </c>
      <c r="AK1169" s="82">
        <v>0.95189999999999997</v>
      </c>
      <c r="AL1169" s="82" t="s">
        <v>20546</v>
      </c>
      <c r="AM1169" s="82" t="s">
        <v>4979</v>
      </c>
      <c r="AN1169" s="82">
        <v>800280</v>
      </c>
      <c r="AO1169" s="82" t="s">
        <v>5041</v>
      </c>
      <c r="AP1169" s="82"/>
      <c r="AQ1169" s="83"/>
      <c r="AR1169" s="83"/>
      <c r="AS1169" s="82">
        <v>0</v>
      </c>
      <c r="AT1169" s="82"/>
      <c r="AU1169" s="83">
        <v>45777</v>
      </c>
      <c r="AV1169" s="82" t="s">
        <v>4979</v>
      </c>
      <c r="AW1169" s="82">
        <v>2</v>
      </c>
      <c r="AX1169" s="83"/>
      <c r="AY1169" s="82" t="s">
        <v>4963</v>
      </c>
      <c r="AZ1169" s="82">
        <v>1</v>
      </c>
      <c r="BA1169" s="82"/>
      <c r="BB1169" s="82"/>
      <c r="BC1169" s="87"/>
      <c r="BD1169" s="87"/>
      <c r="BE1169" s="87"/>
      <c r="BF1169" s="87"/>
      <c r="BG1169" s="82" t="s">
        <v>4888</v>
      </c>
      <c r="BH1169" s="82" t="s">
        <v>8819</v>
      </c>
      <c r="BI1169" s="82"/>
      <c r="BJ1169" s="82"/>
      <c r="BK1169" s="82"/>
      <c r="BL1169" s="86">
        <v>84405738.299999997</v>
      </c>
      <c r="BM1169" s="82">
        <v>0.95189999999999997</v>
      </c>
      <c r="BN1169" s="82" t="s">
        <v>5002</v>
      </c>
      <c r="BO1169" s="82"/>
      <c r="BP1169" s="88"/>
      <c r="BQ1169" s="88"/>
      <c r="BR1169" s="88"/>
      <c r="BS1169" s="82"/>
      <c r="BT1169" s="85"/>
    </row>
    <row r="1170" spans="1:72" hidden="1">
      <c r="A1170" s="82" t="s">
        <v>5165</v>
      </c>
      <c r="B1170" s="82" t="s">
        <v>5166</v>
      </c>
      <c r="C1170" s="82" t="s">
        <v>3046</v>
      </c>
      <c r="D1170" s="82" t="s">
        <v>5738</v>
      </c>
      <c r="E1170" s="82" t="s">
        <v>8659</v>
      </c>
      <c r="F1170" s="82" t="s">
        <v>4978</v>
      </c>
      <c r="G1170" s="83"/>
      <c r="H1170" s="84">
        <v>138642</v>
      </c>
      <c r="I1170" s="85"/>
      <c r="J1170" s="82">
        <v>520.15</v>
      </c>
      <c r="K1170" s="86">
        <v>0</v>
      </c>
      <c r="L1170" s="82"/>
      <c r="M1170" s="82"/>
      <c r="N1170" s="82"/>
      <c r="O1170" s="82"/>
      <c r="P1170" s="82" t="s">
        <v>5039</v>
      </c>
      <c r="Q1170" s="86"/>
      <c r="R1170" s="82">
        <v>0</v>
      </c>
      <c r="S1170" s="86">
        <v>138642</v>
      </c>
      <c r="T1170" s="83">
        <v>45777</v>
      </c>
      <c r="U1170" s="82">
        <v>100</v>
      </c>
      <c r="V1170" s="82">
        <v>15291</v>
      </c>
      <c r="W1170" s="82" t="s">
        <v>4961</v>
      </c>
      <c r="X1170" s="82">
        <v>527.81489999999997</v>
      </c>
      <c r="Y1170" s="86">
        <v>73177314.5</v>
      </c>
      <c r="Z1170" s="86"/>
      <c r="AA1170" s="82">
        <v>523.35</v>
      </c>
      <c r="AB1170" s="86">
        <v>-0.61</v>
      </c>
      <c r="AC1170" s="86">
        <v>72114636.299999997</v>
      </c>
      <c r="AD1170" s="86">
        <v>72114636.299999997</v>
      </c>
      <c r="AE1170" s="86">
        <v>0</v>
      </c>
      <c r="AF1170" s="86">
        <v>-1062678.2</v>
      </c>
      <c r="AG1170" s="86">
        <v>-619023.80000000005</v>
      </c>
      <c r="AH1170" s="86">
        <v>-443654.40000000002</v>
      </c>
      <c r="AI1170" s="86"/>
      <c r="AJ1170" s="86">
        <v>8866971309.3400002</v>
      </c>
      <c r="AK1170" s="82">
        <v>0.81330000000000002</v>
      </c>
      <c r="AL1170" s="82" t="s">
        <v>8660</v>
      </c>
      <c r="AM1170" s="82" t="s">
        <v>4979</v>
      </c>
      <c r="AN1170" s="82">
        <v>73273</v>
      </c>
      <c r="AO1170" s="82" t="s">
        <v>5041</v>
      </c>
      <c r="AP1170" s="82"/>
      <c r="AQ1170" s="83"/>
      <c r="AR1170" s="83"/>
      <c r="AS1170" s="82">
        <v>0</v>
      </c>
      <c r="AT1170" s="82"/>
      <c r="AU1170" s="83">
        <v>45777</v>
      </c>
      <c r="AV1170" s="82" t="s">
        <v>4979</v>
      </c>
      <c r="AW1170" s="82">
        <v>1</v>
      </c>
      <c r="AX1170" s="83"/>
      <c r="AY1170" s="82" t="s">
        <v>4963</v>
      </c>
      <c r="AZ1170" s="82">
        <v>1</v>
      </c>
      <c r="BA1170" s="82"/>
      <c r="BB1170" s="82"/>
      <c r="BC1170" s="87"/>
      <c r="BD1170" s="87"/>
      <c r="BE1170" s="87"/>
      <c r="BF1170" s="87"/>
      <c r="BG1170" s="82" t="s">
        <v>4888</v>
      </c>
      <c r="BH1170" s="82" t="s">
        <v>8819</v>
      </c>
      <c r="BI1170" s="82"/>
      <c r="BJ1170" s="82"/>
      <c r="BK1170" s="82"/>
      <c r="BL1170" s="86">
        <v>72114636.299999997</v>
      </c>
      <c r="BM1170" s="82">
        <v>0.81330000000000002</v>
      </c>
      <c r="BN1170" s="82" t="s">
        <v>5002</v>
      </c>
      <c r="BO1170" s="82"/>
      <c r="BP1170" s="88"/>
      <c r="BQ1170" s="88"/>
      <c r="BR1170" s="88"/>
      <c r="BS1170" s="82"/>
      <c r="BT1170" s="85"/>
    </row>
    <row r="1171" spans="1:72" hidden="1">
      <c r="A1171" s="82" t="s">
        <v>5165</v>
      </c>
      <c r="B1171" s="82" t="s">
        <v>5166</v>
      </c>
      <c r="C1171" s="82" t="s">
        <v>3088</v>
      </c>
      <c r="D1171" s="82" t="s">
        <v>3365</v>
      </c>
      <c r="E1171" s="82" t="s">
        <v>8661</v>
      </c>
      <c r="F1171" s="82" t="s">
        <v>4978</v>
      </c>
      <c r="G1171" s="83"/>
      <c r="H1171" s="84">
        <v>7923</v>
      </c>
      <c r="I1171" s="85"/>
      <c r="J1171" s="82">
        <v>11641</v>
      </c>
      <c r="K1171" s="86">
        <v>0</v>
      </c>
      <c r="L1171" s="82"/>
      <c r="M1171" s="82"/>
      <c r="N1171" s="82"/>
      <c r="O1171" s="82"/>
      <c r="P1171" s="82" t="s">
        <v>5019</v>
      </c>
      <c r="Q1171" s="86"/>
      <c r="R1171" s="82">
        <v>0</v>
      </c>
      <c r="S1171" s="86">
        <v>79230</v>
      </c>
      <c r="T1171" s="83">
        <v>45777</v>
      </c>
      <c r="U1171" s="82">
        <v>100</v>
      </c>
      <c r="V1171" s="82">
        <v>6829</v>
      </c>
      <c r="W1171" s="82" t="s">
        <v>4961</v>
      </c>
      <c r="X1171" s="82">
        <v>5702.1329999999998</v>
      </c>
      <c r="Y1171" s="86">
        <v>45177999.479999997</v>
      </c>
      <c r="Z1171" s="86"/>
      <c r="AA1171" s="82">
        <v>11869</v>
      </c>
      <c r="AB1171" s="86">
        <v>-1.92</v>
      </c>
      <c r="AC1171" s="86">
        <v>92231643</v>
      </c>
      <c r="AD1171" s="86">
        <v>92231643</v>
      </c>
      <c r="AE1171" s="86">
        <v>0</v>
      </c>
      <c r="AF1171" s="86">
        <v>47053643.520000003</v>
      </c>
      <c r="AG1171" s="86">
        <v>48860087.520000003</v>
      </c>
      <c r="AH1171" s="86">
        <v>-1806444</v>
      </c>
      <c r="AI1171" s="86"/>
      <c r="AJ1171" s="86">
        <v>8866971309.3400002</v>
      </c>
      <c r="AK1171" s="82">
        <v>1.0402</v>
      </c>
      <c r="AL1171" s="82" t="s">
        <v>8662</v>
      </c>
      <c r="AM1171" s="82" t="s">
        <v>4979</v>
      </c>
      <c r="AN1171" s="82">
        <v>8368</v>
      </c>
      <c r="AO1171" s="82" t="s">
        <v>5019</v>
      </c>
      <c r="AP1171" s="82"/>
      <c r="AQ1171" s="83">
        <v>45502</v>
      </c>
      <c r="AR1171" s="83"/>
      <c r="AS1171" s="82">
        <v>0</v>
      </c>
      <c r="AT1171" s="82"/>
      <c r="AU1171" s="83">
        <v>45777</v>
      </c>
      <c r="AV1171" s="82" t="s">
        <v>4979</v>
      </c>
      <c r="AW1171" s="82">
        <v>10</v>
      </c>
      <c r="AX1171" s="83"/>
      <c r="AY1171" s="82" t="s">
        <v>4963</v>
      </c>
      <c r="AZ1171" s="82">
        <v>1</v>
      </c>
      <c r="BA1171" s="82"/>
      <c r="BB1171" s="82"/>
      <c r="BC1171" s="87"/>
      <c r="BD1171" s="87"/>
      <c r="BE1171" s="87"/>
      <c r="BF1171" s="87"/>
      <c r="BG1171" s="82" t="s">
        <v>4888</v>
      </c>
      <c r="BH1171" s="82" t="s">
        <v>8819</v>
      </c>
      <c r="BI1171" s="82"/>
      <c r="BJ1171" s="82"/>
      <c r="BK1171" s="82"/>
      <c r="BL1171" s="86">
        <v>92231643</v>
      </c>
      <c r="BM1171" s="82">
        <v>1.0402</v>
      </c>
      <c r="BN1171" s="82" t="s">
        <v>5020</v>
      </c>
      <c r="BO1171" s="82"/>
      <c r="BP1171" s="88"/>
      <c r="BQ1171" s="88"/>
      <c r="BR1171" s="88"/>
      <c r="BS1171" s="82"/>
      <c r="BT1171" s="85"/>
    </row>
    <row r="1172" spans="1:72" hidden="1">
      <c r="A1172" s="82" t="s">
        <v>5165</v>
      </c>
      <c r="B1172" s="82" t="s">
        <v>5166</v>
      </c>
      <c r="C1172" s="82" t="s">
        <v>3208</v>
      </c>
      <c r="D1172" s="82" t="s">
        <v>5540</v>
      </c>
      <c r="E1172" s="82" t="s">
        <v>8751</v>
      </c>
      <c r="F1172" s="82" t="s">
        <v>4978</v>
      </c>
      <c r="G1172" s="83"/>
      <c r="H1172" s="84">
        <v>65734</v>
      </c>
      <c r="I1172" s="85"/>
      <c r="J1172" s="82">
        <v>1236.0999999999999</v>
      </c>
      <c r="K1172" s="86">
        <v>0</v>
      </c>
      <c r="L1172" s="82"/>
      <c r="M1172" s="82"/>
      <c r="N1172" s="82"/>
      <c r="O1172" s="82"/>
      <c r="P1172" s="82" t="s">
        <v>5018</v>
      </c>
      <c r="Q1172" s="86"/>
      <c r="R1172" s="82">
        <v>0</v>
      </c>
      <c r="S1172" s="86">
        <v>65734</v>
      </c>
      <c r="T1172" s="83">
        <v>45777</v>
      </c>
      <c r="U1172" s="82">
        <v>100</v>
      </c>
      <c r="V1172" s="82">
        <v>6847</v>
      </c>
      <c r="W1172" s="82" t="s">
        <v>4961</v>
      </c>
      <c r="X1172" s="82">
        <v>1293.0299</v>
      </c>
      <c r="Y1172" s="86">
        <v>84996026.239999995</v>
      </c>
      <c r="Z1172" s="86"/>
      <c r="AA1172" s="82">
        <v>1264.5999999999999</v>
      </c>
      <c r="AB1172" s="86">
        <v>-2.25</v>
      </c>
      <c r="AC1172" s="86">
        <v>81253797.400000006</v>
      </c>
      <c r="AD1172" s="86">
        <v>81253797.400000006</v>
      </c>
      <c r="AE1172" s="86">
        <v>0</v>
      </c>
      <c r="AF1172" s="86">
        <v>-3742228.84</v>
      </c>
      <c r="AG1172" s="86">
        <v>-1868809.84</v>
      </c>
      <c r="AH1172" s="86">
        <v>-1873419</v>
      </c>
      <c r="AI1172" s="86"/>
      <c r="AJ1172" s="86">
        <v>8866971309.3400002</v>
      </c>
      <c r="AK1172" s="82">
        <v>0.91639999999999999</v>
      </c>
      <c r="AL1172" s="82" t="s">
        <v>8752</v>
      </c>
      <c r="AM1172" s="82" t="s">
        <v>4979</v>
      </c>
      <c r="AN1172" s="82">
        <v>8473</v>
      </c>
      <c r="AO1172" s="82" t="s">
        <v>4998</v>
      </c>
      <c r="AP1172" s="82"/>
      <c r="AQ1172" s="83"/>
      <c r="AR1172" s="83"/>
      <c r="AS1172" s="82">
        <v>0</v>
      </c>
      <c r="AT1172" s="82"/>
      <c r="AU1172" s="83">
        <v>45777</v>
      </c>
      <c r="AV1172" s="82" t="s">
        <v>4979</v>
      </c>
      <c r="AW1172" s="82">
        <v>1</v>
      </c>
      <c r="AX1172" s="83"/>
      <c r="AY1172" s="82" t="s">
        <v>4963</v>
      </c>
      <c r="AZ1172" s="82">
        <v>1</v>
      </c>
      <c r="BA1172" s="82"/>
      <c r="BB1172" s="82"/>
      <c r="BC1172" s="87"/>
      <c r="BD1172" s="87"/>
      <c r="BE1172" s="87"/>
      <c r="BF1172" s="87"/>
      <c r="BG1172" s="82" t="s">
        <v>4888</v>
      </c>
      <c r="BH1172" s="82" t="s">
        <v>8819</v>
      </c>
      <c r="BI1172" s="82"/>
      <c r="BJ1172" s="82"/>
      <c r="BK1172" s="82"/>
      <c r="BL1172" s="86">
        <v>81253797.400000006</v>
      </c>
      <c r="BM1172" s="82">
        <v>0.91639999999999999</v>
      </c>
      <c r="BN1172" s="82" t="s">
        <v>4998</v>
      </c>
      <c r="BO1172" s="82"/>
      <c r="BP1172" s="88"/>
      <c r="BQ1172" s="88"/>
      <c r="BR1172" s="88"/>
      <c r="BS1172" s="82"/>
      <c r="BT1172" s="85"/>
    </row>
    <row r="1173" spans="1:72" hidden="1">
      <c r="A1173" s="82" t="s">
        <v>5165</v>
      </c>
      <c r="B1173" s="82" t="s">
        <v>5166</v>
      </c>
      <c r="C1173" s="82" t="s">
        <v>3282</v>
      </c>
      <c r="D1173" s="82" t="s">
        <v>9402</v>
      </c>
      <c r="E1173" s="82" t="s">
        <v>9403</v>
      </c>
      <c r="F1173" s="82" t="s">
        <v>4978</v>
      </c>
      <c r="G1173" s="83"/>
      <c r="H1173" s="84">
        <v>72790</v>
      </c>
      <c r="I1173" s="85"/>
      <c r="J1173" s="82">
        <v>816.95</v>
      </c>
      <c r="K1173" s="86">
        <v>0</v>
      </c>
      <c r="L1173" s="82"/>
      <c r="M1173" s="82"/>
      <c r="N1173" s="82"/>
      <c r="O1173" s="82"/>
      <c r="P1173" s="82" t="s">
        <v>5131</v>
      </c>
      <c r="Q1173" s="86"/>
      <c r="R1173" s="82">
        <v>0</v>
      </c>
      <c r="S1173" s="86">
        <v>727900</v>
      </c>
      <c r="T1173" s="83">
        <v>45777</v>
      </c>
      <c r="U1173" s="82">
        <v>100</v>
      </c>
      <c r="V1173" s="82">
        <v>170110</v>
      </c>
      <c r="W1173" s="82" t="s">
        <v>4961</v>
      </c>
      <c r="X1173" s="82">
        <v>1197.4671000000001</v>
      </c>
      <c r="Y1173" s="86">
        <v>87163632.680000007</v>
      </c>
      <c r="Z1173" s="86"/>
      <c r="AA1173" s="82">
        <v>827.2</v>
      </c>
      <c r="AB1173" s="86">
        <v>-1.24</v>
      </c>
      <c r="AC1173" s="86">
        <v>59465790.5</v>
      </c>
      <c r="AD1173" s="86">
        <v>59465790.5</v>
      </c>
      <c r="AE1173" s="86">
        <v>0</v>
      </c>
      <c r="AF1173" s="86">
        <v>-27697842.18</v>
      </c>
      <c r="AG1173" s="86">
        <v>-26951744.68</v>
      </c>
      <c r="AH1173" s="86">
        <v>-746097.5</v>
      </c>
      <c r="AI1173" s="86"/>
      <c r="AJ1173" s="86">
        <v>8866971309.3400002</v>
      </c>
      <c r="AK1173" s="82">
        <v>0.67059999999999997</v>
      </c>
      <c r="AL1173" s="82" t="s">
        <v>9404</v>
      </c>
      <c r="AM1173" s="82" t="s">
        <v>4979</v>
      </c>
      <c r="AN1173" s="82">
        <v>8522</v>
      </c>
      <c r="AO1173" s="82" t="s">
        <v>5015</v>
      </c>
      <c r="AP1173" s="82"/>
      <c r="AQ1173" s="83">
        <v>45531</v>
      </c>
      <c r="AR1173" s="83"/>
      <c r="AS1173" s="82">
        <v>0</v>
      </c>
      <c r="AT1173" s="82"/>
      <c r="AU1173" s="83">
        <v>45777</v>
      </c>
      <c r="AV1173" s="82" t="s">
        <v>4979</v>
      </c>
      <c r="AW1173" s="82">
        <v>10</v>
      </c>
      <c r="AX1173" s="83"/>
      <c r="AY1173" s="82" t="s">
        <v>4963</v>
      </c>
      <c r="AZ1173" s="82">
        <v>1</v>
      </c>
      <c r="BA1173" s="82"/>
      <c r="BB1173" s="82"/>
      <c r="BC1173" s="87"/>
      <c r="BD1173" s="87"/>
      <c r="BE1173" s="87"/>
      <c r="BF1173" s="87"/>
      <c r="BG1173" s="82" t="s">
        <v>4888</v>
      </c>
      <c r="BH1173" s="82" t="s">
        <v>8819</v>
      </c>
      <c r="BI1173" s="82"/>
      <c r="BJ1173" s="82"/>
      <c r="BK1173" s="82"/>
      <c r="BL1173" s="86">
        <v>59465790.5</v>
      </c>
      <c r="BM1173" s="82">
        <v>0.67059999999999997</v>
      </c>
      <c r="BN1173" s="82" t="s">
        <v>5002</v>
      </c>
      <c r="BO1173" s="82"/>
      <c r="BP1173" s="88"/>
      <c r="BQ1173" s="88"/>
      <c r="BR1173" s="88"/>
      <c r="BS1173" s="82"/>
      <c r="BT1173" s="85"/>
    </row>
    <row r="1174" spans="1:72" hidden="1">
      <c r="A1174" s="82" t="s">
        <v>5165</v>
      </c>
      <c r="B1174" s="82" t="s">
        <v>5166</v>
      </c>
      <c r="C1174" s="82" t="s">
        <v>3298</v>
      </c>
      <c r="D1174" s="82" t="s">
        <v>8945</v>
      </c>
      <c r="E1174" s="82" t="s">
        <v>8946</v>
      </c>
      <c r="F1174" s="82" t="s">
        <v>4978</v>
      </c>
      <c r="G1174" s="83"/>
      <c r="H1174" s="84">
        <v>8960</v>
      </c>
      <c r="I1174" s="85"/>
      <c r="J1174" s="82">
        <v>12527</v>
      </c>
      <c r="K1174" s="86">
        <v>0</v>
      </c>
      <c r="L1174" s="82"/>
      <c r="M1174" s="82"/>
      <c r="N1174" s="82"/>
      <c r="O1174" s="82"/>
      <c r="P1174" s="82" t="s">
        <v>5003</v>
      </c>
      <c r="Q1174" s="86"/>
      <c r="R1174" s="82">
        <v>0</v>
      </c>
      <c r="S1174" s="86">
        <v>44800</v>
      </c>
      <c r="T1174" s="83">
        <v>45777</v>
      </c>
      <c r="U1174" s="82">
        <v>100</v>
      </c>
      <c r="V1174" s="82">
        <v>24424</v>
      </c>
      <c r="W1174" s="82" t="s">
        <v>4961</v>
      </c>
      <c r="X1174" s="82">
        <v>14731.767599999999</v>
      </c>
      <c r="Y1174" s="86">
        <v>131996637.84999999</v>
      </c>
      <c r="Z1174" s="86"/>
      <c r="AA1174" s="82">
        <v>12439</v>
      </c>
      <c r="AB1174" s="86">
        <v>0.71</v>
      </c>
      <c r="AC1174" s="86">
        <v>112241920</v>
      </c>
      <c r="AD1174" s="86">
        <v>112241920</v>
      </c>
      <c r="AE1174" s="86">
        <v>0</v>
      </c>
      <c r="AF1174" s="86">
        <v>-19754717.850000001</v>
      </c>
      <c r="AG1174" s="86">
        <v>-20543197.850000001</v>
      </c>
      <c r="AH1174" s="86">
        <v>788480</v>
      </c>
      <c r="AI1174" s="86"/>
      <c r="AJ1174" s="86">
        <v>8866971309.3400002</v>
      </c>
      <c r="AK1174" s="82">
        <v>1.2658</v>
      </c>
      <c r="AL1174" s="82" t="s">
        <v>8947</v>
      </c>
      <c r="AM1174" s="82" t="s">
        <v>4979</v>
      </c>
      <c r="AN1174" s="82">
        <v>8479</v>
      </c>
      <c r="AO1174" s="82" t="s">
        <v>5004</v>
      </c>
      <c r="AP1174" s="82"/>
      <c r="AQ1174" s="83">
        <v>45485</v>
      </c>
      <c r="AR1174" s="83"/>
      <c r="AS1174" s="82">
        <v>0</v>
      </c>
      <c r="AT1174" s="82"/>
      <c r="AU1174" s="83">
        <v>45777</v>
      </c>
      <c r="AV1174" s="82" t="s">
        <v>4979</v>
      </c>
      <c r="AW1174" s="82">
        <v>5</v>
      </c>
      <c r="AX1174" s="83"/>
      <c r="AY1174" s="82" t="s">
        <v>4963</v>
      </c>
      <c r="AZ1174" s="82">
        <v>1</v>
      </c>
      <c r="BA1174" s="82"/>
      <c r="BB1174" s="82"/>
      <c r="BC1174" s="87"/>
      <c r="BD1174" s="87"/>
      <c r="BE1174" s="87"/>
      <c r="BF1174" s="87"/>
      <c r="BG1174" s="82" t="s">
        <v>4888</v>
      </c>
      <c r="BH1174" s="82" t="s">
        <v>8819</v>
      </c>
      <c r="BI1174" s="82"/>
      <c r="BJ1174" s="82"/>
      <c r="BK1174" s="82"/>
      <c r="BL1174" s="86">
        <v>112241920</v>
      </c>
      <c r="BM1174" s="82">
        <v>1.2658</v>
      </c>
      <c r="BN1174" s="82" t="s">
        <v>4984</v>
      </c>
      <c r="BO1174" s="82"/>
      <c r="BP1174" s="88"/>
      <c r="BQ1174" s="88"/>
      <c r="BR1174" s="88"/>
      <c r="BS1174" s="82"/>
      <c r="BT1174" s="85"/>
    </row>
    <row r="1175" spans="1:72" hidden="1">
      <c r="A1175" s="82" t="s">
        <v>5165</v>
      </c>
      <c r="B1175" s="82" t="s">
        <v>5166</v>
      </c>
      <c r="C1175" s="82" t="s">
        <v>21841</v>
      </c>
      <c r="D1175" s="82" t="s">
        <v>21842</v>
      </c>
      <c r="E1175" s="82" t="s">
        <v>4965</v>
      </c>
      <c r="F1175" s="82" t="s">
        <v>4966</v>
      </c>
      <c r="G1175" s="83">
        <v>45779</v>
      </c>
      <c r="H1175" s="84">
        <v>3656759.5970000001</v>
      </c>
      <c r="I1175" s="85"/>
      <c r="J1175" s="82">
        <v>99.98357</v>
      </c>
      <c r="K1175" s="86">
        <v>0</v>
      </c>
      <c r="L1175" s="82"/>
      <c r="M1175" s="82"/>
      <c r="N1175" s="82"/>
      <c r="O1175" s="82"/>
      <c r="P1175" s="82" t="s">
        <v>4967</v>
      </c>
      <c r="Q1175" s="86">
        <v>365675959.69999999</v>
      </c>
      <c r="R1175" s="82">
        <v>0.01</v>
      </c>
      <c r="S1175" s="86">
        <v>365675959.69999999</v>
      </c>
      <c r="T1175" s="83">
        <v>45777</v>
      </c>
      <c r="U1175" s="82">
        <v>247</v>
      </c>
      <c r="V1175" s="82">
        <v>178347</v>
      </c>
      <c r="W1175" s="82" t="s">
        <v>4961</v>
      </c>
      <c r="X1175" s="82">
        <v>99.967100000000002</v>
      </c>
      <c r="Y1175" s="86">
        <v>365555820.5</v>
      </c>
      <c r="Z1175" s="86">
        <v>365615890.11000001</v>
      </c>
      <c r="AA1175" s="82"/>
      <c r="AB1175" s="86"/>
      <c r="AC1175" s="86">
        <v>365615890.11000001</v>
      </c>
      <c r="AD1175" s="86">
        <v>365615890.11000001</v>
      </c>
      <c r="AE1175" s="86">
        <v>60069.61</v>
      </c>
      <c r="AF1175" s="86">
        <v>0</v>
      </c>
      <c r="AG1175" s="86"/>
      <c r="AH1175" s="86">
        <v>0</v>
      </c>
      <c r="AI1175" s="86"/>
      <c r="AJ1175" s="86">
        <v>8866971309.3400002</v>
      </c>
      <c r="AK1175" s="82">
        <v>4.1233000000000004</v>
      </c>
      <c r="AL1175" s="82" t="s">
        <v>21843</v>
      </c>
      <c r="AM1175" s="82" t="s">
        <v>4968</v>
      </c>
      <c r="AN1175" s="82">
        <v>73640</v>
      </c>
      <c r="AO1175" s="82" t="s">
        <v>4967</v>
      </c>
      <c r="AP1175" s="82"/>
      <c r="AQ1175" s="83"/>
      <c r="AR1175" s="83"/>
      <c r="AS1175" s="82">
        <v>2</v>
      </c>
      <c r="AT1175" s="82"/>
      <c r="AU1175" s="83">
        <v>45777</v>
      </c>
      <c r="AV1175" s="82" t="s">
        <v>4968</v>
      </c>
      <c r="AW1175" s="82">
        <v>100</v>
      </c>
      <c r="AX1175" s="83"/>
      <c r="AY1175" s="82" t="s">
        <v>4969</v>
      </c>
      <c r="AZ1175" s="82">
        <v>1</v>
      </c>
      <c r="BA1175" s="82"/>
      <c r="BB1175" s="82"/>
      <c r="BC1175" s="87"/>
      <c r="BD1175" s="87"/>
      <c r="BE1175" s="87"/>
      <c r="BF1175" s="87"/>
      <c r="BG1175" s="82" t="s">
        <v>4888</v>
      </c>
      <c r="BH1175" s="82" t="s">
        <v>8819</v>
      </c>
      <c r="BI1175" s="82"/>
      <c r="BJ1175" s="82"/>
      <c r="BK1175" s="82"/>
      <c r="BL1175" s="86">
        <v>365615890.11000001</v>
      </c>
      <c r="BM1175" s="82">
        <v>4.1233000000000004</v>
      </c>
      <c r="BN1175" s="82" t="s">
        <v>4967</v>
      </c>
      <c r="BO1175" s="82"/>
      <c r="BP1175" s="88"/>
      <c r="BQ1175" s="88"/>
      <c r="BR1175" s="88"/>
      <c r="BS1175" s="82"/>
      <c r="BT1175" s="85"/>
    </row>
    <row r="1176" spans="1:72" hidden="1">
      <c r="A1176" s="82" t="s">
        <v>5165</v>
      </c>
      <c r="B1176" s="82" t="s">
        <v>5166</v>
      </c>
      <c r="C1176" s="82"/>
      <c r="D1176" s="82"/>
      <c r="E1176" s="82"/>
      <c r="F1176" s="82" t="s">
        <v>4970</v>
      </c>
      <c r="G1176" s="83"/>
      <c r="H1176" s="84"/>
      <c r="I1176" s="85"/>
      <c r="J1176" s="82"/>
      <c r="K1176" s="86"/>
      <c r="L1176" s="82"/>
      <c r="M1176" s="82"/>
      <c r="N1176" s="82"/>
      <c r="O1176" s="82"/>
      <c r="P1176" s="82" t="s">
        <v>4971</v>
      </c>
      <c r="Q1176" s="86"/>
      <c r="R1176" s="82">
        <v>0</v>
      </c>
      <c r="S1176" s="86"/>
      <c r="T1176" s="83">
        <v>45777</v>
      </c>
      <c r="U1176" s="82"/>
      <c r="V1176" s="82"/>
      <c r="W1176" s="82"/>
      <c r="X1176" s="82"/>
      <c r="Y1176" s="86"/>
      <c r="Z1176" s="86"/>
      <c r="AA1176" s="82"/>
      <c r="AB1176" s="86"/>
      <c r="AC1176" s="86">
        <v>-28327007.370000001</v>
      </c>
      <c r="AD1176" s="86">
        <v>-28327007.370000001</v>
      </c>
      <c r="AE1176" s="86"/>
      <c r="AF1176" s="86"/>
      <c r="AG1176" s="86"/>
      <c r="AH1176" s="86">
        <v>0</v>
      </c>
      <c r="AI1176" s="86"/>
      <c r="AJ1176" s="86"/>
      <c r="AK1176" s="82">
        <v>-0.31950000000000001</v>
      </c>
      <c r="AL1176" s="82"/>
      <c r="AM1176" s="82"/>
      <c r="AN1176" s="82"/>
      <c r="AO1176" s="82" t="s">
        <v>4971</v>
      </c>
      <c r="AP1176" s="82"/>
      <c r="AQ1176" s="83"/>
      <c r="AR1176" s="83"/>
      <c r="AS1176" s="82"/>
      <c r="AT1176" s="82"/>
      <c r="AU1176" s="83"/>
      <c r="AV1176" s="82"/>
      <c r="AW1176" s="82"/>
      <c r="AX1176" s="83"/>
      <c r="AY1176" s="82" t="s">
        <v>4963</v>
      </c>
      <c r="AZ1176" s="82">
        <v>1</v>
      </c>
      <c r="BA1176" s="82"/>
      <c r="BB1176" s="82"/>
      <c r="BC1176" s="87"/>
      <c r="BD1176" s="87"/>
      <c r="BE1176" s="87"/>
      <c r="BF1176" s="87"/>
      <c r="BG1176" s="82" t="s">
        <v>4888</v>
      </c>
      <c r="BH1176" s="82" t="s">
        <v>8819</v>
      </c>
      <c r="BI1176" s="82"/>
      <c r="BJ1176" s="82"/>
      <c r="BK1176" s="82"/>
      <c r="BL1176" s="86">
        <v>-28327007.370000001</v>
      </c>
      <c r="BM1176" s="82">
        <v>-0.31950000000000001</v>
      </c>
      <c r="BN1176" s="82" t="s">
        <v>4971</v>
      </c>
      <c r="BO1176" s="82"/>
      <c r="BP1176" s="88"/>
      <c r="BQ1176" s="88"/>
      <c r="BR1176" s="88"/>
      <c r="BS1176" s="82"/>
      <c r="BT1176" s="85"/>
    </row>
    <row r="1177" spans="1:72" hidden="1">
      <c r="A1177" s="82" t="s">
        <v>5167</v>
      </c>
      <c r="B1177" s="82" t="s">
        <v>5168</v>
      </c>
      <c r="C1177" s="82" t="s">
        <v>69</v>
      </c>
      <c r="D1177" s="82" t="s">
        <v>5272</v>
      </c>
      <c r="E1177" s="82" t="s">
        <v>8833</v>
      </c>
      <c r="F1177" s="82" t="s">
        <v>4978</v>
      </c>
      <c r="G1177" s="83"/>
      <c r="H1177" s="84">
        <v>7736</v>
      </c>
      <c r="I1177" s="85"/>
      <c r="J1177" s="82">
        <v>2301.3000000000002</v>
      </c>
      <c r="K1177" s="86">
        <v>0</v>
      </c>
      <c r="L1177" s="82"/>
      <c r="M1177" s="82"/>
      <c r="N1177" s="82"/>
      <c r="O1177" s="82"/>
      <c r="P1177" s="82" t="s">
        <v>8834</v>
      </c>
      <c r="Q1177" s="86"/>
      <c r="R1177" s="82">
        <v>0</v>
      </c>
      <c r="S1177" s="86">
        <v>7736</v>
      </c>
      <c r="T1177" s="83">
        <v>45777</v>
      </c>
      <c r="U1177" s="82">
        <v>100</v>
      </c>
      <c r="V1177" s="82">
        <v>6436</v>
      </c>
      <c r="W1177" s="82" t="s">
        <v>4961</v>
      </c>
      <c r="X1177" s="82">
        <v>2568.4344000000001</v>
      </c>
      <c r="Y1177" s="86">
        <v>19869408.309999999</v>
      </c>
      <c r="Z1177" s="86"/>
      <c r="AA1177" s="82">
        <v>2330.6</v>
      </c>
      <c r="AB1177" s="86">
        <v>-1.26</v>
      </c>
      <c r="AC1177" s="86">
        <v>17802856.800000001</v>
      </c>
      <c r="AD1177" s="86">
        <v>17802856.800000001</v>
      </c>
      <c r="AE1177" s="86">
        <v>0</v>
      </c>
      <c r="AF1177" s="86">
        <v>-2066551.51</v>
      </c>
      <c r="AG1177" s="86">
        <v>-1839886.71</v>
      </c>
      <c r="AH1177" s="86">
        <v>-226664.8</v>
      </c>
      <c r="AI1177" s="86"/>
      <c r="AJ1177" s="86">
        <v>3266807812.4299998</v>
      </c>
      <c r="AK1177" s="82">
        <v>0.54500000000000004</v>
      </c>
      <c r="AL1177" s="82" t="s">
        <v>8835</v>
      </c>
      <c r="AM1177" s="82" t="s">
        <v>4979</v>
      </c>
      <c r="AN1177" s="82">
        <v>5975</v>
      </c>
      <c r="AO1177" s="82" t="s">
        <v>8836</v>
      </c>
      <c r="AP1177" s="82"/>
      <c r="AQ1177" s="83">
        <v>45456</v>
      </c>
      <c r="AR1177" s="83"/>
      <c r="AS1177" s="82">
        <v>0</v>
      </c>
      <c r="AT1177" s="82"/>
      <c r="AU1177" s="83">
        <v>45777</v>
      </c>
      <c r="AV1177" s="82" t="s">
        <v>4979</v>
      </c>
      <c r="AW1177" s="82">
        <v>1</v>
      </c>
      <c r="AX1177" s="83"/>
      <c r="AY1177" s="82" t="s">
        <v>4963</v>
      </c>
      <c r="AZ1177" s="82">
        <v>1</v>
      </c>
      <c r="BA1177" s="82"/>
      <c r="BB1177" s="82"/>
      <c r="BC1177" s="87"/>
      <c r="BD1177" s="87"/>
      <c r="BE1177" s="87"/>
      <c r="BF1177" s="87"/>
      <c r="BG1177" s="82" t="s">
        <v>4888</v>
      </c>
      <c r="BH1177" s="82" t="s">
        <v>8837</v>
      </c>
      <c r="BI1177" s="82"/>
      <c r="BJ1177" s="82"/>
      <c r="BK1177" s="82"/>
      <c r="BL1177" s="86">
        <v>17802856.800000001</v>
      </c>
      <c r="BM1177" s="82">
        <v>0.54500000000000004</v>
      </c>
      <c r="BN1177" s="82" t="s">
        <v>8462</v>
      </c>
      <c r="BO1177" s="82"/>
      <c r="BP1177" s="88"/>
      <c r="BQ1177" s="88"/>
      <c r="BR1177" s="88"/>
      <c r="BS1177" s="82"/>
      <c r="BT1177" s="85"/>
    </row>
    <row r="1178" spans="1:72" hidden="1">
      <c r="A1178" s="82" t="s">
        <v>5167</v>
      </c>
      <c r="B1178" s="82" t="s">
        <v>5168</v>
      </c>
      <c r="C1178" s="82" t="s">
        <v>73</v>
      </c>
      <c r="D1178" s="82" t="s">
        <v>8838</v>
      </c>
      <c r="E1178" s="82" t="s">
        <v>8839</v>
      </c>
      <c r="F1178" s="82" t="s">
        <v>4978</v>
      </c>
      <c r="G1178" s="83"/>
      <c r="H1178" s="84">
        <v>21913</v>
      </c>
      <c r="I1178" s="85"/>
      <c r="J1178" s="82">
        <v>1216.5</v>
      </c>
      <c r="K1178" s="86">
        <v>0</v>
      </c>
      <c r="L1178" s="82"/>
      <c r="M1178" s="82"/>
      <c r="N1178" s="82"/>
      <c r="O1178" s="82"/>
      <c r="P1178" s="82" t="s">
        <v>8397</v>
      </c>
      <c r="Q1178" s="86"/>
      <c r="R1178" s="82">
        <v>0</v>
      </c>
      <c r="S1178" s="86">
        <v>43826</v>
      </c>
      <c r="T1178" s="83">
        <v>45777</v>
      </c>
      <c r="U1178" s="82">
        <v>100</v>
      </c>
      <c r="V1178" s="82">
        <v>6698</v>
      </c>
      <c r="W1178" s="82" t="s">
        <v>4961</v>
      </c>
      <c r="X1178" s="82">
        <v>796.34519999999998</v>
      </c>
      <c r="Y1178" s="86">
        <v>17450313.420000002</v>
      </c>
      <c r="Z1178" s="86"/>
      <c r="AA1178" s="82">
        <v>1216.4000000000001</v>
      </c>
      <c r="AB1178" s="86">
        <v>0.01</v>
      </c>
      <c r="AC1178" s="86">
        <v>26657164.5</v>
      </c>
      <c r="AD1178" s="86">
        <v>26657164.5</v>
      </c>
      <c r="AE1178" s="86">
        <v>0</v>
      </c>
      <c r="AF1178" s="86">
        <v>9206851.0800000001</v>
      </c>
      <c r="AG1178" s="86">
        <v>9204659.7799999993</v>
      </c>
      <c r="AH1178" s="86">
        <v>2191.3000000000002</v>
      </c>
      <c r="AI1178" s="86"/>
      <c r="AJ1178" s="86">
        <v>3266807812.4299998</v>
      </c>
      <c r="AK1178" s="82">
        <v>0.81599999999999995</v>
      </c>
      <c r="AL1178" s="82" t="s">
        <v>8840</v>
      </c>
      <c r="AM1178" s="82" t="s">
        <v>4979</v>
      </c>
      <c r="AN1178" s="82">
        <v>7483</v>
      </c>
      <c r="AO1178" s="82" t="s">
        <v>8399</v>
      </c>
      <c r="AP1178" s="82"/>
      <c r="AQ1178" s="83">
        <v>45456</v>
      </c>
      <c r="AR1178" s="83"/>
      <c r="AS1178" s="82">
        <v>0</v>
      </c>
      <c r="AT1178" s="82"/>
      <c r="AU1178" s="83">
        <v>45777</v>
      </c>
      <c r="AV1178" s="82" t="s">
        <v>4979</v>
      </c>
      <c r="AW1178" s="82">
        <v>2</v>
      </c>
      <c r="AX1178" s="83"/>
      <c r="AY1178" s="82" t="s">
        <v>4963</v>
      </c>
      <c r="AZ1178" s="82">
        <v>1</v>
      </c>
      <c r="BA1178" s="82"/>
      <c r="BB1178" s="82"/>
      <c r="BC1178" s="87"/>
      <c r="BD1178" s="87"/>
      <c r="BE1178" s="87"/>
      <c r="BF1178" s="87"/>
      <c r="BG1178" s="82" t="s">
        <v>4888</v>
      </c>
      <c r="BH1178" s="82" t="s">
        <v>8837</v>
      </c>
      <c r="BI1178" s="82"/>
      <c r="BJ1178" s="82"/>
      <c r="BK1178" s="82"/>
      <c r="BL1178" s="86">
        <v>26657164.5</v>
      </c>
      <c r="BM1178" s="82">
        <v>0.81599999999999995</v>
      </c>
      <c r="BN1178" s="82" t="s">
        <v>8400</v>
      </c>
      <c r="BO1178" s="82"/>
      <c r="BP1178" s="88"/>
      <c r="BQ1178" s="88"/>
      <c r="BR1178" s="88"/>
      <c r="BS1178" s="82"/>
      <c r="BT1178" s="85"/>
    </row>
    <row r="1179" spans="1:72" hidden="1">
      <c r="A1179" s="82" t="s">
        <v>5167</v>
      </c>
      <c r="B1179" s="82" t="s">
        <v>5168</v>
      </c>
      <c r="C1179" s="82" t="s">
        <v>193</v>
      </c>
      <c r="D1179" s="82" t="s">
        <v>8423</v>
      </c>
      <c r="E1179" s="82" t="s">
        <v>8424</v>
      </c>
      <c r="F1179" s="82" t="s">
        <v>4978</v>
      </c>
      <c r="G1179" s="83"/>
      <c r="H1179" s="84">
        <v>2968</v>
      </c>
      <c r="I1179" s="85"/>
      <c r="J1179" s="82">
        <v>6977</v>
      </c>
      <c r="K1179" s="86">
        <v>0</v>
      </c>
      <c r="L1179" s="82"/>
      <c r="M1179" s="82"/>
      <c r="N1179" s="82"/>
      <c r="O1179" s="82"/>
      <c r="P1179" s="82" t="s">
        <v>4995</v>
      </c>
      <c r="Q1179" s="86"/>
      <c r="R1179" s="82">
        <v>0</v>
      </c>
      <c r="S1179" s="86">
        <v>14840</v>
      </c>
      <c r="T1179" s="83">
        <v>45777</v>
      </c>
      <c r="U1179" s="82">
        <v>100</v>
      </c>
      <c r="V1179" s="82">
        <v>6457</v>
      </c>
      <c r="W1179" s="82" t="s">
        <v>4961</v>
      </c>
      <c r="X1179" s="82">
        <v>5254.1400999999996</v>
      </c>
      <c r="Y1179" s="86">
        <v>15594287.73</v>
      </c>
      <c r="Z1179" s="86"/>
      <c r="AA1179" s="82">
        <v>6992.5</v>
      </c>
      <c r="AB1179" s="86">
        <v>-0.22</v>
      </c>
      <c r="AC1179" s="86">
        <v>20707736</v>
      </c>
      <c r="AD1179" s="86">
        <v>20707736</v>
      </c>
      <c r="AE1179" s="86">
        <v>0</v>
      </c>
      <c r="AF1179" s="86">
        <v>5113448.2699999996</v>
      </c>
      <c r="AG1179" s="86">
        <v>5159452.2699999996</v>
      </c>
      <c r="AH1179" s="86">
        <v>-46004</v>
      </c>
      <c r="AI1179" s="86"/>
      <c r="AJ1179" s="86">
        <v>3266807812.4299998</v>
      </c>
      <c r="AK1179" s="82">
        <v>0.63390000000000002</v>
      </c>
      <c r="AL1179" s="82" t="s">
        <v>8425</v>
      </c>
      <c r="AM1179" s="82" t="s">
        <v>4979</v>
      </c>
      <c r="AN1179" s="82">
        <v>6079</v>
      </c>
      <c r="AO1179" s="82" t="s">
        <v>4996</v>
      </c>
      <c r="AP1179" s="82"/>
      <c r="AQ1179" s="83">
        <v>45701</v>
      </c>
      <c r="AR1179" s="83"/>
      <c r="AS1179" s="82">
        <v>0</v>
      </c>
      <c r="AT1179" s="82"/>
      <c r="AU1179" s="83">
        <v>45777</v>
      </c>
      <c r="AV1179" s="82" t="s">
        <v>4979</v>
      </c>
      <c r="AW1179" s="82">
        <v>5</v>
      </c>
      <c r="AX1179" s="83"/>
      <c r="AY1179" s="82" t="s">
        <v>4963</v>
      </c>
      <c r="AZ1179" s="82">
        <v>1</v>
      </c>
      <c r="BA1179" s="82"/>
      <c r="BB1179" s="82"/>
      <c r="BC1179" s="87"/>
      <c r="BD1179" s="87"/>
      <c r="BE1179" s="87"/>
      <c r="BF1179" s="87"/>
      <c r="BG1179" s="82" t="s">
        <v>4888</v>
      </c>
      <c r="BH1179" s="82" t="s">
        <v>8837</v>
      </c>
      <c r="BI1179" s="82"/>
      <c r="BJ1179" s="82"/>
      <c r="BK1179" s="82"/>
      <c r="BL1179" s="86">
        <v>20707736</v>
      </c>
      <c r="BM1179" s="82">
        <v>0.63390000000000002</v>
      </c>
      <c r="BN1179" s="82" t="s">
        <v>4997</v>
      </c>
      <c r="BO1179" s="82"/>
      <c r="BP1179" s="88"/>
      <c r="BQ1179" s="88"/>
      <c r="BR1179" s="88"/>
      <c r="BS1179" s="82"/>
      <c r="BT1179" s="85"/>
    </row>
    <row r="1180" spans="1:72" hidden="1">
      <c r="A1180" s="82" t="s">
        <v>5167</v>
      </c>
      <c r="B1180" s="82" t="s">
        <v>5168</v>
      </c>
      <c r="C1180" s="82" t="s">
        <v>256</v>
      </c>
      <c r="D1180" s="82" t="s">
        <v>5291</v>
      </c>
      <c r="E1180" s="82" t="s">
        <v>8426</v>
      </c>
      <c r="F1180" s="82" t="s">
        <v>4978</v>
      </c>
      <c r="G1180" s="83"/>
      <c r="H1180" s="84">
        <v>13435</v>
      </c>
      <c r="I1180" s="85"/>
      <c r="J1180" s="82">
        <v>2425.6999999999998</v>
      </c>
      <c r="K1180" s="86">
        <v>0</v>
      </c>
      <c r="L1180" s="82"/>
      <c r="M1180" s="82"/>
      <c r="N1180" s="82"/>
      <c r="O1180" s="82"/>
      <c r="P1180" s="82" t="s">
        <v>8427</v>
      </c>
      <c r="Q1180" s="86"/>
      <c r="R1180" s="82">
        <v>0</v>
      </c>
      <c r="S1180" s="86">
        <v>13435</v>
      </c>
      <c r="T1180" s="83">
        <v>45777</v>
      </c>
      <c r="U1180" s="82">
        <v>100</v>
      </c>
      <c r="V1180" s="82">
        <v>6464</v>
      </c>
      <c r="W1180" s="82" t="s">
        <v>4961</v>
      </c>
      <c r="X1180" s="82">
        <v>3120.0634</v>
      </c>
      <c r="Y1180" s="86">
        <v>41918051.700000003</v>
      </c>
      <c r="Z1180" s="86"/>
      <c r="AA1180" s="82">
        <v>2451.1</v>
      </c>
      <c r="AB1180" s="86">
        <v>-1.04</v>
      </c>
      <c r="AC1180" s="86">
        <v>32589279.5</v>
      </c>
      <c r="AD1180" s="86">
        <v>32589279.5</v>
      </c>
      <c r="AE1180" s="86">
        <v>0</v>
      </c>
      <c r="AF1180" s="86">
        <v>-9328772.1999999993</v>
      </c>
      <c r="AG1180" s="86">
        <v>-8987523.1999999993</v>
      </c>
      <c r="AH1180" s="86">
        <v>-341249</v>
      </c>
      <c r="AI1180" s="86"/>
      <c r="AJ1180" s="86">
        <v>3266807812.4299998</v>
      </c>
      <c r="AK1180" s="82">
        <v>0.99760000000000004</v>
      </c>
      <c r="AL1180" s="82" t="s">
        <v>8428</v>
      </c>
      <c r="AM1180" s="82" t="s">
        <v>4979</v>
      </c>
      <c r="AN1180" s="82">
        <v>6121</v>
      </c>
      <c r="AO1180" s="82" t="s">
        <v>4998</v>
      </c>
      <c r="AP1180" s="82"/>
      <c r="AQ1180" s="83">
        <v>45614</v>
      </c>
      <c r="AR1180" s="83"/>
      <c r="AS1180" s="82">
        <v>0</v>
      </c>
      <c r="AT1180" s="82"/>
      <c r="AU1180" s="83">
        <v>45777</v>
      </c>
      <c r="AV1180" s="82" t="s">
        <v>4979</v>
      </c>
      <c r="AW1180" s="82">
        <v>1</v>
      </c>
      <c r="AX1180" s="83"/>
      <c r="AY1180" s="82" t="s">
        <v>4963</v>
      </c>
      <c r="AZ1180" s="82">
        <v>1</v>
      </c>
      <c r="BA1180" s="82"/>
      <c r="BB1180" s="82"/>
      <c r="BC1180" s="87"/>
      <c r="BD1180" s="87"/>
      <c r="BE1180" s="87"/>
      <c r="BF1180" s="87"/>
      <c r="BG1180" s="82" t="s">
        <v>4888</v>
      </c>
      <c r="BH1180" s="82" t="s">
        <v>8837</v>
      </c>
      <c r="BI1180" s="82"/>
      <c r="BJ1180" s="82"/>
      <c r="BK1180" s="82"/>
      <c r="BL1180" s="86">
        <v>32589279.5</v>
      </c>
      <c r="BM1180" s="82">
        <v>0.99760000000000004</v>
      </c>
      <c r="BN1180" s="82" t="s">
        <v>4998</v>
      </c>
      <c r="BO1180" s="82"/>
      <c r="BP1180" s="88"/>
      <c r="BQ1180" s="88"/>
      <c r="BR1180" s="88"/>
      <c r="BS1180" s="82"/>
      <c r="BT1180" s="85"/>
    </row>
    <row r="1181" spans="1:72" hidden="1">
      <c r="A1181" s="82" t="s">
        <v>5167</v>
      </c>
      <c r="B1181" s="82" t="s">
        <v>5168</v>
      </c>
      <c r="C1181" s="82" t="s">
        <v>317</v>
      </c>
      <c r="D1181" s="82" t="s">
        <v>5280</v>
      </c>
      <c r="E1181" s="82" t="s">
        <v>8371</v>
      </c>
      <c r="F1181" s="82" t="s">
        <v>4978</v>
      </c>
      <c r="G1181" s="83"/>
      <c r="H1181" s="84">
        <v>84546</v>
      </c>
      <c r="I1181" s="85"/>
      <c r="J1181" s="82">
        <v>1185</v>
      </c>
      <c r="K1181" s="86">
        <v>0</v>
      </c>
      <c r="L1181" s="82"/>
      <c r="M1181" s="82"/>
      <c r="N1181" s="82"/>
      <c r="O1181" s="82"/>
      <c r="P1181" s="82" t="s">
        <v>4960</v>
      </c>
      <c r="Q1181" s="86"/>
      <c r="R1181" s="82">
        <v>0</v>
      </c>
      <c r="S1181" s="86">
        <v>169092</v>
      </c>
      <c r="T1181" s="83">
        <v>45777</v>
      </c>
      <c r="U1181" s="82">
        <v>100</v>
      </c>
      <c r="V1181" s="82">
        <v>6471</v>
      </c>
      <c r="W1181" s="82" t="s">
        <v>4961</v>
      </c>
      <c r="X1181" s="82">
        <v>931.02030000000002</v>
      </c>
      <c r="Y1181" s="86">
        <v>78714041.890000001</v>
      </c>
      <c r="Z1181" s="86"/>
      <c r="AA1181" s="82">
        <v>1187.3</v>
      </c>
      <c r="AB1181" s="86">
        <v>-0.19</v>
      </c>
      <c r="AC1181" s="86">
        <v>100187010</v>
      </c>
      <c r="AD1181" s="86">
        <v>100187010</v>
      </c>
      <c r="AE1181" s="86">
        <v>0</v>
      </c>
      <c r="AF1181" s="86">
        <v>21472968.109999999</v>
      </c>
      <c r="AG1181" s="86">
        <v>21667423.91</v>
      </c>
      <c r="AH1181" s="86">
        <v>-194455.8</v>
      </c>
      <c r="AI1181" s="86"/>
      <c r="AJ1181" s="86">
        <v>3266807812.4299998</v>
      </c>
      <c r="AK1181" s="82">
        <v>3.0668000000000002</v>
      </c>
      <c r="AL1181" s="82" t="s">
        <v>8514</v>
      </c>
      <c r="AM1181" s="82" t="s">
        <v>4979</v>
      </c>
      <c r="AN1181" s="82">
        <v>6155</v>
      </c>
      <c r="AO1181" s="82" t="s">
        <v>4962</v>
      </c>
      <c r="AP1181" s="82"/>
      <c r="AQ1181" s="83">
        <v>45484</v>
      </c>
      <c r="AR1181" s="83"/>
      <c r="AS1181" s="82">
        <v>0</v>
      </c>
      <c r="AT1181" s="82"/>
      <c r="AU1181" s="83">
        <v>45777</v>
      </c>
      <c r="AV1181" s="82" t="s">
        <v>4979</v>
      </c>
      <c r="AW1181" s="82">
        <v>2</v>
      </c>
      <c r="AX1181" s="83"/>
      <c r="AY1181" s="82" t="s">
        <v>4963</v>
      </c>
      <c r="AZ1181" s="82">
        <v>1</v>
      </c>
      <c r="BA1181" s="82"/>
      <c r="BB1181" s="82"/>
      <c r="BC1181" s="87"/>
      <c r="BD1181" s="87"/>
      <c r="BE1181" s="87"/>
      <c r="BF1181" s="87"/>
      <c r="BG1181" s="82" t="s">
        <v>4888</v>
      </c>
      <c r="BH1181" s="82" t="s">
        <v>8837</v>
      </c>
      <c r="BI1181" s="82"/>
      <c r="BJ1181" s="82"/>
      <c r="BK1181" s="82"/>
      <c r="BL1181" s="86">
        <v>100187010</v>
      </c>
      <c r="BM1181" s="82">
        <v>3.0668000000000002</v>
      </c>
      <c r="BN1181" s="82" t="s">
        <v>4964</v>
      </c>
      <c r="BO1181" s="82"/>
      <c r="BP1181" s="88"/>
      <c r="BQ1181" s="88"/>
      <c r="BR1181" s="88"/>
      <c r="BS1181" s="82"/>
      <c r="BT1181" s="85"/>
    </row>
    <row r="1182" spans="1:72" hidden="1">
      <c r="A1182" s="82" t="s">
        <v>5167</v>
      </c>
      <c r="B1182" s="82" t="s">
        <v>5168</v>
      </c>
      <c r="C1182" s="82" t="s">
        <v>332</v>
      </c>
      <c r="D1182" s="82" t="s">
        <v>5305</v>
      </c>
      <c r="E1182" s="82" t="s">
        <v>8664</v>
      </c>
      <c r="F1182" s="82" t="s">
        <v>4978</v>
      </c>
      <c r="G1182" s="83"/>
      <c r="H1182" s="84">
        <v>3296</v>
      </c>
      <c r="I1182" s="85"/>
      <c r="J1182" s="82">
        <v>8030</v>
      </c>
      <c r="K1182" s="86">
        <v>0</v>
      </c>
      <c r="L1182" s="82"/>
      <c r="M1182" s="82"/>
      <c r="N1182" s="82"/>
      <c r="O1182" s="82"/>
      <c r="P1182" s="82" t="s">
        <v>8536</v>
      </c>
      <c r="Q1182" s="86"/>
      <c r="R1182" s="82">
        <v>0</v>
      </c>
      <c r="S1182" s="86">
        <v>32960</v>
      </c>
      <c r="T1182" s="83">
        <v>45777</v>
      </c>
      <c r="U1182" s="82">
        <v>100</v>
      </c>
      <c r="V1182" s="82">
        <v>6479</v>
      </c>
      <c r="W1182" s="82" t="s">
        <v>4961</v>
      </c>
      <c r="X1182" s="82">
        <v>5148.5761000000002</v>
      </c>
      <c r="Y1182" s="86">
        <v>16969706.800000001</v>
      </c>
      <c r="Z1182" s="86"/>
      <c r="AA1182" s="82">
        <v>8078.5</v>
      </c>
      <c r="AB1182" s="86">
        <v>-0.6</v>
      </c>
      <c r="AC1182" s="86">
        <v>26466880</v>
      </c>
      <c r="AD1182" s="86">
        <v>26466880</v>
      </c>
      <c r="AE1182" s="86">
        <v>0</v>
      </c>
      <c r="AF1182" s="86">
        <v>9497173.1999999993</v>
      </c>
      <c r="AG1182" s="86">
        <v>9657029.1999999993</v>
      </c>
      <c r="AH1182" s="86">
        <v>-159856</v>
      </c>
      <c r="AI1182" s="86"/>
      <c r="AJ1182" s="86">
        <v>3266807812.4299998</v>
      </c>
      <c r="AK1182" s="82">
        <v>0.81020000000000003</v>
      </c>
      <c r="AL1182" s="82" t="s">
        <v>8665</v>
      </c>
      <c r="AM1182" s="82" t="s">
        <v>4979</v>
      </c>
      <c r="AN1182" s="82">
        <v>6165</v>
      </c>
      <c r="AO1182" s="82" t="s">
        <v>8339</v>
      </c>
      <c r="AP1182" s="82"/>
      <c r="AQ1182" s="83">
        <v>45456</v>
      </c>
      <c r="AR1182" s="83"/>
      <c r="AS1182" s="82">
        <v>0</v>
      </c>
      <c r="AT1182" s="82"/>
      <c r="AU1182" s="83">
        <v>45777</v>
      </c>
      <c r="AV1182" s="82" t="s">
        <v>4979</v>
      </c>
      <c r="AW1182" s="82">
        <v>10</v>
      </c>
      <c r="AX1182" s="83"/>
      <c r="AY1182" s="82" t="s">
        <v>4963</v>
      </c>
      <c r="AZ1182" s="82">
        <v>1</v>
      </c>
      <c r="BA1182" s="82"/>
      <c r="BB1182" s="82"/>
      <c r="BC1182" s="87"/>
      <c r="BD1182" s="87"/>
      <c r="BE1182" s="87"/>
      <c r="BF1182" s="87"/>
      <c r="BG1182" s="82" t="s">
        <v>4888</v>
      </c>
      <c r="BH1182" s="82" t="s">
        <v>8837</v>
      </c>
      <c r="BI1182" s="82"/>
      <c r="BJ1182" s="82"/>
      <c r="BK1182" s="82"/>
      <c r="BL1182" s="86">
        <v>26466880</v>
      </c>
      <c r="BM1182" s="82">
        <v>0.81020000000000003</v>
      </c>
      <c r="BN1182" s="82" t="s">
        <v>4984</v>
      </c>
      <c r="BO1182" s="82"/>
      <c r="BP1182" s="88"/>
      <c r="BQ1182" s="88"/>
      <c r="BR1182" s="88"/>
      <c r="BS1182" s="82"/>
      <c r="BT1182" s="85"/>
    </row>
    <row r="1183" spans="1:72" hidden="1">
      <c r="A1183" s="82" t="s">
        <v>5167</v>
      </c>
      <c r="B1183" s="82" t="s">
        <v>5168</v>
      </c>
      <c r="C1183" s="82" t="s">
        <v>346</v>
      </c>
      <c r="D1183" s="82" t="s">
        <v>5269</v>
      </c>
      <c r="E1183" s="82" t="s">
        <v>8278</v>
      </c>
      <c r="F1183" s="82" t="s">
        <v>4978</v>
      </c>
      <c r="G1183" s="83"/>
      <c r="H1183" s="84">
        <v>7782</v>
      </c>
      <c r="I1183" s="85"/>
      <c r="J1183" s="82">
        <v>8634.5</v>
      </c>
      <c r="K1183" s="86">
        <v>0</v>
      </c>
      <c r="L1183" s="82"/>
      <c r="M1183" s="82"/>
      <c r="N1183" s="82"/>
      <c r="O1183" s="82"/>
      <c r="P1183" s="82" t="s">
        <v>8279</v>
      </c>
      <c r="Q1183" s="86"/>
      <c r="R1183" s="82">
        <v>0</v>
      </c>
      <c r="S1183" s="86">
        <v>15564</v>
      </c>
      <c r="T1183" s="83">
        <v>45777</v>
      </c>
      <c r="U1183" s="82">
        <v>100</v>
      </c>
      <c r="V1183" s="82">
        <v>6478</v>
      </c>
      <c r="W1183" s="82" t="s">
        <v>4961</v>
      </c>
      <c r="X1183" s="82">
        <v>6933.1372000000001</v>
      </c>
      <c r="Y1183" s="86">
        <v>53953673.780000001</v>
      </c>
      <c r="Z1183" s="86"/>
      <c r="AA1183" s="82">
        <v>9093</v>
      </c>
      <c r="AB1183" s="86">
        <v>-5.04</v>
      </c>
      <c r="AC1183" s="86">
        <v>67193679</v>
      </c>
      <c r="AD1183" s="86">
        <v>67193679</v>
      </c>
      <c r="AE1183" s="86">
        <v>0</v>
      </c>
      <c r="AF1183" s="86">
        <v>13240005.220000001</v>
      </c>
      <c r="AG1183" s="86">
        <v>16808052.219999999</v>
      </c>
      <c r="AH1183" s="86">
        <v>-3568047</v>
      </c>
      <c r="AI1183" s="86"/>
      <c r="AJ1183" s="86">
        <v>3266807812.4299998</v>
      </c>
      <c r="AK1183" s="82">
        <v>2.0569000000000002</v>
      </c>
      <c r="AL1183" s="82" t="s">
        <v>8431</v>
      </c>
      <c r="AM1183" s="82" t="s">
        <v>4979</v>
      </c>
      <c r="AN1183" s="82">
        <v>6164</v>
      </c>
      <c r="AO1183" s="82" t="s">
        <v>8280</v>
      </c>
      <c r="AP1183" s="82"/>
      <c r="AQ1183" s="83">
        <v>45463</v>
      </c>
      <c r="AR1183" s="83"/>
      <c r="AS1183" s="82">
        <v>0</v>
      </c>
      <c r="AT1183" s="82"/>
      <c r="AU1183" s="83">
        <v>45777</v>
      </c>
      <c r="AV1183" s="82" t="s">
        <v>4979</v>
      </c>
      <c r="AW1183" s="82">
        <v>2</v>
      </c>
      <c r="AX1183" s="83"/>
      <c r="AY1183" s="82" t="s">
        <v>4963</v>
      </c>
      <c r="AZ1183" s="82">
        <v>1</v>
      </c>
      <c r="BA1183" s="82"/>
      <c r="BB1183" s="82"/>
      <c r="BC1183" s="87"/>
      <c r="BD1183" s="87"/>
      <c r="BE1183" s="87"/>
      <c r="BF1183" s="87"/>
      <c r="BG1183" s="82" t="s">
        <v>4888</v>
      </c>
      <c r="BH1183" s="82" t="s">
        <v>8837</v>
      </c>
      <c r="BI1183" s="82"/>
      <c r="BJ1183" s="82"/>
      <c r="BK1183" s="82"/>
      <c r="BL1183" s="86">
        <v>67193679</v>
      </c>
      <c r="BM1183" s="82">
        <v>2.0569000000000002</v>
      </c>
      <c r="BN1183" s="82" t="s">
        <v>4964</v>
      </c>
      <c r="BO1183" s="82"/>
      <c r="BP1183" s="88"/>
      <c r="BQ1183" s="88"/>
      <c r="BR1183" s="88"/>
      <c r="BS1183" s="82"/>
      <c r="BT1183" s="85"/>
    </row>
    <row r="1184" spans="1:72" hidden="1">
      <c r="A1184" s="82" t="s">
        <v>5167</v>
      </c>
      <c r="B1184" s="82" t="s">
        <v>5168</v>
      </c>
      <c r="C1184" s="82" t="s">
        <v>338</v>
      </c>
      <c r="D1184" s="82" t="s">
        <v>5298</v>
      </c>
      <c r="E1184" s="82" t="s">
        <v>8432</v>
      </c>
      <c r="F1184" s="82" t="s">
        <v>4978</v>
      </c>
      <c r="G1184" s="83"/>
      <c r="H1184" s="84">
        <v>16124</v>
      </c>
      <c r="I1184" s="85"/>
      <c r="J1184" s="82">
        <v>1951.6</v>
      </c>
      <c r="K1184" s="86">
        <v>0</v>
      </c>
      <c r="L1184" s="82"/>
      <c r="M1184" s="82"/>
      <c r="N1184" s="82"/>
      <c r="O1184" s="82"/>
      <c r="P1184" s="82" t="s">
        <v>8433</v>
      </c>
      <c r="Q1184" s="86"/>
      <c r="R1184" s="82">
        <v>0</v>
      </c>
      <c r="S1184" s="86">
        <v>16124</v>
      </c>
      <c r="T1184" s="83">
        <v>45777</v>
      </c>
      <c r="U1184" s="82">
        <v>100</v>
      </c>
      <c r="V1184" s="82">
        <v>148909</v>
      </c>
      <c r="W1184" s="82" t="s">
        <v>4961</v>
      </c>
      <c r="X1184" s="82">
        <v>1498.9713999999999</v>
      </c>
      <c r="Y1184" s="86">
        <v>24169414.140000001</v>
      </c>
      <c r="Z1184" s="86"/>
      <c r="AA1184" s="82">
        <v>2066.9</v>
      </c>
      <c r="AB1184" s="86">
        <v>-5.58</v>
      </c>
      <c r="AC1184" s="86">
        <v>31467598.399999999</v>
      </c>
      <c r="AD1184" s="86">
        <v>31467598.399999999</v>
      </c>
      <c r="AE1184" s="86">
        <v>0</v>
      </c>
      <c r="AF1184" s="86">
        <v>7298184.2599999998</v>
      </c>
      <c r="AG1184" s="86">
        <v>9157281.4600000009</v>
      </c>
      <c r="AH1184" s="86">
        <v>-1859097.2</v>
      </c>
      <c r="AI1184" s="86"/>
      <c r="AJ1184" s="86">
        <v>3266807812.4299998</v>
      </c>
      <c r="AK1184" s="82">
        <v>0.96330000000000005</v>
      </c>
      <c r="AL1184" s="82" t="s">
        <v>8434</v>
      </c>
      <c r="AM1184" s="82" t="s">
        <v>4979</v>
      </c>
      <c r="AN1184" s="82">
        <v>6168</v>
      </c>
      <c r="AO1184" s="82" t="s">
        <v>8280</v>
      </c>
      <c r="AP1184" s="82"/>
      <c r="AQ1184" s="83">
        <v>45463</v>
      </c>
      <c r="AR1184" s="83"/>
      <c r="AS1184" s="82">
        <v>0</v>
      </c>
      <c r="AT1184" s="82"/>
      <c r="AU1184" s="83">
        <v>45777</v>
      </c>
      <c r="AV1184" s="82" t="s">
        <v>4979</v>
      </c>
      <c r="AW1184" s="82">
        <v>1</v>
      </c>
      <c r="AX1184" s="83"/>
      <c r="AY1184" s="82" t="s">
        <v>4963</v>
      </c>
      <c r="AZ1184" s="82">
        <v>1</v>
      </c>
      <c r="BA1184" s="82"/>
      <c r="BB1184" s="82"/>
      <c r="BC1184" s="87"/>
      <c r="BD1184" s="87"/>
      <c r="BE1184" s="87"/>
      <c r="BF1184" s="87"/>
      <c r="BG1184" s="82" t="s">
        <v>4888</v>
      </c>
      <c r="BH1184" s="82" t="s">
        <v>8837</v>
      </c>
      <c r="BI1184" s="82"/>
      <c r="BJ1184" s="82"/>
      <c r="BK1184" s="82"/>
      <c r="BL1184" s="86">
        <v>31467598.399999999</v>
      </c>
      <c r="BM1184" s="82">
        <v>0.96330000000000005</v>
      </c>
      <c r="BN1184" s="82" t="s">
        <v>4964</v>
      </c>
      <c r="BO1184" s="82"/>
      <c r="BP1184" s="88"/>
      <c r="BQ1184" s="88"/>
      <c r="BR1184" s="88"/>
      <c r="BS1184" s="82"/>
      <c r="BT1184" s="85"/>
    </row>
    <row r="1185" spans="1:72" hidden="1">
      <c r="A1185" s="82" t="s">
        <v>5167</v>
      </c>
      <c r="B1185" s="82" t="s">
        <v>5168</v>
      </c>
      <c r="C1185" s="82" t="s">
        <v>406</v>
      </c>
      <c r="D1185" s="82" t="s">
        <v>5325</v>
      </c>
      <c r="E1185" s="82" t="s">
        <v>8435</v>
      </c>
      <c r="F1185" s="82" t="s">
        <v>4978</v>
      </c>
      <c r="G1185" s="83"/>
      <c r="H1185" s="84">
        <v>106049</v>
      </c>
      <c r="I1185" s="85"/>
      <c r="J1185" s="82">
        <v>314.10000000000002</v>
      </c>
      <c r="K1185" s="86">
        <v>0</v>
      </c>
      <c r="L1185" s="82"/>
      <c r="M1185" s="82"/>
      <c r="N1185" s="82"/>
      <c r="O1185" s="82"/>
      <c r="P1185" s="82" t="s">
        <v>8436</v>
      </c>
      <c r="Q1185" s="86"/>
      <c r="R1185" s="82">
        <v>0</v>
      </c>
      <c r="S1185" s="86">
        <v>106049</v>
      </c>
      <c r="T1185" s="83">
        <v>45777</v>
      </c>
      <c r="U1185" s="82">
        <v>100</v>
      </c>
      <c r="V1185" s="82">
        <v>6490</v>
      </c>
      <c r="W1185" s="82" t="s">
        <v>4961</v>
      </c>
      <c r="X1185" s="82">
        <v>292.44159999999999</v>
      </c>
      <c r="Y1185" s="86">
        <v>31013142.260000002</v>
      </c>
      <c r="Z1185" s="86"/>
      <c r="AA1185" s="82">
        <v>317.10000000000002</v>
      </c>
      <c r="AB1185" s="86">
        <v>-0.95</v>
      </c>
      <c r="AC1185" s="86">
        <v>33309990.899999999</v>
      </c>
      <c r="AD1185" s="86">
        <v>33309990.899999999</v>
      </c>
      <c r="AE1185" s="86">
        <v>0</v>
      </c>
      <c r="AF1185" s="86">
        <v>2296848.64</v>
      </c>
      <c r="AG1185" s="86">
        <v>2614995.64</v>
      </c>
      <c r="AH1185" s="86">
        <v>-318147</v>
      </c>
      <c r="AI1185" s="86"/>
      <c r="AJ1185" s="86">
        <v>3266807812.4299998</v>
      </c>
      <c r="AK1185" s="82">
        <v>1.0196000000000001</v>
      </c>
      <c r="AL1185" s="82" t="s">
        <v>8437</v>
      </c>
      <c r="AM1185" s="82" t="s">
        <v>4979</v>
      </c>
      <c r="AN1185" s="82">
        <v>6241</v>
      </c>
      <c r="AO1185" s="82" t="s">
        <v>8436</v>
      </c>
      <c r="AP1185" s="82"/>
      <c r="AQ1185" s="83">
        <v>45726</v>
      </c>
      <c r="AR1185" s="83"/>
      <c r="AS1185" s="82">
        <v>0</v>
      </c>
      <c r="AT1185" s="82"/>
      <c r="AU1185" s="83">
        <v>45777</v>
      </c>
      <c r="AV1185" s="82" t="s">
        <v>4979</v>
      </c>
      <c r="AW1185" s="82">
        <v>1</v>
      </c>
      <c r="AX1185" s="83"/>
      <c r="AY1185" s="82" t="s">
        <v>4963</v>
      </c>
      <c r="AZ1185" s="82">
        <v>1</v>
      </c>
      <c r="BA1185" s="82"/>
      <c r="BB1185" s="82"/>
      <c r="BC1185" s="87"/>
      <c r="BD1185" s="87"/>
      <c r="BE1185" s="87"/>
      <c r="BF1185" s="87"/>
      <c r="BG1185" s="82" t="s">
        <v>4888</v>
      </c>
      <c r="BH1185" s="82" t="s">
        <v>8837</v>
      </c>
      <c r="BI1185" s="82"/>
      <c r="BJ1185" s="82"/>
      <c r="BK1185" s="82"/>
      <c r="BL1185" s="86">
        <v>33309990.899999999</v>
      </c>
      <c r="BM1185" s="82">
        <v>1.0196000000000001</v>
      </c>
      <c r="BN1185" s="82" t="s">
        <v>5002</v>
      </c>
      <c r="BO1185" s="82"/>
      <c r="BP1185" s="88"/>
      <c r="BQ1185" s="88"/>
      <c r="BR1185" s="88"/>
      <c r="BS1185" s="82"/>
      <c r="BT1185" s="85"/>
    </row>
    <row r="1186" spans="1:72" hidden="1">
      <c r="A1186" s="82" t="s">
        <v>5167</v>
      </c>
      <c r="B1186" s="82" t="s">
        <v>5168</v>
      </c>
      <c r="C1186" s="82" t="s">
        <v>433</v>
      </c>
      <c r="D1186" s="82" t="s">
        <v>5260</v>
      </c>
      <c r="E1186" s="82" t="s">
        <v>8438</v>
      </c>
      <c r="F1186" s="82" t="s">
        <v>4978</v>
      </c>
      <c r="G1186" s="83"/>
      <c r="H1186" s="84">
        <v>78481</v>
      </c>
      <c r="I1186" s="85"/>
      <c r="J1186" s="82">
        <v>1864.5</v>
      </c>
      <c r="K1186" s="86">
        <v>0</v>
      </c>
      <c r="L1186" s="82"/>
      <c r="M1186" s="82"/>
      <c r="N1186" s="82"/>
      <c r="O1186" s="82"/>
      <c r="P1186" s="82" t="s">
        <v>8439</v>
      </c>
      <c r="Q1186" s="86"/>
      <c r="R1186" s="82">
        <v>0</v>
      </c>
      <c r="S1186" s="86">
        <v>392405</v>
      </c>
      <c r="T1186" s="83">
        <v>45777</v>
      </c>
      <c r="U1186" s="82">
        <v>100</v>
      </c>
      <c r="V1186" s="82">
        <v>6494</v>
      </c>
      <c r="W1186" s="82" t="s">
        <v>4961</v>
      </c>
      <c r="X1186" s="82">
        <v>913.40300000000002</v>
      </c>
      <c r="Y1186" s="86">
        <v>71684781.359999999</v>
      </c>
      <c r="Z1186" s="86"/>
      <c r="AA1186" s="82">
        <v>1823.8</v>
      </c>
      <c r="AB1186" s="86">
        <v>2.23</v>
      </c>
      <c r="AC1186" s="86">
        <v>146327824.5</v>
      </c>
      <c r="AD1186" s="86">
        <v>146327824.5</v>
      </c>
      <c r="AE1186" s="86">
        <v>0</v>
      </c>
      <c r="AF1186" s="86">
        <v>74643043.140000001</v>
      </c>
      <c r="AG1186" s="86">
        <v>71448866.439999998</v>
      </c>
      <c r="AH1186" s="86">
        <v>3194176.7</v>
      </c>
      <c r="AI1186" s="86"/>
      <c r="AJ1186" s="86">
        <v>3266807812.4299998</v>
      </c>
      <c r="AK1186" s="82">
        <v>4.4791999999999996</v>
      </c>
      <c r="AL1186" s="82" t="s">
        <v>8440</v>
      </c>
      <c r="AM1186" s="82" t="s">
        <v>4979</v>
      </c>
      <c r="AN1186" s="82">
        <v>6253</v>
      </c>
      <c r="AO1186" s="82" t="s">
        <v>8441</v>
      </c>
      <c r="AP1186" s="82"/>
      <c r="AQ1186" s="83">
        <v>45510</v>
      </c>
      <c r="AR1186" s="83"/>
      <c r="AS1186" s="82">
        <v>0</v>
      </c>
      <c r="AT1186" s="82"/>
      <c r="AU1186" s="83">
        <v>45777</v>
      </c>
      <c r="AV1186" s="82" t="s">
        <v>4979</v>
      </c>
      <c r="AW1186" s="82">
        <v>5</v>
      </c>
      <c r="AX1186" s="83"/>
      <c r="AY1186" s="82" t="s">
        <v>4963</v>
      </c>
      <c r="AZ1186" s="82">
        <v>1</v>
      </c>
      <c r="BA1186" s="82"/>
      <c r="BB1186" s="82"/>
      <c r="BC1186" s="87"/>
      <c r="BD1186" s="87"/>
      <c r="BE1186" s="87"/>
      <c r="BF1186" s="87"/>
      <c r="BG1186" s="82" t="s">
        <v>4888</v>
      </c>
      <c r="BH1186" s="82" t="s">
        <v>8837</v>
      </c>
      <c r="BI1186" s="82"/>
      <c r="BJ1186" s="82"/>
      <c r="BK1186" s="82"/>
      <c r="BL1186" s="86">
        <v>146327824.5</v>
      </c>
      <c r="BM1186" s="82">
        <v>4.4791999999999996</v>
      </c>
      <c r="BN1186" s="82" t="s">
        <v>8442</v>
      </c>
      <c r="BO1186" s="82"/>
      <c r="BP1186" s="88"/>
      <c r="BQ1186" s="88"/>
      <c r="BR1186" s="88"/>
      <c r="BS1186" s="82"/>
      <c r="BT1186" s="85"/>
    </row>
    <row r="1187" spans="1:72" hidden="1">
      <c r="A1187" s="82" t="s">
        <v>5167</v>
      </c>
      <c r="B1187" s="82" t="s">
        <v>5168</v>
      </c>
      <c r="C1187" s="82" t="s">
        <v>586</v>
      </c>
      <c r="D1187" s="82" t="s">
        <v>5353</v>
      </c>
      <c r="E1187" s="82" t="s">
        <v>8520</v>
      </c>
      <c r="F1187" s="82" t="s">
        <v>4978</v>
      </c>
      <c r="G1187" s="83"/>
      <c r="H1187" s="84">
        <v>16518</v>
      </c>
      <c r="I1187" s="85"/>
      <c r="J1187" s="82">
        <v>1550.1</v>
      </c>
      <c r="K1187" s="86">
        <v>0</v>
      </c>
      <c r="L1187" s="82"/>
      <c r="M1187" s="82"/>
      <c r="N1187" s="82"/>
      <c r="O1187" s="82"/>
      <c r="P1187" s="82" t="s">
        <v>4999</v>
      </c>
      <c r="Q1187" s="86"/>
      <c r="R1187" s="82">
        <v>0</v>
      </c>
      <c r="S1187" s="86">
        <v>33036</v>
      </c>
      <c r="T1187" s="83">
        <v>45777</v>
      </c>
      <c r="U1187" s="82">
        <v>100</v>
      </c>
      <c r="V1187" s="82">
        <v>6515</v>
      </c>
      <c r="W1187" s="82" t="s">
        <v>4961</v>
      </c>
      <c r="X1187" s="82">
        <v>1157.7003999999999</v>
      </c>
      <c r="Y1187" s="86">
        <v>19122894.670000002</v>
      </c>
      <c r="Z1187" s="86"/>
      <c r="AA1187" s="82">
        <v>1541.5</v>
      </c>
      <c r="AB1187" s="86">
        <v>0.56000000000000005</v>
      </c>
      <c r="AC1187" s="86">
        <v>25604551.800000001</v>
      </c>
      <c r="AD1187" s="86">
        <v>25604551.800000001</v>
      </c>
      <c r="AE1187" s="86">
        <v>0</v>
      </c>
      <c r="AF1187" s="86">
        <v>6481657.1299999999</v>
      </c>
      <c r="AG1187" s="86">
        <v>6339602.3300000001</v>
      </c>
      <c r="AH1187" s="86">
        <v>142054.79999999999</v>
      </c>
      <c r="AI1187" s="86"/>
      <c r="AJ1187" s="86">
        <v>3266807812.4299998</v>
      </c>
      <c r="AK1187" s="82">
        <v>0.78380000000000005</v>
      </c>
      <c r="AL1187" s="82" t="s">
        <v>8521</v>
      </c>
      <c r="AM1187" s="82" t="s">
        <v>4979</v>
      </c>
      <c r="AN1187" s="82">
        <v>6403</v>
      </c>
      <c r="AO1187" s="82" t="s">
        <v>5000</v>
      </c>
      <c r="AP1187" s="82"/>
      <c r="AQ1187" s="83">
        <v>45505</v>
      </c>
      <c r="AR1187" s="83"/>
      <c r="AS1187" s="82">
        <v>0</v>
      </c>
      <c r="AT1187" s="82"/>
      <c r="AU1187" s="83">
        <v>45777</v>
      </c>
      <c r="AV1187" s="82" t="s">
        <v>4979</v>
      </c>
      <c r="AW1187" s="82">
        <v>2</v>
      </c>
      <c r="AX1187" s="83"/>
      <c r="AY1187" s="82" t="s">
        <v>4963</v>
      </c>
      <c r="AZ1187" s="82">
        <v>1</v>
      </c>
      <c r="BA1187" s="82"/>
      <c r="BB1187" s="82"/>
      <c r="BC1187" s="87"/>
      <c r="BD1187" s="87"/>
      <c r="BE1187" s="87"/>
      <c r="BF1187" s="87"/>
      <c r="BG1187" s="82" t="s">
        <v>4888</v>
      </c>
      <c r="BH1187" s="82" t="s">
        <v>8837</v>
      </c>
      <c r="BI1187" s="82"/>
      <c r="BJ1187" s="82"/>
      <c r="BK1187" s="82"/>
      <c r="BL1187" s="86">
        <v>25604551.800000001</v>
      </c>
      <c r="BM1187" s="82">
        <v>0.78380000000000005</v>
      </c>
      <c r="BN1187" s="82" t="s">
        <v>4997</v>
      </c>
      <c r="BO1187" s="82"/>
      <c r="BP1187" s="88"/>
      <c r="BQ1187" s="88"/>
      <c r="BR1187" s="88"/>
      <c r="BS1187" s="82"/>
      <c r="BT1187" s="85"/>
    </row>
    <row r="1188" spans="1:72" hidden="1">
      <c r="A1188" s="82" t="s">
        <v>5167</v>
      </c>
      <c r="B1188" s="82" t="s">
        <v>5168</v>
      </c>
      <c r="C1188" s="82" t="s">
        <v>595</v>
      </c>
      <c r="D1188" s="82" t="s">
        <v>5293</v>
      </c>
      <c r="E1188" s="82" t="s">
        <v>8585</v>
      </c>
      <c r="F1188" s="82" t="s">
        <v>4978</v>
      </c>
      <c r="G1188" s="83"/>
      <c r="H1188" s="84">
        <v>68219</v>
      </c>
      <c r="I1188" s="85"/>
      <c r="J1188" s="82">
        <v>385.3</v>
      </c>
      <c r="K1188" s="86">
        <v>0</v>
      </c>
      <c r="L1188" s="82"/>
      <c r="M1188" s="82"/>
      <c r="N1188" s="82"/>
      <c r="O1188" s="82"/>
      <c r="P1188" s="82" t="s">
        <v>8586</v>
      </c>
      <c r="Q1188" s="86"/>
      <c r="R1188" s="82">
        <v>0</v>
      </c>
      <c r="S1188" s="86">
        <v>682190</v>
      </c>
      <c r="T1188" s="83">
        <v>45777</v>
      </c>
      <c r="U1188" s="82">
        <v>100</v>
      </c>
      <c r="V1188" s="82">
        <v>13324</v>
      </c>
      <c r="W1188" s="82" t="s">
        <v>4961</v>
      </c>
      <c r="X1188" s="82">
        <v>252.58879999999999</v>
      </c>
      <c r="Y1188" s="86">
        <v>17231357.199999999</v>
      </c>
      <c r="Z1188" s="86"/>
      <c r="AA1188" s="82">
        <v>389.1</v>
      </c>
      <c r="AB1188" s="86">
        <v>-0.98</v>
      </c>
      <c r="AC1188" s="86">
        <v>26284780.699999999</v>
      </c>
      <c r="AD1188" s="86">
        <v>26284780.699999999</v>
      </c>
      <c r="AE1188" s="86">
        <v>0</v>
      </c>
      <c r="AF1188" s="86">
        <v>9053423.5</v>
      </c>
      <c r="AG1188" s="86">
        <v>9312655.6999999993</v>
      </c>
      <c r="AH1188" s="86">
        <v>-259232.2</v>
      </c>
      <c r="AI1188" s="86"/>
      <c r="AJ1188" s="86">
        <v>3266807812.4299998</v>
      </c>
      <c r="AK1188" s="82">
        <v>0.80459999999999998</v>
      </c>
      <c r="AL1188" s="82" t="s">
        <v>8587</v>
      </c>
      <c r="AM1188" s="82" t="s">
        <v>4979</v>
      </c>
      <c r="AN1188" s="82">
        <v>6425</v>
      </c>
      <c r="AO1188" s="82" t="s">
        <v>8588</v>
      </c>
      <c r="AP1188" s="82"/>
      <c r="AQ1188" s="83">
        <v>45687</v>
      </c>
      <c r="AR1188" s="83"/>
      <c r="AS1188" s="82">
        <v>0</v>
      </c>
      <c r="AT1188" s="82"/>
      <c r="AU1188" s="83">
        <v>45777</v>
      </c>
      <c r="AV1188" s="82" t="s">
        <v>4979</v>
      </c>
      <c r="AW1188" s="82">
        <v>10</v>
      </c>
      <c r="AX1188" s="83"/>
      <c r="AY1188" s="82" t="s">
        <v>4963</v>
      </c>
      <c r="AZ1188" s="82">
        <v>1</v>
      </c>
      <c r="BA1188" s="82"/>
      <c r="BB1188" s="82"/>
      <c r="BC1188" s="87"/>
      <c r="BD1188" s="87"/>
      <c r="BE1188" s="87"/>
      <c r="BF1188" s="87"/>
      <c r="BG1188" s="82" t="s">
        <v>4888</v>
      </c>
      <c r="BH1188" s="82" t="s">
        <v>8837</v>
      </c>
      <c r="BI1188" s="82"/>
      <c r="BJ1188" s="82"/>
      <c r="BK1188" s="82"/>
      <c r="BL1188" s="86">
        <v>26284780.699999999</v>
      </c>
      <c r="BM1188" s="82">
        <v>0.80459999999999998</v>
      </c>
      <c r="BN1188" s="82" t="s">
        <v>4975</v>
      </c>
      <c r="BO1188" s="82"/>
      <c r="BP1188" s="88"/>
      <c r="BQ1188" s="88"/>
      <c r="BR1188" s="88"/>
      <c r="BS1188" s="82"/>
      <c r="BT1188" s="85"/>
    </row>
    <row r="1189" spans="1:72" hidden="1">
      <c r="A1189" s="82" t="s">
        <v>5167</v>
      </c>
      <c r="B1189" s="82" t="s">
        <v>5168</v>
      </c>
      <c r="C1189" s="82" t="s">
        <v>12411</v>
      </c>
      <c r="D1189" s="82" t="s">
        <v>8687</v>
      </c>
      <c r="E1189" s="82" t="s">
        <v>8688</v>
      </c>
      <c r="F1189" s="82" t="s">
        <v>4978</v>
      </c>
      <c r="G1189" s="83"/>
      <c r="H1189" s="84">
        <v>17932</v>
      </c>
      <c r="I1189" s="85"/>
      <c r="J1189" s="82">
        <v>1183.9000000000001</v>
      </c>
      <c r="K1189" s="86">
        <v>0</v>
      </c>
      <c r="L1189" s="82"/>
      <c r="M1189" s="82"/>
      <c r="N1189" s="82"/>
      <c r="O1189" s="82"/>
      <c r="P1189" s="82" t="s">
        <v>4999</v>
      </c>
      <c r="Q1189" s="86"/>
      <c r="R1189" s="82">
        <v>0</v>
      </c>
      <c r="S1189" s="86">
        <v>17932</v>
      </c>
      <c r="T1189" s="83">
        <v>45777</v>
      </c>
      <c r="U1189" s="82">
        <v>100</v>
      </c>
      <c r="V1189" s="82">
        <v>176023</v>
      </c>
      <c r="W1189" s="82" t="s">
        <v>4961</v>
      </c>
      <c r="X1189" s="82">
        <v>1073.6176</v>
      </c>
      <c r="Y1189" s="86">
        <v>19252110.449999999</v>
      </c>
      <c r="Z1189" s="86"/>
      <c r="AA1189" s="82">
        <v>1176</v>
      </c>
      <c r="AB1189" s="86">
        <v>0.67</v>
      </c>
      <c r="AC1189" s="86">
        <v>21229694.800000001</v>
      </c>
      <c r="AD1189" s="86">
        <v>21229694.800000001</v>
      </c>
      <c r="AE1189" s="86">
        <v>0</v>
      </c>
      <c r="AF1189" s="86">
        <v>1977584.35</v>
      </c>
      <c r="AG1189" s="86">
        <v>1835921.55</v>
      </c>
      <c r="AH1189" s="86">
        <v>141662.79999999999</v>
      </c>
      <c r="AI1189" s="86"/>
      <c r="AJ1189" s="86">
        <v>3266807812.4299998</v>
      </c>
      <c r="AK1189" s="82">
        <v>0.64990000000000003</v>
      </c>
      <c r="AL1189" s="82" t="s">
        <v>8689</v>
      </c>
      <c r="AM1189" s="82" t="s">
        <v>4979</v>
      </c>
      <c r="AN1189" s="82">
        <v>6556</v>
      </c>
      <c r="AO1189" s="82" t="s">
        <v>5000</v>
      </c>
      <c r="AP1189" s="82"/>
      <c r="AQ1189" s="83">
        <v>45488</v>
      </c>
      <c r="AR1189" s="83"/>
      <c r="AS1189" s="82">
        <v>0</v>
      </c>
      <c r="AT1189" s="82"/>
      <c r="AU1189" s="83">
        <v>45777</v>
      </c>
      <c r="AV1189" s="82" t="s">
        <v>4979</v>
      </c>
      <c r="AW1189" s="82">
        <v>1</v>
      </c>
      <c r="AX1189" s="83"/>
      <c r="AY1189" s="82" t="s">
        <v>4963</v>
      </c>
      <c r="AZ1189" s="82">
        <v>1</v>
      </c>
      <c r="BA1189" s="82"/>
      <c r="BB1189" s="82"/>
      <c r="BC1189" s="87"/>
      <c r="BD1189" s="87"/>
      <c r="BE1189" s="87"/>
      <c r="BF1189" s="87"/>
      <c r="BG1189" s="82" t="s">
        <v>4888</v>
      </c>
      <c r="BH1189" s="82" t="s">
        <v>8837</v>
      </c>
      <c r="BI1189" s="82"/>
      <c r="BJ1189" s="82"/>
      <c r="BK1189" s="82"/>
      <c r="BL1189" s="86">
        <v>21229694.800000001</v>
      </c>
      <c r="BM1189" s="82">
        <v>0.64990000000000003</v>
      </c>
      <c r="BN1189" s="82" t="s">
        <v>4997</v>
      </c>
      <c r="BO1189" s="82"/>
      <c r="BP1189" s="88"/>
      <c r="BQ1189" s="88"/>
      <c r="BR1189" s="88"/>
      <c r="BS1189" s="82"/>
      <c r="BT1189" s="85"/>
    </row>
    <row r="1190" spans="1:72" hidden="1">
      <c r="A1190" s="82" t="s">
        <v>5167</v>
      </c>
      <c r="B1190" s="82" t="s">
        <v>5168</v>
      </c>
      <c r="C1190" s="82" t="s">
        <v>805</v>
      </c>
      <c r="D1190" s="82" t="s">
        <v>5372</v>
      </c>
      <c r="E1190" s="82" t="s">
        <v>8813</v>
      </c>
      <c r="F1190" s="82" t="s">
        <v>4978</v>
      </c>
      <c r="G1190" s="83"/>
      <c r="H1190" s="84">
        <v>4051</v>
      </c>
      <c r="I1190" s="85"/>
      <c r="J1190" s="82">
        <v>5567</v>
      </c>
      <c r="K1190" s="86">
        <v>0</v>
      </c>
      <c r="L1190" s="82"/>
      <c r="M1190" s="82"/>
      <c r="N1190" s="82"/>
      <c r="O1190" s="82"/>
      <c r="P1190" s="82" t="s">
        <v>8536</v>
      </c>
      <c r="Q1190" s="86"/>
      <c r="R1190" s="82">
        <v>0</v>
      </c>
      <c r="S1190" s="86">
        <v>4051</v>
      </c>
      <c r="T1190" s="83">
        <v>45777</v>
      </c>
      <c r="U1190" s="82">
        <v>100</v>
      </c>
      <c r="V1190" s="82">
        <v>6544</v>
      </c>
      <c r="W1190" s="82" t="s">
        <v>4961</v>
      </c>
      <c r="X1190" s="82">
        <v>3331.6478000000002</v>
      </c>
      <c r="Y1190" s="86">
        <v>13496505.289999999</v>
      </c>
      <c r="Z1190" s="86"/>
      <c r="AA1190" s="82">
        <v>5579</v>
      </c>
      <c r="AB1190" s="86">
        <v>-0.22</v>
      </c>
      <c r="AC1190" s="86">
        <v>22551917</v>
      </c>
      <c r="AD1190" s="86">
        <v>22551917</v>
      </c>
      <c r="AE1190" s="86">
        <v>0</v>
      </c>
      <c r="AF1190" s="86">
        <v>9055411.7100000009</v>
      </c>
      <c r="AG1190" s="86">
        <v>9104023.7100000009</v>
      </c>
      <c r="AH1190" s="86">
        <v>-48612</v>
      </c>
      <c r="AI1190" s="86"/>
      <c r="AJ1190" s="86">
        <v>3266807812.4299998</v>
      </c>
      <c r="AK1190" s="82">
        <v>0.69030000000000002</v>
      </c>
      <c r="AL1190" s="82" t="s">
        <v>8814</v>
      </c>
      <c r="AM1190" s="82" t="s">
        <v>4979</v>
      </c>
      <c r="AN1190" s="82">
        <v>6589</v>
      </c>
      <c r="AO1190" s="82" t="s">
        <v>8339</v>
      </c>
      <c r="AP1190" s="82"/>
      <c r="AQ1190" s="83">
        <v>45510</v>
      </c>
      <c r="AR1190" s="83"/>
      <c r="AS1190" s="82">
        <v>0</v>
      </c>
      <c r="AT1190" s="82"/>
      <c r="AU1190" s="83">
        <v>45777</v>
      </c>
      <c r="AV1190" s="82" t="s">
        <v>4979</v>
      </c>
      <c r="AW1190" s="82">
        <v>1</v>
      </c>
      <c r="AX1190" s="83"/>
      <c r="AY1190" s="82" t="s">
        <v>4963</v>
      </c>
      <c r="AZ1190" s="82">
        <v>1</v>
      </c>
      <c r="BA1190" s="82"/>
      <c r="BB1190" s="82"/>
      <c r="BC1190" s="87"/>
      <c r="BD1190" s="87"/>
      <c r="BE1190" s="87"/>
      <c r="BF1190" s="87"/>
      <c r="BG1190" s="82" t="s">
        <v>4888</v>
      </c>
      <c r="BH1190" s="82" t="s">
        <v>8837</v>
      </c>
      <c r="BI1190" s="82"/>
      <c r="BJ1190" s="82"/>
      <c r="BK1190" s="82"/>
      <c r="BL1190" s="86">
        <v>22551917</v>
      </c>
      <c r="BM1190" s="82">
        <v>0.69030000000000002</v>
      </c>
      <c r="BN1190" s="82" t="s">
        <v>4984</v>
      </c>
      <c r="BO1190" s="82"/>
      <c r="BP1190" s="88"/>
      <c r="BQ1190" s="88"/>
      <c r="BR1190" s="88"/>
      <c r="BS1190" s="82"/>
      <c r="BT1190" s="85"/>
    </row>
    <row r="1191" spans="1:72" hidden="1">
      <c r="A1191" s="82" t="s">
        <v>5167</v>
      </c>
      <c r="B1191" s="82" t="s">
        <v>5168</v>
      </c>
      <c r="C1191" s="82" t="s">
        <v>3303</v>
      </c>
      <c r="D1191" s="82" t="s">
        <v>22120</v>
      </c>
      <c r="E1191" s="82" t="s">
        <v>22121</v>
      </c>
      <c r="F1191" s="82" t="s">
        <v>4978</v>
      </c>
      <c r="G1191" s="83"/>
      <c r="H1191" s="84">
        <v>205665</v>
      </c>
      <c r="I1191" s="85"/>
      <c r="J1191" s="82">
        <v>232.52</v>
      </c>
      <c r="K1191" s="86">
        <v>0</v>
      </c>
      <c r="L1191" s="82"/>
      <c r="M1191" s="82"/>
      <c r="N1191" s="82"/>
      <c r="O1191" s="82"/>
      <c r="P1191" s="82" t="s">
        <v>8617</v>
      </c>
      <c r="Q1191" s="86"/>
      <c r="R1191" s="82">
        <v>0</v>
      </c>
      <c r="S1191" s="86">
        <v>205665</v>
      </c>
      <c r="T1191" s="83">
        <v>45777</v>
      </c>
      <c r="U1191" s="82">
        <v>100</v>
      </c>
      <c r="V1191" s="82">
        <v>134252</v>
      </c>
      <c r="W1191" s="82" t="s">
        <v>4961</v>
      </c>
      <c r="X1191" s="82">
        <v>206.53049999999999</v>
      </c>
      <c r="Y1191" s="86">
        <v>42476089.240000002</v>
      </c>
      <c r="Z1191" s="86"/>
      <c r="AA1191" s="82">
        <v>231.11</v>
      </c>
      <c r="AB1191" s="86">
        <v>0.61</v>
      </c>
      <c r="AC1191" s="86">
        <v>47821225.799999997</v>
      </c>
      <c r="AD1191" s="86">
        <v>47821225.799999997</v>
      </c>
      <c r="AE1191" s="86">
        <v>0</v>
      </c>
      <c r="AF1191" s="86">
        <v>5345136.5599999996</v>
      </c>
      <c r="AG1191" s="86">
        <v>5055148.91</v>
      </c>
      <c r="AH1191" s="86">
        <v>289987.65000000002</v>
      </c>
      <c r="AI1191" s="86"/>
      <c r="AJ1191" s="86">
        <v>3266807812.4299998</v>
      </c>
      <c r="AK1191" s="82">
        <v>1.4639</v>
      </c>
      <c r="AL1191" s="82" t="s">
        <v>8618</v>
      </c>
      <c r="AM1191" s="82" t="s">
        <v>4979</v>
      </c>
      <c r="AN1191" s="82">
        <v>793412</v>
      </c>
      <c r="AO1191" s="82" t="s">
        <v>5010</v>
      </c>
      <c r="AP1191" s="82"/>
      <c r="AQ1191" s="83"/>
      <c r="AR1191" s="83"/>
      <c r="AS1191" s="82">
        <v>0</v>
      </c>
      <c r="AT1191" s="82"/>
      <c r="AU1191" s="83">
        <v>45777</v>
      </c>
      <c r="AV1191" s="82" t="s">
        <v>4979</v>
      </c>
      <c r="AW1191" s="82">
        <v>1</v>
      </c>
      <c r="AX1191" s="83"/>
      <c r="AY1191" s="82" t="s">
        <v>4963</v>
      </c>
      <c r="AZ1191" s="82">
        <v>1</v>
      </c>
      <c r="BA1191" s="82"/>
      <c r="BB1191" s="82"/>
      <c r="BC1191" s="87"/>
      <c r="BD1191" s="87"/>
      <c r="BE1191" s="87"/>
      <c r="BF1191" s="87"/>
      <c r="BG1191" s="82" t="s">
        <v>4888</v>
      </c>
      <c r="BH1191" s="82" t="s">
        <v>8837</v>
      </c>
      <c r="BI1191" s="82"/>
      <c r="BJ1191" s="82"/>
      <c r="BK1191" s="82"/>
      <c r="BL1191" s="86">
        <v>47821225.799999997</v>
      </c>
      <c r="BM1191" s="82">
        <v>1.4639</v>
      </c>
      <c r="BN1191" s="82" t="s">
        <v>5011</v>
      </c>
      <c r="BO1191" s="82"/>
      <c r="BP1191" s="88"/>
      <c r="BQ1191" s="88"/>
      <c r="BR1191" s="88"/>
      <c r="BS1191" s="82"/>
      <c r="BT1191" s="85"/>
    </row>
    <row r="1192" spans="1:72" hidden="1">
      <c r="A1192" s="82" t="s">
        <v>5167</v>
      </c>
      <c r="B1192" s="82" t="s">
        <v>5168</v>
      </c>
      <c r="C1192" s="82" t="s">
        <v>1073</v>
      </c>
      <c r="D1192" s="82" t="s">
        <v>5327</v>
      </c>
      <c r="E1192" s="82" t="s">
        <v>8525</v>
      </c>
      <c r="F1192" s="82" t="s">
        <v>4978</v>
      </c>
      <c r="G1192" s="83"/>
      <c r="H1192" s="84">
        <v>11366</v>
      </c>
      <c r="I1192" s="85"/>
      <c r="J1192" s="82">
        <v>2737.5</v>
      </c>
      <c r="K1192" s="86">
        <v>0</v>
      </c>
      <c r="L1192" s="82"/>
      <c r="M1192" s="82"/>
      <c r="N1192" s="82"/>
      <c r="O1192" s="82"/>
      <c r="P1192" s="82" t="s">
        <v>5019</v>
      </c>
      <c r="Q1192" s="86"/>
      <c r="R1192" s="82">
        <v>0</v>
      </c>
      <c r="S1192" s="86">
        <v>22732</v>
      </c>
      <c r="T1192" s="83">
        <v>45777</v>
      </c>
      <c r="U1192" s="82">
        <v>100</v>
      </c>
      <c r="V1192" s="82">
        <v>6581</v>
      </c>
      <c r="W1192" s="82" t="s">
        <v>4961</v>
      </c>
      <c r="X1192" s="82">
        <v>1825.9745</v>
      </c>
      <c r="Y1192" s="86">
        <v>20754026.41</v>
      </c>
      <c r="Z1192" s="86"/>
      <c r="AA1192" s="82">
        <v>2745.7</v>
      </c>
      <c r="AB1192" s="86">
        <v>-0.3</v>
      </c>
      <c r="AC1192" s="86">
        <v>31114425</v>
      </c>
      <c r="AD1192" s="86">
        <v>31114425</v>
      </c>
      <c r="AE1192" s="86">
        <v>0</v>
      </c>
      <c r="AF1192" s="86">
        <v>10360398.59</v>
      </c>
      <c r="AG1192" s="86">
        <v>10453599.789999999</v>
      </c>
      <c r="AH1192" s="86">
        <v>-93201.2</v>
      </c>
      <c r="AI1192" s="86"/>
      <c r="AJ1192" s="86">
        <v>3266807812.4299998</v>
      </c>
      <c r="AK1192" s="82">
        <v>0.95240000000000002</v>
      </c>
      <c r="AL1192" s="82" t="s">
        <v>8527</v>
      </c>
      <c r="AM1192" s="82" t="s">
        <v>4979</v>
      </c>
      <c r="AN1192" s="82">
        <v>6808</v>
      </c>
      <c r="AO1192" s="82" t="s">
        <v>5019</v>
      </c>
      <c r="AP1192" s="82"/>
      <c r="AQ1192" s="83">
        <v>45509</v>
      </c>
      <c r="AR1192" s="83"/>
      <c r="AS1192" s="82">
        <v>0</v>
      </c>
      <c r="AT1192" s="82"/>
      <c r="AU1192" s="83">
        <v>45777</v>
      </c>
      <c r="AV1192" s="82" t="s">
        <v>4979</v>
      </c>
      <c r="AW1192" s="82">
        <v>2</v>
      </c>
      <c r="AX1192" s="83"/>
      <c r="AY1192" s="82" t="s">
        <v>4963</v>
      </c>
      <c r="AZ1192" s="82">
        <v>1</v>
      </c>
      <c r="BA1192" s="82"/>
      <c r="BB1192" s="82"/>
      <c r="BC1192" s="87"/>
      <c r="BD1192" s="87"/>
      <c r="BE1192" s="87"/>
      <c r="BF1192" s="87"/>
      <c r="BG1192" s="82" t="s">
        <v>4888</v>
      </c>
      <c r="BH1192" s="82" t="s">
        <v>8837</v>
      </c>
      <c r="BI1192" s="82"/>
      <c r="BJ1192" s="82"/>
      <c r="BK1192" s="82"/>
      <c r="BL1192" s="86">
        <v>31114425</v>
      </c>
      <c r="BM1192" s="82">
        <v>0.95240000000000002</v>
      </c>
      <c r="BN1192" s="82" t="s">
        <v>5020</v>
      </c>
      <c r="BO1192" s="82"/>
      <c r="BP1192" s="88"/>
      <c r="BQ1192" s="88"/>
      <c r="BR1192" s="88"/>
      <c r="BS1192" s="82"/>
      <c r="BT1192" s="85"/>
    </row>
    <row r="1193" spans="1:72" hidden="1">
      <c r="A1193" s="82" t="s">
        <v>5167</v>
      </c>
      <c r="B1193" s="82" t="s">
        <v>5168</v>
      </c>
      <c r="C1193" s="82" t="s">
        <v>1158</v>
      </c>
      <c r="D1193" s="82" t="s">
        <v>3364</v>
      </c>
      <c r="E1193" s="82" t="s">
        <v>8528</v>
      </c>
      <c r="F1193" s="82" t="s">
        <v>4978</v>
      </c>
      <c r="G1193" s="83"/>
      <c r="H1193" s="84">
        <v>32182</v>
      </c>
      <c r="I1193" s="85"/>
      <c r="J1193" s="82">
        <v>1567.5</v>
      </c>
      <c r="K1193" s="86">
        <v>0</v>
      </c>
      <c r="L1193" s="82"/>
      <c r="M1193" s="82"/>
      <c r="N1193" s="82"/>
      <c r="O1193" s="82"/>
      <c r="P1193" s="82" t="s">
        <v>4981</v>
      </c>
      <c r="Q1193" s="86"/>
      <c r="R1193" s="82">
        <v>0</v>
      </c>
      <c r="S1193" s="86">
        <v>64364</v>
      </c>
      <c r="T1193" s="83">
        <v>45777</v>
      </c>
      <c r="U1193" s="82">
        <v>100</v>
      </c>
      <c r="V1193" s="82">
        <v>6592</v>
      </c>
      <c r="W1193" s="82" t="s">
        <v>4961</v>
      </c>
      <c r="X1193" s="82">
        <v>1137.414</v>
      </c>
      <c r="Y1193" s="86">
        <v>36604255.890000001</v>
      </c>
      <c r="Z1193" s="86"/>
      <c r="AA1193" s="82">
        <v>1569</v>
      </c>
      <c r="AB1193" s="86">
        <v>-0.1</v>
      </c>
      <c r="AC1193" s="86">
        <v>50445285</v>
      </c>
      <c r="AD1193" s="86">
        <v>50445285</v>
      </c>
      <c r="AE1193" s="86">
        <v>0</v>
      </c>
      <c r="AF1193" s="86">
        <v>13841029.109999999</v>
      </c>
      <c r="AG1193" s="86">
        <v>13889302.109999999</v>
      </c>
      <c r="AH1193" s="86">
        <v>-48273</v>
      </c>
      <c r="AI1193" s="86"/>
      <c r="AJ1193" s="86">
        <v>3266807812.4299998</v>
      </c>
      <c r="AK1193" s="82">
        <v>1.5442</v>
      </c>
      <c r="AL1193" s="82" t="s">
        <v>8529</v>
      </c>
      <c r="AM1193" s="82" t="s">
        <v>4979</v>
      </c>
      <c r="AN1193" s="82">
        <v>6883</v>
      </c>
      <c r="AO1193" s="82" t="s">
        <v>4982</v>
      </c>
      <c r="AP1193" s="82"/>
      <c r="AQ1193" s="83">
        <v>45772</v>
      </c>
      <c r="AR1193" s="83"/>
      <c r="AS1193" s="82">
        <v>0</v>
      </c>
      <c r="AT1193" s="82"/>
      <c r="AU1193" s="83">
        <v>45777</v>
      </c>
      <c r="AV1193" s="82" t="s">
        <v>4979</v>
      </c>
      <c r="AW1193" s="82">
        <v>2</v>
      </c>
      <c r="AX1193" s="83"/>
      <c r="AY1193" s="82" t="s">
        <v>4963</v>
      </c>
      <c r="AZ1193" s="82">
        <v>1</v>
      </c>
      <c r="BA1193" s="82"/>
      <c r="BB1193" s="82"/>
      <c r="BC1193" s="87"/>
      <c r="BD1193" s="87"/>
      <c r="BE1193" s="87"/>
      <c r="BF1193" s="87"/>
      <c r="BG1193" s="82" t="s">
        <v>4888</v>
      </c>
      <c r="BH1193" s="82" t="s">
        <v>8837</v>
      </c>
      <c r="BI1193" s="82"/>
      <c r="BJ1193" s="82"/>
      <c r="BK1193" s="82"/>
      <c r="BL1193" s="86">
        <v>50445285</v>
      </c>
      <c r="BM1193" s="82">
        <v>1.5442</v>
      </c>
      <c r="BN1193" s="82" t="s">
        <v>4983</v>
      </c>
      <c r="BO1193" s="82"/>
      <c r="BP1193" s="88"/>
      <c r="BQ1193" s="88"/>
      <c r="BR1193" s="88"/>
      <c r="BS1193" s="82"/>
      <c r="BT1193" s="85"/>
    </row>
    <row r="1194" spans="1:72" hidden="1">
      <c r="A1194" s="82" t="s">
        <v>5167</v>
      </c>
      <c r="B1194" s="82" t="s">
        <v>5168</v>
      </c>
      <c r="C1194" s="82" t="s">
        <v>1162</v>
      </c>
      <c r="D1194" s="82" t="s">
        <v>8326</v>
      </c>
      <c r="E1194" s="82" t="s">
        <v>8212</v>
      </c>
      <c r="F1194" s="82" t="s">
        <v>4978</v>
      </c>
      <c r="G1194" s="83"/>
      <c r="H1194" s="84">
        <v>223204</v>
      </c>
      <c r="I1194" s="85"/>
      <c r="J1194" s="82">
        <v>1925</v>
      </c>
      <c r="K1194" s="86">
        <v>0</v>
      </c>
      <c r="L1194" s="82"/>
      <c r="M1194" s="82"/>
      <c r="N1194" s="82"/>
      <c r="O1194" s="82"/>
      <c r="P1194" s="82" t="s">
        <v>4960</v>
      </c>
      <c r="Q1194" s="86"/>
      <c r="R1194" s="82">
        <v>0</v>
      </c>
      <c r="S1194" s="86">
        <v>223204</v>
      </c>
      <c r="T1194" s="83">
        <v>45777</v>
      </c>
      <c r="U1194" s="82">
        <v>100</v>
      </c>
      <c r="V1194" s="82">
        <v>6593</v>
      </c>
      <c r="W1194" s="82" t="s">
        <v>4961</v>
      </c>
      <c r="X1194" s="82">
        <v>1561.8362</v>
      </c>
      <c r="Y1194" s="86">
        <v>348608079.44999999</v>
      </c>
      <c r="Z1194" s="86"/>
      <c r="AA1194" s="82">
        <v>1908.8</v>
      </c>
      <c r="AB1194" s="86">
        <v>0.85</v>
      </c>
      <c r="AC1194" s="86">
        <v>429667700</v>
      </c>
      <c r="AD1194" s="86">
        <v>429667700</v>
      </c>
      <c r="AE1194" s="86">
        <v>0</v>
      </c>
      <c r="AF1194" s="86">
        <v>81059620.549999997</v>
      </c>
      <c r="AG1194" s="86">
        <v>77443715.75</v>
      </c>
      <c r="AH1194" s="86">
        <v>3615904.8</v>
      </c>
      <c r="AI1194" s="86"/>
      <c r="AJ1194" s="86">
        <v>3266807812.4299998</v>
      </c>
      <c r="AK1194" s="82">
        <v>13.1525</v>
      </c>
      <c r="AL1194" s="82" t="s">
        <v>8327</v>
      </c>
      <c r="AM1194" s="82" t="s">
        <v>4979</v>
      </c>
      <c r="AN1194" s="82">
        <v>6884</v>
      </c>
      <c r="AO1194" s="82" t="s">
        <v>4962</v>
      </c>
      <c r="AP1194" s="82"/>
      <c r="AQ1194" s="83">
        <v>45421</v>
      </c>
      <c r="AR1194" s="83"/>
      <c r="AS1194" s="82">
        <v>0</v>
      </c>
      <c r="AT1194" s="82"/>
      <c r="AU1194" s="83">
        <v>45777</v>
      </c>
      <c r="AV1194" s="82" t="s">
        <v>4979</v>
      </c>
      <c r="AW1194" s="82">
        <v>1</v>
      </c>
      <c r="AX1194" s="83"/>
      <c r="AY1194" s="82" t="s">
        <v>4963</v>
      </c>
      <c r="AZ1194" s="82">
        <v>1</v>
      </c>
      <c r="BA1194" s="82"/>
      <c r="BB1194" s="82"/>
      <c r="BC1194" s="87"/>
      <c r="BD1194" s="87"/>
      <c r="BE1194" s="87"/>
      <c r="BF1194" s="87"/>
      <c r="BG1194" s="82" t="s">
        <v>4888</v>
      </c>
      <c r="BH1194" s="82" t="s">
        <v>8837</v>
      </c>
      <c r="BI1194" s="82"/>
      <c r="BJ1194" s="82"/>
      <c r="BK1194" s="82"/>
      <c r="BL1194" s="86">
        <v>429667700</v>
      </c>
      <c r="BM1194" s="82">
        <v>13.1525</v>
      </c>
      <c r="BN1194" s="82" t="s">
        <v>4964</v>
      </c>
      <c r="BO1194" s="82"/>
      <c r="BP1194" s="88"/>
      <c r="BQ1194" s="88"/>
      <c r="BR1194" s="88"/>
      <c r="BS1194" s="82"/>
      <c r="BT1194" s="85"/>
    </row>
    <row r="1195" spans="1:72" hidden="1">
      <c r="A1195" s="82" t="s">
        <v>5167</v>
      </c>
      <c r="B1195" s="82" t="s">
        <v>5168</v>
      </c>
      <c r="C1195" s="82" t="s">
        <v>1164</v>
      </c>
      <c r="D1195" s="82" t="s">
        <v>8530</v>
      </c>
      <c r="E1195" s="82" t="s">
        <v>8531</v>
      </c>
      <c r="F1195" s="82" t="s">
        <v>4978</v>
      </c>
      <c r="G1195" s="83"/>
      <c r="H1195" s="84">
        <v>31751</v>
      </c>
      <c r="I1195" s="85"/>
      <c r="J1195" s="82">
        <v>743.7</v>
      </c>
      <c r="K1195" s="86">
        <v>0</v>
      </c>
      <c r="L1195" s="82"/>
      <c r="M1195" s="82"/>
      <c r="N1195" s="82"/>
      <c r="O1195" s="82"/>
      <c r="P1195" s="82" t="s">
        <v>8532</v>
      </c>
      <c r="Q1195" s="86"/>
      <c r="R1195" s="82">
        <v>0</v>
      </c>
      <c r="S1195" s="86">
        <v>317510</v>
      </c>
      <c r="T1195" s="83">
        <v>45777</v>
      </c>
      <c r="U1195" s="82">
        <v>100</v>
      </c>
      <c r="V1195" s="82">
        <v>85489</v>
      </c>
      <c r="W1195" s="82" t="s">
        <v>4961</v>
      </c>
      <c r="X1195" s="82">
        <v>644.43259999999998</v>
      </c>
      <c r="Y1195" s="86">
        <v>20461378.710000001</v>
      </c>
      <c r="Z1195" s="86"/>
      <c r="AA1195" s="82">
        <v>715.05</v>
      </c>
      <c r="AB1195" s="86">
        <v>4.01</v>
      </c>
      <c r="AC1195" s="86">
        <v>23613218.699999999</v>
      </c>
      <c r="AD1195" s="86">
        <v>23613218.699999999</v>
      </c>
      <c r="AE1195" s="86">
        <v>0</v>
      </c>
      <c r="AF1195" s="86">
        <v>3151839.99</v>
      </c>
      <c r="AG1195" s="86">
        <v>2242173.84</v>
      </c>
      <c r="AH1195" s="86">
        <v>909666.15</v>
      </c>
      <c r="AI1195" s="86"/>
      <c r="AJ1195" s="86">
        <v>3266807812.4299998</v>
      </c>
      <c r="AK1195" s="82">
        <v>0.7228</v>
      </c>
      <c r="AL1195" s="82" t="s">
        <v>8533</v>
      </c>
      <c r="AM1195" s="82" t="s">
        <v>4979</v>
      </c>
      <c r="AN1195" s="82">
        <v>783078</v>
      </c>
      <c r="AO1195" s="82" t="s">
        <v>8534</v>
      </c>
      <c r="AP1195" s="82"/>
      <c r="AQ1195" s="83">
        <v>45463</v>
      </c>
      <c r="AR1195" s="83"/>
      <c r="AS1195" s="82">
        <v>0</v>
      </c>
      <c r="AT1195" s="82"/>
      <c r="AU1195" s="83">
        <v>45777</v>
      </c>
      <c r="AV1195" s="82" t="s">
        <v>4979</v>
      </c>
      <c r="AW1195" s="82">
        <v>10</v>
      </c>
      <c r="AX1195" s="83"/>
      <c r="AY1195" s="82" t="s">
        <v>4963</v>
      </c>
      <c r="AZ1195" s="82">
        <v>1</v>
      </c>
      <c r="BA1195" s="82"/>
      <c r="BB1195" s="82"/>
      <c r="BC1195" s="87"/>
      <c r="BD1195" s="87"/>
      <c r="BE1195" s="87"/>
      <c r="BF1195" s="87"/>
      <c r="BG1195" s="82" t="s">
        <v>4888</v>
      </c>
      <c r="BH1195" s="82" t="s">
        <v>8837</v>
      </c>
      <c r="BI1195" s="82"/>
      <c r="BJ1195" s="82"/>
      <c r="BK1195" s="82"/>
      <c r="BL1195" s="86">
        <v>23613218.699999999</v>
      </c>
      <c r="BM1195" s="82">
        <v>0.7228</v>
      </c>
      <c r="BN1195" s="82" t="s">
        <v>4964</v>
      </c>
      <c r="BO1195" s="82"/>
      <c r="BP1195" s="88"/>
      <c r="BQ1195" s="88"/>
      <c r="BR1195" s="88"/>
      <c r="BS1195" s="82"/>
      <c r="BT1195" s="85"/>
    </row>
    <row r="1196" spans="1:72" hidden="1">
      <c r="A1196" s="82" t="s">
        <v>5167</v>
      </c>
      <c r="B1196" s="82" t="s">
        <v>5168</v>
      </c>
      <c r="C1196" s="82" t="s">
        <v>1176</v>
      </c>
      <c r="D1196" s="82" t="s">
        <v>5396</v>
      </c>
      <c r="E1196" s="82" t="s">
        <v>8535</v>
      </c>
      <c r="F1196" s="82" t="s">
        <v>4978</v>
      </c>
      <c r="G1196" s="83"/>
      <c r="H1196" s="84">
        <v>3944</v>
      </c>
      <c r="I1196" s="85"/>
      <c r="J1196" s="82">
        <v>3827.4</v>
      </c>
      <c r="K1196" s="86">
        <v>0</v>
      </c>
      <c r="L1196" s="82"/>
      <c r="M1196" s="82"/>
      <c r="N1196" s="82"/>
      <c r="O1196" s="82"/>
      <c r="P1196" s="82" t="s">
        <v>8536</v>
      </c>
      <c r="Q1196" s="86"/>
      <c r="R1196" s="82">
        <v>0</v>
      </c>
      <c r="S1196" s="86">
        <v>7888</v>
      </c>
      <c r="T1196" s="83">
        <v>45777</v>
      </c>
      <c r="U1196" s="82">
        <v>100</v>
      </c>
      <c r="V1196" s="82">
        <v>6598</v>
      </c>
      <c r="W1196" s="82" t="s">
        <v>4961</v>
      </c>
      <c r="X1196" s="82">
        <v>3283.2388000000001</v>
      </c>
      <c r="Y1196" s="86">
        <v>12949093.710000001</v>
      </c>
      <c r="Z1196" s="86"/>
      <c r="AA1196" s="82">
        <v>3852.7</v>
      </c>
      <c r="AB1196" s="86">
        <v>-0.66</v>
      </c>
      <c r="AC1196" s="86">
        <v>15095265.6</v>
      </c>
      <c r="AD1196" s="86">
        <v>15095265.6</v>
      </c>
      <c r="AE1196" s="86">
        <v>0</v>
      </c>
      <c r="AF1196" s="86">
        <v>2146171.89</v>
      </c>
      <c r="AG1196" s="86">
        <v>2245955.09</v>
      </c>
      <c r="AH1196" s="86">
        <v>-99783.2</v>
      </c>
      <c r="AI1196" s="86"/>
      <c r="AJ1196" s="86">
        <v>3266807812.4299998</v>
      </c>
      <c r="AK1196" s="82">
        <v>0.46210000000000001</v>
      </c>
      <c r="AL1196" s="82" t="s">
        <v>8537</v>
      </c>
      <c r="AM1196" s="82" t="s">
        <v>4979</v>
      </c>
      <c r="AN1196" s="82">
        <v>6894</v>
      </c>
      <c r="AO1196" s="82" t="s">
        <v>8339</v>
      </c>
      <c r="AP1196" s="82"/>
      <c r="AQ1196" s="83">
        <v>45699</v>
      </c>
      <c r="AR1196" s="83"/>
      <c r="AS1196" s="82">
        <v>0</v>
      </c>
      <c r="AT1196" s="82"/>
      <c r="AU1196" s="83">
        <v>45777</v>
      </c>
      <c r="AV1196" s="82" t="s">
        <v>4979</v>
      </c>
      <c r="AW1196" s="82">
        <v>2</v>
      </c>
      <c r="AX1196" s="83"/>
      <c r="AY1196" s="82" t="s">
        <v>4963</v>
      </c>
      <c r="AZ1196" s="82">
        <v>1</v>
      </c>
      <c r="BA1196" s="82"/>
      <c r="BB1196" s="82"/>
      <c r="BC1196" s="87"/>
      <c r="BD1196" s="87"/>
      <c r="BE1196" s="87"/>
      <c r="BF1196" s="87"/>
      <c r="BG1196" s="82" t="s">
        <v>4888</v>
      </c>
      <c r="BH1196" s="82" t="s">
        <v>8837</v>
      </c>
      <c r="BI1196" s="82"/>
      <c r="BJ1196" s="82"/>
      <c r="BK1196" s="82"/>
      <c r="BL1196" s="86">
        <v>15095265.6</v>
      </c>
      <c r="BM1196" s="82">
        <v>0.46210000000000001</v>
      </c>
      <c r="BN1196" s="82" t="s">
        <v>4984</v>
      </c>
      <c r="BO1196" s="82"/>
      <c r="BP1196" s="88"/>
      <c r="BQ1196" s="88"/>
      <c r="BR1196" s="88"/>
      <c r="BS1196" s="82"/>
      <c r="BT1196" s="85"/>
    </row>
    <row r="1197" spans="1:72" hidden="1">
      <c r="A1197" s="82" t="s">
        <v>5167</v>
      </c>
      <c r="B1197" s="82" t="s">
        <v>5168</v>
      </c>
      <c r="C1197" s="82" t="s">
        <v>1195</v>
      </c>
      <c r="D1197" s="82" t="s">
        <v>5365</v>
      </c>
      <c r="E1197" s="82" t="s">
        <v>8458</v>
      </c>
      <c r="F1197" s="82" t="s">
        <v>4978</v>
      </c>
      <c r="G1197" s="83"/>
      <c r="H1197" s="84">
        <v>42984</v>
      </c>
      <c r="I1197" s="85"/>
      <c r="J1197" s="82">
        <v>624.65</v>
      </c>
      <c r="K1197" s="86">
        <v>0</v>
      </c>
      <c r="L1197" s="82"/>
      <c r="M1197" s="82"/>
      <c r="N1197" s="82"/>
      <c r="O1197" s="82"/>
      <c r="P1197" s="82" t="s">
        <v>8459</v>
      </c>
      <c r="Q1197" s="86"/>
      <c r="R1197" s="82">
        <v>0</v>
      </c>
      <c r="S1197" s="86">
        <v>42984</v>
      </c>
      <c r="T1197" s="83">
        <v>45777</v>
      </c>
      <c r="U1197" s="82">
        <v>100</v>
      </c>
      <c r="V1197" s="82">
        <v>6602</v>
      </c>
      <c r="W1197" s="82" t="s">
        <v>4961</v>
      </c>
      <c r="X1197" s="82">
        <v>456.37329999999997</v>
      </c>
      <c r="Y1197" s="86">
        <v>19616749.719999999</v>
      </c>
      <c r="Z1197" s="86"/>
      <c r="AA1197" s="82">
        <v>622.54999999999995</v>
      </c>
      <c r="AB1197" s="86">
        <v>0.34</v>
      </c>
      <c r="AC1197" s="86">
        <v>26849955.600000001</v>
      </c>
      <c r="AD1197" s="86">
        <v>26849955.600000001</v>
      </c>
      <c r="AE1197" s="86">
        <v>0</v>
      </c>
      <c r="AF1197" s="86">
        <v>7233205.8799999999</v>
      </c>
      <c r="AG1197" s="86">
        <v>7142939.4800000004</v>
      </c>
      <c r="AH1197" s="86">
        <v>90266.4</v>
      </c>
      <c r="AI1197" s="86"/>
      <c r="AJ1197" s="86">
        <v>3266807812.4299998</v>
      </c>
      <c r="AK1197" s="82">
        <v>0.82189999999999996</v>
      </c>
      <c r="AL1197" s="82" t="s">
        <v>8460</v>
      </c>
      <c r="AM1197" s="82" t="s">
        <v>4979</v>
      </c>
      <c r="AN1197" s="82">
        <v>6911</v>
      </c>
      <c r="AO1197" s="82" t="s">
        <v>8461</v>
      </c>
      <c r="AP1197" s="82"/>
      <c r="AQ1197" s="83">
        <v>45512</v>
      </c>
      <c r="AR1197" s="83"/>
      <c r="AS1197" s="82">
        <v>0</v>
      </c>
      <c r="AT1197" s="82"/>
      <c r="AU1197" s="83">
        <v>45777</v>
      </c>
      <c r="AV1197" s="82" t="s">
        <v>4979</v>
      </c>
      <c r="AW1197" s="82">
        <v>1</v>
      </c>
      <c r="AX1197" s="83"/>
      <c r="AY1197" s="82" t="s">
        <v>4963</v>
      </c>
      <c r="AZ1197" s="82">
        <v>1</v>
      </c>
      <c r="BA1197" s="82"/>
      <c r="BB1197" s="82"/>
      <c r="BC1197" s="87"/>
      <c r="BD1197" s="87"/>
      <c r="BE1197" s="87"/>
      <c r="BF1197" s="87"/>
      <c r="BG1197" s="82" t="s">
        <v>4888</v>
      </c>
      <c r="BH1197" s="82" t="s">
        <v>8837</v>
      </c>
      <c r="BI1197" s="82"/>
      <c r="BJ1197" s="82"/>
      <c r="BK1197" s="82"/>
      <c r="BL1197" s="86">
        <v>26849955.600000001</v>
      </c>
      <c r="BM1197" s="82">
        <v>0.82189999999999996</v>
      </c>
      <c r="BN1197" s="82" t="s">
        <v>8462</v>
      </c>
      <c r="BO1197" s="82"/>
      <c r="BP1197" s="88"/>
      <c r="BQ1197" s="88"/>
      <c r="BR1197" s="88"/>
      <c r="BS1197" s="82"/>
      <c r="BT1197" s="85"/>
    </row>
    <row r="1198" spans="1:72" hidden="1">
      <c r="A1198" s="82" t="s">
        <v>5167</v>
      </c>
      <c r="B1198" s="82" t="s">
        <v>5168</v>
      </c>
      <c r="C1198" s="82" t="s">
        <v>1208</v>
      </c>
      <c r="D1198" s="82" t="s">
        <v>5263</v>
      </c>
      <c r="E1198" s="82" t="s">
        <v>8328</v>
      </c>
      <c r="F1198" s="82" t="s">
        <v>4978</v>
      </c>
      <c r="G1198" s="83"/>
      <c r="H1198" s="84">
        <v>26363</v>
      </c>
      <c r="I1198" s="85"/>
      <c r="J1198" s="82">
        <v>2342.1</v>
      </c>
      <c r="K1198" s="86">
        <v>0</v>
      </c>
      <c r="L1198" s="82"/>
      <c r="M1198" s="82"/>
      <c r="N1198" s="82"/>
      <c r="O1198" s="82"/>
      <c r="P1198" s="82" t="s">
        <v>8329</v>
      </c>
      <c r="Q1198" s="86"/>
      <c r="R1198" s="82">
        <v>0</v>
      </c>
      <c r="S1198" s="86">
        <v>26363</v>
      </c>
      <c r="T1198" s="83">
        <v>45777</v>
      </c>
      <c r="U1198" s="82">
        <v>100</v>
      </c>
      <c r="V1198" s="82">
        <v>6607</v>
      </c>
      <c r="W1198" s="82" t="s">
        <v>4961</v>
      </c>
      <c r="X1198" s="82">
        <v>2478.9501</v>
      </c>
      <c r="Y1198" s="86">
        <v>65352560.670000002</v>
      </c>
      <c r="Z1198" s="86"/>
      <c r="AA1198" s="82">
        <v>2321.6999999999998</v>
      </c>
      <c r="AB1198" s="86">
        <v>0.88</v>
      </c>
      <c r="AC1198" s="86">
        <v>61744782.299999997</v>
      </c>
      <c r="AD1198" s="86">
        <v>61744782.299999997</v>
      </c>
      <c r="AE1198" s="86">
        <v>0</v>
      </c>
      <c r="AF1198" s="86">
        <v>-3607778.37</v>
      </c>
      <c r="AG1198" s="86">
        <v>-4145583.57</v>
      </c>
      <c r="AH1198" s="86">
        <v>537805.19999999995</v>
      </c>
      <c r="AI1198" s="86"/>
      <c r="AJ1198" s="86">
        <v>3266807812.4299998</v>
      </c>
      <c r="AK1198" s="82">
        <v>1.8900999999999999</v>
      </c>
      <c r="AL1198" s="82" t="s">
        <v>8330</v>
      </c>
      <c r="AM1198" s="82" t="s">
        <v>4979</v>
      </c>
      <c r="AN1198" s="82">
        <v>6926</v>
      </c>
      <c r="AO1198" s="82" t="s">
        <v>8329</v>
      </c>
      <c r="AP1198" s="82"/>
      <c r="AQ1198" s="83">
        <v>45601</v>
      </c>
      <c r="AR1198" s="83"/>
      <c r="AS1198" s="82">
        <v>0</v>
      </c>
      <c r="AT1198" s="82"/>
      <c r="AU1198" s="83">
        <v>45777</v>
      </c>
      <c r="AV1198" s="82" t="s">
        <v>4979</v>
      </c>
      <c r="AW1198" s="82">
        <v>1</v>
      </c>
      <c r="AX1198" s="83"/>
      <c r="AY1198" s="82" t="s">
        <v>4963</v>
      </c>
      <c r="AZ1198" s="82">
        <v>1</v>
      </c>
      <c r="BA1198" s="82"/>
      <c r="BB1198" s="82"/>
      <c r="BC1198" s="87"/>
      <c r="BD1198" s="87"/>
      <c r="BE1198" s="87"/>
      <c r="BF1198" s="87"/>
      <c r="BG1198" s="82" t="s">
        <v>4888</v>
      </c>
      <c r="BH1198" s="82" t="s">
        <v>8837</v>
      </c>
      <c r="BI1198" s="82"/>
      <c r="BJ1198" s="82"/>
      <c r="BK1198" s="82"/>
      <c r="BL1198" s="86">
        <v>61744782.299999997</v>
      </c>
      <c r="BM1198" s="82">
        <v>1.8900999999999999</v>
      </c>
      <c r="BN1198" s="82" t="s">
        <v>4980</v>
      </c>
      <c r="BO1198" s="82"/>
      <c r="BP1198" s="88"/>
      <c r="BQ1198" s="88"/>
      <c r="BR1198" s="88"/>
      <c r="BS1198" s="82"/>
      <c r="BT1198" s="85"/>
    </row>
    <row r="1199" spans="1:72" hidden="1">
      <c r="A1199" s="82" t="s">
        <v>5167</v>
      </c>
      <c r="B1199" s="82" t="s">
        <v>5168</v>
      </c>
      <c r="C1199" s="82" t="s">
        <v>1268</v>
      </c>
      <c r="D1199" s="82" t="s">
        <v>5255</v>
      </c>
      <c r="E1199" s="82" t="s">
        <v>8275</v>
      </c>
      <c r="F1199" s="82" t="s">
        <v>4978</v>
      </c>
      <c r="G1199" s="83"/>
      <c r="H1199" s="84">
        <v>205526</v>
      </c>
      <c r="I1199" s="85"/>
      <c r="J1199" s="82">
        <v>1427</v>
      </c>
      <c r="K1199" s="86">
        <v>0</v>
      </c>
      <c r="L1199" s="82"/>
      <c r="M1199" s="82"/>
      <c r="N1199" s="82"/>
      <c r="O1199" s="82"/>
      <c r="P1199" s="82" t="s">
        <v>4960</v>
      </c>
      <c r="Q1199" s="86"/>
      <c r="R1199" s="82">
        <v>0</v>
      </c>
      <c r="S1199" s="86">
        <v>411052</v>
      </c>
      <c r="T1199" s="83">
        <v>45777</v>
      </c>
      <c r="U1199" s="82">
        <v>100</v>
      </c>
      <c r="V1199" s="82">
        <v>6616</v>
      </c>
      <c r="W1199" s="82" t="s">
        <v>4961</v>
      </c>
      <c r="X1199" s="82">
        <v>934.10119999999995</v>
      </c>
      <c r="Y1199" s="86">
        <v>191982082.97</v>
      </c>
      <c r="Z1199" s="86"/>
      <c r="AA1199" s="82">
        <v>1429.8</v>
      </c>
      <c r="AB1199" s="86">
        <v>-0.2</v>
      </c>
      <c r="AC1199" s="86">
        <v>293285602</v>
      </c>
      <c r="AD1199" s="86">
        <v>293285602</v>
      </c>
      <c r="AE1199" s="86">
        <v>0</v>
      </c>
      <c r="AF1199" s="86">
        <v>101303519.03</v>
      </c>
      <c r="AG1199" s="86">
        <v>101878991.83</v>
      </c>
      <c r="AH1199" s="86">
        <v>-575472.80000000005</v>
      </c>
      <c r="AI1199" s="86"/>
      <c r="AJ1199" s="86">
        <v>3266807812.4299998</v>
      </c>
      <c r="AK1199" s="82">
        <v>8.9777000000000005</v>
      </c>
      <c r="AL1199" s="82" t="s">
        <v>8331</v>
      </c>
      <c r="AM1199" s="82" t="s">
        <v>4979</v>
      </c>
      <c r="AN1199" s="82">
        <v>6960</v>
      </c>
      <c r="AO1199" s="82" t="s">
        <v>4962</v>
      </c>
      <c r="AP1199" s="82"/>
      <c r="AQ1199" s="83">
        <v>45513</v>
      </c>
      <c r="AR1199" s="83"/>
      <c r="AS1199" s="82">
        <v>0</v>
      </c>
      <c r="AT1199" s="82"/>
      <c r="AU1199" s="83">
        <v>45777</v>
      </c>
      <c r="AV1199" s="82" t="s">
        <v>4979</v>
      </c>
      <c r="AW1199" s="82">
        <v>2</v>
      </c>
      <c r="AX1199" s="83"/>
      <c r="AY1199" s="82" t="s">
        <v>4963</v>
      </c>
      <c r="AZ1199" s="82">
        <v>1</v>
      </c>
      <c r="BA1199" s="82"/>
      <c r="BB1199" s="82"/>
      <c r="BC1199" s="87"/>
      <c r="BD1199" s="87"/>
      <c r="BE1199" s="87"/>
      <c r="BF1199" s="87"/>
      <c r="BG1199" s="82" t="s">
        <v>4888</v>
      </c>
      <c r="BH1199" s="82" t="s">
        <v>8837</v>
      </c>
      <c r="BI1199" s="82"/>
      <c r="BJ1199" s="82"/>
      <c r="BK1199" s="82"/>
      <c r="BL1199" s="86">
        <v>293285602</v>
      </c>
      <c r="BM1199" s="82">
        <v>8.9777000000000005</v>
      </c>
      <c r="BN1199" s="82" t="s">
        <v>4964</v>
      </c>
      <c r="BO1199" s="82"/>
      <c r="BP1199" s="88"/>
      <c r="BQ1199" s="88"/>
      <c r="BR1199" s="88"/>
      <c r="BS1199" s="82"/>
      <c r="BT1199" s="85"/>
    </row>
    <row r="1200" spans="1:72" hidden="1">
      <c r="A1200" s="82" t="s">
        <v>5167</v>
      </c>
      <c r="B1200" s="82" t="s">
        <v>5168</v>
      </c>
      <c r="C1200" s="82" t="s">
        <v>1365</v>
      </c>
      <c r="D1200" s="82" t="s">
        <v>5361</v>
      </c>
      <c r="E1200" s="82" t="s">
        <v>8373</v>
      </c>
      <c r="F1200" s="82" t="s">
        <v>4978</v>
      </c>
      <c r="G1200" s="83"/>
      <c r="H1200" s="84">
        <v>19545</v>
      </c>
      <c r="I1200" s="85"/>
      <c r="J1200" s="82">
        <v>838.4</v>
      </c>
      <c r="K1200" s="86">
        <v>0</v>
      </c>
      <c r="L1200" s="82"/>
      <c r="M1200" s="82"/>
      <c r="N1200" s="82"/>
      <c r="O1200" s="82"/>
      <c r="P1200" s="82" t="s">
        <v>4960</v>
      </c>
      <c r="Q1200" s="86"/>
      <c r="R1200" s="82">
        <v>0</v>
      </c>
      <c r="S1200" s="86">
        <v>195450</v>
      </c>
      <c r="T1200" s="83">
        <v>45777</v>
      </c>
      <c r="U1200" s="82">
        <v>100</v>
      </c>
      <c r="V1200" s="82">
        <v>6635</v>
      </c>
      <c r="W1200" s="82" t="s">
        <v>4961</v>
      </c>
      <c r="X1200" s="82">
        <v>1325.2684999999999</v>
      </c>
      <c r="Y1200" s="86">
        <v>25902372.760000002</v>
      </c>
      <c r="Z1200" s="86"/>
      <c r="AA1200" s="82">
        <v>836.95</v>
      </c>
      <c r="AB1200" s="86">
        <v>0.17</v>
      </c>
      <c r="AC1200" s="86">
        <v>16386528</v>
      </c>
      <c r="AD1200" s="86">
        <v>16386528</v>
      </c>
      <c r="AE1200" s="86">
        <v>0</v>
      </c>
      <c r="AF1200" s="86">
        <v>-9515844.7599999998</v>
      </c>
      <c r="AG1200" s="86">
        <v>-9544185.0099999998</v>
      </c>
      <c r="AH1200" s="86">
        <v>28340.25</v>
      </c>
      <c r="AI1200" s="86"/>
      <c r="AJ1200" s="86">
        <v>3266807812.4299998</v>
      </c>
      <c r="AK1200" s="82">
        <v>0.50160000000000005</v>
      </c>
      <c r="AL1200" s="82" t="s">
        <v>8470</v>
      </c>
      <c r="AM1200" s="82" t="s">
        <v>4979</v>
      </c>
      <c r="AN1200" s="82">
        <v>7072</v>
      </c>
      <c r="AO1200" s="82" t="s">
        <v>4962</v>
      </c>
      <c r="AP1200" s="82"/>
      <c r="AQ1200" s="83">
        <v>45470</v>
      </c>
      <c r="AR1200" s="83"/>
      <c r="AS1200" s="82">
        <v>0</v>
      </c>
      <c r="AT1200" s="82"/>
      <c r="AU1200" s="83">
        <v>45777</v>
      </c>
      <c r="AV1200" s="82" t="s">
        <v>4979</v>
      </c>
      <c r="AW1200" s="82">
        <v>10</v>
      </c>
      <c r="AX1200" s="83"/>
      <c r="AY1200" s="82" t="s">
        <v>4963</v>
      </c>
      <c r="AZ1200" s="82">
        <v>1</v>
      </c>
      <c r="BA1200" s="82"/>
      <c r="BB1200" s="82"/>
      <c r="BC1200" s="87"/>
      <c r="BD1200" s="87"/>
      <c r="BE1200" s="87"/>
      <c r="BF1200" s="87"/>
      <c r="BG1200" s="82" t="s">
        <v>4888</v>
      </c>
      <c r="BH1200" s="82" t="s">
        <v>8837</v>
      </c>
      <c r="BI1200" s="82"/>
      <c r="BJ1200" s="82"/>
      <c r="BK1200" s="82"/>
      <c r="BL1200" s="86">
        <v>16386528</v>
      </c>
      <c r="BM1200" s="82">
        <v>0.50160000000000005</v>
      </c>
      <c r="BN1200" s="82" t="s">
        <v>4964</v>
      </c>
      <c r="BO1200" s="82"/>
      <c r="BP1200" s="88"/>
      <c r="BQ1200" s="88"/>
      <c r="BR1200" s="88"/>
      <c r="BS1200" s="82"/>
      <c r="BT1200" s="85"/>
    </row>
    <row r="1201" spans="1:72" hidden="1">
      <c r="A1201" s="82" t="s">
        <v>5167</v>
      </c>
      <c r="B1201" s="82" t="s">
        <v>5168</v>
      </c>
      <c r="C1201" s="82" t="s">
        <v>1375</v>
      </c>
      <c r="D1201" s="82" t="s">
        <v>3361</v>
      </c>
      <c r="E1201" s="82" t="s">
        <v>8332</v>
      </c>
      <c r="F1201" s="82" t="s">
        <v>4978</v>
      </c>
      <c r="G1201" s="83"/>
      <c r="H1201" s="84">
        <v>107657</v>
      </c>
      <c r="I1201" s="85"/>
      <c r="J1201" s="82">
        <v>1500.1</v>
      </c>
      <c r="K1201" s="86">
        <v>0</v>
      </c>
      <c r="L1201" s="82"/>
      <c r="M1201" s="82"/>
      <c r="N1201" s="82"/>
      <c r="O1201" s="82"/>
      <c r="P1201" s="82" t="s">
        <v>4981</v>
      </c>
      <c r="Q1201" s="86"/>
      <c r="R1201" s="82">
        <v>0</v>
      </c>
      <c r="S1201" s="86">
        <v>538285</v>
      </c>
      <c r="T1201" s="83">
        <v>45777</v>
      </c>
      <c r="U1201" s="82">
        <v>100</v>
      </c>
      <c r="V1201" s="82">
        <v>6637</v>
      </c>
      <c r="W1201" s="82" t="s">
        <v>4961</v>
      </c>
      <c r="X1201" s="82">
        <v>1368.2412999999999</v>
      </c>
      <c r="Y1201" s="86">
        <v>147300757.47999999</v>
      </c>
      <c r="Z1201" s="86"/>
      <c r="AA1201" s="82">
        <v>1497.5</v>
      </c>
      <c r="AB1201" s="86">
        <v>0.17</v>
      </c>
      <c r="AC1201" s="86">
        <v>161496265.69999999</v>
      </c>
      <c r="AD1201" s="86">
        <v>161496265.69999999</v>
      </c>
      <c r="AE1201" s="86">
        <v>0</v>
      </c>
      <c r="AF1201" s="86">
        <v>14195508.220000001</v>
      </c>
      <c r="AG1201" s="86">
        <v>13915600.02</v>
      </c>
      <c r="AH1201" s="86">
        <v>279908.2</v>
      </c>
      <c r="AI1201" s="86"/>
      <c r="AJ1201" s="86">
        <v>3266807812.4299998</v>
      </c>
      <c r="AK1201" s="82">
        <v>4.9435000000000002</v>
      </c>
      <c r="AL1201" s="82" t="s">
        <v>8333</v>
      </c>
      <c r="AM1201" s="82" t="s">
        <v>4979</v>
      </c>
      <c r="AN1201" s="82">
        <v>7079</v>
      </c>
      <c r="AO1201" s="82" t="s">
        <v>4982</v>
      </c>
      <c r="AP1201" s="82"/>
      <c r="AQ1201" s="83">
        <v>45593</v>
      </c>
      <c r="AR1201" s="83"/>
      <c r="AS1201" s="82">
        <v>0</v>
      </c>
      <c r="AT1201" s="82"/>
      <c r="AU1201" s="83">
        <v>45777</v>
      </c>
      <c r="AV1201" s="82" t="s">
        <v>4979</v>
      </c>
      <c r="AW1201" s="82">
        <v>5</v>
      </c>
      <c r="AX1201" s="83"/>
      <c r="AY1201" s="82" t="s">
        <v>4963</v>
      </c>
      <c r="AZ1201" s="82">
        <v>1</v>
      </c>
      <c r="BA1201" s="82"/>
      <c r="BB1201" s="82"/>
      <c r="BC1201" s="87"/>
      <c r="BD1201" s="87"/>
      <c r="BE1201" s="87"/>
      <c r="BF1201" s="87"/>
      <c r="BG1201" s="82" t="s">
        <v>4888</v>
      </c>
      <c r="BH1201" s="82" t="s">
        <v>8837</v>
      </c>
      <c r="BI1201" s="82"/>
      <c r="BJ1201" s="82"/>
      <c r="BK1201" s="82"/>
      <c r="BL1201" s="86">
        <v>161496265.69999999</v>
      </c>
      <c r="BM1201" s="82">
        <v>4.9435000000000002</v>
      </c>
      <c r="BN1201" s="82" t="s">
        <v>4983</v>
      </c>
      <c r="BO1201" s="82"/>
      <c r="BP1201" s="88"/>
      <c r="BQ1201" s="88"/>
      <c r="BR1201" s="88"/>
      <c r="BS1201" s="82"/>
      <c r="BT1201" s="85"/>
    </row>
    <row r="1202" spans="1:72" hidden="1">
      <c r="A1202" s="82" t="s">
        <v>5167</v>
      </c>
      <c r="B1202" s="82" t="s">
        <v>5168</v>
      </c>
      <c r="C1202" s="82" t="s">
        <v>1431</v>
      </c>
      <c r="D1202" s="82" t="s">
        <v>3362</v>
      </c>
      <c r="E1202" s="82" t="s">
        <v>8471</v>
      </c>
      <c r="F1202" s="82" t="s">
        <v>4978</v>
      </c>
      <c r="G1202" s="83"/>
      <c r="H1202" s="84">
        <v>275721</v>
      </c>
      <c r="I1202" s="85"/>
      <c r="J1202" s="82">
        <v>425.8</v>
      </c>
      <c r="K1202" s="86">
        <v>0</v>
      </c>
      <c r="L1202" s="82"/>
      <c r="M1202" s="82"/>
      <c r="N1202" s="82"/>
      <c r="O1202" s="82"/>
      <c r="P1202" s="82" t="s">
        <v>8329</v>
      </c>
      <c r="Q1202" s="86"/>
      <c r="R1202" s="82">
        <v>0</v>
      </c>
      <c r="S1202" s="86">
        <v>275721</v>
      </c>
      <c r="T1202" s="83">
        <v>45777</v>
      </c>
      <c r="U1202" s="82">
        <v>100</v>
      </c>
      <c r="V1202" s="82">
        <v>6614</v>
      </c>
      <c r="W1202" s="82" t="s">
        <v>4961</v>
      </c>
      <c r="X1202" s="82">
        <v>400.0813</v>
      </c>
      <c r="Y1202" s="86">
        <v>110310812.06999999</v>
      </c>
      <c r="Z1202" s="86"/>
      <c r="AA1202" s="82">
        <v>426</v>
      </c>
      <c r="AB1202" s="86">
        <v>-0.05</v>
      </c>
      <c r="AC1202" s="86">
        <v>117402001.8</v>
      </c>
      <c r="AD1202" s="86">
        <v>117402001.8</v>
      </c>
      <c r="AE1202" s="86">
        <v>0</v>
      </c>
      <c r="AF1202" s="86">
        <v>7091189.7300000004</v>
      </c>
      <c r="AG1202" s="86">
        <v>7146333.9299999997</v>
      </c>
      <c r="AH1202" s="86">
        <v>-55144.2</v>
      </c>
      <c r="AI1202" s="86"/>
      <c r="AJ1202" s="86">
        <v>3266807812.4299998</v>
      </c>
      <c r="AK1202" s="82">
        <v>3.5937999999999999</v>
      </c>
      <c r="AL1202" s="82" t="s">
        <v>8472</v>
      </c>
      <c r="AM1202" s="82" t="s">
        <v>4979</v>
      </c>
      <c r="AN1202" s="82">
        <v>7110</v>
      </c>
      <c r="AO1202" s="82" t="s">
        <v>8329</v>
      </c>
      <c r="AP1202" s="82"/>
      <c r="AQ1202" s="83">
        <v>45699</v>
      </c>
      <c r="AR1202" s="83"/>
      <c r="AS1202" s="82">
        <v>0</v>
      </c>
      <c r="AT1202" s="82"/>
      <c r="AU1202" s="83">
        <v>45777</v>
      </c>
      <c r="AV1202" s="82" t="s">
        <v>4979</v>
      </c>
      <c r="AW1202" s="82">
        <v>1</v>
      </c>
      <c r="AX1202" s="83"/>
      <c r="AY1202" s="82" t="s">
        <v>4963</v>
      </c>
      <c r="AZ1202" s="82">
        <v>1</v>
      </c>
      <c r="BA1202" s="82"/>
      <c r="BB1202" s="82"/>
      <c r="BC1202" s="87"/>
      <c r="BD1202" s="87"/>
      <c r="BE1202" s="87"/>
      <c r="BF1202" s="87"/>
      <c r="BG1202" s="82" t="s">
        <v>4888</v>
      </c>
      <c r="BH1202" s="82" t="s">
        <v>8837</v>
      </c>
      <c r="BI1202" s="82"/>
      <c r="BJ1202" s="82"/>
      <c r="BK1202" s="82"/>
      <c r="BL1202" s="86">
        <v>117402001.8</v>
      </c>
      <c r="BM1202" s="82">
        <v>3.5937999999999999</v>
      </c>
      <c r="BN1202" s="82" t="s">
        <v>4980</v>
      </c>
      <c r="BO1202" s="82"/>
      <c r="BP1202" s="88"/>
      <c r="BQ1202" s="88"/>
      <c r="BR1202" s="88"/>
      <c r="BS1202" s="82"/>
      <c r="BT1202" s="85"/>
    </row>
    <row r="1203" spans="1:72" hidden="1">
      <c r="A1203" s="82" t="s">
        <v>5167</v>
      </c>
      <c r="B1203" s="82" t="s">
        <v>5168</v>
      </c>
      <c r="C1203" s="82" t="s">
        <v>1485</v>
      </c>
      <c r="D1203" s="82" t="s">
        <v>9241</v>
      </c>
      <c r="E1203" s="82" t="s">
        <v>9242</v>
      </c>
      <c r="F1203" s="82" t="s">
        <v>4978</v>
      </c>
      <c r="G1203" s="83"/>
      <c r="H1203" s="84">
        <v>97532</v>
      </c>
      <c r="I1203" s="85"/>
      <c r="J1203" s="82">
        <v>260.42</v>
      </c>
      <c r="K1203" s="86">
        <v>0</v>
      </c>
      <c r="L1203" s="82"/>
      <c r="M1203" s="82"/>
      <c r="N1203" s="82"/>
      <c r="O1203" s="82"/>
      <c r="P1203" s="82" t="s">
        <v>8376</v>
      </c>
      <c r="Q1203" s="86"/>
      <c r="R1203" s="82">
        <v>0</v>
      </c>
      <c r="S1203" s="86">
        <v>975320</v>
      </c>
      <c r="T1203" s="83">
        <v>45777</v>
      </c>
      <c r="U1203" s="82">
        <v>100</v>
      </c>
      <c r="V1203" s="82">
        <v>159866</v>
      </c>
      <c r="W1203" s="82" t="s">
        <v>4961</v>
      </c>
      <c r="X1203" s="82">
        <v>228.30410000000001</v>
      </c>
      <c r="Y1203" s="86">
        <v>22266955.149999999</v>
      </c>
      <c r="Z1203" s="86"/>
      <c r="AA1203" s="82">
        <v>257.63</v>
      </c>
      <c r="AB1203" s="86">
        <v>1.08</v>
      </c>
      <c r="AC1203" s="86">
        <v>25399283.440000001</v>
      </c>
      <c r="AD1203" s="86">
        <v>25399283.440000001</v>
      </c>
      <c r="AE1203" s="86">
        <v>0</v>
      </c>
      <c r="AF1203" s="86">
        <v>3132328.29</v>
      </c>
      <c r="AG1203" s="86">
        <v>2860214.01</v>
      </c>
      <c r="AH1203" s="86">
        <v>272114.28000000003</v>
      </c>
      <c r="AI1203" s="86"/>
      <c r="AJ1203" s="86">
        <v>3266807812.4299998</v>
      </c>
      <c r="AK1203" s="82">
        <v>0.77749999999999997</v>
      </c>
      <c r="AL1203" s="82" t="s">
        <v>9243</v>
      </c>
      <c r="AM1203" s="82" t="s">
        <v>4979</v>
      </c>
      <c r="AN1203" s="82">
        <v>797258</v>
      </c>
      <c r="AO1203" s="82" t="s">
        <v>8280</v>
      </c>
      <c r="AP1203" s="82"/>
      <c r="AQ1203" s="83">
        <v>44790</v>
      </c>
      <c r="AR1203" s="83"/>
      <c r="AS1203" s="82">
        <v>0</v>
      </c>
      <c r="AT1203" s="82"/>
      <c r="AU1203" s="83">
        <v>45777</v>
      </c>
      <c r="AV1203" s="82" t="s">
        <v>4979</v>
      </c>
      <c r="AW1203" s="82">
        <v>10</v>
      </c>
      <c r="AX1203" s="83"/>
      <c r="AY1203" s="82" t="s">
        <v>4963</v>
      </c>
      <c r="AZ1203" s="82">
        <v>1</v>
      </c>
      <c r="BA1203" s="82"/>
      <c r="BB1203" s="82"/>
      <c r="BC1203" s="87"/>
      <c r="BD1203" s="87"/>
      <c r="BE1203" s="87"/>
      <c r="BF1203" s="87"/>
      <c r="BG1203" s="82" t="s">
        <v>4888</v>
      </c>
      <c r="BH1203" s="82" t="s">
        <v>8837</v>
      </c>
      <c r="BI1203" s="82"/>
      <c r="BJ1203" s="82"/>
      <c r="BK1203" s="82"/>
      <c r="BL1203" s="86">
        <v>25399283.440000001</v>
      </c>
      <c r="BM1203" s="82">
        <v>0.77749999999999997</v>
      </c>
      <c r="BN1203" s="82" t="s">
        <v>4964</v>
      </c>
      <c r="BO1203" s="82"/>
      <c r="BP1203" s="88"/>
      <c r="BQ1203" s="88"/>
      <c r="BR1203" s="88"/>
      <c r="BS1203" s="82"/>
      <c r="BT1203" s="85"/>
    </row>
    <row r="1204" spans="1:72" hidden="1">
      <c r="A1204" s="82" t="s">
        <v>5167</v>
      </c>
      <c r="B1204" s="82" t="s">
        <v>5168</v>
      </c>
      <c r="C1204" s="82" t="s">
        <v>1522</v>
      </c>
      <c r="D1204" s="82" t="s">
        <v>5313</v>
      </c>
      <c r="E1204" s="82" t="s">
        <v>8477</v>
      </c>
      <c r="F1204" s="82" t="s">
        <v>4978</v>
      </c>
      <c r="G1204" s="83"/>
      <c r="H1204" s="84">
        <v>28324</v>
      </c>
      <c r="I1204" s="85"/>
      <c r="J1204" s="82">
        <v>1029.8</v>
      </c>
      <c r="K1204" s="86">
        <v>0</v>
      </c>
      <c r="L1204" s="82"/>
      <c r="M1204" s="82"/>
      <c r="N1204" s="82"/>
      <c r="O1204" s="82"/>
      <c r="P1204" s="82" t="s">
        <v>8474</v>
      </c>
      <c r="Q1204" s="86"/>
      <c r="R1204" s="82">
        <v>0</v>
      </c>
      <c r="S1204" s="86">
        <v>28324</v>
      </c>
      <c r="T1204" s="83">
        <v>45777</v>
      </c>
      <c r="U1204" s="82">
        <v>100</v>
      </c>
      <c r="V1204" s="82">
        <v>6644</v>
      </c>
      <c r="W1204" s="82" t="s">
        <v>4961</v>
      </c>
      <c r="X1204" s="82">
        <v>761.12</v>
      </c>
      <c r="Y1204" s="86">
        <v>21557962.920000002</v>
      </c>
      <c r="Z1204" s="86"/>
      <c r="AA1204" s="82">
        <v>1035.5999999999999</v>
      </c>
      <c r="AB1204" s="86">
        <v>-0.56000000000000005</v>
      </c>
      <c r="AC1204" s="86">
        <v>29168055.199999999</v>
      </c>
      <c r="AD1204" s="86">
        <v>29168055.199999999</v>
      </c>
      <c r="AE1204" s="86">
        <v>0</v>
      </c>
      <c r="AF1204" s="86">
        <v>7610092.2800000003</v>
      </c>
      <c r="AG1204" s="86">
        <v>7774371.4800000004</v>
      </c>
      <c r="AH1204" s="86">
        <v>-164279.20000000001</v>
      </c>
      <c r="AI1204" s="86"/>
      <c r="AJ1204" s="86">
        <v>3266807812.4299998</v>
      </c>
      <c r="AK1204" s="82">
        <v>0.89290000000000003</v>
      </c>
      <c r="AL1204" s="82" t="s">
        <v>8478</v>
      </c>
      <c r="AM1204" s="82" t="s">
        <v>4979</v>
      </c>
      <c r="AN1204" s="82">
        <v>7179</v>
      </c>
      <c r="AO1204" s="82" t="s">
        <v>8476</v>
      </c>
      <c r="AP1204" s="82"/>
      <c r="AQ1204" s="83">
        <v>45481</v>
      </c>
      <c r="AR1204" s="83"/>
      <c r="AS1204" s="82">
        <v>0</v>
      </c>
      <c r="AT1204" s="82"/>
      <c r="AU1204" s="83">
        <v>45777</v>
      </c>
      <c r="AV1204" s="82" t="s">
        <v>4979</v>
      </c>
      <c r="AW1204" s="82">
        <v>1</v>
      </c>
      <c r="AX1204" s="83"/>
      <c r="AY1204" s="82" t="s">
        <v>4963</v>
      </c>
      <c r="AZ1204" s="82">
        <v>1</v>
      </c>
      <c r="BA1204" s="82"/>
      <c r="BB1204" s="82"/>
      <c r="BC1204" s="87"/>
      <c r="BD1204" s="87"/>
      <c r="BE1204" s="87"/>
      <c r="BF1204" s="87"/>
      <c r="BG1204" s="82" t="s">
        <v>4888</v>
      </c>
      <c r="BH1204" s="82" t="s">
        <v>8837</v>
      </c>
      <c r="BI1204" s="82"/>
      <c r="BJ1204" s="82"/>
      <c r="BK1204" s="82"/>
      <c r="BL1204" s="86">
        <v>29168055.199999999</v>
      </c>
      <c r="BM1204" s="82">
        <v>0.89290000000000003</v>
      </c>
      <c r="BN1204" s="82" t="s">
        <v>8462</v>
      </c>
      <c r="BO1204" s="82"/>
      <c r="BP1204" s="88"/>
      <c r="BQ1204" s="88"/>
      <c r="BR1204" s="88"/>
      <c r="BS1204" s="82"/>
      <c r="BT1204" s="85"/>
    </row>
    <row r="1205" spans="1:72" hidden="1">
      <c r="A1205" s="82" t="s">
        <v>5167</v>
      </c>
      <c r="B1205" s="82" t="s">
        <v>5168</v>
      </c>
      <c r="C1205" s="82" t="s">
        <v>1639</v>
      </c>
      <c r="D1205" s="82" t="s">
        <v>8479</v>
      </c>
      <c r="E1205" s="82" t="s">
        <v>8277</v>
      </c>
      <c r="F1205" s="82" t="s">
        <v>4978</v>
      </c>
      <c r="G1205" s="83"/>
      <c r="H1205" s="84">
        <v>43757</v>
      </c>
      <c r="I1205" s="85"/>
      <c r="J1205" s="82">
        <v>2208.1</v>
      </c>
      <c r="K1205" s="86">
        <v>0</v>
      </c>
      <c r="L1205" s="82"/>
      <c r="M1205" s="82"/>
      <c r="N1205" s="82"/>
      <c r="O1205" s="82"/>
      <c r="P1205" s="82" t="s">
        <v>4960</v>
      </c>
      <c r="Q1205" s="86"/>
      <c r="R1205" s="82">
        <v>0</v>
      </c>
      <c r="S1205" s="86">
        <v>218785</v>
      </c>
      <c r="T1205" s="83">
        <v>45777</v>
      </c>
      <c r="U1205" s="82">
        <v>100</v>
      </c>
      <c r="V1205" s="82">
        <v>6665</v>
      </c>
      <c r="W1205" s="82" t="s">
        <v>4961</v>
      </c>
      <c r="X1205" s="82">
        <v>1801.0418</v>
      </c>
      <c r="Y1205" s="86">
        <v>78808186.810000002</v>
      </c>
      <c r="Z1205" s="86"/>
      <c r="AA1205" s="82">
        <v>2205</v>
      </c>
      <c r="AB1205" s="86">
        <v>0.14000000000000001</v>
      </c>
      <c r="AC1205" s="86">
        <v>96619831.700000003</v>
      </c>
      <c r="AD1205" s="86">
        <v>96619831.700000003</v>
      </c>
      <c r="AE1205" s="86">
        <v>0</v>
      </c>
      <c r="AF1205" s="86">
        <v>17811644.890000001</v>
      </c>
      <c r="AG1205" s="86">
        <v>17675998.190000001</v>
      </c>
      <c r="AH1205" s="86">
        <v>135646.70000000001</v>
      </c>
      <c r="AI1205" s="86"/>
      <c r="AJ1205" s="86">
        <v>3266807812.4299998</v>
      </c>
      <c r="AK1205" s="82">
        <v>2.9575999999999998</v>
      </c>
      <c r="AL1205" s="82" t="s">
        <v>8480</v>
      </c>
      <c r="AM1205" s="82" t="s">
        <v>4979</v>
      </c>
      <c r="AN1205" s="82">
        <v>7263</v>
      </c>
      <c r="AO1205" s="82" t="s">
        <v>4962</v>
      </c>
      <c r="AP1205" s="82"/>
      <c r="AQ1205" s="83">
        <v>45491</v>
      </c>
      <c r="AR1205" s="83"/>
      <c r="AS1205" s="82">
        <v>0</v>
      </c>
      <c r="AT1205" s="82"/>
      <c r="AU1205" s="83">
        <v>45777</v>
      </c>
      <c r="AV1205" s="82" t="s">
        <v>4979</v>
      </c>
      <c r="AW1205" s="82">
        <v>5</v>
      </c>
      <c r="AX1205" s="83"/>
      <c r="AY1205" s="82" t="s">
        <v>4963</v>
      </c>
      <c r="AZ1205" s="82">
        <v>1</v>
      </c>
      <c r="BA1205" s="82"/>
      <c r="BB1205" s="82"/>
      <c r="BC1205" s="87"/>
      <c r="BD1205" s="87"/>
      <c r="BE1205" s="87"/>
      <c r="BF1205" s="87"/>
      <c r="BG1205" s="82" t="s">
        <v>4888</v>
      </c>
      <c r="BH1205" s="82" t="s">
        <v>8837</v>
      </c>
      <c r="BI1205" s="82"/>
      <c r="BJ1205" s="82"/>
      <c r="BK1205" s="82"/>
      <c r="BL1205" s="86">
        <v>96619831.700000003</v>
      </c>
      <c r="BM1205" s="82">
        <v>2.9575999999999998</v>
      </c>
      <c r="BN1205" s="82" t="s">
        <v>4964</v>
      </c>
      <c r="BO1205" s="82"/>
      <c r="BP1205" s="88"/>
      <c r="BQ1205" s="88"/>
      <c r="BR1205" s="88"/>
      <c r="BS1205" s="82"/>
      <c r="BT1205" s="85"/>
    </row>
    <row r="1206" spans="1:72" hidden="1">
      <c r="A1206" s="82" t="s">
        <v>5167</v>
      </c>
      <c r="B1206" s="82" t="s">
        <v>5168</v>
      </c>
      <c r="C1206" s="82" t="s">
        <v>1738</v>
      </c>
      <c r="D1206" s="82" t="s">
        <v>5266</v>
      </c>
      <c r="E1206" s="82" t="s">
        <v>8378</v>
      </c>
      <c r="F1206" s="82" t="s">
        <v>4978</v>
      </c>
      <c r="G1206" s="83"/>
      <c r="H1206" s="84">
        <v>35142</v>
      </c>
      <c r="I1206" s="85"/>
      <c r="J1206" s="82">
        <v>3341</v>
      </c>
      <c r="K1206" s="86">
        <v>0</v>
      </c>
      <c r="L1206" s="82"/>
      <c r="M1206" s="82"/>
      <c r="N1206" s="82"/>
      <c r="O1206" s="82"/>
      <c r="P1206" s="82" t="s">
        <v>4987</v>
      </c>
      <c r="Q1206" s="86"/>
      <c r="R1206" s="82">
        <v>0</v>
      </c>
      <c r="S1206" s="86">
        <v>70284</v>
      </c>
      <c r="T1206" s="83">
        <v>45777</v>
      </c>
      <c r="U1206" s="82">
        <v>100</v>
      </c>
      <c r="V1206" s="82">
        <v>6671</v>
      </c>
      <c r="W1206" s="82" t="s">
        <v>4961</v>
      </c>
      <c r="X1206" s="82">
        <v>2533.2177000000001</v>
      </c>
      <c r="Y1206" s="86">
        <v>89022337.840000004</v>
      </c>
      <c r="Z1206" s="86"/>
      <c r="AA1206" s="82">
        <v>3322.3</v>
      </c>
      <c r="AB1206" s="86">
        <v>0.56000000000000005</v>
      </c>
      <c r="AC1206" s="86">
        <v>117409422</v>
      </c>
      <c r="AD1206" s="86">
        <v>117409422</v>
      </c>
      <c r="AE1206" s="86">
        <v>0</v>
      </c>
      <c r="AF1206" s="86">
        <v>28387084.16</v>
      </c>
      <c r="AG1206" s="86">
        <v>27729928.760000002</v>
      </c>
      <c r="AH1206" s="86">
        <v>657155.4</v>
      </c>
      <c r="AI1206" s="86"/>
      <c r="AJ1206" s="86">
        <v>3266807812.4299998</v>
      </c>
      <c r="AK1206" s="82">
        <v>3.5939999999999999</v>
      </c>
      <c r="AL1206" s="82" t="s">
        <v>8481</v>
      </c>
      <c r="AM1206" s="82" t="s">
        <v>4979</v>
      </c>
      <c r="AN1206" s="82">
        <v>7306</v>
      </c>
      <c r="AO1206" s="82" t="s">
        <v>4988</v>
      </c>
      <c r="AP1206" s="82"/>
      <c r="AQ1206" s="83">
        <v>45462</v>
      </c>
      <c r="AR1206" s="83"/>
      <c r="AS1206" s="82">
        <v>0</v>
      </c>
      <c r="AT1206" s="82"/>
      <c r="AU1206" s="83">
        <v>45777</v>
      </c>
      <c r="AV1206" s="82" t="s">
        <v>4979</v>
      </c>
      <c r="AW1206" s="82">
        <v>2</v>
      </c>
      <c r="AX1206" s="83"/>
      <c r="AY1206" s="82" t="s">
        <v>4963</v>
      </c>
      <c r="AZ1206" s="82">
        <v>1</v>
      </c>
      <c r="BA1206" s="82"/>
      <c r="BB1206" s="82"/>
      <c r="BC1206" s="87"/>
      <c r="BD1206" s="87"/>
      <c r="BE1206" s="87"/>
      <c r="BF1206" s="87"/>
      <c r="BG1206" s="82" t="s">
        <v>4888</v>
      </c>
      <c r="BH1206" s="82" t="s">
        <v>8837</v>
      </c>
      <c r="BI1206" s="82"/>
      <c r="BJ1206" s="82"/>
      <c r="BK1206" s="82"/>
      <c r="BL1206" s="86">
        <v>117409422</v>
      </c>
      <c r="BM1206" s="82">
        <v>3.5939999999999999</v>
      </c>
      <c r="BN1206" s="82" t="s">
        <v>4988</v>
      </c>
      <c r="BO1206" s="82"/>
      <c r="BP1206" s="88"/>
      <c r="BQ1206" s="88"/>
      <c r="BR1206" s="88"/>
      <c r="BS1206" s="82"/>
      <c r="BT1206" s="85"/>
    </row>
    <row r="1207" spans="1:72" hidden="1">
      <c r="A1207" s="82" t="s">
        <v>5167</v>
      </c>
      <c r="B1207" s="82" t="s">
        <v>5168</v>
      </c>
      <c r="C1207" s="82" t="s">
        <v>1761</v>
      </c>
      <c r="D1207" s="82" t="s">
        <v>5302</v>
      </c>
      <c r="E1207" s="82" t="s">
        <v>8336</v>
      </c>
      <c r="F1207" s="82" t="s">
        <v>4978</v>
      </c>
      <c r="G1207" s="83"/>
      <c r="H1207" s="84">
        <v>26410</v>
      </c>
      <c r="I1207" s="85"/>
      <c r="J1207" s="82">
        <v>2928.8</v>
      </c>
      <c r="K1207" s="86">
        <v>0</v>
      </c>
      <c r="L1207" s="82"/>
      <c r="M1207" s="82"/>
      <c r="N1207" s="82"/>
      <c r="O1207" s="82"/>
      <c r="P1207" s="82" t="s">
        <v>8337</v>
      </c>
      <c r="Q1207" s="86"/>
      <c r="R1207" s="82">
        <v>0</v>
      </c>
      <c r="S1207" s="86">
        <v>132050</v>
      </c>
      <c r="T1207" s="83">
        <v>45777</v>
      </c>
      <c r="U1207" s="82">
        <v>100</v>
      </c>
      <c r="V1207" s="82">
        <v>6678</v>
      </c>
      <c r="W1207" s="82" t="s">
        <v>4961</v>
      </c>
      <c r="X1207" s="82">
        <v>1493.6727000000001</v>
      </c>
      <c r="Y1207" s="86">
        <v>39447897</v>
      </c>
      <c r="Z1207" s="86"/>
      <c r="AA1207" s="82">
        <v>2909.6</v>
      </c>
      <c r="AB1207" s="86">
        <v>0.66</v>
      </c>
      <c r="AC1207" s="86">
        <v>77349608</v>
      </c>
      <c r="AD1207" s="86">
        <v>77349608</v>
      </c>
      <c r="AE1207" s="86">
        <v>0</v>
      </c>
      <c r="AF1207" s="86">
        <v>37901711</v>
      </c>
      <c r="AG1207" s="86">
        <v>37394639</v>
      </c>
      <c r="AH1207" s="86">
        <v>507072</v>
      </c>
      <c r="AI1207" s="86"/>
      <c r="AJ1207" s="86">
        <v>3266807812.4299998</v>
      </c>
      <c r="AK1207" s="82">
        <v>2.3677000000000001</v>
      </c>
      <c r="AL1207" s="82" t="s">
        <v>8338</v>
      </c>
      <c r="AM1207" s="82" t="s">
        <v>4979</v>
      </c>
      <c r="AN1207" s="82">
        <v>7362</v>
      </c>
      <c r="AO1207" s="82" t="s">
        <v>8339</v>
      </c>
      <c r="AP1207" s="82"/>
      <c r="AQ1207" s="83">
        <v>45477</v>
      </c>
      <c r="AR1207" s="83"/>
      <c r="AS1207" s="82">
        <v>0</v>
      </c>
      <c r="AT1207" s="82"/>
      <c r="AU1207" s="83">
        <v>45777</v>
      </c>
      <c r="AV1207" s="82" t="s">
        <v>4979</v>
      </c>
      <c r="AW1207" s="82">
        <v>5</v>
      </c>
      <c r="AX1207" s="83"/>
      <c r="AY1207" s="82" t="s">
        <v>4963</v>
      </c>
      <c r="AZ1207" s="82">
        <v>1</v>
      </c>
      <c r="BA1207" s="82"/>
      <c r="BB1207" s="82"/>
      <c r="BC1207" s="87"/>
      <c r="BD1207" s="87"/>
      <c r="BE1207" s="87"/>
      <c r="BF1207" s="87"/>
      <c r="BG1207" s="82" t="s">
        <v>4888</v>
      </c>
      <c r="BH1207" s="82" t="s">
        <v>8837</v>
      </c>
      <c r="BI1207" s="82"/>
      <c r="BJ1207" s="82"/>
      <c r="BK1207" s="82"/>
      <c r="BL1207" s="86">
        <v>77349608</v>
      </c>
      <c r="BM1207" s="82">
        <v>2.3677000000000001</v>
      </c>
      <c r="BN1207" s="82" t="s">
        <v>4984</v>
      </c>
      <c r="BO1207" s="82"/>
      <c r="BP1207" s="88"/>
      <c r="BQ1207" s="88"/>
      <c r="BR1207" s="88"/>
      <c r="BS1207" s="82"/>
      <c r="BT1207" s="85"/>
    </row>
    <row r="1208" spans="1:72" hidden="1">
      <c r="A1208" s="82" t="s">
        <v>5167</v>
      </c>
      <c r="B1208" s="82" t="s">
        <v>5168</v>
      </c>
      <c r="C1208" s="82" t="s">
        <v>1835</v>
      </c>
      <c r="D1208" s="82" t="s">
        <v>5274</v>
      </c>
      <c r="E1208" s="82" t="s">
        <v>8549</v>
      </c>
      <c r="F1208" s="82" t="s">
        <v>4978</v>
      </c>
      <c r="G1208" s="83"/>
      <c r="H1208" s="84">
        <v>3906</v>
      </c>
      <c r="I1208" s="85"/>
      <c r="J1208" s="82">
        <v>12257</v>
      </c>
      <c r="K1208" s="86">
        <v>0</v>
      </c>
      <c r="L1208" s="82"/>
      <c r="M1208" s="82"/>
      <c r="N1208" s="82"/>
      <c r="O1208" s="82"/>
      <c r="P1208" s="82" t="s">
        <v>8337</v>
      </c>
      <c r="Q1208" s="86"/>
      <c r="R1208" s="82">
        <v>0</v>
      </c>
      <c r="S1208" s="86">
        <v>19530</v>
      </c>
      <c r="T1208" s="83">
        <v>45777</v>
      </c>
      <c r="U1208" s="82">
        <v>100</v>
      </c>
      <c r="V1208" s="82">
        <v>6683</v>
      </c>
      <c r="W1208" s="82" t="s">
        <v>4961</v>
      </c>
      <c r="X1208" s="82">
        <v>9455.3292000000001</v>
      </c>
      <c r="Y1208" s="86">
        <v>36932515.670000002</v>
      </c>
      <c r="Z1208" s="86"/>
      <c r="AA1208" s="82">
        <v>11841</v>
      </c>
      <c r="AB1208" s="86">
        <v>3.51</v>
      </c>
      <c r="AC1208" s="86">
        <v>47875842</v>
      </c>
      <c r="AD1208" s="86">
        <v>47875842</v>
      </c>
      <c r="AE1208" s="86">
        <v>0</v>
      </c>
      <c r="AF1208" s="86">
        <v>10943326.33</v>
      </c>
      <c r="AG1208" s="86">
        <v>9318430.3300000001</v>
      </c>
      <c r="AH1208" s="86">
        <v>1624896</v>
      </c>
      <c r="AI1208" s="86"/>
      <c r="AJ1208" s="86">
        <v>3266807812.4299998</v>
      </c>
      <c r="AK1208" s="82">
        <v>1.4655</v>
      </c>
      <c r="AL1208" s="82" t="s">
        <v>8550</v>
      </c>
      <c r="AM1208" s="82" t="s">
        <v>4979</v>
      </c>
      <c r="AN1208" s="82">
        <v>7395</v>
      </c>
      <c r="AO1208" s="82" t="s">
        <v>8339</v>
      </c>
      <c r="AP1208" s="82"/>
      <c r="AQ1208" s="83">
        <v>45505</v>
      </c>
      <c r="AR1208" s="83"/>
      <c r="AS1208" s="82">
        <v>0</v>
      </c>
      <c r="AT1208" s="82"/>
      <c r="AU1208" s="83">
        <v>45777</v>
      </c>
      <c r="AV1208" s="82" t="s">
        <v>4979</v>
      </c>
      <c r="AW1208" s="82">
        <v>5</v>
      </c>
      <c r="AX1208" s="83"/>
      <c r="AY1208" s="82" t="s">
        <v>4963</v>
      </c>
      <c r="AZ1208" s="82">
        <v>1</v>
      </c>
      <c r="BA1208" s="82"/>
      <c r="BB1208" s="82"/>
      <c r="BC1208" s="87"/>
      <c r="BD1208" s="87"/>
      <c r="BE1208" s="87"/>
      <c r="BF1208" s="87"/>
      <c r="BG1208" s="82" t="s">
        <v>4888</v>
      </c>
      <c r="BH1208" s="82" t="s">
        <v>8837</v>
      </c>
      <c r="BI1208" s="82"/>
      <c r="BJ1208" s="82"/>
      <c r="BK1208" s="82"/>
      <c r="BL1208" s="86">
        <v>47875842</v>
      </c>
      <c r="BM1208" s="82">
        <v>1.4655</v>
      </c>
      <c r="BN1208" s="82" t="s">
        <v>4984</v>
      </c>
      <c r="BO1208" s="82"/>
      <c r="BP1208" s="88"/>
      <c r="BQ1208" s="88"/>
      <c r="BR1208" s="88"/>
      <c r="BS1208" s="82"/>
      <c r="BT1208" s="85"/>
    </row>
    <row r="1209" spans="1:72" hidden="1">
      <c r="A1209" s="82" t="s">
        <v>5167</v>
      </c>
      <c r="B1209" s="82" t="s">
        <v>5168</v>
      </c>
      <c r="C1209" s="82" t="s">
        <v>2042</v>
      </c>
      <c r="D1209" s="82" t="s">
        <v>5300</v>
      </c>
      <c r="E1209" s="82" t="s">
        <v>8340</v>
      </c>
      <c r="F1209" s="82" t="s">
        <v>4978</v>
      </c>
      <c r="G1209" s="83"/>
      <c r="H1209" s="84">
        <v>10657</v>
      </c>
      <c r="I1209" s="85"/>
      <c r="J1209" s="82">
        <v>2388.1999999999998</v>
      </c>
      <c r="K1209" s="86">
        <v>0</v>
      </c>
      <c r="L1209" s="82"/>
      <c r="M1209" s="82"/>
      <c r="N1209" s="82"/>
      <c r="O1209" s="82"/>
      <c r="P1209" s="82" t="s">
        <v>4985</v>
      </c>
      <c r="Q1209" s="86"/>
      <c r="R1209" s="82">
        <v>0</v>
      </c>
      <c r="S1209" s="86">
        <v>10657</v>
      </c>
      <c r="T1209" s="83">
        <v>45777</v>
      </c>
      <c r="U1209" s="82">
        <v>100</v>
      </c>
      <c r="V1209" s="82">
        <v>165364</v>
      </c>
      <c r="W1209" s="82" t="s">
        <v>4961</v>
      </c>
      <c r="X1209" s="82">
        <v>2154.8589000000002</v>
      </c>
      <c r="Y1209" s="86">
        <v>22964330.84</v>
      </c>
      <c r="Z1209" s="86"/>
      <c r="AA1209" s="82">
        <v>2387.5</v>
      </c>
      <c r="AB1209" s="86">
        <v>0.03</v>
      </c>
      <c r="AC1209" s="86">
        <v>25451047.399999999</v>
      </c>
      <c r="AD1209" s="86">
        <v>25451047.399999999</v>
      </c>
      <c r="AE1209" s="86">
        <v>0</v>
      </c>
      <c r="AF1209" s="86">
        <v>2486716.56</v>
      </c>
      <c r="AG1209" s="86">
        <v>2479256.66</v>
      </c>
      <c r="AH1209" s="86">
        <v>7459.9</v>
      </c>
      <c r="AI1209" s="86"/>
      <c r="AJ1209" s="86">
        <v>3266807812.4299998</v>
      </c>
      <c r="AK1209" s="82">
        <v>0.77910000000000001</v>
      </c>
      <c r="AL1209" s="82" t="s">
        <v>8341</v>
      </c>
      <c r="AM1209" s="82" t="s">
        <v>4979</v>
      </c>
      <c r="AN1209" s="82">
        <v>7530</v>
      </c>
      <c r="AO1209" s="82" t="s">
        <v>4986</v>
      </c>
      <c r="AP1209" s="82"/>
      <c r="AQ1209" s="83">
        <v>45694</v>
      </c>
      <c r="AR1209" s="83"/>
      <c r="AS1209" s="82">
        <v>0</v>
      </c>
      <c r="AT1209" s="82"/>
      <c r="AU1209" s="83">
        <v>45777</v>
      </c>
      <c r="AV1209" s="82" t="s">
        <v>4979</v>
      </c>
      <c r="AW1209" s="82">
        <v>1</v>
      </c>
      <c r="AX1209" s="83"/>
      <c r="AY1209" s="82" t="s">
        <v>4963</v>
      </c>
      <c r="AZ1209" s="82">
        <v>1</v>
      </c>
      <c r="BA1209" s="82"/>
      <c r="BB1209" s="82"/>
      <c r="BC1209" s="87"/>
      <c r="BD1209" s="87"/>
      <c r="BE1209" s="87"/>
      <c r="BF1209" s="87"/>
      <c r="BG1209" s="82" t="s">
        <v>4888</v>
      </c>
      <c r="BH1209" s="82" t="s">
        <v>8837</v>
      </c>
      <c r="BI1209" s="82"/>
      <c r="BJ1209" s="82"/>
      <c r="BK1209" s="82"/>
      <c r="BL1209" s="86">
        <v>25451047.399999999</v>
      </c>
      <c r="BM1209" s="82">
        <v>0.77910000000000001</v>
      </c>
      <c r="BN1209" s="82" t="s">
        <v>4980</v>
      </c>
      <c r="BO1209" s="82"/>
      <c r="BP1209" s="88"/>
      <c r="BQ1209" s="88"/>
      <c r="BR1209" s="88"/>
      <c r="BS1209" s="82"/>
      <c r="BT1209" s="85"/>
    </row>
    <row r="1210" spans="1:72" hidden="1">
      <c r="A1210" s="82" t="s">
        <v>5167</v>
      </c>
      <c r="B1210" s="82" t="s">
        <v>5168</v>
      </c>
      <c r="C1210" s="82" t="s">
        <v>2110</v>
      </c>
      <c r="D1210" s="82" t="s">
        <v>5282</v>
      </c>
      <c r="E1210" s="82" t="s">
        <v>8307</v>
      </c>
      <c r="F1210" s="82" t="s">
        <v>4978</v>
      </c>
      <c r="G1210" s="83"/>
      <c r="H1210" s="84">
        <v>139844</v>
      </c>
      <c r="I1210" s="85"/>
      <c r="J1210" s="82">
        <v>354.55</v>
      </c>
      <c r="K1210" s="86">
        <v>0</v>
      </c>
      <c r="L1210" s="82"/>
      <c r="M1210" s="82"/>
      <c r="N1210" s="82"/>
      <c r="O1210" s="82"/>
      <c r="P1210" s="82" t="s">
        <v>8308</v>
      </c>
      <c r="Q1210" s="86"/>
      <c r="R1210" s="82">
        <v>0</v>
      </c>
      <c r="S1210" s="86">
        <v>1398440</v>
      </c>
      <c r="T1210" s="83">
        <v>45777</v>
      </c>
      <c r="U1210" s="82">
        <v>100</v>
      </c>
      <c r="V1210" s="82">
        <v>6702</v>
      </c>
      <c r="W1210" s="82" t="s">
        <v>4961</v>
      </c>
      <c r="X1210" s="82">
        <v>216.36449999999999</v>
      </c>
      <c r="Y1210" s="86">
        <v>30257270.82</v>
      </c>
      <c r="Z1210" s="86"/>
      <c r="AA1210" s="82">
        <v>356.95</v>
      </c>
      <c r="AB1210" s="86">
        <v>-0.67</v>
      </c>
      <c r="AC1210" s="86">
        <v>49581690.200000003</v>
      </c>
      <c r="AD1210" s="86">
        <v>49581690.200000003</v>
      </c>
      <c r="AE1210" s="86">
        <v>0</v>
      </c>
      <c r="AF1210" s="86">
        <v>19324419.379999999</v>
      </c>
      <c r="AG1210" s="86">
        <v>19660044.98</v>
      </c>
      <c r="AH1210" s="86">
        <v>-335625.6</v>
      </c>
      <c r="AI1210" s="86"/>
      <c r="AJ1210" s="86">
        <v>3266807812.4299998</v>
      </c>
      <c r="AK1210" s="82">
        <v>1.5177</v>
      </c>
      <c r="AL1210" s="82" t="s">
        <v>8553</v>
      </c>
      <c r="AM1210" s="82" t="s">
        <v>4979</v>
      </c>
      <c r="AN1210" s="82">
        <v>7567</v>
      </c>
      <c r="AO1210" s="82" t="s">
        <v>8309</v>
      </c>
      <c r="AP1210" s="82"/>
      <c r="AQ1210" s="83">
        <v>45687</v>
      </c>
      <c r="AR1210" s="83"/>
      <c r="AS1210" s="82">
        <v>0</v>
      </c>
      <c r="AT1210" s="82"/>
      <c r="AU1210" s="83">
        <v>45777</v>
      </c>
      <c r="AV1210" s="82" t="s">
        <v>4979</v>
      </c>
      <c r="AW1210" s="82">
        <v>10</v>
      </c>
      <c r="AX1210" s="83"/>
      <c r="AY1210" s="82" t="s">
        <v>4963</v>
      </c>
      <c r="AZ1210" s="82">
        <v>1</v>
      </c>
      <c r="BA1210" s="82"/>
      <c r="BB1210" s="82"/>
      <c r="BC1210" s="87"/>
      <c r="BD1210" s="87"/>
      <c r="BE1210" s="87"/>
      <c r="BF1210" s="87"/>
      <c r="BG1210" s="82" t="s">
        <v>4888</v>
      </c>
      <c r="BH1210" s="82" t="s">
        <v>8837</v>
      </c>
      <c r="BI1210" s="82"/>
      <c r="BJ1210" s="82"/>
      <c r="BK1210" s="82"/>
      <c r="BL1210" s="86">
        <v>49581690.200000003</v>
      </c>
      <c r="BM1210" s="82">
        <v>1.5177</v>
      </c>
      <c r="BN1210" s="82" t="s">
        <v>8309</v>
      </c>
      <c r="BO1210" s="82"/>
      <c r="BP1210" s="88"/>
      <c r="BQ1210" s="88"/>
      <c r="BR1210" s="88"/>
      <c r="BS1210" s="82"/>
      <c r="BT1210" s="85"/>
    </row>
    <row r="1211" spans="1:72" hidden="1">
      <c r="A1211" s="82" t="s">
        <v>5167</v>
      </c>
      <c r="B1211" s="82" t="s">
        <v>5168</v>
      </c>
      <c r="C1211" s="82" t="s">
        <v>2149</v>
      </c>
      <c r="D1211" s="82" t="s">
        <v>8767</v>
      </c>
      <c r="E1211" s="82" t="s">
        <v>8768</v>
      </c>
      <c r="F1211" s="82" t="s">
        <v>4978</v>
      </c>
      <c r="G1211" s="83"/>
      <c r="H1211" s="84">
        <v>114863</v>
      </c>
      <c r="I1211" s="85"/>
      <c r="J1211" s="82">
        <v>244.45</v>
      </c>
      <c r="K1211" s="86">
        <v>0</v>
      </c>
      <c r="L1211" s="82"/>
      <c r="M1211" s="82"/>
      <c r="N1211" s="82"/>
      <c r="O1211" s="82"/>
      <c r="P1211" s="82" t="s">
        <v>8769</v>
      </c>
      <c r="Q1211" s="86"/>
      <c r="R1211" s="82">
        <v>0</v>
      </c>
      <c r="S1211" s="86">
        <v>574315</v>
      </c>
      <c r="T1211" s="83">
        <v>45777</v>
      </c>
      <c r="U1211" s="82">
        <v>100</v>
      </c>
      <c r="V1211" s="82">
        <v>6712</v>
      </c>
      <c r="W1211" s="82" t="s">
        <v>4961</v>
      </c>
      <c r="X1211" s="82">
        <v>180.31950000000001</v>
      </c>
      <c r="Y1211" s="86">
        <v>20712034.210000001</v>
      </c>
      <c r="Z1211" s="86"/>
      <c r="AA1211" s="82">
        <v>245.68</v>
      </c>
      <c r="AB1211" s="86">
        <v>-0.5</v>
      </c>
      <c r="AC1211" s="86">
        <v>28078260.350000001</v>
      </c>
      <c r="AD1211" s="86">
        <v>28078260.350000001</v>
      </c>
      <c r="AE1211" s="86">
        <v>0</v>
      </c>
      <c r="AF1211" s="86">
        <v>7366226.1399999997</v>
      </c>
      <c r="AG1211" s="86">
        <v>7507507.6299999999</v>
      </c>
      <c r="AH1211" s="86">
        <v>-141281.49</v>
      </c>
      <c r="AI1211" s="86"/>
      <c r="AJ1211" s="86">
        <v>3266807812.4299998</v>
      </c>
      <c r="AK1211" s="82">
        <v>0.85950000000000004</v>
      </c>
      <c r="AL1211" s="82" t="s">
        <v>8770</v>
      </c>
      <c r="AM1211" s="82" t="s">
        <v>4979</v>
      </c>
      <c r="AN1211" s="82">
        <v>7577</v>
      </c>
      <c r="AO1211" s="82" t="s">
        <v>8771</v>
      </c>
      <c r="AP1211" s="82"/>
      <c r="AQ1211" s="83">
        <v>45694</v>
      </c>
      <c r="AR1211" s="83"/>
      <c r="AS1211" s="82">
        <v>0</v>
      </c>
      <c r="AT1211" s="82"/>
      <c r="AU1211" s="83">
        <v>45777</v>
      </c>
      <c r="AV1211" s="82" t="s">
        <v>4979</v>
      </c>
      <c r="AW1211" s="82">
        <v>5</v>
      </c>
      <c r="AX1211" s="83"/>
      <c r="AY1211" s="82" t="s">
        <v>4963</v>
      </c>
      <c r="AZ1211" s="82">
        <v>1</v>
      </c>
      <c r="BA1211" s="82"/>
      <c r="BB1211" s="82"/>
      <c r="BC1211" s="87"/>
      <c r="BD1211" s="87"/>
      <c r="BE1211" s="87"/>
      <c r="BF1211" s="87"/>
      <c r="BG1211" s="82" t="s">
        <v>4888</v>
      </c>
      <c r="BH1211" s="82" t="s">
        <v>8837</v>
      </c>
      <c r="BI1211" s="82"/>
      <c r="BJ1211" s="82"/>
      <c r="BK1211" s="82"/>
      <c r="BL1211" s="86">
        <v>28078260.350000001</v>
      </c>
      <c r="BM1211" s="82">
        <v>0.85950000000000004</v>
      </c>
      <c r="BN1211" s="82" t="s">
        <v>4975</v>
      </c>
      <c r="BO1211" s="82"/>
      <c r="BP1211" s="88"/>
      <c r="BQ1211" s="88"/>
      <c r="BR1211" s="88"/>
      <c r="BS1211" s="82"/>
      <c r="BT1211" s="85"/>
    </row>
    <row r="1212" spans="1:72" hidden="1">
      <c r="A1212" s="82" t="s">
        <v>5167</v>
      </c>
      <c r="B1212" s="82" t="s">
        <v>5168</v>
      </c>
      <c r="C1212" s="82" t="s">
        <v>2292</v>
      </c>
      <c r="D1212" s="82" t="s">
        <v>8682</v>
      </c>
      <c r="E1212" s="82" t="s">
        <v>8313</v>
      </c>
      <c r="F1212" s="82" t="s">
        <v>4978</v>
      </c>
      <c r="G1212" s="83"/>
      <c r="H1212" s="84">
        <v>134397</v>
      </c>
      <c r="I1212" s="85"/>
      <c r="J1212" s="82">
        <v>307.45</v>
      </c>
      <c r="K1212" s="86">
        <v>0</v>
      </c>
      <c r="L1212" s="82"/>
      <c r="M1212" s="82"/>
      <c r="N1212" s="82"/>
      <c r="O1212" s="82"/>
      <c r="P1212" s="82" t="s">
        <v>8314</v>
      </c>
      <c r="Q1212" s="86"/>
      <c r="R1212" s="82">
        <v>0</v>
      </c>
      <c r="S1212" s="86">
        <v>1343970</v>
      </c>
      <c r="T1212" s="83">
        <v>45777</v>
      </c>
      <c r="U1212" s="82">
        <v>100</v>
      </c>
      <c r="V1212" s="82">
        <v>6733</v>
      </c>
      <c r="W1212" s="82" t="s">
        <v>4961</v>
      </c>
      <c r="X1212" s="82">
        <v>196.173</v>
      </c>
      <c r="Y1212" s="86">
        <v>26365061.399999999</v>
      </c>
      <c r="Z1212" s="86"/>
      <c r="AA1212" s="82">
        <v>302.95</v>
      </c>
      <c r="AB1212" s="86">
        <v>1.49</v>
      </c>
      <c r="AC1212" s="86">
        <v>41320357.649999999</v>
      </c>
      <c r="AD1212" s="86">
        <v>41320357.649999999</v>
      </c>
      <c r="AE1212" s="86">
        <v>0</v>
      </c>
      <c r="AF1212" s="86">
        <v>14955296.25</v>
      </c>
      <c r="AG1212" s="86">
        <v>14350509.75</v>
      </c>
      <c r="AH1212" s="86">
        <v>604786.5</v>
      </c>
      <c r="AI1212" s="86"/>
      <c r="AJ1212" s="86">
        <v>3266807812.4299998</v>
      </c>
      <c r="AK1212" s="82">
        <v>1.2648999999999999</v>
      </c>
      <c r="AL1212" s="82" t="s">
        <v>8683</v>
      </c>
      <c r="AM1212" s="82" t="s">
        <v>4979</v>
      </c>
      <c r="AN1212" s="82">
        <v>7709</v>
      </c>
      <c r="AO1212" s="82" t="s">
        <v>8309</v>
      </c>
      <c r="AP1212" s="82"/>
      <c r="AQ1212" s="83">
        <v>45694</v>
      </c>
      <c r="AR1212" s="83"/>
      <c r="AS1212" s="82">
        <v>0</v>
      </c>
      <c r="AT1212" s="82"/>
      <c r="AU1212" s="83">
        <v>45777</v>
      </c>
      <c r="AV1212" s="82" t="s">
        <v>4979</v>
      </c>
      <c r="AW1212" s="82">
        <v>10</v>
      </c>
      <c r="AX1212" s="83"/>
      <c r="AY1212" s="82" t="s">
        <v>4963</v>
      </c>
      <c r="AZ1212" s="82">
        <v>1</v>
      </c>
      <c r="BA1212" s="82"/>
      <c r="BB1212" s="82"/>
      <c r="BC1212" s="87"/>
      <c r="BD1212" s="87"/>
      <c r="BE1212" s="87"/>
      <c r="BF1212" s="87"/>
      <c r="BG1212" s="82" t="s">
        <v>4888</v>
      </c>
      <c r="BH1212" s="82" t="s">
        <v>8837</v>
      </c>
      <c r="BI1212" s="82"/>
      <c r="BJ1212" s="82"/>
      <c r="BK1212" s="82"/>
      <c r="BL1212" s="86">
        <v>41320357.649999999</v>
      </c>
      <c r="BM1212" s="82">
        <v>1.2648999999999999</v>
      </c>
      <c r="BN1212" s="82" t="s">
        <v>8309</v>
      </c>
      <c r="BO1212" s="82"/>
      <c r="BP1212" s="88"/>
      <c r="BQ1212" s="88"/>
      <c r="BR1212" s="88"/>
      <c r="BS1212" s="82"/>
      <c r="BT1212" s="85"/>
    </row>
    <row r="1213" spans="1:72" hidden="1">
      <c r="A1213" s="82" t="s">
        <v>5167</v>
      </c>
      <c r="B1213" s="82" t="s">
        <v>5168</v>
      </c>
      <c r="C1213" s="82" t="s">
        <v>2425</v>
      </c>
      <c r="D1213" s="82" t="s">
        <v>3359</v>
      </c>
      <c r="E1213" s="82" t="s">
        <v>8342</v>
      </c>
      <c r="F1213" s="82" t="s">
        <v>4978</v>
      </c>
      <c r="G1213" s="83"/>
      <c r="H1213" s="84">
        <v>201189</v>
      </c>
      <c r="I1213" s="85"/>
      <c r="J1213" s="82">
        <v>1405</v>
      </c>
      <c r="K1213" s="86">
        <v>0</v>
      </c>
      <c r="L1213" s="82"/>
      <c r="M1213" s="82"/>
      <c r="N1213" s="82"/>
      <c r="O1213" s="82"/>
      <c r="P1213" s="82" t="s">
        <v>8294</v>
      </c>
      <c r="Q1213" s="86"/>
      <c r="R1213" s="82">
        <v>0</v>
      </c>
      <c r="S1213" s="86">
        <v>2011890</v>
      </c>
      <c r="T1213" s="83">
        <v>45777</v>
      </c>
      <c r="U1213" s="82">
        <v>100</v>
      </c>
      <c r="V1213" s="82">
        <v>6749</v>
      </c>
      <c r="W1213" s="82" t="s">
        <v>4961</v>
      </c>
      <c r="X1213" s="82">
        <v>1203.0278000000001</v>
      </c>
      <c r="Y1213" s="86">
        <v>242035967</v>
      </c>
      <c r="Z1213" s="86"/>
      <c r="AA1213" s="82">
        <v>1399.7</v>
      </c>
      <c r="AB1213" s="86">
        <v>0.38</v>
      </c>
      <c r="AC1213" s="86">
        <v>282670545</v>
      </c>
      <c r="AD1213" s="86">
        <v>282670545</v>
      </c>
      <c r="AE1213" s="86">
        <v>0</v>
      </c>
      <c r="AF1213" s="86">
        <v>40634578</v>
      </c>
      <c r="AG1213" s="86">
        <v>39568276.299999997</v>
      </c>
      <c r="AH1213" s="86">
        <v>1066301.7</v>
      </c>
      <c r="AI1213" s="86"/>
      <c r="AJ1213" s="86">
        <v>3266807812.4299998</v>
      </c>
      <c r="AK1213" s="82">
        <v>8.6527999999999992</v>
      </c>
      <c r="AL1213" s="82" t="s">
        <v>8343</v>
      </c>
      <c r="AM1213" s="82" t="s">
        <v>4979</v>
      </c>
      <c r="AN1213" s="82">
        <v>7842</v>
      </c>
      <c r="AO1213" s="82" t="s">
        <v>8295</v>
      </c>
      <c r="AP1213" s="82"/>
      <c r="AQ1213" s="83">
        <v>45520</v>
      </c>
      <c r="AR1213" s="83"/>
      <c r="AS1213" s="82">
        <v>0</v>
      </c>
      <c r="AT1213" s="82"/>
      <c r="AU1213" s="83">
        <v>45777</v>
      </c>
      <c r="AV1213" s="82" t="s">
        <v>4979</v>
      </c>
      <c r="AW1213" s="82">
        <v>10</v>
      </c>
      <c r="AX1213" s="83"/>
      <c r="AY1213" s="82" t="s">
        <v>4963</v>
      </c>
      <c r="AZ1213" s="82">
        <v>1</v>
      </c>
      <c r="BA1213" s="82"/>
      <c r="BB1213" s="82"/>
      <c r="BC1213" s="87"/>
      <c r="BD1213" s="87"/>
      <c r="BE1213" s="87"/>
      <c r="BF1213" s="87"/>
      <c r="BG1213" s="82" t="s">
        <v>4888</v>
      </c>
      <c r="BH1213" s="82" t="s">
        <v>8837</v>
      </c>
      <c r="BI1213" s="82"/>
      <c r="BJ1213" s="82"/>
      <c r="BK1213" s="82"/>
      <c r="BL1213" s="86">
        <v>282670545</v>
      </c>
      <c r="BM1213" s="82">
        <v>8.6527999999999992</v>
      </c>
      <c r="BN1213" s="82" t="s">
        <v>4975</v>
      </c>
      <c r="BO1213" s="82"/>
      <c r="BP1213" s="88"/>
      <c r="BQ1213" s="88"/>
      <c r="BR1213" s="88"/>
      <c r="BS1213" s="82"/>
      <c r="BT1213" s="85"/>
    </row>
    <row r="1214" spans="1:72" hidden="1">
      <c r="A1214" s="82" t="s">
        <v>5167</v>
      </c>
      <c r="B1214" s="82" t="s">
        <v>5168</v>
      </c>
      <c r="C1214" s="82" t="s">
        <v>2586</v>
      </c>
      <c r="D1214" s="82" t="s">
        <v>5323</v>
      </c>
      <c r="E1214" s="82" t="s">
        <v>8560</v>
      </c>
      <c r="F1214" s="82" t="s">
        <v>4978</v>
      </c>
      <c r="G1214" s="83"/>
      <c r="H1214" s="84">
        <v>13304</v>
      </c>
      <c r="I1214" s="85"/>
      <c r="J1214" s="82">
        <v>1765.8</v>
      </c>
      <c r="K1214" s="86">
        <v>0</v>
      </c>
      <c r="L1214" s="82"/>
      <c r="M1214" s="82"/>
      <c r="N1214" s="82"/>
      <c r="O1214" s="82"/>
      <c r="P1214" s="82" t="s">
        <v>8532</v>
      </c>
      <c r="Q1214" s="86"/>
      <c r="R1214" s="82">
        <v>0</v>
      </c>
      <c r="S1214" s="86">
        <v>133040</v>
      </c>
      <c r="T1214" s="83">
        <v>45777</v>
      </c>
      <c r="U1214" s="82">
        <v>100</v>
      </c>
      <c r="V1214" s="82">
        <v>83095</v>
      </c>
      <c r="W1214" s="82" t="s">
        <v>4961</v>
      </c>
      <c r="X1214" s="82">
        <v>1271.9215999999999</v>
      </c>
      <c r="Y1214" s="86">
        <v>16921644.850000001</v>
      </c>
      <c r="Z1214" s="86"/>
      <c r="AA1214" s="82">
        <v>1730.1</v>
      </c>
      <c r="AB1214" s="86">
        <v>2.06</v>
      </c>
      <c r="AC1214" s="86">
        <v>23492203.199999999</v>
      </c>
      <c r="AD1214" s="86">
        <v>23492203.199999999</v>
      </c>
      <c r="AE1214" s="86">
        <v>0</v>
      </c>
      <c r="AF1214" s="86">
        <v>6570558.3499999996</v>
      </c>
      <c r="AG1214" s="86">
        <v>6095605.5499999998</v>
      </c>
      <c r="AH1214" s="86">
        <v>474952.8</v>
      </c>
      <c r="AI1214" s="86"/>
      <c r="AJ1214" s="86">
        <v>3266807812.4299998</v>
      </c>
      <c r="AK1214" s="82">
        <v>0.71909999999999996</v>
      </c>
      <c r="AL1214" s="82" t="s">
        <v>8561</v>
      </c>
      <c r="AM1214" s="82" t="s">
        <v>4979</v>
      </c>
      <c r="AN1214" s="82">
        <v>7940</v>
      </c>
      <c r="AO1214" s="82" t="s">
        <v>8534</v>
      </c>
      <c r="AP1214" s="82"/>
      <c r="AQ1214" s="83">
        <v>45722</v>
      </c>
      <c r="AR1214" s="83"/>
      <c r="AS1214" s="82">
        <v>0</v>
      </c>
      <c r="AT1214" s="82"/>
      <c r="AU1214" s="83">
        <v>45777</v>
      </c>
      <c r="AV1214" s="82" t="s">
        <v>4979</v>
      </c>
      <c r="AW1214" s="82">
        <v>10</v>
      </c>
      <c r="AX1214" s="83"/>
      <c r="AY1214" s="82" t="s">
        <v>4963</v>
      </c>
      <c r="AZ1214" s="82">
        <v>1</v>
      </c>
      <c r="BA1214" s="82"/>
      <c r="BB1214" s="82"/>
      <c r="BC1214" s="87"/>
      <c r="BD1214" s="87"/>
      <c r="BE1214" s="87"/>
      <c r="BF1214" s="87"/>
      <c r="BG1214" s="82" t="s">
        <v>4888</v>
      </c>
      <c r="BH1214" s="82" t="s">
        <v>8837</v>
      </c>
      <c r="BI1214" s="82"/>
      <c r="BJ1214" s="82"/>
      <c r="BK1214" s="82"/>
      <c r="BL1214" s="86">
        <v>23492203.199999999</v>
      </c>
      <c r="BM1214" s="82">
        <v>0.71909999999999996</v>
      </c>
      <c r="BN1214" s="82" t="s">
        <v>4964</v>
      </c>
      <c r="BO1214" s="82"/>
      <c r="BP1214" s="88"/>
      <c r="BQ1214" s="88"/>
      <c r="BR1214" s="88"/>
      <c r="BS1214" s="82"/>
      <c r="BT1214" s="85"/>
    </row>
    <row r="1215" spans="1:72" hidden="1">
      <c r="A1215" s="82" t="s">
        <v>5167</v>
      </c>
      <c r="B1215" s="82" t="s">
        <v>5168</v>
      </c>
      <c r="C1215" s="82" t="s">
        <v>20720</v>
      </c>
      <c r="D1215" s="82" t="s">
        <v>3375</v>
      </c>
      <c r="E1215" s="82" t="s">
        <v>8384</v>
      </c>
      <c r="F1215" s="82" t="s">
        <v>4978</v>
      </c>
      <c r="G1215" s="83"/>
      <c r="H1215" s="84">
        <v>41385</v>
      </c>
      <c r="I1215" s="85"/>
      <c r="J1215" s="82">
        <v>611.70000000000005</v>
      </c>
      <c r="K1215" s="86">
        <v>0</v>
      </c>
      <c r="L1215" s="82"/>
      <c r="M1215" s="82"/>
      <c r="N1215" s="82"/>
      <c r="O1215" s="82"/>
      <c r="P1215" s="82" t="s">
        <v>8279</v>
      </c>
      <c r="Q1215" s="86"/>
      <c r="R1215" s="82">
        <v>0</v>
      </c>
      <c r="S1215" s="86">
        <v>82770</v>
      </c>
      <c r="T1215" s="83">
        <v>45777</v>
      </c>
      <c r="U1215" s="82">
        <v>100</v>
      </c>
      <c r="V1215" s="82">
        <v>179185</v>
      </c>
      <c r="W1215" s="82" t="s">
        <v>4961</v>
      </c>
      <c r="X1215" s="82">
        <v>488.15140000000002</v>
      </c>
      <c r="Y1215" s="86">
        <v>20202147.379999999</v>
      </c>
      <c r="Z1215" s="86"/>
      <c r="AA1215" s="82">
        <v>614.70000000000005</v>
      </c>
      <c r="AB1215" s="86">
        <v>-0.49</v>
      </c>
      <c r="AC1215" s="86">
        <v>25315204.5</v>
      </c>
      <c r="AD1215" s="86">
        <v>25315204.5</v>
      </c>
      <c r="AE1215" s="86">
        <v>0</v>
      </c>
      <c r="AF1215" s="86">
        <v>5113057.12</v>
      </c>
      <c r="AG1215" s="86">
        <v>5237212.12</v>
      </c>
      <c r="AH1215" s="86">
        <v>-124155</v>
      </c>
      <c r="AI1215" s="86"/>
      <c r="AJ1215" s="86">
        <v>3266807812.4299998</v>
      </c>
      <c r="AK1215" s="82">
        <v>0.77490000000000003</v>
      </c>
      <c r="AL1215" s="82" t="s">
        <v>8938</v>
      </c>
      <c r="AM1215" s="82" t="s">
        <v>4979</v>
      </c>
      <c r="AN1215" s="82">
        <v>8001</v>
      </c>
      <c r="AO1215" s="82" t="s">
        <v>8280</v>
      </c>
      <c r="AP1215" s="82"/>
      <c r="AQ1215" s="83">
        <v>45687</v>
      </c>
      <c r="AR1215" s="83"/>
      <c r="AS1215" s="82">
        <v>0</v>
      </c>
      <c r="AT1215" s="82"/>
      <c r="AU1215" s="83">
        <v>45777</v>
      </c>
      <c r="AV1215" s="82" t="s">
        <v>4979</v>
      </c>
      <c r="AW1215" s="82">
        <v>2</v>
      </c>
      <c r="AX1215" s="83"/>
      <c r="AY1215" s="82" t="s">
        <v>4963</v>
      </c>
      <c r="AZ1215" s="82">
        <v>1</v>
      </c>
      <c r="BA1215" s="82"/>
      <c r="BB1215" s="82"/>
      <c r="BC1215" s="87"/>
      <c r="BD1215" s="87"/>
      <c r="BE1215" s="87"/>
      <c r="BF1215" s="87"/>
      <c r="BG1215" s="82" t="s">
        <v>4888</v>
      </c>
      <c r="BH1215" s="82" t="s">
        <v>8837</v>
      </c>
      <c r="BI1215" s="82"/>
      <c r="BJ1215" s="82"/>
      <c r="BK1215" s="82"/>
      <c r="BL1215" s="86">
        <v>25315204.5</v>
      </c>
      <c r="BM1215" s="82">
        <v>0.77490000000000003</v>
      </c>
      <c r="BN1215" s="82" t="s">
        <v>4964</v>
      </c>
      <c r="BO1215" s="82"/>
      <c r="BP1215" s="88"/>
      <c r="BQ1215" s="88"/>
      <c r="BR1215" s="88"/>
      <c r="BS1215" s="82"/>
      <c r="BT1215" s="85"/>
    </row>
    <row r="1216" spans="1:72" hidden="1">
      <c r="A1216" s="82" t="s">
        <v>5167</v>
      </c>
      <c r="B1216" s="82" t="s">
        <v>5168</v>
      </c>
      <c r="C1216" s="82" t="s">
        <v>2588</v>
      </c>
      <c r="D1216" s="82" t="s">
        <v>5258</v>
      </c>
      <c r="E1216" s="82" t="s">
        <v>8321</v>
      </c>
      <c r="F1216" s="82" t="s">
        <v>4978</v>
      </c>
      <c r="G1216" s="83"/>
      <c r="H1216" s="84">
        <v>113512</v>
      </c>
      <c r="I1216" s="85"/>
      <c r="J1216" s="82">
        <v>788.65</v>
      </c>
      <c r="K1216" s="86">
        <v>0</v>
      </c>
      <c r="L1216" s="82"/>
      <c r="M1216" s="82"/>
      <c r="N1216" s="82"/>
      <c r="O1216" s="82"/>
      <c r="P1216" s="82" t="s">
        <v>4973</v>
      </c>
      <c r="Q1216" s="86"/>
      <c r="R1216" s="82">
        <v>0</v>
      </c>
      <c r="S1216" s="86">
        <v>113512</v>
      </c>
      <c r="T1216" s="83">
        <v>45777</v>
      </c>
      <c r="U1216" s="82">
        <v>100</v>
      </c>
      <c r="V1216" s="82">
        <v>6783</v>
      </c>
      <c r="W1216" s="82" t="s">
        <v>4961</v>
      </c>
      <c r="X1216" s="82">
        <v>590.17849999999999</v>
      </c>
      <c r="Y1216" s="86">
        <v>66992347.020000003</v>
      </c>
      <c r="Z1216" s="86"/>
      <c r="AA1216" s="82">
        <v>812.55</v>
      </c>
      <c r="AB1216" s="86">
        <v>-2.94</v>
      </c>
      <c r="AC1216" s="86">
        <v>89521238.799999997</v>
      </c>
      <c r="AD1216" s="86">
        <v>89521238.799999997</v>
      </c>
      <c r="AE1216" s="86">
        <v>0</v>
      </c>
      <c r="AF1216" s="86">
        <v>22528891.780000001</v>
      </c>
      <c r="AG1216" s="86">
        <v>25241828.579999998</v>
      </c>
      <c r="AH1216" s="86">
        <v>-2712936.8</v>
      </c>
      <c r="AI1216" s="86"/>
      <c r="AJ1216" s="86">
        <v>3266807812.4299998</v>
      </c>
      <c r="AK1216" s="82">
        <v>2.7403</v>
      </c>
      <c r="AL1216" s="82" t="s">
        <v>8564</v>
      </c>
      <c r="AM1216" s="82" t="s">
        <v>4979</v>
      </c>
      <c r="AN1216" s="82">
        <v>8119</v>
      </c>
      <c r="AO1216" s="82" t="s">
        <v>4962</v>
      </c>
      <c r="AP1216" s="82"/>
      <c r="AQ1216" s="83">
        <v>45433</v>
      </c>
      <c r="AR1216" s="83"/>
      <c r="AS1216" s="82">
        <v>0</v>
      </c>
      <c r="AT1216" s="82"/>
      <c r="AU1216" s="83">
        <v>45777</v>
      </c>
      <c r="AV1216" s="82" t="s">
        <v>4979</v>
      </c>
      <c r="AW1216" s="82">
        <v>1</v>
      </c>
      <c r="AX1216" s="83"/>
      <c r="AY1216" s="82" t="s">
        <v>4963</v>
      </c>
      <c r="AZ1216" s="82">
        <v>1</v>
      </c>
      <c r="BA1216" s="82"/>
      <c r="BB1216" s="82"/>
      <c r="BC1216" s="87"/>
      <c r="BD1216" s="87"/>
      <c r="BE1216" s="87"/>
      <c r="BF1216" s="87"/>
      <c r="BG1216" s="82" t="s">
        <v>4888</v>
      </c>
      <c r="BH1216" s="82" t="s">
        <v>8837</v>
      </c>
      <c r="BI1216" s="82"/>
      <c r="BJ1216" s="82"/>
      <c r="BK1216" s="82"/>
      <c r="BL1216" s="86">
        <v>89521238.799999997</v>
      </c>
      <c r="BM1216" s="82">
        <v>2.7403</v>
      </c>
      <c r="BN1216" s="82" t="s">
        <v>4964</v>
      </c>
      <c r="BO1216" s="82"/>
      <c r="BP1216" s="88"/>
      <c r="BQ1216" s="88"/>
      <c r="BR1216" s="88"/>
      <c r="BS1216" s="82"/>
      <c r="BT1216" s="85"/>
    </row>
    <row r="1217" spans="1:72" hidden="1">
      <c r="A1217" s="82" t="s">
        <v>5167</v>
      </c>
      <c r="B1217" s="82" t="s">
        <v>5168</v>
      </c>
      <c r="C1217" s="82" t="s">
        <v>2849</v>
      </c>
      <c r="D1217" s="82" t="s">
        <v>8565</v>
      </c>
      <c r="E1217" s="82" t="s">
        <v>8566</v>
      </c>
      <c r="F1217" s="82" t="s">
        <v>4978</v>
      </c>
      <c r="G1217" s="83"/>
      <c r="H1217" s="84">
        <v>31635</v>
      </c>
      <c r="I1217" s="85"/>
      <c r="J1217" s="82">
        <v>1832.3</v>
      </c>
      <c r="K1217" s="86">
        <v>0</v>
      </c>
      <c r="L1217" s="82"/>
      <c r="M1217" s="82"/>
      <c r="N1217" s="82"/>
      <c r="O1217" s="82"/>
      <c r="P1217" s="82" t="s">
        <v>4999</v>
      </c>
      <c r="Q1217" s="86"/>
      <c r="R1217" s="82">
        <v>0</v>
      </c>
      <c r="S1217" s="86">
        <v>31635</v>
      </c>
      <c r="T1217" s="83">
        <v>45777</v>
      </c>
      <c r="U1217" s="82">
        <v>100</v>
      </c>
      <c r="V1217" s="82">
        <v>6789</v>
      </c>
      <c r="W1217" s="82" t="s">
        <v>4961</v>
      </c>
      <c r="X1217" s="82">
        <v>1107.0235</v>
      </c>
      <c r="Y1217" s="86">
        <v>35020689.219999999</v>
      </c>
      <c r="Z1217" s="86"/>
      <c r="AA1217" s="82">
        <v>1805.5</v>
      </c>
      <c r="AB1217" s="86">
        <v>1.48</v>
      </c>
      <c r="AC1217" s="86">
        <v>57964810.5</v>
      </c>
      <c r="AD1217" s="86">
        <v>57964810.5</v>
      </c>
      <c r="AE1217" s="86">
        <v>0</v>
      </c>
      <c r="AF1217" s="86">
        <v>22944121.280000001</v>
      </c>
      <c r="AG1217" s="86">
        <v>22096303.280000001</v>
      </c>
      <c r="AH1217" s="86">
        <v>847818</v>
      </c>
      <c r="AI1217" s="86"/>
      <c r="AJ1217" s="86">
        <v>3266807812.4299998</v>
      </c>
      <c r="AK1217" s="82">
        <v>1.7744</v>
      </c>
      <c r="AL1217" s="82" t="s">
        <v>8567</v>
      </c>
      <c r="AM1217" s="82" t="s">
        <v>4979</v>
      </c>
      <c r="AN1217" s="82">
        <v>8183</v>
      </c>
      <c r="AO1217" s="82" t="s">
        <v>5000</v>
      </c>
      <c r="AP1217" s="82"/>
      <c r="AQ1217" s="83">
        <v>45693</v>
      </c>
      <c r="AR1217" s="83"/>
      <c r="AS1217" s="82">
        <v>0</v>
      </c>
      <c r="AT1217" s="82"/>
      <c r="AU1217" s="83">
        <v>45777</v>
      </c>
      <c r="AV1217" s="82" t="s">
        <v>4979</v>
      </c>
      <c r="AW1217" s="82">
        <v>1</v>
      </c>
      <c r="AX1217" s="83"/>
      <c r="AY1217" s="82" t="s">
        <v>4963</v>
      </c>
      <c r="AZ1217" s="82">
        <v>1</v>
      </c>
      <c r="BA1217" s="82"/>
      <c r="BB1217" s="82"/>
      <c r="BC1217" s="87"/>
      <c r="BD1217" s="87"/>
      <c r="BE1217" s="87"/>
      <c r="BF1217" s="87"/>
      <c r="BG1217" s="82" t="s">
        <v>4888</v>
      </c>
      <c r="BH1217" s="82" t="s">
        <v>8837</v>
      </c>
      <c r="BI1217" s="82"/>
      <c r="BJ1217" s="82"/>
      <c r="BK1217" s="82"/>
      <c r="BL1217" s="86">
        <v>57964810.5</v>
      </c>
      <c r="BM1217" s="82">
        <v>1.7744</v>
      </c>
      <c r="BN1217" s="82" t="s">
        <v>4997</v>
      </c>
      <c r="BO1217" s="82"/>
      <c r="BP1217" s="88"/>
      <c r="BQ1217" s="88"/>
      <c r="BR1217" s="88"/>
      <c r="BS1217" s="82"/>
      <c r="BT1217" s="85"/>
    </row>
    <row r="1218" spans="1:72" hidden="1">
      <c r="A1218" s="82" t="s">
        <v>5167</v>
      </c>
      <c r="B1218" s="82" t="s">
        <v>5168</v>
      </c>
      <c r="C1218" s="82" t="s">
        <v>2948</v>
      </c>
      <c r="D1218" s="82" t="s">
        <v>8489</v>
      </c>
      <c r="E1218" s="82" t="s">
        <v>8490</v>
      </c>
      <c r="F1218" s="82" t="s">
        <v>4978</v>
      </c>
      <c r="G1218" s="83"/>
      <c r="H1218" s="84">
        <v>30534</v>
      </c>
      <c r="I1218" s="85"/>
      <c r="J1218" s="82">
        <v>3453.7</v>
      </c>
      <c r="K1218" s="86">
        <v>0</v>
      </c>
      <c r="L1218" s="82"/>
      <c r="M1218" s="82"/>
      <c r="N1218" s="82"/>
      <c r="O1218" s="82"/>
      <c r="P1218" s="82" t="s">
        <v>4981</v>
      </c>
      <c r="Q1218" s="86"/>
      <c r="R1218" s="82">
        <v>0</v>
      </c>
      <c r="S1218" s="86">
        <v>30534</v>
      </c>
      <c r="T1218" s="83">
        <v>45777</v>
      </c>
      <c r="U1218" s="82">
        <v>100</v>
      </c>
      <c r="V1218" s="82">
        <v>6807</v>
      </c>
      <c r="W1218" s="82" t="s">
        <v>4961</v>
      </c>
      <c r="X1218" s="82">
        <v>3330.6233000000002</v>
      </c>
      <c r="Y1218" s="86">
        <v>101697252.3</v>
      </c>
      <c r="Z1218" s="86"/>
      <c r="AA1218" s="82">
        <v>3472.5</v>
      </c>
      <c r="AB1218" s="86">
        <v>-0.54</v>
      </c>
      <c r="AC1218" s="86">
        <v>105455275.8</v>
      </c>
      <c r="AD1218" s="86">
        <v>105455275.8</v>
      </c>
      <c r="AE1218" s="86">
        <v>0</v>
      </c>
      <c r="AF1218" s="86">
        <v>3758023.5</v>
      </c>
      <c r="AG1218" s="86">
        <v>4332062.7</v>
      </c>
      <c r="AH1218" s="86">
        <v>-574039.19999999995</v>
      </c>
      <c r="AI1218" s="86"/>
      <c r="AJ1218" s="86">
        <v>3266807812.4299998</v>
      </c>
      <c r="AK1218" s="82">
        <v>3.2281</v>
      </c>
      <c r="AL1218" s="82" t="s">
        <v>8491</v>
      </c>
      <c r="AM1218" s="82" t="s">
        <v>4979</v>
      </c>
      <c r="AN1218" s="82">
        <v>8254</v>
      </c>
      <c r="AO1218" s="82" t="s">
        <v>4982</v>
      </c>
      <c r="AP1218" s="82"/>
      <c r="AQ1218" s="83">
        <v>45673</v>
      </c>
      <c r="AR1218" s="83"/>
      <c r="AS1218" s="82">
        <v>0</v>
      </c>
      <c r="AT1218" s="82"/>
      <c r="AU1218" s="83">
        <v>45777</v>
      </c>
      <c r="AV1218" s="82" t="s">
        <v>4979</v>
      </c>
      <c r="AW1218" s="82">
        <v>1</v>
      </c>
      <c r="AX1218" s="83"/>
      <c r="AY1218" s="82" t="s">
        <v>4963</v>
      </c>
      <c r="AZ1218" s="82">
        <v>1</v>
      </c>
      <c r="BA1218" s="82"/>
      <c r="BB1218" s="82"/>
      <c r="BC1218" s="87"/>
      <c r="BD1218" s="87"/>
      <c r="BE1218" s="87"/>
      <c r="BF1218" s="87"/>
      <c r="BG1218" s="82" t="s">
        <v>4888</v>
      </c>
      <c r="BH1218" s="82" t="s">
        <v>8837</v>
      </c>
      <c r="BI1218" s="82"/>
      <c r="BJ1218" s="82"/>
      <c r="BK1218" s="82"/>
      <c r="BL1218" s="86">
        <v>105455275.8</v>
      </c>
      <c r="BM1218" s="82">
        <v>3.2281</v>
      </c>
      <c r="BN1218" s="82" t="s">
        <v>4983</v>
      </c>
      <c r="BO1218" s="82"/>
      <c r="BP1218" s="88"/>
      <c r="BQ1218" s="88"/>
      <c r="BR1218" s="88"/>
      <c r="BS1218" s="82"/>
      <c r="BT1218" s="85"/>
    </row>
    <row r="1219" spans="1:72" hidden="1">
      <c r="A1219" s="82" t="s">
        <v>5167</v>
      </c>
      <c r="B1219" s="82" t="s">
        <v>5168</v>
      </c>
      <c r="C1219" s="82" t="s">
        <v>2923</v>
      </c>
      <c r="D1219" s="82" t="s">
        <v>5363</v>
      </c>
      <c r="E1219" s="82" t="s">
        <v>8817</v>
      </c>
      <c r="F1219" s="82" t="s">
        <v>4978</v>
      </c>
      <c r="G1219" s="83"/>
      <c r="H1219" s="84">
        <v>19318</v>
      </c>
      <c r="I1219" s="85"/>
      <c r="J1219" s="82">
        <v>1165.8</v>
      </c>
      <c r="K1219" s="86">
        <v>0</v>
      </c>
      <c r="L1219" s="82"/>
      <c r="M1219" s="82"/>
      <c r="N1219" s="82"/>
      <c r="O1219" s="82"/>
      <c r="P1219" s="82" t="s">
        <v>8758</v>
      </c>
      <c r="Q1219" s="86"/>
      <c r="R1219" s="82">
        <v>0</v>
      </c>
      <c r="S1219" s="86">
        <v>19318</v>
      </c>
      <c r="T1219" s="83">
        <v>45777</v>
      </c>
      <c r="U1219" s="82">
        <v>100</v>
      </c>
      <c r="V1219" s="82">
        <v>6815</v>
      </c>
      <c r="W1219" s="82" t="s">
        <v>4961</v>
      </c>
      <c r="X1219" s="82">
        <v>884.82129999999995</v>
      </c>
      <c r="Y1219" s="86">
        <v>17092978.219999999</v>
      </c>
      <c r="Z1219" s="86"/>
      <c r="AA1219" s="82">
        <v>1168.9000000000001</v>
      </c>
      <c r="AB1219" s="86">
        <v>-0.27</v>
      </c>
      <c r="AC1219" s="86">
        <v>22520924.399999999</v>
      </c>
      <c r="AD1219" s="86">
        <v>22520924.399999999</v>
      </c>
      <c r="AE1219" s="86">
        <v>0</v>
      </c>
      <c r="AF1219" s="86">
        <v>5427946.1799999997</v>
      </c>
      <c r="AG1219" s="86">
        <v>5487831.9800000004</v>
      </c>
      <c r="AH1219" s="86">
        <v>-59885.8</v>
      </c>
      <c r="AI1219" s="86"/>
      <c r="AJ1219" s="86">
        <v>3266807812.4299998</v>
      </c>
      <c r="AK1219" s="82">
        <v>0.68940000000000001</v>
      </c>
      <c r="AL1219" s="82" t="s">
        <v>8818</v>
      </c>
      <c r="AM1219" s="82" t="s">
        <v>4979</v>
      </c>
      <c r="AN1219" s="82">
        <v>8269</v>
      </c>
      <c r="AO1219" s="82" t="s">
        <v>8760</v>
      </c>
      <c r="AP1219" s="82"/>
      <c r="AQ1219" s="83">
        <v>45435</v>
      </c>
      <c r="AR1219" s="83"/>
      <c r="AS1219" s="82">
        <v>0</v>
      </c>
      <c r="AT1219" s="82"/>
      <c r="AU1219" s="83">
        <v>45777</v>
      </c>
      <c r="AV1219" s="82" t="s">
        <v>4979</v>
      </c>
      <c r="AW1219" s="82">
        <v>1</v>
      </c>
      <c r="AX1219" s="83"/>
      <c r="AY1219" s="82" t="s">
        <v>4963</v>
      </c>
      <c r="AZ1219" s="82">
        <v>1</v>
      </c>
      <c r="BA1219" s="82"/>
      <c r="BB1219" s="82"/>
      <c r="BC1219" s="87"/>
      <c r="BD1219" s="87"/>
      <c r="BE1219" s="87"/>
      <c r="BF1219" s="87"/>
      <c r="BG1219" s="82" t="s">
        <v>4888</v>
      </c>
      <c r="BH1219" s="82" t="s">
        <v>8837</v>
      </c>
      <c r="BI1219" s="82"/>
      <c r="BJ1219" s="82"/>
      <c r="BK1219" s="82"/>
      <c r="BL1219" s="86">
        <v>22520924.399999999</v>
      </c>
      <c r="BM1219" s="82">
        <v>0.68940000000000001</v>
      </c>
      <c r="BN1219" s="82" t="s">
        <v>4980</v>
      </c>
      <c r="BO1219" s="82"/>
      <c r="BP1219" s="88"/>
      <c r="BQ1219" s="88"/>
      <c r="BR1219" s="88"/>
      <c r="BS1219" s="82"/>
      <c r="BT1219" s="85"/>
    </row>
    <row r="1220" spans="1:72" hidden="1">
      <c r="A1220" s="82" t="s">
        <v>5167</v>
      </c>
      <c r="B1220" s="82" t="s">
        <v>5168</v>
      </c>
      <c r="C1220" s="82" t="s">
        <v>2929</v>
      </c>
      <c r="D1220" s="82" t="s">
        <v>5276</v>
      </c>
      <c r="E1220" s="82" t="s">
        <v>8657</v>
      </c>
      <c r="F1220" s="82" t="s">
        <v>4978</v>
      </c>
      <c r="G1220" s="83"/>
      <c r="H1220" s="84">
        <v>62124</v>
      </c>
      <c r="I1220" s="85"/>
      <c r="J1220" s="82">
        <v>644.25</v>
      </c>
      <c r="K1220" s="86">
        <v>0</v>
      </c>
      <c r="L1220" s="82"/>
      <c r="M1220" s="82"/>
      <c r="N1220" s="82"/>
      <c r="O1220" s="82"/>
      <c r="P1220" s="82" t="s">
        <v>8337</v>
      </c>
      <c r="Q1220" s="86"/>
      <c r="R1220" s="82">
        <v>0</v>
      </c>
      <c r="S1220" s="86">
        <v>124248</v>
      </c>
      <c r="T1220" s="83">
        <v>45777</v>
      </c>
      <c r="U1220" s="82">
        <v>100</v>
      </c>
      <c r="V1220" s="82">
        <v>6811</v>
      </c>
      <c r="W1220" s="82" t="s">
        <v>4961</v>
      </c>
      <c r="X1220" s="82">
        <v>690.67660000000001</v>
      </c>
      <c r="Y1220" s="86">
        <v>42907591.969999999</v>
      </c>
      <c r="Z1220" s="86"/>
      <c r="AA1220" s="82">
        <v>665.6</v>
      </c>
      <c r="AB1220" s="86">
        <v>-3.21</v>
      </c>
      <c r="AC1220" s="86">
        <v>40023387</v>
      </c>
      <c r="AD1220" s="86">
        <v>40023387</v>
      </c>
      <c r="AE1220" s="86">
        <v>0</v>
      </c>
      <c r="AF1220" s="86">
        <v>-2884204.97</v>
      </c>
      <c r="AG1220" s="86">
        <v>-1557857.57</v>
      </c>
      <c r="AH1220" s="86">
        <v>-1326347.3999999999</v>
      </c>
      <c r="AI1220" s="86"/>
      <c r="AJ1220" s="86">
        <v>3266807812.4299998</v>
      </c>
      <c r="AK1220" s="82">
        <v>1.2252000000000001</v>
      </c>
      <c r="AL1220" s="82" t="s">
        <v>8658</v>
      </c>
      <c r="AM1220" s="82" t="s">
        <v>4979</v>
      </c>
      <c r="AN1220" s="82">
        <v>8263</v>
      </c>
      <c r="AO1220" s="82" t="s">
        <v>8339</v>
      </c>
      <c r="AP1220" s="82"/>
      <c r="AQ1220" s="83">
        <v>45453</v>
      </c>
      <c r="AR1220" s="83"/>
      <c r="AS1220" s="82">
        <v>0</v>
      </c>
      <c r="AT1220" s="82"/>
      <c r="AU1220" s="83">
        <v>45777</v>
      </c>
      <c r="AV1220" s="82" t="s">
        <v>4979</v>
      </c>
      <c r="AW1220" s="82">
        <v>2</v>
      </c>
      <c r="AX1220" s="83"/>
      <c r="AY1220" s="82" t="s">
        <v>4963</v>
      </c>
      <c r="AZ1220" s="82">
        <v>1</v>
      </c>
      <c r="BA1220" s="82"/>
      <c r="BB1220" s="82"/>
      <c r="BC1220" s="87"/>
      <c r="BD1220" s="87"/>
      <c r="BE1220" s="87"/>
      <c r="BF1220" s="87"/>
      <c r="BG1220" s="82" t="s">
        <v>4888</v>
      </c>
      <c r="BH1220" s="82" t="s">
        <v>8837</v>
      </c>
      <c r="BI1220" s="82"/>
      <c r="BJ1220" s="82"/>
      <c r="BK1220" s="82"/>
      <c r="BL1220" s="86">
        <v>40023387</v>
      </c>
      <c r="BM1220" s="82">
        <v>1.2252000000000001</v>
      </c>
      <c r="BN1220" s="82" t="s">
        <v>4984</v>
      </c>
      <c r="BO1220" s="82"/>
      <c r="BP1220" s="88"/>
      <c r="BQ1220" s="88"/>
      <c r="BR1220" s="88"/>
      <c r="BS1220" s="82"/>
      <c r="BT1220" s="85"/>
    </row>
    <row r="1221" spans="1:72" hidden="1">
      <c r="A1221" s="82" t="s">
        <v>5167</v>
      </c>
      <c r="B1221" s="82" t="s">
        <v>5168</v>
      </c>
      <c r="C1221" s="82" t="s">
        <v>2933</v>
      </c>
      <c r="D1221" s="82" t="s">
        <v>8772</v>
      </c>
      <c r="E1221" s="82" t="s">
        <v>8773</v>
      </c>
      <c r="F1221" s="82" t="s">
        <v>4978</v>
      </c>
      <c r="G1221" s="83"/>
      <c r="H1221" s="84">
        <v>247834</v>
      </c>
      <c r="I1221" s="85"/>
      <c r="J1221" s="82">
        <v>140.08000000000001</v>
      </c>
      <c r="K1221" s="86">
        <v>0</v>
      </c>
      <c r="L1221" s="82"/>
      <c r="M1221" s="82"/>
      <c r="N1221" s="82"/>
      <c r="O1221" s="82"/>
      <c r="P1221" s="82" t="s">
        <v>8474</v>
      </c>
      <c r="Q1221" s="86"/>
      <c r="R1221" s="82">
        <v>0</v>
      </c>
      <c r="S1221" s="86">
        <v>247834</v>
      </c>
      <c r="T1221" s="83">
        <v>45777</v>
      </c>
      <c r="U1221" s="82">
        <v>100</v>
      </c>
      <c r="V1221" s="82">
        <v>147201</v>
      </c>
      <c r="W1221" s="82" t="s">
        <v>4961</v>
      </c>
      <c r="X1221" s="82">
        <v>119.3801</v>
      </c>
      <c r="Y1221" s="86">
        <v>29586444.109999999</v>
      </c>
      <c r="Z1221" s="86"/>
      <c r="AA1221" s="82">
        <v>141.5</v>
      </c>
      <c r="AB1221" s="86">
        <v>-1</v>
      </c>
      <c r="AC1221" s="86">
        <v>34716586.719999999</v>
      </c>
      <c r="AD1221" s="86">
        <v>34716586.719999999</v>
      </c>
      <c r="AE1221" s="86">
        <v>0</v>
      </c>
      <c r="AF1221" s="86">
        <v>5130142.6100000003</v>
      </c>
      <c r="AG1221" s="86">
        <v>5482066.8899999997</v>
      </c>
      <c r="AH1221" s="86">
        <v>-351924.28</v>
      </c>
      <c r="AI1221" s="86"/>
      <c r="AJ1221" s="86">
        <v>3266807812.4299998</v>
      </c>
      <c r="AK1221" s="82">
        <v>1.0627</v>
      </c>
      <c r="AL1221" s="82" t="s">
        <v>8774</v>
      </c>
      <c r="AM1221" s="82" t="s">
        <v>4979</v>
      </c>
      <c r="AN1221" s="82">
        <v>8268</v>
      </c>
      <c r="AO1221" s="82" t="s">
        <v>8476</v>
      </c>
      <c r="AP1221" s="82"/>
      <c r="AQ1221" s="83">
        <v>45463</v>
      </c>
      <c r="AR1221" s="83"/>
      <c r="AS1221" s="82">
        <v>0</v>
      </c>
      <c r="AT1221" s="82"/>
      <c r="AU1221" s="83">
        <v>45777</v>
      </c>
      <c r="AV1221" s="82" t="s">
        <v>4979</v>
      </c>
      <c r="AW1221" s="82">
        <v>1</v>
      </c>
      <c r="AX1221" s="83"/>
      <c r="AY1221" s="82" t="s">
        <v>4963</v>
      </c>
      <c r="AZ1221" s="82">
        <v>1</v>
      </c>
      <c r="BA1221" s="82"/>
      <c r="BB1221" s="82"/>
      <c r="BC1221" s="87"/>
      <c r="BD1221" s="87"/>
      <c r="BE1221" s="87"/>
      <c r="BF1221" s="87"/>
      <c r="BG1221" s="82" t="s">
        <v>4888</v>
      </c>
      <c r="BH1221" s="82" t="s">
        <v>8837</v>
      </c>
      <c r="BI1221" s="82"/>
      <c r="BJ1221" s="82"/>
      <c r="BK1221" s="82"/>
      <c r="BL1221" s="86">
        <v>34716586.719999999</v>
      </c>
      <c r="BM1221" s="82">
        <v>1.0627</v>
      </c>
      <c r="BN1221" s="82" t="s">
        <v>8462</v>
      </c>
      <c r="BO1221" s="82"/>
      <c r="BP1221" s="88"/>
      <c r="BQ1221" s="88"/>
      <c r="BR1221" s="88"/>
      <c r="BS1221" s="82"/>
      <c r="BT1221" s="85"/>
    </row>
    <row r="1222" spans="1:72" hidden="1">
      <c r="A1222" s="82" t="s">
        <v>5167</v>
      </c>
      <c r="B1222" s="82" t="s">
        <v>5168</v>
      </c>
      <c r="C1222" s="82" t="s">
        <v>2954</v>
      </c>
      <c r="D1222" s="82" t="s">
        <v>5342</v>
      </c>
      <c r="E1222" s="82" t="s">
        <v>8495</v>
      </c>
      <c r="F1222" s="82" t="s">
        <v>4978</v>
      </c>
      <c r="G1222" s="83"/>
      <c r="H1222" s="84">
        <v>19044</v>
      </c>
      <c r="I1222" s="85"/>
      <c r="J1222" s="82">
        <v>1503</v>
      </c>
      <c r="K1222" s="86">
        <v>0</v>
      </c>
      <c r="L1222" s="82"/>
      <c r="M1222" s="82"/>
      <c r="N1222" s="82"/>
      <c r="O1222" s="82"/>
      <c r="P1222" s="82" t="s">
        <v>4981</v>
      </c>
      <c r="Q1222" s="86"/>
      <c r="R1222" s="82">
        <v>0</v>
      </c>
      <c r="S1222" s="86">
        <v>95220</v>
      </c>
      <c r="T1222" s="83">
        <v>45777</v>
      </c>
      <c r="U1222" s="82">
        <v>100</v>
      </c>
      <c r="V1222" s="82">
        <v>6816</v>
      </c>
      <c r="W1222" s="82" t="s">
        <v>4961</v>
      </c>
      <c r="X1222" s="82">
        <v>1134.4258</v>
      </c>
      <c r="Y1222" s="86">
        <v>21604004.800000001</v>
      </c>
      <c r="Z1222" s="86"/>
      <c r="AA1222" s="82">
        <v>1495.3</v>
      </c>
      <c r="AB1222" s="86">
        <v>0.51</v>
      </c>
      <c r="AC1222" s="86">
        <v>28623132</v>
      </c>
      <c r="AD1222" s="86">
        <v>28623132</v>
      </c>
      <c r="AE1222" s="86">
        <v>0</v>
      </c>
      <c r="AF1222" s="86">
        <v>7019127.2000000002</v>
      </c>
      <c r="AG1222" s="86">
        <v>6872488.4000000004</v>
      </c>
      <c r="AH1222" s="86">
        <v>146638.79999999999</v>
      </c>
      <c r="AI1222" s="86"/>
      <c r="AJ1222" s="86">
        <v>3266807812.4299998</v>
      </c>
      <c r="AK1222" s="82">
        <v>0.87619999999999998</v>
      </c>
      <c r="AL1222" s="82" t="s">
        <v>8496</v>
      </c>
      <c r="AM1222" s="82" t="s">
        <v>4979</v>
      </c>
      <c r="AN1222" s="82">
        <v>8275</v>
      </c>
      <c r="AO1222" s="82" t="s">
        <v>4982</v>
      </c>
      <c r="AP1222" s="82"/>
      <c r="AQ1222" s="83">
        <v>45595</v>
      </c>
      <c r="AR1222" s="83"/>
      <c r="AS1222" s="82">
        <v>0</v>
      </c>
      <c r="AT1222" s="82"/>
      <c r="AU1222" s="83">
        <v>45777</v>
      </c>
      <c r="AV1222" s="82" t="s">
        <v>4979</v>
      </c>
      <c r="AW1222" s="82">
        <v>5</v>
      </c>
      <c r="AX1222" s="83"/>
      <c r="AY1222" s="82" t="s">
        <v>4963</v>
      </c>
      <c r="AZ1222" s="82">
        <v>1</v>
      </c>
      <c r="BA1222" s="82"/>
      <c r="BB1222" s="82"/>
      <c r="BC1222" s="87"/>
      <c r="BD1222" s="87"/>
      <c r="BE1222" s="87"/>
      <c r="BF1222" s="87"/>
      <c r="BG1222" s="82" t="s">
        <v>4888</v>
      </c>
      <c r="BH1222" s="82" t="s">
        <v>8837</v>
      </c>
      <c r="BI1222" s="82"/>
      <c r="BJ1222" s="82"/>
      <c r="BK1222" s="82"/>
      <c r="BL1222" s="86">
        <v>28623132</v>
      </c>
      <c r="BM1222" s="82">
        <v>0.87619999999999998</v>
      </c>
      <c r="BN1222" s="82" t="s">
        <v>4983</v>
      </c>
      <c r="BO1222" s="82"/>
      <c r="BP1222" s="88"/>
      <c r="BQ1222" s="88"/>
      <c r="BR1222" s="88"/>
      <c r="BS1222" s="82"/>
      <c r="BT1222" s="85"/>
    </row>
    <row r="1223" spans="1:72" hidden="1">
      <c r="A1223" s="82" t="s">
        <v>5167</v>
      </c>
      <c r="B1223" s="82" t="s">
        <v>5168</v>
      </c>
      <c r="C1223" s="82" t="s">
        <v>3012</v>
      </c>
      <c r="D1223" s="82" t="s">
        <v>8499</v>
      </c>
      <c r="E1223" s="82" t="s">
        <v>8500</v>
      </c>
      <c r="F1223" s="82" t="s">
        <v>4978</v>
      </c>
      <c r="G1223" s="83"/>
      <c r="H1223" s="84">
        <v>12369</v>
      </c>
      <c r="I1223" s="85"/>
      <c r="J1223" s="82">
        <v>3379.7</v>
      </c>
      <c r="K1223" s="86">
        <v>0</v>
      </c>
      <c r="L1223" s="82"/>
      <c r="M1223" s="82"/>
      <c r="N1223" s="82"/>
      <c r="O1223" s="82"/>
      <c r="P1223" s="82" t="s">
        <v>8501</v>
      </c>
      <c r="Q1223" s="86"/>
      <c r="R1223" s="82">
        <v>0</v>
      </c>
      <c r="S1223" s="86">
        <v>12369</v>
      </c>
      <c r="T1223" s="83">
        <v>45777</v>
      </c>
      <c r="U1223" s="82">
        <v>100</v>
      </c>
      <c r="V1223" s="82">
        <v>6820</v>
      </c>
      <c r="W1223" s="82" t="s">
        <v>4961</v>
      </c>
      <c r="X1223" s="82">
        <v>2840.5131999999999</v>
      </c>
      <c r="Y1223" s="86">
        <v>35134307.369999997</v>
      </c>
      <c r="Z1223" s="86"/>
      <c r="AA1223" s="82">
        <v>3378.6</v>
      </c>
      <c r="AB1223" s="86">
        <v>0.03</v>
      </c>
      <c r="AC1223" s="86">
        <v>41803509.299999997</v>
      </c>
      <c r="AD1223" s="86">
        <v>41803509.299999997</v>
      </c>
      <c r="AE1223" s="86">
        <v>0</v>
      </c>
      <c r="AF1223" s="86">
        <v>6669201.9299999997</v>
      </c>
      <c r="AG1223" s="86">
        <v>6655596.0300000003</v>
      </c>
      <c r="AH1223" s="86">
        <v>13605.9</v>
      </c>
      <c r="AI1223" s="86"/>
      <c r="AJ1223" s="86">
        <v>3266807812.4299998</v>
      </c>
      <c r="AK1223" s="82">
        <v>1.2796000000000001</v>
      </c>
      <c r="AL1223" s="82" t="s">
        <v>8502</v>
      </c>
      <c r="AM1223" s="82" t="s">
        <v>4979</v>
      </c>
      <c r="AN1223" s="82">
        <v>8315</v>
      </c>
      <c r="AO1223" s="82" t="s">
        <v>4998</v>
      </c>
      <c r="AP1223" s="82"/>
      <c r="AQ1223" s="83">
        <v>45469</v>
      </c>
      <c r="AR1223" s="83"/>
      <c r="AS1223" s="82">
        <v>0</v>
      </c>
      <c r="AT1223" s="82"/>
      <c r="AU1223" s="83">
        <v>45777</v>
      </c>
      <c r="AV1223" s="82" t="s">
        <v>4979</v>
      </c>
      <c r="AW1223" s="82">
        <v>1</v>
      </c>
      <c r="AX1223" s="83"/>
      <c r="AY1223" s="82" t="s">
        <v>4963</v>
      </c>
      <c r="AZ1223" s="82">
        <v>1</v>
      </c>
      <c r="BA1223" s="82"/>
      <c r="BB1223" s="82"/>
      <c r="BC1223" s="87"/>
      <c r="BD1223" s="87"/>
      <c r="BE1223" s="87"/>
      <c r="BF1223" s="87"/>
      <c r="BG1223" s="82" t="s">
        <v>4888</v>
      </c>
      <c r="BH1223" s="82" t="s">
        <v>8837</v>
      </c>
      <c r="BI1223" s="82"/>
      <c r="BJ1223" s="82"/>
      <c r="BK1223" s="82"/>
      <c r="BL1223" s="86">
        <v>41803509.299999997</v>
      </c>
      <c r="BM1223" s="82">
        <v>1.2796000000000001</v>
      </c>
      <c r="BN1223" s="82" t="s">
        <v>4998</v>
      </c>
      <c r="BO1223" s="82"/>
      <c r="BP1223" s="88"/>
      <c r="BQ1223" s="88"/>
      <c r="BR1223" s="88"/>
      <c r="BS1223" s="82"/>
      <c r="BT1223" s="85"/>
    </row>
    <row r="1224" spans="1:72" hidden="1">
      <c r="A1224" s="82" t="s">
        <v>5167</v>
      </c>
      <c r="B1224" s="82" t="s">
        <v>5168</v>
      </c>
      <c r="C1224" s="82" t="s">
        <v>3037</v>
      </c>
      <c r="D1224" s="82" t="s">
        <v>5332</v>
      </c>
      <c r="E1224" s="82" t="s">
        <v>8503</v>
      </c>
      <c r="F1224" s="82" t="s">
        <v>4978</v>
      </c>
      <c r="G1224" s="83"/>
      <c r="H1224" s="84">
        <v>6575</v>
      </c>
      <c r="I1224" s="85"/>
      <c r="J1224" s="82">
        <v>5172.5</v>
      </c>
      <c r="K1224" s="86">
        <v>0</v>
      </c>
      <c r="L1224" s="82"/>
      <c r="M1224" s="82"/>
      <c r="N1224" s="82"/>
      <c r="O1224" s="82"/>
      <c r="P1224" s="82" t="s">
        <v>5009</v>
      </c>
      <c r="Q1224" s="86"/>
      <c r="R1224" s="82">
        <v>0</v>
      </c>
      <c r="S1224" s="86">
        <v>6575</v>
      </c>
      <c r="T1224" s="83">
        <v>45777</v>
      </c>
      <c r="U1224" s="82">
        <v>100</v>
      </c>
      <c r="V1224" s="82">
        <v>6823</v>
      </c>
      <c r="W1224" s="82" t="s">
        <v>4961</v>
      </c>
      <c r="X1224" s="82">
        <v>7883.2317999999996</v>
      </c>
      <c r="Y1224" s="86">
        <v>51832249.390000001</v>
      </c>
      <c r="Z1224" s="86"/>
      <c r="AA1224" s="82">
        <v>5391.5</v>
      </c>
      <c r="AB1224" s="86">
        <v>-4.0599999999999996</v>
      </c>
      <c r="AC1224" s="86">
        <v>34009187.5</v>
      </c>
      <c r="AD1224" s="86">
        <v>34009187.5</v>
      </c>
      <c r="AE1224" s="86">
        <v>0</v>
      </c>
      <c r="AF1224" s="86">
        <v>-17823061.890000001</v>
      </c>
      <c r="AG1224" s="86">
        <v>-16383136.890000001</v>
      </c>
      <c r="AH1224" s="86">
        <v>-1439925</v>
      </c>
      <c r="AI1224" s="86"/>
      <c r="AJ1224" s="86">
        <v>3266807812.4299998</v>
      </c>
      <c r="AK1224" s="82">
        <v>1.0410999999999999</v>
      </c>
      <c r="AL1224" s="82" t="s">
        <v>8504</v>
      </c>
      <c r="AM1224" s="82" t="s">
        <v>4979</v>
      </c>
      <c r="AN1224" s="82">
        <v>8336</v>
      </c>
      <c r="AO1224" s="82" t="s">
        <v>5010</v>
      </c>
      <c r="AP1224" s="82"/>
      <c r="AQ1224" s="83"/>
      <c r="AR1224" s="83"/>
      <c r="AS1224" s="82">
        <v>0</v>
      </c>
      <c r="AT1224" s="82"/>
      <c r="AU1224" s="83">
        <v>45777</v>
      </c>
      <c r="AV1224" s="82" t="s">
        <v>4979</v>
      </c>
      <c r="AW1224" s="82">
        <v>1</v>
      </c>
      <c r="AX1224" s="83"/>
      <c r="AY1224" s="82" t="s">
        <v>4963</v>
      </c>
      <c r="AZ1224" s="82">
        <v>1</v>
      </c>
      <c r="BA1224" s="82"/>
      <c r="BB1224" s="82"/>
      <c r="BC1224" s="87"/>
      <c r="BD1224" s="87"/>
      <c r="BE1224" s="87"/>
      <c r="BF1224" s="87"/>
      <c r="BG1224" s="82" t="s">
        <v>4888</v>
      </c>
      <c r="BH1224" s="82" t="s">
        <v>8837</v>
      </c>
      <c r="BI1224" s="82"/>
      <c r="BJ1224" s="82"/>
      <c r="BK1224" s="82"/>
      <c r="BL1224" s="86">
        <v>34009187.5</v>
      </c>
      <c r="BM1224" s="82">
        <v>1.0410999999999999</v>
      </c>
      <c r="BN1224" s="82" t="s">
        <v>5011</v>
      </c>
      <c r="BO1224" s="82"/>
      <c r="BP1224" s="88"/>
      <c r="BQ1224" s="88"/>
      <c r="BR1224" s="88"/>
      <c r="BS1224" s="82"/>
      <c r="BT1224" s="85"/>
    </row>
    <row r="1225" spans="1:72" hidden="1">
      <c r="A1225" s="82" t="s">
        <v>5167</v>
      </c>
      <c r="B1225" s="82" t="s">
        <v>5168</v>
      </c>
      <c r="C1225" s="82" t="s">
        <v>3088</v>
      </c>
      <c r="D1225" s="82" t="s">
        <v>3365</v>
      </c>
      <c r="E1225" s="82" t="s">
        <v>8661</v>
      </c>
      <c r="F1225" s="82" t="s">
        <v>4978</v>
      </c>
      <c r="G1225" s="83"/>
      <c r="H1225" s="84">
        <v>3460</v>
      </c>
      <c r="I1225" s="85"/>
      <c r="J1225" s="82">
        <v>11641</v>
      </c>
      <c r="K1225" s="86">
        <v>0</v>
      </c>
      <c r="L1225" s="82"/>
      <c r="M1225" s="82"/>
      <c r="N1225" s="82"/>
      <c r="O1225" s="82"/>
      <c r="P1225" s="82" t="s">
        <v>5019</v>
      </c>
      <c r="Q1225" s="86"/>
      <c r="R1225" s="82">
        <v>0</v>
      </c>
      <c r="S1225" s="86">
        <v>34600</v>
      </c>
      <c r="T1225" s="83">
        <v>45777</v>
      </c>
      <c r="U1225" s="82">
        <v>100</v>
      </c>
      <c r="V1225" s="82">
        <v>6829</v>
      </c>
      <c r="W1225" s="82" t="s">
        <v>4961</v>
      </c>
      <c r="X1225" s="82">
        <v>8068.8933999999999</v>
      </c>
      <c r="Y1225" s="86">
        <v>27918371.289999999</v>
      </c>
      <c r="Z1225" s="86"/>
      <c r="AA1225" s="82">
        <v>11869</v>
      </c>
      <c r="AB1225" s="86">
        <v>-1.92</v>
      </c>
      <c r="AC1225" s="86">
        <v>40277860</v>
      </c>
      <c r="AD1225" s="86">
        <v>40277860</v>
      </c>
      <c r="AE1225" s="86">
        <v>0</v>
      </c>
      <c r="AF1225" s="86">
        <v>12359488.710000001</v>
      </c>
      <c r="AG1225" s="86">
        <v>13148368.710000001</v>
      </c>
      <c r="AH1225" s="86">
        <v>-788880</v>
      </c>
      <c r="AI1225" s="86"/>
      <c r="AJ1225" s="86">
        <v>3266807812.4299998</v>
      </c>
      <c r="AK1225" s="82">
        <v>1.2329000000000001</v>
      </c>
      <c r="AL1225" s="82" t="s">
        <v>8662</v>
      </c>
      <c r="AM1225" s="82" t="s">
        <v>4979</v>
      </c>
      <c r="AN1225" s="82">
        <v>8368</v>
      </c>
      <c r="AO1225" s="82" t="s">
        <v>5019</v>
      </c>
      <c r="AP1225" s="82"/>
      <c r="AQ1225" s="83">
        <v>45502</v>
      </c>
      <c r="AR1225" s="83"/>
      <c r="AS1225" s="82">
        <v>0</v>
      </c>
      <c r="AT1225" s="82"/>
      <c r="AU1225" s="83">
        <v>45777</v>
      </c>
      <c r="AV1225" s="82" t="s">
        <v>4979</v>
      </c>
      <c r="AW1225" s="82">
        <v>10</v>
      </c>
      <c r="AX1225" s="83"/>
      <c r="AY1225" s="82" t="s">
        <v>4963</v>
      </c>
      <c r="AZ1225" s="82">
        <v>1</v>
      </c>
      <c r="BA1225" s="82"/>
      <c r="BB1225" s="82"/>
      <c r="BC1225" s="87"/>
      <c r="BD1225" s="87"/>
      <c r="BE1225" s="87"/>
      <c r="BF1225" s="87"/>
      <c r="BG1225" s="82" t="s">
        <v>4888</v>
      </c>
      <c r="BH1225" s="82" t="s">
        <v>8837</v>
      </c>
      <c r="BI1225" s="82"/>
      <c r="BJ1225" s="82"/>
      <c r="BK1225" s="82"/>
      <c r="BL1225" s="86">
        <v>40277860</v>
      </c>
      <c r="BM1225" s="82">
        <v>1.2329000000000001</v>
      </c>
      <c r="BN1225" s="82" t="s">
        <v>5020</v>
      </c>
      <c r="BO1225" s="82"/>
      <c r="BP1225" s="88"/>
      <c r="BQ1225" s="88"/>
      <c r="BR1225" s="88"/>
      <c r="BS1225" s="82"/>
      <c r="BT1225" s="85"/>
    </row>
    <row r="1226" spans="1:72" hidden="1">
      <c r="A1226" s="82" t="s">
        <v>5167</v>
      </c>
      <c r="B1226" s="82" t="s">
        <v>5168</v>
      </c>
      <c r="C1226" s="82" t="s">
        <v>3256</v>
      </c>
      <c r="D1226" s="82" t="s">
        <v>5289</v>
      </c>
      <c r="E1226" s="82" t="s">
        <v>8843</v>
      </c>
      <c r="F1226" s="82" t="s">
        <v>4978</v>
      </c>
      <c r="G1226" s="83"/>
      <c r="H1226" s="84">
        <v>88841</v>
      </c>
      <c r="I1226" s="85"/>
      <c r="J1226" s="82">
        <v>241.5</v>
      </c>
      <c r="K1226" s="86">
        <v>0</v>
      </c>
      <c r="L1226" s="82"/>
      <c r="M1226" s="82"/>
      <c r="N1226" s="82"/>
      <c r="O1226" s="82"/>
      <c r="P1226" s="82" t="s">
        <v>4981</v>
      </c>
      <c r="Q1226" s="86"/>
      <c r="R1226" s="82">
        <v>0</v>
      </c>
      <c r="S1226" s="86">
        <v>177682</v>
      </c>
      <c r="T1226" s="83">
        <v>45777</v>
      </c>
      <c r="U1226" s="82">
        <v>100</v>
      </c>
      <c r="V1226" s="82">
        <v>6850</v>
      </c>
      <c r="W1226" s="82" t="s">
        <v>4961</v>
      </c>
      <c r="X1226" s="82">
        <v>208.0925</v>
      </c>
      <c r="Y1226" s="86">
        <v>18487147.600000001</v>
      </c>
      <c r="Z1226" s="86"/>
      <c r="AA1226" s="82">
        <v>241.4</v>
      </c>
      <c r="AB1226" s="86">
        <v>0.04</v>
      </c>
      <c r="AC1226" s="86">
        <v>21455101.5</v>
      </c>
      <c r="AD1226" s="86">
        <v>21455101.5</v>
      </c>
      <c r="AE1226" s="86">
        <v>0</v>
      </c>
      <c r="AF1226" s="86">
        <v>2967953.9</v>
      </c>
      <c r="AG1226" s="86">
        <v>2959069.8</v>
      </c>
      <c r="AH1226" s="86">
        <v>8884.1</v>
      </c>
      <c r="AI1226" s="86"/>
      <c r="AJ1226" s="86">
        <v>3266807812.4299998</v>
      </c>
      <c r="AK1226" s="82">
        <v>0.65680000000000005</v>
      </c>
      <c r="AL1226" s="82" t="s">
        <v>8844</v>
      </c>
      <c r="AM1226" s="82" t="s">
        <v>4979</v>
      </c>
      <c r="AN1226" s="82">
        <v>8508</v>
      </c>
      <c r="AO1226" s="82" t="s">
        <v>4982</v>
      </c>
      <c r="AP1226" s="82"/>
      <c r="AQ1226" s="83">
        <v>45684</v>
      </c>
      <c r="AR1226" s="83"/>
      <c r="AS1226" s="82">
        <v>0</v>
      </c>
      <c r="AT1226" s="82"/>
      <c r="AU1226" s="83">
        <v>45777</v>
      </c>
      <c r="AV1226" s="82" t="s">
        <v>4979</v>
      </c>
      <c r="AW1226" s="82">
        <v>2</v>
      </c>
      <c r="AX1226" s="83"/>
      <c r="AY1226" s="82" t="s">
        <v>4963</v>
      </c>
      <c r="AZ1226" s="82">
        <v>1</v>
      </c>
      <c r="BA1226" s="82"/>
      <c r="BB1226" s="82"/>
      <c r="BC1226" s="87"/>
      <c r="BD1226" s="87"/>
      <c r="BE1226" s="87"/>
      <c r="BF1226" s="87"/>
      <c r="BG1226" s="82" t="s">
        <v>4888</v>
      </c>
      <c r="BH1226" s="82" t="s">
        <v>8837</v>
      </c>
      <c r="BI1226" s="82"/>
      <c r="BJ1226" s="82"/>
      <c r="BK1226" s="82"/>
      <c r="BL1226" s="86">
        <v>21455101.5</v>
      </c>
      <c r="BM1226" s="82">
        <v>0.65680000000000005</v>
      </c>
      <c r="BN1226" s="82" t="s">
        <v>4983</v>
      </c>
      <c r="BO1226" s="82"/>
      <c r="BP1226" s="88"/>
      <c r="BQ1226" s="88"/>
      <c r="BR1226" s="88"/>
      <c r="BS1226" s="82"/>
      <c r="BT1226" s="85"/>
    </row>
    <row r="1227" spans="1:72" hidden="1">
      <c r="A1227" s="82" t="s">
        <v>5167</v>
      </c>
      <c r="B1227" s="82" t="s">
        <v>5168</v>
      </c>
      <c r="C1227" s="82" t="s">
        <v>21841</v>
      </c>
      <c r="D1227" s="82" t="s">
        <v>21842</v>
      </c>
      <c r="E1227" s="82" t="s">
        <v>4965</v>
      </c>
      <c r="F1227" s="82" t="s">
        <v>4966</v>
      </c>
      <c r="G1227" s="83">
        <v>45779</v>
      </c>
      <c r="H1227" s="84">
        <v>193583.367</v>
      </c>
      <c r="I1227" s="85"/>
      <c r="J1227" s="82">
        <v>99.98357</v>
      </c>
      <c r="K1227" s="86">
        <v>0</v>
      </c>
      <c r="L1227" s="82"/>
      <c r="M1227" s="82"/>
      <c r="N1227" s="82"/>
      <c r="O1227" s="82"/>
      <c r="P1227" s="82" t="s">
        <v>4967</v>
      </c>
      <c r="Q1227" s="86">
        <v>19358336.670000002</v>
      </c>
      <c r="R1227" s="82">
        <v>0.01</v>
      </c>
      <c r="S1227" s="86">
        <v>19358336.670000002</v>
      </c>
      <c r="T1227" s="83">
        <v>45777</v>
      </c>
      <c r="U1227" s="82">
        <v>247</v>
      </c>
      <c r="V1227" s="82">
        <v>178347</v>
      </c>
      <c r="W1227" s="82" t="s">
        <v>4961</v>
      </c>
      <c r="X1227" s="82">
        <v>99.967100000000002</v>
      </c>
      <c r="Y1227" s="86">
        <v>19351976.68</v>
      </c>
      <c r="Z1227" s="86">
        <v>19355156.68</v>
      </c>
      <c r="AA1227" s="82"/>
      <c r="AB1227" s="86"/>
      <c r="AC1227" s="86">
        <v>19355156.68</v>
      </c>
      <c r="AD1227" s="86">
        <v>19355156.68</v>
      </c>
      <c r="AE1227" s="86">
        <v>3180</v>
      </c>
      <c r="AF1227" s="86">
        <v>0</v>
      </c>
      <c r="AG1227" s="86"/>
      <c r="AH1227" s="86">
        <v>0</v>
      </c>
      <c r="AI1227" s="86"/>
      <c r="AJ1227" s="86">
        <v>3266807812.4299998</v>
      </c>
      <c r="AK1227" s="82">
        <v>0.59250000000000003</v>
      </c>
      <c r="AL1227" s="82" t="s">
        <v>21843</v>
      </c>
      <c r="AM1227" s="82" t="s">
        <v>4968</v>
      </c>
      <c r="AN1227" s="82">
        <v>73640</v>
      </c>
      <c r="AO1227" s="82" t="s">
        <v>4967</v>
      </c>
      <c r="AP1227" s="82"/>
      <c r="AQ1227" s="83"/>
      <c r="AR1227" s="83"/>
      <c r="AS1227" s="82">
        <v>2</v>
      </c>
      <c r="AT1227" s="82"/>
      <c r="AU1227" s="83">
        <v>45777</v>
      </c>
      <c r="AV1227" s="82" t="s">
        <v>4968</v>
      </c>
      <c r="AW1227" s="82">
        <v>100</v>
      </c>
      <c r="AX1227" s="83"/>
      <c r="AY1227" s="82" t="s">
        <v>4969</v>
      </c>
      <c r="AZ1227" s="82">
        <v>1</v>
      </c>
      <c r="BA1227" s="82"/>
      <c r="BB1227" s="82"/>
      <c r="BC1227" s="87"/>
      <c r="BD1227" s="87"/>
      <c r="BE1227" s="87"/>
      <c r="BF1227" s="87"/>
      <c r="BG1227" s="82" t="s">
        <v>4888</v>
      </c>
      <c r="BH1227" s="82" t="s">
        <v>8837</v>
      </c>
      <c r="BI1227" s="82"/>
      <c r="BJ1227" s="82"/>
      <c r="BK1227" s="82"/>
      <c r="BL1227" s="86">
        <v>19355156.68</v>
      </c>
      <c r="BM1227" s="82">
        <v>0.59250000000000003</v>
      </c>
      <c r="BN1227" s="82" t="s">
        <v>4967</v>
      </c>
      <c r="BO1227" s="82"/>
      <c r="BP1227" s="88"/>
      <c r="BQ1227" s="88"/>
      <c r="BR1227" s="88"/>
      <c r="BS1227" s="82"/>
      <c r="BT1227" s="85"/>
    </row>
    <row r="1228" spans="1:72" hidden="1">
      <c r="A1228" s="82" t="s">
        <v>5167</v>
      </c>
      <c r="B1228" s="82" t="s">
        <v>5168</v>
      </c>
      <c r="C1228" s="82"/>
      <c r="D1228" s="82"/>
      <c r="E1228" s="82"/>
      <c r="F1228" s="82" t="s">
        <v>4970</v>
      </c>
      <c r="G1228" s="83"/>
      <c r="H1228" s="84"/>
      <c r="I1228" s="85"/>
      <c r="J1228" s="82"/>
      <c r="K1228" s="86"/>
      <c r="L1228" s="82"/>
      <c r="M1228" s="82"/>
      <c r="N1228" s="82"/>
      <c r="O1228" s="82"/>
      <c r="P1228" s="82" t="s">
        <v>4971</v>
      </c>
      <c r="Q1228" s="86"/>
      <c r="R1228" s="82">
        <v>0</v>
      </c>
      <c r="S1228" s="86"/>
      <c r="T1228" s="83">
        <v>45777</v>
      </c>
      <c r="U1228" s="82"/>
      <c r="V1228" s="82"/>
      <c r="W1228" s="82"/>
      <c r="X1228" s="82"/>
      <c r="Y1228" s="86"/>
      <c r="Z1228" s="86"/>
      <c r="AA1228" s="82"/>
      <c r="AB1228" s="86"/>
      <c r="AC1228" s="86">
        <v>-11952927.810000001</v>
      </c>
      <c r="AD1228" s="86">
        <v>-11952927.810000001</v>
      </c>
      <c r="AE1228" s="86"/>
      <c r="AF1228" s="86"/>
      <c r="AG1228" s="86"/>
      <c r="AH1228" s="86">
        <v>0</v>
      </c>
      <c r="AI1228" s="86"/>
      <c r="AJ1228" s="86"/>
      <c r="AK1228" s="82">
        <v>-0.36599999999999999</v>
      </c>
      <c r="AL1228" s="82"/>
      <c r="AM1228" s="82"/>
      <c r="AN1228" s="82"/>
      <c r="AO1228" s="82" t="s">
        <v>4971</v>
      </c>
      <c r="AP1228" s="82"/>
      <c r="AQ1228" s="83"/>
      <c r="AR1228" s="83"/>
      <c r="AS1228" s="82"/>
      <c r="AT1228" s="82"/>
      <c r="AU1228" s="83"/>
      <c r="AV1228" s="82"/>
      <c r="AW1228" s="82"/>
      <c r="AX1228" s="83"/>
      <c r="AY1228" s="82" t="s">
        <v>4963</v>
      </c>
      <c r="AZ1228" s="82">
        <v>1</v>
      </c>
      <c r="BA1228" s="82"/>
      <c r="BB1228" s="82"/>
      <c r="BC1228" s="87"/>
      <c r="BD1228" s="87"/>
      <c r="BE1228" s="87"/>
      <c r="BF1228" s="87"/>
      <c r="BG1228" s="82" t="s">
        <v>4888</v>
      </c>
      <c r="BH1228" s="82" t="s">
        <v>8837</v>
      </c>
      <c r="BI1228" s="82"/>
      <c r="BJ1228" s="82"/>
      <c r="BK1228" s="82"/>
      <c r="BL1228" s="86">
        <v>-11952927.810000001</v>
      </c>
      <c r="BM1228" s="82">
        <v>-0.36599999999999999</v>
      </c>
      <c r="BN1228" s="82" t="s">
        <v>4971</v>
      </c>
      <c r="BO1228" s="82"/>
      <c r="BP1228" s="88"/>
      <c r="BQ1228" s="88"/>
      <c r="BR1228" s="88"/>
      <c r="BS1228" s="82"/>
      <c r="BT1228" s="85"/>
    </row>
    <row r="1229" spans="1:72" hidden="1">
      <c r="A1229" s="82" t="s">
        <v>5169</v>
      </c>
      <c r="B1229" s="82" t="s">
        <v>9485</v>
      </c>
      <c r="C1229" s="82" t="s">
        <v>73</v>
      </c>
      <c r="D1229" s="82" t="s">
        <v>8838</v>
      </c>
      <c r="E1229" s="82" t="s">
        <v>8839</v>
      </c>
      <c r="F1229" s="82" t="s">
        <v>4978</v>
      </c>
      <c r="G1229" s="83"/>
      <c r="H1229" s="84">
        <v>6897</v>
      </c>
      <c r="I1229" s="85"/>
      <c r="J1229" s="82">
        <v>1217</v>
      </c>
      <c r="K1229" s="86">
        <v>0</v>
      </c>
      <c r="L1229" s="82"/>
      <c r="M1229" s="82"/>
      <c r="N1229" s="82"/>
      <c r="O1229" s="82"/>
      <c r="P1229" s="82" t="s">
        <v>8397</v>
      </c>
      <c r="Q1229" s="86"/>
      <c r="R1229" s="82">
        <v>0</v>
      </c>
      <c r="S1229" s="86">
        <v>13794</v>
      </c>
      <c r="T1229" s="83">
        <v>45777</v>
      </c>
      <c r="U1229" s="82">
        <v>100</v>
      </c>
      <c r="V1229" s="82">
        <v>6698</v>
      </c>
      <c r="W1229" s="82" t="s">
        <v>4961</v>
      </c>
      <c r="X1229" s="82">
        <v>1461.6705999999999</v>
      </c>
      <c r="Y1229" s="86">
        <v>10081142.4</v>
      </c>
      <c r="Z1229" s="86"/>
      <c r="AA1229" s="82">
        <v>1215.9000000000001</v>
      </c>
      <c r="AB1229" s="86">
        <v>0.09</v>
      </c>
      <c r="AC1229" s="86">
        <v>8393649</v>
      </c>
      <c r="AD1229" s="86">
        <v>8393649</v>
      </c>
      <c r="AE1229" s="86">
        <v>0</v>
      </c>
      <c r="AF1229" s="86">
        <v>-1687493.4</v>
      </c>
      <c r="AG1229" s="86">
        <v>-1695080.1</v>
      </c>
      <c r="AH1229" s="86">
        <v>7586.7</v>
      </c>
      <c r="AI1229" s="86"/>
      <c r="AJ1229" s="86">
        <v>875148078.95000005</v>
      </c>
      <c r="AK1229" s="82">
        <v>0.95909999999999995</v>
      </c>
      <c r="AL1229" s="82" t="s">
        <v>8840</v>
      </c>
      <c r="AM1229" s="82" t="s">
        <v>488</v>
      </c>
      <c r="AN1229" s="82">
        <v>7483</v>
      </c>
      <c r="AO1229" s="82" t="s">
        <v>8399</v>
      </c>
      <c r="AP1229" s="82"/>
      <c r="AQ1229" s="83">
        <v>43306</v>
      </c>
      <c r="AR1229" s="83"/>
      <c r="AS1229" s="82">
        <v>0</v>
      </c>
      <c r="AT1229" s="82"/>
      <c r="AU1229" s="83">
        <v>45777</v>
      </c>
      <c r="AV1229" s="82" t="s">
        <v>4979</v>
      </c>
      <c r="AW1229" s="82">
        <v>2</v>
      </c>
      <c r="AX1229" s="83"/>
      <c r="AY1229" s="82" t="s">
        <v>4963</v>
      </c>
      <c r="AZ1229" s="82">
        <v>1</v>
      </c>
      <c r="BA1229" s="82"/>
      <c r="BB1229" s="82"/>
      <c r="BC1229" s="87"/>
      <c r="BD1229" s="87"/>
      <c r="BE1229" s="87"/>
      <c r="BF1229" s="87"/>
      <c r="BG1229" s="82" t="s">
        <v>4888</v>
      </c>
      <c r="BH1229" s="82" t="s">
        <v>8845</v>
      </c>
      <c r="BI1229" s="82"/>
      <c r="BJ1229" s="82"/>
      <c r="BK1229" s="82"/>
      <c r="BL1229" s="86">
        <v>8393649</v>
      </c>
      <c r="BM1229" s="82">
        <v>0.95909999999999995</v>
      </c>
      <c r="BN1229" s="82" t="s">
        <v>8400</v>
      </c>
      <c r="BO1229" s="82"/>
      <c r="BP1229" s="88"/>
      <c r="BQ1229" s="88"/>
      <c r="BR1229" s="88"/>
      <c r="BS1229" s="82"/>
      <c r="BT1229" s="85"/>
    </row>
    <row r="1230" spans="1:72" hidden="1">
      <c r="A1230" s="82" t="s">
        <v>5169</v>
      </c>
      <c r="B1230" s="82" t="s">
        <v>9485</v>
      </c>
      <c r="C1230" s="82" t="s">
        <v>256</v>
      </c>
      <c r="D1230" s="82" t="s">
        <v>5291</v>
      </c>
      <c r="E1230" s="82" t="s">
        <v>8426</v>
      </c>
      <c r="F1230" s="82" t="s">
        <v>4978</v>
      </c>
      <c r="G1230" s="83"/>
      <c r="H1230" s="84">
        <v>4221</v>
      </c>
      <c r="I1230" s="85"/>
      <c r="J1230" s="82">
        <v>2423.3000000000002</v>
      </c>
      <c r="K1230" s="86">
        <v>0</v>
      </c>
      <c r="L1230" s="82"/>
      <c r="M1230" s="82"/>
      <c r="N1230" s="82"/>
      <c r="O1230" s="82"/>
      <c r="P1230" s="82" t="s">
        <v>8427</v>
      </c>
      <c r="Q1230" s="86"/>
      <c r="R1230" s="82">
        <v>0</v>
      </c>
      <c r="S1230" s="86">
        <v>4221</v>
      </c>
      <c r="T1230" s="83">
        <v>45777</v>
      </c>
      <c r="U1230" s="82">
        <v>100</v>
      </c>
      <c r="V1230" s="82">
        <v>6464</v>
      </c>
      <c r="W1230" s="82" t="s">
        <v>4961</v>
      </c>
      <c r="X1230" s="82">
        <v>2656.9695999999999</v>
      </c>
      <c r="Y1230" s="86">
        <v>11215068.73</v>
      </c>
      <c r="Z1230" s="86"/>
      <c r="AA1230" s="82">
        <v>2452</v>
      </c>
      <c r="AB1230" s="86">
        <v>-1.17</v>
      </c>
      <c r="AC1230" s="86">
        <v>10228749.300000001</v>
      </c>
      <c r="AD1230" s="86">
        <v>10228749.300000001</v>
      </c>
      <c r="AE1230" s="86">
        <v>0</v>
      </c>
      <c r="AF1230" s="86">
        <v>-986319.43</v>
      </c>
      <c r="AG1230" s="86">
        <v>-865176.73</v>
      </c>
      <c r="AH1230" s="86">
        <v>-121142.7</v>
      </c>
      <c r="AI1230" s="86"/>
      <c r="AJ1230" s="86">
        <v>875148078.95000005</v>
      </c>
      <c r="AK1230" s="82">
        <v>1.1688000000000001</v>
      </c>
      <c r="AL1230" s="82" t="s">
        <v>8428</v>
      </c>
      <c r="AM1230" s="82" t="s">
        <v>488</v>
      </c>
      <c r="AN1230" s="82">
        <v>6121</v>
      </c>
      <c r="AO1230" s="82" t="s">
        <v>4998</v>
      </c>
      <c r="AP1230" s="82"/>
      <c r="AQ1230" s="83">
        <v>45614</v>
      </c>
      <c r="AR1230" s="83"/>
      <c r="AS1230" s="82">
        <v>0</v>
      </c>
      <c r="AT1230" s="82"/>
      <c r="AU1230" s="83">
        <v>45777</v>
      </c>
      <c r="AV1230" s="82" t="s">
        <v>4979</v>
      </c>
      <c r="AW1230" s="82">
        <v>1</v>
      </c>
      <c r="AX1230" s="83"/>
      <c r="AY1230" s="82" t="s">
        <v>4963</v>
      </c>
      <c r="AZ1230" s="82">
        <v>1</v>
      </c>
      <c r="BA1230" s="82"/>
      <c r="BB1230" s="82"/>
      <c r="BC1230" s="87"/>
      <c r="BD1230" s="87"/>
      <c r="BE1230" s="87"/>
      <c r="BF1230" s="87"/>
      <c r="BG1230" s="82" t="s">
        <v>4888</v>
      </c>
      <c r="BH1230" s="82" t="s">
        <v>8845</v>
      </c>
      <c r="BI1230" s="82"/>
      <c r="BJ1230" s="82"/>
      <c r="BK1230" s="82"/>
      <c r="BL1230" s="86">
        <v>10228749.300000001</v>
      </c>
      <c r="BM1230" s="82">
        <v>1.1688000000000001</v>
      </c>
      <c r="BN1230" s="82" t="s">
        <v>4998</v>
      </c>
      <c r="BO1230" s="82"/>
      <c r="BP1230" s="88"/>
      <c r="BQ1230" s="88"/>
      <c r="BR1230" s="88"/>
      <c r="BS1230" s="82"/>
      <c r="BT1230" s="85"/>
    </row>
    <row r="1231" spans="1:72" hidden="1">
      <c r="A1231" s="82" t="s">
        <v>5169</v>
      </c>
      <c r="B1231" s="82" t="s">
        <v>9485</v>
      </c>
      <c r="C1231" s="82" t="s">
        <v>317</v>
      </c>
      <c r="D1231" s="82" t="s">
        <v>5280</v>
      </c>
      <c r="E1231" s="82" t="s">
        <v>8371</v>
      </c>
      <c r="F1231" s="82" t="s">
        <v>4978</v>
      </c>
      <c r="G1231" s="83"/>
      <c r="H1231" s="84">
        <v>26684</v>
      </c>
      <c r="I1231" s="85"/>
      <c r="J1231" s="82">
        <v>1183.9000000000001</v>
      </c>
      <c r="K1231" s="86">
        <v>0</v>
      </c>
      <c r="L1231" s="82"/>
      <c r="M1231" s="82"/>
      <c r="N1231" s="82"/>
      <c r="O1231" s="82"/>
      <c r="P1231" s="82" t="s">
        <v>4960</v>
      </c>
      <c r="Q1231" s="86"/>
      <c r="R1231" s="82">
        <v>0</v>
      </c>
      <c r="S1231" s="86">
        <v>53368</v>
      </c>
      <c r="T1231" s="83">
        <v>45777</v>
      </c>
      <c r="U1231" s="82">
        <v>100</v>
      </c>
      <c r="V1231" s="82">
        <v>6471</v>
      </c>
      <c r="W1231" s="82" t="s">
        <v>4961</v>
      </c>
      <c r="X1231" s="82">
        <v>795.64850000000001</v>
      </c>
      <c r="Y1231" s="86">
        <v>21231085.09</v>
      </c>
      <c r="Z1231" s="86"/>
      <c r="AA1231" s="82">
        <v>1188.2</v>
      </c>
      <c r="AB1231" s="86">
        <v>-0.36</v>
      </c>
      <c r="AC1231" s="86">
        <v>31591187.600000001</v>
      </c>
      <c r="AD1231" s="86">
        <v>31591187.600000001</v>
      </c>
      <c r="AE1231" s="86">
        <v>0</v>
      </c>
      <c r="AF1231" s="86">
        <v>10360102.51</v>
      </c>
      <c r="AG1231" s="86">
        <v>10474843.710000001</v>
      </c>
      <c r="AH1231" s="86">
        <v>-114741.2</v>
      </c>
      <c r="AI1231" s="86"/>
      <c r="AJ1231" s="86">
        <v>875148078.95000005</v>
      </c>
      <c r="AK1231" s="82">
        <v>3.6097999999999999</v>
      </c>
      <c r="AL1231" s="82" t="s">
        <v>8514</v>
      </c>
      <c r="AM1231" s="82" t="s">
        <v>488</v>
      </c>
      <c r="AN1231" s="82">
        <v>6155</v>
      </c>
      <c r="AO1231" s="82" t="s">
        <v>4962</v>
      </c>
      <c r="AP1231" s="82"/>
      <c r="AQ1231" s="83">
        <v>45484</v>
      </c>
      <c r="AR1231" s="83"/>
      <c r="AS1231" s="82">
        <v>0</v>
      </c>
      <c r="AT1231" s="82"/>
      <c r="AU1231" s="83">
        <v>45777</v>
      </c>
      <c r="AV1231" s="82" t="s">
        <v>4979</v>
      </c>
      <c r="AW1231" s="82">
        <v>2</v>
      </c>
      <c r="AX1231" s="83"/>
      <c r="AY1231" s="82" t="s">
        <v>4963</v>
      </c>
      <c r="AZ1231" s="82">
        <v>1</v>
      </c>
      <c r="BA1231" s="82"/>
      <c r="BB1231" s="82"/>
      <c r="BC1231" s="87"/>
      <c r="BD1231" s="87"/>
      <c r="BE1231" s="87"/>
      <c r="BF1231" s="87"/>
      <c r="BG1231" s="82" t="s">
        <v>4888</v>
      </c>
      <c r="BH1231" s="82" t="s">
        <v>8845</v>
      </c>
      <c r="BI1231" s="82"/>
      <c r="BJ1231" s="82"/>
      <c r="BK1231" s="82"/>
      <c r="BL1231" s="86">
        <v>31591187.600000001</v>
      </c>
      <c r="BM1231" s="82">
        <v>3.6097999999999999</v>
      </c>
      <c r="BN1231" s="82" t="s">
        <v>4964</v>
      </c>
      <c r="BO1231" s="82"/>
      <c r="BP1231" s="88"/>
      <c r="BQ1231" s="88"/>
      <c r="BR1231" s="88"/>
      <c r="BS1231" s="82"/>
      <c r="BT1231" s="85"/>
    </row>
    <row r="1232" spans="1:72" hidden="1">
      <c r="A1232" s="82" t="s">
        <v>5169</v>
      </c>
      <c r="B1232" s="82" t="s">
        <v>9485</v>
      </c>
      <c r="C1232" s="82" t="s">
        <v>346</v>
      </c>
      <c r="D1232" s="82" t="s">
        <v>5269</v>
      </c>
      <c r="E1232" s="82" t="s">
        <v>8278</v>
      </c>
      <c r="F1232" s="82" t="s">
        <v>4978</v>
      </c>
      <c r="G1232" s="83"/>
      <c r="H1232" s="84">
        <v>2417</v>
      </c>
      <c r="I1232" s="85"/>
      <c r="J1232" s="82">
        <v>8635.7000000000007</v>
      </c>
      <c r="K1232" s="86">
        <v>0</v>
      </c>
      <c r="L1232" s="82"/>
      <c r="M1232" s="82"/>
      <c r="N1232" s="82"/>
      <c r="O1232" s="82"/>
      <c r="P1232" s="82" t="s">
        <v>8279</v>
      </c>
      <c r="Q1232" s="86"/>
      <c r="R1232" s="82">
        <v>0</v>
      </c>
      <c r="S1232" s="86">
        <v>4834</v>
      </c>
      <c r="T1232" s="83">
        <v>45777</v>
      </c>
      <c r="U1232" s="82">
        <v>100</v>
      </c>
      <c r="V1232" s="82">
        <v>6478</v>
      </c>
      <c r="W1232" s="82" t="s">
        <v>4961</v>
      </c>
      <c r="X1232" s="82">
        <v>5981.3113000000003</v>
      </c>
      <c r="Y1232" s="86">
        <v>14456829.41</v>
      </c>
      <c r="Z1232" s="86"/>
      <c r="AA1232" s="82">
        <v>9089.2999999999993</v>
      </c>
      <c r="AB1232" s="86">
        <v>-4.99</v>
      </c>
      <c r="AC1232" s="86">
        <v>20872486.899999999</v>
      </c>
      <c r="AD1232" s="86">
        <v>20872486.899999999</v>
      </c>
      <c r="AE1232" s="86">
        <v>0</v>
      </c>
      <c r="AF1232" s="86">
        <v>6415657.4900000002</v>
      </c>
      <c r="AG1232" s="86">
        <v>7512008.6900000004</v>
      </c>
      <c r="AH1232" s="86">
        <v>-1096351.2</v>
      </c>
      <c r="AI1232" s="86"/>
      <c r="AJ1232" s="86">
        <v>875148078.95000005</v>
      </c>
      <c r="AK1232" s="82">
        <v>2.3849999999999998</v>
      </c>
      <c r="AL1232" s="82" t="s">
        <v>8431</v>
      </c>
      <c r="AM1232" s="82" t="s">
        <v>488</v>
      </c>
      <c r="AN1232" s="82">
        <v>6164</v>
      </c>
      <c r="AO1232" s="82" t="s">
        <v>8280</v>
      </c>
      <c r="AP1232" s="82"/>
      <c r="AQ1232" s="83">
        <v>45463</v>
      </c>
      <c r="AR1232" s="83"/>
      <c r="AS1232" s="82">
        <v>0</v>
      </c>
      <c r="AT1232" s="82"/>
      <c r="AU1232" s="83">
        <v>45777</v>
      </c>
      <c r="AV1232" s="82" t="s">
        <v>4979</v>
      </c>
      <c r="AW1232" s="82">
        <v>2</v>
      </c>
      <c r="AX1232" s="83"/>
      <c r="AY1232" s="82" t="s">
        <v>4963</v>
      </c>
      <c r="AZ1232" s="82">
        <v>1</v>
      </c>
      <c r="BA1232" s="82"/>
      <c r="BB1232" s="82"/>
      <c r="BC1232" s="87"/>
      <c r="BD1232" s="87"/>
      <c r="BE1232" s="87"/>
      <c r="BF1232" s="87"/>
      <c r="BG1232" s="82" t="s">
        <v>4888</v>
      </c>
      <c r="BH1232" s="82" t="s">
        <v>8845</v>
      </c>
      <c r="BI1232" s="82"/>
      <c r="BJ1232" s="82"/>
      <c r="BK1232" s="82"/>
      <c r="BL1232" s="86">
        <v>20872486.899999999</v>
      </c>
      <c r="BM1232" s="82">
        <v>2.3849999999999998</v>
      </c>
      <c r="BN1232" s="82" t="s">
        <v>4964</v>
      </c>
      <c r="BO1232" s="82"/>
      <c r="BP1232" s="88"/>
      <c r="BQ1232" s="88"/>
      <c r="BR1232" s="88"/>
      <c r="BS1232" s="82"/>
      <c r="BT1232" s="85"/>
    </row>
    <row r="1233" spans="1:72" hidden="1">
      <c r="A1233" s="82" t="s">
        <v>5169</v>
      </c>
      <c r="B1233" s="82" t="s">
        <v>9485</v>
      </c>
      <c r="C1233" s="82" t="s">
        <v>338</v>
      </c>
      <c r="D1233" s="82" t="s">
        <v>5298</v>
      </c>
      <c r="E1233" s="82" t="s">
        <v>8432</v>
      </c>
      <c r="F1233" s="82" t="s">
        <v>4978</v>
      </c>
      <c r="G1233" s="83"/>
      <c r="H1233" s="84">
        <v>5049</v>
      </c>
      <c r="I1233" s="85"/>
      <c r="J1233" s="82">
        <v>1952.4</v>
      </c>
      <c r="K1233" s="86">
        <v>0</v>
      </c>
      <c r="L1233" s="82"/>
      <c r="M1233" s="82"/>
      <c r="N1233" s="82"/>
      <c r="O1233" s="82"/>
      <c r="P1233" s="82" t="s">
        <v>8433</v>
      </c>
      <c r="Q1233" s="86"/>
      <c r="R1233" s="82">
        <v>0</v>
      </c>
      <c r="S1233" s="86">
        <v>5049</v>
      </c>
      <c r="T1233" s="83">
        <v>45777</v>
      </c>
      <c r="U1233" s="82">
        <v>100</v>
      </c>
      <c r="V1233" s="82">
        <v>148909</v>
      </c>
      <c r="W1233" s="82" t="s">
        <v>4961</v>
      </c>
      <c r="X1233" s="82">
        <v>1427.1241</v>
      </c>
      <c r="Y1233" s="86">
        <v>7205549.5599999996</v>
      </c>
      <c r="Z1233" s="86"/>
      <c r="AA1233" s="82">
        <v>2065</v>
      </c>
      <c r="AB1233" s="86">
        <v>-5.45</v>
      </c>
      <c r="AC1233" s="86">
        <v>9857667.5999999996</v>
      </c>
      <c r="AD1233" s="86">
        <v>9857667.5999999996</v>
      </c>
      <c r="AE1233" s="86">
        <v>0</v>
      </c>
      <c r="AF1233" s="86">
        <v>2652118.04</v>
      </c>
      <c r="AG1233" s="86">
        <v>3220635.44</v>
      </c>
      <c r="AH1233" s="86">
        <v>-568517.4</v>
      </c>
      <c r="AI1233" s="86"/>
      <c r="AJ1233" s="86">
        <v>875148078.95000005</v>
      </c>
      <c r="AK1233" s="82">
        <v>1.1264000000000001</v>
      </c>
      <c r="AL1233" s="82" t="s">
        <v>8434</v>
      </c>
      <c r="AM1233" s="82" t="s">
        <v>488</v>
      </c>
      <c r="AN1233" s="82">
        <v>6168</v>
      </c>
      <c r="AO1233" s="82" t="s">
        <v>8280</v>
      </c>
      <c r="AP1233" s="82"/>
      <c r="AQ1233" s="83">
        <v>45463</v>
      </c>
      <c r="AR1233" s="83"/>
      <c r="AS1233" s="82">
        <v>0</v>
      </c>
      <c r="AT1233" s="82"/>
      <c r="AU1233" s="83">
        <v>45777</v>
      </c>
      <c r="AV1233" s="82" t="s">
        <v>4979</v>
      </c>
      <c r="AW1233" s="82">
        <v>1</v>
      </c>
      <c r="AX1233" s="83"/>
      <c r="AY1233" s="82" t="s">
        <v>4963</v>
      </c>
      <c r="AZ1233" s="82">
        <v>1</v>
      </c>
      <c r="BA1233" s="82"/>
      <c r="BB1233" s="82"/>
      <c r="BC1233" s="87"/>
      <c r="BD1233" s="87"/>
      <c r="BE1233" s="87"/>
      <c r="BF1233" s="87"/>
      <c r="BG1233" s="82" t="s">
        <v>4888</v>
      </c>
      <c r="BH1233" s="82" t="s">
        <v>8845</v>
      </c>
      <c r="BI1233" s="82"/>
      <c r="BJ1233" s="82"/>
      <c r="BK1233" s="82"/>
      <c r="BL1233" s="86">
        <v>9857667.5999999996</v>
      </c>
      <c r="BM1233" s="82">
        <v>1.1264000000000001</v>
      </c>
      <c r="BN1233" s="82" t="s">
        <v>4964</v>
      </c>
      <c r="BO1233" s="82"/>
      <c r="BP1233" s="88"/>
      <c r="BQ1233" s="88"/>
      <c r="BR1233" s="88"/>
      <c r="BS1233" s="82"/>
      <c r="BT1233" s="85"/>
    </row>
    <row r="1234" spans="1:72" hidden="1">
      <c r="A1234" s="82" t="s">
        <v>5169</v>
      </c>
      <c r="B1234" s="82" t="s">
        <v>9485</v>
      </c>
      <c r="C1234" s="82" t="s">
        <v>433</v>
      </c>
      <c r="D1234" s="82" t="s">
        <v>5260</v>
      </c>
      <c r="E1234" s="82" t="s">
        <v>8438</v>
      </c>
      <c r="F1234" s="82" t="s">
        <v>4978</v>
      </c>
      <c r="G1234" s="83"/>
      <c r="H1234" s="84">
        <v>25310</v>
      </c>
      <c r="I1234" s="85"/>
      <c r="J1234" s="82">
        <v>1863.7</v>
      </c>
      <c r="K1234" s="86">
        <v>0</v>
      </c>
      <c r="L1234" s="82"/>
      <c r="M1234" s="82"/>
      <c r="N1234" s="82"/>
      <c r="O1234" s="82"/>
      <c r="P1234" s="82" t="s">
        <v>8439</v>
      </c>
      <c r="Q1234" s="86"/>
      <c r="R1234" s="82">
        <v>0</v>
      </c>
      <c r="S1234" s="86">
        <v>126550</v>
      </c>
      <c r="T1234" s="83">
        <v>45777</v>
      </c>
      <c r="U1234" s="82">
        <v>100</v>
      </c>
      <c r="V1234" s="82">
        <v>6494</v>
      </c>
      <c r="W1234" s="82" t="s">
        <v>4961</v>
      </c>
      <c r="X1234" s="82">
        <v>820.24239999999998</v>
      </c>
      <c r="Y1234" s="86">
        <v>20760336.129999999</v>
      </c>
      <c r="Z1234" s="86"/>
      <c r="AA1234" s="82">
        <v>1823.85</v>
      </c>
      <c r="AB1234" s="86">
        <v>2.1800000000000002</v>
      </c>
      <c r="AC1234" s="86">
        <v>47170247</v>
      </c>
      <c r="AD1234" s="86">
        <v>47170247</v>
      </c>
      <c r="AE1234" s="86">
        <v>0</v>
      </c>
      <c r="AF1234" s="86">
        <v>26409910.870000001</v>
      </c>
      <c r="AG1234" s="86">
        <v>25401307.370000001</v>
      </c>
      <c r="AH1234" s="86">
        <v>1008603.5</v>
      </c>
      <c r="AI1234" s="86"/>
      <c r="AJ1234" s="86">
        <v>875148078.95000005</v>
      </c>
      <c r="AK1234" s="82">
        <v>5.39</v>
      </c>
      <c r="AL1234" s="82" t="s">
        <v>8440</v>
      </c>
      <c r="AM1234" s="82" t="s">
        <v>488</v>
      </c>
      <c r="AN1234" s="82">
        <v>6253</v>
      </c>
      <c r="AO1234" s="82" t="s">
        <v>8441</v>
      </c>
      <c r="AP1234" s="82"/>
      <c r="AQ1234" s="83">
        <v>45510</v>
      </c>
      <c r="AR1234" s="83"/>
      <c r="AS1234" s="82">
        <v>0</v>
      </c>
      <c r="AT1234" s="82"/>
      <c r="AU1234" s="83">
        <v>45777</v>
      </c>
      <c r="AV1234" s="82" t="s">
        <v>4979</v>
      </c>
      <c r="AW1234" s="82">
        <v>5</v>
      </c>
      <c r="AX1234" s="83"/>
      <c r="AY1234" s="82" t="s">
        <v>4963</v>
      </c>
      <c r="AZ1234" s="82">
        <v>1</v>
      </c>
      <c r="BA1234" s="82"/>
      <c r="BB1234" s="82"/>
      <c r="BC1234" s="87"/>
      <c r="BD1234" s="87"/>
      <c r="BE1234" s="87"/>
      <c r="BF1234" s="87"/>
      <c r="BG1234" s="82" t="s">
        <v>4888</v>
      </c>
      <c r="BH1234" s="82" t="s">
        <v>8845</v>
      </c>
      <c r="BI1234" s="82"/>
      <c r="BJ1234" s="82"/>
      <c r="BK1234" s="82"/>
      <c r="BL1234" s="86">
        <v>47170247</v>
      </c>
      <c r="BM1234" s="82">
        <v>5.39</v>
      </c>
      <c r="BN1234" s="82" t="s">
        <v>8442</v>
      </c>
      <c r="BO1234" s="82"/>
      <c r="BP1234" s="88"/>
      <c r="BQ1234" s="88"/>
      <c r="BR1234" s="88"/>
      <c r="BS1234" s="82"/>
      <c r="BT1234" s="85"/>
    </row>
    <row r="1235" spans="1:72" hidden="1">
      <c r="A1235" s="82" t="s">
        <v>5169</v>
      </c>
      <c r="B1235" s="82" t="s">
        <v>9485</v>
      </c>
      <c r="C1235" s="82" t="s">
        <v>3303</v>
      </c>
      <c r="D1235" s="82" t="s">
        <v>22120</v>
      </c>
      <c r="E1235" s="82" t="s">
        <v>22121</v>
      </c>
      <c r="F1235" s="82" t="s">
        <v>4978</v>
      </c>
      <c r="G1235" s="83"/>
      <c r="H1235" s="84">
        <v>64778</v>
      </c>
      <c r="I1235" s="85"/>
      <c r="J1235" s="82">
        <v>232.5</v>
      </c>
      <c r="K1235" s="86">
        <v>0</v>
      </c>
      <c r="L1235" s="82"/>
      <c r="M1235" s="82"/>
      <c r="N1235" s="82"/>
      <c r="O1235" s="82"/>
      <c r="P1235" s="82" t="s">
        <v>8617</v>
      </c>
      <c r="Q1235" s="86"/>
      <c r="R1235" s="82">
        <v>0</v>
      </c>
      <c r="S1235" s="86">
        <v>64778</v>
      </c>
      <c r="T1235" s="83">
        <v>45777</v>
      </c>
      <c r="U1235" s="82">
        <v>100</v>
      </c>
      <c r="V1235" s="82">
        <v>134252</v>
      </c>
      <c r="W1235" s="82" t="s">
        <v>4961</v>
      </c>
      <c r="X1235" s="82">
        <v>277.03710000000001</v>
      </c>
      <c r="Y1235" s="86">
        <v>17945912.210000001</v>
      </c>
      <c r="Z1235" s="86"/>
      <c r="AA1235" s="82">
        <v>231.15</v>
      </c>
      <c r="AB1235" s="86">
        <v>0.57999999999999996</v>
      </c>
      <c r="AC1235" s="86">
        <v>15060885</v>
      </c>
      <c r="AD1235" s="86">
        <v>15060885</v>
      </c>
      <c r="AE1235" s="86">
        <v>0</v>
      </c>
      <c r="AF1235" s="86">
        <v>-2885027.21</v>
      </c>
      <c r="AG1235" s="86">
        <v>-2972477.51</v>
      </c>
      <c r="AH1235" s="86">
        <v>87450.3</v>
      </c>
      <c r="AI1235" s="86"/>
      <c r="AJ1235" s="86">
        <v>875148078.95000005</v>
      </c>
      <c r="AK1235" s="82">
        <v>1.7210000000000001</v>
      </c>
      <c r="AL1235" s="82" t="s">
        <v>8618</v>
      </c>
      <c r="AM1235" s="82" t="s">
        <v>488</v>
      </c>
      <c r="AN1235" s="82">
        <v>793412</v>
      </c>
      <c r="AO1235" s="82" t="s">
        <v>5010</v>
      </c>
      <c r="AP1235" s="82"/>
      <c r="AQ1235" s="83"/>
      <c r="AR1235" s="83"/>
      <c r="AS1235" s="82">
        <v>0</v>
      </c>
      <c r="AT1235" s="82"/>
      <c r="AU1235" s="83">
        <v>45777</v>
      </c>
      <c r="AV1235" s="82" t="s">
        <v>4979</v>
      </c>
      <c r="AW1235" s="82">
        <v>1</v>
      </c>
      <c r="AX1235" s="83"/>
      <c r="AY1235" s="82" t="s">
        <v>4963</v>
      </c>
      <c r="AZ1235" s="82">
        <v>1</v>
      </c>
      <c r="BA1235" s="82"/>
      <c r="BB1235" s="82"/>
      <c r="BC1235" s="87"/>
      <c r="BD1235" s="87"/>
      <c r="BE1235" s="87"/>
      <c r="BF1235" s="87"/>
      <c r="BG1235" s="82" t="s">
        <v>4888</v>
      </c>
      <c r="BH1235" s="82" t="s">
        <v>8845</v>
      </c>
      <c r="BI1235" s="82"/>
      <c r="BJ1235" s="82"/>
      <c r="BK1235" s="82"/>
      <c r="BL1235" s="86">
        <v>15060885</v>
      </c>
      <c r="BM1235" s="82">
        <v>1.7210000000000001</v>
      </c>
      <c r="BN1235" s="82" t="s">
        <v>5011</v>
      </c>
      <c r="BO1235" s="82"/>
      <c r="BP1235" s="88"/>
      <c r="BQ1235" s="88"/>
      <c r="BR1235" s="88"/>
      <c r="BS1235" s="82"/>
      <c r="BT1235" s="85"/>
    </row>
    <row r="1236" spans="1:72" hidden="1">
      <c r="A1236" s="82" t="s">
        <v>5169</v>
      </c>
      <c r="B1236" s="82" t="s">
        <v>9485</v>
      </c>
      <c r="C1236" s="82" t="s">
        <v>1158</v>
      </c>
      <c r="D1236" s="82" t="s">
        <v>3364</v>
      </c>
      <c r="E1236" s="82" t="s">
        <v>8528</v>
      </c>
      <c r="F1236" s="82" t="s">
        <v>4978</v>
      </c>
      <c r="G1236" s="83"/>
      <c r="H1236" s="84">
        <v>9952</v>
      </c>
      <c r="I1236" s="85"/>
      <c r="J1236" s="82">
        <v>1564.05</v>
      </c>
      <c r="K1236" s="86">
        <v>0</v>
      </c>
      <c r="L1236" s="82"/>
      <c r="M1236" s="82"/>
      <c r="N1236" s="82"/>
      <c r="O1236" s="82"/>
      <c r="P1236" s="82" t="s">
        <v>4981</v>
      </c>
      <c r="Q1236" s="86"/>
      <c r="R1236" s="82">
        <v>0</v>
      </c>
      <c r="S1236" s="86">
        <v>19904</v>
      </c>
      <c r="T1236" s="83">
        <v>45777</v>
      </c>
      <c r="U1236" s="82">
        <v>100</v>
      </c>
      <c r="V1236" s="82">
        <v>6592</v>
      </c>
      <c r="W1236" s="82" t="s">
        <v>4961</v>
      </c>
      <c r="X1236" s="82">
        <v>1042.2343000000001</v>
      </c>
      <c r="Y1236" s="86">
        <v>10372315.73</v>
      </c>
      <c r="Z1236" s="86"/>
      <c r="AA1236" s="82">
        <v>1571.4</v>
      </c>
      <c r="AB1236" s="86">
        <v>-0.47</v>
      </c>
      <c r="AC1236" s="86">
        <v>15565425.6</v>
      </c>
      <c r="AD1236" s="86">
        <v>15565425.6</v>
      </c>
      <c r="AE1236" s="86">
        <v>0</v>
      </c>
      <c r="AF1236" s="86">
        <v>5193109.87</v>
      </c>
      <c r="AG1236" s="86">
        <v>5266257.07</v>
      </c>
      <c r="AH1236" s="86">
        <v>-73147.199999999997</v>
      </c>
      <c r="AI1236" s="86"/>
      <c r="AJ1236" s="86">
        <v>875148078.95000005</v>
      </c>
      <c r="AK1236" s="82">
        <v>1.7786</v>
      </c>
      <c r="AL1236" s="82" t="s">
        <v>8529</v>
      </c>
      <c r="AM1236" s="82" t="s">
        <v>488</v>
      </c>
      <c r="AN1236" s="82">
        <v>6883</v>
      </c>
      <c r="AO1236" s="82" t="s">
        <v>4982</v>
      </c>
      <c r="AP1236" s="82"/>
      <c r="AQ1236" s="83">
        <v>45772</v>
      </c>
      <c r="AR1236" s="83"/>
      <c r="AS1236" s="82">
        <v>0</v>
      </c>
      <c r="AT1236" s="82"/>
      <c r="AU1236" s="83">
        <v>45777</v>
      </c>
      <c r="AV1236" s="82" t="s">
        <v>4979</v>
      </c>
      <c r="AW1236" s="82">
        <v>2</v>
      </c>
      <c r="AX1236" s="83"/>
      <c r="AY1236" s="82" t="s">
        <v>4963</v>
      </c>
      <c r="AZ1236" s="82">
        <v>1</v>
      </c>
      <c r="BA1236" s="82"/>
      <c r="BB1236" s="82"/>
      <c r="BC1236" s="87"/>
      <c r="BD1236" s="87"/>
      <c r="BE1236" s="87"/>
      <c r="BF1236" s="87"/>
      <c r="BG1236" s="82" t="s">
        <v>4888</v>
      </c>
      <c r="BH1236" s="82" t="s">
        <v>8845</v>
      </c>
      <c r="BI1236" s="82"/>
      <c r="BJ1236" s="82"/>
      <c r="BK1236" s="82"/>
      <c r="BL1236" s="86">
        <v>15565425.6</v>
      </c>
      <c r="BM1236" s="82">
        <v>1.7786</v>
      </c>
      <c r="BN1236" s="82" t="s">
        <v>4983</v>
      </c>
      <c r="BO1236" s="82"/>
      <c r="BP1236" s="88"/>
      <c r="BQ1236" s="88"/>
      <c r="BR1236" s="88"/>
      <c r="BS1236" s="82"/>
      <c r="BT1236" s="85"/>
    </row>
    <row r="1237" spans="1:72" hidden="1">
      <c r="A1237" s="82" t="s">
        <v>5169</v>
      </c>
      <c r="B1237" s="82" t="s">
        <v>9485</v>
      </c>
      <c r="C1237" s="82" t="s">
        <v>1162</v>
      </c>
      <c r="D1237" s="82" t="s">
        <v>8326</v>
      </c>
      <c r="E1237" s="82" t="s">
        <v>8212</v>
      </c>
      <c r="F1237" s="82" t="s">
        <v>4978</v>
      </c>
      <c r="G1237" s="83"/>
      <c r="H1237" s="84">
        <v>71258</v>
      </c>
      <c r="I1237" s="85"/>
      <c r="J1237" s="82">
        <v>1923.75</v>
      </c>
      <c r="K1237" s="86">
        <v>0</v>
      </c>
      <c r="L1237" s="82"/>
      <c r="M1237" s="82"/>
      <c r="N1237" s="82"/>
      <c r="O1237" s="82"/>
      <c r="P1237" s="82" t="s">
        <v>4960</v>
      </c>
      <c r="Q1237" s="86"/>
      <c r="R1237" s="82">
        <v>0</v>
      </c>
      <c r="S1237" s="86">
        <v>71258</v>
      </c>
      <c r="T1237" s="83">
        <v>45777</v>
      </c>
      <c r="U1237" s="82">
        <v>100</v>
      </c>
      <c r="V1237" s="82">
        <v>6593</v>
      </c>
      <c r="W1237" s="82" t="s">
        <v>4961</v>
      </c>
      <c r="X1237" s="82">
        <v>1413.0183999999999</v>
      </c>
      <c r="Y1237" s="86">
        <v>100688867.20999999</v>
      </c>
      <c r="Z1237" s="86"/>
      <c r="AA1237" s="82">
        <v>1908.25</v>
      </c>
      <c r="AB1237" s="86">
        <v>0.81</v>
      </c>
      <c r="AC1237" s="86">
        <v>137082577.5</v>
      </c>
      <c r="AD1237" s="86">
        <v>137082577.5</v>
      </c>
      <c r="AE1237" s="86">
        <v>0</v>
      </c>
      <c r="AF1237" s="86">
        <v>36393710.289999999</v>
      </c>
      <c r="AG1237" s="86">
        <v>35289211.289999999</v>
      </c>
      <c r="AH1237" s="86">
        <v>1104499</v>
      </c>
      <c r="AI1237" s="86"/>
      <c r="AJ1237" s="86">
        <v>875148078.95000005</v>
      </c>
      <c r="AK1237" s="82">
        <v>15.6639</v>
      </c>
      <c r="AL1237" s="82" t="s">
        <v>8327</v>
      </c>
      <c r="AM1237" s="82" t="s">
        <v>488</v>
      </c>
      <c r="AN1237" s="82">
        <v>6884</v>
      </c>
      <c r="AO1237" s="82" t="s">
        <v>4962</v>
      </c>
      <c r="AP1237" s="82"/>
      <c r="AQ1237" s="83">
        <v>45421</v>
      </c>
      <c r="AR1237" s="83"/>
      <c r="AS1237" s="82">
        <v>0</v>
      </c>
      <c r="AT1237" s="82"/>
      <c r="AU1237" s="83">
        <v>45777</v>
      </c>
      <c r="AV1237" s="82" t="s">
        <v>4979</v>
      </c>
      <c r="AW1237" s="82">
        <v>1</v>
      </c>
      <c r="AX1237" s="83"/>
      <c r="AY1237" s="82" t="s">
        <v>4963</v>
      </c>
      <c r="AZ1237" s="82">
        <v>1</v>
      </c>
      <c r="BA1237" s="82"/>
      <c r="BB1237" s="82"/>
      <c r="BC1237" s="87"/>
      <c r="BD1237" s="87"/>
      <c r="BE1237" s="87"/>
      <c r="BF1237" s="87"/>
      <c r="BG1237" s="82" t="s">
        <v>4888</v>
      </c>
      <c r="BH1237" s="82" t="s">
        <v>8845</v>
      </c>
      <c r="BI1237" s="82"/>
      <c r="BJ1237" s="82"/>
      <c r="BK1237" s="82"/>
      <c r="BL1237" s="86">
        <v>137082577.5</v>
      </c>
      <c r="BM1237" s="82">
        <v>15.6639</v>
      </c>
      <c r="BN1237" s="82" t="s">
        <v>4964</v>
      </c>
      <c r="BO1237" s="82"/>
      <c r="BP1237" s="88"/>
      <c r="BQ1237" s="88"/>
      <c r="BR1237" s="88"/>
      <c r="BS1237" s="82"/>
      <c r="BT1237" s="85"/>
    </row>
    <row r="1238" spans="1:72" hidden="1">
      <c r="A1238" s="82" t="s">
        <v>5169</v>
      </c>
      <c r="B1238" s="82" t="s">
        <v>9485</v>
      </c>
      <c r="C1238" s="82" t="s">
        <v>1208</v>
      </c>
      <c r="D1238" s="82" t="s">
        <v>5263</v>
      </c>
      <c r="E1238" s="82" t="s">
        <v>8328</v>
      </c>
      <c r="F1238" s="82" t="s">
        <v>4978</v>
      </c>
      <c r="G1238" s="83"/>
      <c r="H1238" s="84">
        <v>8390</v>
      </c>
      <c r="I1238" s="85"/>
      <c r="J1238" s="82">
        <v>2341.25</v>
      </c>
      <c r="K1238" s="86">
        <v>0</v>
      </c>
      <c r="L1238" s="82"/>
      <c r="M1238" s="82"/>
      <c r="N1238" s="82"/>
      <c r="O1238" s="82"/>
      <c r="P1238" s="82" t="s">
        <v>8329</v>
      </c>
      <c r="Q1238" s="86"/>
      <c r="R1238" s="82">
        <v>0</v>
      </c>
      <c r="S1238" s="86">
        <v>8390</v>
      </c>
      <c r="T1238" s="83">
        <v>45777</v>
      </c>
      <c r="U1238" s="82">
        <v>100</v>
      </c>
      <c r="V1238" s="82">
        <v>6607</v>
      </c>
      <c r="W1238" s="82" t="s">
        <v>4961</v>
      </c>
      <c r="X1238" s="82">
        <v>2313.1554000000001</v>
      </c>
      <c r="Y1238" s="86">
        <v>19407373.780000001</v>
      </c>
      <c r="Z1238" s="86"/>
      <c r="AA1238" s="82">
        <v>2322.5500000000002</v>
      </c>
      <c r="AB1238" s="86">
        <v>0.81</v>
      </c>
      <c r="AC1238" s="86">
        <v>19643087.5</v>
      </c>
      <c r="AD1238" s="86">
        <v>19643087.5</v>
      </c>
      <c r="AE1238" s="86">
        <v>0</v>
      </c>
      <c r="AF1238" s="86">
        <v>235713.72</v>
      </c>
      <c r="AG1238" s="86">
        <v>78820.72</v>
      </c>
      <c r="AH1238" s="86">
        <v>156893</v>
      </c>
      <c r="AI1238" s="86"/>
      <c r="AJ1238" s="86">
        <v>875148078.95000005</v>
      </c>
      <c r="AK1238" s="82">
        <v>2.2444999999999999</v>
      </c>
      <c r="AL1238" s="82" t="s">
        <v>8330</v>
      </c>
      <c r="AM1238" s="82" t="s">
        <v>488</v>
      </c>
      <c r="AN1238" s="82">
        <v>6926</v>
      </c>
      <c r="AO1238" s="82" t="s">
        <v>8329</v>
      </c>
      <c r="AP1238" s="82"/>
      <c r="AQ1238" s="83">
        <v>45601</v>
      </c>
      <c r="AR1238" s="83"/>
      <c r="AS1238" s="82">
        <v>0</v>
      </c>
      <c r="AT1238" s="82"/>
      <c r="AU1238" s="83">
        <v>45777</v>
      </c>
      <c r="AV1238" s="82" t="s">
        <v>4979</v>
      </c>
      <c r="AW1238" s="82">
        <v>1</v>
      </c>
      <c r="AX1238" s="83"/>
      <c r="AY1238" s="82" t="s">
        <v>4963</v>
      </c>
      <c r="AZ1238" s="82">
        <v>1</v>
      </c>
      <c r="BA1238" s="82"/>
      <c r="BB1238" s="82"/>
      <c r="BC1238" s="87"/>
      <c r="BD1238" s="87"/>
      <c r="BE1238" s="87"/>
      <c r="BF1238" s="87"/>
      <c r="BG1238" s="82" t="s">
        <v>4888</v>
      </c>
      <c r="BH1238" s="82" t="s">
        <v>8845</v>
      </c>
      <c r="BI1238" s="82"/>
      <c r="BJ1238" s="82"/>
      <c r="BK1238" s="82"/>
      <c r="BL1238" s="86">
        <v>19643087.5</v>
      </c>
      <c r="BM1238" s="82">
        <v>2.2444999999999999</v>
      </c>
      <c r="BN1238" s="82" t="s">
        <v>4980</v>
      </c>
      <c r="BO1238" s="82"/>
      <c r="BP1238" s="88"/>
      <c r="BQ1238" s="88"/>
      <c r="BR1238" s="88"/>
      <c r="BS1238" s="82"/>
      <c r="BT1238" s="85"/>
    </row>
    <row r="1239" spans="1:72" hidden="1">
      <c r="A1239" s="82" t="s">
        <v>5169</v>
      </c>
      <c r="B1239" s="82" t="s">
        <v>9485</v>
      </c>
      <c r="C1239" s="82" t="s">
        <v>1268</v>
      </c>
      <c r="D1239" s="82" t="s">
        <v>5255</v>
      </c>
      <c r="E1239" s="82" t="s">
        <v>8275</v>
      </c>
      <c r="F1239" s="82" t="s">
        <v>4978</v>
      </c>
      <c r="G1239" s="83"/>
      <c r="H1239" s="84">
        <v>66751</v>
      </c>
      <c r="I1239" s="85"/>
      <c r="J1239" s="82">
        <v>1422.55</v>
      </c>
      <c r="K1239" s="86">
        <v>0</v>
      </c>
      <c r="L1239" s="82"/>
      <c r="M1239" s="82"/>
      <c r="N1239" s="82"/>
      <c r="O1239" s="82"/>
      <c r="P1239" s="82" t="s">
        <v>4960</v>
      </c>
      <c r="Q1239" s="86"/>
      <c r="R1239" s="82">
        <v>0</v>
      </c>
      <c r="S1239" s="86">
        <v>133502</v>
      </c>
      <c r="T1239" s="83">
        <v>45777</v>
      </c>
      <c r="U1239" s="82">
        <v>100</v>
      </c>
      <c r="V1239" s="82">
        <v>6616</v>
      </c>
      <c r="W1239" s="82" t="s">
        <v>4961</v>
      </c>
      <c r="X1239" s="82">
        <v>759.18209999999999</v>
      </c>
      <c r="Y1239" s="86">
        <v>50676165.049999997</v>
      </c>
      <c r="Z1239" s="86"/>
      <c r="AA1239" s="82">
        <v>1429.45</v>
      </c>
      <c r="AB1239" s="86">
        <v>-0.48</v>
      </c>
      <c r="AC1239" s="86">
        <v>94956635.049999997</v>
      </c>
      <c r="AD1239" s="86">
        <v>94956635.049999997</v>
      </c>
      <c r="AE1239" s="86">
        <v>0</v>
      </c>
      <c r="AF1239" s="86">
        <v>44280470</v>
      </c>
      <c r="AG1239" s="86">
        <v>44741051.899999999</v>
      </c>
      <c r="AH1239" s="86">
        <v>-460581.9</v>
      </c>
      <c r="AI1239" s="86"/>
      <c r="AJ1239" s="86">
        <v>875148078.95000005</v>
      </c>
      <c r="AK1239" s="82">
        <v>10.8504</v>
      </c>
      <c r="AL1239" s="82" t="s">
        <v>8331</v>
      </c>
      <c r="AM1239" s="82" t="s">
        <v>488</v>
      </c>
      <c r="AN1239" s="82">
        <v>6960</v>
      </c>
      <c r="AO1239" s="82" t="s">
        <v>4962</v>
      </c>
      <c r="AP1239" s="82"/>
      <c r="AQ1239" s="83">
        <v>45513</v>
      </c>
      <c r="AR1239" s="83"/>
      <c r="AS1239" s="82">
        <v>0</v>
      </c>
      <c r="AT1239" s="82"/>
      <c r="AU1239" s="83">
        <v>45777</v>
      </c>
      <c r="AV1239" s="82" t="s">
        <v>4979</v>
      </c>
      <c r="AW1239" s="82">
        <v>2</v>
      </c>
      <c r="AX1239" s="83"/>
      <c r="AY1239" s="82" t="s">
        <v>4963</v>
      </c>
      <c r="AZ1239" s="82">
        <v>1</v>
      </c>
      <c r="BA1239" s="82"/>
      <c r="BB1239" s="82"/>
      <c r="BC1239" s="87"/>
      <c r="BD1239" s="87"/>
      <c r="BE1239" s="87"/>
      <c r="BF1239" s="87"/>
      <c r="BG1239" s="82" t="s">
        <v>4888</v>
      </c>
      <c r="BH1239" s="82" t="s">
        <v>8845</v>
      </c>
      <c r="BI1239" s="82"/>
      <c r="BJ1239" s="82"/>
      <c r="BK1239" s="82"/>
      <c r="BL1239" s="86">
        <v>94956635.049999997</v>
      </c>
      <c r="BM1239" s="82">
        <v>10.8504</v>
      </c>
      <c r="BN1239" s="82" t="s">
        <v>4964</v>
      </c>
      <c r="BO1239" s="82"/>
      <c r="BP1239" s="88"/>
      <c r="BQ1239" s="88"/>
      <c r="BR1239" s="88"/>
      <c r="BS1239" s="82"/>
      <c r="BT1239" s="85"/>
    </row>
    <row r="1240" spans="1:72" hidden="1">
      <c r="A1240" s="82" t="s">
        <v>5169</v>
      </c>
      <c r="B1240" s="82" t="s">
        <v>9485</v>
      </c>
      <c r="C1240" s="82" t="s">
        <v>1365</v>
      </c>
      <c r="D1240" s="82" t="s">
        <v>5361</v>
      </c>
      <c r="E1240" s="82" t="s">
        <v>8373</v>
      </c>
      <c r="F1240" s="82" t="s">
        <v>4978</v>
      </c>
      <c r="G1240" s="83"/>
      <c r="H1240" s="84">
        <v>6090</v>
      </c>
      <c r="I1240" s="85"/>
      <c r="J1240" s="82">
        <v>838.45</v>
      </c>
      <c r="K1240" s="86">
        <v>0</v>
      </c>
      <c r="L1240" s="82"/>
      <c r="M1240" s="82"/>
      <c r="N1240" s="82"/>
      <c r="O1240" s="82"/>
      <c r="P1240" s="82" t="s">
        <v>4960</v>
      </c>
      <c r="Q1240" s="86"/>
      <c r="R1240" s="82">
        <v>0</v>
      </c>
      <c r="S1240" s="86">
        <v>60900</v>
      </c>
      <c r="T1240" s="83">
        <v>45777</v>
      </c>
      <c r="U1240" s="82">
        <v>100</v>
      </c>
      <c r="V1240" s="82">
        <v>6635</v>
      </c>
      <c r="W1240" s="82" t="s">
        <v>4961</v>
      </c>
      <c r="X1240" s="82">
        <v>1173.7039</v>
      </c>
      <c r="Y1240" s="86">
        <v>7147856.5800000001</v>
      </c>
      <c r="Z1240" s="86"/>
      <c r="AA1240" s="82">
        <v>837.3</v>
      </c>
      <c r="AB1240" s="86">
        <v>0.14000000000000001</v>
      </c>
      <c r="AC1240" s="86">
        <v>5106160.5</v>
      </c>
      <c r="AD1240" s="86">
        <v>5106160.5</v>
      </c>
      <c r="AE1240" s="86">
        <v>0</v>
      </c>
      <c r="AF1240" s="86">
        <v>-2041696.08</v>
      </c>
      <c r="AG1240" s="86">
        <v>-2048699.58</v>
      </c>
      <c r="AH1240" s="86">
        <v>7003.5</v>
      </c>
      <c r="AI1240" s="86"/>
      <c r="AJ1240" s="86">
        <v>875148078.95000005</v>
      </c>
      <c r="AK1240" s="82">
        <v>0.58350000000000002</v>
      </c>
      <c r="AL1240" s="82" t="s">
        <v>8470</v>
      </c>
      <c r="AM1240" s="82" t="s">
        <v>488</v>
      </c>
      <c r="AN1240" s="82">
        <v>7072</v>
      </c>
      <c r="AO1240" s="82" t="s">
        <v>4962</v>
      </c>
      <c r="AP1240" s="82"/>
      <c r="AQ1240" s="83">
        <v>45470</v>
      </c>
      <c r="AR1240" s="83"/>
      <c r="AS1240" s="82">
        <v>0</v>
      </c>
      <c r="AT1240" s="82"/>
      <c r="AU1240" s="83">
        <v>45777</v>
      </c>
      <c r="AV1240" s="82" t="s">
        <v>4979</v>
      </c>
      <c r="AW1240" s="82">
        <v>10</v>
      </c>
      <c r="AX1240" s="83"/>
      <c r="AY1240" s="82" t="s">
        <v>4963</v>
      </c>
      <c r="AZ1240" s="82">
        <v>1</v>
      </c>
      <c r="BA1240" s="82"/>
      <c r="BB1240" s="82"/>
      <c r="BC1240" s="87"/>
      <c r="BD1240" s="87"/>
      <c r="BE1240" s="87"/>
      <c r="BF1240" s="87"/>
      <c r="BG1240" s="82" t="s">
        <v>4888</v>
      </c>
      <c r="BH1240" s="82" t="s">
        <v>8845</v>
      </c>
      <c r="BI1240" s="82"/>
      <c r="BJ1240" s="82"/>
      <c r="BK1240" s="82"/>
      <c r="BL1240" s="86">
        <v>5106160.5</v>
      </c>
      <c r="BM1240" s="82">
        <v>0.58350000000000002</v>
      </c>
      <c r="BN1240" s="82" t="s">
        <v>4964</v>
      </c>
      <c r="BO1240" s="82"/>
      <c r="BP1240" s="88"/>
      <c r="BQ1240" s="88"/>
      <c r="BR1240" s="88"/>
      <c r="BS1240" s="82"/>
      <c r="BT1240" s="85"/>
    </row>
    <row r="1241" spans="1:72" hidden="1">
      <c r="A1241" s="82" t="s">
        <v>5169</v>
      </c>
      <c r="B1241" s="82" t="s">
        <v>9485</v>
      </c>
      <c r="C1241" s="82" t="s">
        <v>1375</v>
      </c>
      <c r="D1241" s="82" t="s">
        <v>3361</v>
      </c>
      <c r="E1241" s="82" t="s">
        <v>8332</v>
      </c>
      <c r="F1241" s="82" t="s">
        <v>4978</v>
      </c>
      <c r="G1241" s="83"/>
      <c r="H1241" s="84">
        <v>33612</v>
      </c>
      <c r="I1241" s="85"/>
      <c r="J1241" s="82">
        <v>1498.9</v>
      </c>
      <c r="K1241" s="86">
        <v>0</v>
      </c>
      <c r="L1241" s="82"/>
      <c r="M1241" s="82"/>
      <c r="N1241" s="82"/>
      <c r="O1241" s="82"/>
      <c r="P1241" s="82" t="s">
        <v>4981</v>
      </c>
      <c r="Q1241" s="86"/>
      <c r="R1241" s="82">
        <v>0</v>
      </c>
      <c r="S1241" s="86">
        <v>168060</v>
      </c>
      <c r="T1241" s="83">
        <v>45777</v>
      </c>
      <c r="U1241" s="82">
        <v>100</v>
      </c>
      <c r="V1241" s="82">
        <v>6637</v>
      </c>
      <c r="W1241" s="82" t="s">
        <v>4961</v>
      </c>
      <c r="X1241" s="82">
        <v>1364.7840000000001</v>
      </c>
      <c r="Y1241" s="86">
        <v>45873121.009999998</v>
      </c>
      <c r="Z1241" s="86"/>
      <c r="AA1241" s="82">
        <v>1497.4</v>
      </c>
      <c r="AB1241" s="86">
        <v>0.1</v>
      </c>
      <c r="AC1241" s="86">
        <v>50381026.799999997</v>
      </c>
      <c r="AD1241" s="86">
        <v>50381026.799999997</v>
      </c>
      <c r="AE1241" s="86">
        <v>0</v>
      </c>
      <c r="AF1241" s="86">
        <v>4507905.79</v>
      </c>
      <c r="AG1241" s="86">
        <v>4457487.79</v>
      </c>
      <c r="AH1241" s="86">
        <v>50418</v>
      </c>
      <c r="AI1241" s="86"/>
      <c r="AJ1241" s="86">
        <v>875148078.95000005</v>
      </c>
      <c r="AK1241" s="82">
        <v>5.7568999999999999</v>
      </c>
      <c r="AL1241" s="82" t="s">
        <v>8333</v>
      </c>
      <c r="AM1241" s="82" t="s">
        <v>488</v>
      </c>
      <c r="AN1241" s="82">
        <v>7079</v>
      </c>
      <c r="AO1241" s="82" t="s">
        <v>4982</v>
      </c>
      <c r="AP1241" s="82"/>
      <c r="AQ1241" s="83">
        <v>45593</v>
      </c>
      <c r="AR1241" s="83"/>
      <c r="AS1241" s="82">
        <v>0</v>
      </c>
      <c r="AT1241" s="82"/>
      <c r="AU1241" s="83">
        <v>45777</v>
      </c>
      <c r="AV1241" s="82" t="s">
        <v>4979</v>
      </c>
      <c r="AW1241" s="82">
        <v>5</v>
      </c>
      <c r="AX1241" s="83"/>
      <c r="AY1241" s="82" t="s">
        <v>4963</v>
      </c>
      <c r="AZ1241" s="82">
        <v>1</v>
      </c>
      <c r="BA1241" s="82"/>
      <c r="BB1241" s="82"/>
      <c r="BC1241" s="87"/>
      <c r="BD1241" s="87"/>
      <c r="BE1241" s="87"/>
      <c r="BF1241" s="87"/>
      <c r="BG1241" s="82" t="s">
        <v>4888</v>
      </c>
      <c r="BH1241" s="82" t="s">
        <v>8845</v>
      </c>
      <c r="BI1241" s="82"/>
      <c r="BJ1241" s="82"/>
      <c r="BK1241" s="82"/>
      <c r="BL1241" s="86">
        <v>50381026.799999997</v>
      </c>
      <c r="BM1241" s="82">
        <v>5.7568999999999999</v>
      </c>
      <c r="BN1241" s="82" t="s">
        <v>4983</v>
      </c>
      <c r="BO1241" s="82"/>
      <c r="BP1241" s="88"/>
      <c r="BQ1241" s="88"/>
      <c r="BR1241" s="88"/>
      <c r="BS1241" s="82"/>
      <c r="BT1241" s="85"/>
    </row>
    <row r="1242" spans="1:72" hidden="1">
      <c r="A1242" s="82" t="s">
        <v>5169</v>
      </c>
      <c r="B1242" s="82" t="s">
        <v>9485</v>
      </c>
      <c r="C1242" s="82" t="s">
        <v>1431</v>
      </c>
      <c r="D1242" s="82" t="s">
        <v>3362</v>
      </c>
      <c r="E1242" s="82" t="s">
        <v>8471</v>
      </c>
      <c r="F1242" s="82" t="s">
        <v>4978</v>
      </c>
      <c r="G1242" s="83"/>
      <c r="H1242" s="84">
        <v>86603</v>
      </c>
      <c r="I1242" s="85"/>
      <c r="J1242" s="82">
        <v>425.3</v>
      </c>
      <c r="K1242" s="86">
        <v>0</v>
      </c>
      <c r="L1242" s="82"/>
      <c r="M1242" s="82"/>
      <c r="N1242" s="82"/>
      <c r="O1242" s="82"/>
      <c r="P1242" s="82" t="s">
        <v>8329</v>
      </c>
      <c r="Q1242" s="86"/>
      <c r="R1242" s="82">
        <v>0</v>
      </c>
      <c r="S1242" s="86">
        <v>86603</v>
      </c>
      <c r="T1242" s="83">
        <v>45777</v>
      </c>
      <c r="U1242" s="82">
        <v>100</v>
      </c>
      <c r="V1242" s="82">
        <v>6614</v>
      </c>
      <c r="W1242" s="82" t="s">
        <v>4961</v>
      </c>
      <c r="X1242" s="82">
        <v>307.82990000000001</v>
      </c>
      <c r="Y1242" s="86">
        <v>26658996.829999998</v>
      </c>
      <c r="Z1242" s="86"/>
      <c r="AA1242" s="82">
        <v>425.9</v>
      </c>
      <c r="AB1242" s="86">
        <v>-0.14000000000000001</v>
      </c>
      <c r="AC1242" s="86">
        <v>36832255.899999999</v>
      </c>
      <c r="AD1242" s="86">
        <v>36832255.899999999</v>
      </c>
      <c r="AE1242" s="86">
        <v>0</v>
      </c>
      <c r="AF1242" s="86">
        <v>10173259.07</v>
      </c>
      <c r="AG1242" s="86">
        <v>10225220.869999999</v>
      </c>
      <c r="AH1242" s="86">
        <v>-51961.8</v>
      </c>
      <c r="AI1242" s="86"/>
      <c r="AJ1242" s="86">
        <v>875148078.95000005</v>
      </c>
      <c r="AK1242" s="82">
        <v>4.2087000000000003</v>
      </c>
      <c r="AL1242" s="82" t="s">
        <v>8472</v>
      </c>
      <c r="AM1242" s="82" t="s">
        <v>488</v>
      </c>
      <c r="AN1242" s="82">
        <v>7110</v>
      </c>
      <c r="AO1242" s="82" t="s">
        <v>8329</v>
      </c>
      <c r="AP1242" s="82"/>
      <c r="AQ1242" s="83">
        <v>45699</v>
      </c>
      <c r="AR1242" s="83"/>
      <c r="AS1242" s="82">
        <v>0</v>
      </c>
      <c r="AT1242" s="82"/>
      <c r="AU1242" s="83">
        <v>45777</v>
      </c>
      <c r="AV1242" s="82" t="s">
        <v>4979</v>
      </c>
      <c r="AW1242" s="82">
        <v>1</v>
      </c>
      <c r="AX1242" s="83"/>
      <c r="AY1242" s="82" t="s">
        <v>4963</v>
      </c>
      <c r="AZ1242" s="82">
        <v>1</v>
      </c>
      <c r="BA1242" s="82"/>
      <c r="BB1242" s="82"/>
      <c r="BC1242" s="87"/>
      <c r="BD1242" s="87"/>
      <c r="BE1242" s="87"/>
      <c r="BF1242" s="87"/>
      <c r="BG1242" s="82" t="s">
        <v>4888</v>
      </c>
      <c r="BH1242" s="82" t="s">
        <v>8845</v>
      </c>
      <c r="BI1242" s="82"/>
      <c r="BJ1242" s="82"/>
      <c r="BK1242" s="82"/>
      <c r="BL1242" s="86">
        <v>36832255.899999999</v>
      </c>
      <c r="BM1242" s="82">
        <v>4.2087000000000003</v>
      </c>
      <c r="BN1242" s="82" t="s">
        <v>4980</v>
      </c>
      <c r="BO1242" s="82"/>
      <c r="BP1242" s="88"/>
      <c r="BQ1242" s="88"/>
      <c r="BR1242" s="88"/>
      <c r="BS1242" s="82"/>
      <c r="BT1242" s="85"/>
    </row>
    <row r="1243" spans="1:72" hidden="1">
      <c r="A1243" s="82" t="s">
        <v>5169</v>
      </c>
      <c r="B1243" s="82" t="s">
        <v>9485</v>
      </c>
      <c r="C1243" s="82" t="s">
        <v>1639</v>
      </c>
      <c r="D1243" s="82" t="s">
        <v>8479</v>
      </c>
      <c r="E1243" s="82" t="s">
        <v>8277</v>
      </c>
      <c r="F1243" s="82" t="s">
        <v>4978</v>
      </c>
      <c r="G1243" s="83"/>
      <c r="H1243" s="84">
        <v>13825</v>
      </c>
      <c r="I1243" s="85"/>
      <c r="J1243" s="82">
        <v>2205.8000000000002</v>
      </c>
      <c r="K1243" s="86">
        <v>0</v>
      </c>
      <c r="L1243" s="82"/>
      <c r="M1243" s="82"/>
      <c r="N1243" s="82"/>
      <c r="O1243" s="82"/>
      <c r="P1243" s="82" t="s">
        <v>4960</v>
      </c>
      <c r="Q1243" s="86"/>
      <c r="R1243" s="82">
        <v>0</v>
      </c>
      <c r="S1243" s="86">
        <v>69125</v>
      </c>
      <c r="T1243" s="83">
        <v>45777</v>
      </c>
      <c r="U1243" s="82">
        <v>100</v>
      </c>
      <c r="V1243" s="82">
        <v>6665</v>
      </c>
      <c r="W1243" s="82" t="s">
        <v>4961</v>
      </c>
      <c r="X1243" s="82">
        <v>1704.6034</v>
      </c>
      <c r="Y1243" s="86">
        <v>23566142.219999999</v>
      </c>
      <c r="Z1243" s="86"/>
      <c r="AA1243" s="82">
        <v>2205.35</v>
      </c>
      <c r="AB1243" s="86">
        <v>0.02</v>
      </c>
      <c r="AC1243" s="86">
        <v>30495185</v>
      </c>
      <c r="AD1243" s="86">
        <v>30495185</v>
      </c>
      <c r="AE1243" s="86">
        <v>0</v>
      </c>
      <c r="AF1243" s="86">
        <v>6929042.7800000003</v>
      </c>
      <c r="AG1243" s="86">
        <v>6922821.5300000003</v>
      </c>
      <c r="AH1243" s="86">
        <v>6221.25</v>
      </c>
      <c r="AI1243" s="86"/>
      <c r="AJ1243" s="86">
        <v>875148078.95000005</v>
      </c>
      <c r="AK1243" s="82">
        <v>3.4845999999999999</v>
      </c>
      <c r="AL1243" s="82" t="s">
        <v>8480</v>
      </c>
      <c r="AM1243" s="82" t="s">
        <v>488</v>
      </c>
      <c r="AN1243" s="82">
        <v>7263</v>
      </c>
      <c r="AO1243" s="82" t="s">
        <v>4962</v>
      </c>
      <c r="AP1243" s="82"/>
      <c r="AQ1243" s="83">
        <v>45491</v>
      </c>
      <c r="AR1243" s="83"/>
      <c r="AS1243" s="82">
        <v>0</v>
      </c>
      <c r="AT1243" s="82"/>
      <c r="AU1243" s="83">
        <v>45777</v>
      </c>
      <c r="AV1243" s="82" t="s">
        <v>4979</v>
      </c>
      <c r="AW1243" s="82">
        <v>5</v>
      </c>
      <c r="AX1243" s="83"/>
      <c r="AY1243" s="82" t="s">
        <v>4963</v>
      </c>
      <c r="AZ1243" s="82">
        <v>1</v>
      </c>
      <c r="BA1243" s="82"/>
      <c r="BB1243" s="82"/>
      <c r="BC1243" s="87"/>
      <c r="BD1243" s="87"/>
      <c r="BE1243" s="87"/>
      <c r="BF1243" s="87"/>
      <c r="BG1243" s="82" t="s">
        <v>4888</v>
      </c>
      <c r="BH1243" s="82" t="s">
        <v>8845</v>
      </c>
      <c r="BI1243" s="82"/>
      <c r="BJ1243" s="82"/>
      <c r="BK1243" s="82"/>
      <c r="BL1243" s="86">
        <v>30495185</v>
      </c>
      <c r="BM1243" s="82">
        <v>3.4845999999999999</v>
      </c>
      <c r="BN1243" s="82" t="s">
        <v>4964</v>
      </c>
      <c r="BO1243" s="82"/>
      <c r="BP1243" s="88"/>
      <c r="BQ1243" s="88"/>
      <c r="BR1243" s="88"/>
      <c r="BS1243" s="82"/>
      <c r="BT1243" s="85"/>
    </row>
    <row r="1244" spans="1:72" hidden="1">
      <c r="A1244" s="82" t="s">
        <v>5169</v>
      </c>
      <c r="B1244" s="82" t="s">
        <v>9485</v>
      </c>
      <c r="C1244" s="82" t="s">
        <v>1738</v>
      </c>
      <c r="D1244" s="82" t="s">
        <v>5266</v>
      </c>
      <c r="E1244" s="82" t="s">
        <v>8378</v>
      </c>
      <c r="F1244" s="82" t="s">
        <v>4978</v>
      </c>
      <c r="G1244" s="83"/>
      <c r="H1244" s="84">
        <v>10982</v>
      </c>
      <c r="I1244" s="85"/>
      <c r="J1244" s="82">
        <v>3340.55</v>
      </c>
      <c r="K1244" s="86">
        <v>0</v>
      </c>
      <c r="L1244" s="82"/>
      <c r="M1244" s="82"/>
      <c r="N1244" s="82"/>
      <c r="O1244" s="82"/>
      <c r="P1244" s="82" t="s">
        <v>4987</v>
      </c>
      <c r="Q1244" s="86"/>
      <c r="R1244" s="82">
        <v>0</v>
      </c>
      <c r="S1244" s="86">
        <v>21964</v>
      </c>
      <c r="T1244" s="83">
        <v>45777</v>
      </c>
      <c r="U1244" s="82">
        <v>100</v>
      </c>
      <c r="V1244" s="82">
        <v>6671</v>
      </c>
      <c r="W1244" s="82" t="s">
        <v>4961</v>
      </c>
      <c r="X1244" s="82">
        <v>2012.1266000000001</v>
      </c>
      <c r="Y1244" s="86">
        <v>22097174.760000002</v>
      </c>
      <c r="Z1244" s="86"/>
      <c r="AA1244" s="82">
        <v>3324.45</v>
      </c>
      <c r="AB1244" s="86">
        <v>0.48</v>
      </c>
      <c r="AC1244" s="86">
        <v>36685920.100000001</v>
      </c>
      <c r="AD1244" s="86">
        <v>36685920.100000001</v>
      </c>
      <c r="AE1244" s="86">
        <v>0</v>
      </c>
      <c r="AF1244" s="86">
        <v>14588745.34</v>
      </c>
      <c r="AG1244" s="86">
        <v>14411935.140000001</v>
      </c>
      <c r="AH1244" s="86">
        <v>176810.2</v>
      </c>
      <c r="AI1244" s="86"/>
      <c r="AJ1244" s="86">
        <v>875148078.95000005</v>
      </c>
      <c r="AK1244" s="82">
        <v>4.1920000000000002</v>
      </c>
      <c r="AL1244" s="82" t="s">
        <v>8481</v>
      </c>
      <c r="AM1244" s="82" t="s">
        <v>488</v>
      </c>
      <c r="AN1244" s="82">
        <v>7306</v>
      </c>
      <c r="AO1244" s="82" t="s">
        <v>4988</v>
      </c>
      <c r="AP1244" s="82"/>
      <c r="AQ1244" s="83">
        <v>45462</v>
      </c>
      <c r="AR1244" s="83"/>
      <c r="AS1244" s="82">
        <v>0</v>
      </c>
      <c r="AT1244" s="82"/>
      <c r="AU1244" s="83">
        <v>45777</v>
      </c>
      <c r="AV1244" s="82" t="s">
        <v>4979</v>
      </c>
      <c r="AW1244" s="82">
        <v>2</v>
      </c>
      <c r="AX1244" s="83"/>
      <c r="AY1244" s="82" t="s">
        <v>4963</v>
      </c>
      <c r="AZ1244" s="82">
        <v>1</v>
      </c>
      <c r="BA1244" s="82"/>
      <c r="BB1244" s="82"/>
      <c r="BC1244" s="87"/>
      <c r="BD1244" s="87"/>
      <c r="BE1244" s="87"/>
      <c r="BF1244" s="87"/>
      <c r="BG1244" s="82" t="s">
        <v>4888</v>
      </c>
      <c r="BH1244" s="82" t="s">
        <v>8845</v>
      </c>
      <c r="BI1244" s="82"/>
      <c r="BJ1244" s="82"/>
      <c r="BK1244" s="82"/>
      <c r="BL1244" s="86">
        <v>36685920.100000001</v>
      </c>
      <c r="BM1244" s="82">
        <v>4.1920000000000002</v>
      </c>
      <c r="BN1244" s="82" t="s">
        <v>4988</v>
      </c>
      <c r="BO1244" s="82"/>
      <c r="BP1244" s="88"/>
      <c r="BQ1244" s="88"/>
      <c r="BR1244" s="88"/>
      <c r="BS1244" s="82"/>
      <c r="BT1244" s="85"/>
    </row>
    <row r="1245" spans="1:72" hidden="1">
      <c r="A1245" s="82" t="s">
        <v>5169</v>
      </c>
      <c r="B1245" s="82" t="s">
        <v>9485</v>
      </c>
      <c r="C1245" s="82" t="s">
        <v>1761</v>
      </c>
      <c r="D1245" s="82" t="s">
        <v>5302</v>
      </c>
      <c r="E1245" s="82" t="s">
        <v>8336</v>
      </c>
      <c r="F1245" s="82" t="s">
        <v>4978</v>
      </c>
      <c r="G1245" s="83"/>
      <c r="H1245" s="84">
        <v>8239</v>
      </c>
      <c r="I1245" s="85"/>
      <c r="J1245" s="82">
        <v>2925.2</v>
      </c>
      <c r="K1245" s="86">
        <v>0</v>
      </c>
      <c r="L1245" s="82"/>
      <c r="M1245" s="82"/>
      <c r="N1245" s="82"/>
      <c r="O1245" s="82"/>
      <c r="P1245" s="82" t="s">
        <v>8337</v>
      </c>
      <c r="Q1245" s="86"/>
      <c r="R1245" s="82">
        <v>0</v>
      </c>
      <c r="S1245" s="86">
        <v>41195</v>
      </c>
      <c r="T1245" s="83">
        <v>45777</v>
      </c>
      <c r="U1245" s="82">
        <v>100</v>
      </c>
      <c r="V1245" s="82">
        <v>6678</v>
      </c>
      <c r="W1245" s="82" t="s">
        <v>4961</v>
      </c>
      <c r="X1245" s="82">
        <v>1379.3941</v>
      </c>
      <c r="Y1245" s="86">
        <v>11364828.130000001</v>
      </c>
      <c r="Z1245" s="86"/>
      <c r="AA1245" s="82">
        <v>2909.2</v>
      </c>
      <c r="AB1245" s="86">
        <v>0.55000000000000004</v>
      </c>
      <c r="AC1245" s="86">
        <v>24100722.800000001</v>
      </c>
      <c r="AD1245" s="86">
        <v>24100722.800000001</v>
      </c>
      <c r="AE1245" s="86">
        <v>0</v>
      </c>
      <c r="AF1245" s="86">
        <v>12735894.67</v>
      </c>
      <c r="AG1245" s="86">
        <v>12604070.67</v>
      </c>
      <c r="AH1245" s="86">
        <v>131824</v>
      </c>
      <c r="AI1245" s="86"/>
      <c r="AJ1245" s="86">
        <v>875148078.95000005</v>
      </c>
      <c r="AK1245" s="82">
        <v>2.7538999999999998</v>
      </c>
      <c r="AL1245" s="82" t="s">
        <v>8338</v>
      </c>
      <c r="AM1245" s="82" t="s">
        <v>488</v>
      </c>
      <c r="AN1245" s="82">
        <v>7362</v>
      </c>
      <c r="AO1245" s="82" t="s">
        <v>8339</v>
      </c>
      <c r="AP1245" s="82"/>
      <c r="AQ1245" s="83">
        <v>45477</v>
      </c>
      <c r="AR1245" s="83"/>
      <c r="AS1245" s="82">
        <v>0</v>
      </c>
      <c r="AT1245" s="82"/>
      <c r="AU1245" s="83">
        <v>45777</v>
      </c>
      <c r="AV1245" s="82" t="s">
        <v>4979</v>
      </c>
      <c r="AW1245" s="82">
        <v>5</v>
      </c>
      <c r="AX1245" s="83"/>
      <c r="AY1245" s="82" t="s">
        <v>4963</v>
      </c>
      <c r="AZ1245" s="82">
        <v>1</v>
      </c>
      <c r="BA1245" s="82"/>
      <c r="BB1245" s="82"/>
      <c r="BC1245" s="87"/>
      <c r="BD1245" s="87"/>
      <c r="BE1245" s="87"/>
      <c r="BF1245" s="87"/>
      <c r="BG1245" s="82" t="s">
        <v>4888</v>
      </c>
      <c r="BH1245" s="82" t="s">
        <v>8845</v>
      </c>
      <c r="BI1245" s="82"/>
      <c r="BJ1245" s="82"/>
      <c r="BK1245" s="82"/>
      <c r="BL1245" s="86">
        <v>24100722.800000001</v>
      </c>
      <c r="BM1245" s="82">
        <v>2.7538999999999998</v>
      </c>
      <c r="BN1245" s="82" t="s">
        <v>4984</v>
      </c>
      <c r="BO1245" s="82"/>
      <c r="BP1245" s="88"/>
      <c r="BQ1245" s="88"/>
      <c r="BR1245" s="88"/>
      <c r="BS1245" s="82"/>
      <c r="BT1245" s="85"/>
    </row>
    <row r="1246" spans="1:72" hidden="1">
      <c r="A1246" s="82" t="s">
        <v>5169</v>
      </c>
      <c r="B1246" s="82" t="s">
        <v>9485</v>
      </c>
      <c r="C1246" s="82" t="s">
        <v>1835</v>
      </c>
      <c r="D1246" s="82" t="s">
        <v>5274</v>
      </c>
      <c r="E1246" s="82" t="s">
        <v>8549</v>
      </c>
      <c r="F1246" s="82" t="s">
        <v>4978</v>
      </c>
      <c r="G1246" s="83"/>
      <c r="H1246" s="84">
        <v>1238</v>
      </c>
      <c r="I1246" s="85"/>
      <c r="J1246" s="82">
        <v>12260.55</v>
      </c>
      <c r="K1246" s="86">
        <v>0</v>
      </c>
      <c r="L1246" s="82"/>
      <c r="M1246" s="82"/>
      <c r="N1246" s="82"/>
      <c r="O1246" s="82"/>
      <c r="P1246" s="82" t="s">
        <v>8337</v>
      </c>
      <c r="Q1246" s="86"/>
      <c r="R1246" s="82">
        <v>0</v>
      </c>
      <c r="S1246" s="86">
        <v>6190</v>
      </c>
      <c r="T1246" s="83">
        <v>45777</v>
      </c>
      <c r="U1246" s="82">
        <v>100</v>
      </c>
      <c r="V1246" s="82">
        <v>6683</v>
      </c>
      <c r="W1246" s="82" t="s">
        <v>4961</v>
      </c>
      <c r="X1246" s="82">
        <v>8111.0715</v>
      </c>
      <c r="Y1246" s="86">
        <v>10041506.48</v>
      </c>
      <c r="Z1246" s="86"/>
      <c r="AA1246" s="82">
        <v>11847.05</v>
      </c>
      <c r="AB1246" s="86">
        <v>3.49</v>
      </c>
      <c r="AC1246" s="86">
        <v>15178560.9</v>
      </c>
      <c r="AD1246" s="86">
        <v>15178560.9</v>
      </c>
      <c r="AE1246" s="86">
        <v>0</v>
      </c>
      <c r="AF1246" s="86">
        <v>5137054.42</v>
      </c>
      <c r="AG1246" s="86">
        <v>4625141.42</v>
      </c>
      <c r="AH1246" s="86">
        <v>511913</v>
      </c>
      <c r="AI1246" s="86"/>
      <c r="AJ1246" s="86">
        <v>875148078.95000005</v>
      </c>
      <c r="AK1246" s="82">
        <v>1.7343999999999999</v>
      </c>
      <c r="AL1246" s="82" t="s">
        <v>8550</v>
      </c>
      <c r="AM1246" s="82" t="s">
        <v>488</v>
      </c>
      <c r="AN1246" s="82">
        <v>7395</v>
      </c>
      <c r="AO1246" s="82" t="s">
        <v>8339</v>
      </c>
      <c r="AP1246" s="82"/>
      <c r="AQ1246" s="83">
        <v>45505</v>
      </c>
      <c r="AR1246" s="83"/>
      <c r="AS1246" s="82">
        <v>0</v>
      </c>
      <c r="AT1246" s="82"/>
      <c r="AU1246" s="83">
        <v>45777</v>
      </c>
      <c r="AV1246" s="82" t="s">
        <v>4979</v>
      </c>
      <c r="AW1246" s="82">
        <v>5</v>
      </c>
      <c r="AX1246" s="83"/>
      <c r="AY1246" s="82" t="s">
        <v>4963</v>
      </c>
      <c r="AZ1246" s="82">
        <v>1</v>
      </c>
      <c r="BA1246" s="82"/>
      <c r="BB1246" s="82"/>
      <c r="BC1246" s="87"/>
      <c r="BD1246" s="87"/>
      <c r="BE1246" s="87"/>
      <c r="BF1246" s="87"/>
      <c r="BG1246" s="82" t="s">
        <v>4888</v>
      </c>
      <c r="BH1246" s="82" t="s">
        <v>8845</v>
      </c>
      <c r="BI1246" s="82"/>
      <c r="BJ1246" s="82"/>
      <c r="BK1246" s="82"/>
      <c r="BL1246" s="86">
        <v>15178560.9</v>
      </c>
      <c r="BM1246" s="82">
        <v>1.7343999999999999</v>
      </c>
      <c r="BN1246" s="82" t="s">
        <v>4984</v>
      </c>
      <c r="BO1246" s="82"/>
      <c r="BP1246" s="88"/>
      <c r="BQ1246" s="88"/>
      <c r="BR1246" s="88"/>
      <c r="BS1246" s="82"/>
      <c r="BT1246" s="85"/>
    </row>
    <row r="1247" spans="1:72" hidden="1">
      <c r="A1247" s="82" t="s">
        <v>5169</v>
      </c>
      <c r="B1247" s="82" t="s">
        <v>9485</v>
      </c>
      <c r="C1247" s="82" t="s">
        <v>2042</v>
      </c>
      <c r="D1247" s="82" t="s">
        <v>5300</v>
      </c>
      <c r="E1247" s="82" t="s">
        <v>8340</v>
      </c>
      <c r="F1247" s="82" t="s">
        <v>4978</v>
      </c>
      <c r="G1247" s="83"/>
      <c r="H1247" s="84">
        <v>3340</v>
      </c>
      <c r="I1247" s="85"/>
      <c r="J1247" s="82">
        <v>2385.4499999999998</v>
      </c>
      <c r="K1247" s="86">
        <v>0</v>
      </c>
      <c r="L1247" s="82"/>
      <c r="M1247" s="82"/>
      <c r="N1247" s="82"/>
      <c r="O1247" s="82"/>
      <c r="P1247" s="82" t="s">
        <v>4985</v>
      </c>
      <c r="Q1247" s="86"/>
      <c r="R1247" s="82">
        <v>0</v>
      </c>
      <c r="S1247" s="86">
        <v>3340</v>
      </c>
      <c r="T1247" s="83">
        <v>45777</v>
      </c>
      <c r="U1247" s="82">
        <v>100</v>
      </c>
      <c r="V1247" s="82">
        <v>165364</v>
      </c>
      <c r="W1247" s="82" t="s">
        <v>4961</v>
      </c>
      <c r="X1247" s="82">
        <v>1872.2766999999999</v>
      </c>
      <c r="Y1247" s="86">
        <v>6253404.25</v>
      </c>
      <c r="Z1247" s="86"/>
      <c r="AA1247" s="82">
        <v>2387.4499999999998</v>
      </c>
      <c r="AB1247" s="86">
        <v>-0.08</v>
      </c>
      <c r="AC1247" s="86">
        <v>7967403</v>
      </c>
      <c r="AD1247" s="86">
        <v>7967403</v>
      </c>
      <c r="AE1247" s="86">
        <v>0</v>
      </c>
      <c r="AF1247" s="86">
        <v>1713998.75</v>
      </c>
      <c r="AG1247" s="86">
        <v>1720678.75</v>
      </c>
      <c r="AH1247" s="86">
        <v>-6680</v>
      </c>
      <c r="AI1247" s="86"/>
      <c r="AJ1247" s="86">
        <v>875148078.95000005</v>
      </c>
      <c r="AK1247" s="82">
        <v>0.91039999999999999</v>
      </c>
      <c r="AL1247" s="82" t="s">
        <v>8341</v>
      </c>
      <c r="AM1247" s="82" t="s">
        <v>488</v>
      </c>
      <c r="AN1247" s="82">
        <v>7530</v>
      </c>
      <c r="AO1247" s="82" t="s">
        <v>4986</v>
      </c>
      <c r="AP1247" s="82"/>
      <c r="AQ1247" s="83">
        <v>45694</v>
      </c>
      <c r="AR1247" s="83"/>
      <c r="AS1247" s="82">
        <v>0</v>
      </c>
      <c r="AT1247" s="82"/>
      <c r="AU1247" s="83">
        <v>45777</v>
      </c>
      <c r="AV1247" s="82" t="s">
        <v>4979</v>
      </c>
      <c r="AW1247" s="82">
        <v>1</v>
      </c>
      <c r="AX1247" s="83"/>
      <c r="AY1247" s="82" t="s">
        <v>4963</v>
      </c>
      <c r="AZ1247" s="82">
        <v>1</v>
      </c>
      <c r="BA1247" s="82"/>
      <c r="BB1247" s="82"/>
      <c r="BC1247" s="87"/>
      <c r="BD1247" s="87"/>
      <c r="BE1247" s="87"/>
      <c r="BF1247" s="87"/>
      <c r="BG1247" s="82" t="s">
        <v>4888</v>
      </c>
      <c r="BH1247" s="82" t="s">
        <v>8845</v>
      </c>
      <c r="BI1247" s="82"/>
      <c r="BJ1247" s="82"/>
      <c r="BK1247" s="82"/>
      <c r="BL1247" s="86">
        <v>7967403</v>
      </c>
      <c r="BM1247" s="82">
        <v>0.91039999999999999</v>
      </c>
      <c r="BN1247" s="82" t="s">
        <v>4980</v>
      </c>
      <c r="BO1247" s="82"/>
      <c r="BP1247" s="88"/>
      <c r="BQ1247" s="88"/>
      <c r="BR1247" s="88"/>
      <c r="BS1247" s="82"/>
      <c r="BT1247" s="85"/>
    </row>
    <row r="1248" spans="1:72" hidden="1">
      <c r="A1248" s="82" t="s">
        <v>5169</v>
      </c>
      <c r="B1248" s="82" t="s">
        <v>9485</v>
      </c>
      <c r="C1248" s="82" t="s">
        <v>2110</v>
      </c>
      <c r="D1248" s="82" t="s">
        <v>5282</v>
      </c>
      <c r="E1248" s="82" t="s">
        <v>8307</v>
      </c>
      <c r="F1248" s="82" t="s">
        <v>4978</v>
      </c>
      <c r="G1248" s="83"/>
      <c r="H1248" s="84">
        <v>44558</v>
      </c>
      <c r="I1248" s="85"/>
      <c r="J1248" s="82">
        <v>354.5</v>
      </c>
      <c r="K1248" s="86">
        <v>0</v>
      </c>
      <c r="L1248" s="82"/>
      <c r="M1248" s="82"/>
      <c r="N1248" s="82"/>
      <c r="O1248" s="82"/>
      <c r="P1248" s="82" t="s">
        <v>8308</v>
      </c>
      <c r="Q1248" s="86"/>
      <c r="R1248" s="82">
        <v>0</v>
      </c>
      <c r="S1248" s="86">
        <v>445580</v>
      </c>
      <c r="T1248" s="83">
        <v>45777</v>
      </c>
      <c r="U1248" s="82">
        <v>100</v>
      </c>
      <c r="V1248" s="82">
        <v>6702</v>
      </c>
      <c r="W1248" s="82" t="s">
        <v>4961</v>
      </c>
      <c r="X1248" s="82">
        <v>177.0565</v>
      </c>
      <c r="Y1248" s="86">
        <v>7889284.96</v>
      </c>
      <c r="Z1248" s="86"/>
      <c r="AA1248" s="82">
        <v>357.25</v>
      </c>
      <c r="AB1248" s="86">
        <v>-0.77</v>
      </c>
      <c r="AC1248" s="86">
        <v>15795811</v>
      </c>
      <c r="AD1248" s="86">
        <v>15795811</v>
      </c>
      <c r="AE1248" s="86">
        <v>0</v>
      </c>
      <c r="AF1248" s="86">
        <v>7906526.04</v>
      </c>
      <c r="AG1248" s="86">
        <v>8029060.54</v>
      </c>
      <c r="AH1248" s="86">
        <v>-122534.5</v>
      </c>
      <c r="AI1248" s="86"/>
      <c r="AJ1248" s="86">
        <v>875148078.95000005</v>
      </c>
      <c r="AK1248" s="82">
        <v>1.8048999999999999</v>
      </c>
      <c r="AL1248" s="82" t="s">
        <v>8553</v>
      </c>
      <c r="AM1248" s="82" t="s">
        <v>488</v>
      </c>
      <c r="AN1248" s="82">
        <v>7567</v>
      </c>
      <c r="AO1248" s="82" t="s">
        <v>8309</v>
      </c>
      <c r="AP1248" s="82"/>
      <c r="AQ1248" s="83">
        <v>45687</v>
      </c>
      <c r="AR1248" s="83"/>
      <c r="AS1248" s="82">
        <v>0</v>
      </c>
      <c r="AT1248" s="82"/>
      <c r="AU1248" s="83">
        <v>45777</v>
      </c>
      <c r="AV1248" s="82" t="s">
        <v>4979</v>
      </c>
      <c r="AW1248" s="82">
        <v>10</v>
      </c>
      <c r="AX1248" s="83"/>
      <c r="AY1248" s="82" t="s">
        <v>4963</v>
      </c>
      <c r="AZ1248" s="82">
        <v>1</v>
      </c>
      <c r="BA1248" s="82"/>
      <c r="BB1248" s="82"/>
      <c r="BC1248" s="87"/>
      <c r="BD1248" s="87"/>
      <c r="BE1248" s="87"/>
      <c r="BF1248" s="87"/>
      <c r="BG1248" s="82" t="s">
        <v>4888</v>
      </c>
      <c r="BH1248" s="82" t="s">
        <v>8845</v>
      </c>
      <c r="BI1248" s="82"/>
      <c r="BJ1248" s="82"/>
      <c r="BK1248" s="82"/>
      <c r="BL1248" s="86">
        <v>15795811</v>
      </c>
      <c r="BM1248" s="82">
        <v>1.8048999999999999</v>
      </c>
      <c r="BN1248" s="82" t="s">
        <v>8309</v>
      </c>
      <c r="BO1248" s="82"/>
      <c r="BP1248" s="88"/>
      <c r="BQ1248" s="88"/>
      <c r="BR1248" s="88"/>
      <c r="BS1248" s="82"/>
      <c r="BT1248" s="85"/>
    </row>
    <row r="1249" spans="1:72" hidden="1">
      <c r="A1249" s="82" t="s">
        <v>5169</v>
      </c>
      <c r="B1249" s="82" t="s">
        <v>9485</v>
      </c>
      <c r="C1249" s="82" t="s">
        <v>2292</v>
      </c>
      <c r="D1249" s="82" t="s">
        <v>8682</v>
      </c>
      <c r="E1249" s="82" t="s">
        <v>8313</v>
      </c>
      <c r="F1249" s="82" t="s">
        <v>4978</v>
      </c>
      <c r="G1249" s="83"/>
      <c r="H1249" s="84">
        <v>42504</v>
      </c>
      <c r="I1249" s="85"/>
      <c r="J1249" s="82">
        <v>306.64999999999998</v>
      </c>
      <c r="K1249" s="86">
        <v>0</v>
      </c>
      <c r="L1249" s="82"/>
      <c r="M1249" s="82"/>
      <c r="N1249" s="82"/>
      <c r="O1249" s="82"/>
      <c r="P1249" s="82" t="s">
        <v>8314</v>
      </c>
      <c r="Q1249" s="86"/>
      <c r="R1249" s="82">
        <v>0</v>
      </c>
      <c r="S1249" s="86">
        <v>425040</v>
      </c>
      <c r="T1249" s="83">
        <v>45777</v>
      </c>
      <c r="U1249" s="82">
        <v>100</v>
      </c>
      <c r="V1249" s="82">
        <v>6733</v>
      </c>
      <c r="W1249" s="82" t="s">
        <v>4961</v>
      </c>
      <c r="X1249" s="82">
        <v>165.0428</v>
      </c>
      <c r="Y1249" s="86">
        <v>7014977.2599999998</v>
      </c>
      <c r="Z1249" s="86"/>
      <c r="AA1249" s="82">
        <v>303.25</v>
      </c>
      <c r="AB1249" s="86">
        <v>1.1200000000000001</v>
      </c>
      <c r="AC1249" s="86">
        <v>13033851.6</v>
      </c>
      <c r="AD1249" s="86">
        <v>13033851.6</v>
      </c>
      <c r="AE1249" s="86">
        <v>0</v>
      </c>
      <c r="AF1249" s="86">
        <v>6018874.3399999999</v>
      </c>
      <c r="AG1249" s="86">
        <v>5874360.7400000002</v>
      </c>
      <c r="AH1249" s="86">
        <v>144513.60000000001</v>
      </c>
      <c r="AI1249" s="86"/>
      <c r="AJ1249" s="86">
        <v>875148078.95000005</v>
      </c>
      <c r="AK1249" s="82">
        <v>1.4893000000000001</v>
      </c>
      <c r="AL1249" s="82" t="s">
        <v>8683</v>
      </c>
      <c r="AM1249" s="82" t="s">
        <v>488</v>
      </c>
      <c r="AN1249" s="82">
        <v>7709</v>
      </c>
      <c r="AO1249" s="82" t="s">
        <v>8309</v>
      </c>
      <c r="AP1249" s="82"/>
      <c r="AQ1249" s="83">
        <v>45694</v>
      </c>
      <c r="AR1249" s="83"/>
      <c r="AS1249" s="82">
        <v>0</v>
      </c>
      <c r="AT1249" s="82"/>
      <c r="AU1249" s="83">
        <v>45777</v>
      </c>
      <c r="AV1249" s="82" t="s">
        <v>4979</v>
      </c>
      <c r="AW1249" s="82">
        <v>10</v>
      </c>
      <c r="AX1249" s="83"/>
      <c r="AY1249" s="82" t="s">
        <v>4963</v>
      </c>
      <c r="AZ1249" s="82">
        <v>1</v>
      </c>
      <c r="BA1249" s="82"/>
      <c r="BB1249" s="82"/>
      <c r="BC1249" s="87"/>
      <c r="BD1249" s="87"/>
      <c r="BE1249" s="87"/>
      <c r="BF1249" s="87"/>
      <c r="BG1249" s="82" t="s">
        <v>4888</v>
      </c>
      <c r="BH1249" s="82" t="s">
        <v>8845</v>
      </c>
      <c r="BI1249" s="82"/>
      <c r="BJ1249" s="82"/>
      <c r="BK1249" s="82"/>
      <c r="BL1249" s="86">
        <v>13033851.6</v>
      </c>
      <c r="BM1249" s="82">
        <v>1.4893000000000001</v>
      </c>
      <c r="BN1249" s="82" t="s">
        <v>8309</v>
      </c>
      <c r="BO1249" s="82"/>
      <c r="BP1249" s="88"/>
      <c r="BQ1249" s="88"/>
      <c r="BR1249" s="88"/>
      <c r="BS1249" s="82"/>
      <c r="BT1249" s="85"/>
    </row>
    <row r="1250" spans="1:72" hidden="1">
      <c r="A1250" s="82" t="s">
        <v>5169</v>
      </c>
      <c r="B1250" s="82" t="s">
        <v>9485</v>
      </c>
      <c r="C1250" s="82" t="s">
        <v>2425</v>
      </c>
      <c r="D1250" s="82" t="s">
        <v>3359</v>
      </c>
      <c r="E1250" s="82" t="s">
        <v>8342</v>
      </c>
      <c r="F1250" s="82" t="s">
        <v>4978</v>
      </c>
      <c r="G1250" s="83"/>
      <c r="H1250" s="84">
        <v>63458</v>
      </c>
      <c r="I1250" s="85"/>
      <c r="J1250" s="82">
        <v>1408.35</v>
      </c>
      <c r="K1250" s="86">
        <v>0</v>
      </c>
      <c r="L1250" s="82"/>
      <c r="M1250" s="82"/>
      <c r="N1250" s="82"/>
      <c r="O1250" s="82"/>
      <c r="P1250" s="82" t="s">
        <v>8294</v>
      </c>
      <c r="Q1250" s="86"/>
      <c r="R1250" s="82">
        <v>0</v>
      </c>
      <c r="S1250" s="86">
        <v>634580</v>
      </c>
      <c r="T1250" s="83">
        <v>45777</v>
      </c>
      <c r="U1250" s="82">
        <v>100</v>
      </c>
      <c r="V1250" s="82">
        <v>6749</v>
      </c>
      <c r="W1250" s="82" t="s">
        <v>4961</v>
      </c>
      <c r="X1250" s="82">
        <v>1024.7722000000001</v>
      </c>
      <c r="Y1250" s="86">
        <v>65029996.490000002</v>
      </c>
      <c r="Z1250" s="86"/>
      <c r="AA1250" s="82">
        <v>1400.3</v>
      </c>
      <c r="AB1250" s="86">
        <v>0.56999999999999995</v>
      </c>
      <c r="AC1250" s="86">
        <v>89371074.299999997</v>
      </c>
      <c r="AD1250" s="86">
        <v>89371074.299999997</v>
      </c>
      <c r="AE1250" s="86">
        <v>0</v>
      </c>
      <c r="AF1250" s="86">
        <v>24341077.809999999</v>
      </c>
      <c r="AG1250" s="86">
        <v>23830240.91</v>
      </c>
      <c r="AH1250" s="86">
        <v>510836.9</v>
      </c>
      <c r="AI1250" s="86"/>
      <c r="AJ1250" s="86">
        <v>875148078.95000005</v>
      </c>
      <c r="AK1250" s="82">
        <v>10.2121</v>
      </c>
      <c r="AL1250" s="82" t="s">
        <v>8343</v>
      </c>
      <c r="AM1250" s="82" t="s">
        <v>488</v>
      </c>
      <c r="AN1250" s="82">
        <v>7842</v>
      </c>
      <c r="AO1250" s="82" t="s">
        <v>8295</v>
      </c>
      <c r="AP1250" s="82"/>
      <c r="AQ1250" s="83">
        <v>45520</v>
      </c>
      <c r="AR1250" s="83"/>
      <c r="AS1250" s="82">
        <v>0</v>
      </c>
      <c r="AT1250" s="82"/>
      <c r="AU1250" s="83">
        <v>45777</v>
      </c>
      <c r="AV1250" s="82" t="s">
        <v>4979</v>
      </c>
      <c r="AW1250" s="82">
        <v>10</v>
      </c>
      <c r="AX1250" s="83"/>
      <c r="AY1250" s="82" t="s">
        <v>4963</v>
      </c>
      <c r="AZ1250" s="82">
        <v>1</v>
      </c>
      <c r="BA1250" s="82"/>
      <c r="BB1250" s="82"/>
      <c r="BC1250" s="87"/>
      <c r="BD1250" s="87"/>
      <c r="BE1250" s="87"/>
      <c r="BF1250" s="87"/>
      <c r="BG1250" s="82" t="s">
        <v>4888</v>
      </c>
      <c r="BH1250" s="82" t="s">
        <v>8845</v>
      </c>
      <c r="BI1250" s="82"/>
      <c r="BJ1250" s="82"/>
      <c r="BK1250" s="82"/>
      <c r="BL1250" s="86">
        <v>89371074.299999997</v>
      </c>
      <c r="BM1250" s="82">
        <v>10.2121</v>
      </c>
      <c r="BN1250" s="82" t="s">
        <v>4975</v>
      </c>
      <c r="BO1250" s="82"/>
      <c r="BP1250" s="88"/>
      <c r="BQ1250" s="88"/>
      <c r="BR1250" s="88"/>
      <c r="BS1250" s="82"/>
      <c r="BT1250" s="85"/>
    </row>
    <row r="1251" spans="1:72" hidden="1">
      <c r="A1251" s="82" t="s">
        <v>5169</v>
      </c>
      <c r="B1251" s="82" t="s">
        <v>9485</v>
      </c>
      <c r="C1251" s="82" t="s">
        <v>2588</v>
      </c>
      <c r="D1251" s="82" t="s">
        <v>5258</v>
      </c>
      <c r="E1251" s="82" t="s">
        <v>8321</v>
      </c>
      <c r="F1251" s="82" t="s">
        <v>4978</v>
      </c>
      <c r="G1251" s="83"/>
      <c r="H1251" s="84">
        <v>35996</v>
      </c>
      <c r="I1251" s="85"/>
      <c r="J1251" s="82">
        <v>788.15</v>
      </c>
      <c r="K1251" s="86">
        <v>0</v>
      </c>
      <c r="L1251" s="82"/>
      <c r="M1251" s="82"/>
      <c r="N1251" s="82"/>
      <c r="O1251" s="82"/>
      <c r="P1251" s="82" t="s">
        <v>4973</v>
      </c>
      <c r="Q1251" s="86"/>
      <c r="R1251" s="82">
        <v>0</v>
      </c>
      <c r="S1251" s="86">
        <v>35996</v>
      </c>
      <c r="T1251" s="83">
        <v>45777</v>
      </c>
      <c r="U1251" s="82">
        <v>100</v>
      </c>
      <c r="V1251" s="82">
        <v>6783</v>
      </c>
      <c r="W1251" s="82" t="s">
        <v>4961</v>
      </c>
      <c r="X1251" s="82">
        <v>480.60590000000002</v>
      </c>
      <c r="Y1251" s="86">
        <v>17299889.5</v>
      </c>
      <c r="Z1251" s="86"/>
      <c r="AA1251" s="82">
        <v>811.75</v>
      </c>
      <c r="AB1251" s="86">
        <v>-2.91</v>
      </c>
      <c r="AC1251" s="86">
        <v>28370247.399999999</v>
      </c>
      <c r="AD1251" s="86">
        <v>28370247.399999999</v>
      </c>
      <c r="AE1251" s="86">
        <v>0</v>
      </c>
      <c r="AF1251" s="86">
        <v>11070357.9</v>
      </c>
      <c r="AG1251" s="86">
        <v>11919863.5</v>
      </c>
      <c r="AH1251" s="86">
        <v>-849505.6</v>
      </c>
      <c r="AI1251" s="86"/>
      <c r="AJ1251" s="86">
        <v>875148078.95000005</v>
      </c>
      <c r="AK1251" s="82">
        <v>3.2418</v>
      </c>
      <c r="AL1251" s="82" t="s">
        <v>8564</v>
      </c>
      <c r="AM1251" s="82" t="s">
        <v>488</v>
      </c>
      <c r="AN1251" s="82">
        <v>8119</v>
      </c>
      <c r="AO1251" s="82" t="s">
        <v>4962</v>
      </c>
      <c r="AP1251" s="82"/>
      <c r="AQ1251" s="83">
        <v>45433</v>
      </c>
      <c r="AR1251" s="83"/>
      <c r="AS1251" s="82">
        <v>0</v>
      </c>
      <c r="AT1251" s="82"/>
      <c r="AU1251" s="83">
        <v>45777</v>
      </c>
      <c r="AV1251" s="82" t="s">
        <v>4979</v>
      </c>
      <c r="AW1251" s="82">
        <v>1</v>
      </c>
      <c r="AX1251" s="83"/>
      <c r="AY1251" s="82" t="s">
        <v>4963</v>
      </c>
      <c r="AZ1251" s="82">
        <v>1</v>
      </c>
      <c r="BA1251" s="82"/>
      <c r="BB1251" s="82"/>
      <c r="BC1251" s="87"/>
      <c r="BD1251" s="87"/>
      <c r="BE1251" s="87"/>
      <c r="BF1251" s="87"/>
      <c r="BG1251" s="82" t="s">
        <v>4888</v>
      </c>
      <c r="BH1251" s="82" t="s">
        <v>8845</v>
      </c>
      <c r="BI1251" s="82"/>
      <c r="BJ1251" s="82"/>
      <c r="BK1251" s="82"/>
      <c r="BL1251" s="86">
        <v>28370247.399999999</v>
      </c>
      <c r="BM1251" s="82">
        <v>3.2418</v>
      </c>
      <c r="BN1251" s="82" t="s">
        <v>4964</v>
      </c>
      <c r="BO1251" s="82"/>
      <c r="BP1251" s="88"/>
      <c r="BQ1251" s="88"/>
      <c r="BR1251" s="88"/>
      <c r="BS1251" s="82"/>
      <c r="BT1251" s="85"/>
    </row>
    <row r="1252" spans="1:72" hidden="1">
      <c r="A1252" s="82" t="s">
        <v>5169</v>
      </c>
      <c r="B1252" s="82" t="s">
        <v>9485</v>
      </c>
      <c r="C1252" s="82" t="s">
        <v>2849</v>
      </c>
      <c r="D1252" s="82" t="s">
        <v>8565</v>
      </c>
      <c r="E1252" s="82" t="s">
        <v>8566</v>
      </c>
      <c r="F1252" s="82" t="s">
        <v>4978</v>
      </c>
      <c r="G1252" s="83"/>
      <c r="H1252" s="84">
        <v>10118</v>
      </c>
      <c r="I1252" s="85"/>
      <c r="J1252" s="82">
        <v>1830.2</v>
      </c>
      <c r="K1252" s="86">
        <v>0</v>
      </c>
      <c r="L1252" s="82"/>
      <c r="M1252" s="82"/>
      <c r="N1252" s="82"/>
      <c r="O1252" s="82"/>
      <c r="P1252" s="82" t="s">
        <v>4999</v>
      </c>
      <c r="Q1252" s="86"/>
      <c r="R1252" s="82">
        <v>0</v>
      </c>
      <c r="S1252" s="86">
        <v>10118</v>
      </c>
      <c r="T1252" s="83">
        <v>45777</v>
      </c>
      <c r="U1252" s="82">
        <v>100</v>
      </c>
      <c r="V1252" s="82">
        <v>6789</v>
      </c>
      <c r="W1252" s="82" t="s">
        <v>4961</v>
      </c>
      <c r="X1252" s="82">
        <v>939.00850000000003</v>
      </c>
      <c r="Y1252" s="86">
        <v>9500888.2400000002</v>
      </c>
      <c r="Z1252" s="86"/>
      <c r="AA1252" s="82">
        <v>1804.8</v>
      </c>
      <c r="AB1252" s="86">
        <v>1.41</v>
      </c>
      <c r="AC1252" s="86">
        <v>18517963.600000001</v>
      </c>
      <c r="AD1252" s="86">
        <v>18517963.600000001</v>
      </c>
      <c r="AE1252" s="86">
        <v>0</v>
      </c>
      <c r="AF1252" s="86">
        <v>9017075.3599999994</v>
      </c>
      <c r="AG1252" s="86">
        <v>8760078.1600000001</v>
      </c>
      <c r="AH1252" s="86">
        <v>256997.2</v>
      </c>
      <c r="AI1252" s="86"/>
      <c r="AJ1252" s="86">
        <v>875148078.95000005</v>
      </c>
      <c r="AK1252" s="82">
        <v>2.1160000000000001</v>
      </c>
      <c r="AL1252" s="82" t="s">
        <v>8567</v>
      </c>
      <c r="AM1252" s="82" t="s">
        <v>488</v>
      </c>
      <c r="AN1252" s="82">
        <v>8183</v>
      </c>
      <c r="AO1252" s="82" t="s">
        <v>5000</v>
      </c>
      <c r="AP1252" s="82"/>
      <c r="AQ1252" s="83">
        <v>45693</v>
      </c>
      <c r="AR1252" s="83"/>
      <c r="AS1252" s="82">
        <v>0</v>
      </c>
      <c r="AT1252" s="82"/>
      <c r="AU1252" s="83">
        <v>45777</v>
      </c>
      <c r="AV1252" s="82" t="s">
        <v>4979</v>
      </c>
      <c r="AW1252" s="82">
        <v>1</v>
      </c>
      <c r="AX1252" s="83"/>
      <c r="AY1252" s="82" t="s">
        <v>4963</v>
      </c>
      <c r="AZ1252" s="82">
        <v>1</v>
      </c>
      <c r="BA1252" s="82"/>
      <c r="BB1252" s="82"/>
      <c r="BC1252" s="87"/>
      <c r="BD1252" s="87"/>
      <c r="BE1252" s="87"/>
      <c r="BF1252" s="87"/>
      <c r="BG1252" s="82" t="s">
        <v>4888</v>
      </c>
      <c r="BH1252" s="82" t="s">
        <v>8845</v>
      </c>
      <c r="BI1252" s="82"/>
      <c r="BJ1252" s="82"/>
      <c r="BK1252" s="82"/>
      <c r="BL1252" s="86">
        <v>18517963.600000001</v>
      </c>
      <c r="BM1252" s="82">
        <v>2.1160000000000001</v>
      </c>
      <c r="BN1252" s="82" t="s">
        <v>4997</v>
      </c>
      <c r="BO1252" s="82"/>
      <c r="BP1252" s="88"/>
      <c r="BQ1252" s="88"/>
      <c r="BR1252" s="88"/>
      <c r="BS1252" s="82"/>
      <c r="BT1252" s="85"/>
    </row>
    <row r="1253" spans="1:72" hidden="1">
      <c r="A1253" s="82" t="s">
        <v>5169</v>
      </c>
      <c r="B1253" s="82" t="s">
        <v>9485</v>
      </c>
      <c r="C1253" s="82" t="s">
        <v>2948</v>
      </c>
      <c r="D1253" s="82" t="s">
        <v>8489</v>
      </c>
      <c r="E1253" s="82" t="s">
        <v>8490</v>
      </c>
      <c r="F1253" s="82" t="s">
        <v>4978</v>
      </c>
      <c r="G1253" s="83"/>
      <c r="H1253" s="84">
        <v>9534</v>
      </c>
      <c r="I1253" s="85"/>
      <c r="J1253" s="82">
        <v>3429.65</v>
      </c>
      <c r="K1253" s="86">
        <v>0</v>
      </c>
      <c r="L1253" s="82"/>
      <c r="M1253" s="82"/>
      <c r="N1253" s="82"/>
      <c r="O1253" s="82"/>
      <c r="P1253" s="82" t="s">
        <v>4981</v>
      </c>
      <c r="Q1253" s="86"/>
      <c r="R1253" s="82">
        <v>0</v>
      </c>
      <c r="S1253" s="86">
        <v>9534</v>
      </c>
      <c r="T1253" s="83">
        <v>45777</v>
      </c>
      <c r="U1253" s="82">
        <v>100</v>
      </c>
      <c r="V1253" s="82">
        <v>6807</v>
      </c>
      <c r="W1253" s="82" t="s">
        <v>4961</v>
      </c>
      <c r="X1253" s="82">
        <v>3086.8186000000001</v>
      </c>
      <c r="Y1253" s="86">
        <v>29429728.309999999</v>
      </c>
      <c r="Z1253" s="86"/>
      <c r="AA1253" s="82">
        <v>3471.5</v>
      </c>
      <c r="AB1253" s="86">
        <v>-1.21</v>
      </c>
      <c r="AC1253" s="86">
        <v>32698283.100000001</v>
      </c>
      <c r="AD1253" s="86">
        <v>32698283.100000001</v>
      </c>
      <c r="AE1253" s="86">
        <v>0</v>
      </c>
      <c r="AF1253" s="86">
        <v>3268554.79</v>
      </c>
      <c r="AG1253" s="86">
        <v>3667552.69</v>
      </c>
      <c r="AH1253" s="86">
        <v>-398997.9</v>
      </c>
      <c r="AI1253" s="86"/>
      <c r="AJ1253" s="86">
        <v>875148078.95000005</v>
      </c>
      <c r="AK1253" s="82">
        <v>3.7363</v>
      </c>
      <c r="AL1253" s="82" t="s">
        <v>8491</v>
      </c>
      <c r="AM1253" s="82" t="s">
        <v>488</v>
      </c>
      <c r="AN1253" s="82">
        <v>8254</v>
      </c>
      <c r="AO1253" s="82" t="s">
        <v>4982</v>
      </c>
      <c r="AP1253" s="82"/>
      <c r="AQ1253" s="83">
        <v>45673</v>
      </c>
      <c r="AR1253" s="83"/>
      <c r="AS1253" s="82">
        <v>0</v>
      </c>
      <c r="AT1253" s="82"/>
      <c r="AU1253" s="83">
        <v>45777</v>
      </c>
      <c r="AV1253" s="82" t="s">
        <v>4979</v>
      </c>
      <c r="AW1253" s="82">
        <v>1</v>
      </c>
      <c r="AX1253" s="83"/>
      <c r="AY1253" s="82" t="s">
        <v>4963</v>
      </c>
      <c r="AZ1253" s="82">
        <v>1</v>
      </c>
      <c r="BA1253" s="82"/>
      <c r="BB1253" s="82"/>
      <c r="BC1253" s="87"/>
      <c r="BD1253" s="87"/>
      <c r="BE1253" s="87"/>
      <c r="BF1253" s="87"/>
      <c r="BG1253" s="82" t="s">
        <v>4888</v>
      </c>
      <c r="BH1253" s="82" t="s">
        <v>8845</v>
      </c>
      <c r="BI1253" s="82"/>
      <c r="BJ1253" s="82"/>
      <c r="BK1253" s="82"/>
      <c r="BL1253" s="86">
        <v>32698283.100000001</v>
      </c>
      <c r="BM1253" s="82">
        <v>3.7363</v>
      </c>
      <c r="BN1253" s="82" t="s">
        <v>4983</v>
      </c>
      <c r="BO1253" s="82"/>
      <c r="BP1253" s="88"/>
      <c r="BQ1253" s="88"/>
      <c r="BR1253" s="88"/>
      <c r="BS1253" s="82"/>
      <c r="BT1253" s="85"/>
    </row>
    <row r="1254" spans="1:72" hidden="1">
      <c r="A1254" s="82" t="s">
        <v>5169</v>
      </c>
      <c r="B1254" s="82" t="s">
        <v>9485</v>
      </c>
      <c r="C1254" s="82" t="s">
        <v>2929</v>
      </c>
      <c r="D1254" s="82" t="s">
        <v>5276</v>
      </c>
      <c r="E1254" s="82" t="s">
        <v>8657</v>
      </c>
      <c r="F1254" s="82" t="s">
        <v>4978</v>
      </c>
      <c r="G1254" s="83"/>
      <c r="H1254" s="84">
        <v>19600</v>
      </c>
      <c r="I1254" s="85"/>
      <c r="J1254" s="82">
        <v>644.15</v>
      </c>
      <c r="K1254" s="86">
        <v>0</v>
      </c>
      <c r="L1254" s="82"/>
      <c r="M1254" s="82"/>
      <c r="N1254" s="82"/>
      <c r="O1254" s="82"/>
      <c r="P1254" s="82" t="s">
        <v>8337</v>
      </c>
      <c r="Q1254" s="86"/>
      <c r="R1254" s="82">
        <v>0</v>
      </c>
      <c r="S1254" s="86">
        <v>39200</v>
      </c>
      <c r="T1254" s="83">
        <v>45777</v>
      </c>
      <c r="U1254" s="82">
        <v>100</v>
      </c>
      <c r="V1254" s="82">
        <v>6811</v>
      </c>
      <c r="W1254" s="82" t="s">
        <v>4961</v>
      </c>
      <c r="X1254" s="82">
        <v>588.72919999999999</v>
      </c>
      <c r="Y1254" s="86">
        <v>11539093.1</v>
      </c>
      <c r="Z1254" s="86"/>
      <c r="AA1254" s="82">
        <v>665.6</v>
      </c>
      <c r="AB1254" s="86">
        <v>-3.22</v>
      </c>
      <c r="AC1254" s="86">
        <v>12625340</v>
      </c>
      <c r="AD1254" s="86">
        <v>12625340</v>
      </c>
      <c r="AE1254" s="86">
        <v>0</v>
      </c>
      <c r="AF1254" s="86">
        <v>1086246.8999999999</v>
      </c>
      <c r="AG1254" s="86">
        <v>1506666.9</v>
      </c>
      <c r="AH1254" s="86">
        <v>-420420</v>
      </c>
      <c r="AI1254" s="86"/>
      <c r="AJ1254" s="86">
        <v>875148078.95000005</v>
      </c>
      <c r="AK1254" s="82">
        <v>1.4427000000000001</v>
      </c>
      <c r="AL1254" s="82" t="s">
        <v>8658</v>
      </c>
      <c r="AM1254" s="82" t="s">
        <v>488</v>
      </c>
      <c r="AN1254" s="82">
        <v>8263</v>
      </c>
      <c r="AO1254" s="82" t="s">
        <v>8339</v>
      </c>
      <c r="AP1254" s="82"/>
      <c r="AQ1254" s="83">
        <v>45453</v>
      </c>
      <c r="AR1254" s="83"/>
      <c r="AS1254" s="82">
        <v>0</v>
      </c>
      <c r="AT1254" s="82"/>
      <c r="AU1254" s="83">
        <v>45777</v>
      </c>
      <c r="AV1254" s="82" t="s">
        <v>4979</v>
      </c>
      <c r="AW1254" s="82">
        <v>2</v>
      </c>
      <c r="AX1254" s="83"/>
      <c r="AY1254" s="82" t="s">
        <v>4963</v>
      </c>
      <c r="AZ1254" s="82">
        <v>1</v>
      </c>
      <c r="BA1254" s="82"/>
      <c r="BB1254" s="82"/>
      <c r="BC1254" s="87"/>
      <c r="BD1254" s="87"/>
      <c r="BE1254" s="87"/>
      <c r="BF1254" s="87"/>
      <c r="BG1254" s="82" t="s">
        <v>4888</v>
      </c>
      <c r="BH1254" s="82" t="s">
        <v>8845</v>
      </c>
      <c r="BI1254" s="82"/>
      <c r="BJ1254" s="82"/>
      <c r="BK1254" s="82"/>
      <c r="BL1254" s="86">
        <v>12625340</v>
      </c>
      <c r="BM1254" s="82">
        <v>1.4427000000000001</v>
      </c>
      <c r="BN1254" s="82" t="s">
        <v>4984</v>
      </c>
      <c r="BO1254" s="82"/>
      <c r="BP1254" s="88"/>
      <c r="BQ1254" s="88"/>
      <c r="BR1254" s="88"/>
      <c r="BS1254" s="82"/>
      <c r="BT1254" s="85"/>
    </row>
    <row r="1255" spans="1:72" hidden="1">
      <c r="A1255" s="82" t="s">
        <v>5169</v>
      </c>
      <c r="B1255" s="82" t="s">
        <v>9485</v>
      </c>
      <c r="C1255" s="82" t="s">
        <v>2933</v>
      </c>
      <c r="D1255" s="82" t="s">
        <v>8772</v>
      </c>
      <c r="E1255" s="82" t="s">
        <v>8773</v>
      </c>
      <c r="F1255" s="82" t="s">
        <v>4978</v>
      </c>
      <c r="G1255" s="83"/>
      <c r="H1255" s="84">
        <v>77473</v>
      </c>
      <c r="I1255" s="85"/>
      <c r="J1255" s="82">
        <v>139.75</v>
      </c>
      <c r="K1255" s="86">
        <v>0</v>
      </c>
      <c r="L1255" s="82"/>
      <c r="M1255" s="82"/>
      <c r="N1255" s="82"/>
      <c r="O1255" s="82"/>
      <c r="P1255" s="82" t="s">
        <v>8474</v>
      </c>
      <c r="Q1255" s="86"/>
      <c r="R1255" s="82">
        <v>0</v>
      </c>
      <c r="S1255" s="86">
        <v>77473</v>
      </c>
      <c r="T1255" s="83">
        <v>45777</v>
      </c>
      <c r="U1255" s="82">
        <v>100</v>
      </c>
      <c r="V1255" s="82">
        <v>147201</v>
      </c>
      <c r="W1255" s="82" t="s">
        <v>4961</v>
      </c>
      <c r="X1255" s="82">
        <v>119.7764</v>
      </c>
      <c r="Y1255" s="86">
        <v>9279434.75</v>
      </c>
      <c r="Z1255" s="86"/>
      <c r="AA1255" s="82">
        <v>141.44999999999999</v>
      </c>
      <c r="AB1255" s="86">
        <v>-1.2</v>
      </c>
      <c r="AC1255" s="86">
        <v>10826851.75</v>
      </c>
      <c r="AD1255" s="86">
        <v>10826851.75</v>
      </c>
      <c r="AE1255" s="86">
        <v>0</v>
      </c>
      <c r="AF1255" s="86">
        <v>1547417</v>
      </c>
      <c r="AG1255" s="86">
        <v>1679121.1</v>
      </c>
      <c r="AH1255" s="86">
        <v>-131704.1</v>
      </c>
      <c r="AI1255" s="86"/>
      <c r="AJ1255" s="86">
        <v>875148078.95000005</v>
      </c>
      <c r="AK1255" s="82">
        <v>1.2371000000000001</v>
      </c>
      <c r="AL1255" s="82" t="s">
        <v>8774</v>
      </c>
      <c r="AM1255" s="82" t="s">
        <v>488</v>
      </c>
      <c r="AN1255" s="82">
        <v>8268</v>
      </c>
      <c r="AO1255" s="82" t="s">
        <v>8476</v>
      </c>
      <c r="AP1255" s="82"/>
      <c r="AQ1255" s="83">
        <v>45463</v>
      </c>
      <c r="AR1255" s="83"/>
      <c r="AS1255" s="82">
        <v>0</v>
      </c>
      <c r="AT1255" s="82"/>
      <c r="AU1255" s="83">
        <v>45777</v>
      </c>
      <c r="AV1255" s="82" t="s">
        <v>4979</v>
      </c>
      <c r="AW1255" s="82">
        <v>1</v>
      </c>
      <c r="AX1255" s="83"/>
      <c r="AY1255" s="82" t="s">
        <v>4963</v>
      </c>
      <c r="AZ1255" s="82">
        <v>1</v>
      </c>
      <c r="BA1255" s="82"/>
      <c r="BB1255" s="82"/>
      <c r="BC1255" s="87"/>
      <c r="BD1255" s="87"/>
      <c r="BE1255" s="87"/>
      <c r="BF1255" s="87"/>
      <c r="BG1255" s="82" t="s">
        <v>4888</v>
      </c>
      <c r="BH1255" s="82" t="s">
        <v>8845</v>
      </c>
      <c r="BI1255" s="82"/>
      <c r="BJ1255" s="82"/>
      <c r="BK1255" s="82"/>
      <c r="BL1255" s="86">
        <v>10826851.75</v>
      </c>
      <c r="BM1255" s="82">
        <v>1.2371000000000001</v>
      </c>
      <c r="BN1255" s="82" t="s">
        <v>8462</v>
      </c>
      <c r="BO1255" s="82"/>
      <c r="BP1255" s="88"/>
      <c r="BQ1255" s="88"/>
      <c r="BR1255" s="88"/>
      <c r="BS1255" s="82"/>
      <c r="BT1255" s="85"/>
    </row>
    <row r="1256" spans="1:72" hidden="1">
      <c r="A1256" s="82" t="s">
        <v>5169</v>
      </c>
      <c r="B1256" s="82" t="s">
        <v>9485</v>
      </c>
      <c r="C1256" s="82" t="s">
        <v>2954</v>
      </c>
      <c r="D1256" s="82" t="s">
        <v>5342</v>
      </c>
      <c r="E1256" s="82" t="s">
        <v>8495</v>
      </c>
      <c r="F1256" s="82" t="s">
        <v>4978</v>
      </c>
      <c r="G1256" s="83"/>
      <c r="H1256" s="84">
        <v>5968</v>
      </c>
      <c r="I1256" s="85"/>
      <c r="J1256" s="82">
        <v>1502.6</v>
      </c>
      <c r="K1256" s="86">
        <v>0</v>
      </c>
      <c r="L1256" s="82"/>
      <c r="M1256" s="82"/>
      <c r="N1256" s="82"/>
      <c r="O1256" s="82"/>
      <c r="P1256" s="82" t="s">
        <v>4981</v>
      </c>
      <c r="Q1256" s="86"/>
      <c r="R1256" s="82">
        <v>0</v>
      </c>
      <c r="S1256" s="86">
        <v>29840</v>
      </c>
      <c r="T1256" s="83">
        <v>45777</v>
      </c>
      <c r="U1256" s="82">
        <v>100</v>
      </c>
      <c r="V1256" s="82">
        <v>6816</v>
      </c>
      <c r="W1256" s="82" t="s">
        <v>4961</v>
      </c>
      <c r="X1256" s="82">
        <v>1120.0595000000001</v>
      </c>
      <c r="Y1256" s="86">
        <v>6684515.04</v>
      </c>
      <c r="Z1256" s="86"/>
      <c r="AA1256" s="82">
        <v>1495.3</v>
      </c>
      <c r="AB1256" s="86">
        <v>0.49</v>
      </c>
      <c r="AC1256" s="86">
        <v>8967516.8000000007</v>
      </c>
      <c r="AD1256" s="86">
        <v>8967516.8000000007</v>
      </c>
      <c r="AE1256" s="86">
        <v>0</v>
      </c>
      <c r="AF1256" s="86">
        <v>2283001.7599999998</v>
      </c>
      <c r="AG1256" s="86">
        <v>2239435.36</v>
      </c>
      <c r="AH1256" s="86">
        <v>43566.400000000001</v>
      </c>
      <c r="AI1256" s="86"/>
      <c r="AJ1256" s="86">
        <v>875148078.95000005</v>
      </c>
      <c r="AK1256" s="82">
        <v>1.0246999999999999</v>
      </c>
      <c r="AL1256" s="82" t="s">
        <v>8496</v>
      </c>
      <c r="AM1256" s="82" t="s">
        <v>488</v>
      </c>
      <c r="AN1256" s="82">
        <v>8275</v>
      </c>
      <c r="AO1256" s="82" t="s">
        <v>4982</v>
      </c>
      <c r="AP1256" s="82"/>
      <c r="AQ1256" s="83">
        <v>45595</v>
      </c>
      <c r="AR1256" s="83"/>
      <c r="AS1256" s="82">
        <v>0</v>
      </c>
      <c r="AT1256" s="82"/>
      <c r="AU1256" s="83">
        <v>45777</v>
      </c>
      <c r="AV1256" s="82" t="s">
        <v>4979</v>
      </c>
      <c r="AW1256" s="82">
        <v>5</v>
      </c>
      <c r="AX1256" s="83"/>
      <c r="AY1256" s="82" t="s">
        <v>4963</v>
      </c>
      <c r="AZ1256" s="82">
        <v>1</v>
      </c>
      <c r="BA1256" s="82"/>
      <c r="BB1256" s="82"/>
      <c r="BC1256" s="87"/>
      <c r="BD1256" s="87"/>
      <c r="BE1256" s="87"/>
      <c r="BF1256" s="87"/>
      <c r="BG1256" s="82" t="s">
        <v>4888</v>
      </c>
      <c r="BH1256" s="82" t="s">
        <v>8845</v>
      </c>
      <c r="BI1256" s="82"/>
      <c r="BJ1256" s="82"/>
      <c r="BK1256" s="82"/>
      <c r="BL1256" s="86">
        <v>8967516.8000000007</v>
      </c>
      <c r="BM1256" s="82">
        <v>1.0246999999999999</v>
      </c>
      <c r="BN1256" s="82" t="s">
        <v>4983</v>
      </c>
      <c r="BO1256" s="82"/>
      <c r="BP1256" s="88"/>
      <c r="BQ1256" s="88"/>
      <c r="BR1256" s="88"/>
      <c r="BS1256" s="82"/>
      <c r="BT1256" s="85"/>
    </row>
    <row r="1257" spans="1:72" hidden="1">
      <c r="A1257" s="82" t="s">
        <v>5169</v>
      </c>
      <c r="B1257" s="82" t="s">
        <v>9485</v>
      </c>
      <c r="C1257" s="82" t="s">
        <v>3012</v>
      </c>
      <c r="D1257" s="82" t="s">
        <v>8499</v>
      </c>
      <c r="E1257" s="82" t="s">
        <v>8500</v>
      </c>
      <c r="F1257" s="82" t="s">
        <v>4978</v>
      </c>
      <c r="G1257" s="83"/>
      <c r="H1257" s="84">
        <v>3828</v>
      </c>
      <c r="I1257" s="85"/>
      <c r="J1257" s="82">
        <v>3376.15</v>
      </c>
      <c r="K1257" s="86">
        <v>0</v>
      </c>
      <c r="L1257" s="82"/>
      <c r="M1257" s="82"/>
      <c r="N1257" s="82"/>
      <c r="O1257" s="82"/>
      <c r="P1257" s="82" t="s">
        <v>8501</v>
      </c>
      <c r="Q1257" s="86"/>
      <c r="R1257" s="82">
        <v>0</v>
      </c>
      <c r="S1257" s="86">
        <v>3828</v>
      </c>
      <c r="T1257" s="83">
        <v>45777</v>
      </c>
      <c r="U1257" s="82">
        <v>100</v>
      </c>
      <c r="V1257" s="82">
        <v>6820</v>
      </c>
      <c r="W1257" s="82" t="s">
        <v>4961</v>
      </c>
      <c r="X1257" s="82">
        <v>2292.1005</v>
      </c>
      <c r="Y1257" s="86">
        <v>8774160.7599999998</v>
      </c>
      <c r="Z1257" s="86"/>
      <c r="AA1257" s="82">
        <v>3381.4</v>
      </c>
      <c r="AB1257" s="86">
        <v>-0.16</v>
      </c>
      <c r="AC1257" s="86">
        <v>12923902.199999999</v>
      </c>
      <c r="AD1257" s="86">
        <v>12923902.199999999</v>
      </c>
      <c r="AE1257" s="86">
        <v>0</v>
      </c>
      <c r="AF1257" s="86">
        <v>4149741.44</v>
      </c>
      <c r="AG1257" s="86">
        <v>4169838.44</v>
      </c>
      <c r="AH1257" s="86">
        <v>-20097</v>
      </c>
      <c r="AI1257" s="86"/>
      <c r="AJ1257" s="86">
        <v>875148078.95000005</v>
      </c>
      <c r="AK1257" s="82">
        <v>1.4767999999999999</v>
      </c>
      <c r="AL1257" s="82" t="s">
        <v>8502</v>
      </c>
      <c r="AM1257" s="82" t="s">
        <v>488</v>
      </c>
      <c r="AN1257" s="82">
        <v>8315</v>
      </c>
      <c r="AO1257" s="82" t="s">
        <v>4998</v>
      </c>
      <c r="AP1257" s="82"/>
      <c r="AQ1257" s="83">
        <v>45469</v>
      </c>
      <c r="AR1257" s="83"/>
      <c r="AS1257" s="82">
        <v>0</v>
      </c>
      <c r="AT1257" s="82"/>
      <c r="AU1257" s="83">
        <v>45777</v>
      </c>
      <c r="AV1257" s="82" t="s">
        <v>4979</v>
      </c>
      <c r="AW1257" s="82">
        <v>1</v>
      </c>
      <c r="AX1257" s="83"/>
      <c r="AY1257" s="82" t="s">
        <v>4963</v>
      </c>
      <c r="AZ1257" s="82">
        <v>1</v>
      </c>
      <c r="BA1257" s="82"/>
      <c r="BB1257" s="82"/>
      <c r="BC1257" s="87"/>
      <c r="BD1257" s="87"/>
      <c r="BE1257" s="87"/>
      <c r="BF1257" s="87"/>
      <c r="BG1257" s="82" t="s">
        <v>4888</v>
      </c>
      <c r="BH1257" s="82" t="s">
        <v>8845</v>
      </c>
      <c r="BI1257" s="82"/>
      <c r="BJ1257" s="82"/>
      <c r="BK1257" s="82"/>
      <c r="BL1257" s="86">
        <v>12923902.199999999</v>
      </c>
      <c r="BM1257" s="82">
        <v>1.4767999999999999</v>
      </c>
      <c r="BN1257" s="82" t="s">
        <v>4998</v>
      </c>
      <c r="BO1257" s="82"/>
      <c r="BP1257" s="88"/>
      <c r="BQ1257" s="88"/>
      <c r="BR1257" s="88"/>
      <c r="BS1257" s="82"/>
      <c r="BT1257" s="85"/>
    </row>
    <row r="1258" spans="1:72" hidden="1">
      <c r="A1258" s="82" t="s">
        <v>5169</v>
      </c>
      <c r="B1258" s="82" t="s">
        <v>9485</v>
      </c>
      <c r="C1258" s="82" t="s">
        <v>3088</v>
      </c>
      <c r="D1258" s="82" t="s">
        <v>3365</v>
      </c>
      <c r="E1258" s="82" t="s">
        <v>8661</v>
      </c>
      <c r="F1258" s="82" t="s">
        <v>4978</v>
      </c>
      <c r="G1258" s="83"/>
      <c r="H1258" s="84">
        <v>1075</v>
      </c>
      <c r="I1258" s="85"/>
      <c r="J1258" s="82">
        <v>11639.25</v>
      </c>
      <c r="K1258" s="86">
        <v>0</v>
      </c>
      <c r="L1258" s="82"/>
      <c r="M1258" s="82"/>
      <c r="N1258" s="82"/>
      <c r="O1258" s="82"/>
      <c r="P1258" s="82" t="s">
        <v>5019</v>
      </c>
      <c r="Q1258" s="86"/>
      <c r="R1258" s="82">
        <v>0</v>
      </c>
      <c r="S1258" s="86">
        <v>10750</v>
      </c>
      <c r="T1258" s="83">
        <v>45777</v>
      </c>
      <c r="U1258" s="82">
        <v>100</v>
      </c>
      <c r="V1258" s="82">
        <v>6829</v>
      </c>
      <c r="W1258" s="82" t="s">
        <v>4961</v>
      </c>
      <c r="X1258" s="82">
        <v>6679.1220999999996</v>
      </c>
      <c r="Y1258" s="86">
        <v>7180056.2300000004</v>
      </c>
      <c r="Z1258" s="86"/>
      <c r="AA1258" s="82">
        <v>11866.95</v>
      </c>
      <c r="AB1258" s="86">
        <v>-1.92</v>
      </c>
      <c r="AC1258" s="86">
        <v>12512193.75</v>
      </c>
      <c r="AD1258" s="86">
        <v>12512193.75</v>
      </c>
      <c r="AE1258" s="86">
        <v>0</v>
      </c>
      <c r="AF1258" s="86">
        <v>5332137.5199999996</v>
      </c>
      <c r="AG1258" s="86">
        <v>5576915.0199999996</v>
      </c>
      <c r="AH1258" s="86">
        <v>-244777.5</v>
      </c>
      <c r="AI1258" s="86"/>
      <c r="AJ1258" s="86">
        <v>875148078.95000005</v>
      </c>
      <c r="AK1258" s="82">
        <v>1.4297</v>
      </c>
      <c r="AL1258" s="82" t="s">
        <v>8662</v>
      </c>
      <c r="AM1258" s="82" t="s">
        <v>488</v>
      </c>
      <c r="AN1258" s="82">
        <v>8368</v>
      </c>
      <c r="AO1258" s="82" t="s">
        <v>5019</v>
      </c>
      <c r="AP1258" s="82"/>
      <c r="AQ1258" s="83">
        <v>45502</v>
      </c>
      <c r="AR1258" s="83"/>
      <c r="AS1258" s="82">
        <v>0</v>
      </c>
      <c r="AT1258" s="82"/>
      <c r="AU1258" s="83">
        <v>45777</v>
      </c>
      <c r="AV1258" s="82" t="s">
        <v>4979</v>
      </c>
      <c r="AW1258" s="82">
        <v>10</v>
      </c>
      <c r="AX1258" s="83"/>
      <c r="AY1258" s="82" t="s">
        <v>4963</v>
      </c>
      <c r="AZ1258" s="82">
        <v>1</v>
      </c>
      <c r="BA1258" s="82"/>
      <c r="BB1258" s="82"/>
      <c r="BC1258" s="87"/>
      <c r="BD1258" s="87"/>
      <c r="BE1258" s="87"/>
      <c r="BF1258" s="87"/>
      <c r="BG1258" s="82" t="s">
        <v>4888</v>
      </c>
      <c r="BH1258" s="82" t="s">
        <v>8845</v>
      </c>
      <c r="BI1258" s="82"/>
      <c r="BJ1258" s="82"/>
      <c r="BK1258" s="82"/>
      <c r="BL1258" s="86">
        <v>12512193.75</v>
      </c>
      <c r="BM1258" s="82">
        <v>1.4297</v>
      </c>
      <c r="BN1258" s="82" t="s">
        <v>5020</v>
      </c>
      <c r="BO1258" s="82"/>
      <c r="BP1258" s="88"/>
      <c r="BQ1258" s="88"/>
      <c r="BR1258" s="88"/>
      <c r="BS1258" s="82"/>
      <c r="BT1258" s="85"/>
    </row>
    <row r="1259" spans="1:72" hidden="1">
      <c r="A1259" s="82" t="s">
        <v>5169</v>
      </c>
      <c r="B1259" s="82" t="s">
        <v>9485</v>
      </c>
      <c r="C1259" s="82" t="s">
        <v>21841</v>
      </c>
      <c r="D1259" s="82" t="s">
        <v>21842</v>
      </c>
      <c r="E1259" s="82" t="s">
        <v>4965</v>
      </c>
      <c r="F1259" s="82" t="s">
        <v>4966</v>
      </c>
      <c r="G1259" s="83">
        <v>45779</v>
      </c>
      <c r="H1259" s="84">
        <v>24887.534</v>
      </c>
      <c r="I1259" s="85"/>
      <c r="J1259" s="82">
        <v>99.98357</v>
      </c>
      <c r="K1259" s="86">
        <v>0</v>
      </c>
      <c r="L1259" s="82"/>
      <c r="M1259" s="82"/>
      <c r="N1259" s="82"/>
      <c r="O1259" s="82"/>
      <c r="P1259" s="82" t="s">
        <v>4967</v>
      </c>
      <c r="Q1259" s="86">
        <v>2488753.39</v>
      </c>
      <c r="R1259" s="82">
        <v>0.01</v>
      </c>
      <c r="S1259" s="86">
        <v>2488753.39</v>
      </c>
      <c r="T1259" s="83">
        <v>45777</v>
      </c>
      <c r="U1259" s="82">
        <v>247</v>
      </c>
      <c r="V1259" s="82">
        <v>178347</v>
      </c>
      <c r="W1259" s="82" t="s">
        <v>4961</v>
      </c>
      <c r="X1259" s="82">
        <v>99.967100000000002</v>
      </c>
      <c r="Y1259" s="86">
        <v>2487935.7400000002</v>
      </c>
      <c r="Z1259" s="86">
        <v>2488344.56</v>
      </c>
      <c r="AA1259" s="82"/>
      <c r="AB1259" s="86"/>
      <c r="AC1259" s="86">
        <v>2488344.56</v>
      </c>
      <c r="AD1259" s="86">
        <v>2488344.56</v>
      </c>
      <c r="AE1259" s="86">
        <v>408.82</v>
      </c>
      <c r="AF1259" s="86">
        <v>0</v>
      </c>
      <c r="AG1259" s="86"/>
      <c r="AH1259" s="86">
        <v>0</v>
      </c>
      <c r="AI1259" s="86"/>
      <c r="AJ1259" s="86">
        <v>875148078.95000005</v>
      </c>
      <c r="AK1259" s="82">
        <v>0.2843</v>
      </c>
      <c r="AL1259" s="82" t="s">
        <v>21843</v>
      </c>
      <c r="AM1259" s="82" t="s">
        <v>4968</v>
      </c>
      <c r="AN1259" s="82">
        <v>73640</v>
      </c>
      <c r="AO1259" s="82" t="s">
        <v>4967</v>
      </c>
      <c r="AP1259" s="82"/>
      <c r="AQ1259" s="83"/>
      <c r="AR1259" s="83"/>
      <c r="AS1259" s="82">
        <v>2</v>
      </c>
      <c r="AT1259" s="82"/>
      <c r="AU1259" s="83">
        <v>45777</v>
      </c>
      <c r="AV1259" s="82" t="s">
        <v>4968</v>
      </c>
      <c r="AW1259" s="82">
        <v>100</v>
      </c>
      <c r="AX1259" s="83"/>
      <c r="AY1259" s="82" t="s">
        <v>4969</v>
      </c>
      <c r="AZ1259" s="82">
        <v>1</v>
      </c>
      <c r="BA1259" s="82"/>
      <c r="BB1259" s="82"/>
      <c r="BC1259" s="87"/>
      <c r="BD1259" s="87"/>
      <c r="BE1259" s="87"/>
      <c r="BF1259" s="87"/>
      <c r="BG1259" s="82" t="s">
        <v>4888</v>
      </c>
      <c r="BH1259" s="82" t="s">
        <v>8845</v>
      </c>
      <c r="BI1259" s="82"/>
      <c r="BJ1259" s="82"/>
      <c r="BK1259" s="82"/>
      <c r="BL1259" s="86">
        <v>2488344.56</v>
      </c>
      <c r="BM1259" s="82">
        <v>0.2843</v>
      </c>
      <c r="BN1259" s="82" t="s">
        <v>4967</v>
      </c>
      <c r="BO1259" s="82"/>
      <c r="BP1259" s="88"/>
      <c r="BQ1259" s="88"/>
      <c r="BR1259" s="88"/>
      <c r="BS1259" s="82"/>
      <c r="BT1259" s="85"/>
    </row>
    <row r="1260" spans="1:72" hidden="1">
      <c r="A1260" s="82" t="s">
        <v>5169</v>
      </c>
      <c r="B1260" s="82" t="s">
        <v>9485</v>
      </c>
      <c r="C1260" s="82"/>
      <c r="D1260" s="82"/>
      <c r="E1260" s="82"/>
      <c r="F1260" s="82" t="s">
        <v>4970</v>
      </c>
      <c r="G1260" s="83"/>
      <c r="H1260" s="84"/>
      <c r="I1260" s="85"/>
      <c r="J1260" s="82"/>
      <c r="K1260" s="86"/>
      <c r="L1260" s="82"/>
      <c r="M1260" s="82"/>
      <c r="N1260" s="82"/>
      <c r="O1260" s="82"/>
      <c r="P1260" s="82" t="s">
        <v>4971</v>
      </c>
      <c r="Q1260" s="86"/>
      <c r="R1260" s="82">
        <v>0</v>
      </c>
      <c r="S1260" s="86"/>
      <c r="T1260" s="83">
        <v>45777</v>
      </c>
      <c r="U1260" s="82"/>
      <c r="V1260" s="82"/>
      <c r="W1260" s="82"/>
      <c r="X1260" s="82"/>
      <c r="Y1260" s="86"/>
      <c r="Z1260" s="86"/>
      <c r="AA1260" s="82"/>
      <c r="AB1260" s="86"/>
      <c r="AC1260" s="86">
        <v>-153134.16</v>
      </c>
      <c r="AD1260" s="86">
        <v>-153134.16</v>
      </c>
      <c r="AE1260" s="86"/>
      <c r="AF1260" s="86"/>
      <c r="AG1260" s="86"/>
      <c r="AH1260" s="86">
        <v>0</v>
      </c>
      <c r="AI1260" s="86"/>
      <c r="AJ1260" s="86"/>
      <c r="AK1260" s="82">
        <v>-1.7600000000000001E-2</v>
      </c>
      <c r="AL1260" s="82"/>
      <c r="AM1260" s="82"/>
      <c r="AN1260" s="82"/>
      <c r="AO1260" s="82" t="s">
        <v>4971</v>
      </c>
      <c r="AP1260" s="82"/>
      <c r="AQ1260" s="83"/>
      <c r="AR1260" s="83"/>
      <c r="AS1260" s="82"/>
      <c r="AT1260" s="82"/>
      <c r="AU1260" s="83"/>
      <c r="AV1260" s="82"/>
      <c r="AW1260" s="82"/>
      <c r="AX1260" s="83"/>
      <c r="AY1260" s="82" t="s">
        <v>4963</v>
      </c>
      <c r="AZ1260" s="82">
        <v>1</v>
      </c>
      <c r="BA1260" s="82"/>
      <c r="BB1260" s="82"/>
      <c r="BC1260" s="87"/>
      <c r="BD1260" s="87"/>
      <c r="BE1260" s="87"/>
      <c r="BF1260" s="87"/>
      <c r="BG1260" s="82" t="s">
        <v>4888</v>
      </c>
      <c r="BH1260" s="82" t="s">
        <v>8845</v>
      </c>
      <c r="BI1260" s="82"/>
      <c r="BJ1260" s="82"/>
      <c r="BK1260" s="82"/>
      <c r="BL1260" s="86">
        <v>-153134.16</v>
      </c>
      <c r="BM1260" s="82">
        <v>-1.7600000000000001E-2</v>
      </c>
      <c r="BN1260" s="82" t="s">
        <v>4971</v>
      </c>
      <c r="BO1260" s="82"/>
      <c r="BP1260" s="88"/>
      <c r="BQ1260" s="88"/>
      <c r="BR1260" s="88"/>
      <c r="BS1260" s="82"/>
      <c r="BT1260" s="85"/>
    </row>
    <row r="1261" spans="1:72" hidden="1">
      <c r="A1261" s="82" t="s">
        <v>5171</v>
      </c>
      <c r="B1261" s="82" t="s">
        <v>9486</v>
      </c>
      <c r="C1261" s="82" t="s">
        <v>9464</v>
      </c>
      <c r="D1261" s="82" t="s">
        <v>9465</v>
      </c>
      <c r="E1261" s="82" t="s">
        <v>9466</v>
      </c>
      <c r="F1261" s="82" t="s">
        <v>4978</v>
      </c>
      <c r="G1261" s="83"/>
      <c r="H1261" s="84">
        <v>100558</v>
      </c>
      <c r="I1261" s="85"/>
      <c r="J1261" s="82">
        <v>307.25</v>
      </c>
      <c r="K1261" s="86">
        <v>0</v>
      </c>
      <c r="L1261" s="82"/>
      <c r="M1261" s="82"/>
      <c r="N1261" s="82"/>
      <c r="O1261" s="82"/>
      <c r="P1261" s="82" t="s">
        <v>8927</v>
      </c>
      <c r="Q1261" s="86"/>
      <c r="R1261" s="82">
        <v>0</v>
      </c>
      <c r="S1261" s="86">
        <v>201116</v>
      </c>
      <c r="T1261" s="83">
        <v>45777</v>
      </c>
      <c r="U1261" s="82">
        <v>100</v>
      </c>
      <c r="V1261" s="82">
        <v>171313</v>
      </c>
      <c r="W1261" s="82" t="s">
        <v>4961</v>
      </c>
      <c r="X1261" s="82">
        <v>313.76069999999999</v>
      </c>
      <c r="Y1261" s="86">
        <v>31551146.059999999</v>
      </c>
      <c r="Z1261" s="86"/>
      <c r="AA1261" s="82">
        <v>315.05</v>
      </c>
      <c r="AB1261" s="86">
        <v>-2.48</v>
      </c>
      <c r="AC1261" s="86">
        <v>30896445.5</v>
      </c>
      <c r="AD1261" s="86">
        <v>30896445.5</v>
      </c>
      <c r="AE1261" s="86">
        <v>0</v>
      </c>
      <c r="AF1261" s="86">
        <v>-654700.56000000006</v>
      </c>
      <c r="AG1261" s="86">
        <v>129651.84</v>
      </c>
      <c r="AH1261" s="86">
        <v>-784352.4</v>
      </c>
      <c r="AI1261" s="86"/>
      <c r="AJ1261" s="86">
        <v>1525756911.3900001</v>
      </c>
      <c r="AK1261" s="82">
        <v>2.0249999999999999</v>
      </c>
      <c r="AL1261" s="82" t="s">
        <v>9467</v>
      </c>
      <c r="AM1261" s="82" t="s">
        <v>4979</v>
      </c>
      <c r="AN1261" s="82">
        <v>798965</v>
      </c>
      <c r="AO1261" s="82" t="s">
        <v>8614</v>
      </c>
      <c r="AP1261" s="82"/>
      <c r="AQ1261" s="83"/>
      <c r="AR1261" s="83"/>
      <c r="AS1261" s="82">
        <v>0</v>
      </c>
      <c r="AT1261" s="82"/>
      <c r="AU1261" s="83">
        <v>45777</v>
      </c>
      <c r="AV1261" s="82" t="s">
        <v>4979</v>
      </c>
      <c r="AW1261" s="82">
        <v>2</v>
      </c>
      <c r="AX1261" s="83"/>
      <c r="AY1261" s="82" t="s">
        <v>4963</v>
      </c>
      <c r="AZ1261" s="82">
        <v>1</v>
      </c>
      <c r="BA1261" s="82"/>
      <c r="BB1261" s="82"/>
      <c r="BC1261" s="87"/>
      <c r="BD1261" s="87"/>
      <c r="BE1261" s="87"/>
      <c r="BF1261" s="87"/>
      <c r="BG1261" s="82" t="s">
        <v>4888</v>
      </c>
      <c r="BH1261" s="82" t="s">
        <v>8846</v>
      </c>
      <c r="BI1261" s="82"/>
      <c r="BJ1261" s="82"/>
      <c r="BK1261" s="82"/>
      <c r="BL1261" s="86">
        <v>30896445.5</v>
      </c>
      <c r="BM1261" s="82">
        <v>2.0249999999999999</v>
      </c>
      <c r="BN1261" s="82" t="s">
        <v>4980</v>
      </c>
      <c r="BO1261" s="82"/>
      <c r="BP1261" s="88"/>
      <c r="BQ1261" s="88"/>
      <c r="BR1261" s="88"/>
      <c r="BS1261" s="82"/>
      <c r="BT1261" s="85"/>
    </row>
    <row r="1262" spans="1:72" hidden="1">
      <c r="A1262" s="82" t="s">
        <v>5171</v>
      </c>
      <c r="B1262" s="82" t="s">
        <v>9486</v>
      </c>
      <c r="C1262" s="82" t="s">
        <v>155</v>
      </c>
      <c r="D1262" s="82" t="s">
        <v>22091</v>
      </c>
      <c r="E1262" s="82" t="s">
        <v>22092</v>
      </c>
      <c r="F1262" s="82" t="s">
        <v>4978</v>
      </c>
      <c r="G1262" s="83"/>
      <c r="H1262" s="84">
        <v>2081</v>
      </c>
      <c r="I1262" s="85"/>
      <c r="J1262" s="82">
        <v>6155.5</v>
      </c>
      <c r="K1262" s="86">
        <v>0</v>
      </c>
      <c r="L1262" s="82"/>
      <c r="M1262" s="82"/>
      <c r="N1262" s="82"/>
      <c r="O1262" s="82"/>
      <c r="P1262" s="82" t="s">
        <v>5018</v>
      </c>
      <c r="Q1262" s="86"/>
      <c r="R1262" s="82">
        <v>0</v>
      </c>
      <c r="S1262" s="86">
        <v>20810</v>
      </c>
      <c r="T1262" s="83">
        <v>45777</v>
      </c>
      <c r="U1262" s="82">
        <v>100</v>
      </c>
      <c r="V1262" s="82">
        <v>88149</v>
      </c>
      <c r="W1262" s="82" t="s">
        <v>4961</v>
      </c>
      <c r="X1262" s="82">
        <v>6549.9228999999996</v>
      </c>
      <c r="Y1262" s="86">
        <v>13630389.550000001</v>
      </c>
      <c r="Z1262" s="86"/>
      <c r="AA1262" s="82">
        <v>6315.5</v>
      </c>
      <c r="AB1262" s="86">
        <v>-2.5299999999999998</v>
      </c>
      <c r="AC1262" s="86">
        <v>12809595.5</v>
      </c>
      <c r="AD1262" s="86">
        <v>12809595.5</v>
      </c>
      <c r="AE1262" s="86">
        <v>0</v>
      </c>
      <c r="AF1262" s="86">
        <v>-820794.05</v>
      </c>
      <c r="AG1262" s="86">
        <v>-487834.05</v>
      </c>
      <c r="AH1262" s="86">
        <v>-332960</v>
      </c>
      <c r="AI1262" s="86"/>
      <c r="AJ1262" s="86">
        <v>1525756911.3900001</v>
      </c>
      <c r="AK1262" s="82">
        <v>0.83960000000000001</v>
      </c>
      <c r="AL1262" s="82" t="s">
        <v>22093</v>
      </c>
      <c r="AM1262" s="82" t="s">
        <v>4979</v>
      </c>
      <c r="AN1262" s="82">
        <v>783569</v>
      </c>
      <c r="AO1262" s="82" t="s">
        <v>4998</v>
      </c>
      <c r="AP1262" s="82"/>
      <c r="AQ1262" s="83"/>
      <c r="AR1262" s="83"/>
      <c r="AS1262" s="82">
        <v>0</v>
      </c>
      <c r="AT1262" s="82"/>
      <c r="AU1262" s="83">
        <v>45777</v>
      </c>
      <c r="AV1262" s="82" t="s">
        <v>4979</v>
      </c>
      <c r="AW1262" s="82">
        <v>10</v>
      </c>
      <c r="AX1262" s="83"/>
      <c r="AY1262" s="82" t="s">
        <v>4963</v>
      </c>
      <c r="AZ1262" s="82">
        <v>1</v>
      </c>
      <c r="BA1262" s="82"/>
      <c r="BB1262" s="82"/>
      <c r="BC1262" s="87"/>
      <c r="BD1262" s="87"/>
      <c r="BE1262" s="87"/>
      <c r="BF1262" s="87"/>
      <c r="BG1262" s="82" t="s">
        <v>4888</v>
      </c>
      <c r="BH1262" s="82" t="s">
        <v>8846</v>
      </c>
      <c r="BI1262" s="82"/>
      <c r="BJ1262" s="82"/>
      <c r="BK1262" s="82"/>
      <c r="BL1262" s="86">
        <v>12809595.5</v>
      </c>
      <c r="BM1262" s="82">
        <v>0.83960000000000001</v>
      </c>
      <c r="BN1262" s="82" t="s">
        <v>4998</v>
      </c>
      <c r="BO1262" s="82"/>
      <c r="BP1262" s="88"/>
      <c r="BQ1262" s="88"/>
      <c r="BR1262" s="88"/>
      <c r="BS1262" s="82"/>
      <c r="BT1262" s="85"/>
    </row>
    <row r="1263" spans="1:72" hidden="1">
      <c r="A1263" s="82" t="s">
        <v>5171</v>
      </c>
      <c r="B1263" s="82" t="s">
        <v>9486</v>
      </c>
      <c r="C1263" s="82" t="s">
        <v>223</v>
      </c>
      <c r="D1263" s="82" t="s">
        <v>5078</v>
      </c>
      <c r="E1263" s="82" t="s">
        <v>5079</v>
      </c>
      <c r="F1263" s="82" t="s">
        <v>4978</v>
      </c>
      <c r="G1263" s="83"/>
      <c r="H1263" s="84">
        <v>124575</v>
      </c>
      <c r="I1263" s="85"/>
      <c r="J1263" s="82">
        <v>252.95</v>
      </c>
      <c r="K1263" s="86">
        <v>0</v>
      </c>
      <c r="L1263" s="82"/>
      <c r="M1263" s="82"/>
      <c r="N1263" s="82"/>
      <c r="O1263" s="82"/>
      <c r="P1263" s="82" t="s">
        <v>4995</v>
      </c>
      <c r="Q1263" s="86"/>
      <c r="R1263" s="82">
        <v>0</v>
      </c>
      <c r="S1263" s="86">
        <v>124575</v>
      </c>
      <c r="T1263" s="83">
        <v>45777</v>
      </c>
      <c r="U1263" s="82">
        <v>100</v>
      </c>
      <c r="V1263" s="82">
        <v>161781</v>
      </c>
      <c r="W1263" s="82" t="s">
        <v>4961</v>
      </c>
      <c r="X1263" s="82">
        <v>211.07329999999999</v>
      </c>
      <c r="Y1263" s="86">
        <v>26294454.510000002</v>
      </c>
      <c r="Z1263" s="86"/>
      <c r="AA1263" s="82">
        <v>259.8</v>
      </c>
      <c r="AB1263" s="86">
        <v>-2.64</v>
      </c>
      <c r="AC1263" s="86">
        <v>31511246.25</v>
      </c>
      <c r="AD1263" s="86">
        <v>31511246.25</v>
      </c>
      <c r="AE1263" s="86">
        <v>0</v>
      </c>
      <c r="AF1263" s="86">
        <v>5216791.74</v>
      </c>
      <c r="AG1263" s="86">
        <v>6070130.4900000002</v>
      </c>
      <c r="AH1263" s="86">
        <v>-853338.75</v>
      </c>
      <c r="AI1263" s="86"/>
      <c r="AJ1263" s="86">
        <v>1525756911.3900001</v>
      </c>
      <c r="AK1263" s="82">
        <v>2.0653000000000001</v>
      </c>
      <c r="AL1263" s="82" t="s">
        <v>5080</v>
      </c>
      <c r="AM1263" s="82" t="s">
        <v>4979</v>
      </c>
      <c r="AN1263" s="82">
        <v>797537</v>
      </c>
      <c r="AO1263" s="82" t="s">
        <v>4996</v>
      </c>
      <c r="AP1263" s="82"/>
      <c r="AQ1263" s="83">
        <v>45477</v>
      </c>
      <c r="AR1263" s="83"/>
      <c r="AS1263" s="82">
        <v>0</v>
      </c>
      <c r="AT1263" s="82"/>
      <c r="AU1263" s="83">
        <v>45777</v>
      </c>
      <c r="AV1263" s="82" t="s">
        <v>4979</v>
      </c>
      <c r="AW1263" s="82">
        <v>1</v>
      </c>
      <c r="AX1263" s="83"/>
      <c r="AY1263" s="82" t="s">
        <v>4963</v>
      </c>
      <c r="AZ1263" s="82">
        <v>1</v>
      </c>
      <c r="BA1263" s="82"/>
      <c r="BB1263" s="82"/>
      <c r="BC1263" s="87"/>
      <c r="BD1263" s="87"/>
      <c r="BE1263" s="87"/>
      <c r="BF1263" s="87"/>
      <c r="BG1263" s="82" t="s">
        <v>4888</v>
      </c>
      <c r="BH1263" s="82" t="s">
        <v>8846</v>
      </c>
      <c r="BI1263" s="82"/>
      <c r="BJ1263" s="82"/>
      <c r="BK1263" s="82"/>
      <c r="BL1263" s="86">
        <v>31511246.25</v>
      </c>
      <c r="BM1263" s="82">
        <v>2.0653000000000001</v>
      </c>
      <c r="BN1263" s="82" t="s">
        <v>4997</v>
      </c>
      <c r="BO1263" s="82"/>
      <c r="BP1263" s="88"/>
      <c r="BQ1263" s="88"/>
      <c r="BR1263" s="88"/>
      <c r="BS1263" s="82"/>
      <c r="BT1263" s="85"/>
    </row>
    <row r="1264" spans="1:72" hidden="1">
      <c r="A1264" s="82" t="s">
        <v>5171</v>
      </c>
      <c r="B1264" s="82" t="s">
        <v>9486</v>
      </c>
      <c r="C1264" s="82" t="s">
        <v>229</v>
      </c>
      <c r="D1264" s="82" t="s">
        <v>5016</v>
      </c>
      <c r="E1264" s="82" t="s">
        <v>3343</v>
      </c>
      <c r="F1264" s="82" t="s">
        <v>4978</v>
      </c>
      <c r="G1264" s="83"/>
      <c r="H1264" s="84">
        <v>63957</v>
      </c>
      <c r="I1264" s="85"/>
      <c r="J1264" s="82">
        <v>396.35</v>
      </c>
      <c r="K1264" s="86">
        <v>0</v>
      </c>
      <c r="L1264" s="82"/>
      <c r="M1264" s="82"/>
      <c r="N1264" s="82"/>
      <c r="O1264" s="82"/>
      <c r="P1264" s="82" t="s">
        <v>5009</v>
      </c>
      <c r="Q1264" s="86"/>
      <c r="R1264" s="82">
        <v>0</v>
      </c>
      <c r="S1264" s="86">
        <v>255828</v>
      </c>
      <c r="T1264" s="83">
        <v>45777</v>
      </c>
      <c r="U1264" s="82">
        <v>100</v>
      </c>
      <c r="V1264" s="82">
        <v>99994</v>
      </c>
      <c r="W1264" s="82" t="s">
        <v>4961</v>
      </c>
      <c r="X1264" s="82">
        <v>478.35890000000001</v>
      </c>
      <c r="Y1264" s="86">
        <v>30594397.899999999</v>
      </c>
      <c r="Z1264" s="86"/>
      <c r="AA1264" s="82">
        <v>404.7</v>
      </c>
      <c r="AB1264" s="86">
        <v>-2.06</v>
      </c>
      <c r="AC1264" s="86">
        <v>25349356.949999999</v>
      </c>
      <c r="AD1264" s="86">
        <v>25349356.949999999</v>
      </c>
      <c r="AE1264" s="86">
        <v>0</v>
      </c>
      <c r="AF1264" s="86">
        <v>-5245040.95</v>
      </c>
      <c r="AG1264" s="86">
        <v>-4711000</v>
      </c>
      <c r="AH1264" s="86">
        <v>-534040.94999999995</v>
      </c>
      <c r="AI1264" s="86"/>
      <c r="AJ1264" s="86">
        <v>1525756911.3900001</v>
      </c>
      <c r="AK1264" s="82">
        <v>1.6614</v>
      </c>
      <c r="AL1264" s="82" t="s">
        <v>5017</v>
      </c>
      <c r="AM1264" s="82" t="s">
        <v>4979</v>
      </c>
      <c r="AN1264" s="82">
        <v>786005</v>
      </c>
      <c r="AO1264" s="82" t="s">
        <v>5010</v>
      </c>
      <c r="AP1264" s="82"/>
      <c r="AQ1264" s="83">
        <v>45512</v>
      </c>
      <c r="AR1264" s="83"/>
      <c r="AS1264" s="82">
        <v>0</v>
      </c>
      <c r="AT1264" s="82"/>
      <c r="AU1264" s="83">
        <v>45777</v>
      </c>
      <c r="AV1264" s="82" t="s">
        <v>4979</v>
      </c>
      <c r="AW1264" s="82">
        <v>4</v>
      </c>
      <c r="AX1264" s="83"/>
      <c r="AY1264" s="82" t="s">
        <v>4963</v>
      </c>
      <c r="AZ1264" s="82">
        <v>1</v>
      </c>
      <c r="BA1264" s="82"/>
      <c r="BB1264" s="82"/>
      <c r="BC1264" s="87"/>
      <c r="BD1264" s="87"/>
      <c r="BE1264" s="87"/>
      <c r="BF1264" s="87"/>
      <c r="BG1264" s="82" t="s">
        <v>4888</v>
      </c>
      <c r="BH1264" s="82" t="s">
        <v>8846</v>
      </c>
      <c r="BI1264" s="82"/>
      <c r="BJ1264" s="82"/>
      <c r="BK1264" s="82"/>
      <c r="BL1264" s="86">
        <v>25349356.949999999</v>
      </c>
      <c r="BM1264" s="82">
        <v>1.6614</v>
      </c>
      <c r="BN1264" s="82" t="s">
        <v>5011</v>
      </c>
      <c r="BO1264" s="82"/>
      <c r="BP1264" s="88"/>
      <c r="BQ1264" s="88"/>
      <c r="BR1264" s="88"/>
      <c r="BS1264" s="82"/>
      <c r="BT1264" s="85"/>
    </row>
    <row r="1265" spans="1:72" hidden="1">
      <c r="A1265" s="82" t="s">
        <v>5171</v>
      </c>
      <c r="B1265" s="82" t="s">
        <v>9486</v>
      </c>
      <c r="C1265" s="82" t="s">
        <v>227</v>
      </c>
      <c r="D1265" s="82" t="s">
        <v>5991</v>
      </c>
      <c r="E1265" s="82" t="s">
        <v>9192</v>
      </c>
      <c r="F1265" s="82" t="s">
        <v>4978</v>
      </c>
      <c r="G1265" s="83"/>
      <c r="H1265" s="84">
        <v>59560</v>
      </c>
      <c r="I1265" s="85"/>
      <c r="J1265" s="82">
        <v>363.8</v>
      </c>
      <c r="K1265" s="86">
        <v>0</v>
      </c>
      <c r="L1265" s="82"/>
      <c r="M1265" s="82"/>
      <c r="N1265" s="82"/>
      <c r="O1265" s="82"/>
      <c r="P1265" s="82" t="s">
        <v>5066</v>
      </c>
      <c r="Q1265" s="86"/>
      <c r="R1265" s="82">
        <v>0</v>
      </c>
      <c r="S1265" s="86">
        <v>595600</v>
      </c>
      <c r="T1265" s="83">
        <v>45777</v>
      </c>
      <c r="U1265" s="82">
        <v>100</v>
      </c>
      <c r="V1265" s="82">
        <v>6460</v>
      </c>
      <c r="W1265" s="82" t="s">
        <v>4961</v>
      </c>
      <c r="X1265" s="82">
        <v>356.47519999999997</v>
      </c>
      <c r="Y1265" s="86">
        <v>21231662.039999999</v>
      </c>
      <c r="Z1265" s="86"/>
      <c r="AA1265" s="82">
        <v>380.75</v>
      </c>
      <c r="AB1265" s="86">
        <v>-4.45</v>
      </c>
      <c r="AC1265" s="86">
        <v>21667928</v>
      </c>
      <c r="AD1265" s="86">
        <v>21667928</v>
      </c>
      <c r="AE1265" s="86">
        <v>0</v>
      </c>
      <c r="AF1265" s="86">
        <v>436265.96</v>
      </c>
      <c r="AG1265" s="86">
        <v>1445807.96</v>
      </c>
      <c r="AH1265" s="86">
        <v>-1009542</v>
      </c>
      <c r="AI1265" s="86"/>
      <c r="AJ1265" s="86">
        <v>1525756911.3900001</v>
      </c>
      <c r="AK1265" s="82">
        <v>1.4200999999999999</v>
      </c>
      <c r="AL1265" s="82" t="s">
        <v>9193</v>
      </c>
      <c r="AM1265" s="82" t="s">
        <v>4979</v>
      </c>
      <c r="AN1265" s="82">
        <v>6103</v>
      </c>
      <c r="AO1265" s="82" t="s">
        <v>5067</v>
      </c>
      <c r="AP1265" s="82"/>
      <c r="AQ1265" s="83"/>
      <c r="AR1265" s="83"/>
      <c r="AS1265" s="82">
        <v>0</v>
      </c>
      <c r="AT1265" s="82"/>
      <c r="AU1265" s="83">
        <v>45777</v>
      </c>
      <c r="AV1265" s="82" t="s">
        <v>4979</v>
      </c>
      <c r="AW1265" s="82">
        <v>10</v>
      </c>
      <c r="AX1265" s="83"/>
      <c r="AY1265" s="82" t="s">
        <v>4963</v>
      </c>
      <c r="AZ1265" s="82">
        <v>1</v>
      </c>
      <c r="BA1265" s="82"/>
      <c r="BB1265" s="82"/>
      <c r="BC1265" s="87"/>
      <c r="BD1265" s="87"/>
      <c r="BE1265" s="87"/>
      <c r="BF1265" s="87"/>
      <c r="BG1265" s="82" t="s">
        <v>4888</v>
      </c>
      <c r="BH1265" s="82" t="s">
        <v>8846</v>
      </c>
      <c r="BI1265" s="82"/>
      <c r="BJ1265" s="82"/>
      <c r="BK1265" s="82"/>
      <c r="BL1265" s="86">
        <v>21667928</v>
      </c>
      <c r="BM1265" s="82">
        <v>1.4200999999999999</v>
      </c>
      <c r="BN1265" s="82" t="s">
        <v>5068</v>
      </c>
      <c r="BO1265" s="82"/>
      <c r="BP1265" s="88"/>
      <c r="BQ1265" s="88"/>
      <c r="BR1265" s="88"/>
      <c r="BS1265" s="82"/>
      <c r="BT1265" s="85"/>
    </row>
    <row r="1266" spans="1:72" hidden="1">
      <c r="A1266" s="82" t="s">
        <v>5171</v>
      </c>
      <c r="B1266" s="82" t="s">
        <v>9486</v>
      </c>
      <c r="C1266" s="82" t="s">
        <v>317</v>
      </c>
      <c r="D1266" s="82" t="s">
        <v>5280</v>
      </c>
      <c r="E1266" s="82" t="s">
        <v>8371</v>
      </c>
      <c r="F1266" s="82" t="s">
        <v>4978</v>
      </c>
      <c r="G1266" s="83"/>
      <c r="H1266" s="84">
        <v>56594</v>
      </c>
      <c r="I1266" s="85"/>
      <c r="J1266" s="82">
        <v>1185</v>
      </c>
      <c r="K1266" s="86">
        <v>0</v>
      </c>
      <c r="L1266" s="82"/>
      <c r="M1266" s="82"/>
      <c r="N1266" s="82"/>
      <c r="O1266" s="82"/>
      <c r="P1266" s="82" t="s">
        <v>4960</v>
      </c>
      <c r="Q1266" s="86"/>
      <c r="R1266" s="82">
        <v>0</v>
      </c>
      <c r="S1266" s="86">
        <v>113188</v>
      </c>
      <c r="T1266" s="83">
        <v>45777</v>
      </c>
      <c r="U1266" s="82">
        <v>100</v>
      </c>
      <c r="V1266" s="82">
        <v>6471</v>
      </c>
      <c r="W1266" s="82" t="s">
        <v>4961</v>
      </c>
      <c r="X1266" s="82">
        <v>1161.9825000000001</v>
      </c>
      <c r="Y1266" s="86">
        <v>65761239.590000004</v>
      </c>
      <c r="Z1266" s="86"/>
      <c r="AA1266" s="82">
        <v>1187.3</v>
      </c>
      <c r="AB1266" s="86">
        <v>-0.19</v>
      </c>
      <c r="AC1266" s="86">
        <v>67063890</v>
      </c>
      <c r="AD1266" s="86">
        <v>67063890</v>
      </c>
      <c r="AE1266" s="86">
        <v>0</v>
      </c>
      <c r="AF1266" s="86">
        <v>1302650.4099999999</v>
      </c>
      <c r="AG1266" s="86">
        <v>1448595.41</v>
      </c>
      <c r="AH1266" s="86">
        <v>-145945</v>
      </c>
      <c r="AI1266" s="86"/>
      <c r="AJ1266" s="86">
        <v>1525756911.3900001</v>
      </c>
      <c r="AK1266" s="82">
        <v>4.3955000000000002</v>
      </c>
      <c r="AL1266" s="82" t="s">
        <v>8514</v>
      </c>
      <c r="AM1266" s="82" t="s">
        <v>4979</v>
      </c>
      <c r="AN1266" s="82">
        <v>6155</v>
      </c>
      <c r="AO1266" s="82" t="s">
        <v>4962</v>
      </c>
      <c r="AP1266" s="82"/>
      <c r="AQ1266" s="83">
        <v>45484</v>
      </c>
      <c r="AR1266" s="83"/>
      <c r="AS1266" s="82">
        <v>0</v>
      </c>
      <c r="AT1266" s="82"/>
      <c r="AU1266" s="83">
        <v>45777</v>
      </c>
      <c r="AV1266" s="82" t="s">
        <v>4979</v>
      </c>
      <c r="AW1266" s="82">
        <v>2</v>
      </c>
      <c r="AX1266" s="83"/>
      <c r="AY1266" s="82" t="s">
        <v>4963</v>
      </c>
      <c r="AZ1266" s="82">
        <v>1</v>
      </c>
      <c r="BA1266" s="82"/>
      <c r="BB1266" s="82"/>
      <c r="BC1266" s="87"/>
      <c r="BD1266" s="87"/>
      <c r="BE1266" s="87"/>
      <c r="BF1266" s="87"/>
      <c r="BG1266" s="82" t="s">
        <v>4888</v>
      </c>
      <c r="BH1266" s="82" t="s">
        <v>8846</v>
      </c>
      <c r="BI1266" s="82"/>
      <c r="BJ1266" s="82"/>
      <c r="BK1266" s="82"/>
      <c r="BL1266" s="86">
        <v>67063890</v>
      </c>
      <c r="BM1266" s="82">
        <v>4.3955000000000002</v>
      </c>
      <c r="BN1266" s="82" t="s">
        <v>4964</v>
      </c>
      <c r="BO1266" s="82"/>
      <c r="BP1266" s="88"/>
      <c r="BQ1266" s="88"/>
      <c r="BR1266" s="88"/>
      <c r="BS1266" s="82"/>
      <c r="BT1266" s="85"/>
    </row>
    <row r="1267" spans="1:72" hidden="1">
      <c r="A1267" s="82" t="s">
        <v>5171</v>
      </c>
      <c r="B1267" s="82" t="s">
        <v>9486</v>
      </c>
      <c r="C1267" s="82" t="s">
        <v>369</v>
      </c>
      <c r="D1267" s="82" t="s">
        <v>3368</v>
      </c>
      <c r="E1267" s="82" t="s">
        <v>4972</v>
      </c>
      <c r="F1267" s="82" t="s">
        <v>4978</v>
      </c>
      <c r="G1267" s="83"/>
      <c r="H1267" s="84">
        <v>58397</v>
      </c>
      <c r="I1267" s="85"/>
      <c r="J1267" s="82">
        <v>249.93</v>
      </c>
      <c r="K1267" s="86">
        <v>0</v>
      </c>
      <c r="L1267" s="82"/>
      <c r="M1267" s="82"/>
      <c r="N1267" s="82"/>
      <c r="O1267" s="82"/>
      <c r="P1267" s="82" t="s">
        <v>4973</v>
      </c>
      <c r="Q1267" s="86"/>
      <c r="R1267" s="82">
        <v>0</v>
      </c>
      <c r="S1267" s="86">
        <v>116794</v>
      </c>
      <c r="T1267" s="83">
        <v>45777</v>
      </c>
      <c r="U1267" s="82">
        <v>100</v>
      </c>
      <c r="V1267" s="82">
        <v>6486</v>
      </c>
      <c r="W1267" s="82" t="s">
        <v>4961</v>
      </c>
      <c r="X1267" s="82">
        <v>254.976</v>
      </c>
      <c r="Y1267" s="86">
        <v>14889833.470000001</v>
      </c>
      <c r="Z1267" s="86"/>
      <c r="AA1267" s="82">
        <v>253.22</v>
      </c>
      <c r="AB1267" s="86">
        <v>-1.3</v>
      </c>
      <c r="AC1267" s="86">
        <v>14595162.210000001</v>
      </c>
      <c r="AD1267" s="86">
        <v>14595162.210000001</v>
      </c>
      <c r="AE1267" s="86">
        <v>0</v>
      </c>
      <c r="AF1267" s="86">
        <v>-294671.26</v>
      </c>
      <c r="AG1267" s="86">
        <v>-102545.13</v>
      </c>
      <c r="AH1267" s="86">
        <v>-192126.13</v>
      </c>
      <c r="AI1267" s="86"/>
      <c r="AJ1267" s="86">
        <v>1525756911.3900001</v>
      </c>
      <c r="AK1267" s="82">
        <v>0.95660000000000001</v>
      </c>
      <c r="AL1267" s="82" t="s">
        <v>5001</v>
      </c>
      <c r="AM1267" s="82" t="s">
        <v>4979</v>
      </c>
      <c r="AN1267" s="82">
        <v>6194</v>
      </c>
      <c r="AO1267" s="82" t="s">
        <v>4962</v>
      </c>
      <c r="AP1267" s="82"/>
      <c r="AQ1267" s="83"/>
      <c r="AR1267" s="83"/>
      <c r="AS1267" s="82">
        <v>0</v>
      </c>
      <c r="AT1267" s="82"/>
      <c r="AU1267" s="83">
        <v>45777</v>
      </c>
      <c r="AV1267" s="82" t="s">
        <v>4979</v>
      </c>
      <c r="AW1267" s="82">
        <v>2</v>
      </c>
      <c r="AX1267" s="83"/>
      <c r="AY1267" s="82" t="s">
        <v>4963</v>
      </c>
      <c r="AZ1267" s="82">
        <v>1</v>
      </c>
      <c r="BA1267" s="82"/>
      <c r="BB1267" s="82"/>
      <c r="BC1267" s="87"/>
      <c r="BD1267" s="87"/>
      <c r="BE1267" s="87"/>
      <c r="BF1267" s="87"/>
      <c r="BG1267" s="82" t="s">
        <v>4888</v>
      </c>
      <c r="BH1267" s="82" t="s">
        <v>8846</v>
      </c>
      <c r="BI1267" s="82"/>
      <c r="BJ1267" s="82"/>
      <c r="BK1267" s="82"/>
      <c r="BL1267" s="86">
        <v>14595162.210000001</v>
      </c>
      <c r="BM1267" s="82">
        <v>0.95660000000000001</v>
      </c>
      <c r="BN1267" s="82" t="s">
        <v>4964</v>
      </c>
      <c r="BO1267" s="82"/>
      <c r="BP1267" s="88"/>
      <c r="BQ1267" s="88"/>
      <c r="BR1267" s="88"/>
      <c r="BS1267" s="82"/>
      <c r="BT1267" s="85"/>
    </row>
    <row r="1268" spans="1:72" hidden="1">
      <c r="A1268" s="82" t="s">
        <v>5171</v>
      </c>
      <c r="B1268" s="82" t="s">
        <v>9486</v>
      </c>
      <c r="C1268" s="82" t="s">
        <v>406</v>
      </c>
      <c r="D1268" s="82" t="s">
        <v>5325</v>
      </c>
      <c r="E1268" s="82" t="s">
        <v>8435</v>
      </c>
      <c r="F1268" s="82" t="s">
        <v>4978</v>
      </c>
      <c r="G1268" s="83"/>
      <c r="H1268" s="84">
        <v>76978</v>
      </c>
      <c r="I1268" s="85"/>
      <c r="J1268" s="82">
        <v>314.10000000000002</v>
      </c>
      <c r="K1268" s="86">
        <v>0</v>
      </c>
      <c r="L1268" s="82"/>
      <c r="M1268" s="82"/>
      <c r="N1268" s="82"/>
      <c r="O1268" s="82"/>
      <c r="P1268" s="82" t="s">
        <v>8436</v>
      </c>
      <c r="Q1268" s="86"/>
      <c r="R1268" s="82">
        <v>0</v>
      </c>
      <c r="S1268" s="86">
        <v>76978</v>
      </c>
      <c r="T1268" s="83">
        <v>45777</v>
      </c>
      <c r="U1268" s="82">
        <v>100</v>
      </c>
      <c r="V1268" s="82">
        <v>6490</v>
      </c>
      <c r="W1268" s="82" t="s">
        <v>4961</v>
      </c>
      <c r="X1268" s="82">
        <v>281.49950000000001</v>
      </c>
      <c r="Y1268" s="86">
        <v>21669268.510000002</v>
      </c>
      <c r="Z1268" s="86"/>
      <c r="AA1268" s="82">
        <v>317.10000000000002</v>
      </c>
      <c r="AB1268" s="86">
        <v>-0.95</v>
      </c>
      <c r="AC1268" s="86">
        <v>24178789.800000001</v>
      </c>
      <c r="AD1268" s="86">
        <v>24178789.800000001</v>
      </c>
      <c r="AE1268" s="86">
        <v>0</v>
      </c>
      <c r="AF1268" s="86">
        <v>2509521.29</v>
      </c>
      <c r="AG1268" s="86">
        <v>2740455.29</v>
      </c>
      <c r="AH1268" s="86">
        <v>-230934</v>
      </c>
      <c r="AI1268" s="86"/>
      <c r="AJ1268" s="86">
        <v>1525756911.3900001</v>
      </c>
      <c r="AK1268" s="82">
        <v>1.5847</v>
      </c>
      <c r="AL1268" s="82" t="s">
        <v>8437</v>
      </c>
      <c r="AM1268" s="82" t="s">
        <v>4979</v>
      </c>
      <c r="AN1268" s="82">
        <v>6241</v>
      </c>
      <c r="AO1268" s="82" t="s">
        <v>8436</v>
      </c>
      <c r="AP1268" s="82"/>
      <c r="AQ1268" s="83"/>
      <c r="AR1268" s="83"/>
      <c r="AS1268" s="82">
        <v>0</v>
      </c>
      <c r="AT1268" s="82"/>
      <c r="AU1268" s="83">
        <v>45777</v>
      </c>
      <c r="AV1268" s="82" t="s">
        <v>4979</v>
      </c>
      <c r="AW1268" s="82">
        <v>1</v>
      </c>
      <c r="AX1268" s="83"/>
      <c r="AY1268" s="82" t="s">
        <v>4963</v>
      </c>
      <c r="AZ1268" s="82">
        <v>1</v>
      </c>
      <c r="BA1268" s="82"/>
      <c r="BB1268" s="82"/>
      <c r="BC1268" s="87"/>
      <c r="BD1268" s="87"/>
      <c r="BE1268" s="87"/>
      <c r="BF1268" s="87"/>
      <c r="BG1268" s="82" t="s">
        <v>4888</v>
      </c>
      <c r="BH1268" s="82" t="s">
        <v>8846</v>
      </c>
      <c r="BI1268" s="82"/>
      <c r="BJ1268" s="82"/>
      <c r="BK1268" s="82"/>
      <c r="BL1268" s="86">
        <v>24178789.800000001</v>
      </c>
      <c r="BM1268" s="82">
        <v>1.5847</v>
      </c>
      <c r="BN1268" s="82" t="s">
        <v>5002</v>
      </c>
      <c r="BO1268" s="82"/>
      <c r="BP1268" s="88"/>
      <c r="BQ1268" s="88"/>
      <c r="BR1268" s="88"/>
      <c r="BS1268" s="82"/>
      <c r="BT1268" s="85"/>
    </row>
    <row r="1269" spans="1:72" hidden="1">
      <c r="A1269" s="82" t="s">
        <v>5171</v>
      </c>
      <c r="B1269" s="82" t="s">
        <v>9486</v>
      </c>
      <c r="C1269" s="82" t="s">
        <v>553</v>
      </c>
      <c r="D1269" s="82" t="s">
        <v>5725</v>
      </c>
      <c r="E1269" s="82" t="s">
        <v>8667</v>
      </c>
      <c r="F1269" s="82" t="s">
        <v>4978</v>
      </c>
      <c r="G1269" s="83"/>
      <c r="H1269" s="84">
        <v>238923</v>
      </c>
      <c r="I1269" s="85"/>
      <c r="J1269" s="82">
        <v>159.01</v>
      </c>
      <c r="K1269" s="86">
        <v>0</v>
      </c>
      <c r="L1269" s="82"/>
      <c r="M1269" s="82"/>
      <c r="N1269" s="82"/>
      <c r="O1269" s="82"/>
      <c r="P1269" s="82" t="s">
        <v>8493</v>
      </c>
      <c r="Q1269" s="86"/>
      <c r="R1269" s="82">
        <v>0</v>
      </c>
      <c r="S1269" s="86">
        <v>238923</v>
      </c>
      <c r="T1269" s="83">
        <v>45777</v>
      </c>
      <c r="U1269" s="82">
        <v>100</v>
      </c>
      <c r="V1269" s="82">
        <v>6503</v>
      </c>
      <c r="W1269" s="82" t="s">
        <v>4961</v>
      </c>
      <c r="X1269" s="82">
        <v>168.84790000000001</v>
      </c>
      <c r="Y1269" s="86">
        <v>40341643.329999998</v>
      </c>
      <c r="Z1269" s="86"/>
      <c r="AA1269" s="82">
        <v>157.16999999999999</v>
      </c>
      <c r="AB1269" s="86">
        <v>1.17</v>
      </c>
      <c r="AC1269" s="86">
        <v>37991146.229999997</v>
      </c>
      <c r="AD1269" s="86">
        <v>37991146.229999997</v>
      </c>
      <c r="AE1269" s="86">
        <v>0</v>
      </c>
      <c r="AF1269" s="86">
        <v>-2350497.1</v>
      </c>
      <c r="AG1269" s="86">
        <v>-2790115.42</v>
      </c>
      <c r="AH1269" s="86">
        <v>439618.32</v>
      </c>
      <c r="AI1269" s="86"/>
      <c r="AJ1269" s="86">
        <v>1525756911.3900001</v>
      </c>
      <c r="AK1269" s="82">
        <v>2.4900000000000002</v>
      </c>
      <c r="AL1269" s="82" t="s">
        <v>8668</v>
      </c>
      <c r="AM1269" s="82" t="s">
        <v>4979</v>
      </c>
      <c r="AN1269" s="82">
        <v>6373</v>
      </c>
      <c r="AO1269" s="82" t="s">
        <v>8309</v>
      </c>
      <c r="AP1269" s="82"/>
      <c r="AQ1269" s="83">
        <v>45672</v>
      </c>
      <c r="AR1269" s="83"/>
      <c r="AS1269" s="82">
        <v>0</v>
      </c>
      <c r="AT1269" s="82"/>
      <c r="AU1269" s="83">
        <v>45777</v>
      </c>
      <c r="AV1269" s="82" t="s">
        <v>4979</v>
      </c>
      <c r="AW1269" s="82">
        <v>1</v>
      </c>
      <c r="AX1269" s="83"/>
      <c r="AY1269" s="82" t="s">
        <v>4963</v>
      </c>
      <c r="AZ1269" s="82">
        <v>1</v>
      </c>
      <c r="BA1269" s="82"/>
      <c r="BB1269" s="82"/>
      <c r="BC1269" s="87"/>
      <c r="BD1269" s="87"/>
      <c r="BE1269" s="87"/>
      <c r="BF1269" s="87"/>
      <c r="BG1269" s="82" t="s">
        <v>4888</v>
      </c>
      <c r="BH1269" s="82" t="s">
        <v>8846</v>
      </c>
      <c r="BI1269" s="82"/>
      <c r="BJ1269" s="82"/>
      <c r="BK1269" s="82"/>
      <c r="BL1269" s="86">
        <v>37991146.229999997</v>
      </c>
      <c r="BM1269" s="82">
        <v>2.4900000000000002</v>
      </c>
      <c r="BN1269" s="82" t="s">
        <v>8309</v>
      </c>
      <c r="BO1269" s="82"/>
      <c r="BP1269" s="88"/>
      <c r="BQ1269" s="88"/>
      <c r="BR1269" s="88"/>
      <c r="BS1269" s="82"/>
      <c r="BT1269" s="85"/>
    </row>
    <row r="1270" spans="1:72" hidden="1">
      <c r="A1270" s="82" t="s">
        <v>5171</v>
      </c>
      <c r="B1270" s="82" t="s">
        <v>9486</v>
      </c>
      <c r="C1270" s="82" t="s">
        <v>574</v>
      </c>
      <c r="D1270" s="82" t="s">
        <v>8718</v>
      </c>
      <c r="E1270" s="82" t="s">
        <v>8719</v>
      </c>
      <c r="F1270" s="82" t="s">
        <v>4978</v>
      </c>
      <c r="G1270" s="83"/>
      <c r="H1270" s="84">
        <v>11262</v>
      </c>
      <c r="I1270" s="85"/>
      <c r="J1270" s="82">
        <v>1492.2</v>
      </c>
      <c r="K1270" s="86">
        <v>0</v>
      </c>
      <c r="L1270" s="82"/>
      <c r="M1270" s="82"/>
      <c r="N1270" s="82"/>
      <c r="O1270" s="82"/>
      <c r="P1270" s="82" t="s">
        <v>8279</v>
      </c>
      <c r="Q1270" s="86"/>
      <c r="R1270" s="82">
        <v>0</v>
      </c>
      <c r="S1270" s="86">
        <v>22524</v>
      </c>
      <c r="T1270" s="83">
        <v>45777</v>
      </c>
      <c r="U1270" s="82">
        <v>100</v>
      </c>
      <c r="V1270" s="82">
        <v>6514</v>
      </c>
      <c r="W1270" s="82" t="s">
        <v>4961</v>
      </c>
      <c r="X1270" s="82">
        <v>1527.1246000000001</v>
      </c>
      <c r="Y1270" s="86">
        <v>17198477.120000001</v>
      </c>
      <c r="Z1270" s="86"/>
      <c r="AA1270" s="82">
        <v>1484.5</v>
      </c>
      <c r="AB1270" s="86">
        <v>0.52</v>
      </c>
      <c r="AC1270" s="86">
        <v>16805156.399999999</v>
      </c>
      <c r="AD1270" s="86">
        <v>16805156.399999999</v>
      </c>
      <c r="AE1270" s="86">
        <v>0</v>
      </c>
      <c r="AF1270" s="86">
        <v>-393320.72</v>
      </c>
      <c r="AG1270" s="86">
        <v>-480038.12</v>
      </c>
      <c r="AH1270" s="86">
        <v>86717.4</v>
      </c>
      <c r="AI1270" s="86"/>
      <c r="AJ1270" s="86">
        <v>1525756911.3900001</v>
      </c>
      <c r="AK1270" s="82">
        <v>1.1013999999999999</v>
      </c>
      <c r="AL1270" s="82" t="s">
        <v>8720</v>
      </c>
      <c r="AM1270" s="82" t="s">
        <v>4979</v>
      </c>
      <c r="AN1270" s="82">
        <v>6395</v>
      </c>
      <c r="AO1270" s="82" t="s">
        <v>8280</v>
      </c>
      <c r="AP1270" s="82"/>
      <c r="AQ1270" s="83">
        <v>45131</v>
      </c>
      <c r="AR1270" s="83"/>
      <c r="AS1270" s="82">
        <v>0</v>
      </c>
      <c r="AT1270" s="82"/>
      <c r="AU1270" s="83">
        <v>45777</v>
      </c>
      <c r="AV1270" s="82" t="s">
        <v>4979</v>
      </c>
      <c r="AW1270" s="82">
        <v>2</v>
      </c>
      <c r="AX1270" s="83"/>
      <c r="AY1270" s="82" t="s">
        <v>4963</v>
      </c>
      <c r="AZ1270" s="82">
        <v>1</v>
      </c>
      <c r="BA1270" s="82"/>
      <c r="BB1270" s="82"/>
      <c r="BC1270" s="87"/>
      <c r="BD1270" s="87"/>
      <c r="BE1270" s="87"/>
      <c r="BF1270" s="87"/>
      <c r="BG1270" s="82" t="s">
        <v>4888</v>
      </c>
      <c r="BH1270" s="82" t="s">
        <v>8846</v>
      </c>
      <c r="BI1270" s="82"/>
      <c r="BJ1270" s="82"/>
      <c r="BK1270" s="82"/>
      <c r="BL1270" s="86">
        <v>16805156.399999999</v>
      </c>
      <c r="BM1270" s="82">
        <v>1.1013999999999999</v>
      </c>
      <c r="BN1270" s="82" t="s">
        <v>4964</v>
      </c>
      <c r="BO1270" s="82"/>
      <c r="BP1270" s="88"/>
      <c r="BQ1270" s="88"/>
      <c r="BR1270" s="88"/>
      <c r="BS1270" s="82"/>
      <c r="BT1270" s="85"/>
    </row>
    <row r="1271" spans="1:72" hidden="1">
      <c r="A1271" s="82" t="s">
        <v>5171</v>
      </c>
      <c r="B1271" s="82" t="s">
        <v>9486</v>
      </c>
      <c r="C1271" s="82" t="s">
        <v>656</v>
      </c>
      <c r="D1271" s="82" t="s">
        <v>5382</v>
      </c>
      <c r="E1271" s="82" t="s">
        <v>8761</v>
      </c>
      <c r="F1271" s="82" t="s">
        <v>4978</v>
      </c>
      <c r="G1271" s="83"/>
      <c r="H1271" s="84">
        <v>21582</v>
      </c>
      <c r="I1271" s="85"/>
      <c r="J1271" s="82">
        <v>487.75</v>
      </c>
      <c r="K1271" s="86">
        <v>0</v>
      </c>
      <c r="L1271" s="82"/>
      <c r="M1271" s="82"/>
      <c r="N1271" s="82"/>
      <c r="O1271" s="82"/>
      <c r="P1271" s="82" t="s">
        <v>5005</v>
      </c>
      <c r="Q1271" s="86"/>
      <c r="R1271" s="82">
        <v>0</v>
      </c>
      <c r="S1271" s="86">
        <v>21582</v>
      </c>
      <c r="T1271" s="83">
        <v>45777</v>
      </c>
      <c r="U1271" s="82">
        <v>100</v>
      </c>
      <c r="V1271" s="82">
        <v>6529</v>
      </c>
      <c r="W1271" s="82" t="s">
        <v>4961</v>
      </c>
      <c r="X1271" s="82">
        <v>624.42250000000001</v>
      </c>
      <c r="Y1271" s="86">
        <v>13476285.5</v>
      </c>
      <c r="Z1271" s="86"/>
      <c r="AA1271" s="82">
        <v>483.65</v>
      </c>
      <c r="AB1271" s="86">
        <v>0.85</v>
      </c>
      <c r="AC1271" s="86">
        <v>10526620.5</v>
      </c>
      <c r="AD1271" s="86">
        <v>10526620.5</v>
      </c>
      <c r="AE1271" s="86">
        <v>0</v>
      </c>
      <c r="AF1271" s="86">
        <v>-2949665</v>
      </c>
      <c r="AG1271" s="86">
        <v>-3038151.2</v>
      </c>
      <c r="AH1271" s="86">
        <v>88486.2</v>
      </c>
      <c r="AI1271" s="86"/>
      <c r="AJ1271" s="86">
        <v>1525756911.3900001</v>
      </c>
      <c r="AK1271" s="82">
        <v>0.68989999999999996</v>
      </c>
      <c r="AL1271" s="82" t="s">
        <v>8762</v>
      </c>
      <c r="AM1271" s="82" t="s">
        <v>4979</v>
      </c>
      <c r="AN1271" s="82">
        <v>6483</v>
      </c>
      <c r="AO1271" s="82" t="s">
        <v>5006</v>
      </c>
      <c r="AP1271" s="82"/>
      <c r="AQ1271" s="83">
        <v>45603</v>
      </c>
      <c r="AR1271" s="83"/>
      <c r="AS1271" s="82">
        <v>0</v>
      </c>
      <c r="AT1271" s="82"/>
      <c r="AU1271" s="83">
        <v>45777</v>
      </c>
      <c r="AV1271" s="82" t="s">
        <v>4979</v>
      </c>
      <c r="AW1271" s="82">
        <v>1</v>
      </c>
      <c r="AX1271" s="83"/>
      <c r="AY1271" s="82" t="s">
        <v>4963</v>
      </c>
      <c r="AZ1271" s="82">
        <v>1</v>
      </c>
      <c r="BA1271" s="82"/>
      <c r="BB1271" s="82"/>
      <c r="BC1271" s="87"/>
      <c r="BD1271" s="87"/>
      <c r="BE1271" s="87"/>
      <c r="BF1271" s="87"/>
      <c r="BG1271" s="82" t="s">
        <v>4888</v>
      </c>
      <c r="BH1271" s="82" t="s">
        <v>8846</v>
      </c>
      <c r="BI1271" s="82"/>
      <c r="BJ1271" s="82"/>
      <c r="BK1271" s="82"/>
      <c r="BL1271" s="86">
        <v>10526620.5</v>
      </c>
      <c r="BM1271" s="82">
        <v>0.68989999999999996</v>
      </c>
      <c r="BN1271" s="82" t="s">
        <v>4980</v>
      </c>
      <c r="BO1271" s="82"/>
      <c r="BP1271" s="88"/>
      <c r="BQ1271" s="88"/>
      <c r="BR1271" s="88"/>
      <c r="BS1271" s="82"/>
      <c r="BT1271" s="85"/>
    </row>
    <row r="1272" spans="1:72" hidden="1">
      <c r="A1272" s="82" t="s">
        <v>5171</v>
      </c>
      <c r="B1272" s="82" t="s">
        <v>9486</v>
      </c>
      <c r="C1272" s="82" t="s">
        <v>741</v>
      </c>
      <c r="D1272" s="82" t="s">
        <v>5386</v>
      </c>
      <c r="E1272" s="82" t="s">
        <v>8669</v>
      </c>
      <c r="F1272" s="82" t="s">
        <v>4978</v>
      </c>
      <c r="G1272" s="83"/>
      <c r="H1272" s="84">
        <v>1190</v>
      </c>
      <c r="I1272" s="85"/>
      <c r="J1272" s="82">
        <v>6087</v>
      </c>
      <c r="K1272" s="86">
        <v>0</v>
      </c>
      <c r="L1272" s="82"/>
      <c r="M1272" s="82"/>
      <c r="N1272" s="82"/>
      <c r="O1272" s="82"/>
      <c r="P1272" s="82" t="s">
        <v>4999</v>
      </c>
      <c r="Q1272" s="86"/>
      <c r="R1272" s="82">
        <v>0</v>
      </c>
      <c r="S1272" s="86">
        <v>2380</v>
      </c>
      <c r="T1272" s="83">
        <v>45777</v>
      </c>
      <c r="U1272" s="82">
        <v>100</v>
      </c>
      <c r="V1272" s="82">
        <v>6535</v>
      </c>
      <c r="W1272" s="82" t="s">
        <v>4961</v>
      </c>
      <c r="X1272" s="82">
        <v>5446.6307999999999</v>
      </c>
      <c r="Y1272" s="86">
        <v>6481490.6500000004</v>
      </c>
      <c r="Z1272" s="86"/>
      <c r="AA1272" s="82">
        <v>6108</v>
      </c>
      <c r="AB1272" s="86">
        <v>-0.34</v>
      </c>
      <c r="AC1272" s="86">
        <v>7243530</v>
      </c>
      <c r="AD1272" s="86">
        <v>7243530</v>
      </c>
      <c r="AE1272" s="86">
        <v>0</v>
      </c>
      <c r="AF1272" s="86">
        <v>762039.35</v>
      </c>
      <c r="AG1272" s="86">
        <v>787029.35</v>
      </c>
      <c r="AH1272" s="86">
        <v>-24990</v>
      </c>
      <c r="AI1272" s="86"/>
      <c r="AJ1272" s="86">
        <v>1525756911.3900001</v>
      </c>
      <c r="AK1272" s="82">
        <v>0.47470000000000001</v>
      </c>
      <c r="AL1272" s="82" t="s">
        <v>8670</v>
      </c>
      <c r="AM1272" s="82" t="s">
        <v>4979</v>
      </c>
      <c r="AN1272" s="82">
        <v>6553</v>
      </c>
      <c r="AO1272" s="82" t="s">
        <v>5000</v>
      </c>
      <c r="AP1272" s="82"/>
      <c r="AQ1272" s="83"/>
      <c r="AR1272" s="83"/>
      <c r="AS1272" s="82">
        <v>0</v>
      </c>
      <c r="AT1272" s="82"/>
      <c r="AU1272" s="83">
        <v>45777</v>
      </c>
      <c r="AV1272" s="82" t="s">
        <v>4979</v>
      </c>
      <c r="AW1272" s="82">
        <v>2</v>
      </c>
      <c r="AX1272" s="83"/>
      <c r="AY1272" s="82" t="s">
        <v>4963</v>
      </c>
      <c r="AZ1272" s="82">
        <v>1</v>
      </c>
      <c r="BA1272" s="82"/>
      <c r="BB1272" s="82"/>
      <c r="BC1272" s="87"/>
      <c r="BD1272" s="87"/>
      <c r="BE1272" s="87"/>
      <c r="BF1272" s="87"/>
      <c r="BG1272" s="82" t="s">
        <v>4888</v>
      </c>
      <c r="BH1272" s="82" t="s">
        <v>8846</v>
      </c>
      <c r="BI1272" s="82"/>
      <c r="BJ1272" s="82"/>
      <c r="BK1272" s="82"/>
      <c r="BL1272" s="86">
        <v>7243530</v>
      </c>
      <c r="BM1272" s="82">
        <v>0.47470000000000001</v>
      </c>
      <c r="BN1272" s="82" t="s">
        <v>4997</v>
      </c>
      <c r="BO1272" s="82"/>
      <c r="BP1272" s="88"/>
      <c r="BQ1272" s="88"/>
      <c r="BR1272" s="88"/>
      <c r="BS1272" s="82"/>
      <c r="BT1272" s="85"/>
    </row>
    <row r="1273" spans="1:72" hidden="1">
      <c r="A1273" s="82" t="s">
        <v>5171</v>
      </c>
      <c r="B1273" s="82" t="s">
        <v>9486</v>
      </c>
      <c r="C1273" s="82" t="s">
        <v>743</v>
      </c>
      <c r="D1273" s="82" t="s">
        <v>8864</v>
      </c>
      <c r="E1273" s="82" t="s">
        <v>8865</v>
      </c>
      <c r="F1273" s="82" t="s">
        <v>4978</v>
      </c>
      <c r="G1273" s="83"/>
      <c r="H1273" s="84">
        <v>1043</v>
      </c>
      <c r="I1273" s="85"/>
      <c r="J1273" s="82">
        <v>16452</v>
      </c>
      <c r="K1273" s="86">
        <v>0</v>
      </c>
      <c r="L1273" s="82"/>
      <c r="M1273" s="82"/>
      <c r="N1273" s="82"/>
      <c r="O1273" s="82"/>
      <c r="P1273" s="82" t="s">
        <v>8456</v>
      </c>
      <c r="Q1273" s="86"/>
      <c r="R1273" s="82">
        <v>0</v>
      </c>
      <c r="S1273" s="86">
        <v>2086</v>
      </c>
      <c r="T1273" s="83">
        <v>45777</v>
      </c>
      <c r="U1273" s="82">
        <v>100</v>
      </c>
      <c r="V1273" s="82">
        <v>82701</v>
      </c>
      <c r="W1273" s="82" t="s">
        <v>4961</v>
      </c>
      <c r="X1273" s="82">
        <v>13183.2279</v>
      </c>
      <c r="Y1273" s="86">
        <v>13750106.699999999</v>
      </c>
      <c r="Z1273" s="86"/>
      <c r="AA1273" s="82">
        <v>16614</v>
      </c>
      <c r="AB1273" s="86">
        <v>-0.98</v>
      </c>
      <c r="AC1273" s="86">
        <v>17159436</v>
      </c>
      <c r="AD1273" s="86">
        <v>17159436</v>
      </c>
      <c r="AE1273" s="86">
        <v>0</v>
      </c>
      <c r="AF1273" s="86">
        <v>3409329.3</v>
      </c>
      <c r="AG1273" s="86">
        <v>3578295.3</v>
      </c>
      <c r="AH1273" s="86">
        <v>-168966</v>
      </c>
      <c r="AI1273" s="86"/>
      <c r="AJ1273" s="86">
        <v>1525756911.3900001</v>
      </c>
      <c r="AK1273" s="82">
        <v>1.1247</v>
      </c>
      <c r="AL1273" s="82" t="s">
        <v>8866</v>
      </c>
      <c r="AM1273" s="82" t="s">
        <v>4979</v>
      </c>
      <c r="AN1273" s="82">
        <v>782507</v>
      </c>
      <c r="AO1273" s="82" t="s">
        <v>4998</v>
      </c>
      <c r="AP1273" s="82"/>
      <c r="AQ1273" s="83"/>
      <c r="AR1273" s="83"/>
      <c r="AS1273" s="82">
        <v>0</v>
      </c>
      <c r="AT1273" s="82"/>
      <c r="AU1273" s="83">
        <v>45777</v>
      </c>
      <c r="AV1273" s="82" t="s">
        <v>4979</v>
      </c>
      <c r="AW1273" s="82">
        <v>2</v>
      </c>
      <c r="AX1273" s="83"/>
      <c r="AY1273" s="82" t="s">
        <v>4963</v>
      </c>
      <c r="AZ1273" s="82">
        <v>1</v>
      </c>
      <c r="BA1273" s="82"/>
      <c r="BB1273" s="82"/>
      <c r="BC1273" s="87"/>
      <c r="BD1273" s="87"/>
      <c r="BE1273" s="87"/>
      <c r="BF1273" s="87"/>
      <c r="BG1273" s="82" t="s">
        <v>4888</v>
      </c>
      <c r="BH1273" s="82" t="s">
        <v>8846</v>
      </c>
      <c r="BI1273" s="82"/>
      <c r="BJ1273" s="82"/>
      <c r="BK1273" s="82"/>
      <c r="BL1273" s="86">
        <v>17159436</v>
      </c>
      <c r="BM1273" s="82">
        <v>1.1247</v>
      </c>
      <c r="BN1273" s="82" t="s">
        <v>4998</v>
      </c>
      <c r="BO1273" s="82"/>
      <c r="BP1273" s="88"/>
      <c r="BQ1273" s="88"/>
      <c r="BR1273" s="88"/>
      <c r="BS1273" s="82"/>
      <c r="BT1273" s="85"/>
    </row>
    <row r="1274" spans="1:72" hidden="1">
      <c r="A1274" s="82" t="s">
        <v>5171</v>
      </c>
      <c r="B1274" s="82" t="s">
        <v>9486</v>
      </c>
      <c r="C1274" s="82" t="s">
        <v>20220</v>
      </c>
      <c r="D1274" s="82" t="s">
        <v>20221</v>
      </c>
      <c r="E1274" s="82" t="s">
        <v>20222</v>
      </c>
      <c r="F1274" s="82" t="s">
        <v>4978</v>
      </c>
      <c r="G1274" s="83"/>
      <c r="H1274" s="84">
        <v>259414</v>
      </c>
      <c r="I1274" s="85"/>
      <c r="J1274" s="82">
        <v>197.73</v>
      </c>
      <c r="K1274" s="86">
        <v>0</v>
      </c>
      <c r="L1274" s="82"/>
      <c r="M1274" s="82"/>
      <c r="N1274" s="82"/>
      <c r="O1274" s="82"/>
      <c r="P1274" s="82" t="s">
        <v>8794</v>
      </c>
      <c r="Q1274" s="86"/>
      <c r="R1274" s="82">
        <v>0</v>
      </c>
      <c r="S1274" s="86">
        <v>2594140</v>
      </c>
      <c r="T1274" s="83">
        <v>45777</v>
      </c>
      <c r="U1274" s="82">
        <v>100</v>
      </c>
      <c r="V1274" s="82">
        <v>177055</v>
      </c>
      <c r="W1274" s="82" t="s">
        <v>4961</v>
      </c>
      <c r="X1274" s="82">
        <v>149.06209999999999</v>
      </c>
      <c r="Y1274" s="86">
        <v>38668800.600000001</v>
      </c>
      <c r="Z1274" s="86"/>
      <c r="AA1274" s="82">
        <v>205.69</v>
      </c>
      <c r="AB1274" s="86">
        <v>-3.87</v>
      </c>
      <c r="AC1274" s="86">
        <v>51293930.219999999</v>
      </c>
      <c r="AD1274" s="86">
        <v>51293930.219999999</v>
      </c>
      <c r="AE1274" s="86">
        <v>0</v>
      </c>
      <c r="AF1274" s="86">
        <v>12625129.619999999</v>
      </c>
      <c r="AG1274" s="86">
        <v>14690065.060000001</v>
      </c>
      <c r="AH1274" s="86">
        <v>-2064935.44</v>
      </c>
      <c r="AI1274" s="86"/>
      <c r="AJ1274" s="86">
        <v>1525756911.3900001</v>
      </c>
      <c r="AK1274" s="82">
        <v>3.3618999999999999</v>
      </c>
      <c r="AL1274" s="82" t="s">
        <v>20223</v>
      </c>
      <c r="AM1274" s="82" t="s">
        <v>4979</v>
      </c>
      <c r="AN1274" s="82">
        <v>800127</v>
      </c>
      <c r="AO1274" s="82" t="s">
        <v>8796</v>
      </c>
      <c r="AP1274" s="82"/>
      <c r="AQ1274" s="83"/>
      <c r="AR1274" s="83"/>
      <c r="AS1274" s="82">
        <v>0</v>
      </c>
      <c r="AT1274" s="82"/>
      <c r="AU1274" s="83">
        <v>45777</v>
      </c>
      <c r="AV1274" s="82" t="s">
        <v>4979</v>
      </c>
      <c r="AW1274" s="82">
        <v>10</v>
      </c>
      <c r="AX1274" s="83"/>
      <c r="AY1274" s="82" t="s">
        <v>4963</v>
      </c>
      <c r="AZ1274" s="82">
        <v>1</v>
      </c>
      <c r="BA1274" s="82"/>
      <c r="BB1274" s="82"/>
      <c r="BC1274" s="87"/>
      <c r="BD1274" s="87"/>
      <c r="BE1274" s="87"/>
      <c r="BF1274" s="87"/>
      <c r="BG1274" s="82" t="s">
        <v>4888</v>
      </c>
      <c r="BH1274" s="82" t="s">
        <v>8846</v>
      </c>
      <c r="BI1274" s="82"/>
      <c r="BJ1274" s="82"/>
      <c r="BK1274" s="82"/>
      <c r="BL1274" s="86">
        <v>51293930.219999999</v>
      </c>
      <c r="BM1274" s="82">
        <v>3.3618999999999999</v>
      </c>
      <c r="BN1274" s="82" t="s">
        <v>8797</v>
      </c>
      <c r="BO1274" s="82"/>
      <c r="BP1274" s="88"/>
      <c r="BQ1274" s="88"/>
      <c r="BR1274" s="88"/>
      <c r="BS1274" s="82"/>
      <c r="BT1274" s="85"/>
    </row>
    <row r="1275" spans="1:72" hidden="1">
      <c r="A1275" s="82" t="s">
        <v>5171</v>
      </c>
      <c r="B1275" s="82" t="s">
        <v>9486</v>
      </c>
      <c r="C1275" s="82" t="s">
        <v>883</v>
      </c>
      <c r="D1275" s="82" t="s">
        <v>12395</v>
      </c>
      <c r="E1275" s="82" t="s">
        <v>8450</v>
      </c>
      <c r="F1275" s="82" t="s">
        <v>4978</v>
      </c>
      <c r="G1275" s="83"/>
      <c r="H1275" s="84">
        <v>116565</v>
      </c>
      <c r="I1275" s="85"/>
      <c r="J1275" s="82">
        <v>351.75</v>
      </c>
      <c r="K1275" s="86">
        <v>0</v>
      </c>
      <c r="L1275" s="82"/>
      <c r="M1275" s="82"/>
      <c r="N1275" s="82"/>
      <c r="O1275" s="82"/>
      <c r="P1275" s="82" t="s">
        <v>5003</v>
      </c>
      <c r="Q1275" s="86"/>
      <c r="R1275" s="82">
        <v>0</v>
      </c>
      <c r="S1275" s="86">
        <v>116565</v>
      </c>
      <c r="T1275" s="83">
        <v>45777</v>
      </c>
      <c r="U1275" s="82">
        <v>100</v>
      </c>
      <c r="V1275" s="82">
        <v>15317</v>
      </c>
      <c r="W1275" s="82" t="s">
        <v>4961</v>
      </c>
      <c r="X1275" s="82">
        <v>446.26799999999997</v>
      </c>
      <c r="Y1275" s="86">
        <v>52019227.420000002</v>
      </c>
      <c r="Z1275" s="86"/>
      <c r="AA1275" s="82">
        <v>369.95</v>
      </c>
      <c r="AB1275" s="86">
        <v>-4.92</v>
      </c>
      <c r="AC1275" s="86">
        <v>41001738.75</v>
      </c>
      <c r="AD1275" s="86">
        <v>41001738.75</v>
      </c>
      <c r="AE1275" s="86">
        <v>0</v>
      </c>
      <c r="AF1275" s="86">
        <v>-11017488.67</v>
      </c>
      <c r="AG1275" s="86">
        <v>-8896005.6699999999</v>
      </c>
      <c r="AH1275" s="86">
        <v>-2121483</v>
      </c>
      <c r="AI1275" s="86"/>
      <c r="AJ1275" s="86">
        <v>1525756911.3900001</v>
      </c>
      <c r="AK1275" s="82">
        <v>2.6873</v>
      </c>
      <c r="AL1275" s="82" t="s">
        <v>12396</v>
      </c>
      <c r="AM1275" s="82" t="s">
        <v>4979</v>
      </c>
      <c r="AN1275" s="82">
        <v>73280</v>
      </c>
      <c r="AO1275" s="82" t="s">
        <v>5004</v>
      </c>
      <c r="AP1275" s="82"/>
      <c r="AQ1275" s="83"/>
      <c r="AR1275" s="83"/>
      <c r="AS1275" s="82">
        <v>0</v>
      </c>
      <c r="AT1275" s="82"/>
      <c r="AU1275" s="83">
        <v>45777</v>
      </c>
      <c r="AV1275" s="82" t="s">
        <v>4979</v>
      </c>
      <c r="AW1275" s="82">
        <v>1</v>
      </c>
      <c r="AX1275" s="83"/>
      <c r="AY1275" s="82" t="s">
        <v>4963</v>
      </c>
      <c r="AZ1275" s="82">
        <v>1</v>
      </c>
      <c r="BA1275" s="82"/>
      <c r="BB1275" s="82"/>
      <c r="BC1275" s="87"/>
      <c r="BD1275" s="87"/>
      <c r="BE1275" s="87"/>
      <c r="BF1275" s="87"/>
      <c r="BG1275" s="82" t="s">
        <v>4888</v>
      </c>
      <c r="BH1275" s="82" t="s">
        <v>8846</v>
      </c>
      <c r="BI1275" s="82"/>
      <c r="BJ1275" s="82"/>
      <c r="BK1275" s="82"/>
      <c r="BL1275" s="86">
        <v>41001738.75</v>
      </c>
      <c r="BM1275" s="82">
        <v>2.6873</v>
      </c>
      <c r="BN1275" s="82" t="s">
        <v>4984</v>
      </c>
      <c r="BO1275" s="82"/>
      <c r="BP1275" s="88"/>
      <c r="BQ1275" s="88"/>
      <c r="BR1275" s="88"/>
      <c r="BS1275" s="82"/>
      <c r="BT1275" s="85"/>
    </row>
    <row r="1276" spans="1:72" hidden="1">
      <c r="A1276" s="82" t="s">
        <v>5171</v>
      </c>
      <c r="B1276" s="82" t="s">
        <v>9486</v>
      </c>
      <c r="C1276" s="82" t="s">
        <v>12455</v>
      </c>
      <c r="D1276" s="82" t="s">
        <v>3434</v>
      </c>
      <c r="E1276" s="82" t="s">
        <v>20534</v>
      </c>
      <c r="F1276" s="82" t="s">
        <v>4978</v>
      </c>
      <c r="G1276" s="83"/>
      <c r="H1276" s="84">
        <v>162362</v>
      </c>
      <c r="I1276" s="85"/>
      <c r="J1276" s="82">
        <v>182.34</v>
      </c>
      <c r="K1276" s="86">
        <v>0</v>
      </c>
      <c r="L1276" s="82"/>
      <c r="M1276" s="82"/>
      <c r="N1276" s="82"/>
      <c r="O1276" s="82"/>
      <c r="P1276" s="82" t="s">
        <v>5014</v>
      </c>
      <c r="Q1276" s="86"/>
      <c r="R1276" s="82">
        <v>0</v>
      </c>
      <c r="S1276" s="86">
        <v>162362</v>
      </c>
      <c r="T1276" s="83">
        <v>45777</v>
      </c>
      <c r="U1276" s="82">
        <v>100</v>
      </c>
      <c r="V1276" s="82">
        <v>175028</v>
      </c>
      <c r="W1276" s="82" t="s">
        <v>4961</v>
      </c>
      <c r="X1276" s="82">
        <v>222.83</v>
      </c>
      <c r="Y1276" s="86">
        <v>36179129.049999997</v>
      </c>
      <c r="Z1276" s="86"/>
      <c r="AA1276" s="82">
        <v>185.73</v>
      </c>
      <c r="AB1276" s="86">
        <v>-1.83</v>
      </c>
      <c r="AC1276" s="86">
        <v>29605087.079999998</v>
      </c>
      <c r="AD1276" s="86">
        <v>29605087.079999998</v>
      </c>
      <c r="AE1276" s="86">
        <v>0</v>
      </c>
      <c r="AF1276" s="86">
        <v>-6574041.9699999997</v>
      </c>
      <c r="AG1276" s="86">
        <v>-6023634.79</v>
      </c>
      <c r="AH1276" s="86">
        <v>-550407.18000000005</v>
      </c>
      <c r="AI1276" s="86"/>
      <c r="AJ1276" s="86">
        <v>1525756911.3900001</v>
      </c>
      <c r="AK1276" s="82">
        <v>1.9403999999999999</v>
      </c>
      <c r="AL1276" s="82" t="s">
        <v>20535</v>
      </c>
      <c r="AM1276" s="82" t="s">
        <v>4979</v>
      </c>
      <c r="AN1276" s="82">
        <v>781759</v>
      </c>
      <c r="AO1276" s="82" t="s">
        <v>5015</v>
      </c>
      <c r="AP1276" s="82"/>
      <c r="AQ1276" s="83"/>
      <c r="AR1276" s="83"/>
      <c r="AS1276" s="82">
        <v>0</v>
      </c>
      <c r="AT1276" s="82"/>
      <c r="AU1276" s="83">
        <v>45777</v>
      </c>
      <c r="AV1276" s="82" t="s">
        <v>4979</v>
      </c>
      <c r="AW1276" s="82">
        <v>1</v>
      </c>
      <c r="AX1276" s="83"/>
      <c r="AY1276" s="82" t="s">
        <v>4963</v>
      </c>
      <c r="AZ1276" s="82">
        <v>1</v>
      </c>
      <c r="BA1276" s="82"/>
      <c r="BB1276" s="82"/>
      <c r="BC1276" s="87"/>
      <c r="BD1276" s="87"/>
      <c r="BE1276" s="87"/>
      <c r="BF1276" s="87"/>
      <c r="BG1276" s="82" t="s">
        <v>4888</v>
      </c>
      <c r="BH1276" s="82" t="s">
        <v>8846</v>
      </c>
      <c r="BI1276" s="82"/>
      <c r="BJ1276" s="82"/>
      <c r="BK1276" s="82"/>
      <c r="BL1276" s="86">
        <v>29605087.079999998</v>
      </c>
      <c r="BM1276" s="82">
        <v>1.9403999999999999</v>
      </c>
      <c r="BN1276" s="82" t="s">
        <v>5002</v>
      </c>
      <c r="BO1276" s="82"/>
      <c r="BP1276" s="88"/>
      <c r="BQ1276" s="88"/>
      <c r="BR1276" s="88"/>
      <c r="BS1276" s="82"/>
      <c r="BT1276" s="85"/>
    </row>
    <row r="1277" spans="1:72" hidden="1">
      <c r="A1277" s="82" t="s">
        <v>5171</v>
      </c>
      <c r="B1277" s="82" t="s">
        <v>9486</v>
      </c>
      <c r="C1277" s="82" t="s">
        <v>1162</v>
      </c>
      <c r="D1277" s="82" t="s">
        <v>8326</v>
      </c>
      <c r="E1277" s="82" t="s">
        <v>8212</v>
      </c>
      <c r="F1277" s="82" t="s">
        <v>4978</v>
      </c>
      <c r="G1277" s="83"/>
      <c r="H1277" s="84">
        <v>30801</v>
      </c>
      <c r="I1277" s="85"/>
      <c r="J1277" s="82">
        <v>1925</v>
      </c>
      <c r="K1277" s="86">
        <v>0</v>
      </c>
      <c r="L1277" s="82"/>
      <c r="M1277" s="82"/>
      <c r="N1277" s="82"/>
      <c r="O1277" s="82"/>
      <c r="P1277" s="82" t="s">
        <v>4960</v>
      </c>
      <c r="Q1277" s="86"/>
      <c r="R1277" s="82">
        <v>0</v>
      </c>
      <c r="S1277" s="86">
        <v>30801</v>
      </c>
      <c r="T1277" s="83">
        <v>45777</v>
      </c>
      <c r="U1277" s="82">
        <v>100</v>
      </c>
      <c r="V1277" s="82">
        <v>6593</v>
      </c>
      <c r="W1277" s="82" t="s">
        <v>4961</v>
      </c>
      <c r="X1277" s="82">
        <v>1305.3322000000001</v>
      </c>
      <c r="Y1277" s="86">
        <v>40205538.119999997</v>
      </c>
      <c r="Z1277" s="86"/>
      <c r="AA1277" s="82">
        <v>1908.8</v>
      </c>
      <c r="AB1277" s="86">
        <v>0.85</v>
      </c>
      <c r="AC1277" s="86">
        <v>59291925</v>
      </c>
      <c r="AD1277" s="86">
        <v>59291925</v>
      </c>
      <c r="AE1277" s="86">
        <v>0</v>
      </c>
      <c r="AF1277" s="86">
        <v>19086386.879999999</v>
      </c>
      <c r="AG1277" s="86">
        <v>18587410.68</v>
      </c>
      <c r="AH1277" s="86">
        <v>498976.2</v>
      </c>
      <c r="AI1277" s="86"/>
      <c r="AJ1277" s="86">
        <v>1525756911.3900001</v>
      </c>
      <c r="AK1277" s="82">
        <v>3.8860999999999999</v>
      </c>
      <c r="AL1277" s="82" t="s">
        <v>8327</v>
      </c>
      <c r="AM1277" s="82" t="s">
        <v>4979</v>
      </c>
      <c r="AN1277" s="82">
        <v>6884</v>
      </c>
      <c r="AO1277" s="82" t="s">
        <v>4962</v>
      </c>
      <c r="AP1277" s="82"/>
      <c r="AQ1277" s="83">
        <v>45421</v>
      </c>
      <c r="AR1277" s="83"/>
      <c r="AS1277" s="82">
        <v>0</v>
      </c>
      <c r="AT1277" s="82"/>
      <c r="AU1277" s="83">
        <v>45777</v>
      </c>
      <c r="AV1277" s="82" t="s">
        <v>4979</v>
      </c>
      <c r="AW1277" s="82">
        <v>1</v>
      </c>
      <c r="AX1277" s="83"/>
      <c r="AY1277" s="82" t="s">
        <v>4963</v>
      </c>
      <c r="AZ1277" s="82">
        <v>1</v>
      </c>
      <c r="BA1277" s="82"/>
      <c r="BB1277" s="82"/>
      <c r="BC1277" s="87"/>
      <c r="BD1277" s="87"/>
      <c r="BE1277" s="87"/>
      <c r="BF1277" s="87"/>
      <c r="BG1277" s="82" t="s">
        <v>4888</v>
      </c>
      <c r="BH1277" s="82" t="s">
        <v>8846</v>
      </c>
      <c r="BI1277" s="82"/>
      <c r="BJ1277" s="82"/>
      <c r="BK1277" s="82"/>
      <c r="BL1277" s="86">
        <v>59291925</v>
      </c>
      <c r="BM1277" s="82">
        <v>3.8860999999999999</v>
      </c>
      <c r="BN1277" s="82" t="s">
        <v>4964</v>
      </c>
      <c r="BO1277" s="82"/>
      <c r="BP1277" s="88"/>
      <c r="BQ1277" s="88"/>
      <c r="BR1277" s="88"/>
      <c r="BS1277" s="82"/>
      <c r="BT1277" s="85"/>
    </row>
    <row r="1278" spans="1:72" hidden="1">
      <c r="A1278" s="82" t="s">
        <v>5171</v>
      </c>
      <c r="B1278" s="82" t="s">
        <v>9486</v>
      </c>
      <c r="C1278" s="82" t="s">
        <v>1193</v>
      </c>
      <c r="D1278" s="82" t="s">
        <v>6698</v>
      </c>
      <c r="E1278" s="82" t="s">
        <v>9605</v>
      </c>
      <c r="F1278" s="82" t="s">
        <v>4978</v>
      </c>
      <c r="G1278" s="83"/>
      <c r="H1278" s="84">
        <v>215402</v>
      </c>
      <c r="I1278" s="85"/>
      <c r="J1278" s="82">
        <v>140.47999999999999</v>
      </c>
      <c r="K1278" s="86">
        <v>0</v>
      </c>
      <c r="L1278" s="82"/>
      <c r="M1278" s="82"/>
      <c r="N1278" s="82"/>
      <c r="O1278" s="82"/>
      <c r="P1278" s="82" t="s">
        <v>8734</v>
      </c>
      <c r="Q1278" s="86"/>
      <c r="R1278" s="82">
        <v>0</v>
      </c>
      <c r="S1278" s="86">
        <v>1077010</v>
      </c>
      <c r="T1278" s="83">
        <v>45777</v>
      </c>
      <c r="U1278" s="82">
        <v>100</v>
      </c>
      <c r="V1278" s="82">
        <v>16428</v>
      </c>
      <c r="W1278" s="82" t="s">
        <v>4961</v>
      </c>
      <c r="X1278" s="82">
        <v>145.0985</v>
      </c>
      <c r="Y1278" s="86">
        <v>31254503.219999999</v>
      </c>
      <c r="Z1278" s="86"/>
      <c r="AA1278" s="82">
        <v>143.81</v>
      </c>
      <c r="AB1278" s="86">
        <v>-2.3199999999999998</v>
      </c>
      <c r="AC1278" s="86">
        <v>30259672.960000001</v>
      </c>
      <c r="AD1278" s="86">
        <v>30259672.960000001</v>
      </c>
      <c r="AE1278" s="86">
        <v>0</v>
      </c>
      <c r="AF1278" s="86">
        <v>-994830.26</v>
      </c>
      <c r="AG1278" s="86">
        <v>-277541.59999999998</v>
      </c>
      <c r="AH1278" s="86">
        <v>-717288.66</v>
      </c>
      <c r="AI1278" s="86"/>
      <c r="AJ1278" s="86">
        <v>1525756911.3900001</v>
      </c>
      <c r="AK1278" s="82">
        <v>1.9833000000000001</v>
      </c>
      <c r="AL1278" s="82" t="s">
        <v>9606</v>
      </c>
      <c r="AM1278" s="82" t="s">
        <v>4979</v>
      </c>
      <c r="AN1278" s="82">
        <v>6909</v>
      </c>
      <c r="AO1278" s="82" t="s">
        <v>5067</v>
      </c>
      <c r="AP1278" s="82"/>
      <c r="AQ1278" s="83"/>
      <c r="AR1278" s="83"/>
      <c r="AS1278" s="82">
        <v>0</v>
      </c>
      <c r="AT1278" s="82"/>
      <c r="AU1278" s="83">
        <v>45777</v>
      </c>
      <c r="AV1278" s="82" t="s">
        <v>4979</v>
      </c>
      <c r="AW1278" s="82">
        <v>5</v>
      </c>
      <c r="AX1278" s="83"/>
      <c r="AY1278" s="82" t="s">
        <v>4963</v>
      </c>
      <c r="AZ1278" s="82">
        <v>1</v>
      </c>
      <c r="BA1278" s="82"/>
      <c r="BB1278" s="82"/>
      <c r="BC1278" s="87"/>
      <c r="BD1278" s="87"/>
      <c r="BE1278" s="87"/>
      <c r="BF1278" s="87"/>
      <c r="BG1278" s="82" t="s">
        <v>4888</v>
      </c>
      <c r="BH1278" s="82" t="s">
        <v>8846</v>
      </c>
      <c r="BI1278" s="82"/>
      <c r="BJ1278" s="82"/>
      <c r="BK1278" s="82"/>
      <c r="BL1278" s="86">
        <v>30259672.960000001</v>
      </c>
      <c r="BM1278" s="82">
        <v>1.9833000000000001</v>
      </c>
      <c r="BN1278" s="82" t="s">
        <v>5068</v>
      </c>
      <c r="BO1278" s="82"/>
      <c r="BP1278" s="88"/>
      <c r="BQ1278" s="88"/>
      <c r="BR1278" s="88"/>
      <c r="BS1278" s="82"/>
      <c r="BT1278" s="85"/>
    </row>
    <row r="1279" spans="1:72" hidden="1">
      <c r="A1279" s="82" t="s">
        <v>5171</v>
      </c>
      <c r="B1279" s="82" t="s">
        <v>9486</v>
      </c>
      <c r="C1279" s="82" t="s">
        <v>1130</v>
      </c>
      <c r="D1279" s="82" t="s">
        <v>3366</v>
      </c>
      <c r="E1279" s="82" t="s">
        <v>8815</v>
      </c>
      <c r="F1279" s="82" t="s">
        <v>4978</v>
      </c>
      <c r="G1279" s="83"/>
      <c r="H1279" s="84">
        <v>9869</v>
      </c>
      <c r="I1279" s="85"/>
      <c r="J1279" s="82">
        <v>4487.8999999999996</v>
      </c>
      <c r="K1279" s="86">
        <v>0</v>
      </c>
      <c r="L1279" s="82"/>
      <c r="M1279" s="82"/>
      <c r="N1279" s="82"/>
      <c r="O1279" s="82"/>
      <c r="P1279" s="82" t="s">
        <v>8436</v>
      </c>
      <c r="Q1279" s="86"/>
      <c r="R1279" s="82">
        <v>0</v>
      </c>
      <c r="S1279" s="86">
        <v>49345</v>
      </c>
      <c r="T1279" s="83">
        <v>45777</v>
      </c>
      <c r="U1279" s="82">
        <v>100</v>
      </c>
      <c r="V1279" s="82">
        <v>161974</v>
      </c>
      <c r="W1279" s="82" t="s">
        <v>4961</v>
      </c>
      <c r="X1279" s="82">
        <v>4081.9690999999998</v>
      </c>
      <c r="Y1279" s="86">
        <v>40284952.909999996</v>
      </c>
      <c r="Z1279" s="86"/>
      <c r="AA1279" s="82">
        <v>4609.3</v>
      </c>
      <c r="AB1279" s="86">
        <v>-2.63</v>
      </c>
      <c r="AC1279" s="86">
        <v>44291085.100000001</v>
      </c>
      <c r="AD1279" s="86">
        <v>44291085.100000001</v>
      </c>
      <c r="AE1279" s="86">
        <v>0</v>
      </c>
      <c r="AF1279" s="86">
        <v>4006132.19</v>
      </c>
      <c r="AG1279" s="86">
        <v>5074817.55</v>
      </c>
      <c r="AH1279" s="86">
        <v>-1068685.3600000001</v>
      </c>
      <c r="AI1279" s="86"/>
      <c r="AJ1279" s="86">
        <v>1525756911.3900001</v>
      </c>
      <c r="AK1279" s="82">
        <v>2.9028999999999998</v>
      </c>
      <c r="AL1279" s="82" t="s">
        <v>8816</v>
      </c>
      <c r="AM1279" s="82" t="s">
        <v>4979</v>
      </c>
      <c r="AN1279" s="82">
        <v>786673</v>
      </c>
      <c r="AO1279" s="82" t="s">
        <v>8436</v>
      </c>
      <c r="AP1279" s="82"/>
      <c r="AQ1279" s="83">
        <v>45705</v>
      </c>
      <c r="AR1279" s="83"/>
      <c r="AS1279" s="82">
        <v>0</v>
      </c>
      <c r="AT1279" s="82"/>
      <c r="AU1279" s="83">
        <v>45777</v>
      </c>
      <c r="AV1279" s="82" t="s">
        <v>4979</v>
      </c>
      <c r="AW1279" s="82">
        <v>5</v>
      </c>
      <c r="AX1279" s="83"/>
      <c r="AY1279" s="82" t="s">
        <v>4963</v>
      </c>
      <c r="AZ1279" s="82">
        <v>1</v>
      </c>
      <c r="BA1279" s="82"/>
      <c r="BB1279" s="82"/>
      <c r="BC1279" s="87"/>
      <c r="BD1279" s="87"/>
      <c r="BE1279" s="87"/>
      <c r="BF1279" s="87"/>
      <c r="BG1279" s="82" t="s">
        <v>4888</v>
      </c>
      <c r="BH1279" s="82" t="s">
        <v>8846</v>
      </c>
      <c r="BI1279" s="82"/>
      <c r="BJ1279" s="82"/>
      <c r="BK1279" s="82"/>
      <c r="BL1279" s="86">
        <v>44291085.100000001</v>
      </c>
      <c r="BM1279" s="82">
        <v>2.9028999999999998</v>
      </c>
      <c r="BN1279" s="82" t="s">
        <v>5002</v>
      </c>
      <c r="BO1279" s="82"/>
      <c r="BP1279" s="88"/>
      <c r="BQ1279" s="88"/>
      <c r="BR1279" s="88"/>
      <c r="BS1279" s="82"/>
      <c r="BT1279" s="85"/>
    </row>
    <row r="1280" spans="1:72" hidden="1">
      <c r="A1280" s="82" t="s">
        <v>5171</v>
      </c>
      <c r="B1280" s="82" t="s">
        <v>9486</v>
      </c>
      <c r="C1280" s="82" t="s">
        <v>2293</v>
      </c>
      <c r="D1280" s="82" t="s">
        <v>3413</v>
      </c>
      <c r="E1280" s="82" t="s">
        <v>5136</v>
      </c>
      <c r="F1280" s="82" t="s">
        <v>4978</v>
      </c>
      <c r="G1280" s="83"/>
      <c r="H1280" s="84">
        <v>1849</v>
      </c>
      <c r="I1280" s="85"/>
      <c r="J1280" s="82">
        <v>14529</v>
      </c>
      <c r="K1280" s="86">
        <v>0</v>
      </c>
      <c r="L1280" s="82"/>
      <c r="M1280" s="82"/>
      <c r="N1280" s="82"/>
      <c r="O1280" s="82"/>
      <c r="P1280" s="82" t="s">
        <v>5039</v>
      </c>
      <c r="Q1280" s="86"/>
      <c r="R1280" s="82">
        <v>0</v>
      </c>
      <c r="S1280" s="86">
        <v>3698</v>
      </c>
      <c r="T1280" s="83">
        <v>45777</v>
      </c>
      <c r="U1280" s="82">
        <v>100</v>
      </c>
      <c r="V1280" s="82">
        <v>115414</v>
      </c>
      <c r="W1280" s="82" t="s">
        <v>4961</v>
      </c>
      <c r="X1280" s="82">
        <v>11657.6214</v>
      </c>
      <c r="Y1280" s="86">
        <v>21554941.969999999</v>
      </c>
      <c r="Z1280" s="86"/>
      <c r="AA1280" s="82">
        <v>14391</v>
      </c>
      <c r="AB1280" s="86">
        <v>0.96</v>
      </c>
      <c r="AC1280" s="86">
        <v>26864121</v>
      </c>
      <c r="AD1280" s="86">
        <v>26864121</v>
      </c>
      <c r="AE1280" s="86">
        <v>0</v>
      </c>
      <c r="AF1280" s="86">
        <v>5309179.03</v>
      </c>
      <c r="AG1280" s="86">
        <v>5054017.03</v>
      </c>
      <c r="AH1280" s="86">
        <v>255162</v>
      </c>
      <c r="AI1280" s="86"/>
      <c r="AJ1280" s="86">
        <v>1525756911.3900001</v>
      </c>
      <c r="AK1280" s="82">
        <v>1.7606999999999999</v>
      </c>
      <c r="AL1280" s="82" t="s">
        <v>5137</v>
      </c>
      <c r="AM1280" s="82" t="s">
        <v>4979</v>
      </c>
      <c r="AN1280" s="82">
        <v>789130</v>
      </c>
      <c r="AO1280" s="82" t="s">
        <v>5041</v>
      </c>
      <c r="AP1280" s="82"/>
      <c r="AQ1280" s="83"/>
      <c r="AR1280" s="83"/>
      <c r="AS1280" s="82">
        <v>0</v>
      </c>
      <c r="AT1280" s="82"/>
      <c r="AU1280" s="83">
        <v>45777</v>
      </c>
      <c r="AV1280" s="82" t="s">
        <v>4979</v>
      </c>
      <c r="AW1280" s="82">
        <v>2</v>
      </c>
      <c r="AX1280" s="83"/>
      <c r="AY1280" s="82" t="s">
        <v>4963</v>
      </c>
      <c r="AZ1280" s="82">
        <v>1</v>
      </c>
      <c r="BA1280" s="82"/>
      <c r="BB1280" s="82"/>
      <c r="BC1280" s="87"/>
      <c r="BD1280" s="87"/>
      <c r="BE1280" s="87"/>
      <c r="BF1280" s="87"/>
      <c r="BG1280" s="82" t="s">
        <v>4888</v>
      </c>
      <c r="BH1280" s="82" t="s">
        <v>8846</v>
      </c>
      <c r="BI1280" s="82"/>
      <c r="BJ1280" s="82"/>
      <c r="BK1280" s="82"/>
      <c r="BL1280" s="86">
        <v>26864121</v>
      </c>
      <c r="BM1280" s="82">
        <v>1.7606999999999999</v>
      </c>
      <c r="BN1280" s="82" t="s">
        <v>5002</v>
      </c>
      <c r="BO1280" s="82"/>
      <c r="BP1280" s="88"/>
      <c r="BQ1280" s="88"/>
      <c r="BR1280" s="88"/>
      <c r="BS1280" s="82"/>
      <c r="BT1280" s="85"/>
    </row>
    <row r="1281" spans="1:72" hidden="1">
      <c r="A1281" s="82" t="s">
        <v>5171</v>
      </c>
      <c r="B1281" s="82" t="s">
        <v>9486</v>
      </c>
      <c r="C1281" s="82" t="s">
        <v>1268</v>
      </c>
      <c r="D1281" s="82" t="s">
        <v>5255</v>
      </c>
      <c r="E1281" s="82" t="s">
        <v>8275</v>
      </c>
      <c r="F1281" s="82" t="s">
        <v>4978</v>
      </c>
      <c r="G1281" s="83"/>
      <c r="H1281" s="84">
        <v>2935</v>
      </c>
      <c r="I1281" s="85"/>
      <c r="J1281" s="82">
        <v>1427</v>
      </c>
      <c r="K1281" s="86">
        <v>0</v>
      </c>
      <c r="L1281" s="82"/>
      <c r="M1281" s="82"/>
      <c r="N1281" s="82"/>
      <c r="O1281" s="82"/>
      <c r="P1281" s="82" t="s">
        <v>4960</v>
      </c>
      <c r="Q1281" s="86"/>
      <c r="R1281" s="82">
        <v>0</v>
      </c>
      <c r="S1281" s="86">
        <v>5870</v>
      </c>
      <c r="T1281" s="83">
        <v>45777</v>
      </c>
      <c r="U1281" s="82">
        <v>100</v>
      </c>
      <c r="V1281" s="82">
        <v>6616</v>
      </c>
      <c r="W1281" s="82" t="s">
        <v>4961</v>
      </c>
      <c r="X1281" s="82">
        <v>1082.9930999999999</v>
      </c>
      <c r="Y1281" s="86">
        <v>3178584.86</v>
      </c>
      <c r="Z1281" s="86"/>
      <c r="AA1281" s="82">
        <v>1429.8</v>
      </c>
      <c r="AB1281" s="86">
        <v>-0.2</v>
      </c>
      <c r="AC1281" s="86">
        <v>4188245</v>
      </c>
      <c r="AD1281" s="86">
        <v>4188245</v>
      </c>
      <c r="AE1281" s="86">
        <v>0</v>
      </c>
      <c r="AF1281" s="86">
        <v>1009660.14</v>
      </c>
      <c r="AG1281" s="86">
        <v>1017878.14</v>
      </c>
      <c r="AH1281" s="86">
        <v>-8218</v>
      </c>
      <c r="AI1281" s="86"/>
      <c r="AJ1281" s="86">
        <v>1525756911.3900001</v>
      </c>
      <c r="AK1281" s="82">
        <v>0.27450000000000002</v>
      </c>
      <c r="AL1281" s="82" t="s">
        <v>8331</v>
      </c>
      <c r="AM1281" s="82" t="s">
        <v>4979</v>
      </c>
      <c r="AN1281" s="82">
        <v>6960</v>
      </c>
      <c r="AO1281" s="82" t="s">
        <v>4962</v>
      </c>
      <c r="AP1281" s="82"/>
      <c r="AQ1281" s="83">
        <v>45513</v>
      </c>
      <c r="AR1281" s="83"/>
      <c r="AS1281" s="82">
        <v>0</v>
      </c>
      <c r="AT1281" s="82"/>
      <c r="AU1281" s="83">
        <v>45777</v>
      </c>
      <c r="AV1281" s="82" t="s">
        <v>4979</v>
      </c>
      <c r="AW1281" s="82">
        <v>2</v>
      </c>
      <c r="AX1281" s="83"/>
      <c r="AY1281" s="82" t="s">
        <v>4963</v>
      </c>
      <c r="AZ1281" s="82">
        <v>1</v>
      </c>
      <c r="BA1281" s="82"/>
      <c r="BB1281" s="82"/>
      <c r="BC1281" s="87"/>
      <c r="BD1281" s="87"/>
      <c r="BE1281" s="87"/>
      <c r="BF1281" s="87"/>
      <c r="BG1281" s="82" t="s">
        <v>4888</v>
      </c>
      <c r="BH1281" s="82" t="s">
        <v>8846</v>
      </c>
      <c r="BI1281" s="82"/>
      <c r="BJ1281" s="82"/>
      <c r="BK1281" s="82"/>
      <c r="BL1281" s="86">
        <v>4188245</v>
      </c>
      <c r="BM1281" s="82">
        <v>0.27450000000000002</v>
      </c>
      <c r="BN1281" s="82" t="s">
        <v>4964</v>
      </c>
      <c r="BO1281" s="82"/>
      <c r="BP1281" s="88"/>
      <c r="BQ1281" s="88"/>
      <c r="BR1281" s="88"/>
      <c r="BS1281" s="82"/>
      <c r="BT1281" s="85"/>
    </row>
    <row r="1282" spans="1:72" hidden="1">
      <c r="A1282" s="82" t="s">
        <v>5171</v>
      </c>
      <c r="B1282" s="82" t="s">
        <v>9486</v>
      </c>
      <c r="C1282" s="82" t="s">
        <v>20522</v>
      </c>
      <c r="D1282" s="82" t="s">
        <v>20523</v>
      </c>
      <c r="E1282" s="82" t="s">
        <v>20524</v>
      </c>
      <c r="F1282" s="82" t="s">
        <v>4978</v>
      </c>
      <c r="G1282" s="83"/>
      <c r="H1282" s="84">
        <v>117086</v>
      </c>
      <c r="I1282" s="85"/>
      <c r="J1282" s="82">
        <v>347.15</v>
      </c>
      <c r="K1282" s="86">
        <v>0</v>
      </c>
      <c r="L1282" s="82"/>
      <c r="M1282" s="82"/>
      <c r="N1282" s="82"/>
      <c r="O1282" s="82"/>
      <c r="P1282" s="82" t="s">
        <v>9602</v>
      </c>
      <c r="Q1282" s="86"/>
      <c r="R1282" s="82">
        <v>0</v>
      </c>
      <c r="S1282" s="86">
        <v>234172</v>
      </c>
      <c r="T1282" s="83">
        <v>45777</v>
      </c>
      <c r="U1282" s="82">
        <v>100</v>
      </c>
      <c r="V1282" s="82">
        <v>177742</v>
      </c>
      <c r="W1282" s="82" t="s">
        <v>4961</v>
      </c>
      <c r="X1282" s="82">
        <v>401.16070000000002</v>
      </c>
      <c r="Y1282" s="86">
        <v>46970299.640000001</v>
      </c>
      <c r="Z1282" s="86"/>
      <c r="AA1282" s="82">
        <v>346.85</v>
      </c>
      <c r="AB1282" s="86">
        <v>0.09</v>
      </c>
      <c r="AC1282" s="86">
        <v>40646404.899999999</v>
      </c>
      <c r="AD1282" s="86">
        <v>40646404.899999999</v>
      </c>
      <c r="AE1282" s="86">
        <v>0</v>
      </c>
      <c r="AF1282" s="86">
        <v>-6323894.7400000002</v>
      </c>
      <c r="AG1282" s="86">
        <v>-6359020.54</v>
      </c>
      <c r="AH1282" s="86">
        <v>35125.800000000003</v>
      </c>
      <c r="AI1282" s="86"/>
      <c r="AJ1282" s="86">
        <v>1525756911.3900001</v>
      </c>
      <c r="AK1282" s="82">
        <v>2.6640000000000001</v>
      </c>
      <c r="AL1282" s="82" t="s">
        <v>20525</v>
      </c>
      <c r="AM1282" s="82" t="s">
        <v>4979</v>
      </c>
      <c r="AN1282" s="82">
        <v>800236</v>
      </c>
      <c r="AO1282" s="82" t="s">
        <v>9604</v>
      </c>
      <c r="AP1282" s="82"/>
      <c r="AQ1282" s="83">
        <v>45715</v>
      </c>
      <c r="AR1282" s="83"/>
      <c r="AS1282" s="82">
        <v>0</v>
      </c>
      <c r="AT1282" s="82"/>
      <c r="AU1282" s="83">
        <v>45777</v>
      </c>
      <c r="AV1282" s="82" t="s">
        <v>4979</v>
      </c>
      <c r="AW1282" s="82">
        <v>2</v>
      </c>
      <c r="AX1282" s="83"/>
      <c r="AY1282" s="82" t="s">
        <v>4963</v>
      </c>
      <c r="AZ1282" s="82">
        <v>1</v>
      </c>
      <c r="BA1282" s="82"/>
      <c r="BB1282" s="82"/>
      <c r="BC1282" s="87"/>
      <c r="BD1282" s="87"/>
      <c r="BE1282" s="87"/>
      <c r="BF1282" s="87"/>
      <c r="BG1282" s="82" t="s">
        <v>4888</v>
      </c>
      <c r="BH1282" s="82" t="s">
        <v>8846</v>
      </c>
      <c r="BI1282" s="82"/>
      <c r="BJ1282" s="82"/>
      <c r="BK1282" s="82"/>
      <c r="BL1282" s="86">
        <v>40646404.899999999</v>
      </c>
      <c r="BM1282" s="82">
        <v>2.6640000000000001</v>
      </c>
      <c r="BN1282" s="82" t="s">
        <v>8400</v>
      </c>
      <c r="BO1282" s="82"/>
      <c r="BP1282" s="88"/>
      <c r="BQ1282" s="88"/>
      <c r="BR1282" s="88"/>
      <c r="BS1282" s="82"/>
      <c r="BT1282" s="85"/>
    </row>
    <row r="1283" spans="1:72" hidden="1">
      <c r="A1283" s="82" t="s">
        <v>5171</v>
      </c>
      <c r="B1283" s="82" t="s">
        <v>9486</v>
      </c>
      <c r="C1283" s="82" t="s">
        <v>1522</v>
      </c>
      <c r="D1283" s="82" t="s">
        <v>5313</v>
      </c>
      <c r="E1283" s="82" t="s">
        <v>8477</v>
      </c>
      <c r="F1283" s="82" t="s">
        <v>4978</v>
      </c>
      <c r="G1283" s="83"/>
      <c r="H1283" s="84">
        <v>13266</v>
      </c>
      <c r="I1283" s="85"/>
      <c r="J1283" s="82">
        <v>1029.8</v>
      </c>
      <c r="K1283" s="86">
        <v>0</v>
      </c>
      <c r="L1283" s="82"/>
      <c r="M1283" s="82"/>
      <c r="N1283" s="82"/>
      <c r="O1283" s="82"/>
      <c r="P1283" s="82" t="s">
        <v>8474</v>
      </c>
      <c r="Q1283" s="86"/>
      <c r="R1283" s="82">
        <v>0</v>
      </c>
      <c r="S1283" s="86">
        <v>13266</v>
      </c>
      <c r="T1283" s="83">
        <v>45777</v>
      </c>
      <c r="U1283" s="82">
        <v>100</v>
      </c>
      <c r="V1283" s="82">
        <v>6644</v>
      </c>
      <c r="W1283" s="82" t="s">
        <v>4961</v>
      </c>
      <c r="X1283" s="82">
        <v>1059.8778</v>
      </c>
      <c r="Y1283" s="86">
        <v>14060338.890000001</v>
      </c>
      <c r="Z1283" s="86"/>
      <c r="AA1283" s="82">
        <v>1035.5999999999999</v>
      </c>
      <c r="AB1283" s="86">
        <v>-0.56000000000000005</v>
      </c>
      <c r="AC1283" s="86">
        <v>13661326.800000001</v>
      </c>
      <c r="AD1283" s="86">
        <v>13661326.800000001</v>
      </c>
      <c r="AE1283" s="86">
        <v>0</v>
      </c>
      <c r="AF1283" s="86">
        <v>-399012.09</v>
      </c>
      <c r="AG1283" s="86">
        <v>-322069.28999999998</v>
      </c>
      <c r="AH1283" s="86">
        <v>-76942.8</v>
      </c>
      <c r="AI1283" s="86"/>
      <c r="AJ1283" s="86">
        <v>1525756911.3900001</v>
      </c>
      <c r="AK1283" s="82">
        <v>0.89539999999999997</v>
      </c>
      <c r="AL1283" s="82" t="s">
        <v>8478</v>
      </c>
      <c r="AM1283" s="82" t="s">
        <v>4979</v>
      </c>
      <c r="AN1283" s="82">
        <v>7179</v>
      </c>
      <c r="AO1283" s="82" t="s">
        <v>8476</v>
      </c>
      <c r="AP1283" s="82"/>
      <c r="AQ1283" s="83"/>
      <c r="AR1283" s="83"/>
      <c r="AS1283" s="82">
        <v>0</v>
      </c>
      <c r="AT1283" s="82"/>
      <c r="AU1283" s="83">
        <v>45777</v>
      </c>
      <c r="AV1283" s="82" t="s">
        <v>4979</v>
      </c>
      <c r="AW1283" s="82">
        <v>1</v>
      </c>
      <c r="AX1283" s="83"/>
      <c r="AY1283" s="82" t="s">
        <v>4963</v>
      </c>
      <c r="AZ1283" s="82">
        <v>1</v>
      </c>
      <c r="BA1283" s="82"/>
      <c r="BB1283" s="82"/>
      <c r="BC1283" s="87"/>
      <c r="BD1283" s="87"/>
      <c r="BE1283" s="87"/>
      <c r="BF1283" s="87"/>
      <c r="BG1283" s="82" t="s">
        <v>4888</v>
      </c>
      <c r="BH1283" s="82" t="s">
        <v>8846</v>
      </c>
      <c r="BI1283" s="82"/>
      <c r="BJ1283" s="82"/>
      <c r="BK1283" s="82"/>
      <c r="BL1283" s="86">
        <v>13661326.800000001</v>
      </c>
      <c r="BM1283" s="82">
        <v>0.89539999999999997</v>
      </c>
      <c r="BN1283" s="82" t="s">
        <v>8462</v>
      </c>
      <c r="BO1283" s="82"/>
      <c r="BP1283" s="88"/>
      <c r="BQ1283" s="88"/>
      <c r="BR1283" s="88"/>
      <c r="BS1283" s="82"/>
      <c r="BT1283" s="85"/>
    </row>
    <row r="1284" spans="1:72" hidden="1">
      <c r="A1284" s="82" t="s">
        <v>5171</v>
      </c>
      <c r="B1284" s="82" t="s">
        <v>9486</v>
      </c>
      <c r="C1284" s="82" t="s">
        <v>20192</v>
      </c>
      <c r="D1284" s="82" t="s">
        <v>3461</v>
      </c>
      <c r="E1284" s="82" t="s">
        <v>9599</v>
      </c>
      <c r="F1284" s="82" t="s">
        <v>4978</v>
      </c>
      <c r="G1284" s="83"/>
      <c r="H1284" s="84">
        <v>713093</v>
      </c>
      <c r="I1284" s="85"/>
      <c r="J1284" s="82">
        <v>64.94</v>
      </c>
      <c r="K1284" s="86">
        <v>0</v>
      </c>
      <c r="L1284" s="82"/>
      <c r="M1284" s="82"/>
      <c r="N1284" s="82"/>
      <c r="O1284" s="82"/>
      <c r="P1284" s="82" t="s">
        <v>5014</v>
      </c>
      <c r="Q1284" s="86"/>
      <c r="R1284" s="82">
        <v>0</v>
      </c>
      <c r="S1284" s="86">
        <v>713093</v>
      </c>
      <c r="T1284" s="83">
        <v>45777</v>
      </c>
      <c r="U1284" s="82">
        <v>100</v>
      </c>
      <c r="V1284" s="82">
        <v>176678</v>
      </c>
      <c r="W1284" s="82" t="s">
        <v>4961</v>
      </c>
      <c r="X1284" s="82">
        <v>99.192999999999998</v>
      </c>
      <c r="Y1284" s="86">
        <v>70733811.180000007</v>
      </c>
      <c r="Z1284" s="86"/>
      <c r="AA1284" s="82">
        <v>66.62</v>
      </c>
      <c r="AB1284" s="86">
        <v>-2.52</v>
      </c>
      <c r="AC1284" s="86">
        <v>46308259.420000002</v>
      </c>
      <c r="AD1284" s="86">
        <v>46308259.420000002</v>
      </c>
      <c r="AE1284" s="86">
        <v>0</v>
      </c>
      <c r="AF1284" s="86">
        <v>-24425551.760000002</v>
      </c>
      <c r="AG1284" s="86">
        <v>-23227555.52</v>
      </c>
      <c r="AH1284" s="86">
        <v>-1197996.24</v>
      </c>
      <c r="AI1284" s="86"/>
      <c r="AJ1284" s="86">
        <v>1525756911.3900001</v>
      </c>
      <c r="AK1284" s="82">
        <v>3.0350999999999999</v>
      </c>
      <c r="AL1284" s="82" t="s">
        <v>9600</v>
      </c>
      <c r="AM1284" s="82" t="s">
        <v>4979</v>
      </c>
      <c r="AN1284" s="82">
        <v>797966</v>
      </c>
      <c r="AO1284" s="82" t="s">
        <v>5015</v>
      </c>
      <c r="AP1284" s="82"/>
      <c r="AQ1284" s="83">
        <v>45533</v>
      </c>
      <c r="AR1284" s="83"/>
      <c r="AS1284" s="82">
        <v>0</v>
      </c>
      <c r="AT1284" s="82"/>
      <c r="AU1284" s="83">
        <v>45777</v>
      </c>
      <c r="AV1284" s="82" t="s">
        <v>4979</v>
      </c>
      <c r="AW1284" s="82">
        <v>1</v>
      </c>
      <c r="AX1284" s="83"/>
      <c r="AY1284" s="82" t="s">
        <v>4963</v>
      </c>
      <c r="AZ1284" s="82">
        <v>1</v>
      </c>
      <c r="BA1284" s="82"/>
      <c r="BB1284" s="82"/>
      <c r="BC1284" s="87"/>
      <c r="BD1284" s="87"/>
      <c r="BE1284" s="87"/>
      <c r="BF1284" s="87"/>
      <c r="BG1284" s="82" t="s">
        <v>4888</v>
      </c>
      <c r="BH1284" s="82" t="s">
        <v>8846</v>
      </c>
      <c r="BI1284" s="82"/>
      <c r="BJ1284" s="82"/>
      <c r="BK1284" s="82"/>
      <c r="BL1284" s="86">
        <v>46308259.420000002</v>
      </c>
      <c r="BM1284" s="82">
        <v>3.0350999999999999</v>
      </c>
      <c r="BN1284" s="82" t="s">
        <v>5002</v>
      </c>
      <c r="BO1284" s="82"/>
      <c r="BP1284" s="88"/>
      <c r="BQ1284" s="88"/>
      <c r="BR1284" s="88"/>
      <c r="BS1284" s="82"/>
      <c r="BT1284" s="85"/>
    </row>
    <row r="1285" spans="1:72" hidden="1">
      <c r="A1285" s="82" t="s">
        <v>5171</v>
      </c>
      <c r="B1285" s="82" t="s">
        <v>9486</v>
      </c>
      <c r="C1285" s="82" t="s">
        <v>3575</v>
      </c>
      <c r="D1285" s="82" t="s">
        <v>20224</v>
      </c>
      <c r="E1285" s="82" t="s">
        <v>20225</v>
      </c>
      <c r="F1285" s="82" t="s">
        <v>4978</v>
      </c>
      <c r="G1285" s="83"/>
      <c r="H1285" s="84">
        <v>75000</v>
      </c>
      <c r="I1285" s="85"/>
      <c r="J1285" s="82">
        <v>414.65</v>
      </c>
      <c r="K1285" s="86">
        <v>0</v>
      </c>
      <c r="L1285" s="82"/>
      <c r="M1285" s="82"/>
      <c r="N1285" s="82"/>
      <c r="O1285" s="82"/>
      <c r="P1285" s="82" t="s">
        <v>5015</v>
      </c>
      <c r="Q1285" s="86"/>
      <c r="R1285" s="82">
        <v>0</v>
      </c>
      <c r="S1285" s="86">
        <v>750000</v>
      </c>
      <c r="T1285" s="83">
        <v>45777</v>
      </c>
      <c r="U1285" s="82">
        <v>100</v>
      </c>
      <c r="V1285" s="82">
        <v>176303</v>
      </c>
      <c r="W1285" s="82" t="s">
        <v>4961</v>
      </c>
      <c r="X1285" s="82">
        <v>455</v>
      </c>
      <c r="Y1285" s="86">
        <v>34125000</v>
      </c>
      <c r="Z1285" s="86"/>
      <c r="AA1285" s="82">
        <v>421.5</v>
      </c>
      <c r="AB1285" s="86">
        <v>-1.63</v>
      </c>
      <c r="AC1285" s="86">
        <v>31098750</v>
      </c>
      <c r="AD1285" s="86">
        <v>31098750</v>
      </c>
      <c r="AE1285" s="86">
        <v>0</v>
      </c>
      <c r="AF1285" s="86">
        <v>-3026250</v>
      </c>
      <c r="AG1285" s="86">
        <v>-2512500</v>
      </c>
      <c r="AH1285" s="86">
        <v>-513750</v>
      </c>
      <c r="AI1285" s="86"/>
      <c r="AJ1285" s="86">
        <v>1525756911.3900001</v>
      </c>
      <c r="AK1285" s="82">
        <v>2.0383</v>
      </c>
      <c r="AL1285" s="82" t="s">
        <v>20226</v>
      </c>
      <c r="AM1285" s="82" t="s">
        <v>488</v>
      </c>
      <c r="AN1285" s="82">
        <v>799865</v>
      </c>
      <c r="AO1285" s="82" t="s">
        <v>5034</v>
      </c>
      <c r="AP1285" s="82"/>
      <c r="AQ1285" s="83"/>
      <c r="AR1285" s="83"/>
      <c r="AS1285" s="82">
        <v>0</v>
      </c>
      <c r="AT1285" s="82"/>
      <c r="AU1285" s="83">
        <v>45777</v>
      </c>
      <c r="AV1285" s="82" t="s">
        <v>488</v>
      </c>
      <c r="AW1285" s="82">
        <v>10</v>
      </c>
      <c r="AX1285" s="83"/>
      <c r="AY1285" s="82" t="s">
        <v>4963</v>
      </c>
      <c r="AZ1285" s="82">
        <v>1</v>
      </c>
      <c r="BA1285" s="82"/>
      <c r="BB1285" s="82"/>
      <c r="BC1285" s="87"/>
      <c r="BD1285" s="87"/>
      <c r="BE1285" s="87"/>
      <c r="BF1285" s="87"/>
      <c r="BG1285" s="82" t="s">
        <v>4888</v>
      </c>
      <c r="BH1285" s="82" t="s">
        <v>8846</v>
      </c>
      <c r="BI1285" s="82"/>
      <c r="BJ1285" s="82"/>
      <c r="BK1285" s="82"/>
      <c r="BL1285" s="86">
        <v>31098750</v>
      </c>
      <c r="BM1285" s="82">
        <v>2.0383</v>
      </c>
      <c r="BN1285" s="82" t="s">
        <v>5002</v>
      </c>
      <c r="BO1285" s="82"/>
      <c r="BP1285" s="88"/>
      <c r="BQ1285" s="88"/>
      <c r="BR1285" s="88"/>
      <c r="BS1285" s="82"/>
      <c r="BT1285" s="85"/>
    </row>
    <row r="1286" spans="1:72" hidden="1">
      <c r="A1286" s="82" t="s">
        <v>5171</v>
      </c>
      <c r="B1286" s="82" t="s">
        <v>9486</v>
      </c>
      <c r="C1286" s="82" t="s">
        <v>12183</v>
      </c>
      <c r="D1286" s="82" t="s">
        <v>12184</v>
      </c>
      <c r="E1286" s="82" t="s">
        <v>12185</v>
      </c>
      <c r="F1286" s="82" t="s">
        <v>4978</v>
      </c>
      <c r="G1286" s="83"/>
      <c r="H1286" s="84">
        <v>154167</v>
      </c>
      <c r="I1286" s="85"/>
      <c r="J1286" s="82">
        <v>163.11000000000001</v>
      </c>
      <c r="K1286" s="86">
        <v>0</v>
      </c>
      <c r="L1286" s="82"/>
      <c r="M1286" s="82"/>
      <c r="N1286" s="82"/>
      <c r="O1286" s="82"/>
      <c r="P1286" s="82" t="s">
        <v>5003</v>
      </c>
      <c r="Q1286" s="86"/>
      <c r="R1286" s="82">
        <v>0</v>
      </c>
      <c r="S1286" s="86">
        <v>770835</v>
      </c>
      <c r="T1286" s="83">
        <v>45777</v>
      </c>
      <c r="U1286" s="82">
        <v>100</v>
      </c>
      <c r="V1286" s="82">
        <v>174082</v>
      </c>
      <c r="W1286" s="82" t="s">
        <v>4961</v>
      </c>
      <c r="X1286" s="82">
        <v>222.43690000000001</v>
      </c>
      <c r="Y1286" s="86">
        <v>34292433.579999998</v>
      </c>
      <c r="Z1286" s="86"/>
      <c r="AA1286" s="82">
        <v>166.24</v>
      </c>
      <c r="AB1286" s="86">
        <v>-1.88</v>
      </c>
      <c r="AC1286" s="86">
        <v>25146179.370000001</v>
      </c>
      <c r="AD1286" s="86">
        <v>25146179.370000001</v>
      </c>
      <c r="AE1286" s="86">
        <v>0</v>
      </c>
      <c r="AF1286" s="86">
        <v>-9146254.2100000009</v>
      </c>
      <c r="AG1286" s="86">
        <v>-8663711.5</v>
      </c>
      <c r="AH1286" s="86">
        <v>-482542.71</v>
      </c>
      <c r="AI1286" s="86"/>
      <c r="AJ1286" s="86">
        <v>1525756911.3900001</v>
      </c>
      <c r="AK1286" s="82">
        <v>1.6480999999999999</v>
      </c>
      <c r="AL1286" s="82" t="s">
        <v>12186</v>
      </c>
      <c r="AM1286" s="82" t="s">
        <v>4979</v>
      </c>
      <c r="AN1286" s="82">
        <v>799393</v>
      </c>
      <c r="AO1286" s="82" t="s">
        <v>5004</v>
      </c>
      <c r="AP1286" s="82"/>
      <c r="AQ1286" s="83"/>
      <c r="AR1286" s="83"/>
      <c r="AS1286" s="82">
        <v>0</v>
      </c>
      <c r="AT1286" s="82"/>
      <c r="AU1286" s="83">
        <v>45777</v>
      </c>
      <c r="AV1286" s="82" t="s">
        <v>4979</v>
      </c>
      <c r="AW1286" s="82">
        <v>5</v>
      </c>
      <c r="AX1286" s="83"/>
      <c r="AY1286" s="82" t="s">
        <v>4963</v>
      </c>
      <c r="AZ1286" s="82">
        <v>1</v>
      </c>
      <c r="BA1286" s="82"/>
      <c r="BB1286" s="82"/>
      <c r="BC1286" s="87"/>
      <c r="BD1286" s="87"/>
      <c r="BE1286" s="87"/>
      <c r="BF1286" s="87"/>
      <c r="BG1286" s="82" t="s">
        <v>4888</v>
      </c>
      <c r="BH1286" s="82" t="s">
        <v>8846</v>
      </c>
      <c r="BI1286" s="82"/>
      <c r="BJ1286" s="82"/>
      <c r="BK1286" s="82"/>
      <c r="BL1286" s="86">
        <v>25146179.370000001</v>
      </c>
      <c r="BM1286" s="82">
        <v>1.6480999999999999</v>
      </c>
      <c r="BN1286" s="82" t="s">
        <v>4984</v>
      </c>
      <c r="BO1286" s="82"/>
      <c r="BP1286" s="88"/>
      <c r="BQ1286" s="88"/>
      <c r="BR1286" s="88"/>
      <c r="BS1286" s="82"/>
      <c r="BT1286" s="85"/>
    </row>
    <row r="1287" spans="1:72" hidden="1">
      <c r="A1287" s="82" t="s">
        <v>5171</v>
      </c>
      <c r="B1287" s="82" t="s">
        <v>9486</v>
      </c>
      <c r="C1287" s="82" t="s">
        <v>9622</v>
      </c>
      <c r="D1287" s="82" t="s">
        <v>3427</v>
      </c>
      <c r="E1287" s="82" t="s">
        <v>5142</v>
      </c>
      <c r="F1287" s="82" t="s">
        <v>4978</v>
      </c>
      <c r="G1287" s="83"/>
      <c r="H1287" s="84">
        <v>45913</v>
      </c>
      <c r="I1287" s="85"/>
      <c r="J1287" s="82">
        <v>732.65</v>
      </c>
      <c r="K1287" s="86">
        <v>0</v>
      </c>
      <c r="L1287" s="82"/>
      <c r="M1287" s="82"/>
      <c r="N1287" s="82"/>
      <c r="O1287" s="82"/>
      <c r="P1287" s="82" t="s">
        <v>5131</v>
      </c>
      <c r="Q1287" s="86"/>
      <c r="R1287" s="82">
        <v>0</v>
      </c>
      <c r="S1287" s="86">
        <v>91826</v>
      </c>
      <c r="T1287" s="83">
        <v>45777</v>
      </c>
      <c r="U1287" s="82">
        <v>100</v>
      </c>
      <c r="V1287" s="82">
        <v>172556</v>
      </c>
      <c r="W1287" s="82" t="s">
        <v>4961</v>
      </c>
      <c r="X1287" s="82">
        <v>797.00829999999996</v>
      </c>
      <c r="Y1287" s="86">
        <v>36593042.909999996</v>
      </c>
      <c r="Z1287" s="86"/>
      <c r="AA1287" s="82">
        <v>747.6</v>
      </c>
      <c r="AB1287" s="86">
        <v>-2</v>
      </c>
      <c r="AC1287" s="86">
        <v>33638159.450000003</v>
      </c>
      <c r="AD1287" s="86">
        <v>33638159.450000003</v>
      </c>
      <c r="AE1287" s="86">
        <v>0</v>
      </c>
      <c r="AF1287" s="86">
        <v>-2954883.46</v>
      </c>
      <c r="AG1287" s="86">
        <v>-2268484.11</v>
      </c>
      <c r="AH1287" s="86">
        <v>-686399.35</v>
      </c>
      <c r="AI1287" s="86"/>
      <c r="AJ1287" s="86">
        <v>1525756911.3900001</v>
      </c>
      <c r="AK1287" s="82">
        <v>2.2046999999999999</v>
      </c>
      <c r="AL1287" s="82" t="s">
        <v>5143</v>
      </c>
      <c r="AM1287" s="82" t="s">
        <v>4979</v>
      </c>
      <c r="AN1287" s="82">
        <v>7286</v>
      </c>
      <c r="AO1287" s="82" t="s">
        <v>5015</v>
      </c>
      <c r="AP1287" s="82"/>
      <c r="AQ1287" s="83"/>
      <c r="AR1287" s="83"/>
      <c r="AS1287" s="82">
        <v>0</v>
      </c>
      <c r="AT1287" s="82"/>
      <c r="AU1287" s="83">
        <v>45777</v>
      </c>
      <c r="AV1287" s="82" t="s">
        <v>4979</v>
      </c>
      <c r="AW1287" s="82">
        <v>2</v>
      </c>
      <c r="AX1287" s="83"/>
      <c r="AY1287" s="82" t="s">
        <v>4963</v>
      </c>
      <c r="AZ1287" s="82">
        <v>1</v>
      </c>
      <c r="BA1287" s="82"/>
      <c r="BB1287" s="82"/>
      <c r="BC1287" s="87"/>
      <c r="BD1287" s="87"/>
      <c r="BE1287" s="87"/>
      <c r="BF1287" s="87"/>
      <c r="BG1287" s="82" t="s">
        <v>4888</v>
      </c>
      <c r="BH1287" s="82" t="s">
        <v>8846</v>
      </c>
      <c r="BI1287" s="82"/>
      <c r="BJ1287" s="82"/>
      <c r="BK1287" s="82"/>
      <c r="BL1287" s="86">
        <v>33638159.450000003</v>
      </c>
      <c r="BM1287" s="82">
        <v>2.2046999999999999</v>
      </c>
      <c r="BN1287" s="82" t="s">
        <v>5002</v>
      </c>
      <c r="BO1287" s="82"/>
      <c r="BP1287" s="88"/>
      <c r="BQ1287" s="88"/>
      <c r="BR1287" s="88"/>
      <c r="BS1287" s="82"/>
      <c r="BT1287" s="85"/>
    </row>
    <row r="1288" spans="1:72" hidden="1">
      <c r="A1288" s="82" t="s">
        <v>5171</v>
      </c>
      <c r="B1288" s="82" t="s">
        <v>9486</v>
      </c>
      <c r="C1288" s="82" t="s">
        <v>1745</v>
      </c>
      <c r="D1288" s="82" t="s">
        <v>21611</v>
      </c>
      <c r="E1288" s="82" t="s">
        <v>21612</v>
      </c>
      <c r="F1288" s="82" t="s">
        <v>4978</v>
      </c>
      <c r="G1288" s="83"/>
      <c r="H1288" s="84">
        <v>1663</v>
      </c>
      <c r="I1288" s="85"/>
      <c r="J1288" s="82">
        <v>4257.1000000000004</v>
      </c>
      <c r="K1288" s="86">
        <v>0</v>
      </c>
      <c r="L1288" s="82"/>
      <c r="M1288" s="82"/>
      <c r="N1288" s="82"/>
      <c r="O1288" s="82"/>
      <c r="P1288" s="82" t="s">
        <v>5027</v>
      </c>
      <c r="Q1288" s="86"/>
      <c r="R1288" s="82">
        <v>0</v>
      </c>
      <c r="S1288" s="86">
        <v>3326</v>
      </c>
      <c r="T1288" s="83">
        <v>45777</v>
      </c>
      <c r="U1288" s="82">
        <v>100</v>
      </c>
      <c r="V1288" s="82">
        <v>86112</v>
      </c>
      <c r="W1288" s="82" t="s">
        <v>4961</v>
      </c>
      <c r="X1288" s="82">
        <v>4157.9584999999997</v>
      </c>
      <c r="Y1288" s="86">
        <v>6914684.9900000002</v>
      </c>
      <c r="Z1288" s="86"/>
      <c r="AA1288" s="82">
        <v>4185.2</v>
      </c>
      <c r="AB1288" s="86">
        <v>1.72</v>
      </c>
      <c r="AC1288" s="86">
        <v>7079557.2999999998</v>
      </c>
      <c r="AD1288" s="86">
        <v>7079557.2999999998</v>
      </c>
      <c r="AE1288" s="86">
        <v>0</v>
      </c>
      <c r="AF1288" s="86">
        <v>164872.31</v>
      </c>
      <c r="AG1288" s="86">
        <v>45302.61</v>
      </c>
      <c r="AH1288" s="86">
        <v>119569.7</v>
      </c>
      <c r="AI1288" s="86"/>
      <c r="AJ1288" s="86">
        <v>1525756911.3900001</v>
      </c>
      <c r="AK1288" s="82">
        <v>0.46400000000000002</v>
      </c>
      <c r="AL1288" s="82" t="s">
        <v>21613</v>
      </c>
      <c r="AM1288" s="82" t="s">
        <v>4979</v>
      </c>
      <c r="AN1288" s="82">
        <v>783268</v>
      </c>
      <c r="AO1288" s="82" t="s">
        <v>5028</v>
      </c>
      <c r="AP1288" s="82"/>
      <c r="AQ1288" s="83"/>
      <c r="AR1288" s="83"/>
      <c r="AS1288" s="82">
        <v>0</v>
      </c>
      <c r="AT1288" s="82"/>
      <c r="AU1288" s="83">
        <v>45777</v>
      </c>
      <c r="AV1288" s="82" t="s">
        <v>4979</v>
      </c>
      <c r="AW1288" s="82">
        <v>2</v>
      </c>
      <c r="AX1288" s="83"/>
      <c r="AY1288" s="82" t="s">
        <v>4963</v>
      </c>
      <c r="AZ1288" s="82">
        <v>1</v>
      </c>
      <c r="BA1288" s="82"/>
      <c r="BB1288" s="82"/>
      <c r="BC1288" s="87"/>
      <c r="BD1288" s="87"/>
      <c r="BE1288" s="87"/>
      <c r="BF1288" s="87"/>
      <c r="BG1288" s="82" t="s">
        <v>4888</v>
      </c>
      <c r="BH1288" s="82" t="s">
        <v>8846</v>
      </c>
      <c r="BI1288" s="82"/>
      <c r="BJ1288" s="82"/>
      <c r="BK1288" s="82"/>
      <c r="BL1288" s="86">
        <v>7079557.2999999998</v>
      </c>
      <c r="BM1288" s="82">
        <v>0.46400000000000002</v>
      </c>
      <c r="BN1288" s="82" t="s">
        <v>4983</v>
      </c>
      <c r="BO1288" s="82"/>
      <c r="BP1288" s="88"/>
      <c r="BQ1288" s="88"/>
      <c r="BR1288" s="88"/>
      <c r="BS1288" s="82"/>
      <c r="BT1288" s="85"/>
    </row>
    <row r="1289" spans="1:72" hidden="1">
      <c r="A1289" s="82" t="s">
        <v>5171</v>
      </c>
      <c r="B1289" s="82" t="s">
        <v>9486</v>
      </c>
      <c r="C1289" s="82" t="s">
        <v>9078</v>
      </c>
      <c r="D1289" s="82" t="s">
        <v>12439</v>
      </c>
      <c r="E1289" s="82" t="s">
        <v>12440</v>
      </c>
      <c r="F1289" s="82" t="s">
        <v>4978</v>
      </c>
      <c r="G1289" s="83"/>
      <c r="H1289" s="84">
        <v>21681</v>
      </c>
      <c r="I1289" s="85"/>
      <c r="J1289" s="82">
        <v>1274.7</v>
      </c>
      <c r="K1289" s="86">
        <v>0</v>
      </c>
      <c r="L1289" s="82"/>
      <c r="M1289" s="82"/>
      <c r="N1289" s="82"/>
      <c r="O1289" s="82"/>
      <c r="P1289" s="82" t="s">
        <v>12441</v>
      </c>
      <c r="Q1289" s="86"/>
      <c r="R1289" s="82">
        <v>0</v>
      </c>
      <c r="S1289" s="86">
        <v>43362</v>
      </c>
      <c r="T1289" s="83">
        <v>45777</v>
      </c>
      <c r="U1289" s="82">
        <v>100</v>
      </c>
      <c r="V1289" s="82">
        <v>175946</v>
      </c>
      <c r="W1289" s="82" t="s">
        <v>4961</v>
      </c>
      <c r="X1289" s="82">
        <v>1045.47</v>
      </c>
      <c r="Y1289" s="86">
        <v>22666834.199999999</v>
      </c>
      <c r="Z1289" s="86"/>
      <c r="AA1289" s="82">
        <v>1362.1</v>
      </c>
      <c r="AB1289" s="86">
        <v>-6.42</v>
      </c>
      <c r="AC1289" s="86">
        <v>27636770.699999999</v>
      </c>
      <c r="AD1289" s="86">
        <v>27636770.699999999</v>
      </c>
      <c r="AE1289" s="86">
        <v>0</v>
      </c>
      <c r="AF1289" s="86">
        <v>4969936.5</v>
      </c>
      <c r="AG1289" s="86">
        <v>6864855.9000000004</v>
      </c>
      <c r="AH1289" s="86">
        <v>-1894919.4</v>
      </c>
      <c r="AI1289" s="86"/>
      <c r="AJ1289" s="86">
        <v>1525756911.3900001</v>
      </c>
      <c r="AK1289" s="82">
        <v>1.8112999999999999</v>
      </c>
      <c r="AL1289" s="82" t="s">
        <v>12442</v>
      </c>
      <c r="AM1289" s="82" t="s">
        <v>4979</v>
      </c>
      <c r="AN1289" s="82">
        <v>799804</v>
      </c>
      <c r="AO1289" s="82" t="s">
        <v>4986</v>
      </c>
      <c r="AP1289" s="82"/>
      <c r="AQ1289" s="83"/>
      <c r="AR1289" s="83"/>
      <c r="AS1289" s="82">
        <v>0</v>
      </c>
      <c r="AT1289" s="82"/>
      <c r="AU1289" s="83">
        <v>45777</v>
      </c>
      <c r="AV1289" s="82" t="s">
        <v>4979</v>
      </c>
      <c r="AW1289" s="82">
        <v>2</v>
      </c>
      <c r="AX1289" s="83"/>
      <c r="AY1289" s="82" t="s">
        <v>4963</v>
      </c>
      <c r="AZ1289" s="82">
        <v>1</v>
      </c>
      <c r="BA1289" s="82"/>
      <c r="BB1289" s="82"/>
      <c r="BC1289" s="87"/>
      <c r="BD1289" s="87"/>
      <c r="BE1289" s="87"/>
      <c r="BF1289" s="87"/>
      <c r="BG1289" s="82" t="s">
        <v>4888</v>
      </c>
      <c r="BH1289" s="82" t="s">
        <v>8846</v>
      </c>
      <c r="BI1289" s="82"/>
      <c r="BJ1289" s="82"/>
      <c r="BK1289" s="82"/>
      <c r="BL1289" s="86">
        <v>27636770.699999999</v>
      </c>
      <c r="BM1289" s="82">
        <v>1.8112999999999999</v>
      </c>
      <c r="BN1289" s="82" t="s">
        <v>4980</v>
      </c>
      <c r="BO1289" s="82"/>
      <c r="BP1289" s="88"/>
      <c r="BQ1289" s="88"/>
      <c r="BR1289" s="88"/>
      <c r="BS1289" s="82"/>
      <c r="BT1289" s="85"/>
    </row>
    <row r="1290" spans="1:72" hidden="1">
      <c r="A1290" s="82" t="s">
        <v>5171</v>
      </c>
      <c r="B1290" s="82" t="s">
        <v>9486</v>
      </c>
      <c r="C1290" s="82" t="s">
        <v>1835</v>
      </c>
      <c r="D1290" s="82" t="s">
        <v>5274</v>
      </c>
      <c r="E1290" s="82" t="s">
        <v>8549</v>
      </c>
      <c r="F1290" s="82" t="s">
        <v>4978</v>
      </c>
      <c r="G1290" s="83"/>
      <c r="H1290" s="84">
        <v>1394</v>
      </c>
      <c r="I1290" s="85"/>
      <c r="J1290" s="82">
        <v>12257</v>
      </c>
      <c r="K1290" s="86">
        <v>0</v>
      </c>
      <c r="L1290" s="82"/>
      <c r="M1290" s="82"/>
      <c r="N1290" s="82"/>
      <c r="O1290" s="82"/>
      <c r="P1290" s="82" t="s">
        <v>8337</v>
      </c>
      <c r="Q1290" s="86"/>
      <c r="R1290" s="82">
        <v>0</v>
      </c>
      <c r="S1290" s="86">
        <v>6970</v>
      </c>
      <c r="T1290" s="83">
        <v>45777</v>
      </c>
      <c r="U1290" s="82">
        <v>100</v>
      </c>
      <c r="V1290" s="82">
        <v>6683</v>
      </c>
      <c r="W1290" s="82" t="s">
        <v>4961</v>
      </c>
      <c r="X1290" s="82">
        <v>10820.286899999999</v>
      </c>
      <c r="Y1290" s="86">
        <v>15083479.99</v>
      </c>
      <c r="Z1290" s="86"/>
      <c r="AA1290" s="82">
        <v>11841</v>
      </c>
      <c r="AB1290" s="86">
        <v>3.51</v>
      </c>
      <c r="AC1290" s="86">
        <v>17086258</v>
      </c>
      <c r="AD1290" s="86">
        <v>17086258</v>
      </c>
      <c r="AE1290" s="86">
        <v>0</v>
      </c>
      <c r="AF1290" s="86">
        <v>2002778.01</v>
      </c>
      <c r="AG1290" s="86">
        <v>1422874.01</v>
      </c>
      <c r="AH1290" s="86">
        <v>579904</v>
      </c>
      <c r="AI1290" s="86"/>
      <c r="AJ1290" s="86">
        <v>1525756911.3900001</v>
      </c>
      <c r="AK1290" s="82">
        <v>1.1198999999999999</v>
      </c>
      <c r="AL1290" s="82" t="s">
        <v>8550</v>
      </c>
      <c r="AM1290" s="82" t="s">
        <v>4979</v>
      </c>
      <c r="AN1290" s="82">
        <v>7395</v>
      </c>
      <c r="AO1290" s="82" t="s">
        <v>8339</v>
      </c>
      <c r="AP1290" s="82"/>
      <c r="AQ1290" s="83">
        <v>45505</v>
      </c>
      <c r="AR1290" s="83"/>
      <c r="AS1290" s="82">
        <v>0</v>
      </c>
      <c r="AT1290" s="82"/>
      <c r="AU1290" s="83">
        <v>45777</v>
      </c>
      <c r="AV1290" s="82" t="s">
        <v>4979</v>
      </c>
      <c r="AW1290" s="82">
        <v>5</v>
      </c>
      <c r="AX1290" s="83"/>
      <c r="AY1290" s="82" t="s">
        <v>4963</v>
      </c>
      <c r="AZ1290" s="82">
        <v>1</v>
      </c>
      <c r="BA1290" s="82"/>
      <c r="BB1290" s="82"/>
      <c r="BC1290" s="87"/>
      <c r="BD1290" s="87"/>
      <c r="BE1290" s="87"/>
      <c r="BF1290" s="87"/>
      <c r="BG1290" s="82" t="s">
        <v>4888</v>
      </c>
      <c r="BH1290" s="82" t="s">
        <v>8846</v>
      </c>
      <c r="BI1290" s="82"/>
      <c r="BJ1290" s="82"/>
      <c r="BK1290" s="82"/>
      <c r="BL1290" s="86">
        <v>17086258</v>
      </c>
      <c r="BM1290" s="82">
        <v>1.1198999999999999</v>
      </c>
      <c r="BN1290" s="82" t="s">
        <v>4984</v>
      </c>
      <c r="BO1290" s="82"/>
      <c r="BP1290" s="88"/>
      <c r="BQ1290" s="88"/>
      <c r="BR1290" s="88"/>
      <c r="BS1290" s="82"/>
      <c r="BT1290" s="85"/>
    </row>
    <row r="1291" spans="1:72" hidden="1">
      <c r="A1291" s="82" t="s">
        <v>5171</v>
      </c>
      <c r="B1291" s="82" t="s">
        <v>9486</v>
      </c>
      <c r="C1291" s="82" t="s">
        <v>1959</v>
      </c>
      <c r="D1291" s="82" t="s">
        <v>3404</v>
      </c>
      <c r="E1291" s="82" t="s">
        <v>8653</v>
      </c>
      <c r="F1291" s="82" t="s">
        <v>4978</v>
      </c>
      <c r="G1291" s="83"/>
      <c r="H1291" s="84">
        <v>240367</v>
      </c>
      <c r="I1291" s="85"/>
      <c r="J1291" s="82">
        <v>55.76</v>
      </c>
      <c r="K1291" s="86">
        <v>0</v>
      </c>
      <c r="L1291" s="82"/>
      <c r="M1291" s="82"/>
      <c r="N1291" s="82"/>
      <c r="O1291" s="82"/>
      <c r="P1291" s="82" t="s">
        <v>5003</v>
      </c>
      <c r="Q1291" s="86"/>
      <c r="R1291" s="82">
        <v>0</v>
      </c>
      <c r="S1291" s="86">
        <v>240367</v>
      </c>
      <c r="T1291" s="83">
        <v>45777</v>
      </c>
      <c r="U1291" s="82">
        <v>100</v>
      </c>
      <c r="V1291" s="82">
        <v>140647</v>
      </c>
      <c r="W1291" s="82" t="s">
        <v>4961</v>
      </c>
      <c r="X1291" s="82">
        <v>56.515700000000002</v>
      </c>
      <c r="Y1291" s="86">
        <v>13584514.279999999</v>
      </c>
      <c r="Z1291" s="86"/>
      <c r="AA1291" s="82">
        <v>55.46</v>
      </c>
      <c r="AB1291" s="86">
        <v>0.54</v>
      </c>
      <c r="AC1291" s="86">
        <v>13402863.92</v>
      </c>
      <c r="AD1291" s="86">
        <v>13402863.92</v>
      </c>
      <c r="AE1291" s="86">
        <v>0</v>
      </c>
      <c r="AF1291" s="86">
        <v>-181650.36</v>
      </c>
      <c r="AG1291" s="86">
        <v>-253760.46</v>
      </c>
      <c r="AH1291" s="86">
        <v>72110.100000000006</v>
      </c>
      <c r="AI1291" s="86"/>
      <c r="AJ1291" s="86">
        <v>1525756911.3900001</v>
      </c>
      <c r="AK1291" s="82">
        <v>0.87839999999999996</v>
      </c>
      <c r="AL1291" s="82" t="s">
        <v>8654</v>
      </c>
      <c r="AM1291" s="82" t="s">
        <v>4979</v>
      </c>
      <c r="AN1291" s="82">
        <v>794284</v>
      </c>
      <c r="AO1291" s="82" t="s">
        <v>5004</v>
      </c>
      <c r="AP1291" s="82"/>
      <c r="AQ1291" s="83">
        <v>45743</v>
      </c>
      <c r="AR1291" s="83"/>
      <c r="AS1291" s="82">
        <v>0</v>
      </c>
      <c r="AT1291" s="82"/>
      <c r="AU1291" s="83">
        <v>45777</v>
      </c>
      <c r="AV1291" s="82" t="s">
        <v>4979</v>
      </c>
      <c r="AW1291" s="82">
        <v>1</v>
      </c>
      <c r="AX1291" s="83"/>
      <c r="AY1291" s="82" t="s">
        <v>4963</v>
      </c>
      <c r="AZ1291" s="82">
        <v>1</v>
      </c>
      <c r="BA1291" s="82"/>
      <c r="BB1291" s="82"/>
      <c r="BC1291" s="87"/>
      <c r="BD1291" s="87"/>
      <c r="BE1291" s="87"/>
      <c r="BF1291" s="87"/>
      <c r="BG1291" s="82" t="s">
        <v>4888</v>
      </c>
      <c r="BH1291" s="82" t="s">
        <v>8846</v>
      </c>
      <c r="BI1291" s="82"/>
      <c r="BJ1291" s="82"/>
      <c r="BK1291" s="82"/>
      <c r="BL1291" s="86">
        <v>13402863.92</v>
      </c>
      <c r="BM1291" s="82">
        <v>0.87839999999999996</v>
      </c>
      <c r="BN1291" s="82" t="s">
        <v>4984</v>
      </c>
      <c r="BO1291" s="82"/>
      <c r="BP1291" s="88"/>
      <c r="BQ1291" s="88"/>
      <c r="BR1291" s="88"/>
      <c r="BS1291" s="82"/>
      <c r="BT1291" s="85"/>
    </row>
    <row r="1292" spans="1:72" hidden="1">
      <c r="A1292" s="82" t="s">
        <v>5171</v>
      </c>
      <c r="B1292" s="82" t="s">
        <v>9486</v>
      </c>
      <c r="C1292" s="82" t="s">
        <v>2009</v>
      </c>
      <c r="D1292" s="82" t="s">
        <v>9623</v>
      </c>
      <c r="E1292" s="82" t="s">
        <v>9624</v>
      </c>
      <c r="F1292" s="82" t="s">
        <v>4978</v>
      </c>
      <c r="G1292" s="83"/>
      <c r="H1292" s="84">
        <v>230206</v>
      </c>
      <c r="I1292" s="85"/>
      <c r="J1292" s="82">
        <v>100.13</v>
      </c>
      <c r="K1292" s="86">
        <v>0</v>
      </c>
      <c r="L1292" s="82"/>
      <c r="M1292" s="82"/>
      <c r="N1292" s="82"/>
      <c r="O1292" s="82"/>
      <c r="P1292" s="82" t="s">
        <v>8447</v>
      </c>
      <c r="Q1292" s="86"/>
      <c r="R1292" s="82">
        <v>0</v>
      </c>
      <c r="S1292" s="86">
        <v>2302060</v>
      </c>
      <c r="T1292" s="83">
        <v>45777</v>
      </c>
      <c r="U1292" s="82">
        <v>100</v>
      </c>
      <c r="V1292" s="82">
        <v>60747</v>
      </c>
      <c r="W1292" s="82" t="s">
        <v>4961</v>
      </c>
      <c r="X1292" s="82">
        <v>134.76740000000001</v>
      </c>
      <c r="Y1292" s="86">
        <v>31024267.710000001</v>
      </c>
      <c r="Z1292" s="86"/>
      <c r="AA1292" s="82">
        <v>101.92</v>
      </c>
      <c r="AB1292" s="86">
        <v>-1.76</v>
      </c>
      <c r="AC1292" s="86">
        <v>23050526.780000001</v>
      </c>
      <c r="AD1292" s="86">
        <v>23050526.780000001</v>
      </c>
      <c r="AE1292" s="86">
        <v>0</v>
      </c>
      <c r="AF1292" s="86">
        <v>-7973740.9299999997</v>
      </c>
      <c r="AG1292" s="86">
        <v>-7561672.1900000004</v>
      </c>
      <c r="AH1292" s="86">
        <v>-412068.74</v>
      </c>
      <c r="AI1292" s="86"/>
      <c r="AJ1292" s="86">
        <v>1525756911.3900001</v>
      </c>
      <c r="AK1292" s="82">
        <v>1.5107999999999999</v>
      </c>
      <c r="AL1292" s="82" t="s">
        <v>9625</v>
      </c>
      <c r="AM1292" s="82" t="s">
        <v>4979</v>
      </c>
      <c r="AN1292" s="82">
        <v>776308</v>
      </c>
      <c r="AO1292" s="82" t="s">
        <v>8449</v>
      </c>
      <c r="AP1292" s="82"/>
      <c r="AQ1292" s="83"/>
      <c r="AR1292" s="83"/>
      <c r="AS1292" s="82">
        <v>0</v>
      </c>
      <c r="AT1292" s="82"/>
      <c r="AU1292" s="83">
        <v>45777</v>
      </c>
      <c r="AV1292" s="82" t="s">
        <v>4979</v>
      </c>
      <c r="AW1292" s="82">
        <v>10</v>
      </c>
      <c r="AX1292" s="83"/>
      <c r="AY1292" s="82" t="s">
        <v>4963</v>
      </c>
      <c r="AZ1292" s="82">
        <v>1</v>
      </c>
      <c r="BA1292" s="82"/>
      <c r="BB1292" s="82"/>
      <c r="BC1292" s="87"/>
      <c r="BD1292" s="87"/>
      <c r="BE1292" s="87"/>
      <c r="BF1292" s="87"/>
      <c r="BG1292" s="82" t="s">
        <v>4888</v>
      </c>
      <c r="BH1292" s="82" t="s">
        <v>8846</v>
      </c>
      <c r="BI1292" s="82"/>
      <c r="BJ1292" s="82"/>
      <c r="BK1292" s="82"/>
      <c r="BL1292" s="86">
        <v>23050526.780000001</v>
      </c>
      <c r="BM1292" s="82">
        <v>1.5107999999999999</v>
      </c>
      <c r="BN1292" s="82" t="s">
        <v>8400</v>
      </c>
      <c r="BO1292" s="82"/>
      <c r="BP1292" s="88"/>
      <c r="BQ1292" s="88"/>
      <c r="BR1292" s="88"/>
      <c r="BS1292" s="82"/>
      <c r="BT1292" s="85"/>
    </row>
    <row r="1293" spans="1:72" hidden="1">
      <c r="A1293" s="82" t="s">
        <v>5171</v>
      </c>
      <c r="B1293" s="82" t="s">
        <v>9486</v>
      </c>
      <c r="C1293" s="82" t="s">
        <v>2098</v>
      </c>
      <c r="D1293" s="82" t="s">
        <v>3458</v>
      </c>
      <c r="E1293" s="82" t="s">
        <v>12409</v>
      </c>
      <c r="F1293" s="82" t="s">
        <v>4978</v>
      </c>
      <c r="G1293" s="83"/>
      <c r="H1293" s="84">
        <v>98649</v>
      </c>
      <c r="I1293" s="85"/>
      <c r="J1293" s="82">
        <v>176.02</v>
      </c>
      <c r="K1293" s="86">
        <v>0</v>
      </c>
      <c r="L1293" s="82"/>
      <c r="M1293" s="82"/>
      <c r="N1293" s="82"/>
      <c r="O1293" s="82"/>
      <c r="P1293" s="82" t="s">
        <v>4992</v>
      </c>
      <c r="Q1293" s="86"/>
      <c r="R1293" s="82">
        <v>0</v>
      </c>
      <c r="S1293" s="86">
        <v>986490</v>
      </c>
      <c r="T1293" s="83">
        <v>45777</v>
      </c>
      <c r="U1293" s="82">
        <v>100</v>
      </c>
      <c r="V1293" s="82">
        <v>24458</v>
      </c>
      <c r="W1293" s="82" t="s">
        <v>4961</v>
      </c>
      <c r="X1293" s="82">
        <v>272.15089999999998</v>
      </c>
      <c r="Y1293" s="86">
        <v>26847416.879999999</v>
      </c>
      <c r="Z1293" s="86"/>
      <c r="AA1293" s="82">
        <v>182.9</v>
      </c>
      <c r="AB1293" s="86">
        <v>-3.76</v>
      </c>
      <c r="AC1293" s="86">
        <v>17364196.98</v>
      </c>
      <c r="AD1293" s="86">
        <v>17364196.98</v>
      </c>
      <c r="AE1293" s="86">
        <v>0</v>
      </c>
      <c r="AF1293" s="86">
        <v>-9483219.9000000004</v>
      </c>
      <c r="AG1293" s="86">
        <v>-8804514.7799999993</v>
      </c>
      <c r="AH1293" s="86">
        <v>-678705.12</v>
      </c>
      <c r="AI1293" s="86"/>
      <c r="AJ1293" s="86">
        <v>1525756911.3900001</v>
      </c>
      <c r="AK1293" s="82">
        <v>1.1380999999999999</v>
      </c>
      <c r="AL1293" s="82" t="s">
        <v>12410</v>
      </c>
      <c r="AM1293" s="82" t="s">
        <v>4979</v>
      </c>
      <c r="AN1293" s="82">
        <v>75190</v>
      </c>
      <c r="AO1293" s="82" t="s">
        <v>4993</v>
      </c>
      <c r="AP1293" s="82"/>
      <c r="AQ1293" s="83"/>
      <c r="AR1293" s="83"/>
      <c r="AS1293" s="82">
        <v>0</v>
      </c>
      <c r="AT1293" s="82"/>
      <c r="AU1293" s="83">
        <v>45777</v>
      </c>
      <c r="AV1293" s="82" t="s">
        <v>4979</v>
      </c>
      <c r="AW1293" s="82">
        <v>10</v>
      </c>
      <c r="AX1293" s="83"/>
      <c r="AY1293" s="82" t="s">
        <v>4963</v>
      </c>
      <c r="AZ1293" s="82">
        <v>1</v>
      </c>
      <c r="BA1293" s="82"/>
      <c r="BB1293" s="82"/>
      <c r="BC1293" s="87"/>
      <c r="BD1293" s="87"/>
      <c r="BE1293" s="87"/>
      <c r="BF1293" s="87"/>
      <c r="BG1293" s="82" t="s">
        <v>4888</v>
      </c>
      <c r="BH1293" s="82" t="s">
        <v>8846</v>
      </c>
      <c r="BI1293" s="82"/>
      <c r="BJ1293" s="82"/>
      <c r="BK1293" s="82"/>
      <c r="BL1293" s="86">
        <v>17364196.98</v>
      </c>
      <c r="BM1293" s="82">
        <v>1.1380999999999999</v>
      </c>
      <c r="BN1293" s="82" t="s">
        <v>4994</v>
      </c>
      <c r="BO1293" s="82"/>
      <c r="BP1293" s="88"/>
      <c r="BQ1293" s="88"/>
      <c r="BR1293" s="88"/>
      <c r="BS1293" s="82"/>
      <c r="BT1293" s="85"/>
    </row>
    <row r="1294" spans="1:72" hidden="1">
      <c r="A1294" s="82" t="s">
        <v>5171</v>
      </c>
      <c r="B1294" s="82" t="s">
        <v>9486</v>
      </c>
      <c r="C1294" s="82" t="s">
        <v>2251</v>
      </c>
      <c r="D1294" s="82" t="s">
        <v>5459</v>
      </c>
      <c r="E1294" s="82" t="s">
        <v>8556</v>
      </c>
      <c r="F1294" s="82" t="s">
        <v>4978</v>
      </c>
      <c r="G1294" s="83"/>
      <c r="H1294" s="84">
        <v>4312</v>
      </c>
      <c r="I1294" s="85"/>
      <c r="J1294" s="82">
        <v>3640.2</v>
      </c>
      <c r="K1294" s="86">
        <v>0</v>
      </c>
      <c r="L1294" s="82"/>
      <c r="M1294" s="82"/>
      <c r="N1294" s="82"/>
      <c r="O1294" s="82"/>
      <c r="P1294" s="82" t="s">
        <v>8557</v>
      </c>
      <c r="Q1294" s="86"/>
      <c r="R1294" s="82">
        <v>0</v>
      </c>
      <c r="S1294" s="86">
        <v>4312</v>
      </c>
      <c r="T1294" s="83">
        <v>45777</v>
      </c>
      <c r="U1294" s="82">
        <v>100</v>
      </c>
      <c r="V1294" s="82">
        <v>26675</v>
      </c>
      <c r="W1294" s="82" t="s">
        <v>4961</v>
      </c>
      <c r="X1294" s="82">
        <v>3624.6698999999999</v>
      </c>
      <c r="Y1294" s="86">
        <v>15629576.41</v>
      </c>
      <c r="Z1294" s="86"/>
      <c r="AA1294" s="82">
        <v>3647.7</v>
      </c>
      <c r="AB1294" s="86">
        <v>-0.21</v>
      </c>
      <c r="AC1294" s="86">
        <v>15696542.4</v>
      </c>
      <c r="AD1294" s="86">
        <v>15696542.4</v>
      </c>
      <c r="AE1294" s="86">
        <v>0</v>
      </c>
      <c r="AF1294" s="86">
        <v>66965.990000000005</v>
      </c>
      <c r="AG1294" s="86">
        <v>99305.99</v>
      </c>
      <c r="AH1294" s="86">
        <v>-32340</v>
      </c>
      <c r="AI1294" s="86"/>
      <c r="AJ1294" s="86">
        <v>1525756911.3900001</v>
      </c>
      <c r="AK1294" s="82">
        <v>1.0287999999999999</v>
      </c>
      <c r="AL1294" s="82" t="s">
        <v>8558</v>
      </c>
      <c r="AM1294" s="82" t="s">
        <v>4979</v>
      </c>
      <c r="AN1294" s="82">
        <v>7683</v>
      </c>
      <c r="AO1294" s="82" t="s">
        <v>5023</v>
      </c>
      <c r="AP1294" s="82"/>
      <c r="AQ1294" s="83">
        <v>45701</v>
      </c>
      <c r="AR1294" s="83"/>
      <c r="AS1294" s="82">
        <v>0</v>
      </c>
      <c r="AT1294" s="82"/>
      <c r="AU1294" s="83">
        <v>45777</v>
      </c>
      <c r="AV1294" s="82" t="s">
        <v>4979</v>
      </c>
      <c r="AW1294" s="82">
        <v>1</v>
      </c>
      <c r="AX1294" s="83"/>
      <c r="AY1294" s="82" t="s">
        <v>4963</v>
      </c>
      <c r="AZ1294" s="82">
        <v>1</v>
      </c>
      <c r="BA1294" s="82"/>
      <c r="BB1294" s="82"/>
      <c r="BC1294" s="87"/>
      <c r="BD1294" s="87"/>
      <c r="BE1294" s="87"/>
      <c r="BF1294" s="87"/>
      <c r="BG1294" s="82" t="s">
        <v>4888</v>
      </c>
      <c r="BH1294" s="82" t="s">
        <v>8846</v>
      </c>
      <c r="BI1294" s="82"/>
      <c r="BJ1294" s="82"/>
      <c r="BK1294" s="82"/>
      <c r="BL1294" s="86">
        <v>15696542.4</v>
      </c>
      <c r="BM1294" s="82">
        <v>1.0287999999999999</v>
      </c>
      <c r="BN1294" s="82" t="s">
        <v>4994</v>
      </c>
      <c r="BO1294" s="82"/>
      <c r="BP1294" s="88"/>
      <c r="BQ1294" s="88"/>
      <c r="BR1294" s="88"/>
      <c r="BS1294" s="82"/>
      <c r="BT1294" s="85"/>
    </row>
    <row r="1295" spans="1:72" hidden="1">
      <c r="A1295" s="82" t="s">
        <v>5171</v>
      </c>
      <c r="B1295" s="82" t="s">
        <v>9486</v>
      </c>
      <c r="C1295" s="82" t="s">
        <v>2217</v>
      </c>
      <c r="D1295" s="82" t="s">
        <v>20915</v>
      </c>
      <c r="E1295" s="82" t="s">
        <v>20916</v>
      </c>
      <c r="F1295" s="82" t="s">
        <v>4978</v>
      </c>
      <c r="G1295" s="83"/>
      <c r="H1295" s="84">
        <v>0</v>
      </c>
      <c r="I1295" s="85"/>
      <c r="J1295" s="82">
        <v>0</v>
      </c>
      <c r="K1295" s="86">
        <v>0</v>
      </c>
      <c r="L1295" s="82"/>
      <c r="M1295" s="82"/>
      <c r="N1295" s="82"/>
      <c r="O1295" s="82"/>
      <c r="P1295" s="82"/>
      <c r="Q1295" s="86"/>
      <c r="R1295" s="82"/>
      <c r="S1295" s="86"/>
      <c r="T1295" s="83">
        <v>45777</v>
      </c>
      <c r="U1295" s="82">
        <v>100</v>
      </c>
      <c r="V1295" s="82">
        <v>143576</v>
      </c>
      <c r="W1295" s="82" t="s">
        <v>4961</v>
      </c>
      <c r="X1295" s="82"/>
      <c r="Y1295" s="86"/>
      <c r="Z1295" s="86"/>
      <c r="AA1295" s="82"/>
      <c r="AB1295" s="86"/>
      <c r="AC1295" s="86"/>
      <c r="AD1295" s="86"/>
      <c r="AE1295" s="86"/>
      <c r="AF1295" s="86">
        <v>0</v>
      </c>
      <c r="AG1295" s="86">
        <v>8818711.0999999996</v>
      </c>
      <c r="AH1295" s="86">
        <v>-8818711.0999999996</v>
      </c>
      <c r="AI1295" s="86">
        <v>8285488.0700000003</v>
      </c>
      <c r="AJ1295" s="86"/>
      <c r="AK1295" s="82"/>
      <c r="AL1295" s="82"/>
      <c r="AM1295" s="82"/>
      <c r="AN1295" s="82"/>
      <c r="AO1295" s="82"/>
      <c r="AP1295" s="82"/>
      <c r="AQ1295" s="83"/>
      <c r="AR1295" s="83"/>
      <c r="AS1295" s="82"/>
      <c r="AT1295" s="82"/>
      <c r="AU1295" s="83"/>
      <c r="AV1295" s="82"/>
      <c r="AW1295" s="82"/>
      <c r="AX1295" s="83"/>
      <c r="AY1295" s="82"/>
      <c r="AZ1295" s="82"/>
      <c r="BA1295" s="82"/>
      <c r="BB1295" s="82"/>
      <c r="BC1295" s="87"/>
      <c r="BD1295" s="87"/>
      <c r="BE1295" s="87"/>
      <c r="BF1295" s="87"/>
      <c r="BG1295" s="82" t="s">
        <v>4888</v>
      </c>
      <c r="BH1295" s="82" t="s">
        <v>8846</v>
      </c>
      <c r="BI1295" s="82"/>
      <c r="BJ1295" s="82"/>
      <c r="BK1295" s="82"/>
      <c r="BL1295" s="86"/>
      <c r="BM1295" s="82"/>
      <c r="BN1295" s="82"/>
      <c r="BO1295" s="82"/>
      <c r="BP1295" s="88"/>
      <c r="BQ1295" s="88"/>
      <c r="BR1295" s="88"/>
      <c r="BS1295" s="82"/>
      <c r="BT1295" s="85"/>
    </row>
    <row r="1296" spans="1:72" hidden="1">
      <c r="A1296" s="82" t="s">
        <v>5171</v>
      </c>
      <c r="B1296" s="82" t="s">
        <v>9486</v>
      </c>
      <c r="C1296" s="82" t="s">
        <v>2300</v>
      </c>
      <c r="D1296" s="82" t="s">
        <v>5024</v>
      </c>
      <c r="E1296" s="82" t="s">
        <v>5025</v>
      </c>
      <c r="F1296" s="82" t="s">
        <v>4978</v>
      </c>
      <c r="G1296" s="83"/>
      <c r="H1296" s="84">
        <v>150039</v>
      </c>
      <c r="I1296" s="85"/>
      <c r="J1296" s="82">
        <v>211.05</v>
      </c>
      <c r="K1296" s="86">
        <v>0</v>
      </c>
      <c r="L1296" s="82"/>
      <c r="M1296" s="82"/>
      <c r="N1296" s="82"/>
      <c r="O1296" s="82"/>
      <c r="P1296" s="82" t="s">
        <v>4999</v>
      </c>
      <c r="Q1296" s="86"/>
      <c r="R1296" s="82">
        <v>0</v>
      </c>
      <c r="S1296" s="86">
        <v>1500390</v>
      </c>
      <c r="T1296" s="83">
        <v>45777</v>
      </c>
      <c r="U1296" s="82">
        <v>100</v>
      </c>
      <c r="V1296" s="82">
        <v>148424</v>
      </c>
      <c r="W1296" s="82" t="s">
        <v>4961</v>
      </c>
      <c r="X1296" s="82">
        <v>130.19290000000001</v>
      </c>
      <c r="Y1296" s="86">
        <v>19534006.23</v>
      </c>
      <c r="Z1296" s="86"/>
      <c r="AA1296" s="82">
        <v>211.96</v>
      </c>
      <c r="AB1296" s="86">
        <v>-0.43</v>
      </c>
      <c r="AC1296" s="86">
        <v>31665730.949999999</v>
      </c>
      <c r="AD1296" s="86">
        <v>31665730.949999999</v>
      </c>
      <c r="AE1296" s="86">
        <v>0</v>
      </c>
      <c r="AF1296" s="86">
        <v>12131724.720000001</v>
      </c>
      <c r="AG1296" s="86">
        <v>12268260.210000001</v>
      </c>
      <c r="AH1296" s="86">
        <v>-136535.49</v>
      </c>
      <c r="AI1296" s="86"/>
      <c r="AJ1296" s="86">
        <v>1525756911.3900001</v>
      </c>
      <c r="AK1296" s="82">
        <v>2.0754000000000001</v>
      </c>
      <c r="AL1296" s="82" t="s">
        <v>5026</v>
      </c>
      <c r="AM1296" s="82" t="s">
        <v>4979</v>
      </c>
      <c r="AN1296" s="82">
        <v>795338</v>
      </c>
      <c r="AO1296" s="82" t="s">
        <v>5000</v>
      </c>
      <c r="AP1296" s="82"/>
      <c r="AQ1296" s="83">
        <v>45484</v>
      </c>
      <c r="AR1296" s="83"/>
      <c r="AS1296" s="82">
        <v>0</v>
      </c>
      <c r="AT1296" s="82"/>
      <c r="AU1296" s="83">
        <v>45777</v>
      </c>
      <c r="AV1296" s="82" t="s">
        <v>4979</v>
      </c>
      <c r="AW1296" s="82">
        <v>10</v>
      </c>
      <c r="AX1296" s="83"/>
      <c r="AY1296" s="82" t="s">
        <v>4963</v>
      </c>
      <c r="AZ1296" s="82">
        <v>1</v>
      </c>
      <c r="BA1296" s="82"/>
      <c r="BB1296" s="82"/>
      <c r="BC1296" s="87"/>
      <c r="BD1296" s="87"/>
      <c r="BE1296" s="87"/>
      <c r="BF1296" s="87"/>
      <c r="BG1296" s="82" t="s">
        <v>4888</v>
      </c>
      <c r="BH1296" s="82" t="s">
        <v>8846</v>
      </c>
      <c r="BI1296" s="82"/>
      <c r="BJ1296" s="82"/>
      <c r="BK1296" s="82"/>
      <c r="BL1296" s="86">
        <v>31665730.949999999</v>
      </c>
      <c r="BM1296" s="82">
        <v>2.0754000000000001</v>
      </c>
      <c r="BN1296" s="82" t="s">
        <v>4997</v>
      </c>
      <c r="BO1296" s="82"/>
      <c r="BP1296" s="88"/>
      <c r="BQ1296" s="88"/>
      <c r="BR1296" s="88"/>
      <c r="BS1296" s="82"/>
      <c r="BT1296" s="85"/>
    </row>
    <row r="1297" spans="1:72" hidden="1">
      <c r="A1297" s="82" t="s">
        <v>5171</v>
      </c>
      <c r="B1297" s="82" t="s">
        <v>9486</v>
      </c>
      <c r="C1297" s="82" t="s">
        <v>2232</v>
      </c>
      <c r="D1297" s="82" t="s">
        <v>3369</v>
      </c>
      <c r="E1297" s="82" t="s">
        <v>8310</v>
      </c>
      <c r="F1297" s="82" t="s">
        <v>4978</v>
      </c>
      <c r="G1297" s="83"/>
      <c r="H1297" s="84">
        <v>43755</v>
      </c>
      <c r="I1297" s="85"/>
      <c r="J1297" s="82">
        <v>407.4</v>
      </c>
      <c r="K1297" s="86">
        <v>0</v>
      </c>
      <c r="L1297" s="82"/>
      <c r="M1297" s="82"/>
      <c r="N1297" s="82"/>
      <c r="O1297" s="82"/>
      <c r="P1297" s="82" t="s">
        <v>8287</v>
      </c>
      <c r="Q1297" s="86"/>
      <c r="R1297" s="82">
        <v>0</v>
      </c>
      <c r="S1297" s="86">
        <v>437550</v>
      </c>
      <c r="T1297" s="83">
        <v>45777</v>
      </c>
      <c r="U1297" s="82">
        <v>100</v>
      </c>
      <c r="V1297" s="82">
        <v>6732</v>
      </c>
      <c r="W1297" s="82" t="s">
        <v>4961</v>
      </c>
      <c r="X1297" s="82">
        <v>299.9273</v>
      </c>
      <c r="Y1297" s="86">
        <v>13123320.779999999</v>
      </c>
      <c r="Z1297" s="86"/>
      <c r="AA1297" s="82">
        <v>413.5</v>
      </c>
      <c r="AB1297" s="86">
        <v>-1.48</v>
      </c>
      <c r="AC1297" s="86">
        <v>17825787</v>
      </c>
      <c r="AD1297" s="86">
        <v>17825787</v>
      </c>
      <c r="AE1297" s="86">
        <v>0</v>
      </c>
      <c r="AF1297" s="86">
        <v>4702466.22</v>
      </c>
      <c r="AG1297" s="86">
        <v>4969371.72</v>
      </c>
      <c r="AH1297" s="86">
        <v>-266905.5</v>
      </c>
      <c r="AI1297" s="86"/>
      <c r="AJ1297" s="86">
        <v>1525756911.3900001</v>
      </c>
      <c r="AK1297" s="82">
        <v>1.1682999999999999</v>
      </c>
      <c r="AL1297" s="82" t="s">
        <v>8559</v>
      </c>
      <c r="AM1297" s="82" t="s">
        <v>4979</v>
      </c>
      <c r="AN1297" s="82">
        <v>7708</v>
      </c>
      <c r="AO1297" s="82" t="s">
        <v>8280</v>
      </c>
      <c r="AP1297" s="82"/>
      <c r="AQ1297" s="83">
        <v>45734</v>
      </c>
      <c r="AR1297" s="83"/>
      <c r="AS1297" s="82">
        <v>0</v>
      </c>
      <c r="AT1297" s="82"/>
      <c r="AU1297" s="83">
        <v>45777</v>
      </c>
      <c r="AV1297" s="82" t="s">
        <v>4979</v>
      </c>
      <c r="AW1297" s="82">
        <v>10</v>
      </c>
      <c r="AX1297" s="83"/>
      <c r="AY1297" s="82" t="s">
        <v>4963</v>
      </c>
      <c r="AZ1297" s="82">
        <v>1</v>
      </c>
      <c r="BA1297" s="82"/>
      <c r="BB1297" s="82"/>
      <c r="BC1297" s="87"/>
      <c r="BD1297" s="87"/>
      <c r="BE1297" s="87"/>
      <c r="BF1297" s="87"/>
      <c r="BG1297" s="82" t="s">
        <v>4888</v>
      </c>
      <c r="BH1297" s="82" t="s">
        <v>8846</v>
      </c>
      <c r="BI1297" s="82"/>
      <c r="BJ1297" s="82"/>
      <c r="BK1297" s="82"/>
      <c r="BL1297" s="86">
        <v>17825787</v>
      </c>
      <c r="BM1297" s="82">
        <v>1.1682999999999999</v>
      </c>
      <c r="BN1297" s="82" t="s">
        <v>4964</v>
      </c>
      <c r="BO1297" s="82"/>
      <c r="BP1297" s="88"/>
      <c r="BQ1297" s="88"/>
      <c r="BR1297" s="88"/>
      <c r="BS1297" s="82"/>
      <c r="BT1297" s="85"/>
    </row>
    <row r="1298" spans="1:72" hidden="1">
      <c r="A1298" s="82" t="s">
        <v>5171</v>
      </c>
      <c r="B1298" s="82" t="s">
        <v>9486</v>
      </c>
      <c r="C1298" s="82" t="s">
        <v>3449</v>
      </c>
      <c r="D1298" s="82" t="s">
        <v>3448</v>
      </c>
      <c r="E1298" s="82" t="s">
        <v>9609</v>
      </c>
      <c r="F1298" s="82" t="s">
        <v>4978</v>
      </c>
      <c r="G1298" s="83"/>
      <c r="H1298" s="84">
        <v>14305</v>
      </c>
      <c r="I1298" s="85"/>
      <c r="J1298" s="82">
        <v>1310.5</v>
      </c>
      <c r="K1298" s="86">
        <v>0</v>
      </c>
      <c r="L1298" s="82"/>
      <c r="M1298" s="82"/>
      <c r="N1298" s="82"/>
      <c r="O1298" s="82"/>
      <c r="P1298" s="82" t="s">
        <v>5027</v>
      </c>
      <c r="Q1298" s="86"/>
      <c r="R1298" s="82">
        <v>0</v>
      </c>
      <c r="S1298" s="86">
        <v>143050</v>
      </c>
      <c r="T1298" s="83">
        <v>45777</v>
      </c>
      <c r="U1298" s="82">
        <v>100</v>
      </c>
      <c r="V1298" s="82">
        <v>163024</v>
      </c>
      <c r="W1298" s="82" t="s">
        <v>4961</v>
      </c>
      <c r="X1298" s="82">
        <v>1679.2346</v>
      </c>
      <c r="Y1298" s="86">
        <v>24021451.550000001</v>
      </c>
      <c r="Z1298" s="86"/>
      <c r="AA1298" s="82">
        <v>1351.3</v>
      </c>
      <c r="AB1298" s="86">
        <v>-3.02</v>
      </c>
      <c r="AC1298" s="86">
        <v>18746702.5</v>
      </c>
      <c r="AD1298" s="86">
        <v>18746702.5</v>
      </c>
      <c r="AE1298" s="86">
        <v>0</v>
      </c>
      <c r="AF1298" s="86">
        <v>-5274749.05</v>
      </c>
      <c r="AG1298" s="86">
        <v>-4691105.05</v>
      </c>
      <c r="AH1298" s="86">
        <v>-583644</v>
      </c>
      <c r="AI1298" s="86"/>
      <c r="AJ1298" s="86">
        <v>1525756911.3900001</v>
      </c>
      <c r="AK1298" s="82">
        <v>1.2286999999999999</v>
      </c>
      <c r="AL1298" s="82" t="s">
        <v>9610</v>
      </c>
      <c r="AM1298" s="82" t="s">
        <v>4979</v>
      </c>
      <c r="AN1298" s="82">
        <v>797726</v>
      </c>
      <c r="AO1298" s="82" t="s">
        <v>5028</v>
      </c>
      <c r="AP1298" s="82"/>
      <c r="AQ1298" s="83"/>
      <c r="AR1298" s="83"/>
      <c r="AS1298" s="82">
        <v>0</v>
      </c>
      <c r="AT1298" s="82"/>
      <c r="AU1298" s="83">
        <v>45777</v>
      </c>
      <c r="AV1298" s="82" t="s">
        <v>4979</v>
      </c>
      <c r="AW1298" s="82">
        <v>10</v>
      </c>
      <c r="AX1298" s="83"/>
      <c r="AY1298" s="82" t="s">
        <v>4963</v>
      </c>
      <c r="AZ1298" s="82">
        <v>1</v>
      </c>
      <c r="BA1298" s="82"/>
      <c r="BB1298" s="82"/>
      <c r="BC1298" s="87"/>
      <c r="BD1298" s="87"/>
      <c r="BE1298" s="87"/>
      <c r="BF1298" s="87"/>
      <c r="BG1298" s="82" t="s">
        <v>4888</v>
      </c>
      <c r="BH1298" s="82" t="s">
        <v>8846</v>
      </c>
      <c r="BI1298" s="82"/>
      <c r="BJ1298" s="82"/>
      <c r="BK1298" s="82"/>
      <c r="BL1298" s="86">
        <v>18746702.5</v>
      </c>
      <c r="BM1298" s="82">
        <v>1.2286999999999999</v>
      </c>
      <c r="BN1298" s="82" t="s">
        <v>4983</v>
      </c>
      <c r="BO1298" s="82"/>
      <c r="BP1298" s="88"/>
      <c r="BQ1298" s="88"/>
      <c r="BR1298" s="88"/>
      <c r="BS1298" s="82"/>
      <c r="BT1298" s="85"/>
    </row>
    <row r="1299" spans="1:72" hidden="1">
      <c r="A1299" s="82" t="s">
        <v>5171</v>
      </c>
      <c r="B1299" s="82" t="s">
        <v>9486</v>
      </c>
      <c r="C1299" s="82" t="s">
        <v>21111</v>
      </c>
      <c r="D1299" s="82" t="s">
        <v>21267</v>
      </c>
      <c r="E1299" s="82" t="s">
        <v>21268</v>
      </c>
      <c r="F1299" s="82" t="s">
        <v>4978</v>
      </c>
      <c r="G1299" s="83"/>
      <c r="H1299" s="84">
        <v>57219</v>
      </c>
      <c r="I1299" s="85"/>
      <c r="J1299" s="82">
        <v>340.2</v>
      </c>
      <c r="K1299" s="86">
        <v>0</v>
      </c>
      <c r="L1299" s="82"/>
      <c r="M1299" s="82"/>
      <c r="N1299" s="82"/>
      <c r="O1299" s="82"/>
      <c r="P1299" s="82" t="s">
        <v>5039</v>
      </c>
      <c r="Q1299" s="86"/>
      <c r="R1299" s="82">
        <v>0</v>
      </c>
      <c r="S1299" s="86">
        <v>572190</v>
      </c>
      <c r="T1299" s="83">
        <v>45777</v>
      </c>
      <c r="U1299" s="82">
        <v>100</v>
      </c>
      <c r="V1299" s="82">
        <v>180480</v>
      </c>
      <c r="W1299" s="82" t="s">
        <v>4961</v>
      </c>
      <c r="X1299" s="82">
        <v>390.17619999999999</v>
      </c>
      <c r="Y1299" s="86">
        <v>22325492.539999999</v>
      </c>
      <c r="Z1299" s="86"/>
      <c r="AA1299" s="82">
        <v>353.55</v>
      </c>
      <c r="AB1299" s="86">
        <v>-3.78</v>
      </c>
      <c r="AC1299" s="86">
        <v>19465903.800000001</v>
      </c>
      <c r="AD1299" s="86">
        <v>19465903.800000001</v>
      </c>
      <c r="AE1299" s="86">
        <v>0</v>
      </c>
      <c r="AF1299" s="86">
        <v>-2859588.74</v>
      </c>
      <c r="AG1299" s="86">
        <v>-2095715.09</v>
      </c>
      <c r="AH1299" s="86">
        <v>-763873.65</v>
      </c>
      <c r="AI1299" s="86"/>
      <c r="AJ1299" s="86">
        <v>1525756911.3900001</v>
      </c>
      <c r="AK1299" s="82">
        <v>1.2758</v>
      </c>
      <c r="AL1299" s="82" t="s">
        <v>21269</v>
      </c>
      <c r="AM1299" s="82" t="s">
        <v>4979</v>
      </c>
      <c r="AN1299" s="82">
        <v>800581</v>
      </c>
      <c r="AO1299" s="82" t="s">
        <v>5041</v>
      </c>
      <c r="AP1299" s="82"/>
      <c r="AQ1299" s="83"/>
      <c r="AR1299" s="83"/>
      <c r="AS1299" s="82">
        <v>0</v>
      </c>
      <c r="AT1299" s="82"/>
      <c r="AU1299" s="83">
        <v>45777</v>
      </c>
      <c r="AV1299" s="82" t="s">
        <v>4979</v>
      </c>
      <c r="AW1299" s="82">
        <v>10</v>
      </c>
      <c r="AX1299" s="83"/>
      <c r="AY1299" s="82" t="s">
        <v>4963</v>
      </c>
      <c r="AZ1299" s="82">
        <v>1</v>
      </c>
      <c r="BA1299" s="82"/>
      <c r="BB1299" s="82"/>
      <c r="BC1299" s="87"/>
      <c r="BD1299" s="87"/>
      <c r="BE1299" s="87"/>
      <c r="BF1299" s="87"/>
      <c r="BG1299" s="82" t="s">
        <v>4888</v>
      </c>
      <c r="BH1299" s="82" t="s">
        <v>8846</v>
      </c>
      <c r="BI1299" s="82"/>
      <c r="BJ1299" s="82"/>
      <c r="BK1299" s="82"/>
      <c r="BL1299" s="86">
        <v>19465903.800000001</v>
      </c>
      <c r="BM1299" s="82">
        <v>1.2758</v>
      </c>
      <c r="BN1299" s="82" t="s">
        <v>5002</v>
      </c>
      <c r="BO1299" s="82"/>
      <c r="BP1299" s="88"/>
      <c r="BQ1299" s="88"/>
      <c r="BR1299" s="88"/>
      <c r="BS1299" s="82"/>
      <c r="BT1299" s="85"/>
    </row>
    <row r="1300" spans="1:72" hidden="1">
      <c r="A1300" s="82" t="s">
        <v>5171</v>
      </c>
      <c r="B1300" s="82" t="s">
        <v>9486</v>
      </c>
      <c r="C1300" s="82" t="s">
        <v>9101</v>
      </c>
      <c r="D1300" s="82" t="s">
        <v>9102</v>
      </c>
      <c r="E1300" s="82" t="s">
        <v>9103</v>
      </c>
      <c r="F1300" s="82" t="s">
        <v>4978</v>
      </c>
      <c r="G1300" s="83"/>
      <c r="H1300" s="84">
        <v>44844</v>
      </c>
      <c r="I1300" s="85"/>
      <c r="J1300" s="82">
        <v>205.1</v>
      </c>
      <c r="K1300" s="86">
        <v>0</v>
      </c>
      <c r="L1300" s="82"/>
      <c r="M1300" s="82"/>
      <c r="N1300" s="82"/>
      <c r="O1300" s="82"/>
      <c r="P1300" s="82" t="s">
        <v>9104</v>
      </c>
      <c r="Q1300" s="86"/>
      <c r="R1300" s="82">
        <v>0</v>
      </c>
      <c r="S1300" s="86">
        <v>224220</v>
      </c>
      <c r="T1300" s="83">
        <v>45777</v>
      </c>
      <c r="U1300" s="82">
        <v>100</v>
      </c>
      <c r="V1300" s="82">
        <v>167402</v>
      </c>
      <c r="W1300" s="82" t="s">
        <v>4961</v>
      </c>
      <c r="X1300" s="82">
        <v>241.1728</v>
      </c>
      <c r="Y1300" s="86">
        <v>10815155.16</v>
      </c>
      <c r="Z1300" s="86"/>
      <c r="AA1300" s="82">
        <v>213.8</v>
      </c>
      <c r="AB1300" s="86">
        <v>-4.07</v>
      </c>
      <c r="AC1300" s="86">
        <v>9197504.4000000004</v>
      </c>
      <c r="AD1300" s="86">
        <v>9197504.4000000004</v>
      </c>
      <c r="AE1300" s="86">
        <v>0</v>
      </c>
      <c r="AF1300" s="86">
        <v>-1617650.76</v>
      </c>
      <c r="AG1300" s="86">
        <v>-1227507.96</v>
      </c>
      <c r="AH1300" s="86">
        <v>-390142.8</v>
      </c>
      <c r="AI1300" s="86"/>
      <c r="AJ1300" s="86">
        <v>1525756911.3900001</v>
      </c>
      <c r="AK1300" s="82">
        <v>0.6028</v>
      </c>
      <c r="AL1300" s="82" t="s">
        <v>9105</v>
      </c>
      <c r="AM1300" s="82" t="s">
        <v>4979</v>
      </c>
      <c r="AN1300" s="82">
        <v>798230</v>
      </c>
      <c r="AO1300" s="82" t="s">
        <v>9106</v>
      </c>
      <c r="AP1300" s="82"/>
      <c r="AQ1300" s="83">
        <v>45512</v>
      </c>
      <c r="AR1300" s="83"/>
      <c r="AS1300" s="82">
        <v>0</v>
      </c>
      <c r="AT1300" s="82"/>
      <c r="AU1300" s="83">
        <v>45777</v>
      </c>
      <c r="AV1300" s="82" t="s">
        <v>4979</v>
      </c>
      <c r="AW1300" s="82">
        <v>5</v>
      </c>
      <c r="AX1300" s="83"/>
      <c r="AY1300" s="82" t="s">
        <v>4963</v>
      </c>
      <c r="AZ1300" s="82">
        <v>1</v>
      </c>
      <c r="BA1300" s="82"/>
      <c r="BB1300" s="82"/>
      <c r="BC1300" s="87"/>
      <c r="BD1300" s="87"/>
      <c r="BE1300" s="87"/>
      <c r="BF1300" s="87"/>
      <c r="BG1300" s="82" t="s">
        <v>4888</v>
      </c>
      <c r="BH1300" s="82" t="s">
        <v>8846</v>
      </c>
      <c r="BI1300" s="82"/>
      <c r="BJ1300" s="82"/>
      <c r="BK1300" s="82"/>
      <c r="BL1300" s="86">
        <v>9197504.4000000004</v>
      </c>
      <c r="BM1300" s="82">
        <v>0.6028</v>
      </c>
      <c r="BN1300" s="82" t="s">
        <v>8790</v>
      </c>
      <c r="BO1300" s="82"/>
      <c r="BP1300" s="88"/>
      <c r="BQ1300" s="88"/>
      <c r="BR1300" s="88"/>
      <c r="BS1300" s="82"/>
      <c r="BT1300" s="85"/>
    </row>
    <row r="1301" spans="1:72" hidden="1">
      <c r="A1301" s="82" t="s">
        <v>5171</v>
      </c>
      <c r="B1301" s="82" t="s">
        <v>9486</v>
      </c>
      <c r="C1301" s="82" t="s">
        <v>2460</v>
      </c>
      <c r="D1301" s="82" t="s">
        <v>20912</v>
      </c>
      <c r="E1301" s="82" t="s">
        <v>20913</v>
      </c>
      <c r="F1301" s="82" t="s">
        <v>4978</v>
      </c>
      <c r="G1301" s="83"/>
      <c r="H1301" s="84">
        <v>34971</v>
      </c>
      <c r="I1301" s="85"/>
      <c r="J1301" s="82">
        <v>595.15</v>
      </c>
      <c r="K1301" s="86">
        <v>0</v>
      </c>
      <c r="L1301" s="82"/>
      <c r="M1301" s="82"/>
      <c r="N1301" s="82"/>
      <c r="O1301" s="82"/>
      <c r="P1301" s="82" t="s">
        <v>5003</v>
      </c>
      <c r="Q1301" s="86"/>
      <c r="R1301" s="82">
        <v>0</v>
      </c>
      <c r="S1301" s="86">
        <v>69942</v>
      </c>
      <c r="T1301" s="83">
        <v>45777</v>
      </c>
      <c r="U1301" s="82">
        <v>100</v>
      </c>
      <c r="V1301" s="82">
        <v>50226</v>
      </c>
      <c r="W1301" s="82" t="s">
        <v>4961</v>
      </c>
      <c r="X1301" s="82">
        <v>690.46709999999996</v>
      </c>
      <c r="Y1301" s="86">
        <v>24146324.579999998</v>
      </c>
      <c r="Z1301" s="86"/>
      <c r="AA1301" s="82">
        <v>612.4</v>
      </c>
      <c r="AB1301" s="86">
        <v>-2.82</v>
      </c>
      <c r="AC1301" s="86">
        <v>20812990.649999999</v>
      </c>
      <c r="AD1301" s="86">
        <v>20812990.649999999</v>
      </c>
      <c r="AE1301" s="86">
        <v>0</v>
      </c>
      <c r="AF1301" s="86">
        <v>-3333333.93</v>
      </c>
      <c r="AG1301" s="86">
        <v>-2730084.18</v>
      </c>
      <c r="AH1301" s="86">
        <v>-603249.75</v>
      </c>
      <c r="AI1301" s="86"/>
      <c r="AJ1301" s="86">
        <v>1525756911.3900001</v>
      </c>
      <c r="AK1301" s="82">
        <v>1.3641000000000001</v>
      </c>
      <c r="AL1301" s="82" t="s">
        <v>20914</v>
      </c>
      <c r="AM1301" s="82" t="s">
        <v>4979</v>
      </c>
      <c r="AN1301" s="82">
        <v>7801</v>
      </c>
      <c r="AO1301" s="82" t="s">
        <v>5004</v>
      </c>
      <c r="AP1301" s="82"/>
      <c r="AQ1301" s="83"/>
      <c r="AR1301" s="83"/>
      <c r="AS1301" s="82">
        <v>0</v>
      </c>
      <c r="AT1301" s="82"/>
      <c r="AU1301" s="83">
        <v>45777</v>
      </c>
      <c r="AV1301" s="82" t="s">
        <v>4979</v>
      </c>
      <c r="AW1301" s="82">
        <v>2</v>
      </c>
      <c r="AX1301" s="83"/>
      <c r="AY1301" s="82" t="s">
        <v>4963</v>
      </c>
      <c r="AZ1301" s="82">
        <v>1</v>
      </c>
      <c r="BA1301" s="82"/>
      <c r="BB1301" s="82"/>
      <c r="BC1301" s="87"/>
      <c r="BD1301" s="87"/>
      <c r="BE1301" s="87"/>
      <c r="BF1301" s="87"/>
      <c r="BG1301" s="82" t="s">
        <v>4888</v>
      </c>
      <c r="BH1301" s="82" t="s">
        <v>8846</v>
      </c>
      <c r="BI1301" s="82"/>
      <c r="BJ1301" s="82"/>
      <c r="BK1301" s="82"/>
      <c r="BL1301" s="86">
        <v>20812990.649999999</v>
      </c>
      <c r="BM1301" s="82">
        <v>1.3641000000000001</v>
      </c>
      <c r="BN1301" s="82" t="s">
        <v>4984</v>
      </c>
      <c r="BO1301" s="82"/>
      <c r="BP1301" s="88"/>
      <c r="BQ1301" s="88"/>
      <c r="BR1301" s="88"/>
      <c r="BS1301" s="82"/>
      <c r="BT1301" s="85"/>
    </row>
    <row r="1302" spans="1:72" hidden="1">
      <c r="A1302" s="82" t="s">
        <v>5171</v>
      </c>
      <c r="B1302" s="82" t="s">
        <v>9486</v>
      </c>
      <c r="C1302" s="82" t="s">
        <v>2425</v>
      </c>
      <c r="D1302" s="82" t="s">
        <v>3359</v>
      </c>
      <c r="E1302" s="82" t="s">
        <v>8342</v>
      </c>
      <c r="F1302" s="82" t="s">
        <v>4978</v>
      </c>
      <c r="G1302" s="83"/>
      <c r="H1302" s="84">
        <v>22457</v>
      </c>
      <c r="I1302" s="85"/>
      <c r="J1302" s="82">
        <v>1405</v>
      </c>
      <c r="K1302" s="86">
        <v>0</v>
      </c>
      <c r="L1302" s="82"/>
      <c r="M1302" s="82"/>
      <c r="N1302" s="82"/>
      <c r="O1302" s="82"/>
      <c r="P1302" s="82" t="s">
        <v>8294</v>
      </c>
      <c r="Q1302" s="86"/>
      <c r="R1302" s="82">
        <v>0</v>
      </c>
      <c r="S1302" s="86">
        <v>224570</v>
      </c>
      <c r="T1302" s="83">
        <v>45777</v>
      </c>
      <c r="U1302" s="82">
        <v>100</v>
      </c>
      <c r="V1302" s="82">
        <v>6749</v>
      </c>
      <c r="W1302" s="82" t="s">
        <v>4961</v>
      </c>
      <c r="X1302" s="82">
        <v>874.04359999999997</v>
      </c>
      <c r="Y1302" s="86">
        <v>19628398.140000001</v>
      </c>
      <c r="Z1302" s="86"/>
      <c r="AA1302" s="82">
        <v>1399.7</v>
      </c>
      <c r="AB1302" s="86">
        <v>0.38</v>
      </c>
      <c r="AC1302" s="86">
        <v>31552085</v>
      </c>
      <c r="AD1302" s="86">
        <v>31552085</v>
      </c>
      <c r="AE1302" s="86">
        <v>0</v>
      </c>
      <c r="AF1302" s="86">
        <v>11923686.859999999</v>
      </c>
      <c r="AG1302" s="86">
        <v>11804664.76</v>
      </c>
      <c r="AH1302" s="86">
        <v>119022.1</v>
      </c>
      <c r="AI1302" s="86"/>
      <c r="AJ1302" s="86">
        <v>1525756911.3900001</v>
      </c>
      <c r="AK1302" s="82">
        <v>2.0680000000000001</v>
      </c>
      <c r="AL1302" s="82" t="s">
        <v>8343</v>
      </c>
      <c r="AM1302" s="82" t="s">
        <v>4979</v>
      </c>
      <c r="AN1302" s="82">
        <v>7842</v>
      </c>
      <c r="AO1302" s="82" t="s">
        <v>8295</v>
      </c>
      <c r="AP1302" s="82"/>
      <c r="AQ1302" s="83">
        <v>45520</v>
      </c>
      <c r="AR1302" s="83"/>
      <c r="AS1302" s="82">
        <v>0</v>
      </c>
      <c r="AT1302" s="82"/>
      <c r="AU1302" s="83">
        <v>45777</v>
      </c>
      <c r="AV1302" s="82" t="s">
        <v>4979</v>
      </c>
      <c r="AW1302" s="82">
        <v>10</v>
      </c>
      <c r="AX1302" s="83"/>
      <c r="AY1302" s="82" t="s">
        <v>4963</v>
      </c>
      <c r="AZ1302" s="82">
        <v>1</v>
      </c>
      <c r="BA1302" s="82"/>
      <c r="BB1302" s="82"/>
      <c r="BC1302" s="87"/>
      <c r="BD1302" s="87"/>
      <c r="BE1302" s="87"/>
      <c r="BF1302" s="87"/>
      <c r="BG1302" s="82" t="s">
        <v>4888</v>
      </c>
      <c r="BH1302" s="82" t="s">
        <v>8846</v>
      </c>
      <c r="BI1302" s="82"/>
      <c r="BJ1302" s="82"/>
      <c r="BK1302" s="82"/>
      <c r="BL1302" s="86">
        <v>31552085</v>
      </c>
      <c r="BM1302" s="82">
        <v>2.0680000000000001</v>
      </c>
      <c r="BN1302" s="82" t="s">
        <v>4975</v>
      </c>
      <c r="BO1302" s="82"/>
      <c r="BP1302" s="88"/>
      <c r="BQ1302" s="88"/>
      <c r="BR1302" s="88"/>
      <c r="BS1302" s="82"/>
      <c r="BT1302" s="85"/>
    </row>
    <row r="1303" spans="1:72" hidden="1">
      <c r="A1303" s="82" t="s">
        <v>5171</v>
      </c>
      <c r="B1303" s="82" t="s">
        <v>9486</v>
      </c>
      <c r="C1303" s="82" t="s">
        <v>20536</v>
      </c>
      <c r="D1303" s="82" t="s">
        <v>20537</v>
      </c>
      <c r="E1303" s="82" t="s">
        <v>20538</v>
      </c>
      <c r="F1303" s="82" t="s">
        <v>4978</v>
      </c>
      <c r="G1303" s="83"/>
      <c r="H1303" s="84">
        <v>73538</v>
      </c>
      <c r="I1303" s="85"/>
      <c r="J1303" s="82">
        <v>419.25</v>
      </c>
      <c r="K1303" s="86">
        <v>0</v>
      </c>
      <c r="L1303" s="82"/>
      <c r="M1303" s="82"/>
      <c r="N1303" s="82"/>
      <c r="O1303" s="82"/>
      <c r="P1303" s="82" t="s">
        <v>8734</v>
      </c>
      <c r="Q1303" s="86"/>
      <c r="R1303" s="82">
        <v>0</v>
      </c>
      <c r="S1303" s="86">
        <v>735380</v>
      </c>
      <c r="T1303" s="83">
        <v>45777</v>
      </c>
      <c r="U1303" s="82">
        <v>100</v>
      </c>
      <c r="V1303" s="82">
        <v>178086</v>
      </c>
      <c r="W1303" s="82" t="s">
        <v>4961</v>
      </c>
      <c r="X1303" s="82">
        <v>368.74090000000001</v>
      </c>
      <c r="Y1303" s="86">
        <v>27116470.32</v>
      </c>
      <c r="Z1303" s="86"/>
      <c r="AA1303" s="82">
        <v>434.95</v>
      </c>
      <c r="AB1303" s="86">
        <v>-3.61</v>
      </c>
      <c r="AC1303" s="86">
        <v>30830806.5</v>
      </c>
      <c r="AD1303" s="86">
        <v>30830806.5</v>
      </c>
      <c r="AE1303" s="86">
        <v>0</v>
      </c>
      <c r="AF1303" s="86">
        <v>3714336.18</v>
      </c>
      <c r="AG1303" s="86">
        <v>4868882.78</v>
      </c>
      <c r="AH1303" s="86">
        <v>-1154546.6000000001</v>
      </c>
      <c r="AI1303" s="86"/>
      <c r="AJ1303" s="86">
        <v>1525756911.3900001</v>
      </c>
      <c r="AK1303" s="82">
        <v>2.0207000000000002</v>
      </c>
      <c r="AL1303" s="82" t="s">
        <v>20539</v>
      </c>
      <c r="AM1303" s="82" t="s">
        <v>4979</v>
      </c>
      <c r="AN1303" s="82">
        <v>800278</v>
      </c>
      <c r="AO1303" s="82" t="s">
        <v>5067</v>
      </c>
      <c r="AP1303" s="82"/>
      <c r="AQ1303" s="83"/>
      <c r="AR1303" s="83"/>
      <c r="AS1303" s="82">
        <v>0</v>
      </c>
      <c r="AT1303" s="82"/>
      <c r="AU1303" s="83">
        <v>45777</v>
      </c>
      <c r="AV1303" s="82" t="s">
        <v>4979</v>
      </c>
      <c r="AW1303" s="82">
        <v>10</v>
      </c>
      <c r="AX1303" s="83"/>
      <c r="AY1303" s="82" t="s">
        <v>4963</v>
      </c>
      <c r="AZ1303" s="82">
        <v>1</v>
      </c>
      <c r="BA1303" s="82"/>
      <c r="BB1303" s="82"/>
      <c r="BC1303" s="87"/>
      <c r="BD1303" s="87"/>
      <c r="BE1303" s="87"/>
      <c r="BF1303" s="87"/>
      <c r="BG1303" s="82" t="s">
        <v>4888</v>
      </c>
      <c r="BH1303" s="82" t="s">
        <v>8846</v>
      </c>
      <c r="BI1303" s="82"/>
      <c r="BJ1303" s="82"/>
      <c r="BK1303" s="82"/>
      <c r="BL1303" s="86">
        <v>30830806.5</v>
      </c>
      <c r="BM1303" s="82">
        <v>2.0207000000000002</v>
      </c>
      <c r="BN1303" s="82" t="s">
        <v>5068</v>
      </c>
      <c r="BO1303" s="82"/>
      <c r="BP1303" s="88"/>
      <c r="BQ1303" s="88"/>
      <c r="BR1303" s="88"/>
      <c r="BS1303" s="82"/>
      <c r="BT1303" s="85"/>
    </row>
    <row r="1304" spans="1:72" hidden="1">
      <c r="A1304" s="82" t="s">
        <v>5171</v>
      </c>
      <c r="B1304" s="82" t="s">
        <v>9486</v>
      </c>
      <c r="C1304" s="82" t="s">
        <v>2564</v>
      </c>
      <c r="D1304" s="82" t="s">
        <v>5965</v>
      </c>
      <c r="E1304" s="82" t="s">
        <v>8954</v>
      </c>
      <c r="F1304" s="82" t="s">
        <v>4978</v>
      </c>
      <c r="G1304" s="83"/>
      <c r="H1304" s="84">
        <v>55296</v>
      </c>
      <c r="I1304" s="85"/>
      <c r="J1304" s="82">
        <v>524.04999999999995</v>
      </c>
      <c r="K1304" s="86">
        <v>0</v>
      </c>
      <c r="L1304" s="82"/>
      <c r="M1304" s="82"/>
      <c r="N1304" s="82"/>
      <c r="O1304" s="82"/>
      <c r="P1304" s="82" t="s">
        <v>8955</v>
      </c>
      <c r="Q1304" s="86"/>
      <c r="R1304" s="82">
        <v>0</v>
      </c>
      <c r="S1304" s="86">
        <v>55296</v>
      </c>
      <c r="T1304" s="83">
        <v>45777</v>
      </c>
      <c r="U1304" s="82">
        <v>100</v>
      </c>
      <c r="V1304" s="82">
        <v>144081</v>
      </c>
      <c r="W1304" s="82" t="s">
        <v>4961</v>
      </c>
      <c r="X1304" s="82">
        <v>570.0951</v>
      </c>
      <c r="Y1304" s="86">
        <v>31523979.280000001</v>
      </c>
      <c r="Z1304" s="86"/>
      <c r="AA1304" s="82">
        <v>560.35</v>
      </c>
      <c r="AB1304" s="86">
        <v>-6.48</v>
      </c>
      <c r="AC1304" s="86">
        <v>28977868.800000001</v>
      </c>
      <c r="AD1304" s="86">
        <v>28977868.800000001</v>
      </c>
      <c r="AE1304" s="86">
        <v>0</v>
      </c>
      <c r="AF1304" s="86">
        <v>-2546110.48</v>
      </c>
      <c r="AG1304" s="86">
        <v>-538865.68000000005</v>
      </c>
      <c r="AH1304" s="86">
        <v>-2007244.8</v>
      </c>
      <c r="AI1304" s="86"/>
      <c r="AJ1304" s="86">
        <v>1525756911.3900001</v>
      </c>
      <c r="AK1304" s="82">
        <v>1.8992</v>
      </c>
      <c r="AL1304" s="82" t="s">
        <v>8956</v>
      </c>
      <c r="AM1304" s="82" t="s">
        <v>4979</v>
      </c>
      <c r="AN1304" s="82">
        <v>7923</v>
      </c>
      <c r="AO1304" s="82" t="s">
        <v>8789</v>
      </c>
      <c r="AP1304" s="82"/>
      <c r="AQ1304" s="83">
        <v>45701</v>
      </c>
      <c r="AR1304" s="83"/>
      <c r="AS1304" s="82">
        <v>0</v>
      </c>
      <c r="AT1304" s="82"/>
      <c r="AU1304" s="83">
        <v>45777</v>
      </c>
      <c r="AV1304" s="82" t="s">
        <v>4979</v>
      </c>
      <c r="AW1304" s="82">
        <v>1</v>
      </c>
      <c r="AX1304" s="83"/>
      <c r="AY1304" s="82" t="s">
        <v>4963</v>
      </c>
      <c r="AZ1304" s="82">
        <v>1</v>
      </c>
      <c r="BA1304" s="82"/>
      <c r="BB1304" s="82"/>
      <c r="BC1304" s="87"/>
      <c r="BD1304" s="87"/>
      <c r="BE1304" s="87"/>
      <c r="BF1304" s="87"/>
      <c r="BG1304" s="82" t="s">
        <v>4888</v>
      </c>
      <c r="BH1304" s="82" t="s">
        <v>8846</v>
      </c>
      <c r="BI1304" s="82"/>
      <c r="BJ1304" s="82"/>
      <c r="BK1304" s="82"/>
      <c r="BL1304" s="86">
        <v>28977868.800000001</v>
      </c>
      <c r="BM1304" s="82">
        <v>1.8992</v>
      </c>
      <c r="BN1304" s="82" t="s">
        <v>8790</v>
      </c>
      <c r="BO1304" s="82"/>
      <c r="BP1304" s="88"/>
      <c r="BQ1304" s="88"/>
      <c r="BR1304" s="88"/>
      <c r="BS1304" s="82"/>
      <c r="BT1304" s="85"/>
    </row>
    <row r="1305" spans="1:72" hidden="1">
      <c r="A1305" s="82" t="s">
        <v>5171</v>
      </c>
      <c r="B1305" s="82" t="s">
        <v>9486</v>
      </c>
      <c r="C1305" s="82" t="s">
        <v>2593</v>
      </c>
      <c r="D1305" s="82" t="s">
        <v>8830</v>
      </c>
      <c r="E1305" s="82" t="s">
        <v>8831</v>
      </c>
      <c r="F1305" s="82" t="s">
        <v>4978</v>
      </c>
      <c r="G1305" s="83"/>
      <c r="H1305" s="84">
        <v>15736</v>
      </c>
      <c r="I1305" s="85"/>
      <c r="J1305" s="82">
        <v>575.5</v>
      </c>
      <c r="K1305" s="86">
        <v>0</v>
      </c>
      <c r="L1305" s="82"/>
      <c r="M1305" s="82"/>
      <c r="N1305" s="82"/>
      <c r="O1305" s="82"/>
      <c r="P1305" s="82" t="s">
        <v>5039</v>
      </c>
      <c r="Q1305" s="86"/>
      <c r="R1305" s="82">
        <v>0</v>
      </c>
      <c r="S1305" s="86">
        <v>31472</v>
      </c>
      <c r="T1305" s="83">
        <v>45777</v>
      </c>
      <c r="U1305" s="82">
        <v>100</v>
      </c>
      <c r="V1305" s="82">
        <v>164974</v>
      </c>
      <c r="W1305" s="82" t="s">
        <v>4961</v>
      </c>
      <c r="X1305" s="82">
        <v>718.61030000000005</v>
      </c>
      <c r="Y1305" s="86">
        <v>11308051.68</v>
      </c>
      <c r="Z1305" s="86"/>
      <c r="AA1305" s="82">
        <v>599.35</v>
      </c>
      <c r="AB1305" s="86">
        <v>-3.98</v>
      </c>
      <c r="AC1305" s="86">
        <v>9056068</v>
      </c>
      <c r="AD1305" s="86">
        <v>9056068</v>
      </c>
      <c r="AE1305" s="86">
        <v>0</v>
      </c>
      <c r="AF1305" s="86">
        <v>-2251983.6800000002</v>
      </c>
      <c r="AG1305" s="86">
        <v>-1876680.08</v>
      </c>
      <c r="AH1305" s="86">
        <v>-375303.6</v>
      </c>
      <c r="AI1305" s="86"/>
      <c r="AJ1305" s="86">
        <v>1525756911.3900001</v>
      </c>
      <c r="AK1305" s="82">
        <v>0.59350000000000003</v>
      </c>
      <c r="AL1305" s="82" t="s">
        <v>8832</v>
      </c>
      <c r="AM1305" s="82" t="s">
        <v>4979</v>
      </c>
      <c r="AN1305" s="82">
        <v>797930</v>
      </c>
      <c r="AO1305" s="82" t="s">
        <v>5041</v>
      </c>
      <c r="AP1305" s="82"/>
      <c r="AQ1305" s="83"/>
      <c r="AR1305" s="83"/>
      <c r="AS1305" s="82">
        <v>0</v>
      </c>
      <c r="AT1305" s="82"/>
      <c r="AU1305" s="83">
        <v>45777</v>
      </c>
      <c r="AV1305" s="82" t="s">
        <v>4979</v>
      </c>
      <c r="AW1305" s="82">
        <v>2</v>
      </c>
      <c r="AX1305" s="83"/>
      <c r="AY1305" s="82" t="s">
        <v>4963</v>
      </c>
      <c r="AZ1305" s="82">
        <v>1</v>
      </c>
      <c r="BA1305" s="82"/>
      <c r="BB1305" s="82"/>
      <c r="BC1305" s="87"/>
      <c r="BD1305" s="87"/>
      <c r="BE1305" s="87"/>
      <c r="BF1305" s="87"/>
      <c r="BG1305" s="82" t="s">
        <v>4888</v>
      </c>
      <c r="BH1305" s="82" t="s">
        <v>8846</v>
      </c>
      <c r="BI1305" s="82"/>
      <c r="BJ1305" s="82"/>
      <c r="BK1305" s="82"/>
      <c r="BL1305" s="86">
        <v>9056068</v>
      </c>
      <c r="BM1305" s="82">
        <v>0.59350000000000003</v>
      </c>
      <c r="BN1305" s="82" t="s">
        <v>5002</v>
      </c>
      <c r="BO1305" s="82"/>
      <c r="BP1305" s="88"/>
      <c r="BQ1305" s="88"/>
      <c r="BR1305" s="88"/>
      <c r="BS1305" s="82"/>
      <c r="BT1305" s="85"/>
    </row>
    <row r="1306" spans="1:72" hidden="1">
      <c r="A1306" s="82" t="s">
        <v>5171</v>
      </c>
      <c r="B1306" s="82" t="s">
        <v>9486</v>
      </c>
      <c r="C1306" s="82" t="s">
        <v>2600</v>
      </c>
      <c r="D1306" s="82" t="s">
        <v>3491</v>
      </c>
      <c r="E1306" s="82" t="s">
        <v>9614</v>
      </c>
      <c r="F1306" s="82" t="s">
        <v>4978</v>
      </c>
      <c r="G1306" s="83"/>
      <c r="H1306" s="84">
        <v>20313</v>
      </c>
      <c r="I1306" s="85"/>
      <c r="J1306" s="82">
        <v>974.75</v>
      </c>
      <c r="K1306" s="86">
        <v>0</v>
      </c>
      <c r="L1306" s="82"/>
      <c r="M1306" s="82"/>
      <c r="N1306" s="82"/>
      <c r="O1306" s="82"/>
      <c r="P1306" s="82" t="s">
        <v>9615</v>
      </c>
      <c r="Q1306" s="86"/>
      <c r="R1306" s="82">
        <v>0</v>
      </c>
      <c r="S1306" s="86">
        <v>203130</v>
      </c>
      <c r="T1306" s="83">
        <v>45777</v>
      </c>
      <c r="U1306" s="82">
        <v>100</v>
      </c>
      <c r="V1306" s="82">
        <v>6760</v>
      </c>
      <c r="W1306" s="82" t="s">
        <v>4961</v>
      </c>
      <c r="X1306" s="82">
        <v>1301.9858999999999</v>
      </c>
      <c r="Y1306" s="86">
        <v>26447239.239999998</v>
      </c>
      <c r="Z1306" s="86"/>
      <c r="AA1306" s="82">
        <v>941.85</v>
      </c>
      <c r="AB1306" s="86">
        <v>3.49</v>
      </c>
      <c r="AC1306" s="86">
        <v>19800096.75</v>
      </c>
      <c r="AD1306" s="86">
        <v>19800096.75</v>
      </c>
      <c r="AE1306" s="86">
        <v>0</v>
      </c>
      <c r="AF1306" s="86">
        <v>-6647142.4900000002</v>
      </c>
      <c r="AG1306" s="86">
        <v>-7315440.1900000004</v>
      </c>
      <c r="AH1306" s="86">
        <v>668297.69999999995</v>
      </c>
      <c r="AI1306" s="86"/>
      <c r="AJ1306" s="86">
        <v>1525756911.3900001</v>
      </c>
      <c r="AK1306" s="82">
        <v>1.2977000000000001</v>
      </c>
      <c r="AL1306" s="82" t="s">
        <v>9616</v>
      </c>
      <c r="AM1306" s="82" t="s">
        <v>4979</v>
      </c>
      <c r="AN1306" s="82">
        <v>7946</v>
      </c>
      <c r="AO1306" s="82" t="s">
        <v>8449</v>
      </c>
      <c r="AP1306" s="82"/>
      <c r="AQ1306" s="83"/>
      <c r="AR1306" s="83"/>
      <c r="AS1306" s="82">
        <v>0</v>
      </c>
      <c r="AT1306" s="82"/>
      <c r="AU1306" s="83">
        <v>45777</v>
      </c>
      <c r="AV1306" s="82" t="s">
        <v>4979</v>
      </c>
      <c r="AW1306" s="82">
        <v>10</v>
      </c>
      <c r="AX1306" s="83"/>
      <c r="AY1306" s="82" t="s">
        <v>4963</v>
      </c>
      <c r="AZ1306" s="82">
        <v>1</v>
      </c>
      <c r="BA1306" s="82"/>
      <c r="BB1306" s="82"/>
      <c r="BC1306" s="87"/>
      <c r="BD1306" s="87"/>
      <c r="BE1306" s="87"/>
      <c r="BF1306" s="87"/>
      <c r="BG1306" s="82" t="s">
        <v>4888</v>
      </c>
      <c r="BH1306" s="82" t="s">
        <v>8846</v>
      </c>
      <c r="BI1306" s="82"/>
      <c r="BJ1306" s="82"/>
      <c r="BK1306" s="82"/>
      <c r="BL1306" s="86">
        <v>19800096.75</v>
      </c>
      <c r="BM1306" s="82">
        <v>1.2977000000000001</v>
      </c>
      <c r="BN1306" s="82" t="s">
        <v>8400</v>
      </c>
      <c r="BO1306" s="82"/>
      <c r="BP1306" s="88"/>
      <c r="BQ1306" s="88"/>
      <c r="BR1306" s="88"/>
      <c r="BS1306" s="82"/>
      <c r="BT1306" s="85"/>
    </row>
    <row r="1307" spans="1:72" hidden="1">
      <c r="A1307" s="82" t="s">
        <v>5171</v>
      </c>
      <c r="B1307" s="82" t="s">
        <v>9486</v>
      </c>
      <c r="C1307" s="82" t="s">
        <v>2626</v>
      </c>
      <c r="D1307" s="82" t="s">
        <v>5153</v>
      </c>
      <c r="E1307" s="82" t="s">
        <v>20540</v>
      </c>
      <c r="F1307" s="82" t="s">
        <v>4978</v>
      </c>
      <c r="G1307" s="83"/>
      <c r="H1307" s="84">
        <v>19831</v>
      </c>
      <c r="I1307" s="85"/>
      <c r="J1307" s="82">
        <v>644.29999999999995</v>
      </c>
      <c r="K1307" s="86">
        <v>0</v>
      </c>
      <c r="L1307" s="82"/>
      <c r="M1307" s="82"/>
      <c r="N1307" s="82"/>
      <c r="O1307" s="82"/>
      <c r="P1307" s="82" t="s">
        <v>20541</v>
      </c>
      <c r="Q1307" s="86"/>
      <c r="R1307" s="82">
        <v>0</v>
      </c>
      <c r="S1307" s="86">
        <v>99155</v>
      </c>
      <c r="T1307" s="83">
        <v>45777</v>
      </c>
      <c r="U1307" s="82">
        <v>100</v>
      </c>
      <c r="V1307" s="82">
        <v>71004</v>
      </c>
      <c r="W1307" s="82" t="s">
        <v>4961</v>
      </c>
      <c r="X1307" s="82">
        <v>939.16719999999998</v>
      </c>
      <c r="Y1307" s="86">
        <v>18624624.82</v>
      </c>
      <c r="Z1307" s="86"/>
      <c r="AA1307" s="82">
        <v>657.65</v>
      </c>
      <c r="AB1307" s="86">
        <v>-2.0299999999999998</v>
      </c>
      <c r="AC1307" s="86">
        <v>12777113.300000001</v>
      </c>
      <c r="AD1307" s="86">
        <v>12777113.300000001</v>
      </c>
      <c r="AE1307" s="86">
        <v>0</v>
      </c>
      <c r="AF1307" s="86">
        <v>-5847511.5199999996</v>
      </c>
      <c r="AG1307" s="86">
        <v>-5582767.6699999999</v>
      </c>
      <c r="AH1307" s="86">
        <v>-264743.84999999998</v>
      </c>
      <c r="AI1307" s="86"/>
      <c r="AJ1307" s="86">
        <v>1525756911.3900001</v>
      </c>
      <c r="AK1307" s="82">
        <v>0.83740000000000003</v>
      </c>
      <c r="AL1307" s="82" t="s">
        <v>20542</v>
      </c>
      <c r="AM1307" s="82" t="s">
        <v>4979</v>
      </c>
      <c r="AN1307" s="82">
        <v>778947</v>
      </c>
      <c r="AO1307" s="82" t="s">
        <v>4998</v>
      </c>
      <c r="AP1307" s="82"/>
      <c r="AQ1307" s="83"/>
      <c r="AR1307" s="83"/>
      <c r="AS1307" s="82">
        <v>0</v>
      </c>
      <c r="AT1307" s="82"/>
      <c r="AU1307" s="83">
        <v>45777</v>
      </c>
      <c r="AV1307" s="82" t="s">
        <v>4979</v>
      </c>
      <c r="AW1307" s="82">
        <v>5</v>
      </c>
      <c r="AX1307" s="83"/>
      <c r="AY1307" s="82" t="s">
        <v>4963</v>
      </c>
      <c r="AZ1307" s="82">
        <v>1</v>
      </c>
      <c r="BA1307" s="82"/>
      <c r="BB1307" s="82"/>
      <c r="BC1307" s="87"/>
      <c r="BD1307" s="87"/>
      <c r="BE1307" s="87"/>
      <c r="BF1307" s="87"/>
      <c r="BG1307" s="82" t="s">
        <v>4888</v>
      </c>
      <c r="BH1307" s="82" t="s">
        <v>8846</v>
      </c>
      <c r="BI1307" s="82"/>
      <c r="BJ1307" s="82"/>
      <c r="BK1307" s="82"/>
      <c r="BL1307" s="86">
        <v>12777113.300000001</v>
      </c>
      <c r="BM1307" s="82">
        <v>0.83740000000000003</v>
      </c>
      <c r="BN1307" s="82" t="s">
        <v>4998</v>
      </c>
      <c r="BO1307" s="82"/>
      <c r="BP1307" s="88"/>
      <c r="BQ1307" s="88"/>
      <c r="BR1307" s="88"/>
      <c r="BS1307" s="82"/>
      <c r="BT1307" s="85"/>
    </row>
    <row r="1308" spans="1:72" hidden="1">
      <c r="A1308" s="82" t="s">
        <v>5171</v>
      </c>
      <c r="B1308" s="82" t="s">
        <v>9486</v>
      </c>
      <c r="C1308" s="82" t="s">
        <v>2768</v>
      </c>
      <c r="D1308" s="82" t="s">
        <v>5154</v>
      </c>
      <c r="E1308" s="82" t="s">
        <v>5155</v>
      </c>
      <c r="F1308" s="82" t="s">
        <v>4978</v>
      </c>
      <c r="G1308" s="83"/>
      <c r="H1308" s="84">
        <v>24121</v>
      </c>
      <c r="I1308" s="85"/>
      <c r="J1308" s="82">
        <v>730.95</v>
      </c>
      <c r="K1308" s="86">
        <v>0</v>
      </c>
      <c r="L1308" s="82"/>
      <c r="M1308" s="82"/>
      <c r="N1308" s="82"/>
      <c r="O1308" s="82"/>
      <c r="P1308" s="82" t="s">
        <v>5066</v>
      </c>
      <c r="Q1308" s="86"/>
      <c r="R1308" s="82">
        <v>0</v>
      </c>
      <c r="S1308" s="86">
        <v>241210</v>
      </c>
      <c r="T1308" s="83">
        <v>45777</v>
      </c>
      <c r="U1308" s="82">
        <v>100</v>
      </c>
      <c r="V1308" s="82">
        <v>161074</v>
      </c>
      <c r="W1308" s="82" t="s">
        <v>4961</v>
      </c>
      <c r="X1308" s="82">
        <v>689.14369999999997</v>
      </c>
      <c r="Y1308" s="86">
        <v>16622836.02</v>
      </c>
      <c r="Z1308" s="86"/>
      <c r="AA1308" s="82">
        <v>742.1</v>
      </c>
      <c r="AB1308" s="86">
        <v>-1.5</v>
      </c>
      <c r="AC1308" s="86">
        <v>17631244.949999999</v>
      </c>
      <c r="AD1308" s="86">
        <v>17631244.949999999</v>
      </c>
      <c r="AE1308" s="86">
        <v>0</v>
      </c>
      <c r="AF1308" s="86">
        <v>1008408.93</v>
      </c>
      <c r="AG1308" s="86">
        <v>1277358.0800000001</v>
      </c>
      <c r="AH1308" s="86">
        <v>-268949.15000000002</v>
      </c>
      <c r="AI1308" s="86"/>
      <c r="AJ1308" s="86">
        <v>1525756911.3900001</v>
      </c>
      <c r="AK1308" s="82">
        <v>1.1556</v>
      </c>
      <c r="AL1308" s="82" t="s">
        <v>5156</v>
      </c>
      <c r="AM1308" s="82" t="s">
        <v>4979</v>
      </c>
      <c r="AN1308" s="82">
        <v>797427</v>
      </c>
      <c r="AO1308" s="82" t="s">
        <v>5067</v>
      </c>
      <c r="AP1308" s="82"/>
      <c r="AQ1308" s="83"/>
      <c r="AR1308" s="83"/>
      <c r="AS1308" s="82">
        <v>0</v>
      </c>
      <c r="AT1308" s="82"/>
      <c r="AU1308" s="83">
        <v>45777</v>
      </c>
      <c r="AV1308" s="82" t="s">
        <v>4979</v>
      </c>
      <c r="AW1308" s="82">
        <v>10</v>
      </c>
      <c r="AX1308" s="83"/>
      <c r="AY1308" s="82" t="s">
        <v>4963</v>
      </c>
      <c r="AZ1308" s="82">
        <v>1</v>
      </c>
      <c r="BA1308" s="82"/>
      <c r="BB1308" s="82"/>
      <c r="BC1308" s="87"/>
      <c r="BD1308" s="87"/>
      <c r="BE1308" s="87"/>
      <c r="BF1308" s="87"/>
      <c r="BG1308" s="82" t="s">
        <v>4888</v>
      </c>
      <c r="BH1308" s="82" t="s">
        <v>8846</v>
      </c>
      <c r="BI1308" s="82"/>
      <c r="BJ1308" s="82"/>
      <c r="BK1308" s="82"/>
      <c r="BL1308" s="86">
        <v>17631244.949999999</v>
      </c>
      <c r="BM1308" s="82">
        <v>1.1556</v>
      </c>
      <c r="BN1308" s="82" t="s">
        <v>5068</v>
      </c>
      <c r="BO1308" s="82"/>
      <c r="BP1308" s="88"/>
      <c r="BQ1308" s="88"/>
      <c r="BR1308" s="88"/>
      <c r="BS1308" s="82"/>
      <c r="BT1308" s="85"/>
    </row>
    <row r="1309" spans="1:72" hidden="1">
      <c r="A1309" s="82" t="s">
        <v>5171</v>
      </c>
      <c r="B1309" s="82" t="s">
        <v>9486</v>
      </c>
      <c r="C1309" s="82" t="s">
        <v>2588</v>
      </c>
      <c r="D1309" s="82" t="s">
        <v>5258</v>
      </c>
      <c r="E1309" s="82" t="s">
        <v>8321</v>
      </c>
      <c r="F1309" s="82" t="s">
        <v>4978</v>
      </c>
      <c r="G1309" s="83"/>
      <c r="H1309" s="84">
        <v>39667</v>
      </c>
      <c r="I1309" s="85"/>
      <c r="J1309" s="82">
        <v>788.65</v>
      </c>
      <c r="K1309" s="86">
        <v>0</v>
      </c>
      <c r="L1309" s="82"/>
      <c r="M1309" s="82"/>
      <c r="N1309" s="82"/>
      <c r="O1309" s="82"/>
      <c r="P1309" s="82" t="s">
        <v>4973</v>
      </c>
      <c r="Q1309" s="86"/>
      <c r="R1309" s="82">
        <v>0</v>
      </c>
      <c r="S1309" s="86">
        <v>39667</v>
      </c>
      <c r="T1309" s="83">
        <v>45777</v>
      </c>
      <c r="U1309" s="82">
        <v>100</v>
      </c>
      <c r="V1309" s="82">
        <v>6783</v>
      </c>
      <c r="W1309" s="82" t="s">
        <v>4961</v>
      </c>
      <c r="X1309" s="82">
        <v>646.16499999999996</v>
      </c>
      <c r="Y1309" s="86">
        <v>25631427.609999999</v>
      </c>
      <c r="Z1309" s="86"/>
      <c r="AA1309" s="82">
        <v>812.55</v>
      </c>
      <c r="AB1309" s="86">
        <v>-2.94</v>
      </c>
      <c r="AC1309" s="86">
        <v>31283379.550000001</v>
      </c>
      <c r="AD1309" s="86">
        <v>31283379.550000001</v>
      </c>
      <c r="AE1309" s="86">
        <v>0</v>
      </c>
      <c r="AF1309" s="86">
        <v>5651951.9400000004</v>
      </c>
      <c r="AG1309" s="86">
        <v>6599993.2400000002</v>
      </c>
      <c r="AH1309" s="86">
        <v>-948041.3</v>
      </c>
      <c r="AI1309" s="86"/>
      <c r="AJ1309" s="86">
        <v>1525756911.3900001</v>
      </c>
      <c r="AK1309" s="82">
        <v>2.0503999999999998</v>
      </c>
      <c r="AL1309" s="82" t="s">
        <v>8564</v>
      </c>
      <c r="AM1309" s="82" t="s">
        <v>4979</v>
      </c>
      <c r="AN1309" s="82">
        <v>8119</v>
      </c>
      <c r="AO1309" s="82" t="s">
        <v>4962</v>
      </c>
      <c r="AP1309" s="82"/>
      <c r="AQ1309" s="83">
        <v>45433</v>
      </c>
      <c r="AR1309" s="83"/>
      <c r="AS1309" s="82">
        <v>0</v>
      </c>
      <c r="AT1309" s="82"/>
      <c r="AU1309" s="83">
        <v>45777</v>
      </c>
      <c r="AV1309" s="82" t="s">
        <v>4979</v>
      </c>
      <c r="AW1309" s="82">
        <v>1</v>
      </c>
      <c r="AX1309" s="83"/>
      <c r="AY1309" s="82" t="s">
        <v>4963</v>
      </c>
      <c r="AZ1309" s="82">
        <v>1</v>
      </c>
      <c r="BA1309" s="82"/>
      <c r="BB1309" s="82"/>
      <c r="BC1309" s="87"/>
      <c r="BD1309" s="87"/>
      <c r="BE1309" s="87"/>
      <c r="BF1309" s="87"/>
      <c r="BG1309" s="82" t="s">
        <v>4888</v>
      </c>
      <c r="BH1309" s="82" t="s">
        <v>8846</v>
      </c>
      <c r="BI1309" s="82"/>
      <c r="BJ1309" s="82"/>
      <c r="BK1309" s="82"/>
      <c r="BL1309" s="86">
        <v>31283379.550000001</v>
      </c>
      <c r="BM1309" s="82">
        <v>2.0503999999999998</v>
      </c>
      <c r="BN1309" s="82" t="s">
        <v>4964</v>
      </c>
      <c r="BO1309" s="82"/>
      <c r="BP1309" s="88"/>
      <c r="BQ1309" s="88"/>
      <c r="BR1309" s="88"/>
      <c r="BS1309" s="82"/>
      <c r="BT1309" s="85"/>
    </row>
    <row r="1310" spans="1:72" hidden="1">
      <c r="A1310" s="82" t="s">
        <v>5171</v>
      </c>
      <c r="B1310" s="82" t="s">
        <v>9486</v>
      </c>
      <c r="C1310" s="82" t="s">
        <v>2849</v>
      </c>
      <c r="D1310" s="82" t="s">
        <v>8565</v>
      </c>
      <c r="E1310" s="82" t="s">
        <v>8566</v>
      </c>
      <c r="F1310" s="82" t="s">
        <v>4978</v>
      </c>
      <c r="G1310" s="83"/>
      <c r="H1310" s="84">
        <v>6914</v>
      </c>
      <c r="I1310" s="85"/>
      <c r="J1310" s="82">
        <v>1832.3</v>
      </c>
      <c r="K1310" s="86">
        <v>0</v>
      </c>
      <c r="L1310" s="82"/>
      <c r="M1310" s="82"/>
      <c r="N1310" s="82"/>
      <c r="O1310" s="82"/>
      <c r="P1310" s="82" t="s">
        <v>4999</v>
      </c>
      <c r="Q1310" s="86"/>
      <c r="R1310" s="82">
        <v>0</v>
      </c>
      <c r="S1310" s="86">
        <v>6914</v>
      </c>
      <c r="T1310" s="83">
        <v>45777</v>
      </c>
      <c r="U1310" s="82">
        <v>100</v>
      </c>
      <c r="V1310" s="82">
        <v>6789</v>
      </c>
      <c r="W1310" s="82" t="s">
        <v>4961</v>
      </c>
      <c r="X1310" s="82">
        <v>570.93799999999999</v>
      </c>
      <c r="Y1310" s="86">
        <v>3947465.44</v>
      </c>
      <c r="Z1310" s="86"/>
      <c r="AA1310" s="82">
        <v>1805.5</v>
      </c>
      <c r="AB1310" s="86">
        <v>1.48</v>
      </c>
      <c r="AC1310" s="86">
        <v>12668522.199999999</v>
      </c>
      <c r="AD1310" s="86">
        <v>12668522.199999999</v>
      </c>
      <c r="AE1310" s="86">
        <v>0</v>
      </c>
      <c r="AF1310" s="86">
        <v>8721056.7599999998</v>
      </c>
      <c r="AG1310" s="86">
        <v>8535761.5600000005</v>
      </c>
      <c r="AH1310" s="86">
        <v>185295.2</v>
      </c>
      <c r="AI1310" s="86"/>
      <c r="AJ1310" s="86">
        <v>1525756911.3900001</v>
      </c>
      <c r="AK1310" s="82">
        <v>0.83030000000000004</v>
      </c>
      <c r="AL1310" s="82" t="s">
        <v>8567</v>
      </c>
      <c r="AM1310" s="82" t="s">
        <v>4979</v>
      </c>
      <c r="AN1310" s="82">
        <v>8183</v>
      </c>
      <c r="AO1310" s="82" t="s">
        <v>5000</v>
      </c>
      <c r="AP1310" s="82"/>
      <c r="AQ1310" s="83">
        <v>45693</v>
      </c>
      <c r="AR1310" s="83"/>
      <c r="AS1310" s="82">
        <v>0</v>
      </c>
      <c r="AT1310" s="82"/>
      <c r="AU1310" s="83">
        <v>45777</v>
      </c>
      <c r="AV1310" s="82" t="s">
        <v>4979</v>
      </c>
      <c r="AW1310" s="82">
        <v>1</v>
      </c>
      <c r="AX1310" s="83"/>
      <c r="AY1310" s="82" t="s">
        <v>4963</v>
      </c>
      <c r="AZ1310" s="82">
        <v>1</v>
      </c>
      <c r="BA1310" s="82"/>
      <c r="BB1310" s="82"/>
      <c r="BC1310" s="87"/>
      <c r="BD1310" s="87"/>
      <c r="BE1310" s="87"/>
      <c r="BF1310" s="87"/>
      <c r="BG1310" s="82" t="s">
        <v>4888</v>
      </c>
      <c r="BH1310" s="82" t="s">
        <v>8846</v>
      </c>
      <c r="BI1310" s="82"/>
      <c r="BJ1310" s="82"/>
      <c r="BK1310" s="82"/>
      <c r="BL1310" s="86">
        <v>12668522.199999999</v>
      </c>
      <c r="BM1310" s="82">
        <v>0.83030000000000004</v>
      </c>
      <c r="BN1310" s="82" t="s">
        <v>4997</v>
      </c>
      <c r="BO1310" s="82"/>
      <c r="BP1310" s="88"/>
      <c r="BQ1310" s="88"/>
      <c r="BR1310" s="88"/>
      <c r="BS1310" s="82"/>
      <c r="BT1310" s="85"/>
    </row>
    <row r="1311" spans="1:72" hidden="1">
      <c r="A1311" s="82" t="s">
        <v>5171</v>
      </c>
      <c r="B1311" s="82" t="s">
        <v>9486</v>
      </c>
      <c r="C1311" s="82" t="s">
        <v>2931</v>
      </c>
      <c r="D1311" s="82" t="s">
        <v>3370</v>
      </c>
      <c r="E1311" s="82" t="s">
        <v>8492</v>
      </c>
      <c r="F1311" s="82" t="s">
        <v>4978</v>
      </c>
      <c r="G1311" s="83"/>
      <c r="H1311" s="84">
        <v>129157</v>
      </c>
      <c r="I1311" s="85"/>
      <c r="J1311" s="82">
        <v>384.4</v>
      </c>
      <c r="K1311" s="86">
        <v>0</v>
      </c>
      <c r="L1311" s="82"/>
      <c r="M1311" s="82"/>
      <c r="N1311" s="82"/>
      <c r="O1311" s="82"/>
      <c r="P1311" s="82" t="s">
        <v>8493</v>
      </c>
      <c r="Q1311" s="86"/>
      <c r="R1311" s="82">
        <v>0</v>
      </c>
      <c r="S1311" s="86">
        <v>129157</v>
      </c>
      <c r="T1311" s="83">
        <v>45777</v>
      </c>
      <c r="U1311" s="82">
        <v>100</v>
      </c>
      <c r="V1311" s="82">
        <v>6812</v>
      </c>
      <c r="W1311" s="82" t="s">
        <v>4961</v>
      </c>
      <c r="X1311" s="82">
        <v>439.45319999999998</v>
      </c>
      <c r="Y1311" s="86">
        <v>56758452.829999998</v>
      </c>
      <c r="Z1311" s="86"/>
      <c r="AA1311" s="82">
        <v>393.35</v>
      </c>
      <c r="AB1311" s="86">
        <v>-2.2799999999999998</v>
      </c>
      <c r="AC1311" s="86">
        <v>49647950.799999997</v>
      </c>
      <c r="AD1311" s="86">
        <v>49647950.799999997</v>
      </c>
      <c r="AE1311" s="86">
        <v>0</v>
      </c>
      <c r="AF1311" s="86">
        <v>-7110502.0300000003</v>
      </c>
      <c r="AG1311" s="86">
        <v>-6092469.6900000004</v>
      </c>
      <c r="AH1311" s="86">
        <v>-1018032.34</v>
      </c>
      <c r="AI1311" s="86"/>
      <c r="AJ1311" s="86">
        <v>1525756911.3900001</v>
      </c>
      <c r="AK1311" s="82">
        <v>3.254</v>
      </c>
      <c r="AL1311" s="82" t="s">
        <v>8494</v>
      </c>
      <c r="AM1311" s="82" t="s">
        <v>4979</v>
      </c>
      <c r="AN1311" s="82">
        <v>8265</v>
      </c>
      <c r="AO1311" s="82" t="s">
        <v>8309</v>
      </c>
      <c r="AP1311" s="82"/>
      <c r="AQ1311" s="83"/>
      <c r="AR1311" s="83"/>
      <c r="AS1311" s="82">
        <v>0</v>
      </c>
      <c r="AT1311" s="82"/>
      <c r="AU1311" s="83">
        <v>45777</v>
      </c>
      <c r="AV1311" s="82" t="s">
        <v>4979</v>
      </c>
      <c r="AW1311" s="82">
        <v>1</v>
      </c>
      <c r="AX1311" s="83"/>
      <c r="AY1311" s="82" t="s">
        <v>4963</v>
      </c>
      <c r="AZ1311" s="82">
        <v>1</v>
      </c>
      <c r="BA1311" s="82"/>
      <c r="BB1311" s="82"/>
      <c r="BC1311" s="87"/>
      <c r="BD1311" s="87"/>
      <c r="BE1311" s="87"/>
      <c r="BF1311" s="87"/>
      <c r="BG1311" s="82" t="s">
        <v>4888</v>
      </c>
      <c r="BH1311" s="82" t="s">
        <v>8846</v>
      </c>
      <c r="BI1311" s="82"/>
      <c r="BJ1311" s="82"/>
      <c r="BK1311" s="82"/>
      <c r="BL1311" s="86">
        <v>49647950.799999997</v>
      </c>
      <c r="BM1311" s="82">
        <v>3.254</v>
      </c>
      <c r="BN1311" s="82" t="s">
        <v>8309</v>
      </c>
      <c r="BO1311" s="82"/>
      <c r="BP1311" s="88"/>
      <c r="BQ1311" s="88"/>
      <c r="BR1311" s="88"/>
      <c r="BS1311" s="82"/>
      <c r="BT1311" s="85"/>
    </row>
    <row r="1312" spans="1:72" hidden="1">
      <c r="A1312" s="82" t="s">
        <v>5171</v>
      </c>
      <c r="B1312" s="82" t="s">
        <v>9486</v>
      </c>
      <c r="C1312" s="82" t="s">
        <v>2935</v>
      </c>
      <c r="D1312" s="82" t="s">
        <v>3387</v>
      </c>
      <c r="E1312" s="82" t="s">
        <v>9235</v>
      </c>
      <c r="F1312" s="82" t="s">
        <v>4978</v>
      </c>
      <c r="G1312" s="83"/>
      <c r="H1312" s="84">
        <v>17066</v>
      </c>
      <c r="I1312" s="85"/>
      <c r="J1312" s="82">
        <v>657.85</v>
      </c>
      <c r="K1312" s="86">
        <v>0</v>
      </c>
      <c r="L1312" s="82"/>
      <c r="M1312" s="82"/>
      <c r="N1312" s="82"/>
      <c r="O1312" s="82"/>
      <c r="P1312" s="82" t="s">
        <v>5027</v>
      </c>
      <c r="Q1312" s="86"/>
      <c r="R1312" s="82">
        <v>0</v>
      </c>
      <c r="S1312" s="86">
        <v>34132</v>
      </c>
      <c r="T1312" s="83">
        <v>45777</v>
      </c>
      <c r="U1312" s="82">
        <v>100</v>
      </c>
      <c r="V1312" s="82">
        <v>163567</v>
      </c>
      <c r="W1312" s="82" t="s">
        <v>4961</v>
      </c>
      <c r="X1312" s="82">
        <v>1078.5731000000001</v>
      </c>
      <c r="Y1312" s="86">
        <v>18406928.210000001</v>
      </c>
      <c r="Z1312" s="86"/>
      <c r="AA1312" s="82">
        <v>663.7</v>
      </c>
      <c r="AB1312" s="86">
        <v>-0.88</v>
      </c>
      <c r="AC1312" s="86">
        <v>11226868.1</v>
      </c>
      <c r="AD1312" s="86">
        <v>11226868.1</v>
      </c>
      <c r="AE1312" s="86">
        <v>0</v>
      </c>
      <c r="AF1312" s="86">
        <v>-7180060.1100000003</v>
      </c>
      <c r="AG1312" s="86">
        <v>-7080224.0099999998</v>
      </c>
      <c r="AH1312" s="86">
        <v>-99836.1</v>
      </c>
      <c r="AI1312" s="86"/>
      <c r="AJ1312" s="86">
        <v>1525756911.3900001</v>
      </c>
      <c r="AK1312" s="82">
        <v>0.73580000000000001</v>
      </c>
      <c r="AL1312" s="82" t="s">
        <v>9236</v>
      </c>
      <c r="AM1312" s="82" t="s">
        <v>4979</v>
      </c>
      <c r="AN1312" s="82">
        <v>797817</v>
      </c>
      <c r="AO1312" s="82" t="s">
        <v>5028</v>
      </c>
      <c r="AP1312" s="82"/>
      <c r="AQ1312" s="83"/>
      <c r="AR1312" s="83"/>
      <c r="AS1312" s="82">
        <v>0</v>
      </c>
      <c r="AT1312" s="82"/>
      <c r="AU1312" s="83">
        <v>45777</v>
      </c>
      <c r="AV1312" s="82" t="s">
        <v>4979</v>
      </c>
      <c r="AW1312" s="82">
        <v>2</v>
      </c>
      <c r="AX1312" s="83"/>
      <c r="AY1312" s="82" t="s">
        <v>4963</v>
      </c>
      <c r="AZ1312" s="82">
        <v>1</v>
      </c>
      <c r="BA1312" s="82"/>
      <c r="BB1312" s="82"/>
      <c r="BC1312" s="87"/>
      <c r="BD1312" s="87"/>
      <c r="BE1312" s="87"/>
      <c r="BF1312" s="87"/>
      <c r="BG1312" s="82" t="s">
        <v>4888</v>
      </c>
      <c r="BH1312" s="82" t="s">
        <v>8846</v>
      </c>
      <c r="BI1312" s="82"/>
      <c r="BJ1312" s="82"/>
      <c r="BK1312" s="82"/>
      <c r="BL1312" s="86">
        <v>11226868.1</v>
      </c>
      <c r="BM1312" s="82">
        <v>0.73580000000000001</v>
      </c>
      <c r="BN1312" s="82" t="s">
        <v>4983</v>
      </c>
      <c r="BO1312" s="82"/>
      <c r="BP1312" s="88"/>
      <c r="BQ1312" s="88"/>
      <c r="BR1312" s="88"/>
      <c r="BS1312" s="82"/>
      <c r="BT1312" s="85"/>
    </row>
    <row r="1313" spans="1:72" hidden="1">
      <c r="A1313" s="82" t="s">
        <v>5171</v>
      </c>
      <c r="B1313" s="82" t="s">
        <v>9486</v>
      </c>
      <c r="C1313" s="82" t="s">
        <v>2950</v>
      </c>
      <c r="D1313" s="82" t="s">
        <v>3457</v>
      </c>
      <c r="E1313" s="82" t="s">
        <v>3356</v>
      </c>
      <c r="F1313" s="82" t="s">
        <v>4978</v>
      </c>
      <c r="G1313" s="83"/>
      <c r="H1313" s="84">
        <v>46003</v>
      </c>
      <c r="I1313" s="85"/>
      <c r="J1313" s="82">
        <v>432.4</v>
      </c>
      <c r="K1313" s="86">
        <v>0</v>
      </c>
      <c r="L1313" s="82"/>
      <c r="M1313" s="82"/>
      <c r="N1313" s="82"/>
      <c r="O1313" s="82"/>
      <c r="P1313" s="82" t="s">
        <v>5039</v>
      </c>
      <c r="Q1313" s="86"/>
      <c r="R1313" s="82">
        <v>0</v>
      </c>
      <c r="S1313" s="86">
        <v>92006</v>
      </c>
      <c r="T1313" s="83">
        <v>45777</v>
      </c>
      <c r="U1313" s="82">
        <v>100</v>
      </c>
      <c r="V1313" s="82">
        <v>156816</v>
      </c>
      <c r="W1313" s="82" t="s">
        <v>4961</v>
      </c>
      <c r="X1313" s="82">
        <v>400.5412</v>
      </c>
      <c r="Y1313" s="86">
        <v>18426096.469999999</v>
      </c>
      <c r="Z1313" s="86"/>
      <c r="AA1313" s="82">
        <v>429.9</v>
      </c>
      <c r="AB1313" s="86">
        <v>0.57999999999999996</v>
      </c>
      <c r="AC1313" s="86">
        <v>19891697.199999999</v>
      </c>
      <c r="AD1313" s="86">
        <v>19891697.199999999</v>
      </c>
      <c r="AE1313" s="86">
        <v>0</v>
      </c>
      <c r="AF1313" s="86">
        <v>1465600.73</v>
      </c>
      <c r="AG1313" s="86">
        <v>1350593.23</v>
      </c>
      <c r="AH1313" s="86">
        <v>115007.5</v>
      </c>
      <c r="AI1313" s="86"/>
      <c r="AJ1313" s="86">
        <v>1525756911.3900001</v>
      </c>
      <c r="AK1313" s="82">
        <v>1.3037000000000001</v>
      </c>
      <c r="AL1313" s="82" t="s">
        <v>5054</v>
      </c>
      <c r="AM1313" s="82" t="s">
        <v>4979</v>
      </c>
      <c r="AN1313" s="82">
        <v>796742</v>
      </c>
      <c r="AO1313" s="82" t="s">
        <v>5041</v>
      </c>
      <c r="AP1313" s="82"/>
      <c r="AQ1313" s="83">
        <v>45604</v>
      </c>
      <c r="AR1313" s="83"/>
      <c r="AS1313" s="82">
        <v>0</v>
      </c>
      <c r="AT1313" s="82"/>
      <c r="AU1313" s="83">
        <v>45777</v>
      </c>
      <c r="AV1313" s="82" t="s">
        <v>4979</v>
      </c>
      <c r="AW1313" s="82">
        <v>2</v>
      </c>
      <c r="AX1313" s="83"/>
      <c r="AY1313" s="82" t="s">
        <v>4963</v>
      </c>
      <c r="AZ1313" s="82">
        <v>1</v>
      </c>
      <c r="BA1313" s="82"/>
      <c r="BB1313" s="82"/>
      <c r="BC1313" s="87"/>
      <c r="BD1313" s="87"/>
      <c r="BE1313" s="87"/>
      <c r="BF1313" s="87"/>
      <c r="BG1313" s="82" t="s">
        <v>4888</v>
      </c>
      <c r="BH1313" s="82" t="s">
        <v>8846</v>
      </c>
      <c r="BI1313" s="82"/>
      <c r="BJ1313" s="82"/>
      <c r="BK1313" s="82"/>
      <c r="BL1313" s="86">
        <v>19891697.199999999</v>
      </c>
      <c r="BM1313" s="82">
        <v>1.3037000000000001</v>
      </c>
      <c r="BN1313" s="82" t="s">
        <v>5002</v>
      </c>
      <c r="BO1313" s="82"/>
      <c r="BP1313" s="88"/>
      <c r="BQ1313" s="88"/>
      <c r="BR1313" s="88"/>
      <c r="BS1313" s="82"/>
      <c r="BT1313" s="85"/>
    </row>
    <row r="1314" spans="1:72" hidden="1">
      <c r="A1314" s="82" t="s">
        <v>5171</v>
      </c>
      <c r="B1314" s="82" t="s">
        <v>9486</v>
      </c>
      <c r="C1314" s="82" t="s">
        <v>2952</v>
      </c>
      <c r="D1314" s="82" t="s">
        <v>6133</v>
      </c>
      <c r="E1314" s="82" t="s">
        <v>9601</v>
      </c>
      <c r="F1314" s="82" t="s">
        <v>4978</v>
      </c>
      <c r="G1314" s="83"/>
      <c r="H1314" s="84">
        <v>7679</v>
      </c>
      <c r="I1314" s="85"/>
      <c r="J1314" s="82">
        <v>1890.7</v>
      </c>
      <c r="K1314" s="86">
        <v>0</v>
      </c>
      <c r="L1314" s="82"/>
      <c r="M1314" s="82"/>
      <c r="N1314" s="82"/>
      <c r="O1314" s="82"/>
      <c r="P1314" s="82" t="s">
        <v>9602</v>
      </c>
      <c r="Q1314" s="86"/>
      <c r="R1314" s="82">
        <v>0</v>
      </c>
      <c r="S1314" s="86">
        <v>76790</v>
      </c>
      <c r="T1314" s="83">
        <v>45777</v>
      </c>
      <c r="U1314" s="82">
        <v>100</v>
      </c>
      <c r="V1314" s="82">
        <v>60741</v>
      </c>
      <c r="W1314" s="82" t="s">
        <v>4961</v>
      </c>
      <c r="X1314" s="82">
        <v>3031.9967000000001</v>
      </c>
      <c r="Y1314" s="86">
        <v>23282702.989999998</v>
      </c>
      <c r="Z1314" s="86"/>
      <c r="AA1314" s="82">
        <v>1934.7</v>
      </c>
      <c r="AB1314" s="86">
        <v>-2.27</v>
      </c>
      <c r="AC1314" s="86">
        <v>14518685.300000001</v>
      </c>
      <c r="AD1314" s="86">
        <v>14518685.300000001</v>
      </c>
      <c r="AE1314" s="86">
        <v>0</v>
      </c>
      <c r="AF1314" s="86">
        <v>-8764017.6899999995</v>
      </c>
      <c r="AG1314" s="86">
        <v>-8426141.6899999995</v>
      </c>
      <c r="AH1314" s="86">
        <v>-337876</v>
      </c>
      <c r="AI1314" s="86"/>
      <c r="AJ1314" s="86">
        <v>1525756911.3900001</v>
      </c>
      <c r="AK1314" s="82">
        <v>0.9516</v>
      </c>
      <c r="AL1314" s="82" t="s">
        <v>9603</v>
      </c>
      <c r="AM1314" s="82" t="s">
        <v>4979</v>
      </c>
      <c r="AN1314" s="82">
        <v>776303</v>
      </c>
      <c r="AO1314" s="82" t="s">
        <v>9604</v>
      </c>
      <c r="AP1314" s="82"/>
      <c r="AQ1314" s="83"/>
      <c r="AR1314" s="83"/>
      <c r="AS1314" s="82">
        <v>0</v>
      </c>
      <c r="AT1314" s="82"/>
      <c r="AU1314" s="83">
        <v>45777</v>
      </c>
      <c r="AV1314" s="82" t="s">
        <v>4979</v>
      </c>
      <c r="AW1314" s="82">
        <v>10</v>
      </c>
      <c r="AX1314" s="83"/>
      <c r="AY1314" s="82" t="s">
        <v>4963</v>
      </c>
      <c r="AZ1314" s="82">
        <v>1</v>
      </c>
      <c r="BA1314" s="82"/>
      <c r="BB1314" s="82"/>
      <c r="BC1314" s="87"/>
      <c r="BD1314" s="87"/>
      <c r="BE1314" s="87"/>
      <c r="BF1314" s="87"/>
      <c r="BG1314" s="82" t="s">
        <v>4888</v>
      </c>
      <c r="BH1314" s="82" t="s">
        <v>8846</v>
      </c>
      <c r="BI1314" s="82"/>
      <c r="BJ1314" s="82"/>
      <c r="BK1314" s="82"/>
      <c r="BL1314" s="86">
        <v>14518685.300000001</v>
      </c>
      <c r="BM1314" s="82">
        <v>0.9516</v>
      </c>
      <c r="BN1314" s="82" t="s">
        <v>8400</v>
      </c>
      <c r="BO1314" s="82"/>
      <c r="BP1314" s="88"/>
      <c r="BQ1314" s="88"/>
      <c r="BR1314" s="88"/>
      <c r="BS1314" s="82"/>
      <c r="BT1314" s="85"/>
    </row>
    <row r="1315" spans="1:72" hidden="1">
      <c r="A1315" s="82" t="s">
        <v>5171</v>
      </c>
      <c r="B1315" s="82" t="s">
        <v>9486</v>
      </c>
      <c r="C1315" s="82" t="s">
        <v>2954</v>
      </c>
      <c r="D1315" s="82" t="s">
        <v>5342</v>
      </c>
      <c r="E1315" s="82" t="s">
        <v>8495</v>
      </c>
      <c r="F1315" s="82" t="s">
        <v>4978</v>
      </c>
      <c r="G1315" s="83"/>
      <c r="H1315" s="84">
        <v>16308</v>
      </c>
      <c r="I1315" s="85"/>
      <c r="J1315" s="82">
        <v>1503</v>
      </c>
      <c r="K1315" s="86">
        <v>0</v>
      </c>
      <c r="L1315" s="82"/>
      <c r="M1315" s="82"/>
      <c r="N1315" s="82"/>
      <c r="O1315" s="82"/>
      <c r="P1315" s="82" t="s">
        <v>4981</v>
      </c>
      <c r="Q1315" s="86"/>
      <c r="R1315" s="82">
        <v>0</v>
      </c>
      <c r="S1315" s="86">
        <v>81540</v>
      </c>
      <c r="T1315" s="83">
        <v>45777</v>
      </c>
      <c r="U1315" s="82">
        <v>100</v>
      </c>
      <c r="V1315" s="82">
        <v>6816</v>
      </c>
      <c r="W1315" s="82" t="s">
        <v>4961</v>
      </c>
      <c r="X1315" s="82">
        <v>1464.8807999999999</v>
      </c>
      <c r="Y1315" s="86">
        <v>23889276.09</v>
      </c>
      <c r="Z1315" s="86"/>
      <c r="AA1315" s="82">
        <v>1495.3</v>
      </c>
      <c r="AB1315" s="86">
        <v>0.51</v>
      </c>
      <c r="AC1315" s="86">
        <v>24510924</v>
      </c>
      <c r="AD1315" s="86">
        <v>24510924</v>
      </c>
      <c r="AE1315" s="86">
        <v>0</v>
      </c>
      <c r="AF1315" s="86">
        <v>621647.91</v>
      </c>
      <c r="AG1315" s="86">
        <v>496076.31</v>
      </c>
      <c r="AH1315" s="86">
        <v>125571.6</v>
      </c>
      <c r="AI1315" s="86"/>
      <c r="AJ1315" s="86">
        <v>1525756911.3900001</v>
      </c>
      <c r="AK1315" s="82">
        <v>1.6065</v>
      </c>
      <c r="AL1315" s="82" t="s">
        <v>8496</v>
      </c>
      <c r="AM1315" s="82" t="s">
        <v>4979</v>
      </c>
      <c r="AN1315" s="82">
        <v>8275</v>
      </c>
      <c r="AO1315" s="82" t="s">
        <v>4982</v>
      </c>
      <c r="AP1315" s="82"/>
      <c r="AQ1315" s="83"/>
      <c r="AR1315" s="83"/>
      <c r="AS1315" s="82">
        <v>0</v>
      </c>
      <c r="AT1315" s="82"/>
      <c r="AU1315" s="83">
        <v>45777</v>
      </c>
      <c r="AV1315" s="82" t="s">
        <v>4979</v>
      </c>
      <c r="AW1315" s="82">
        <v>5</v>
      </c>
      <c r="AX1315" s="83"/>
      <c r="AY1315" s="82" t="s">
        <v>4963</v>
      </c>
      <c r="AZ1315" s="82">
        <v>1</v>
      </c>
      <c r="BA1315" s="82"/>
      <c r="BB1315" s="82"/>
      <c r="BC1315" s="87"/>
      <c r="BD1315" s="87"/>
      <c r="BE1315" s="87"/>
      <c r="BF1315" s="87"/>
      <c r="BG1315" s="82" t="s">
        <v>4888</v>
      </c>
      <c r="BH1315" s="82" t="s">
        <v>8846</v>
      </c>
      <c r="BI1315" s="82"/>
      <c r="BJ1315" s="82"/>
      <c r="BK1315" s="82"/>
      <c r="BL1315" s="86">
        <v>24510924</v>
      </c>
      <c r="BM1315" s="82">
        <v>1.6065</v>
      </c>
      <c r="BN1315" s="82" t="s">
        <v>4983</v>
      </c>
      <c r="BO1315" s="82"/>
      <c r="BP1315" s="88"/>
      <c r="BQ1315" s="88"/>
      <c r="BR1315" s="88"/>
      <c r="BS1315" s="82"/>
      <c r="BT1315" s="85"/>
    </row>
    <row r="1316" spans="1:72" hidden="1">
      <c r="A1316" s="82" t="s">
        <v>5171</v>
      </c>
      <c r="B1316" s="82" t="s">
        <v>9486</v>
      </c>
      <c r="C1316" s="82" t="s">
        <v>3048</v>
      </c>
      <c r="D1316" s="82" t="s">
        <v>3437</v>
      </c>
      <c r="E1316" s="82" t="s">
        <v>9626</v>
      </c>
      <c r="F1316" s="82" t="s">
        <v>4978</v>
      </c>
      <c r="G1316" s="83"/>
      <c r="H1316" s="84">
        <v>41718</v>
      </c>
      <c r="I1316" s="85"/>
      <c r="J1316" s="82">
        <v>409.2</v>
      </c>
      <c r="K1316" s="86">
        <v>0</v>
      </c>
      <c r="L1316" s="82"/>
      <c r="M1316" s="82"/>
      <c r="N1316" s="82"/>
      <c r="O1316" s="82"/>
      <c r="P1316" s="82" t="s">
        <v>9627</v>
      </c>
      <c r="Q1316" s="86"/>
      <c r="R1316" s="82">
        <v>0</v>
      </c>
      <c r="S1316" s="86">
        <v>41718</v>
      </c>
      <c r="T1316" s="83">
        <v>45777</v>
      </c>
      <c r="U1316" s="82">
        <v>100</v>
      </c>
      <c r="V1316" s="82">
        <v>6824</v>
      </c>
      <c r="W1316" s="82" t="s">
        <v>4961</v>
      </c>
      <c r="X1316" s="82">
        <v>417.39159999999998</v>
      </c>
      <c r="Y1316" s="86">
        <v>17412740.850000001</v>
      </c>
      <c r="Z1316" s="86"/>
      <c r="AA1316" s="82">
        <v>416.65</v>
      </c>
      <c r="AB1316" s="86">
        <v>-1.79</v>
      </c>
      <c r="AC1316" s="86">
        <v>17071005.600000001</v>
      </c>
      <c r="AD1316" s="86">
        <v>17071005.600000001</v>
      </c>
      <c r="AE1316" s="86">
        <v>0</v>
      </c>
      <c r="AF1316" s="86">
        <v>-341735.25</v>
      </c>
      <c r="AG1316" s="86">
        <v>-30936.15</v>
      </c>
      <c r="AH1316" s="86">
        <v>-310799.09999999998</v>
      </c>
      <c r="AI1316" s="86"/>
      <c r="AJ1316" s="86">
        <v>1525756911.3900001</v>
      </c>
      <c r="AK1316" s="82">
        <v>1.1189</v>
      </c>
      <c r="AL1316" s="82" t="s">
        <v>9628</v>
      </c>
      <c r="AM1316" s="82" t="s">
        <v>4979</v>
      </c>
      <c r="AN1316" s="82">
        <v>8343</v>
      </c>
      <c r="AO1316" s="82" t="s">
        <v>8760</v>
      </c>
      <c r="AP1316" s="82"/>
      <c r="AQ1316" s="83">
        <v>45540</v>
      </c>
      <c r="AR1316" s="83"/>
      <c r="AS1316" s="82">
        <v>0</v>
      </c>
      <c r="AT1316" s="82"/>
      <c r="AU1316" s="83">
        <v>45777</v>
      </c>
      <c r="AV1316" s="82" t="s">
        <v>4979</v>
      </c>
      <c r="AW1316" s="82">
        <v>1</v>
      </c>
      <c r="AX1316" s="83"/>
      <c r="AY1316" s="82" t="s">
        <v>4963</v>
      </c>
      <c r="AZ1316" s="82">
        <v>1</v>
      </c>
      <c r="BA1316" s="82"/>
      <c r="BB1316" s="82"/>
      <c r="BC1316" s="87"/>
      <c r="BD1316" s="87"/>
      <c r="BE1316" s="87"/>
      <c r="BF1316" s="87"/>
      <c r="BG1316" s="82" t="s">
        <v>4888</v>
      </c>
      <c r="BH1316" s="82" t="s">
        <v>8846</v>
      </c>
      <c r="BI1316" s="82"/>
      <c r="BJ1316" s="82"/>
      <c r="BK1316" s="82"/>
      <c r="BL1316" s="86">
        <v>17071005.600000001</v>
      </c>
      <c r="BM1316" s="82">
        <v>1.1189</v>
      </c>
      <c r="BN1316" s="82" t="s">
        <v>4980</v>
      </c>
      <c r="BO1316" s="82"/>
      <c r="BP1316" s="88"/>
      <c r="BQ1316" s="88"/>
      <c r="BR1316" s="88"/>
      <c r="BS1316" s="82"/>
      <c r="BT1316" s="85"/>
    </row>
    <row r="1317" spans="1:72" hidden="1">
      <c r="A1317" s="82" t="s">
        <v>5171</v>
      </c>
      <c r="B1317" s="82" t="s">
        <v>9486</v>
      </c>
      <c r="C1317" s="82" t="s">
        <v>3117</v>
      </c>
      <c r="D1317" s="82" t="s">
        <v>5529</v>
      </c>
      <c r="E1317" s="82" t="s">
        <v>8749</v>
      </c>
      <c r="F1317" s="82" t="s">
        <v>4978</v>
      </c>
      <c r="G1317" s="83"/>
      <c r="H1317" s="84">
        <v>26492</v>
      </c>
      <c r="I1317" s="85"/>
      <c r="J1317" s="82">
        <v>894.2</v>
      </c>
      <c r="K1317" s="86">
        <v>0</v>
      </c>
      <c r="L1317" s="82"/>
      <c r="M1317" s="82"/>
      <c r="N1317" s="82"/>
      <c r="O1317" s="82"/>
      <c r="P1317" s="82" t="s">
        <v>5003</v>
      </c>
      <c r="Q1317" s="86"/>
      <c r="R1317" s="82">
        <v>0</v>
      </c>
      <c r="S1317" s="86">
        <v>52984</v>
      </c>
      <c r="T1317" s="83">
        <v>45777</v>
      </c>
      <c r="U1317" s="82">
        <v>100</v>
      </c>
      <c r="V1317" s="82">
        <v>81534</v>
      </c>
      <c r="W1317" s="82" t="s">
        <v>4961</v>
      </c>
      <c r="X1317" s="82">
        <v>896.68849999999998</v>
      </c>
      <c r="Y1317" s="86">
        <v>23755071.780000001</v>
      </c>
      <c r="Z1317" s="86"/>
      <c r="AA1317" s="82"/>
      <c r="AB1317" s="86"/>
      <c r="AC1317" s="86">
        <v>23689146.399999999</v>
      </c>
      <c r="AD1317" s="86">
        <v>23689146.399999999</v>
      </c>
      <c r="AE1317" s="86">
        <v>0</v>
      </c>
      <c r="AF1317" s="86">
        <v>-65925.38</v>
      </c>
      <c r="AG1317" s="86"/>
      <c r="AH1317" s="86">
        <v>-65925.38</v>
      </c>
      <c r="AI1317" s="86"/>
      <c r="AJ1317" s="86">
        <v>1525756911.3900001</v>
      </c>
      <c r="AK1317" s="82">
        <v>1.5526</v>
      </c>
      <c r="AL1317" s="82" t="s">
        <v>8750</v>
      </c>
      <c r="AM1317" s="82" t="s">
        <v>4979</v>
      </c>
      <c r="AN1317" s="82">
        <v>782034</v>
      </c>
      <c r="AO1317" s="82" t="s">
        <v>5004</v>
      </c>
      <c r="AP1317" s="82"/>
      <c r="AQ1317" s="83"/>
      <c r="AR1317" s="83"/>
      <c r="AS1317" s="82">
        <v>0</v>
      </c>
      <c r="AT1317" s="82"/>
      <c r="AU1317" s="83">
        <v>45777</v>
      </c>
      <c r="AV1317" s="82" t="s">
        <v>4979</v>
      </c>
      <c r="AW1317" s="82">
        <v>2</v>
      </c>
      <c r="AX1317" s="83"/>
      <c r="AY1317" s="82" t="s">
        <v>4963</v>
      </c>
      <c r="AZ1317" s="82">
        <v>1</v>
      </c>
      <c r="BA1317" s="82"/>
      <c r="BB1317" s="82"/>
      <c r="BC1317" s="87"/>
      <c r="BD1317" s="87"/>
      <c r="BE1317" s="87"/>
      <c r="BF1317" s="87"/>
      <c r="BG1317" s="82" t="s">
        <v>4888</v>
      </c>
      <c r="BH1317" s="82" t="s">
        <v>8846</v>
      </c>
      <c r="BI1317" s="82"/>
      <c r="BJ1317" s="82"/>
      <c r="BK1317" s="82"/>
      <c r="BL1317" s="86">
        <v>23689146.399999999</v>
      </c>
      <c r="BM1317" s="82">
        <v>1.5526</v>
      </c>
      <c r="BN1317" s="82" t="s">
        <v>4984</v>
      </c>
      <c r="BO1317" s="82"/>
      <c r="BP1317" s="88"/>
      <c r="BQ1317" s="88"/>
      <c r="BR1317" s="88"/>
      <c r="BS1317" s="82"/>
      <c r="BT1317" s="85"/>
    </row>
    <row r="1318" spans="1:72" hidden="1">
      <c r="A1318" s="82" t="s">
        <v>5171</v>
      </c>
      <c r="B1318" s="82" t="s">
        <v>9486</v>
      </c>
      <c r="C1318" s="82" t="s">
        <v>3219</v>
      </c>
      <c r="D1318" s="82" t="s">
        <v>6177</v>
      </c>
      <c r="E1318" s="82" t="s">
        <v>8793</v>
      </c>
      <c r="F1318" s="82" t="s">
        <v>4978</v>
      </c>
      <c r="G1318" s="83"/>
      <c r="H1318" s="84">
        <v>19889</v>
      </c>
      <c r="I1318" s="85"/>
      <c r="J1318" s="82">
        <v>1285.0999999999999</v>
      </c>
      <c r="K1318" s="86">
        <v>0</v>
      </c>
      <c r="L1318" s="82"/>
      <c r="M1318" s="82"/>
      <c r="N1318" s="82"/>
      <c r="O1318" s="82"/>
      <c r="P1318" s="82" t="s">
        <v>8794</v>
      </c>
      <c r="Q1318" s="86"/>
      <c r="R1318" s="82">
        <v>0</v>
      </c>
      <c r="S1318" s="86">
        <v>39778</v>
      </c>
      <c r="T1318" s="83">
        <v>45777</v>
      </c>
      <c r="U1318" s="82">
        <v>100</v>
      </c>
      <c r="V1318" s="82">
        <v>24624</v>
      </c>
      <c r="W1318" s="82" t="s">
        <v>4961</v>
      </c>
      <c r="X1318" s="82">
        <v>1351.75</v>
      </c>
      <c r="Y1318" s="86">
        <v>26884956.32</v>
      </c>
      <c r="Z1318" s="86"/>
      <c r="AA1318" s="82">
        <v>1334.8</v>
      </c>
      <c r="AB1318" s="86">
        <v>-3.72</v>
      </c>
      <c r="AC1318" s="86">
        <v>25559353.899999999</v>
      </c>
      <c r="AD1318" s="86">
        <v>25559353.899999999</v>
      </c>
      <c r="AE1318" s="86">
        <v>0</v>
      </c>
      <c r="AF1318" s="86">
        <v>-1325602.42</v>
      </c>
      <c r="AG1318" s="86">
        <v>-337119.12</v>
      </c>
      <c r="AH1318" s="86">
        <v>-988483.3</v>
      </c>
      <c r="AI1318" s="86"/>
      <c r="AJ1318" s="86">
        <v>1525756911.3900001</v>
      </c>
      <c r="AK1318" s="82">
        <v>1.6752</v>
      </c>
      <c r="AL1318" s="82" t="s">
        <v>8795</v>
      </c>
      <c r="AM1318" s="82" t="s">
        <v>4979</v>
      </c>
      <c r="AN1318" s="82">
        <v>75269</v>
      </c>
      <c r="AO1318" s="82" t="s">
        <v>8796</v>
      </c>
      <c r="AP1318" s="82"/>
      <c r="AQ1318" s="83"/>
      <c r="AR1318" s="83"/>
      <c r="AS1318" s="82">
        <v>0</v>
      </c>
      <c r="AT1318" s="82"/>
      <c r="AU1318" s="83">
        <v>45777</v>
      </c>
      <c r="AV1318" s="82" t="s">
        <v>4979</v>
      </c>
      <c r="AW1318" s="82">
        <v>2</v>
      </c>
      <c r="AX1318" s="83"/>
      <c r="AY1318" s="82" t="s">
        <v>4963</v>
      </c>
      <c r="AZ1318" s="82">
        <v>1</v>
      </c>
      <c r="BA1318" s="82"/>
      <c r="BB1318" s="82"/>
      <c r="BC1318" s="87"/>
      <c r="BD1318" s="87"/>
      <c r="BE1318" s="87"/>
      <c r="BF1318" s="87"/>
      <c r="BG1318" s="82" t="s">
        <v>4888</v>
      </c>
      <c r="BH1318" s="82" t="s">
        <v>8846</v>
      </c>
      <c r="BI1318" s="82"/>
      <c r="BJ1318" s="82"/>
      <c r="BK1318" s="82"/>
      <c r="BL1318" s="86">
        <v>25559353.899999999</v>
      </c>
      <c r="BM1318" s="82">
        <v>1.6752</v>
      </c>
      <c r="BN1318" s="82" t="s">
        <v>8797</v>
      </c>
      <c r="BO1318" s="82"/>
      <c r="BP1318" s="88"/>
      <c r="BQ1318" s="88"/>
      <c r="BR1318" s="88"/>
      <c r="BS1318" s="82"/>
      <c r="BT1318" s="85"/>
    </row>
    <row r="1319" spans="1:72" hidden="1">
      <c r="A1319" s="82" t="s">
        <v>5171</v>
      </c>
      <c r="B1319" s="82" t="s">
        <v>9486</v>
      </c>
      <c r="C1319" s="82" t="s">
        <v>1822</v>
      </c>
      <c r="D1319" s="82" t="s">
        <v>3401</v>
      </c>
      <c r="E1319" s="82" t="s">
        <v>8957</v>
      </c>
      <c r="F1319" s="82" t="s">
        <v>4978</v>
      </c>
      <c r="G1319" s="83"/>
      <c r="H1319" s="84">
        <v>16857</v>
      </c>
      <c r="I1319" s="85"/>
      <c r="J1319" s="82">
        <v>781.95</v>
      </c>
      <c r="K1319" s="86">
        <v>0</v>
      </c>
      <c r="L1319" s="82"/>
      <c r="M1319" s="82"/>
      <c r="N1319" s="82"/>
      <c r="O1319" s="82"/>
      <c r="P1319" s="82" t="s">
        <v>5009</v>
      </c>
      <c r="Q1319" s="86"/>
      <c r="R1319" s="82">
        <v>0</v>
      </c>
      <c r="S1319" s="86">
        <v>16857</v>
      </c>
      <c r="T1319" s="83">
        <v>45777</v>
      </c>
      <c r="U1319" s="82">
        <v>100</v>
      </c>
      <c r="V1319" s="82">
        <v>141225</v>
      </c>
      <c r="W1319" s="82" t="s">
        <v>4961</v>
      </c>
      <c r="X1319" s="82">
        <v>1186.0592999999999</v>
      </c>
      <c r="Y1319" s="86">
        <v>19993401.539999999</v>
      </c>
      <c r="Z1319" s="86"/>
      <c r="AA1319" s="82">
        <v>793.3</v>
      </c>
      <c r="AB1319" s="86">
        <v>-1.43</v>
      </c>
      <c r="AC1319" s="86">
        <v>13181331.15</v>
      </c>
      <c r="AD1319" s="86">
        <v>13181331.15</v>
      </c>
      <c r="AE1319" s="86">
        <v>0</v>
      </c>
      <c r="AF1319" s="86">
        <v>-6812070.3899999997</v>
      </c>
      <c r="AG1319" s="86">
        <v>-6620743.4400000004</v>
      </c>
      <c r="AH1319" s="86">
        <v>-191326.95</v>
      </c>
      <c r="AI1319" s="86"/>
      <c r="AJ1319" s="86">
        <v>1525756911.3900001</v>
      </c>
      <c r="AK1319" s="82">
        <v>0.8639</v>
      </c>
      <c r="AL1319" s="82" t="s">
        <v>8958</v>
      </c>
      <c r="AM1319" s="82" t="s">
        <v>4979</v>
      </c>
      <c r="AN1319" s="82">
        <v>794361</v>
      </c>
      <c r="AO1319" s="82" t="s">
        <v>5010</v>
      </c>
      <c r="AP1319" s="82"/>
      <c r="AQ1319" s="83"/>
      <c r="AR1319" s="83"/>
      <c r="AS1319" s="82">
        <v>0</v>
      </c>
      <c r="AT1319" s="82"/>
      <c r="AU1319" s="83">
        <v>45777</v>
      </c>
      <c r="AV1319" s="82" t="s">
        <v>4979</v>
      </c>
      <c r="AW1319" s="82">
        <v>1</v>
      </c>
      <c r="AX1319" s="83"/>
      <c r="AY1319" s="82" t="s">
        <v>4963</v>
      </c>
      <c r="AZ1319" s="82">
        <v>1</v>
      </c>
      <c r="BA1319" s="82"/>
      <c r="BB1319" s="82"/>
      <c r="BC1319" s="87"/>
      <c r="BD1319" s="87"/>
      <c r="BE1319" s="87"/>
      <c r="BF1319" s="87"/>
      <c r="BG1319" s="82" t="s">
        <v>4888</v>
      </c>
      <c r="BH1319" s="82" t="s">
        <v>8846</v>
      </c>
      <c r="BI1319" s="82"/>
      <c r="BJ1319" s="82"/>
      <c r="BK1319" s="82"/>
      <c r="BL1319" s="86">
        <v>13181331.15</v>
      </c>
      <c r="BM1319" s="82">
        <v>0.8639</v>
      </c>
      <c r="BN1319" s="82" t="s">
        <v>5011</v>
      </c>
      <c r="BO1319" s="82"/>
      <c r="BP1319" s="88"/>
      <c r="BQ1319" s="88"/>
      <c r="BR1319" s="88"/>
      <c r="BS1319" s="82"/>
      <c r="BT1319" s="85"/>
    </row>
    <row r="1320" spans="1:72" hidden="1">
      <c r="A1320" s="82" t="s">
        <v>5171</v>
      </c>
      <c r="B1320" s="82" t="s">
        <v>9486</v>
      </c>
      <c r="C1320" s="82" t="s">
        <v>3184</v>
      </c>
      <c r="D1320" s="82" t="s">
        <v>5720</v>
      </c>
      <c r="E1320" s="82" t="s">
        <v>8798</v>
      </c>
      <c r="F1320" s="82" t="s">
        <v>4978</v>
      </c>
      <c r="G1320" s="83"/>
      <c r="H1320" s="84">
        <v>1940</v>
      </c>
      <c r="I1320" s="85"/>
      <c r="J1320" s="82">
        <v>1624.7</v>
      </c>
      <c r="K1320" s="86">
        <v>0</v>
      </c>
      <c r="L1320" s="82"/>
      <c r="M1320" s="82"/>
      <c r="N1320" s="82"/>
      <c r="O1320" s="82"/>
      <c r="P1320" s="82" t="s">
        <v>4992</v>
      </c>
      <c r="Q1320" s="86"/>
      <c r="R1320" s="82">
        <v>0</v>
      </c>
      <c r="S1320" s="86">
        <v>1940</v>
      </c>
      <c r="T1320" s="83">
        <v>45777</v>
      </c>
      <c r="U1320" s="82">
        <v>100</v>
      </c>
      <c r="V1320" s="82">
        <v>39244</v>
      </c>
      <c r="W1320" s="82" t="s">
        <v>4961</v>
      </c>
      <c r="X1320" s="82">
        <v>1623.8571999999999</v>
      </c>
      <c r="Y1320" s="86">
        <v>3150283.05</v>
      </c>
      <c r="Z1320" s="86"/>
      <c r="AA1320" s="82">
        <v>1651.2</v>
      </c>
      <c r="AB1320" s="86">
        <v>-1.6</v>
      </c>
      <c r="AC1320" s="86">
        <v>3151918</v>
      </c>
      <c r="AD1320" s="86">
        <v>3151918</v>
      </c>
      <c r="AE1320" s="86">
        <v>0</v>
      </c>
      <c r="AF1320" s="86">
        <v>1634.95</v>
      </c>
      <c r="AG1320" s="86">
        <v>53044.95</v>
      </c>
      <c r="AH1320" s="86">
        <v>-51410</v>
      </c>
      <c r="AI1320" s="86"/>
      <c r="AJ1320" s="86">
        <v>1525756911.3900001</v>
      </c>
      <c r="AK1320" s="82">
        <v>0.20660000000000001</v>
      </c>
      <c r="AL1320" s="82" t="s">
        <v>8799</v>
      </c>
      <c r="AM1320" s="82" t="s">
        <v>4979</v>
      </c>
      <c r="AN1320" s="82">
        <v>769618</v>
      </c>
      <c r="AO1320" s="82" t="s">
        <v>4993</v>
      </c>
      <c r="AP1320" s="82"/>
      <c r="AQ1320" s="83">
        <v>45169</v>
      </c>
      <c r="AR1320" s="83"/>
      <c r="AS1320" s="82">
        <v>0</v>
      </c>
      <c r="AT1320" s="82"/>
      <c r="AU1320" s="83">
        <v>45777</v>
      </c>
      <c r="AV1320" s="82" t="s">
        <v>4979</v>
      </c>
      <c r="AW1320" s="82">
        <v>1</v>
      </c>
      <c r="AX1320" s="83"/>
      <c r="AY1320" s="82" t="s">
        <v>4963</v>
      </c>
      <c r="AZ1320" s="82">
        <v>1</v>
      </c>
      <c r="BA1320" s="82"/>
      <c r="BB1320" s="82"/>
      <c r="BC1320" s="87"/>
      <c r="BD1320" s="87"/>
      <c r="BE1320" s="87"/>
      <c r="BF1320" s="87"/>
      <c r="BG1320" s="82" t="s">
        <v>4888</v>
      </c>
      <c r="BH1320" s="82" t="s">
        <v>8846</v>
      </c>
      <c r="BI1320" s="82"/>
      <c r="BJ1320" s="82"/>
      <c r="BK1320" s="82"/>
      <c r="BL1320" s="86">
        <v>3151918</v>
      </c>
      <c r="BM1320" s="82">
        <v>0.20660000000000001</v>
      </c>
      <c r="BN1320" s="82" t="s">
        <v>4994</v>
      </c>
      <c r="BO1320" s="82"/>
      <c r="BP1320" s="88"/>
      <c r="BQ1320" s="88"/>
      <c r="BR1320" s="88"/>
      <c r="BS1320" s="82"/>
      <c r="BT1320" s="85"/>
    </row>
    <row r="1321" spans="1:72" hidden="1">
      <c r="A1321" s="82" t="s">
        <v>5171</v>
      </c>
      <c r="B1321" s="82" t="s">
        <v>9486</v>
      </c>
      <c r="C1321" s="82" t="s">
        <v>20552</v>
      </c>
      <c r="D1321" s="82" t="s">
        <v>20553</v>
      </c>
      <c r="E1321" s="82" t="s">
        <v>20554</v>
      </c>
      <c r="F1321" s="82" t="s">
        <v>4978</v>
      </c>
      <c r="G1321" s="83"/>
      <c r="H1321" s="84">
        <v>172190</v>
      </c>
      <c r="I1321" s="85"/>
      <c r="J1321" s="82">
        <v>118.48</v>
      </c>
      <c r="K1321" s="86">
        <v>0</v>
      </c>
      <c r="L1321" s="82"/>
      <c r="M1321" s="82"/>
      <c r="N1321" s="82"/>
      <c r="O1321" s="82"/>
      <c r="P1321" s="82" t="s">
        <v>8367</v>
      </c>
      <c r="Q1321" s="86"/>
      <c r="R1321" s="82">
        <v>0</v>
      </c>
      <c r="S1321" s="86">
        <v>1721900</v>
      </c>
      <c r="T1321" s="83">
        <v>45777</v>
      </c>
      <c r="U1321" s="82">
        <v>100</v>
      </c>
      <c r="V1321" s="82">
        <v>177982</v>
      </c>
      <c r="W1321" s="82" t="s">
        <v>4961</v>
      </c>
      <c r="X1321" s="82">
        <v>108.1311</v>
      </c>
      <c r="Y1321" s="86">
        <v>18619087.969999999</v>
      </c>
      <c r="Z1321" s="86"/>
      <c r="AA1321" s="82">
        <v>107.71</v>
      </c>
      <c r="AB1321" s="86">
        <v>10</v>
      </c>
      <c r="AC1321" s="86">
        <v>20401071.199999999</v>
      </c>
      <c r="AD1321" s="86">
        <v>20401071.199999999</v>
      </c>
      <c r="AE1321" s="86">
        <v>0</v>
      </c>
      <c r="AF1321" s="86">
        <v>1781983.23</v>
      </c>
      <c r="AG1321" s="86">
        <v>-72503.070000000007</v>
      </c>
      <c r="AH1321" s="86">
        <v>1854486.3</v>
      </c>
      <c r="AI1321" s="86"/>
      <c r="AJ1321" s="86">
        <v>1525756911.3900001</v>
      </c>
      <c r="AK1321" s="82">
        <v>1.3371</v>
      </c>
      <c r="AL1321" s="82" t="s">
        <v>20555</v>
      </c>
      <c r="AM1321" s="82" t="s">
        <v>4979</v>
      </c>
      <c r="AN1321" s="82">
        <v>800265</v>
      </c>
      <c r="AO1321" s="82" t="s">
        <v>5010</v>
      </c>
      <c r="AP1321" s="82"/>
      <c r="AQ1321" s="83"/>
      <c r="AR1321" s="83"/>
      <c r="AS1321" s="82">
        <v>0</v>
      </c>
      <c r="AT1321" s="82"/>
      <c r="AU1321" s="83">
        <v>45777</v>
      </c>
      <c r="AV1321" s="82" t="s">
        <v>4979</v>
      </c>
      <c r="AW1321" s="82">
        <v>10</v>
      </c>
      <c r="AX1321" s="83"/>
      <c r="AY1321" s="82" t="s">
        <v>4963</v>
      </c>
      <c r="AZ1321" s="82">
        <v>1</v>
      </c>
      <c r="BA1321" s="82"/>
      <c r="BB1321" s="82"/>
      <c r="BC1321" s="87"/>
      <c r="BD1321" s="87"/>
      <c r="BE1321" s="87"/>
      <c r="BF1321" s="87"/>
      <c r="BG1321" s="82" t="s">
        <v>4888</v>
      </c>
      <c r="BH1321" s="82" t="s">
        <v>8846</v>
      </c>
      <c r="BI1321" s="82"/>
      <c r="BJ1321" s="82"/>
      <c r="BK1321" s="82"/>
      <c r="BL1321" s="86">
        <v>20401071.199999999</v>
      </c>
      <c r="BM1321" s="82">
        <v>1.3371</v>
      </c>
      <c r="BN1321" s="82" t="s">
        <v>5011</v>
      </c>
      <c r="BO1321" s="82"/>
      <c r="BP1321" s="88"/>
      <c r="BQ1321" s="88"/>
      <c r="BR1321" s="88"/>
      <c r="BS1321" s="82"/>
      <c r="BT1321" s="85"/>
    </row>
    <row r="1322" spans="1:72" hidden="1">
      <c r="A1322" s="82" t="s">
        <v>5171</v>
      </c>
      <c r="B1322" s="82" t="s">
        <v>9486</v>
      </c>
      <c r="C1322" s="82" t="s">
        <v>3210</v>
      </c>
      <c r="D1322" s="82" t="s">
        <v>10618</v>
      </c>
      <c r="E1322" s="82" t="s">
        <v>12412</v>
      </c>
      <c r="F1322" s="82" t="s">
        <v>4978</v>
      </c>
      <c r="G1322" s="83"/>
      <c r="H1322" s="84">
        <v>29747</v>
      </c>
      <c r="I1322" s="85"/>
      <c r="J1322" s="82">
        <v>458.45</v>
      </c>
      <c r="K1322" s="86">
        <v>0</v>
      </c>
      <c r="L1322" s="82"/>
      <c r="M1322" s="82"/>
      <c r="N1322" s="82"/>
      <c r="O1322" s="82"/>
      <c r="P1322" s="82" t="s">
        <v>8447</v>
      </c>
      <c r="Q1322" s="86"/>
      <c r="R1322" s="82">
        <v>0</v>
      </c>
      <c r="S1322" s="86">
        <v>297470</v>
      </c>
      <c r="T1322" s="83">
        <v>45777</v>
      </c>
      <c r="U1322" s="82">
        <v>100</v>
      </c>
      <c r="V1322" s="82">
        <v>60743</v>
      </c>
      <c r="W1322" s="82" t="s">
        <v>4961</v>
      </c>
      <c r="X1322" s="82">
        <v>571.70500000000004</v>
      </c>
      <c r="Y1322" s="86">
        <v>17006508.93</v>
      </c>
      <c r="Z1322" s="86"/>
      <c r="AA1322" s="82">
        <v>473.1</v>
      </c>
      <c r="AB1322" s="86">
        <v>-3.1</v>
      </c>
      <c r="AC1322" s="86">
        <v>13637512.15</v>
      </c>
      <c r="AD1322" s="86">
        <v>13637512.15</v>
      </c>
      <c r="AE1322" s="86">
        <v>0</v>
      </c>
      <c r="AF1322" s="86">
        <v>-3368996.78</v>
      </c>
      <c r="AG1322" s="86">
        <v>-2933203.23</v>
      </c>
      <c r="AH1322" s="86">
        <v>-435793.55</v>
      </c>
      <c r="AI1322" s="86"/>
      <c r="AJ1322" s="86">
        <v>1525756911.3900001</v>
      </c>
      <c r="AK1322" s="82">
        <v>0.89380000000000004</v>
      </c>
      <c r="AL1322" s="82" t="s">
        <v>12413</v>
      </c>
      <c r="AM1322" s="82" t="s">
        <v>4979</v>
      </c>
      <c r="AN1322" s="82">
        <v>776305</v>
      </c>
      <c r="AO1322" s="82" t="s">
        <v>8449</v>
      </c>
      <c r="AP1322" s="82"/>
      <c r="AQ1322" s="83">
        <v>45624</v>
      </c>
      <c r="AR1322" s="83"/>
      <c r="AS1322" s="82">
        <v>0</v>
      </c>
      <c r="AT1322" s="82"/>
      <c r="AU1322" s="83">
        <v>45777</v>
      </c>
      <c r="AV1322" s="82" t="s">
        <v>4979</v>
      </c>
      <c r="AW1322" s="82">
        <v>10</v>
      </c>
      <c r="AX1322" s="83"/>
      <c r="AY1322" s="82" t="s">
        <v>4963</v>
      </c>
      <c r="AZ1322" s="82">
        <v>1</v>
      </c>
      <c r="BA1322" s="82"/>
      <c r="BB1322" s="82"/>
      <c r="BC1322" s="87"/>
      <c r="BD1322" s="87"/>
      <c r="BE1322" s="87"/>
      <c r="BF1322" s="87"/>
      <c r="BG1322" s="82" t="s">
        <v>4888</v>
      </c>
      <c r="BH1322" s="82" t="s">
        <v>8846</v>
      </c>
      <c r="BI1322" s="82"/>
      <c r="BJ1322" s="82"/>
      <c r="BK1322" s="82"/>
      <c r="BL1322" s="86">
        <v>13637512.15</v>
      </c>
      <c r="BM1322" s="82">
        <v>0.89380000000000004</v>
      </c>
      <c r="BN1322" s="82" t="s">
        <v>8400</v>
      </c>
      <c r="BO1322" s="82"/>
      <c r="BP1322" s="88"/>
      <c r="BQ1322" s="88"/>
      <c r="BR1322" s="88"/>
      <c r="BS1322" s="82"/>
      <c r="BT1322" s="85"/>
    </row>
    <row r="1323" spans="1:72" hidden="1">
      <c r="A1323" s="82" t="s">
        <v>5171</v>
      </c>
      <c r="B1323" s="82" t="s">
        <v>9486</v>
      </c>
      <c r="C1323" s="82" t="s">
        <v>3282</v>
      </c>
      <c r="D1323" s="82" t="s">
        <v>9402</v>
      </c>
      <c r="E1323" s="82" t="s">
        <v>9403</v>
      </c>
      <c r="F1323" s="82" t="s">
        <v>4978</v>
      </c>
      <c r="G1323" s="83"/>
      <c r="H1323" s="84">
        <v>15582</v>
      </c>
      <c r="I1323" s="85"/>
      <c r="J1323" s="82">
        <v>816.95</v>
      </c>
      <c r="K1323" s="86">
        <v>0</v>
      </c>
      <c r="L1323" s="82"/>
      <c r="M1323" s="82"/>
      <c r="N1323" s="82"/>
      <c r="O1323" s="82"/>
      <c r="P1323" s="82" t="s">
        <v>5131</v>
      </c>
      <c r="Q1323" s="86"/>
      <c r="R1323" s="82">
        <v>0</v>
      </c>
      <c r="S1323" s="86">
        <v>155820</v>
      </c>
      <c r="T1323" s="83">
        <v>45777</v>
      </c>
      <c r="U1323" s="82">
        <v>100</v>
      </c>
      <c r="V1323" s="82">
        <v>170110</v>
      </c>
      <c r="W1323" s="82" t="s">
        <v>4961</v>
      </c>
      <c r="X1323" s="82">
        <v>1191.0264</v>
      </c>
      <c r="Y1323" s="86">
        <v>18558573.289999999</v>
      </c>
      <c r="Z1323" s="86"/>
      <c r="AA1323" s="82">
        <v>827.2</v>
      </c>
      <c r="AB1323" s="86">
        <v>-1.24</v>
      </c>
      <c r="AC1323" s="86">
        <v>12729714.9</v>
      </c>
      <c r="AD1323" s="86">
        <v>12729714.9</v>
      </c>
      <c r="AE1323" s="86">
        <v>0</v>
      </c>
      <c r="AF1323" s="86">
        <v>-5828858.3899999997</v>
      </c>
      <c r="AG1323" s="86">
        <v>-5669142.8899999997</v>
      </c>
      <c r="AH1323" s="86">
        <v>-159715.5</v>
      </c>
      <c r="AI1323" s="86"/>
      <c r="AJ1323" s="86">
        <v>1525756911.3900001</v>
      </c>
      <c r="AK1323" s="82">
        <v>0.83430000000000004</v>
      </c>
      <c r="AL1323" s="82" t="s">
        <v>9404</v>
      </c>
      <c r="AM1323" s="82" t="s">
        <v>4979</v>
      </c>
      <c r="AN1323" s="82">
        <v>8522</v>
      </c>
      <c r="AO1323" s="82" t="s">
        <v>5015</v>
      </c>
      <c r="AP1323" s="82"/>
      <c r="AQ1323" s="83">
        <v>45531</v>
      </c>
      <c r="AR1323" s="83"/>
      <c r="AS1323" s="82">
        <v>0</v>
      </c>
      <c r="AT1323" s="82"/>
      <c r="AU1323" s="83">
        <v>45777</v>
      </c>
      <c r="AV1323" s="82" t="s">
        <v>4979</v>
      </c>
      <c r="AW1323" s="82">
        <v>10</v>
      </c>
      <c r="AX1323" s="83"/>
      <c r="AY1323" s="82" t="s">
        <v>4963</v>
      </c>
      <c r="AZ1323" s="82">
        <v>1</v>
      </c>
      <c r="BA1323" s="82"/>
      <c r="BB1323" s="82"/>
      <c r="BC1323" s="87"/>
      <c r="BD1323" s="87"/>
      <c r="BE1323" s="87"/>
      <c r="BF1323" s="87"/>
      <c r="BG1323" s="82" t="s">
        <v>4888</v>
      </c>
      <c r="BH1323" s="82" t="s">
        <v>8846</v>
      </c>
      <c r="BI1323" s="82"/>
      <c r="BJ1323" s="82"/>
      <c r="BK1323" s="82"/>
      <c r="BL1323" s="86">
        <v>12729714.9</v>
      </c>
      <c r="BM1323" s="82">
        <v>0.83430000000000004</v>
      </c>
      <c r="BN1323" s="82" t="s">
        <v>5002</v>
      </c>
      <c r="BO1323" s="82"/>
      <c r="BP1323" s="88"/>
      <c r="BQ1323" s="88"/>
      <c r="BR1323" s="88"/>
      <c r="BS1323" s="82"/>
      <c r="BT1323" s="85"/>
    </row>
    <row r="1324" spans="1:72" hidden="1">
      <c r="A1324" s="82" t="s">
        <v>5171</v>
      </c>
      <c r="B1324" s="82" t="s">
        <v>9486</v>
      </c>
      <c r="C1324" s="82" t="s">
        <v>21841</v>
      </c>
      <c r="D1324" s="82" t="s">
        <v>21842</v>
      </c>
      <c r="E1324" s="82" t="s">
        <v>4965</v>
      </c>
      <c r="F1324" s="82" t="s">
        <v>4966</v>
      </c>
      <c r="G1324" s="83">
        <v>45779</v>
      </c>
      <c r="H1324" s="84">
        <v>719790.69</v>
      </c>
      <c r="I1324" s="85"/>
      <c r="J1324" s="82">
        <v>99.98357</v>
      </c>
      <c r="K1324" s="86">
        <v>0</v>
      </c>
      <c r="L1324" s="82"/>
      <c r="M1324" s="82"/>
      <c r="N1324" s="82"/>
      <c r="O1324" s="82"/>
      <c r="P1324" s="82" t="s">
        <v>4967</v>
      </c>
      <c r="Q1324" s="86">
        <v>71979068.989999995</v>
      </c>
      <c r="R1324" s="82">
        <v>0.01</v>
      </c>
      <c r="S1324" s="86">
        <v>71979068.989999995</v>
      </c>
      <c r="T1324" s="83">
        <v>45777</v>
      </c>
      <c r="U1324" s="82">
        <v>247</v>
      </c>
      <c r="V1324" s="82">
        <v>178347</v>
      </c>
      <c r="W1324" s="82" t="s">
        <v>4961</v>
      </c>
      <c r="X1324" s="82">
        <v>99.967100000000002</v>
      </c>
      <c r="Y1324" s="86">
        <v>71955420.989999995</v>
      </c>
      <c r="Z1324" s="86">
        <v>71967244.989999995</v>
      </c>
      <c r="AA1324" s="82"/>
      <c r="AB1324" s="86"/>
      <c r="AC1324" s="86">
        <v>71967244.989999995</v>
      </c>
      <c r="AD1324" s="86">
        <v>71967244.989999995</v>
      </c>
      <c r="AE1324" s="86">
        <v>11824</v>
      </c>
      <c r="AF1324" s="86">
        <v>0</v>
      </c>
      <c r="AG1324" s="86"/>
      <c r="AH1324" s="86">
        <v>0</v>
      </c>
      <c r="AI1324" s="86"/>
      <c r="AJ1324" s="86">
        <v>1525756911.3900001</v>
      </c>
      <c r="AK1324" s="82">
        <v>4.7168000000000001</v>
      </c>
      <c r="AL1324" s="82" t="s">
        <v>21843</v>
      </c>
      <c r="AM1324" s="82" t="s">
        <v>4968</v>
      </c>
      <c r="AN1324" s="82">
        <v>73640</v>
      </c>
      <c r="AO1324" s="82" t="s">
        <v>4967</v>
      </c>
      <c r="AP1324" s="82"/>
      <c r="AQ1324" s="83"/>
      <c r="AR1324" s="83"/>
      <c r="AS1324" s="82">
        <v>2</v>
      </c>
      <c r="AT1324" s="82"/>
      <c r="AU1324" s="83">
        <v>45777</v>
      </c>
      <c r="AV1324" s="82" t="s">
        <v>4968</v>
      </c>
      <c r="AW1324" s="82">
        <v>100</v>
      </c>
      <c r="AX1324" s="83"/>
      <c r="AY1324" s="82" t="s">
        <v>4969</v>
      </c>
      <c r="AZ1324" s="82">
        <v>1</v>
      </c>
      <c r="BA1324" s="82"/>
      <c r="BB1324" s="82"/>
      <c r="BC1324" s="87"/>
      <c r="BD1324" s="87"/>
      <c r="BE1324" s="87"/>
      <c r="BF1324" s="87"/>
      <c r="BG1324" s="82" t="s">
        <v>4888</v>
      </c>
      <c r="BH1324" s="82" t="s">
        <v>8846</v>
      </c>
      <c r="BI1324" s="82"/>
      <c r="BJ1324" s="82"/>
      <c r="BK1324" s="82"/>
      <c r="BL1324" s="86">
        <v>71967244.989999995</v>
      </c>
      <c r="BM1324" s="82">
        <v>4.7168000000000001</v>
      </c>
      <c r="BN1324" s="82" t="s">
        <v>4967</v>
      </c>
      <c r="BO1324" s="82"/>
      <c r="BP1324" s="88"/>
      <c r="BQ1324" s="88"/>
      <c r="BR1324" s="88"/>
      <c r="BS1324" s="82"/>
      <c r="BT1324" s="85"/>
    </row>
    <row r="1325" spans="1:72" hidden="1">
      <c r="A1325" s="82" t="s">
        <v>5171</v>
      </c>
      <c r="B1325" s="82" t="s">
        <v>9486</v>
      </c>
      <c r="C1325" s="82"/>
      <c r="D1325" s="82"/>
      <c r="E1325" s="82"/>
      <c r="F1325" s="82" t="s">
        <v>4970</v>
      </c>
      <c r="G1325" s="83"/>
      <c r="H1325" s="84"/>
      <c r="I1325" s="85"/>
      <c r="J1325" s="82"/>
      <c r="K1325" s="86"/>
      <c r="L1325" s="82"/>
      <c r="M1325" s="82"/>
      <c r="N1325" s="82"/>
      <c r="O1325" s="82"/>
      <c r="P1325" s="82" t="s">
        <v>4971</v>
      </c>
      <c r="Q1325" s="86"/>
      <c r="R1325" s="82">
        <v>0</v>
      </c>
      <c r="S1325" s="86"/>
      <c r="T1325" s="83">
        <v>45777</v>
      </c>
      <c r="U1325" s="82"/>
      <c r="V1325" s="82"/>
      <c r="W1325" s="82"/>
      <c r="X1325" s="82"/>
      <c r="Y1325" s="86"/>
      <c r="Z1325" s="86"/>
      <c r="AA1325" s="82"/>
      <c r="AB1325" s="86"/>
      <c r="AC1325" s="86">
        <v>-24129221.120000001</v>
      </c>
      <c r="AD1325" s="86">
        <v>-24129221.120000001</v>
      </c>
      <c r="AE1325" s="86"/>
      <c r="AF1325" s="86"/>
      <c r="AG1325" s="86"/>
      <c r="AH1325" s="86">
        <v>0</v>
      </c>
      <c r="AI1325" s="86"/>
      <c r="AJ1325" s="86"/>
      <c r="AK1325" s="82">
        <v>-1.5815999999999999</v>
      </c>
      <c r="AL1325" s="82"/>
      <c r="AM1325" s="82"/>
      <c r="AN1325" s="82"/>
      <c r="AO1325" s="82" t="s">
        <v>4971</v>
      </c>
      <c r="AP1325" s="82"/>
      <c r="AQ1325" s="83"/>
      <c r="AR1325" s="83"/>
      <c r="AS1325" s="82"/>
      <c r="AT1325" s="82"/>
      <c r="AU1325" s="83"/>
      <c r="AV1325" s="82"/>
      <c r="AW1325" s="82"/>
      <c r="AX1325" s="83"/>
      <c r="AY1325" s="82" t="s">
        <v>4963</v>
      </c>
      <c r="AZ1325" s="82">
        <v>1</v>
      </c>
      <c r="BA1325" s="82"/>
      <c r="BB1325" s="82"/>
      <c r="BC1325" s="87"/>
      <c r="BD1325" s="87"/>
      <c r="BE1325" s="87"/>
      <c r="BF1325" s="87"/>
      <c r="BG1325" s="82" t="s">
        <v>4888</v>
      </c>
      <c r="BH1325" s="82" t="s">
        <v>8846</v>
      </c>
      <c r="BI1325" s="82"/>
      <c r="BJ1325" s="82"/>
      <c r="BK1325" s="82"/>
      <c r="BL1325" s="86">
        <v>-24129221.120000001</v>
      </c>
      <c r="BM1325" s="82">
        <v>-1.5815999999999999</v>
      </c>
      <c r="BN1325" s="82" t="s">
        <v>4971</v>
      </c>
      <c r="BO1325" s="82"/>
      <c r="BP1325" s="88"/>
      <c r="BQ1325" s="88"/>
      <c r="BR1325" s="88"/>
      <c r="BS1325" s="82"/>
      <c r="BT1325" s="85"/>
    </row>
    <row r="1326" spans="1:72" hidden="1">
      <c r="A1326" s="82" t="s">
        <v>20917</v>
      </c>
      <c r="B1326" s="82" t="s">
        <v>21279</v>
      </c>
      <c r="C1326" s="82" t="s">
        <v>21280</v>
      </c>
      <c r="D1326" s="82" t="s">
        <v>21281</v>
      </c>
      <c r="E1326" s="82" t="s">
        <v>21282</v>
      </c>
      <c r="F1326" s="82" t="s">
        <v>8806</v>
      </c>
      <c r="G1326" s="83"/>
      <c r="H1326" s="84">
        <v>2630000</v>
      </c>
      <c r="I1326" s="85"/>
      <c r="J1326" s="82">
        <v>95.62</v>
      </c>
      <c r="K1326" s="86">
        <v>0</v>
      </c>
      <c r="L1326" s="82"/>
      <c r="M1326" s="82"/>
      <c r="N1326" s="82"/>
      <c r="O1326" s="82"/>
      <c r="P1326" s="82" t="s">
        <v>21283</v>
      </c>
      <c r="Q1326" s="86"/>
      <c r="R1326" s="82">
        <v>0</v>
      </c>
      <c r="S1326" s="86">
        <v>26300000</v>
      </c>
      <c r="T1326" s="83">
        <v>45777</v>
      </c>
      <c r="U1326" s="82">
        <v>601</v>
      </c>
      <c r="V1326" s="82">
        <v>149001</v>
      </c>
      <c r="W1326" s="82" t="s">
        <v>4961</v>
      </c>
      <c r="X1326" s="82">
        <v>95.956999999999994</v>
      </c>
      <c r="Y1326" s="86">
        <v>252366877.5</v>
      </c>
      <c r="Z1326" s="86"/>
      <c r="AA1326" s="82">
        <v>98.5</v>
      </c>
      <c r="AB1326" s="86">
        <v>-2.92</v>
      </c>
      <c r="AC1326" s="86">
        <v>251480600</v>
      </c>
      <c r="AD1326" s="86">
        <v>251480600</v>
      </c>
      <c r="AE1326" s="86">
        <v>0</v>
      </c>
      <c r="AF1326" s="86">
        <v>-886277.5</v>
      </c>
      <c r="AG1326" s="86">
        <v>6386472.5</v>
      </c>
      <c r="AH1326" s="86">
        <v>-7272750</v>
      </c>
      <c r="AI1326" s="86"/>
      <c r="AJ1326" s="86">
        <v>5373369982.75</v>
      </c>
      <c r="AK1326" s="82">
        <v>4.6801000000000004</v>
      </c>
      <c r="AL1326" s="82" t="s">
        <v>21284</v>
      </c>
      <c r="AM1326" s="82" t="s">
        <v>4979</v>
      </c>
      <c r="AN1326" s="82">
        <v>6282</v>
      </c>
      <c r="AO1326" s="82" t="s">
        <v>4989</v>
      </c>
      <c r="AP1326" s="82"/>
      <c r="AQ1326" s="83"/>
      <c r="AR1326" s="83"/>
      <c r="AS1326" s="82">
        <v>0</v>
      </c>
      <c r="AT1326" s="82"/>
      <c r="AU1326" s="83">
        <v>45777</v>
      </c>
      <c r="AV1326" s="82" t="s">
        <v>4979</v>
      </c>
      <c r="AW1326" s="82">
        <v>10</v>
      </c>
      <c r="AX1326" s="83"/>
      <c r="AY1326" s="82" t="s">
        <v>4963</v>
      </c>
      <c r="AZ1326" s="82">
        <v>1</v>
      </c>
      <c r="BA1326" s="82"/>
      <c r="BB1326" s="82"/>
      <c r="BC1326" s="87"/>
      <c r="BD1326" s="87"/>
      <c r="BE1326" s="87"/>
      <c r="BF1326" s="87"/>
      <c r="BG1326" s="82" t="s">
        <v>4888</v>
      </c>
      <c r="BH1326" s="82" t="s">
        <v>20918</v>
      </c>
      <c r="BI1326" s="82"/>
      <c r="BJ1326" s="82"/>
      <c r="BK1326" s="82"/>
      <c r="BL1326" s="86">
        <v>251480600</v>
      </c>
      <c r="BM1326" s="82">
        <v>4.6801000000000004</v>
      </c>
      <c r="BN1326" s="82" t="s">
        <v>4964</v>
      </c>
      <c r="BO1326" s="82"/>
      <c r="BP1326" s="88"/>
      <c r="BQ1326" s="88"/>
      <c r="BR1326" s="88"/>
      <c r="BS1326" s="82"/>
      <c r="BT1326" s="85"/>
    </row>
    <row r="1327" spans="1:72" hidden="1">
      <c r="A1327" s="82" t="s">
        <v>20917</v>
      </c>
      <c r="B1327" s="82" t="s">
        <v>21279</v>
      </c>
      <c r="C1327" s="82" t="s">
        <v>1711</v>
      </c>
      <c r="D1327" s="82" t="s">
        <v>8805</v>
      </c>
      <c r="E1327" s="82" t="s">
        <v>8416</v>
      </c>
      <c r="F1327" s="82" t="s">
        <v>8806</v>
      </c>
      <c r="G1327" s="83"/>
      <c r="H1327" s="84">
        <v>68375</v>
      </c>
      <c r="I1327" s="85"/>
      <c r="J1327" s="82">
        <v>8671.9</v>
      </c>
      <c r="K1327" s="86">
        <v>0</v>
      </c>
      <c r="L1327" s="82"/>
      <c r="M1327" s="82"/>
      <c r="N1327" s="82"/>
      <c r="O1327" s="82"/>
      <c r="P1327" s="82" t="s">
        <v>8418</v>
      </c>
      <c r="Q1327" s="86"/>
      <c r="R1327" s="82">
        <v>0</v>
      </c>
      <c r="S1327" s="86">
        <v>6837500</v>
      </c>
      <c r="T1327" s="83">
        <v>45777</v>
      </c>
      <c r="U1327" s="82">
        <v>601</v>
      </c>
      <c r="V1327" s="82">
        <v>159806</v>
      </c>
      <c r="W1327" s="82" t="s">
        <v>4961</v>
      </c>
      <c r="X1327" s="82">
        <v>7948.9143000000004</v>
      </c>
      <c r="Y1327" s="86">
        <v>543507012.78999996</v>
      </c>
      <c r="Z1327" s="86"/>
      <c r="AA1327" s="82">
        <v>8722.4500000000007</v>
      </c>
      <c r="AB1327" s="86">
        <v>-0.57999999999999996</v>
      </c>
      <c r="AC1327" s="86">
        <v>592941162.5</v>
      </c>
      <c r="AD1327" s="86">
        <v>592941162.5</v>
      </c>
      <c r="AE1327" s="86">
        <v>0</v>
      </c>
      <c r="AF1327" s="86">
        <v>49434149.710000001</v>
      </c>
      <c r="AG1327" s="86">
        <v>52890505.960000001</v>
      </c>
      <c r="AH1327" s="86">
        <v>-3456356.25</v>
      </c>
      <c r="AI1327" s="86"/>
      <c r="AJ1327" s="86">
        <v>5373369982.75</v>
      </c>
      <c r="AK1327" s="82">
        <v>11.034800000000001</v>
      </c>
      <c r="AL1327" s="82" t="s">
        <v>8807</v>
      </c>
      <c r="AM1327" s="82" t="s">
        <v>4979</v>
      </c>
      <c r="AN1327" s="82">
        <v>783203</v>
      </c>
      <c r="AO1327" s="82" t="s">
        <v>8418</v>
      </c>
      <c r="AP1327" s="82"/>
      <c r="AQ1327" s="83"/>
      <c r="AR1327" s="83"/>
      <c r="AS1327" s="82">
        <v>0</v>
      </c>
      <c r="AT1327" s="82"/>
      <c r="AU1327" s="83">
        <v>45777</v>
      </c>
      <c r="AV1327" s="82" t="s">
        <v>4979</v>
      </c>
      <c r="AW1327" s="82">
        <v>100</v>
      </c>
      <c r="AX1327" s="83"/>
      <c r="AY1327" s="82" t="s">
        <v>4963</v>
      </c>
      <c r="AZ1327" s="82">
        <v>1</v>
      </c>
      <c r="BA1327" s="82"/>
      <c r="BB1327" s="82"/>
      <c r="BC1327" s="87"/>
      <c r="BD1327" s="87"/>
      <c r="BE1327" s="87"/>
      <c r="BF1327" s="87"/>
      <c r="BG1327" s="82" t="s">
        <v>4888</v>
      </c>
      <c r="BH1327" s="82" t="s">
        <v>20918</v>
      </c>
      <c r="BI1327" s="82"/>
      <c r="BJ1327" s="82"/>
      <c r="BK1327" s="82"/>
      <c r="BL1327" s="86">
        <v>592941162.5</v>
      </c>
      <c r="BM1327" s="82">
        <v>11.034800000000001</v>
      </c>
      <c r="BN1327" s="82" t="s">
        <v>8418</v>
      </c>
      <c r="BO1327" s="82"/>
      <c r="BP1327" s="88"/>
      <c r="BQ1327" s="88"/>
      <c r="BR1327" s="88"/>
      <c r="BS1327" s="82"/>
      <c r="BT1327" s="85"/>
    </row>
    <row r="1328" spans="1:72" hidden="1">
      <c r="A1328" s="82" t="s">
        <v>20917</v>
      </c>
      <c r="B1328" s="82" t="s">
        <v>21279</v>
      </c>
      <c r="C1328" s="82" t="s">
        <v>10005</v>
      </c>
      <c r="D1328" s="82" t="s">
        <v>10006</v>
      </c>
      <c r="E1328" s="82" t="s">
        <v>8303</v>
      </c>
      <c r="F1328" s="82" t="s">
        <v>8213</v>
      </c>
      <c r="G1328" s="83">
        <v>46234</v>
      </c>
      <c r="H1328" s="84">
        <v>500000</v>
      </c>
      <c r="I1328" s="85">
        <v>6.9199999999999998E-2</v>
      </c>
      <c r="J1328" s="82">
        <v>100.7171</v>
      </c>
      <c r="K1328" s="86">
        <v>2845095.89</v>
      </c>
      <c r="L1328" s="82" t="s">
        <v>8214</v>
      </c>
      <c r="M1328" s="82" t="s">
        <v>633</v>
      </c>
      <c r="N1328" s="82" t="s">
        <v>8214</v>
      </c>
      <c r="O1328" s="82" t="s">
        <v>633</v>
      </c>
      <c r="P1328" s="82" t="s">
        <v>8287</v>
      </c>
      <c r="Q1328" s="86">
        <v>50000000</v>
      </c>
      <c r="R1328" s="82">
        <v>1.25</v>
      </c>
      <c r="S1328" s="86">
        <v>50000000</v>
      </c>
      <c r="T1328" s="83">
        <v>45777</v>
      </c>
      <c r="U1328" s="82">
        <v>202</v>
      </c>
      <c r="V1328" s="82">
        <v>164885</v>
      </c>
      <c r="W1328" s="82" t="s">
        <v>4961</v>
      </c>
      <c r="X1328" s="82">
        <v>99.777799999999999</v>
      </c>
      <c r="Y1328" s="86">
        <v>49888900</v>
      </c>
      <c r="Z1328" s="86"/>
      <c r="AA1328" s="82">
        <v>100.75839999999999</v>
      </c>
      <c r="AB1328" s="86">
        <v>-0.04</v>
      </c>
      <c r="AC1328" s="86">
        <v>50358550</v>
      </c>
      <c r="AD1328" s="86">
        <v>50358550</v>
      </c>
      <c r="AE1328" s="86">
        <v>0</v>
      </c>
      <c r="AF1328" s="86">
        <v>469650</v>
      </c>
      <c r="AG1328" s="86">
        <v>490300</v>
      </c>
      <c r="AH1328" s="86">
        <v>-20650</v>
      </c>
      <c r="AI1328" s="86"/>
      <c r="AJ1328" s="86">
        <v>5373369982.75</v>
      </c>
      <c r="AK1328" s="82">
        <v>0.93720000000000003</v>
      </c>
      <c r="AL1328" s="82" t="s">
        <v>10007</v>
      </c>
      <c r="AM1328" s="82" t="s">
        <v>8216</v>
      </c>
      <c r="AN1328" s="82">
        <v>7490</v>
      </c>
      <c r="AO1328" s="82" t="s">
        <v>8280</v>
      </c>
      <c r="AP1328" s="82">
        <v>7.58</v>
      </c>
      <c r="AQ1328" s="83">
        <v>45504</v>
      </c>
      <c r="AR1328" s="83">
        <v>45869</v>
      </c>
      <c r="AS1328" s="82">
        <v>457</v>
      </c>
      <c r="AT1328" s="82" t="s">
        <v>8217</v>
      </c>
      <c r="AU1328" s="83">
        <v>45777</v>
      </c>
      <c r="AV1328" s="82" t="s">
        <v>8218</v>
      </c>
      <c r="AW1328" s="82">
        <v>100</v>
      </c>
      <c r="AX1328" s="83"/>
      <c r="AY1328" s="82" t="s">
        <v>4963</v>
      </c>
      <c r="AZ1328" s="82">
        <v>1</v>
      </c>
      <c r="BA1328" s="82" t="s">
        <v>8219</v>
      </c>
      <c r="BB1328" s="82" t="s">
        <v>8219</v>
      </c>
      <c r="BC1328" s="87">
        <v>6.9199999999999998E-2</v>
      </c>
      <c r="BD1328" s="87">
        <v>6.9199999999999998E-2</v>
      </c>
      <c r="BE1328" s="87">
        <v>100.7171</v>
      </c>
      <c r="BF1328" s="87">
        <v>100.7171</v>
      </c>
      <c r="BG1328" s="82" t="s">
        <v>4888</v>
      </c>
      <c r="BH1328" s="82" t="s">
        <v>20918</v>
      </c>
      <c r="BI1328" s="82">
        <v>1.10293</v>
      </c>
      <c r="BJ1328" s="82">
        <v>1.10293</v>
      </c>
      <c r="BK1328" s="82">
        <v>1.10293</v>
      </c>
      <c r="BL1328" s="86">
        <v>53203645.890000001</v>
      </c>
      <c r="BM1328" s="82">
        <v>0.99009999999999998</v>
      </c>
      <c r="BN1328" s="82" t="s">
        <v>4964</v>
      </c>
      <c r="BO1328" s="82">
        <v>1.17926</v>
      </c>
      <c r="BP1328" s="88"/>
      <c r="BQ1328" s="88">
        <v>438727500000</v>
      </c>
      <c r="BR1328" s="88">
        <v>0.41</v>
      </c>
      <c r="BS1328" s="82" t="s">
        <v>8223</v>
      </c>
      <c r="BT1328" s="85"/>
    </row>
    <row r="1329" spans="1:72" hidden="1">
      <c r="A1329" s="82" t="s">
        <v>20917</v>
      </c>
      <c r="B1329" s="82" t="s">
        <v>21279</v>
      </c>
      <c r="C1329" s="82" t="s">
        <v>21543</v>
      </c>
      <c r="D1329" s="82" t="s">
        <v>21544</v>
      </c>
      <c r="E1329" s="82" t="s">
        <v>8307</v>
      </c>
      <c r="F1329" s="82" t="s">
        <v>8213</v>
      </c>
      <c r="G1329" s="83">
        <v>48103</v>
      </c>
      <c r="H1329" s="84">
        <v>1500000</v>
      </c>
      <c r="I1329" s="85">
        <v>6.8349999999999994E-2</v>
      </c>
      <c r="J1329" s="82">
        <v>99.219899999999996</v>
      </c>
      <c r="K1329" s="86">
        <v>6323424.6600000001</v>
      </c>
      <c r="L1329" s="82" t="s">
        <v>8214</v>
      </c>
      <c r="M1329" s="82" t="s">
        <v>633</v>
      </c>
      <c r="N1329" s="82" t="s">
        <v>8214</v>
      </c>
      <c r="O1329" s="82" t="s">
        <v>633</v>
      </c>
      <c r="P1329" s="82" t="s">
        <v>8308</v>
      </c>
      <c r="Q1329" s="86">
        <v>150000000</v>
      </c>
      <c r="R1329" s="82">
        <v>6.37</v>
      </c>
      <c r="S1329" s="86">
        <v>150000000</v>
      </c>
      <c r="T1329" s="83">
        <v>45777</v>
      </c>
      <c r="U1329" s="82">
        <v>202</v>
      </c>
      <c r="V1329" s="82">
        <v>136443</v>
      </c>
      <c r="W1329" s="82" t="s">
        <v>4961</v>
      </c>
      <c r="X1329" s="82">
        <v>96.847800000000007</v>
      </c>
      <c r="Y1329" s="86">
        <v>145271700</v>
      </c>
      <c r="Z1329" s="86"/>
      <c r="AA1329" s="82">
        <v>99.219499999999996</v>
      </c>
      <c r="AB1329" s="86">
        <v>0</v>
      </c>
      <c r="AC1329" s="86">
        <v>148829850</v>
      </c>
      <c r="AD1329" s="86">
        <v>148829850</v>
      </c>
      <c r="AE1329" s="86">
        <v>0</v>
      </c>
      <c r="AF1329" s="86">
        <v>3558150</v>
      </c>
      <c r="AG1329" s="86">
        <v>3557550</v>
      </c>
      <c r="AH1329" s="86">
        <v>600</v>
      </c>
      <c r="AI1329" s="86"/>
      <c r="AJ1329" s="86">
        <v>5373369982.75</v>
      </c>
      <c r="AK1329" s="82">
        <v>2.7698</v>
      </c>
      <c r="AL1329" s="82" t="s">
        <v>21545</v>
      </c>
      <c r="AM1329" s="82" t="s">
        <v>8216</v>
      </c>
      <c r="AN1329" s="82">
        <v>7567</v>
      </c>
      <c r="AO1329" s="82" t="s">
        <v>8309</v>
      </c>
      <c r="AP1329" s="82">
        <v>6.69</v>
      </c>
      <c r="AQ1329" s="83">
        <v>45548</v>
      </c>
      <c r="AR1329" s="83">
        <v>45913</v>
      </c>
      <c r="AS1329" s="82">
        <v>2326</v>
      </c>
      <c r="AT1329" s="82" t="s">
        <v>8217</v>
      </c>
      <c r="AU1329" s="83">
        <v>45777</v>
      </c>
      <c r="AV1329" s="82" t="s">
        <v>8218</v>
      </c>
      <c r="AW1329" s="82">
        <v>100</v>
      </c>
      <c r="AX1329" s="83"/>
      <c r="AY1329" s="82" t="s">
        <v>4963</v>
      </c>
      <c r="AZ1329" s="82">
        <v>1</v>
      </c>
      <c r="BA1329" s="82" t="s">
        <v>8219</v>
      </c>
      <c r="BB1329" s="82" t="s">
        <v>8220</v>
      </c>
      <c r="BC1329" s="87">
        <v>6.8199999999999997E-2</v>
      </c>
      <c r="BD1329" s="87">
        <v>6.8500000000000005E-2</v>
      </c>
      <c r="BE1329" s="87">
        <v>99.295000000000002</v>
      </c>
      <c r="BF1329" s="87">
        <v>99.1447</v>
      </c>
      <c r="BG1329" s="82" t="s">
        <v>4888</v>
      </c>
      <c r="BH1329" s="82" t="s">
        <v>20918</v>
      </c>
      <c r="BI1329" s="82">
        <v>4.8453099999999996</v>
      </c>
      <c r="BJ1329" s="82">
        <v>4.8429200000000003</v>
      </c>
      <c r="BK1329" s="82">
        <v>4.8441099999999997</v>
      </c>
      <c r="BL1329" s="86">
        <v>155153274.66</v>
      </c>
      <c r="BM1329" s="82">
        <v>2.8874</v>
      </c>
      <c r="BN1329" s="82" t="s">
        <v>8309</v>
      </c>
      <c r="BO1329" s="82">
        <v>5.1752099999999999</v>
      </c>
      <c r="BP1329" s="88"/>
      <c r="BQ1329" s="88">
        <v>60000000000</v>
      </c>
      <c r="BR1329" s="88">
        <v>0.83299999999999996</v>
      </c>
      <c r="BS1329" s="82" t="s">
        <v>8223</v>
      </c>
      <c r="BT1329" s="85"/>
    </row>
    <row r="1330" spans="1:72" hidden="1">
      <c r="A1330" s="82" t="s">
        <v>20917</v>
      </c>
      <c r="B1330" s="82" t="s">
        <v>21279</v>
      </c>
      <c r="C1330" s="82" t="s">
        <v>21236</v>
      </c>
      <c r="D1330" s="82" t="s">
        <v>21237</v>
      </c>
      <c r="E1330" s="82" t="s">
        <v>8310</v>
      </c>
      <c r="F1330" s="82" t="s">
        <v>8213</v>
      </c>
      <c r="G1330" s="83">
        <v>48228</v>
      </c>
      <c r="H1330" s="84">
        <v>1500000</v>
      </c>
      <c r="I1330" s="85">
        <v>6.9150000000000003E-2</v>
      </c>
      <c r="J1330" s="82">
        <v>102.4076</v>
      </c>
      <c r="K1330" s="86">
        <v>2123013.7000000002</v>
      </c>
      <c r="L1330" s="82" t="s">
        <v>8214</v>
      </c>
      <c r="M1330" s="82" t="s">
        <v>633</v>
      </c>
      <c r="N1330" s="82" t="s">
        <v>8214</v>
      </c>
      <c r="O1330" s="82" t="s">
        <v>633</v>
      </c>
      <c r="P1330" s="82" t="s">
        <v>8287</v>
      </c>
      <c r="Q1330" s="86">
        <v>150000000</v>
      </c>
      <c r="R1330" s="82">
        <v>6.72</v>
      </c>
      <c r="S1330" s="86">
        <v>150000000</v>
      </c>
      <c r="T1330" s="83">
        <v>45777</v>
      </c>
      <c r="U1330" s="82">
        <v>202</v>
      </c>
      <c r="V1330" s="82">
        <v>180875</v>
      </c>
      <c r="W1330" s="82" t="s">
        <v>4961</v>
      </c>
      <c r="X1330" s="82">
        <v>100</v>
      </c>
      <c r="Y1330" s="86">
        <v>150000000</v>
      </c>
      <c r="Z1330" s="86"/>
      <c r="AA1330" s="82">
        <v>102.4088</v>
      </c>
      <c r="AB1330" s="86">
        <v>0</v>
      </c>
      <c r="AC1330" s="86">
        <v>153611400</v>
      </c>
      <c r="AD1330" s="86">
        <v>153611400</v>
      </c>
      <c r="AE1330" s="86">
        <v>0</v>
      </c>
      <c r="AF1330" s="86">
        <v>3611400</v>
      </c>
      <c r="AG1330" s="86">
        <v>3613200</v>
      </c>
      <c r="AH1330" s="86">
        <v>-1800</v>
      </c>
      <c r="AI1330" s="86"/>
      <c r="AJ1330" s="86">
        <v>5373369982.75</v>
      </c>
      <c r="AK1330" s="82">
        <v>2.8588</v>
      </c>
      <c r="AL1330" s="82" t="s">
        <v>21238</v>
      </c>
      <c r="AM1330" s="82" t="s">
        <v>8216</v>
      </c>
      <c r="AN1330" s="82">
        <v>7708</v>
      </c>
      <c r="AO1330" s="82" t="s">
        <v>8280</v>
      </c>
      <c r="AP1330" s="82">
        <v>7.38</v>
      </c>
      <c r="AQ1330" s="83">
        <v>45708</v>
      </c>
      <c r="AR1330" s="83">
        <v>46073</v>
      </c>
      <c r="AS1330" s="82">
        <v>2451</v>
      </c>
      <c r="AT1330" s="82" t="s">
        <v>8217</v>
      </c>
      <c r="AU1330" s="83">
        <v>45777</v>
      </c>
      <c r="AV1330" s="82" t="s">
        <v>8218</v>
      </c>
      <c r="AW1330" s="82">
        <v>100</v>
      </c>
      <c r="AX1330" s="83"/>
      <c r="AY1330" s="82" t="s">
        <v>4963</v>
      </c>
      <c r="AZ1330" s="82">
        <v>1</v>
      </c>
      <c r="BA1330" s="82" t="s">
        <v>8219</v>
      </c>
      <c r="BB1330" s="82" t="s">
        <v>8220</v>
      </c>
      <c r="BC1330" s="87">
        <v>6.9699999999999998E-2</v>
      </c>
      <c r="BD1330" s="87">
        <v>6.8599999999999994E-2</v>
      </c>
      <c r="BE1330" s="87">
        <v>102.1153</v>
      </c>
      <c r="BF1330" s="87">
        <v>102.6999</v>
      </c>
      <c r="BG1330" s="82" t="s">
        <v>4888</v>
      </c>
      <c r="BH1330" s="82" t="s">
        <v>20918</v>
      </c>
      <c r="BI1330" s="82">
        <v>5.1138300000000001</v>
      </c>
      <c r="BJ1330" s="82">
        <v>5.1228600000000002</v>
      </c>
      <c r="BK1330" s="82">
        <v>5.1183500000000004</v>
      </c>
      <c r="BL1330" s="86">
        <v>155734413.69999999</v>
      </c>
      <c r="BM1330" s="82">
        <v>2.8982999999999999</v>
      </c>
      <c r="BN1330" s="82" t="s">
        <v>4964</v>
      </c>
      <c r="BO1330" s="82">
        <v>5.4722799999999996</v>
      </c>
      <c r="BP1330" s="88"/>
      <c r="BQ1330" s="88">
        <v>56700000000</v>
      </c>
      <c r="BR1330" s="88">
        <v>0.88100000000000001</v>
      </c>
      <c r="BS1330" s="82" t="s">
        <v>8223</v>
      </c>
      <c r="BT1330" s="85"/>
    </row>
    <row r="1331" spans="1:72" hidden="1">
      <c r="A1331" s="82" t="s">
        <v>20917</v>
      </c>
      <c r="B1331" s="82" t="s">
        <v>21279</v>
      </c>
      <c r="C1331" s="82" t="s">
        <v>9464</v>
      </c>
      <c r="D1331" s="82" t="s">
        <v>9465</v>
      </c>
      <c r="E1331" s="82" t="s">
        <v>9466</v>
      </c>
      <c r="F1331" s="82" t="s">
        <v>4978</v>
      </c>
      <c r="G1331" s="83"/>
      <c r="H1331" s="84">
        <v>220189</v>
      </c>
      <c r="I1331" s="85"/>
      <c r="J1331" s="82">
        <v>307.25</v>
      </c>
      <c r="K1331" s="86">
        <v>0</v>
      </c>
      <c r="L1331" s="82"/>
      <c r="M1331" s="82"/>
      <c r="N1331" s="82"/>
      <c r="O1331" s="82"/>
      <c r="P1331" s="82" t="s">
        <v>8927</v>
      </c>
      <c r="Q1331" s="86"/>
      <c r="R1331" s="82">
        <v>0</v>
      </c>
      <c r="S1331" s="86">
        <v>440378</v>
      </c>
      <c r="T1331" s="83">
        <v>45777</v>
      </c>
      <c r="U1331" s="82">
        <v>100</v>
      </c>
      <c r="V1331" s="82">
        <v>171313</v>
      </c>
      <c r="W1331" s="82" t="s">
        <v>4961</v>
      </c>
      <c r="X1331" s="82">
        <v>313.7627</v>
      </c>
      <c r="Y1331" s="86">
        <v>69087096.359999999</v>
      </c>
      <c r="Z1331" s="86"/>
      <c r="AA1331" s="82">
        <v>315.05</v>
      </c>
      <c r="AB1331" s="86">
        <v>-2.48</v>
      </c>
      <c r="AC1331" s="86">
        <v>67653070.25</v>
      </c>
      <c r="AD1331" s="86">
        <v>67653070.25</v>
      </c>
      <c r="AE1331" s="86">
        <v>0</v>
      </c>
      <c r="AF1331" s="86">
        <v>-1434026.11</v>
      </c>
      <c r="AG1331" s="86">
        <v>283448.09000000003</v>
      </c>
      <c r="AH1331" s="86">
        <v>-1717474.2</v>
      </c>
      <c r="AI1331" s="86"/>
      <c r="AJ1331" s="86">
        <v>5373369982.75</v>
      </c>
      <c r="AK1331" s="82">
        <v>1.2589999999999999</v>
      </c>
      <c r="AL1331" s="82" t="s">
        <v>9467</v>
      </c>
      <c r="AM1331" s="82" t="s">
        <v>4979</v>
      </c>
      <c r="AN1331" s="82">
        <v>798965</v>
      </c>
      <c r="AO1331" s="82" t="s">
        <v>8614</v>
      </c>
      <c r="AP1331" s="82"/>
      <c r="AQ1331" s="83"/>
      <c r="AR1331" s="83"/>
      <c r="AS1331" s="82">
        <v>0</v>
      </c>
      <c r="AT1331" s="82"/>
      <c r="AU1331" s="83">
        <v>45777</v>
      </c>
      <c r="AV1331" s="82" t="s">
        <v>4979</v>
      </c>
      <c r="AW1331" s="82">
        <v>2</v>
      </c>
      <c r="AX1331" s="83"/>
      <c r="AY1331" s="82" t="s">
        <v>4963</v>
      </c>
      <c r="AZ1331" s="82">
        <v>1</v>
      </c>
      <c r="BA1331" s="82"/>
      <c r="BB1331" s="82"/>
      <c r="BC1331" s="87"/>
      <c r="BD1331" s="87"/>
      <c r="BE1331" s="87"/>
      <c r="BF1331" s="87"/>
      <c r="BG1331" s="82" t="s">
        <v>4888</v>
      </c>
      <c r="BH1331" s="82" t="s">
        <v>20918</v>
      </c>
      <c r="BI1331" s="82"/>
      <c r="BJ1331" s="82"/>
      <c r="BK1331" s="82"/>
      <c r="BL1331" s="86">
        <v>67653070.25</v>
      </c>
      <c r="BM1331" s="82">
        <v>1.2589999999999999</v>
      </c>
      <c r="BN1331" s="82" t="s">
        <v>4980</v>
      </c>
      <c r="BO1331" s="82"/>
      <c r="BP1331" s="88"/>
      <c r="BQ1331" s="88"/>
      <c r="BR1331" s="88"/>
      <c r="BS1331" s="82"/>
      <c r="BT1331" s="85"/>
    </row>
    <row r="1332" spans="1:72" hidden="1">
      <c r="A1332" s="82" t="s">
        <v>20917</v>
      </c>
      <c r="B1332" s="82" t="s">
        <v>21279</v>
      </c>
      <c r="C1332" s="82" t="s">
        <v>155</v>
      </c>
      <c r="D1332" s="82" t="s">
        <v>22091</v>
      </c>
      <c r="E1332" s="82" t="s">
        <v>22092</v>
      </c>
      <c r="F1332" s="82" t="s">
        <v>4978</v>
      </c>
      <c r="G1332" s="83"/>
      <c r="H1332" s="84">
        <v>7290</v>
      </c>
      <c r="I1332" s="85"/>
      <c r="J1332" s="82">
        <v>6155.5</v>
      </c>
      <c r="K1332" s="86">
        <v>0</v>
      </c>
      <c r="L1332" s="82"/>
      <c r="M1332" s="82"/>
      <c r="N1332" s="82"/>
      <c r="O1332" s="82"/>
      <c r="P1332" s="82" t="s">
        <v>5018</v>
      </c>
      <c r="Q1332" s="86"/>
      <c r="R1332" s="82">
        <v>0</v>
      </c>
      <c r="S1332" s="86">
        <v>72900</v>
      </c>
      <c r="T1332" s="83">
        <v>45777</v>
      </c>
      <c r="U1332" s="82">
        <v>100</v>
      </c>
      <c r="V1332" s="82">
        <v>88149</v>
      </c>
      <c r="W1332" s="82" t="s">
        <v>4961</v>
      </c>
      <c r="X1332" s="82">
        <v>6549.9186</v>
      </c>
      <c r="Y1332" s="86">
        <v>47748906.590000004</v>
      </c>
      <c r="Z1332" s="86"/>
      <c r="AA1332" s="82">
        <v>6315.5</v>
      </c>
      <c r="AB1332" s="86">
        <v>-2.5299999999999998</v>
      </c>
      <c r="AC1332" s="86">
        <v>44873595</v>
      </c>
      <c r="AD1332" s="86">
        <v>44873595</v>
      </c>
      <c r="AE1332" s="86">
        <v>0</v>
      </c>
      <c r="AF1332" s="86">
        <v>-2875311.59</v>
      </c>
      <c r="AG1332" s="86">
        <v>-1708911.59</v>
      </c>
      <c r="AH1332" s="86">
        <v>-1166400</v>
      </c>
      <c r="AI1332" s="86"/>
      <c r="AJ1332" s="86">
        <v>5373369982.75</v>
      </c>
      <c r="AK1332" s="82">
        <v>0.83509999999999995</v>
      </c>
      <c r="AL1332" s="82" t="s">
        <v>22093</v>
      </c>
      <c r="AM1332" s="82" t="s">
        <v>4979</v>
      </c>
      <c r="AN1332" s="82">
        <v>783569</v>
      </c>
      <c r="AO1332" s="82" t="s">
        <v>4998</v>
      </c>
      <c r="AP1332" s="82"/>
      <c r="AQ1332" s="83"/>
      <c r="AR1332" s="83"/>
      <c r="AS1332" s="82">
        <v>0</v>
      </c>
      <c r="AT1332" s="82"/>
      <c r="AU1332" s="83">
        <v>45777</v>
      </c>
      <c r="AV1332" s="82" t="s">
        <v>4979</v>
      </c>
      <c r="AW1332" s="82">
        <v>10</v>
      </c>
      <c r="AX1332" s="83"/>
      <c r="AY1332" s="82" t="s">
        <v>4963</v>
      </c>
      <c r="AZ1332" s="82">
        <v>1</v>
      </c>
      <c r="BA1332" s="82"/>
      <c r="BB1332" s="82"/>
      <c r="BC1332" s="87"/>
      <c r="BD1332" s="87"/>
      <c r="BE1332" s="87"/>
      <c r="BF1332" s="87"/>
      <c r="BG1332" s="82" t="s">
        <v>4888</v>
      </c>
      <c r="BH1332" s="82" t="s">
        <v>20918</v>
      </c>
      <c r="BI1332" s="82"/>
      <c r="BJ1332" s="82"/>
      <c r="BK1332" s="82"/>
      <c r="BL1332" s="86">
        <v>44873595</v>
      </c>
      <c r="BM1332" s="82">
        <v>0.83509999999999995</v>
      </c>
      <c r="BN1332" s="82" t="s">
        <v>4998</v>
      </c>
      <c r="BO1332" s="82"/>
      <c r="BP1332" s="88"/>
      <c r="BQ1332" s="88"/>
      <c r="BR1332" s="88"/>
      <c r="BS1332" s="82"/>
      <c r="BT1332" s="85"/>
    </row>
    <row r="1333" spans="1:72" hidden="1">
      <c r="A1333" s="82" t="s">
        <v>20917</v>
      </c>
      <c r="B1333" s="82" t="s">
        <v>21279</v>
      </c>
      <c r="C1333" s="82" t="s">
        <v>193</v>
      </c>
      <c r="D1333" s="82" t="s">
        <v>8423</v>
      </c>
      <c r="E1333" s="82" t="s">
        <v>8424</v>
      </c>
      <c r="F1333" s="82" t="s">
        <v>4978</v>
      </c>
      <c r="G1333" s="83"/>
      <c r="H1333" s="84">
        <v>6702</v>
      </c>
      <c r="I1333" s="85"/>
      <c r="J1333" s="82">
        <v>6977</v>
      </c>
      <c r="K1333" s="86">
        <v>0</v>
      </c>
      <c r="L1333" s="82"/>
      <c r="M1333" s="82"/>
      <c r="N1333" s="82"/>
      <c r="O1333" s="82"/>
      <c r="P1333" s="82" t="s">
        <v>4995</v>
      </c>
      <c r="Q1333" s="86"/>
      <c r="R1333" s="82">
        <v>0</v>
      </c>
      <c r="S1333" s="86">
        <v>33510</v>
      </c>
      <c r="T1333" s="83">
        <v>45777</v>
      </c>
      <c r="U1333" s="82">
        <v>100</v>
      </c>
      <c r="V1333" s="82">
        <v>6457</v>
      </c>
      <c r="W1333" s="82" t="s">
        <v>4961</v>
      </c>
      <c r="X1333" s="82">
        <v>6371.6817000000001</v>
      </c>
      <c r="Y1333" s="86">
        <v>42703010.840000004</v>
      </c>
      <c r="Z1333" s="86"/>
      <c r="AA1333" s="82">
        <v>6992.5</v>
      </c>
      <c r="AB1333" s="86">
        <v>-0.22</v>
      </c>
      <c r="AC1333" s="86">
        <v>46759854</v>
      </c>
      <c r="AD1333" s="86">
        <v>46759854</v>
      </c>
      <c r="AE1333" s="86">
        <v>0</v>
      </c>
      <c r="AF1333" s="86">
        <v>4056843.16</v>
      </c>
      <c r="AG1333" s="86">
        <v>4160724.16</v>
      </c>
      <c r="AH1333" s="86">
        <v>-103881</v>
      </c>
      <c r="AI1333" s="86"/>
      <c r="AJ1333" s="86">
        <v>5373369982.75</v>
      </c>
      <c r="AK1333" s="82">
        <v>0.87019999999999997</v>
      </c>
      <c r="AL1333" s="82" t="s">
        <v>8425</v>
      </c>
      <c r="AM1333" s="82" t="s">
        <v>4979</v>
      </c>
      <c r="AN1333" s="82">
        <v>6079</v>
      </c>
      <c r="AO1333" s="82" t="s">
        <v>4996</v>
      </c>
      <c r="AP1333" s="82"/>
      <c r="AQ1333" s="83"/>
      <c r="AR1333" s="83"/>
      <c r="AS1333" s="82">
        <v>0</v>
      </c>
      <c r="AT1333" s="82"/>
      <c r="AU1333" s="83">
        <v>45777</v>
      </c>
      <c r="AV1333" s="82" t="s">
        <v>4979</v>
      </c>
      <c r="AW1333" s="82">
        <v>5</v>
      </c>
      <c r="AX1333" s="83"/>
      <c r="AY1333" s="82" t="s">
        <v>4963</v>
      </c>
      <c r="AZ1333" s="82">
        <v>1</v>
      </c>
      <c r="BA1333" s="82"/>
      <c r="BB1333" s="82"/>
      <c r="BC1333" s="87"/>
      <c r="BD1333" s="87"/>
      <c r="BE1333" s="87"/>
      <c r="BF1333" s="87"/>
      <c r="BG1333" s="82" t="s">
        <v>4888</v>
      </c>
      <c r="BH1333" s="82" t="s">
        <v>20918</v>
      </c>
      <c r="BI1333" s="82"/>
      <c r="BJ1333" s="82"/>
      <c r="BK1333" s="82"/>
      <c r="BL1333" s="86">
        <v>46759854</v>
      </c>
      <c r="BM1333" s="82">
        <v>0.87019999999999997</v>
      </c>
      <c r="BN1333" s="82" t="s">
        <v>4997</v>
      </c>
      <c r="BO1333" s="82"/>
      <c r="BP1333" s="88"/>
      <c r="BQ1333" s="88"/>
      <c r="BR1333" s="88"/>
      <c r="BS1333" s="82"/>
      <c r="BT1333" s="85"/>
    </row>
    <row r="1334" spans="1:72" hidden="1">
      <c r="A1334" s="82" t="s">
        <v>20917</v>
      </c>
      <c r="B1334" s="82" t="s">
        <v>21279</v>
      </c>
      <c r="C1334" s="82" t="s">
        <v>317</v>
      </c>
      <c r="D1334" s="82" t="s">
        <v>5280</v>
      </c>
      <c r="E1334" s="82" t="s">
        <v>8371</v>
      </c>
      <c r="F1334" s="82" t="s">
        <v>4978</v>
      </c>
      <c r="G1334" s="83"/>
      <c r="H1334" s="84">
        <v>125304</v>
      </c>
      <c r="I1334" s="85"/>
      <c r="J1334" s="82">
        <v>1185</v>
      </c>
      <c r="K1334" s="86">
        <v>0</v>
      </c>
      <c r="L1334" s="82"/>
      <c r="M1334" s="82"/>
      <c r="N1334" s="82"/>
      <c r="O1334" s="82"/>
      <c r="P1334" s="82" t="s">
        <v>4960</v>
      </c>
      <c r="Q1334" s="86"/>
      <c r="R1334" s="82">
        <v>0</v>
      </c>
      <c r="S1334" s="86">
        <v>250608</v>
      </c>
      <c r="T1334" s="83">
        <v>45777</v>
      </c>
      <c r="U1334" s="82">
        <v>100</v>
      </c>
      <c r="V1334" s="82">
        <v>6471</v>
      </c>
      <c r="W1334" s="82" t="s">
        <v>4961</v>
      </c>
      <c r="X1334" s="82">
        <v>1070.2768000000001</v>
      </c>
      <c r="Y1334" s="86">
        <v>134109967.98</v>
      </c>
      <c r="Z1334" s="86"/>
      <c r="AA1334" s="82">
        <v>1187.3</v>
      </c>
      <c r="AB1334" s="86">
        <v>-0.19</v>
      </c>
      <c r="AC1334" s="86">
        <v>148485240</v>
      </c>
      <c r="AD1334" s="86">
        <v>148485240</v>
      </c>
      <c r="AE1334" s="86">
        <v>0</v>
      </c>
      <c r="AF1334" s="86">
        <v>14375272.02</v>
      </c>
      <c r="AG1334" s="86">
        <v>14663471.220000001</v>
      </c>
      <c r="AH1334" s="86">
        <v>-288199.2</v>
      </c>
      <c r="AI1334" s="86"/>
      <c r="AJ1334" s="86">
        <v>5373369982.75</v>
      </c>
      <c r="AK1334" s="82">
        <v>2.7633999999999999</v>
      </c>
      <c r="AL1334" s="82" t="s">
        <v>8514</v>
      </c>
      <c r="AM1334" s="82" t="s">
        <v>4979</v>
      </c>
      <c r="AN1334" s="82">
        <v>6155</v>
      </c>
      <c r="AO1334" s="82" t="s">
        <v>4962</v>
      </c>
      <c r="AP1334" s="82"/>
      <c r="AQ1334" s="83"/>
      <c r="AR1334" s="83"/>
      <c r="AS1334" s="82">
        <v>0</v>
      </c>
      <c r="AT1334" s="82"/>
      <c r="AU1334" s="83">
        <v>45777</v>
      </c>
      <c r="AV1334" s="82" t="s">
        <v>4979</v>
      </c>
      <c r="AW1334" s="82">
        <v>2</v>
      </c>
      <c r="AX1334" s="83"/>
      <c r="AY1334" s="82" t="s">
        <v>4963</v>
      </c>
      <c r="AZ1334" s="82">
        <v>1</v>
      </c>
      <c r="BA1334" s="82"/>
      <c r="BB1334" s="82"/>
      <c r="BC1334" s="87"/>
      <c r="BD1334" s="87"/>
      <c r="BE1334" s="87"/>
      <c r="BF1334" s="87"/>
      <c r="BG1334" s="82" t="s">
        <v>4888</v>
      </c>
      <c r="BH1334" s="82" t="s">
        <v>20918</v>
      </c>
      <c r="BI1334" s="82"/>
      <c r="BJ1334" s="82"/>
      <c r="BK1334" s="82"/>
      <c r="BL1334" s="86">
        <v>148485240</v>
      </c>
      <c r="BM1334" s="82">
        <v>2.7633999999999999</v>
      </c>
      <c r="BN1334" s="82" t="s">
        <v>4964</v>
      </c>
      <c r="BO1334" s="82"/>
      <c r="BP1334" s="88"/>
      <c r="BQ1334" s="88"/>
      <c r="BR1334" s="88"/>
      <c r="BS1334" s="82"/>
      <c r="BT1334" s="85"/>
    </row>
    <row r="1335" spans="1:72" hidden="1">
      <c r="A1335" s="82" t="s">
        <v>20917</v>
      </c>
      <c r="B1335" s="82" t="s">
        <v>21279</v>
      </c>
      <c r="C1335" s="82" t="s">
        <v>369</v>
      </c>
      <c r="D1335" s="82" t="s">
        <v>3368</v>
      </c>
      <c r="E1335" s="82" t="s">
        <v>4972</v>
      </c>
      <c r="F1335" s="82" t="s">
        <v>4978</v>
      </c>
      <c r="G1335" s="83"/>
      <c r="H1335" s="84">
        <v>281096</v>
      </c>
      <c r="I1335" s="85"/>
      <c r="J1335" s="82">
        <v>249.93</v>
      </c>
      <c r="K1335" s="86">
        <v>0</v>
      </c>
      <c r="L1335" s="82"/>
      <c r="M1335" s="82"/>
      <c r="N1335" s="82"/>
      <c r="O1335" s="82"/>
      <c r="P1335" s="82" t="s">
        <v>4973</v>
      </c>
      <c r="Q1335" s="86"/>
      <c r="R1335" s="82">
        <v>0</v>
      </c>
      <c r="S1335" s="86">
        <v>562192</v>
      </c>
      <c r="T1335" s="83">
        <v>45777</v>
      </c>
      <c r="U1335" s="82">
        <v>100</v>
      </c>
      <c r="V1335" s="82">
        <v>6486</v>
      </c>
      <c r="W1335" s="82" t="s">
        <v>4961</v>
      </c>
      <c r="X1335" s="82">
        <v>253.31200000000001</v>
      </c>
      <c r="Y1335" s="86">
        <v>71204975.849999994</v>
      </c>
      <c r="Z1335" s="86"/>
      <c r="AA1335" s="82">
        <v>253.22</v>
      </c>
      <c r="AB1335" s="86">
        <v>-1.3</v>
      </c>
      <c r="AC1335" s="86">
        <v>70254323.280000001</v>
      </c>
      <c r="AD1335" s="86">
        <v>70254323.280000001</v>
      </c>
      <c r="AE1335" s="86">
        <v>0</v>
      </c>
      <c r="AF1335" s="86">
        <v>-950652.57</v>
      </c>
      <c r="AG1335" s="86">
        <v>-25846.73</v>
      </c>
      <c r="AH1335" s="86">
        <v>-924805.84</v>
      </c>
      <c r="AI1335" s="86"/>
      <c r="AJ1335" s="86">
        <v>5373369982.75</v>
      </c>
      <c r="AK1335" s="82">
        <v>1.3075000000000001</v>
      </c>
      <c r="AL1335" s="82" t="s">
        <v>5001</v>
      </c>
      <c r="AM1335" s="82" t="s">
        <v>4979</v>
      </c>
      <c r="AN1335" s="82">
        <v>6194</v>
      </c>
      <c r="AO1335" s="82" t="s">
        <v>4962</v>
      </c>
      <c r="AP1335" s="82"/>
      <c r="AQ1335" s="83"/>
      <c r="AR1335" s="83"/>
      <c r="AS1335" s="82">
        <v>0</v>
      </c>
      <c r="AT1335" s="82"/>
      <c r="AU1335" s="83">
        <v>45777</v>
      </c>
      <c r="AV1335" s="82" t="s">
        <v>4979</v>
      </c>
      <c r="AW1335" s="82">
        <v>2</v>
      </c>
      <c r="AX1335" s="83"/>
      <c r="AY1335" s="82" t="s">
        <v>4963</v>
      </c>
      <c r="AZ1335" s="82">
        <v>1</v>
      </c>
      <c r="BA1335" s="82"/>
      <c r="BB1335" s="82"/>
      <c r="BC1335" s="87"/>
      <c r="BD1335" s="87"/>
      <c r="BE1335" s="87"/>
      <c r="BF1335" s="87"/>
      <c r="BG1335" s="82" t="s">
        <v>4888</v>
      </c>
      <c r="BH1335" s="82" t="s">
        <v>20918</v>
      </c>
      <c r="BI1335" s="82"/>
      <c r="BJ1335" s="82"/>
      <c r="BK1335" s="82"/>
      <c r="BL1335" s="86">
        <v>70254323.280000001</v>
      </c>
      <c r="BM1335" s="82">
        <v>1.3075000000000001</v>
      </c>
      <c r="BN1335" s="82" t="s">
        <v>4964</v>
      </c>
      <c r="BO1335" s="82"/>
      <c r="BP1335" s="88"/>
      <c r="BQ1335" s="88"/>
      <c r="BR1335" s="88"/>
      <c r="BS1335" s="82"/>
      <c r="BT1335" s="85"/>
    </row>
    <row r="1336" spans="1:72" hidden="1">
      <c r="A1336" s="82" t="s">
        <v>20917</v>
      </c>
      <c r="B1336" s="82" t="s">
        <v>21279</v>
      </c>
      <c r="C1336" s="82" t="s">
        <v>406</v>
      </c>
      <c r="D1336" s="82" t="s">
        <v>5325</v>
      </c>
      <c r="E1336" s="82" t="s">
        <v>8435</v>
      </c>
      <c r="F1336" s="82" t="s">
        <v>4978</v>
      </c>
      <c r="G1336" s="83"/>
      <c r="H1336" s="84">
        <v>314673</v>
      </c>
      <c r="I1336" s="85"/>
      <c r="J1336" s="82">
        <v>314.10000000000002</v>
      </c>
      <c r="K1336" s="86">
        <v>0</v>
      </c>
      <c r="L1336" s="82"/>
      <c r="M1336" s="82"/>
      <c r="N1336" s="82"/>
      <c r="O1336" s="82"/>
      <c r="P1336" s="82" t="s">
        <v>8436</v>
      </c>
      <c r="Q1336" s="86"/>
      <c r="R1336" s="82">
        <v>0</v>
      </c>
      <c r="S1336" s="86">
        <v>314673</v>
      </c>
      <c r="T1336" s="83">
        <v>45777</v>
      </c>
      <c r="U1336" s="82">
        <v>100</v>
      </c>
      <c r="V1336" s="82">
        <v>6490</v>
      </c>
      <c r="W1336" s="82" t="s">
        <v>4961</v>
      </c>
      <c r="X1336" s="82">
        <v>257.71780000000001</v>
      </c>
      <c r="Y1336" s="86">
        <v>81096847.609999999</v>
      </c>
      <c r="Z1336" s="86"/>
      <c r="AA1336" s="82">
        <v>317.10000000000002</v>
      </c>
      <c r="AB1336" s="86">
        <v>-0.95</v>
      </c>
      <c r="AC1336" s="86">
        <v>98838789.299999997</v>
      </c>
      <c r="AD1336" s="86">
        <v>98838789.299999997</v>
      </c>
      <c r="AE1336" s="86">
        <v>0</v>
      </c>
      <c r="AF1336" s="86">
        <v>17741941.690000001</v>
      </c>
      <c r="AG1336" s="86">
        <v>18685960.690000001</v>
      </c>
      <c r="AH1336" s="86">
        <v>-944019</v>
      </c>
      <c r="AI1336" s="86"/>
      <c r="AJ1336" s="86">
        <v>5373369982.75</v>
      </c>
      <c r="AK1336" s="82">
        <v>1.8393999999999999</v>
      </c>
      <c r="AL1336" s="82" t="s">
        <v>8437</v>
      </c>
      <c r="AM1336" s="82" t="s">
        <v>4979</v>
      </c>
      <c r="AN1336" s="82">
        <v>6241</v>
      </c>
      <c r="AO1336" s="82" t="s">
        <v>8436</v>
      </c>
      <c r="AP1336" s="82"/>
      <c r="AQ1336" s="83">
        <v>45726</v>
      </c>
      <c r="AR1336" s="83"/>
      <c r="AS1336" s="82">
        <v>0</v>
      </c>
      <c r="AT1336" s="82"/>
      <c r="AU1336" s="83">
        <v>45777</v>
      </c>
      <c r="AV1336" s="82" t="s">
        <v>4979</v>
      </c>
      <c r="AW1336" s="82">
        <v>1</v>
      </c>
      <c r="AX1336" s="83"/>
      <c r="AY1336" s="82" t="s">
        <v>4963</v>
      </c>
      <c r="AZ1336" s="82">
        <v>1</v>
      </c>
      <c r="BA1336" s="82"/>
      <c r="BB1336" s="82"/>
      <c r="BC1336" s="87"/>
      <c r="BD1336" s="87"/>
      <c r="BE1336" s="87"/>
      <c r="BF1336" s="87"/>
      <c r="BG1336" s="82" t="s">
        <v>4888</v>
      </c>
      <c r="BH1336" s="82" t="s">
        <v>20918</v>
      </c>
      <c r="BI1336" s="82"/>
      <c r="BJ1336" s="82"/>
      <c r="BK1336" s="82"/>
      <c r="BL1336" s="86">
        <v>98838789.299999997</v>
      </c>
      <c r="BM1336" s="82">
        <v>1.8393999999999999</v>
      </c>
      <c r="BN1336" s="82" t="s">
        <v>5002</v>
      </c>
      <c r="BO1336" s="82"/>
      <c r="BP1336" s="88"/>
      <c r="BQ1336" s="88"/>
      <c r="BR1336" s="88"/>
      <c r="BS1336" s="82"/>
      <c r="BT1336" s="85"/>
    </row>
    <row r="1337" spans="1:72" hidden="1">
      <c r="A1337" s="82" t="s">
        <v>20917</v>
      </c>
      <c r="B1337" s="82" t="s">
        <v>21279</v>
      </c>
      <c r="C1337" s="82" t="s">
        <v>426</v>
      </c>
      <c r="D1337" s="82" t="s">
        <v>3388</v>
      </c>
      <c r="E1337" s="82" t="s">
        <v>8582</v>
      </c>
      <c r="F1337" s="82" t="s">
        <v>4978</v>
      </c>
      <c r="G1337" s="83"/>
      <c r="H1337" s="84">
        <v>57686</v>
      </c>
      <c r="I1337" s="85"/>
      <c r="J1337" s="82">
        <v>1104.2</v>
      </c>
      <c r="K1337" s="86">
        <v>0</v>
      </c>
      <c r="L1337" s="82"/>
      <c r="M1337" s="82"/>
      <c r="N1337" s="82"/>
      <c r="O1337" s="82"/>
      <c r="P1337" s="82" t="s">
        <v>5003</v>
      </c>
      <c r="Q1337" s="86"/>
      <c r="R1337" s="82">
        <v>0</v>
      </c>
      <c r="S1337" s="86">
        <v>115372</v>
      </c>
      <c r="T1337" s="83">
        <v>45777</v>
      </c>
      <c r="U1337" s="82">
        <v>100</v>
      </c>
      <c r="V1337" s="82">
        <v>6491</v>
      </c>
      <c r="W1337" s="82" t="s">
        <v>4961</v>
      </c>
      <c r="X1337" s="82">
        <v>1201.0866000000001</v>
      </c>
      <c r="Y1337" s="86">
        <v>69285879.849999994</v>
      </c>
      <c r="Z1337" s="86"/>
      <c r="AA1337" s="82">
        <v>1134</v>
      </c>
      <c r="AB1337" s="86">
        <v>-2.63</v>
      </c>
      <c r="AC1337" s="86">
        <v>63696881.200000003</v>
      </c>
      <c r="AD1337" s="86">
        <v>63696881.200000003</v>
      </c>
      <c r="AE1337" s="86">
        <v>0</v>
      </c>
      <c r="AF1337" s="86">
        <v>-5588998.6500000004</v>
      </c>
      <c r="AG1337" s="86">
        <v>-3869955.85</v>
      </c>
      <c r="AH1337" s="86">
        <v>-1719042.8</v>
      </c>
      <c r="AI1337" s="86"/>
      <c r="AJ1337" s="86">
        <v>5373369982.75</v>
      </c>
      <c r="AK1337" s="82">
        <v>1.1854</v>
      </c>
      <c r="AL1337" s="82" t="s">
        <v>8584</v>
      </c>
      <c r="AM1337" s="82" t="s">
        <v>4979</v>
      </c>
      <c r="AN1337" s="82">
        <v>6242</v>
      </c>
      <c r="AO1337" s="82" t="s">
        <v>5004</v>
      </c>
      <c r="AP1337" s="82"/>
      <c r="AQ1337" s="83"/>
      <c r="AR1337" s="83"/>
      <c r="AS1337" s="82">
        <v>0</v>
      </c>
      <c r="AT1337" s="82"/>
      <c r="AU1337" s="83">
        <v>45777</v>
      </c>
      <c r="AV1337" s="82" t="s">
        <v>4979</v>
      </c>
      <c r="AW1337" s="82">
        <v>2</v>
      </c>
      <c r="AX1337" s="83"/>
      <c r="AY1337" s="82" t="s">
        <v>4963</v>
      </c>
      <c r="AZ1337" s="82">
        <v>1</v>
      </c>
      <c r="BA1337" s="82"/>
      <c r="BB1337" s="82"/>
      <c r="BC1337" s="87"/>
      <c r="BD1337" s="87"/>
      <c r="BE1337" s="87"/>
      <c r="BF1337" s="87"/>
      <c r="BG1337" s="82" t="s">
        <v>4888</v>
      </c>
      <c r="BH1337" s="82" t="s">
        <v>20918</v>
      </c>
      <c r="BI1337" s="82"/>
      <c r="BJ1337" s="82"/>
      <c r="BK1337" s="82"/>
      <c r="BL1337" s="86">
        <v>63696881.200000003</v>
      </c>
      <c r="BM1337" s="82">
        <v>1.1854</v>
      </c>
      <c r="BN1337" s="82" t="s">
        <v>4984</v>
      </c>
      <c r="BO1337" s="82"/>
      <c r="BP1337" s="88"/>
      <c r="BQ1337" s="88"/>
      <c r="BR1337" s="88"/>
      <c r="BS1337" s="82"/>
      <c r="BT1337" s="85"/>
    </row>
    <row r="1338" spans="1:72" hidden="1">
      <c r="A1338" s="82" t="s">
        <v>20917</v>
      </c>
      <c r="B1338" s="82" t="s">
        <v>21279</v>
      </c>
      <c r="C1338" s="82" t="s">
        <v>465</v>
      </c>
      <c r="D1338" s="82" t="s">
        <v>3417</v>
      </c>
      <c r="E1338" s="82" t="s">
        <v>5120</v>
      </c>
      <c r="F1338" s="82" t="s">
        <v>4978</v>
      </c>
      <c r="G1338" s="83"/>
      <c r="H1338" s="84">
        <v>49178</v>
      </c>
      <c r="I1338" s="85"/>
      <c r="J1338" s="82">
        <v>1706.3</v>
      </c>
      <c r="K1338" s="86">
        <v>0</v>
      </c>
      <c r="L1338" s="82"/>
      <c r="M1338" s="82"/>
      <c r="N1338" s="82"/>
      <c r="O1338" s="82"/>
      <c r="P1338" s="82" t="s">
        <v>5018</v>
      </c>
      <c r="Q1338" s="86"/>
      <c r="R1338" s="82">
        <v>0</v>
      </c>
      <c r="S1338" s="86">
        <v>98356</v>
      </c>
      <c r="T1338" s="83">
        <v>45777</v>
      </c>
      <c r="U1338" s="82">
        <v>100</v>
      </c>
      <c r="V1338" s="82">
        <v>16485</v>
      </c>
      <c r="W1338" s="82" t="s">
        <v>4961</v>
      </c>
      <c r="X1338" s="82">
        <v>1903.2059999999999</v>
      </c>
      <c r="Y1338" s="86">
        <v>93595863.5</v>
      </c>
      <c r="Z1338" s="86"/>
      <c r="AA1338" s="82">
        <v>1745.9</v>
      </c>
      <c r="AB1338" s="86">
        <v>-2.27</v>
      </c>
      <c r="AC1338" s="86">
        <v>83912421.400000006</v>
      </c>
      <c r="AD1338" s="86">
        <v>83912421.400000006</v>
      </c>
      <c r="AE1338" s="86">
        <v>0</v>
      </c>
      <c r="AF1338" s="86">
        <v>-9683442.0999999996</v>
      </c>
      <c r="AG1338" s="86">
        <v>-7735993.2999999998</v>
      </c>
      <c r="AH1338" s="86">
        <v>-1947448.8</v>
      </c>
      <c r="AI1338" s="86"/>
      <c r="AJ1338" s="86">
        <v>5373369982.75</v>
      </c>
      <c r="AK1338" s="82">
        <v>1.5616000000000001</v>
      </c>
      <c r="AL1338" s="82" t="s">
        <v>5121</v>
      </c>
      <c r="AM1338" s="82" t="s">
        <v>4979</v>
      </c>
      <c r="AN1338" s="82">
        <v>6292</v>
      </c>
      <c r="AO1338" s="82" t="s">
        <v>4998</v>
      </c>
      <c r="AP1338" s="82"/>
      <c r="AQ1338" s="83"/>
      <c r="AR1338" s="83"/>
      <c r="AS1338" s="82">
        <v>0</v>
      </c>
      <c r="AT1338" s="82"/>
      <c r="AU1338" s="83">
        <v>45777</v>
      </c>
      <c r="AV1338" s="82" t="s">
        <v>4979</v>
      </c>
      <c r="AW1338" s="82">
        <v>2</v>
      </c>
      <c r="AX1338" s="83"/>
      <c r="AY1338" s="82" t="s">
        <v>4963</v>
      </c>
      <c r="AZ1338" s="82">
        <v>1</v>
      </c>
      <c r="BA1338" s="82"/>
      <c r="BB1338" s="82"/>
      <c r="BC1338" s="87"/>
      <c r="BD1338" s="87"/>
      <c r="BE1338" s="87"/>
      <c r="BF1338" s="87"/>
      <c r="BG1338" s="82" t="s">
        <v>4888</v>
      </c>
      <c r="BH1338" s="82" t="s">
        <v>20918</v>
      </c>
      <c r="BI1338" s="82"/>
      <c r="BJ1338" s="82"/>
      <c r="BK1338" s="82"/>
      <c r="BL1338" s="86">
        <v>83912421.400000006</v>
      </c>
      <c r="BM1338" s="82">
        <v>1.5616000000000001</v>
      </c>
      <c r="BN1338" s="82" t="s">
        <v>4998</v>
      </c>
      <c r="BO1338" s="82"/>
      <c r="BP1338" s="88"/>
      <c r="BQ1338" s="88"/>
      <c r="BR1338" s="88"/>
      <c r="BS1338" s="82"/>
      <c r="BT1338" s="85"/>
    </row>
    <row r="1339" spans="1:72" hidden="1">
      <c r="A1339" s="82" t="s">
        <v>20917</v>
      </c>
      <c r="B1339" s="82" t="s">
        <v>21279</v>
      </c>
      <c r="C1339" s="82" t="s">
        <v>553</v>
      </c>
      <c r="D1339" s="82" t="s">
        <v>5725</v>
      </c>
      <c r="E1339" s="82" t="s">
        <v>8667</v>
      </c>
      <c r="F1339" s="82" t="s">
        <v>4978</v>
      </c>
      <c r="G1339" s="83"/>
      <c r="H1339" s="84">
        <v>486934</v>
      </c>
      <c r="I1339" s="85"/>
      <c r="J1339" s="82">
        <v>159.01</v>
      </c>
      <c r="K1339" s="86">
        <v>0</v>
      </c>
      <c r="L1339" s="82"/>
      <c r="M1339" s="82"/>
      <c r="N1339" s="82"/>
      <c r="O1339" s="82"/>
      <c r="P1339" s="82" t="s">
        <v>8493</v>
      </c>
      <c r="Q1339" s="86"/>
      <c r="R1339" s="82">
        <v>0</v>
      </c>
      <c r="S1339" s="86">
        <v>486934</v>
      </c>
      <c r="T1339" s="83">
        <v>45777</v>
      </c>
      <c r="U1339" s="82">
        <v>100</v>
      </c>
      <c r="V1339" s="82">
        <v>6503</v>
      </c>
      <c r="W1339" s="82" t="s">
        <v>4961</v>
      </c>
      <c r="X1339" s="82">
        <v>135.1995</v>
      </c>
      <c r="Y1339" s="86">
        <v>65833251.590000004</v>
      </c>
      <c r="Z1339" s="86"/>
      <c r="AA1339" s="82">
        <v>157.16999999999999</v>
      </c>
      <c r="AB1339" s="86">
        <v>1.17</v>
      </c>
      <c r="AC1339" s="86">
        <v>77427375.340000004</v>
      </c>
      <c r="AD1339" s="86">
        <v>77427375.340000004</v>
      </c>
      <c r="AE1339" s="86">
        <v>0</v>
      </c>
      <c r="AF1339" s="86">
        <v>11594123.75</v>
      </c>
      <c r="AG1339" s="86">
        <v>10698165.189999999</v>
      </c>
      <c r="AH1339" s="86">
        <v>895958.56</v>
      </c>
      <c r="AI1339" s="86"/>
      <c r="AJ1339" s="86">
        <v>5373369982.75</v>
      </c>
      <c r="AK1339" s="82">
        <v>1.4409000000000001</v>
      </c>
      <c r="AL1339" s="82" t="s">
        <v>8668</v>
      </c>
      <c r="AM1339" s="82" t="s">
        <v>4979</v>
      </c>
      <c r="AN1339" s="82">
        <v>6373</v>
      </c>
      <c r="AO1339" s="82" t="s">
        <v>8309</v>
      </c>
      <c r="AP1339" s="82"/>
      <c r="AQ1339" s="83"/>
      <c r="AR1339" s="83"/>
      <c r="AS1339" s="82">
        <v>0</v>
      </c>
      <c r="AT1339" s="82"/>
      <c r="AU1339" s="83">
        <v>45777</v>
      </c>
      <c r="AV1339" s="82" t="s">
        <v>4979</v>
      </c>
      <c r="AW1339" s="82">
        <v>1</v>
      </c>
      <c r="AX1339" s="83"/>
      <c r="AY1339" s="82" t="s">
        <v>4963</v>
      </c>
      <c r="AZ1339" s="82">
        <v>1</v>
      </c>
      <c r="BA1339" s="82"/>
      <c r="BB1339" s="82"/>
      <c r="BC1339" s="87"/>
      <c r="BD1339" s="87"/>
      <c r="BE1339" s="87"/>
      <c r="BF1339" s="87"/>
      <c r="BG1339" s="82" t="s">
        <v>4888</v>
      </c>
      <c r="BH1339" s="82" t="s">
        <v>20918</v>
      </c>
      <c r="BI1339" s="82"/>
      <c r="BJ1339" s="82"/>
      <c r="BK1339" s="82"/>
      <c r="BL1339" s="86">
        <v>77427375.340000004</v>
      </c>
      <c r="BM1339" s="82">
        <v>1.4409000000000001</v>
      </c>
      <c r="BN1339" s="82" t="s">
        <v>8309</v>
      </c>
      <c r="BO1339" s="82"/>
      <c r="BP1339" s="88"/>
      <c r="BQ1339" s="88"/>
      <c r="BR1339" s="88"/>
      <c r="BS1339" s="82"/>
      <c r="BT1339" s="85"/>
    </row>
    <row r="1340" spans="1:72" hidden="1">
      <c r="A1340" s="82" t="s">
        <v>20917</v>
      </c>
      <c r="B1340" s="82" t="s">
        <v>21279</v>
      </c>
      <c r="C1340" s="82" t="s">
        <v>574</v>
      </c>
      <c r="D1340" s="82" t="s">
        <v>8718</v>
      </c>
      <c r="E1340" s="82" t="s">
        <v>8719</v>
      </c>
      <c r="F1340" s="82" t="s">
        <v>4978</v>
      </c>
      <c r="G1340" s="83"/>
      <c r="H1340" s="84">
        <v>79777</v>
      </c>
      <c r="I1340" s="85"/>
      <c r="J1340" s="82">
        <v>1492.2</v>
      </c>
      <c r="K1340" s="86">
        <v>0</v>
      </c>
      <c r="L1340" s="82"/>
      <c r="M1340" s="82"/>
      <c r="N1340" s="82"/>
      <c r="O1340" s="82"/>
      <c r="P1340" s="82" t="s">
        <v>8279</v>
      </c>
      <c r="Q1340" s="86"/>
      <c r="R1340" s="82">
        <v>0</v>
      </c>
      <c r="S1340" s="86">
        <v>159554</v>
      </c>
      <c r="T1340" s="83">
        <v>45777</v>
      </c>
      <c r="U1340" s="82">
        <v>100</v>
      </c>
      <c r="V1340" s="82">
        <v>6514</v>
      </c>
      <c r="W1340" s="82" t="s">
        <v>4961</v>
      </c>
      <c r="X1340" s="82">
        <v>1492.0524</v>
      </c>
      <c r="Y1340" s="86">
        <v>119031465.53</v>
      </c>
      <c r="Z1340" s="86"/>
      <c r="AA1340" s="82">
        <v>1484.5</v>
      </c>
      <c r="AB1340" s="86">
        <v>0.52</v>
      </c>
      <c r="AC1340" s="86">
        <v>119043239.40000001</v>
      </c>
      <c r="AD1340" s="86">
        <v>119043239.40000001</v>
      </c>
      <c r="AE1340" s="86">
        <v>0</v>
      </c>
      <c r="AF1340" s="86">
        <v>11773.87</v>
      </c>
      <c r="AG1340" s="86">
        <v>-602509.03</v>
      </c>
      <c r="AH1340" s="86">
        <v>614282.9</v>
      </c>
      <c r="AI1340" s="86"/>
      <c r="AJ1340" s="86">
        <v>5373369982.75</v>
      </c>
      <c r="AK1340" s="82">
        <v>2.2153999999999998</v>
      </c>
      <c r="AL1340" s="82" t="s">
        <v>8720</v>
      </c>
      <c r="AM1340" s="82" t="s">
        <v>4979</v>
      </c>
      <c r="AN1340" s="82">
        <v>6395</v>
      </c>
      <c r="AO1340" s="82" t="s">
        <v>8280</v>
      </c>
      <c r="AP1340" s="82"/>
      <c r="AQ1340" s="83"/>
      <c r="AR1340" s="83"/>
      <c r="AS1340" s="82">
        <v>0</v>
      </c>
      <c r="AT1340" s="82"/>
      <c r="AU1340" s="83">
        <v>45777</v>
      </c>
      <c r="AV1340" s="82" t="s">
        <v>4979</v>
      </c>
      <c r="AW1340" s="82">
        <v>2</v>
      </c>
      <c r="AX1340" s="83"/>
      <c r="AY1340" s="82" t="s">
        <v>4963</v>
      </c>
      <c r="AZ1340" s="82">
        <v>1</v>
      </c>
      <c r="BA1340" s="82"/>
      <c r="BB1340" s="82"/>
      <c r="BC1340" s="87"/>
      <c r="BD1340" s="87"/>
      <c r="BE1340" s="87"/>
      <c r="BF1340" s="87"/>
      <c r="BG1340" s="82" t="s">
        <v>4888</v>
      </c>
      <c r="BH1340" s="82" t="s">
        <v>20918</v>
      </c>
      <c r="BI1340" s="82"/>
      <c r="BJ1340" s="82"/>
      <c r="BK1340" s="82"/>
      <c r="BL1340" s="86">
        <v>119043239.40000001</v>
      </c>
      <c r="BM1340" s="82">
        <v>2.2153999999999998</v>
      </c>
      <c r="BN1340" s="82" t="s">
        <v>4964</v>
      </c>
      <c r="BO1340" s="82"/>
      <c r="BP1340" s="88"/>
      <c r="BQ1340" s="88"/>
      <c r="BR1340" s="88"/>
      <c r="BS1340" s="82"/>
      <c r="BT1340" s="85"/>
    </row>
    <row r="1341" spans="1:72" hidden="1">
      <c r="A1341" s="82" t="s">
        <v>20917</v>
      </c>
      <c r="B1341" s="82" t="s">
        <v>21279</v>
      </c>
      <c r="C1341" s="82" t="s">
        <v>586</v>
      </c>
      <c r="D1341" s="82" t="s">
        <v>5353</v>
      </c>
      <c r="E1341" s="82" t="s">
        <v>8520</v>
      </c>
      <c r="F1341" s="82" t="s">
        <v>4978</v>
      </c>
      <c r="G1341" s="83"/>
      <c r="H1341" s="84">
        <v>43843</v>
      </c>
      <c r="I1341" s="85"/>
      <c r="J1341" s="82">
        <v>1550.1</v>
      </c>
      <c r="K1341" s="86">
        <v>0</v>
      </c>
      <c r="L1341" s="82"/>
      <c r="M1341" s="82"/>
      <c r="N1341" s="82"/>
      <c r="O1341" s="82"/>
      <c r="P1341" s="82" t="s">
        <v>4999</v>
      </c>
      <c r="Q1341" s="86"/>
      <c r="R1341" s="82">
        <v>0</v>
      </c>
      <c r="S1341" s="86">
        <v>87686</v>
      </c>
      <c r="T1341" s="83">
        <v>45777</v>
      </c>
      <c r="U1341" s="82">
        <v>100</v>
      </c>
      <c r="V1341" s="82">
        <v>6515</v>
      </c>
      <c r="W1341" s="82" t="s">
        <v>4961</v>
      </c>
      <c r="X1341" s="82">
        <v>1470.7855999999999</v>
      </c>
      <c r="Y1341" s="86">
        <v>64483651.880000003</v>
      </c>
      <c r="Z1341" s="86"/>
      <c r="AA1341" s="82">
        <v>1541.5</v>
      </c>
      <c r="AB1341" s="86">
        <v>0.56000000000000005</v>
      </c>
      <c r="AC1341" s="86">
        <v>67961034.299999997</v>
      </c>
      <c r="AD1341" s="86">
        <v>67961034.299999997</v>
      </c>
      <c r="AE1341" s="86">
        <v>0</v>
      </c>
      <c r="AF1341" s="86">
        <v>3477382.42</v>
      </c>
      <c r="AG1341" s="86">
        <v>3100332.62</v>
      </c>
      <c r="AH1341" s="86">
        <v>377049.8</v>
      </c>
      <c r="AI1341" s="86"/>
      <c r="AJ1341" s="86">
        <v>5373369982.75</v>
      </c>
      <c r="AK1341" s="82">
        <v>1.2647999999999999</v>
      </c>
      <c r="AL1341" s="82" t="s">
        <v>8521</v>
      </c>
      <c r="AM1341" s="82" t="s">
        <v>4979</v>
      </c>
      <c r="AN1341" s="82">
        <v>6403</v>
      </c>
      <c r="AO1341" s="82" t="s">
        <v>5000</v>
      </c>
      <c r="AP1341" s="82"/>
      <c r="AQ1341" s="83"/>
      <c r="AR1341" s="83"/>
      <c r="AS1341" s="82">
        <v>0</v>
      </c>
      <c r="AT1341" s="82"/>
      <c r="AU1341" s="83">
        <v>45777</v>
      </c>
      <c r="AV1341" s="82" t="s">
        <v>4979</v>
      </c>
      <c r="AW1341" s="82">
        <v>2</v>
      </c>
      <c r="AX1341" s="83"/>
      <c r="AY1341" s="82" t="s">
        <v>4963</v>
      </c>
      <c r="AZ1341" s="82">
        <v>1</v>
      </c>
      <c r="BA1341" s="82"/>
      <c r="BB1341" s="82"/>
      <c r="BC1341" s="87"/>
      <c r="BD1341" s="87"/>
      <c r="BE1341" s="87"/>
      <c r="BF1341" s="87"/>
      <c r="BG1341" s="82" t="s">
        <v>4888</v>
      </c>
      <c r="BH1341" s="82" t="s">
        <v>20918</v>
      </c>
      <c r="BI1341" s="82"/>
      <c r="BJ1341" s="82"/>
      <c r="BK1341" s="82"/>
      <c r="BL1341" s="86">
        <v>67961034.299999997</v>
      </c>
      <c r="BM1341" s="82">
        <v>1.2647999999999999</v>
      </c>
      <c r="BN1341" s="82" t="s">
        <v>4997</v>
      </c>
      <c r="BO1341" s="82"/>
      <c r="BP1341" s="88"/>
      <c r="BQ1341" s="88"/>
      <c r="BR1341" s="88"/>
      <c r="BS1341" s="82"/>
      <c r="BT1341" s="85"/>
    </row>
    <row r="1342" spans="1:72" hidden="1">
      <c r="A1342" s="82" t="s">
        <v>20917</v>
      </c>
      <c r="B1342" s="82" t="s">
        <v>21279</v>
      </c>
      <c r="C1342" s="82" t="s">
        <v>595</v>
      </c>
      <c r="D1342" s="82" t="s">
        <v>5293</v>
      </c>
      <c r="E1342" s="82" t="s">
        <v>8585</v>
      </c>
      <c r="F1342" s="82" t="s">
        <v>4978</v>
      </c>
      <c r="G1342" s="83"/>
      <c r="H1342" s="84">
        <v>133751</v>
      </c>
      <c r="I1342" s="85"/>
      <c r="J1342" s="82">
        <v>385.3</v>
      </c>
      <c r="K1342" s="86">
        <v>0</v>
      </c>
      <c r="L1342" s="82"/>
      <c r="M1342" s="82"/>
      <c r="N1342" s="82"/>
      <c r="O1342" s="82"/>
      <c r="P1342" s="82" t="s">
        <v>8586</v>
      </c>
      <c r="Q1342" s="86"/>
      <c r="R1342" s="82">
        <v>0</v>
      </c>
      <c r="S1342" s="86">
        <v>1337510</v>
      </c>
      <c r="T1342" s="83">
        <v>45777</v>
      </c>
      <c r="U1342" s="82">
        <v>100</v>
      </c>
      <c r="V1342" s="82">
        <v>13324</v>
      </c>
      <c r="W1342" s="82" t="s">
        <v>4961</v>
      </c>
      <c r="X1342" s="82">
        <v>370.44970000000001</v>
      </c>
      <c r="Y1342" s="86">
        <v>49548023.170000002</v>
      </c>
      <c r="Z1342" s="86"/>
      <c r="AA1342" s="82">
        <v>389.1</v>
      </c>
      <c r="AB1342" s="86">
        <v>-0.98</v>
      </c>
      <c r="AC1342" s="86">
        <v>51534260.299999997</v>
      </c>
      <c r="AD1342" s="86">
        <v>51534260.299999997</v>
      </c>
      <c r="AE1342" s="86">
        <v>0</v>
      </c>
      <c r="AF1342" s="86">
        <v>1986237.13</v>
      </c>
      <c r="AG1342" s="86">
        <v>2494490.9300000002</v>
      </c>
      <c r="AH1342" s="86">
        <v>-508253.8</v>
      </c>
      <c r="AI1342" s="86"/>
      <c r="AJ1342" s="86">
        <v>5373369982.75</v>
      </c>
      <c r="AK1342" s="82">
        <v>0.95909999999999995</v>
      </c>
      <c r="AL1342" s="82" t="s">
        <v>8587</v>
      </c>
      <c r="AM1342" s="82" t="s">
        <v>4979</v>
      </c>
      <c r="AN1342" s="82">
        <v>6425</v>
      </c>
      <c r="AO1342" s="82" t="s">
        <v>8588</v>
      </c>
      <c r="AP1342" s="82"/>
      <c r="AQ1342" s="83"/>
      <c r="AR1342" s="83"/>
      <c r="AS1342" s="82">
        <v>0</v>
      </c>
      <c r="AT1342" s="82"/>
      <c r="AU1342" s="83">
        <v>45777</v>
      </c>
      <c r="AV1342" s="82" t="s">
        <v>4979</v>
      </c>
      <c r="AW1342" s="82">
        <v>10</v>
      </c>
      <c r="AX1342" s="83"/>
      <c r="AY1342" s="82" t="s">
        <v>4963</v>
      </c>
      <c r="AZ1342" s="82">
        <v>1</v>
      </c>
      <c r="BA1342" s="82"/>
      <c r="BB1342" s="82"/>
      <c r="BC1342" s="87"/>
      <c r="BD1342" s="87"/>
      <c r="BE1342" s="87"/>
      <c r="BF1342" s="87"/>
      <c r="BG1342" s="82" t="s">
        <v>4888</v>
      </c>
      <c r="BH1342" s="82" t="s">
        <v>20918</v>
      </c>
      <c r="BI1342" s="82"/>
      <c r="BJ1342" s="82"/>
      <c r="BK1342" s="82"/>
      <c r="BL1342" s="86">
        <v>51534260.299999997</v>
      </c>
      <c r="BM1342" s="82">
        <v>0.95909999999999995</v>
      </c>
      <c r="BN1342" s="82" t="s">
        <v>4975</v>
      </c>
      <c r="BO1342" s="82"/>
      <c r="BP1342" s="88"/>
      <c r="BQ1342" s="88"/>
      <c r="BR1342" s="88"/>
      <c r="BS1342" s="82"/>
      <c r="BT1342" s="85"/>
    </row>
    <row r="1343" spans="1:72" hidden="1">
      <c r="A1343" s="82" t="s">
        <v>20917</v>
      </c>
      <c r="B1343" s="82" t="s">
        <v>21279</v>
      </c>
      <c r="C1343" s="82" t="s">
        <v>20517</v>
      </c>
      <c r="D1343" s="82" t="s">
        <v>20518</v>
      </c>
      <c r="E1343" s="82" t="s">
        <v>20519</v>
      </c>
      <c r="F1343" s="82" t="s">
        <v>4978</v>
      </c>
      <c r="G1343" s="83"/>
      <c r="H1343" s="84">
        <v>92005</v>
      </c>
      <c r="I1343" s="85"/>
      <c r="J1343" s="82">
        <v>504.35</v>
      </c>
      <c r="K1343" s="86">
        <v>0</v>
      </c>
      <c r="L1343" s="82"/>
      <c r="M1343" s="82"/>
      <c r="N1343" s="82"/>
      <c r="O1343" s="82"/>
      <c r="P1343" s="82" t="s">
        <v>20520</v>
      </c>
      <c r="Q1343" s="86"/>
      <c r="R1343" s="82">
        <v>0</v>
      </c>
      <c r="S1343" s="86">
        <v>460025</v>
      </c>
      <c r="T1343" s="83">
        <v>45777</v>
      </c>
      <c r="U1343" s="82">
        <v>100</v>
      </c>
      <c r="V1343" s="82">
        <v>178040</v>
      </c>
      <c r="W1343" s="82" t="s">
        <v>4961</v>
      </c>
      <c r="X1343" s="82">
        <v>527.59469999999999</v>
      </c>
      <c r="Y1343" s="86">
        <v>48541354.310000002</v>
      </c>
      <c r="Z1343" s="86"/>
      <c r="AA1343" s="82">
        <v>518.65</v>
      </c>
      <c r="AB1343" s="86">
        <v>-2.76</v>
      </c>
      <c r="AC1343" s="86">
        <v>46402721.75</v>
      </c>
      <c r="AD1343" s="86">
        <v>46402721.75</v>
      </c>
      <c r="AE1343" s="86">
        <v>0</v>
      </c>
      <c r="AF1343" s="86">
        <v>-2138632.56</v>
      </c>
      <c r="AG1343" s="86">
        <v>-822961.06</v>
      </c>
      <c r="AH1343" s="86">
        <v>-1315671.5</v>
      </c>
      <c r="AI1343" s="86"/>
      <c r="AJ1343" s="86">
        <v>5373369982.75</v>
      </c>
      <c r="AK1343" s="82">
        <v>0.86360000000000003</v>
      </c>
      <c r="AL1343" s="82" t="s">
        <v>20521</v>
      </c>
      <c r="AM1343" s="82" t="s">
        <v>4979</v>
      </c>
      <c r="AN1343" s="82">
        <v>800274</v>
      </c>
      <c r="AO1343" s="82" t="s">
        <v>8796</v>
      </c>
      <c r="AP1343" s="82"/>
      <c r="AQ1343" s="83"/>
      <c r="AR1343" s="83"/>
      <c r="AS1343" s="82">
        <v>0</v>
      </c>
      <c r="AT1343" s="82"/>
      <c r="AU1343" s="83">
        <v>45777</v>
      </c>
      <c r="AV1343" s="82" t="s">
        <v>4979</v>
      </c>
      <c r="AW1343" s="82">
        <v>5</v>
      </c>
      <c r="AX1343" s="83"/>
      <c r="AY1343" s="82" t="s">
        <v>4963</v>
      </c>
      <c r="AZ1343" s="82">
        <v>1</v>
      </c>
      <c r="BA1343" s="82"/>
      <c r="BB1343" s="82"/>
      <c r="BC1343" s="87"/>
      <c r="BD1343" s="87"/>
      <c r="BE1343" s="87"/>
      <c r="BF1343" s="87"/>
      <c r="BG1343" s="82" t="s">
        <v>4888</v>
      </c>
      <c r="BH1343" s="82" t="s">
        <v>20918</v>
      </c>
      <c r="BI1343" s="82"/>
      <c r="BJ1343" s="82"/>
      <c r="BK1343" s="82"/>
      <c r="BL1343" s="86">
        <v>46402721.75</v>
      </c>
      <c r="BM1343" s="82">
        <v>0.86360000000000003</v>
      </c>
      <c r="BN1343" s="82" t="s">
        <v>8797</v>
      </c>
      <c r="BO1343" s="82"/>
      <c r="BP1343" s="88"/>
      <c r="BQ1343" s="88"/>
      <c r="BR1343" s="88"/>
      <c r="BS1343" s="82"/>
      <c r="BT1343" s="85"/>
    </row>
    <row r="1344" spans="1:72" hidden="1">
      <c r="A1344" s="82" t="s">
        <v>20917</v>
      </c>
      <c r="B1344" s="82" t="s">
        <v>21279</v>
      </c>
      <c r="C1344" s="82" t="s">
        <v>695</v>
      </c>
      <c r="D1344" s="82" t="s">
        <v>3403</v>
      </c>
      <c r="E1344" s="82" t="s">
        <v>3349</v>
      </c>
      <c r="F1344" s="82" t="s">
        <v>4978</v>
      </c>
      <c r="G1344" s="83"/>
      <c r="H1344" s="84">
        <v>33641</v>
      </c>
      <c r="I1344" s="85"/>
      <c r="J1344" s="82">
        <v>1935.6</v>
      </c>
      <c r="K1344" s="86">
        <v>0</v>
      </c>
      <c r="L1344" s="82"/>
      <c r="M1344" s="82"/>
      <c r="N1344" s="82"/>
      <c r="O1344" s="82"/>
      <c r="P1344" s="82" t="s">
        <v>4992</v>
      </c>
      <c r="Q1344" s="86"/>
      <c r="R1344" s="82">
        <v>0</v>
      </c>
      <c r="S1344" s="86">
        <v>67282</v>
      </c>
      <c r="T1344" s="83">
        <v>45777</v>
      </c>
      <c r="U1344" s="82">
        <v>100</v>
      </c>
      <c r="V1344" s="82">
        <v>104864</v>
      </c>
      <c r="W1344" s="82" t="s">
        <v>4961</v>
      </c>
      <c r="X1344" s="82">
        <v>1925.7221</v>
      </c>
      <c r="Y1344" s="86">
        <v>64783216.020000003</v>
      </c>
      <c r="Z1344" s="86"/>
      <c r="AA1344" s="82">
        <v>1987.4</v>
      </c>
      <c r="AB1344" s="86">
        <v>-2.61</v>
      </c>
      <c r="AC1344" s="86">
        <v>65115519.600000001</v>
      </c>
      <c r="AD1344" s="86">
        <v>65115519.600000001</v>
      </c>
      <c r="AE1344" s="86">
        <v>0</v>
      </c>
      <c r="AF1344" s="86">
        <v>332303.58</v>
      </c>
      <c r="AG1344" s="86">
        <v>2074907.38</v>
      </c>
      <c r="AH1344" s="86">
        <v>-1742603.8</v>
      </c>
      <c r="AI1344" s="86"/>
      <c r="AJ1344" s="86">
        <v>5373369982.75</v>
      </c>
      <c r="AK1344" s="82">
        <v>1.2118</v>
      </c>
      <c r="AL1344" s="82" t="s">
        <v>5127</v>
      </c>
      <c r="AM1344" s="82" t="s">
        <v>4979</v>
      </c>
      <c r="AN1344" s="82">
        <v>6509</v>
      </c>
      <c r="AO1344" s="82" t="s">
        <v>4993</v>
      </c>
      <c r="AP1344" s="82"/>
      <c r="AQ1344" s="83"/>
      <c r="AR1344" s="83"/>
      <c r="AS1344" s="82">
        <v>0</v>
      </c>
      <c r="AT1344" s="82"/>
      <c r="AU1344" s="83">
        <v>45777</v>
      </c>
      <c r="AV1344" s="82" t="s">
        <v>4979</v>
      </c>
      <c r="AW1344" s="82">
        <v>2</v>
      </c>
      <c r="AX1344" s="83"/>
      <c r="AY1344" s="82" t="s">
        <v>4963</v>
      </c>
      <c r="AZ1344" s="82">
        <v>1</v>
      </c>
      <c r="BA1344" s="82"/>
      <c r="BB1344" s="82"/>
      <c r="BC1344" s="87"/>
      <c r="BD1344" s="87"/>
      <c r="BE1344" s="87"/>
      <c r="BF1344" s="87"/>
      <c r="BG1344" s="82" t="s">
        <v>4888</v>
      </c>
      <c r="BH1344" s="82" t="s">
        <v>20918</v>
      </c>
      <c r="BI1344" s="82"/>
      <c r="BJ1344" s="82"/>
      <c r="BK1344" s="82"/>
      <c r="BL1344" s="86">
        <v>65115519.600000001</v>
      </c>
      <c r="BM1344" s="82">
        <v>1.2118</v>
      </c>
      <c r="BN1344" s="82" t="s">
        <v>4994</v>
      </c>
      <c r="BO1344" s="82"/>
      <c r="BP1344" s="88"/>
      <c r="BQ1344" s="88"/>
      <c r="BR1344" s="88"/>
      <c r="BS1344" s="82"/>
      <c r="BT1344" s="85"/>
    </row>
    <row r="1345" spans="1:72" hidden="1">
      <c r="A1345" s="82" t="s">
        <v>20917</v>
      </c>
      <c r="B1345" s="82" t="s">
        <v>21279</v>
      </c>
      <c r="C1345" s="82" t="s">
        <v>741</v>
      </c>
      <c r="D1345" s="82" t="s">
        <v>5386</v>
      </c>
      <c r="E1345" s="82" t="s">
        <v>8669</v>
      </c>
      <c r="F1345" s="82" t="s">
        <v>4978</v>
      </c>
      <c r="G1345" s="83"/>
      <c r="H1345" s="84">
        <v>3655</v>
      </c>
      <c r="I1345" s="85"/>
      <c r="J1345" s="82">
        <v>6087</v>
      </c>
      <c r="K1345" s="86">
        <v>0</v>
      </c>
      <c r="L1345" s="82"/>
      <c r="M1345" s="82"/>
      <c r="N1345" s="82"/>
      <c r="O1345" s="82"/>
      <c r="P1345" s="82" t="s">
        <v>4999</v>
      </c>
      <c r="Q1345" s="86"/>
      <c r="R1345" s="82">
        <v>0</v>
      </c>
      <c r="S1345" s="86">
        <v>7310</v>
      </c>
      <c r="T1345" s="83">
        <v>45777</v>
      </c>
      <c r="U1345" s="82">
        <v>100</v>
      </c>
      <c r="V1345" s="82">
        <v>6535</v>
      </c>
      <c r="W1345" s="82" t="s">
        <v>4961</v>
      </c>
      <c r="X1345" s="82">
        <v>5444.9843000000001</v>
      </c>
      <c r="Y1345" s="86">
        <v>19901417.620000001</v>
      </c>
      <c r="Z1345" s="86"/>
      <c r="AA1345" s="82">
        <v>6108</v>
      </c>
      <c r="AB1345" s="86">
        <v>-0.34</v>
      </c>
      <c r="AC1345" s="86">
        <v>22247985</v>
      </c>
      <c r="AD1345" s="86">
        <v>22247985</v>
      </c>
      <c r="AE1345" s="86">
        <v>0</v>
      </c>
      <c r="AF1345" s="86">
        <v>2346567.38</v>
      </c>
      <c r="AG1345" s="86">
        <v>2423322.38</v>
      </c>
      <c r="AH1345" s="86">
        <v>-76755</v>
      </c>
      <c r="AI1345" s="86"/>
      <c r="AJ1345" s="86">
        <v>5373369982.75</v>
      </c>
      <c r="AK1345" s="82">
        <v>0.41399999999999998</v>
      </c>
      <c r="AL1345" s="82" t="s">
        <v>8670</v>
      </c>
      <c r="AM1345" s="82" t="s">
        <v>4979</v>
      </c>
      <c r="AN1345" s="82">
        <v>6553</v>
      </c>
      <c r="AO1345" s="82" t="s">
        <v>5000</v>
      </c>
      <c r="AP1345" s="82"/>
      <c r="AQ1345" s="83"/>
      <c r="AR1345" s="83"/>
      <c r="AS1345" s="82">
        <v>0</v>
      </c>
      <c r="AT1345" s="82"/>
      <c r="AU1345" s="83">
        <v>45777</v>
      </c>
      <c r="AV1345" s="82" t="s">
        <v>4979</v>
      </c>
      <c r="AW1345" s="82">
        <v>2</v>
      </c>
      <c r="AX1345" s="83"/>
      <c r="AY1345" s="82" t="s">
        <v>4963</v>
      </c>
      <c r="AZ1345" s="82">
        <v>1</v>
      </c>
      <c r="BA1345" s="82"/>
      <c r="BB1345" s="82"/>
      <c r="BC1345" s="87"/>
      <c r="BD1345" s="87"/>
      <c r="BE1345" s="87"/>
      <c r="BF1345" s="87"/>
      <c r="BG1345" s="82" t="s">
        <v>4888</v>
      </c>
      <c r="BH1345" s="82" t="s">
        <v>20918</v>
      </c>
      <c r="BI1345" s="82"/>
      <c r="BJ1345" s="82"/>
      <c r="BK1345" s="82"/>
      <c r="BL1345" s="86">
        <v>22247985</v>
      </c>
      <c r="BM1345" s="82">
        <v>0.41399999999999998</v>
      </c>
      <c r="BN1345" s="82" t="s">
        <v>4997</v>
      </c>
      <c r="BO1345" s="82"/>
      <c r="BP1345" s="88"/>
      <c r="BQ1345" s="88"/>
      <c r="BR1345" s="88"/>
      <c r="BS1345" s="82"/>
      <c r="BT1345" s="85"/>
    </row>
    <row r="1346" spans="1:72" hidden="1">
      <c r="A1346" s="82" t="s">
        <v>20917</v>
      </c>
      <c r="B1346" s="82" t="s">
        <v>21279</v>
      </c>
      <c r="C1346" s="82" t="s">
        <v>743</v>
      </c>
      <c r="D1346" s="82" t="s">
        <v>8864</v>
      </c>
      <c r="E1346" s="82" t="s">
        <v>8865</v>
      </c>
      <c r="F1346" s="82" t="s">
        <v>4978</v>
      </c>
      <c r="G1346" s="83"/>
      <c r="H1346" s="84">
        <v>5461</v>
      </c>
      <c r="I1346" s="85"/>
      <c r="J1346" s="82">
        <v>16452</v>
      </c>
      <c r="K1346" s="86">
        <v>0</v>
      </c>
      <c r="L1346" s="82"/>
      <c r="M1346" s="82"/>
      <c r="N1346" s="82"/>
      <c r="O1346" s="82"/>
      <c r="P1346" s="82" t="s">
        <v>8456</v>
      </c>
      <c r="Q1346" s="86"/>
      <c r="R1346" s="82">
        <v>0</v>
      </c>
      <c r="S1346" s="86">
        <v>10922</v>
      </c>
      <c r="T1346" s="83">
        <v>45777</v>
      </c>
      <c r="U1346" s="82">
        <v>100</v>
      </c>
      <c r="V1346" s="82">
        <v>82701</v>
      </c>
      <c r="W1346" s="82" t="s">
        <v>4961</v>
      </c>
      <c r="X1346" s="82">
        <v>13238.069</v>
      </c>
      <c r="Y1346" s="86">
        <v>72293094.700000003</v>
      </c>
      <c r="Z1346" s="86"/>
      <c r="AA1346" s="82">
        <v>16614</v>
      </c>
      <c r="AB1346" s="86">
        <v>-0.98</v>
      </c>
      <c r="AC1346" s="86">
        <v>89844372</v>
      </c>
      <c r="AD1346" s="86">
        <v>89844372</v>
      </c>
      <c r="AE1346" s="86">
        <v>0</v>
      </c>
      <c r="AF1346" s="86">
        <v>17551277.300000001</v>
      </c>
      <c r="AG1346" s="86">
        <v>18435959.300000001</v>
      </c>
      <c r="AH1346" s="86">
        <v>-884682</v>
      </c>
      <c r="AI1346" s="86"/>
      <c r="AJ1346" s="86">
        <v>5373369982.75</v>
      </c>
      <c r="AK1346" s="82">
        <v>1.6719999999999999</v>
      </c>
      <c r="AL1346" s="82" t="s">
        <v>8866</v>
      </c>
      <c r="AM1346" s="82" t="s">
        <v>4979</v>
      </c>
      <c r="AN1346" s="82">
        <v>782507</v>
      </c>
      <c r="AO1346" s="82" t="s">
        <v>4998</v>
      </c>
      <c r="AP1346" s="82"/>
      <c r="AQ1346" s="83"/>
      <c r="AR1346" s="83"/>
      <c r="AS1346" s="82">
        <v>0</v>
      </c>
      <c r="AT1346" s="82"/>
      <c r="AU1346" s="83">
        <v>45777</v>
      </c>
      <c r="AV1346" s="82" t="s">
        <v>4979</v>
      </c>
      <c r="AW1346" s="82">
        <v>2</v>
      </c>
      <c r="AX1346" s="83"/>
      <c r="AY1346" s="82" t="s">
        <v>4963</v>
      </c>
      <c r="AZ1346" s="82">
        <v>1</v>
      </c>
      <c r="BA1346" s="82"/>
      <c r="BB1346" s="82"/>
      <c r="BC1346" s="87"/>
      <c r="BD1346" s="87"/>
      <c r="BE1346" s="87"/>
      <c r="BF1346" s="87"/>
      <c r="BG1346" s="82" t="s">
        <v>4888</v>
      </c>
      <c r="BH1346" s="82" t="s">
        <v>20918</v>
      </c>
      <c r="BI1346" s="82"/>
      <c r="BJ1346" s="82"/>
      <c r="BK1346" s="82"/>
      <c r="BL1346" s="86">
        <v>89844372</v>
      </c>
      <c r="BM1346" s="82">
        <v>1.6719999999999999</v>
      </c>
      <c r="BN1346" s="82" t="s">
        <v>4998</v>
      </c>
      <c r="BO1346" s="82"/>
      <c r="BP1346" s="88"/>
      <c r="BQ1346" s="88"/>
      <c r="BR1346" s="88"/>
      <c r="BS1346" s="82"/>
      <c r="BT1346" s="85"/>
    </row>
    <row r="1347" spans="1:72" hidden="1">
      <c r="A1347" s="82" t="s">
        <v>20917</v>
      </c>
      <c r="B1347" s="82" t="s">
        <v>21279</v>
      </c>
      <c r="C1347" s="82" t="s">
        <v>20900</v>
      </c>
      <c r="D1347" s="82" t="s">
        <v>20901</v>
      </c>
      <c r="E1347" s="82" t="s">
        <v>20902</v>
      </c>
      <c r="F1347" s="82" t="s">
        <v>4978</v>
      </c>
      <c r="G1347" s="83"/>
      <c r="H1347" s="84">
        <v>81889</v>
      </c>
      <c r="I1347" s="85"/>
      <c r="J1347" s="82">
        <v>364.9</v>
      </c>
      <c r="K1347" s="86">
        <v>0</v>
      </c>
      <c r="L1347" s="82"/>
      <c r="M1347" s="82"/>
      <c r="N1347" s="82"/>
      <c r="O1347" s="82"/>
      <c r="P1347" s="82" t="s">
        <v>4995</v>
      </c>
      <c r="Q1347" s="86"/>
      <c r="R1347" s="82">
        <v>0</v>
      </c>
      <c r="S1347" s="86">
        <v>81889</v>
      </c>
      <c r="T1347" s="83">
        <v>45777</v>
      </c>
      <c r="U1347" s="82">
        <v>100</v>
      </c>
      <c r="V1347" s="82">
        <v>179968</v>
      </c>
      <c r="W1347" s="82" t="s">
        <v>4961</v>
      </c>
      <c r="X1347" s="82">
        <v>405.41199999999998</v>
      </c>
      <c r="Y1347" s="86">
        <v>33198782.620000001</v>
      </c>
      <c r="Z1347" s="86"/>
      <c r="AA1347" s="82">
        <v>374.55</v>
      </c>
      <c r="AB1347" s="86">
        <v>-2.58</v>
      </c>
      <c r="AC1347" s="86">
        <v>29881296.100000001</v>
      </c>
      <c r="AD1347" s="86">
        <v>29881296.100000001</v>
      </c>
      <c r="AE1347" s="86">
        <v>0</v>
      </c>
      <c r="AF1347" s="86">
        <v>-3317486.52</v>
      </c>
      <c r="AG1347" s="86">
        <v>-2527257.67</v>
      </c>
      <c r="AH1347" s="86">
        <v>-790228.85</v>
      </c>
      <c r="AI1347" s="86"/>
      <c r="AJ1347" s="86">
        <v>5373369982.75</v>
      </c>
      <c r="AK1347" s="82">
        <v>0.55610000000000004</v>
      </c>
      <c r="AL1347" s="82" t="s">
        <v>20903</v>
      </c>
      <c r="AM1347" s="82" t="s">
        <v>4979</v>
      </c>
      <c r="AN1347" s="82">
        <v>800508</v>
      </c>
      <c r="AO1347" s="82" t="s">
        <v>4996</v>
      </c>
      <c r="AP1347" s="82"/>
      <c r="AQ1347" s="83"/>
      <c r="AR1347" s="83"/>
      <c r="AS1347" s="82">
        <v>0</v>
      </c>
      <c r="AT1347" s="82"/>
      <c r="AU1347" s="83">
        <v>45777</v>
      </c>
      <c r="AV1347" s="82" t="s">
        <v>4979</v>
      </c>
      <c r="AW1347" s="82">
        <v>1</v>
      </c>
      <c r="AX1347" s="83"/>
      <c r="AY1347" s="82" t="s">
        <v>4963</v>
      </c>
      <c r="AZ1347" s="82">
        <v>1</v>
      </c>
      <c r="BA1347" s="82"/>
      <c r="BB1347" s="82"/>
      <c r="BC1347" s="87"/>
      <c r="BD1347" s="87"/>
      <c r="BE1347" s="87"/>
      <c r="BF1347" s="87"/>
      <c r="BG1347" s="82" t="s">
        <v>4888</v>
      </c>
      <c r="BH1347" s="82" t="s">
        <v>20918</v>
      </c>
      <c r="BI1347" s="82"/>
      <c r="BJ1347" s="82"/>
      <c r="BK1347" s="82"/>
      <c r="BL1347" s="86">
        <v>29881296.100000001</v>
      </c>
      <c r="BM1347" s="82">
        <v>0.55610000000000004</v>
      </c>
      <c r="BN1347" s="82" t="s">
        <v>4997</v>
      </c>
      <c r="BO1347" s="82"/>
      <c r="BP1347" s="88"/>
      <c r="BQ1347" s="88"/>
      <c r="BR1347" s="88"/>
      <c r="BS1347" s="82"/>
      <c r="BT1347" s="85"/>
    </row>
    <row r="1348" spans="1:72" hidden="1">
      <c r="A1348" s="82" t="s">
        <v>20917</v>
      </c>
      <c r="B1348" s="82" t="s">
        <v>21279</v>
      </c>
      <c r="C1348" s="82" t="s">
        <v>20220</v>
      </c>
      <c r="D1348" s="82" t="s">
        <v>20221</v>
      </c>
      <c r="E1348" s="82" t="s">
        <v>20222</v>
      </c>
      <c r="F1348" s="82" t="s">
        <v>4978</v>
      </c>
      <c r="G1348" s="83"/>
      <c r="H1348" s="84">
        <v>370109</v>
      </c>
      <c r="I1348" s="85"/>
      <c r="J1348" s="82">
        <v>197.73</v>
      </c>
      <c r="K1348" s="86">
        <v>0</v>
      </c>
      <c r="L1348" s="82"/>
      <c r="M1348" s="82"/>
      <c r="N1348" s="82"/>
      <c r="O1348" s="82"/>
      <c r="P1348" s="82" t="s">
        <v>8794</v>
      </c>
      <c r="Q1348" s="86"/>
      <c r="R1348" s="82">
        <v>0</v>
      </c>
      <c r="S1348" s="86">
        <v>3701090</v>
      </c>
      <c r="T1348" s="83">
        <v>45777</v>
      </c>
      <c r="U1348" s="82">
        <v>100</v>
      </c>
      <c r="V1348" s="82">
        <v>177055</v>
      </c>
      <c r="W1348" s="82" t="s">
        <v>4961</v>
      </c>
      <c r="X1348" s="82">
        <v>209.0635</v>
      </c>
      <c r="Y1348" s="86">
        <v>77376296.790000007</v>
      </c>
      <c r="Z1348" s="86"/>
      <c r="AA1348" s="82">
        <v>205.69</v>
      </c>
      <c r="AB1348" s="86">
        <v>-3.87</v>
      </c>
      <c r="AC1348" s="86">
        <v>73181652.569999993</v>
      </c>
      <c r="AD1348" s="86">
        <v>73181652.569999993</v>
      </c>
      <c r="AE1348" s="86">
        <v>0</v>
      </c>
      <c r="AF1348" s="86">
        <v>-4194644.22</v>
      </c>
      <c r="AG1348" s="86">
        <v>-1248576.58</v>
      </c>
      <c r="AH1348" s="86">
        <v>-2946067.64</v>
      </c>
      <c r="AI1348" s="86"/>
      <c r="AJ1348" s="86">
        <v>5373369982.75</v>
      </c>
      <c r="AK1348" s="82">
        <v>1.3619000000000001</v>
      </c>
      <c r="AL1348" s="82" t="s">
        <v>20223</v>
      </c>
      <c r="AM1348" s="82" t="s">
        <v>4979</v>
      </c>
      <c r="AN1348" s="82">
        <v>800127</v>
      </c>
      <c r="AO1348" s="82" t="s">
        <v>8796</v>
      </c>
      <c r="AP1348" s="82"/>
      <c r="AQ1348" s="83"/>
      <c r="AR1348" s="83"/>
      <c r="AS1348" s="82">
        <v>0</v>
      </c>
      <c r="AT1348" s="82"/>
      <c r="AU1348" s="83">
        <v>45777</v>
      </c>
      <c r="AV1348" s="82" t="s">
        <v>4979</v>
      </c>
      <c r="AW1348" s="82">
        <v>10</v>
      </c>
      <c r="AX1348" s="83"/>
      <c r="AY1348" s="82" t="s">
        <v>4963</v>
      </c>
      <c r="AZ1348" s="82">
        <v>1</v>
      </c>
      <c r="BA1348" s="82"/>
      <c r="BB1348" s="82"/>
      <c r="BC1348" s="87"/>
      <c r="BD1348" s="87"/>
      <c r="BE1348" s="87"/>
      <c r="BF1348" s="87"/>
      <c r="BG1348" s="82" t="s">
        <v>4888</v>
      </c>
      <c r="BH1348" s="82" t="s">
        <v>20918</v>
      </c>
      <c r="BI1348" s="82"/>
      <c r="BJ1348" s="82"/>
      <c r="BK1348" s="82"/>
      <c r="BL1348" s="86">
        <v>73181652.569999993</v>
      </c>
      <c r="BM1348" s="82">
        <v>1.3619000000000001</v>
      </c>
      <c r="BN1348" s="82" t="s">
        <v>8797</v>
      </c>
      <c r="BO1348" s="82"/>
      <c r="BP1348" s="88"/>
      <c r="BQ1348" s="88"/>
      <c r="BR1348" s="88"/>
      <c r="BS1348" s="82"/>
      <c r="BT1348" s="85"/>
    </row>
    <row r="1349" spans="1:72" hidden="1">
      <c r="A1349" s="82" t="s">
        <v>20917</v>
      </c>
      <c r="B1349" s="82" t="s">
        <v>21279</v>
      </c>
      <c r="C1349" s="82" t="s">
        <v>883</v>
      </c>
      <c r="D1349" s="82" t="s">
        <v>12395</v>
      </c>
      <c r="E1349" s="82" t="s">
        <v>8450</v>
      </c>
      <c r="F1349" s="82" t="s">
        <v>4978</v>
      </c>
      <c r="G1349" s="83"/>
      <c r="H1349" s="84">
        <v>148073</v>
      </c>
      <c r="I1349" s="85"/>
      <c r="J1349" s="82">
        <v>351.75</v>
      </c>
      <c r="K1349" s="86">
        <v>0</v>
      </c>
      <c r="L1349" s="82"/>
      <c r="M1349" s="82"/>
      <c r="N1349" s="82"/>
      <c r="O1349" s="82"/>
      <c r="P1349" s="82" t="s">
        <v>5003</v>
      </c>
      <c r="Q1349" s="86"/>
      <c r="R1349" s="82">
        <v>0</v>
      </c>
      <c r="S1349" s="86">
        <v>148073</v>
      </c>
      <c r="T1349" s="83">
        <v>45777</v>
      </c>
      <c r="U1349" s="82">
        <v>100</v>
      </c>
      <c r="V1349" s="82">
        <v>15317</v>
      </c>
      <c r="W1349" s="82" t="s">
        <v>4961</v>
      </c>
      <c r="X1349" s="82">
        <v>354.63749999999999</v>
      </c>
      <c r="Y1349" s="86">
        <v>52512231.32</v>
      </c>
      <c r="Z1349" s="86"/>
      <c r="AA1349" s="82">
        <v>369.95</v>
      </c>
      <c r="AB1349" s="86">
        <v>-4.92</v>
      </c>
      <c r="AC1349" s="86">
        <v>52084677.75</v>
      </c>
      <c r="AD1349" s="86">
        <v>52084677.75</v>
      </c>
      <c r="AE1349" s="86">
        <v>0</v>
      </c>
      <c r="AF1349" s="86">
        <v>-427553.57</v>
      </c>
      <c r="AG1349" s="86">
        <v>2267375.0299999998</v>
      </c>
      <c r="AH1349" s="86">
        <v>-2694928.6</v>
      </c>
      <c r="AI1349" s="86"/>
      <c r="AJ1349" s="86">
        <v>5373369982.75</v>
      </c>
      <c r="AK1349" s="82">
        <v>0.96930000000000005</v>
      </c>
      <c r="AL1349" s="82" t="s">
        <v>12396</v>
      </c>
      <c r="AM1349" s="82" t="s">
        <v>4979</v>
      </c>
      <c r="AN1349" s="82">
        <v>73280</v>
      </c>
      <c r="AO1349" s="82" t="s">
        <v>5004</v>
      </c>
      <c r="AP1349" s="82"/>
      <c r="AQ1349" s="83"/>
      <c r="AR1349" s="83"/>
      <c r="AS1349" s="82">
        <v>0</v>
      </c>
      <c r="AT1349" s="82"/>
      <c r="AU1349" s="83">
        <v>45777</v>
      </c>
      <c r="AV1349" s="82" t="s">
        <v>4979</v>
      </c>
      <c r="AW1349" s="82">
        <v>1</v>
      </c>
      <c r="AX1349" s="83"/>
      <c r="AY1349" s="82" t="s">
        <v>4963</v>
      </c>
      <c r="AZ1349" s="82">
        <v>1</v>
      </c>
      <c r="BA1349" s="82"/>
      <c r="BB1349" s="82"/>
      <c r="BC1349" s="87"/>
      <c r="BD1349" s="87"/>
      <c r="BE1349" s="87"/>
      <c r="BF1349" s="87"/>
      <c r="BG1349" s="82" t="s">
        <v>4888</v>
      </c>
      <c r="BH1349" s="82" t="s">
        <v>20918</v>
      </c>
      <c r="BI1349" s="82"/>
      <c r="BJ1349" s="82"/>
      <c r="BK1349" s="82"/>
      <c r="BL1349" s="86">
        <v>52084677.75</v>
      </c>
      <c r="BM1349" s="82">
        <v>0.96930000000000005</v>
      </c>
      <c r="BN1349" s="82" t="s">
        <v>4984</v>
      </c>
      <c r="BO1349" s="82"/>
      <c r="BP1349" s="88"/>
      <c r="BQ1349" s="88"/>
      <c r="BR1349" s="88"/>
      <c r="BS1349" s="82"/>
      <c r="BT1349" s="85"/>
    </row>
    <row r="1350" spans="1:72" hidden="1">
      <c r="A1350" s="82" t="s">
        <v>20917</v>
      </c>
      <c r="B1350" s="82" t="s">
        <v>21279</v>
      </c>
      <c r="C1350" s="82" t="s">
        <v>1073</v>
      </c>
      <c r="D1350" s="82" t="s">
        <v>5327</v>
      </c>
      <c r="E1350" s="82" t="s">
        <v>8525</v>
      </c>
      <c r="F1350" s="82" t="s">
        <v>4978</v>
      </c>
      <c r="G1350" s="83"/>
      <c r="H1350" s="84">
        <v>19993</v>
      </c>
      <c r="I1350" s="85"/>
      <c r="J1350" s="82">
        <v>2737.5</v>
      </c>
      <c r="K1350" s="86">
        <v>0</v>
      </c>
      <c r="L1350" s="82"/>
      <c r="M1350" s="82"/>
      <c r="N1350" s="82"/>
      <c r="O1350" s="82"/>
      <c r="P1350" s="82" t="s">
        <v>5019</v>
      </c>
      <c r="Q1350" s="86"/>
      <c r="R1350" s="82">
        <v>0</v>
      </c>
      <c r="S1350" s="86">
        <v>39986</v>
      </c>
      <c r="T1350" s="83">
        <v>45777</v>
      </c>
      <c r="U1350" s="82">
        <v>100</v>
      </c>
      <c r="V1350" s="82">
        <v>6581</v>
      </c>
      <c r="W1350" s="82" t="s">
        <v>4961</v>
      </c>
      <c r="X1350" s="82">
        <v>2431.076</v>
      </c>
      <c r="Y1350" s="86">
        <v>48604502.719999999</v>
      </c>
      <c r="Z1350" s="86"/>
      <c r="AA1350" s="82">
        <v>2745.7</v>
      </c>
      <c r="AB1350" s="86">
        <v>-0.3</v>
      </c>
      <c r="AC1350" s="86">
        <v>54730837.5</v>
      </c>
      <c r="AD1350" s="86">
        <v>54730837.5</v>
      </c>
      <c r="AE1350" s="86">
        <v>0</v>
      </c>
      <c r="AF1350" s="86">
        <v>6126334.7800000003</v>
      </c>
      <c r="AG1350" s="86">
        <v>6290277.3799999999</v>
      </c>
      <c r="AH1350" s="86">
        <v>-163942.6</v>
      </c>
      <c r="AI1350" s="86"/>
      <c r="AJ1350" s="86">
        <v>5373369982.75</v>
      </c>
      <c r="AK1350" s="82">
        <v>1.0185999999999999</v>
      </c>
      <c r="AL1350" s="82" t="s">
        <v>8527</v>
      </c>
      <c r="AM1350" s="82" t="s">
        <v>4979</v>
      </c>
      <c r="AN1350" s="82">
        <v>6808</v>
      </c>
      <c r="AO1350" s="82" t="s">
        <v>5019</v>
      </c>
      <c r="AP1350" s="82"/>
      <c r="AQ1350" s="83"/>
      <c r="AR1350" s="83"/>
      <c r="AS1350" s="82">
        <v>0</v>
      </c>
      <c r="AT1350" s="82"/>
      <c r="AU1350" s="83">
        <v>45777</v>
      </c>
      <c r="AV1350" s="82" t="s">
        <v>4979</v>
      </c>
      <c r="AW1350" s="82">
        <v>2</v>
      </c>
      <c r="AX1350" s="83"/>
      <c r="AY1350" s="82" t="s">
        <v>4963</v>
      </c>
      <c r="AZ1350" s="82">
        <v>1</v>
      </c>
      <c r="BA1350" s="82"/>
      <c r="BB1350" s="82"/>
      <c r="BC1350" s="87"/>
      <c r="BD1350" s="87"/>
      <c r="BE1350" s="87"/>
      <c r="BF1350" s="87"/>
      <c r="BG1350" s="82" t="s">
        <v>4888</v>
      </c>
      <c r="BH1350" s="82" t="s">
        <v>20918</v>
      </c>
      <c r="BI1350" s="82"/>
      <c r="BJ1350" s="82"/>
      <c r="BK1350" s="82"/>
      <c r="BL1350" s="86">
        <v>54730837.5</v>
      </c>
      <c r="BM1350" s="82">
        <v>1.0185999999999999</v>
      </c>
      <c r="BN1350" s="82" t="s">
        <v>5020</v>
      </c>
      <c r="BO1350" s="82"/>
      <c r="BP1350" s="88"/>
      <c r="BQ1350" s="88"/>
      <c r="BR1350" s="88"/>
      <c r="BS1350" s="82"/>
      <c r="BT1350" s="85"/>
    </row>
    <row r="1351" spans="1:72" hidden="1">
      <c r="A1351" s="82" t="s">
        <v>20917</v>
      </c>
      <c r="B1351" s="82" t="s">
        <v>21279</v>
      </c>
      <c r="C1351" s="82" t="s">
        <v>1162</v>
      </c>
      <c r="D1351" s="82" t="s">
        <v>8326</v>
      </c>
      <c r="E1351" s="82" t="s">
        <v>8212</v>
      </c>
      <c r="F1351" s="82" t="s">
        <v>4978</v>
      </c>
      <c r="G1351" s="83"/>
      <c r="H1351" s="84">
        <v>50409</v>
      </c>
      <c r="I1351" s="85"/>
      <c r="J1351" s="82">
        <v>1925</v>
      </c>
      <c r="K1351" s="86">
        <v>0</v>
      </c>
      <c r="L1351" s="82"/>
      <c r="M1351" s="82"/>
      <c r="N1351" s="82"/>
      <c r="O1351" s="82"/>
      <c r="P1351" s="82" t="s">
        <v>4960</v>
      </c>
      <c r="Q1351" s="86"/>
      <c r="R1351" s="82">
        <v>0</v>
      </c>
      <c r="S1351" s="86">
        <v>50409</v>
      </c>
      <c r="T1351" s="83">
        <v>45777</v>
      </c>
      <c r="U1351" s="82">
        <v>100</v>
      </c>
      <c r="V1351" s="82">
        <v>6593</v>
      </c>
      <c r="W1351" s="82" t="s">
        <v>4961</v>
      </c>
      <c r="X1351" s="82">
        <v>1710.4249</v>
      </c>
      <c r="Y1351" s="86">
        <v>86220807</v>
      </c>
      <c r="Z1351" s="86"/>
      <c r="AA1351" s="82">
        <v>1908.8</v>
      </c>
      <c r="AB1351" s="86">
        <v>0.85</v>
      </c>
      <c r="AC1351" s="86">
        <v>97037325</v>
      </c>
      <c r="AD1351" s="86">
        <v>97037325</v>
      </c>
      <c r="AE1351" s="86">
        <v>0</v>
      </c>
      <c r="AF1351" s="86">
        <v>10816518</v>
      </c>
      <c r="AG1351" s="86">
        <v>9999892.1999999993</v>
      </c>
      <c r="AH1351" s="86">
        <v>816625.8</v>
      </c>
      <c r="AI1351" s="86"/>
      <c r="AJ1351" s="86">
        <v>5373369982.75</v>
      </c>
      <c r="AK1351" s="82">
        <v>1.8059000000000001</v>
      </c>
      <c r="AL1351" s="82" t="s">
        <v>8327</v>
      </c>
      <c r="AM1351" s="82" t="s">
        <v>4979</v>
      </c>
      <c r="AN1351" s="82">
        <v>6884</v>
      </c>
      <c r="AO1351" s="82" t="s">
        <v>4962</v>
      </c>
      <c r="AP1351" s="82"/>
      <c r="AQ1351" s="83"/>
      <c r="AR1351" s="83"/>
      <c r="AS1351" s="82">
        <v>0</v>
      </c>
      <c r="AT1351" s="82"/>
      <c r="AU1351" s="83">
        <v>45777</v>
      </c>
      <c r="AV1351" s="82" t="s">
        <v>4979</v>
      </c>
      <c r="AW1351" s="82">
        <v>1</v>
      </c>
      <c r="AX1351" s="83"/>
      <c r="AY1351" s="82" t="s">
        <v>4963</v>
      </c>
      <c r="AZ1351" s="82">
        <v>1</v>
      </c>
      <c r="BA1351" s="82"/>
      <c r="BB1351" s="82"/>
      <c r="BC1351" s="87"/>
      <c r="BD1351" s="87"/>
      <c r="BE1351" s="87"/>
      <c r="BF1351" s="87"/>
      <c r="BG1351" s="82" t="s">
        <v>4888</v>
      </c>
      <c r="BH1351" s="82" t="s">
        <v>20918</v>
      </c>
      <c r="BI1351" s="82"/>
      <c r="BJ1351" s="82"/>
      <c r="BK1351" s="82"/>
      <c r="BL1351" s="86">
        <v>97037325</v>
      </c>
      <c r="BM1351" s="82">
        <v>1.8059000000000001</v>
      </c>
      <c r="BN1351" s="82" t="s">
        <v>4964</v>
      </c>
      <c r="BO1351" s="82"/>
      <c r="BP1351" s="88"/>
      <c r="BQ1351" s="88"/>
      <c r="BR1351" s="88"/>
      <c r="BS1351" s="82"/>
      <c r="BT1351" s="85"/>
    </row>
    <row r="1352" spans="1:72" hidden="1">
      <c r="A1352" s="82" t="s">
        <v>20917</v>
      </c>
      <c r="B1352" s="82" t="s">
        <v>21279</v>
      </c>
      <c r="C1352" s="82" t="s">
        <v>1176</v>
      </c>
      <c r="D1352" s="82" t="s">
        <v>5396</v>
      </c>
      <c r="E1352" s="82" t="s">
        <v>8535</v>
      </c>
      <c r="F1352" s="82" t="s">
        <v>4978</v>
      </c>
      <c r="G1352" s="83"/>
      <c r="H1352" s="84">
        <v>21633</v>
      </c>
      <c r="I1352" s="85"/>
      <c r="J1352" s="82">
        <v>3827.4</v>
      </c>
      <c r="K1352" s="86">
        <v>0</v>
      </c>
      <c r="L1352" s="82"/>
      <c r="M1352" s="82"/>
      <c r="N1352" s="82"/>
      <c r="O1352" s="82"/>
      <c r="P1352" s="82" t="s">
        <v>8536</v>
      </c>
      <c r="Q1352" s="86"/>
      <c r="R1352" s="82">
        <v>0</v>
      </c>
      <c r="S1352" s="86">
        <v>43266</v>
      </c>
      <c r="T1352" s="83">
        <v>45777</v>
      </c>
      <c r="U1352" s="82">
        <v>100</v>
      </c>
      <c r="V1352" s="82">
        <v>6598</v>
      </c>
      <c r="W1352" s="82" t="s">
        <v>4961</v>
      </c>
      <c r="X1352" s="82">
        <v>3943.7885999999999</v>
      </c>
      <c r="Y1352" s="86">
        <v>85315978.25</v>
      </c>
      <c r="Z1352" s="86"/>
      <c r="AA1352" s="82">
        <v>3852.7</v>
      </c>
      <c r="AB1352" s="86">
        <v>-0.66</v>
      </c>
      <c r="AC1352" s="86">
        <v>82798144.200000003</v>
      </c>
      <c r="AD1352" s="86">
        <v>82798144.200000003</v>
      </c>
      <c r="AE1352" s="86">
        <v>0</v>
      </c>
      <c r="AF1352" s="86">
        <v>-2517834.0499999998</v>
      </c>
      <c r="AG1352" s="86">
        <v>-1970519.15</v>
      </c>
      <c r="AH1352" s="86">
        <v>-547314.9</v>
      </c>
      <c r="AI1352" s="86"/>
      <c r="AJ1352" s="86">
        <v>5373369982.75</v>
      </c>
      <c r="AK1352" s="82">
        <v>1.5408999999999999</v>
      </c>
      <c r="AL1352" s="82" t="s">
        <v>8537</v>
      </c>
      <c r="AM1352" s="82" t="s">
        <v>4979</v>
      </c>
      <c r="AN1352" s="82">
        <v>6894</v>
      </c>
      <c r="AO1352" s="82" t="s">
        <v>8339</v>
      </c>
      <c r="AP1352" s="82"/>
      <c r="AQ1352" s="83"/>
      <c r="AR1352" s="83"/>
      <c r="AS1352" s="82">
        <v>0</v>
      </c>
      <c r="AT1352" s="82"/>
      <c r="AU1352" s="83">
        <v>45777</v>
      </c>
      <c r="AV1352" s="82" t="s">
        <v>4979</v>
      </c>
      <c r="AW1352" s="82">
        <v>2</v>
      </c>
      <c r="AX1352" s="83"/>
      <c r="AY1352" s="82" t="s">
        <v>4963</v>
      </c>
      <c r="AZ1352" s="82">
        <v>1</v>
      </c>
      <c r="BA1352" s="82"/>
      <c r="BB1352" s="82"/>
      <c r="BC1352" s="87"/>
      <c r="BD1352" s="87"/>
      <c r="BE1352" s="87"/>
      <c r="BF1352" s="87"/>
      <c r="BG1352" s="82" t="s">
        <v>4888</v>
      </c>
      <c r="BH1352" s="82" t="s">
        <v>20918</v>
      </c>
      <c r="BI1352" s="82"/>
      <c r="BJ1352" s="82"/>
      <c r="BK1352" s="82"/>
      <c r="BL1352" s="86">
        <v>82798144.200000003</v>
      </c>
      <c r="BM1352" s="82">
        <v>1.5408999999999999</v>
      </c>
      <c r="BN1352" s="82" t="s">
        <v>4984</v>
      </c>
      <c r="BO1352" s="82"/>
      <c r="BP1352" s="88"/>
      <c r="BQ1352" s="88"/>
      <c r="BR1352" s="88"/>
      <c r="BS1352" s="82"/>
      <c r="BT1352" s="85"/>
    </row>
    <row r="1353" spans="1:72" hidden="1">
      <c r="A1353" s="82" t="s">
        <v>20917</v>
      </c>
      <c r="B1353" s="82" t="s">
        <v>21279</v>
      </c>
      <c r="C1353" s="82" t="s">
        <v>1193</v>
      </c>
      <c r="D1353" s="82" t="s">
        <v>6698</v>
      </c>
      <c r="E1353" s="82" t="s">
        <v>9605</v>
      </c>
      <c r="F1353" s="82" t="s">
        <v>4978</v>
      </c>
      <c r="G1353" s="83"/>
      <c r="H1353" s="84">
        <v>46960</v>
      </c>
      <c r="I1353" s="85"/>
      <c r="J1353" s="82">
        <v>140.47999999999999</v>
      </c>
      <c r="K1353" s="86">
        <v>0</v>
      </c>
      <c r="L1353" s="82"/>
      <c r="M1353" s="82"/>
      <c r="N1353" s="82"/>
      <c r="O1353" s="82"/>
      <c r="P1353" s="82" t="s">
        <v>8734</v>
      </c>
      <c r="Q1353" s="86"/>
      <c r="R1353" s="82">
        <v>0</v>
      </c>
      <c r="S1353" s="86">
        <v>234800</v>
      </c>
      <c r="T1353" s="83">
        <v>45777</v>
      </c>
      <c r="U1353" s="82">
        <v>100</v>
      </c>
      <c r="V1353" s="82">
        <v>16428</v>
      </c>
      <c r="W1353" s="82" t="s">
        <v>4961</v>
      </c>
      <c r="X1353" s="82">
        <v>134.84190000000001</v>
      </c>
      <c r="Y1353" s="86">
        <v>6332177.6200000001</v>
      </c>
      <c r="Z1353" s="86"/>
      <c r="AA1353" s="82">
        <v>143.81</v>
      </c>
      <c r="AB1353" s="86">
        <v>-2.3199999999999998</v>
      </c>
      <c r="AC1353" s="86">
        <v>6596940.7999999998</v>
      </c>
      <c r="AD1353" s="86">
        <v>6596940.7999999998</v>
      </c>
      <c r="AE1353" s="86">
        <v>0</v>
      </c>
      <c r="AF1353" s="86">
        <v>264763.18</v>
      </c>
      <c r="AG1353" s="86">
        <v>421139.98</v>
      </c>
      <c r="AH1353" s="86">
        <v>-156376.79999999999</v>
      </c>
      <c r="AI1353" s="86"/>
      <c r="AJ1353" s="86">
        <v>5373369982.75</v>
      </c>
      <c r="AK1353" s="82">
        <v>0.12280000000000001</v>
      </c>
      <c r="AL1353" s="82" t="s">
        <v>9606</v>
      </c>
      <c r="AM1353" s="82" t="s">
        <v>4979</v>
      </c>
      <c r="AN1353" s="82">
        <v>6909</v>
      </c>
      <c r="AO1353" s="82" t="s">
        <v>5067</v>
      </c>
      <c r="AP1353" s="82"/>
      <c r="AQ1353" s="83"/>
      <c r="AR1353" s="83"/>
      <c r="AS1353" s="82">
        <v>0</v>
      </c>
      <c r="AT1353" s="82"/>
      <c r="AU1353" s="83">
        <v>45777</v>
      </c>
      <c r="AV1353" s="82" t="s">
        <v>4979</v>
      </c>
      <c r="AW1353" s="82">
        <v>5</v>
      </c>
      <c r="AX1353" s="83"/>
      <c r="AY1353" s="82" t="s">
        <v>4963</v>
      </c>
      <c r="AZ1353" s="82">
        <v>1</v>
      </c>
      <c r="BA1353" s="82"/>
      <c r="BB1353" s="82"/>
      <c r="BC1353" s="87"/>
      <c r="BD1353" s="87"/>
      <c r="BE1353" s="87"/>
      <c r="BF1353" s="87"/>
      <c r="BG1353" s="82" t="s">
        <v>4888</v>
      </c>
      <c r="BH1353" s="82" t="s">
        <v>20918</v>
      </c>
      <c r="BI1353" s="82"/>
      <c r="BJ1353" s="82"/>
      <c r="BK1353" s="82"/>
      <c r="BL1353" s="86">
        <v>6596940.7999999998</v>
      </c>
      <c r="BM1353" s="82">
        <v>0.12280000000000001</v>
      </c>
      <c r="BN1353" s="82" t="s">
        <v>5068</v>
      </c>
      <c r="BO1353" s="82"/>
      <c r="BP1353" s="88"/>
      <c r="BQ1353" s="88"/>
      <c r="BR1353" s="88"/>
      <c r="BS1353" s="82"/>
      <c r="BT1353" s="85"/>
    </row>
    <row r="1354" spans="1:72" hidden="1">
      <c r="A1354" s="82" t="s">
        <v>20917</v>
      </c>
      <c r="B1354" s="82" t="s">
        <v>21279</v>
      </c>
      <c r="C1354" s="82" t="s">
        <v>1130</v>
      </c>
      <c r="D1354" s="82" t="s">
        <v>3366</v>
      </c>
      <c r="E1354" s="82" t="s">
        <v>8815</v>
      </c>
      <c r="F1354" s="82" t="s">
        <v>4978</v>
      </c>
      <c r="G1354" s="83"/>
      <c r="H1354" s="84">
        <v>16399</v>
      </c>
      <c r="I1354" s="85"/>
      <c r="J1354" s="82">
        <v>4487.8999999999996</v>
      </c>
      <c r="K1354" s="86">
        <v>0</v>
      </c>
      <c r="L1354" s="82"/>
      <c r="M1354" s="82"/>
      <c r="N1354" s="82"/>
      <c r="O1354" s="82"/>
      <c r="P1354" s="82" t="s">
        <v>8436</v>
      </c>
      <c r="Q1354" s="86"/>
      <c r="R1354" s="82">
        <v>0</v>
      </c>
      <c r="S1354" s="86">
        <v>81995</v>
      </c>
      <c r="T1354" s="83">
        <v>45777</v>
      </c>
      <c r="U1354" s="82">
        <v>100</v>
      </c>
      <c r="V1354" s="82">
        <v>161974</v>
      </c>
      <c r="W1354" s="82" t="s">
        <v>4961</v>
      </c>
      <c r="X1354" s="82">
        <v>3491.0302999999999</v>
      </c>
      <c r="Y1354" s="86">
        <v>57249406.450000003</v>
      </c>
      <c r="Z1354" s="86"/>
      <c r="AA1354" s="82">
        <v>4609.3</v>
      </c>
      <c r="AB1354" s="86">
        <v>-2.63</v>
      </c>
      <c r="AC1354" s="86">
        <v>73597072.099999994</v>
      </c>
      <c r="AD1354" s="86">
        <v>73597072.099999994</v>
      </c>
      <c r="AE1354" s="86">
        <v>0</v>
      </c>
      <c r="AF1354" s="86">
        <v>16347665.65</v>
      </c>
      <c r="AG1354" s="86">
        <v>18338504.25</v>
      </c>
      <c r="AH1354" s="86">
        <v>-1990838.6</v>
      </c>
      <c r="AI1354" s="86"/>
      <c r="AJ1354" s="86">
        <v>5373369982.75</v>
      </c>
      <c r="AK1354" s="82">
        <v>1.3696999999999999</v>
      </c>
      <c r="AL1354" s="82" t="s">
        <v>8816</v>
      </c>
      <c r="AM1354" s="82" t="s">
        <v>4979</v>
      </c>
      <c r="AN1354" s="82">
        <v>786673</v>
      </c>
      <c r="AO1354" s="82" t="s">
        <v>8436</v>
      </c>
      <c r="AP1354" s="82"/>
      <c r="AQ1354" s="83"/>
      <c r="AR1354" s="83"/>
      <c r="AS1354" s="82">
        <v>0</v>
      </c>
      <c r="AT1354" s="82"/>
      <c r="AU1354" s="83">
        <v>45777</v>
      </c>
      <c r="AV1354" s="82" t="s">
        <v>4979</v>
      </c>
      <c r="AW1354" s="82">
        <v>5</v>
      </c>
      <c r="AX1354" s="83"/>
      <c r="AY1354" s="82" t="s">
        <v>4963</v>
      </c>
      <c r="AZ1354" s="82">
        <v>1</v>
      </c>
      <c r="BA1354" s="82"/>
      <c r="BB1354" s="82"/>
      <c r="BC1354" s="87"/>
      <c r="BD1354" s="87"/>
      <c r="BE1354" s="87"/>
      <c r="BF1354" s="87"/>
      <c r="BG1354" s="82" t="s">
        <v>4888</v>
      </c>
      <c r="BH1354" s="82" t="s">
        <v>20918</v>
      </c>
      <c r="BI1354" s="82"/>
      <c r="BJ1354" s="82"/>
      <c r="BK1354" s="82"/>
      <c r="BL1354" s="86">
        <v>73597072.099999994</v>
      </c>
      <c r="BM1354" s="82">
        <v>1.3696999999999999</v>
      </c>
      <c r="BN1354" s="82" t="s">
        <v>5002</v>
      </c>
      <c r="BO1354" s="82"/>
      <c r="BP1354" s="88"/>
      <c r="BQ1354" s="88"/>
      <c r="BR1354" s="88"/>
      <c r="BS1354" s="82"/>
      <c r="BT1354" s="85"/>
    </row>
    <row r="1355" spans="1:72" hidden="1">
      <c r="A1355" s="82" t="s">
        <v>20917</v>
      </c>
      <c r="B1355" s="82" t="s">
        <v>21279</v>
      </c>
      <c r="C1355" s="82" t="s">
        <v>1255</v>
      </c>
      <c r="D1355" s="82" t="s">
        <v>9482</v>
      </c>
      <c r="E1355" s="82" t="s">
        <v>9483</v>
      </c>
      <c r="F1355" s="82" t="s">
        <v>4978</v>
      </c>
      <c r="G1355" s="83"/>
      <c r="H1355" s="84">
        <v>252052</v>
      </c>
      <c r="I1355" s="85"/>
      <c r="J1355" s="82">
        <v>223.46</v>
      </c>
      <c r="K1355" s="86">
        <v>0</v>
      </c>
      <c r="L1355" s="82"/>
      <c r="M1355" s="82"/>
      <c r="N1355" s="82"/>
      <c r="O1355" s="82"/>
      <c r="P1355" s="82" t="s">
        <v>8287</v>
      </c>
      <c r="Q1355" s="86"/>
      <c r="R1355" s="82">
        <v>0</v>
      </c>
      <c r="S1355" s="86">
        <v>2520520</v>
      </c>
      <c r="T1355" s="83">
        <v>45777</v>
      </c>
      <c r="U1355" s="82">
        <v>100</v>
      </c>
      <c r="V1355" s="82">
        <v>78288</v>
      </c>
      <c r="W1355" s="82" t="s">
        <v>4961</v>
      </c>
      <c r="X1355" s="82">
        <v>183.21039999999999</v>
      </c>
      <c r="Y1355" s="86">
        <v>46178555.460000001</v>
      </c>
      <c r="Z1355" s="86"/>
      <c r="AA1355" s="82">
        <v>227.22</v>
      </c>
      <c r="AB1355" s="86">
        <v>-1.65</v>
      </c>
      <c r="AC1355" s="86">
        <v>56323539.920000002</v>
      </c>
      <c r="AD1355" s="86">
        <v>56323539.920000002</v>
      </c>
      <c r="AE1355" s="86">
        <v>0</v>
      </c>
      <c r="AF1355" s="86">
        <v>10144984.460000001</v>
      </c>
      <c r="AG1355" s="86">
        <v>11092699.98</v>
      </c>
      <c r="AH1355" s="86">
        <v>-947715.52</v>
      </c>
      <c r="AI1355" s="86"/>
      <c r="AJ1355" s="86">
        <v>5373369982.75</v>
      </c>
      <c r="AK1355" s="82">
        <v>1.0482</v>
      </c>
      <c r="AL1355" s="82" t="s">
        <v>9484</v>
      </c>
      <c r="AM1355" s="82" t="s">
        <v>4979</v>
      </c>
      <c r="AN1355" s="82">
        <v>75838</v>
      </c>
      <c r="AO1355" s="82" t="s">
        <v>8280</v>
      </c>
      <c r="AP1355" s="82"/>
      <c r="AQ1355" s="83">
        <v>45728</v>
      </c>
      <c r="AR1355" s="83"/>
      <c r="AS1355" s="82">
        <v>0</v>
      </c>
      <c r="AT1355" s="82"/>
      <c r="AU1355" s="83">
        <v>45777</v>
      </c>
      <c r="AV1355" s="82" t="s">
        <v>4979</v>
      </c>
      <c r="AW1355" s="82">
        <v>10</v>
      </c>
      <c r="AX1355" s="83"/>
      <c r="AY1355" s="82" t="s">
        <v>4963</v>
      </c>
      <c r="AZ1355" s="82">
        <v>1</v>
      </c>
      <c r="BA1355" s="82"/>
      <c r="BB1355" s="82"/>
      <c r="BC1355" s="87"/>
      <c r="BD1355" s="87"/>
      <c r="BE1355" s="87"/>
      <c r="BF1355" s="87"/>
      <c r="BG1355" s="82" t="s">
        <v>4888</v>
      </c>
      <c r="BH1355" s="82" t="s">
        <v>20918</v>
      </c>
      <c r="BI1355" s="82"/>
      <c r="BJ1355" s="82"/>
      <c r="BK1355" s="82"/>
      <c r="BL1355" s="86">
        <v>56323539.920000002</v>
      </c>
      <c r="BM1355" s="82">
        <v>1.0482</v>
      </c>
      <c r="BN1355" s="82" t="s">
        <v>4964</v>
      </c>
      <c r="BO1355" s="82"/>
      <c r="BP1355" s="88"/>
      <c r="BQ1355" s="88"/>
      <c r="BR1355" s="88"/>
      <c r="BS1355" s="82"/>
      <c r="BT1355" s="85"/>
    </row>
    <row r="1356" spans="1:72" hidden="1">
      <c r="A1356" s="82" t="s">
        <v>20917</v>
      </c>
      <c r="B1356" s="82" t="s">
        <v>21279</v>
      </c>
      <c r="C1356" s="82" t="s">
        <v>1375</v>
      </c>
      <c r="D1356" s="82" t="s">
        <v>3361</v>
      </c>
      <c r="E1356" s="82" t="s">
        <v>8332</v>
      </c>
      <c r="F1356" s="82" t="s">
        <v>4978</v>
      </c>
      <c r="G1356" s="83"/>
      <c r="H1356" s="84">
        <v>42577</v>
      </c>
      <c r="I1356" s="85"/>
      <c r="J1356" s="82">
        <v>1500.1</v>
      </c>
      <c r="K1356" s="86">
        <v>0</v>
      </c>
      <c r="L1356" s="82"/>
      <c r="M1356" s="82"/>
      <c r="N1356" s="82"/>
      <c r="O1356" s="82"/>
      <c r="P1356" s="82" t="s">
        <v>4981</v>
      </c>
      <c r="Q1356" s="86"/>
      <c r="R1356" s="82">
        <v>0</v>
      </c>
      <c r="S1356" s="86">
        <v>212885</v>
      </c>
      <c r="T1356" s="83">
        <v>45777</v>
      </c>
      <c r="U1356" s="82">
        <v>100</v>
      </c>
      <c r="V1356" s="82">
        <v>6637</v>
      </c>
      <c r="W1356" s="82" t="s">
        <v>4961</v>
      </c>
      <c r="X1356" s="82">
        <v>1794.4168</v>
      </c>
      <c r="Y1356" s="86">
        <v>76400883.549999997</v>
      </c>
      <c r="Z1356" s="86"/>
      <c r="AA1356" s="82">
        <v>1497.5</v>
      </c>
      <c r="AB1356" s="86">
        <v>0.17</v>
      </c>
      <c r="AC1356" s="86">
        <v>63869757.700000003</v>
      </c>
      <c r="AD1356" s="86">
        <v>63869757.700000003</v>
      </c>
      <c r="AE1356" s="86">
        <v>0</v>
      </c>
      <c r="AF1356" s="86">
        <v>-12531125.85</v>
      </c>
      <c r="AG1356" s="86">
        <v>-12641826.050000001</v>
      </c>
      <c r="AH1356" s="86">
        <v>110700.2</v>
      </c>
      <c r="AI1356" s="86"/>
      <c r="AJ1356" s="86">
        <v>5373369982.75</v>
      </c>
      <c r="AK1356" s="82">
        <v>1.1886000000000001</v>
      </c>
      <c r="AL1356" s="82" t="s">
        <v>8333</v>
      </c>
      <c r="AM1356" s="82" t="s">
        <v>4979</v>
      </c>
      <c r="AN1356" s="82">
        <v>7079</v>
      </c>
      <c r="AO1356" s="82" t="s">
        <v>4982</v>
      </c>
      <c r="AP1356" s="82"/>
      <c r="AQ1356" s="83"/>
      <c r="AR1356" s="83"/>
      <c r="AS1356" s="82">
        <v>0</v>
      </c>
      <c r="AT1356" s="82"/>
      <c r="AU1356" s="83">
        <v>45777</v>
      </c>
      <c r="AV1356" s="82" t="s">
        <v>4979</v>
      </c>
      <c r="AW1356" s="82">
        <v>5</v>
      </c>
      <c r="AX1356" s="83"/>
      <c r="AY1356" s="82" t="s">
        <v>4963</v>
      </c>
      <c r="AZ1356" s="82">
        <v>1</v>
      </c>
      <c r="BA1356" s="82"/>
      <c r="BB1356" s="82"/>
      <c r="BC1356" s="87"/>
      <c r="BD1356" s="87"/>
      <c r="BE1356" s="87"/>
      <c r="BF1356" s="87"/>
      <c r="BG1356" s="82" t="s">
        <v>4888</v>
      </c>
      <c r="BH1356" s="82" t="s">
        <v>20918</v>
      </c>
      <c r="BI1356" s="82"/>
      <c r="BJ1356" s="82"/>
      <c r="BK1356" s="82"/>
      <c r="BL1356" s="86">
        <v>63869757.700000003</v>
      </c>
      <c r="BM1356" s="82">
        <v>1.1886000000000001</v>
      </c>
      <c r="BN1356" s="82" t="s">
        <v>4983</v>
      </c>
      <c r="BO1356" s="82"/>
      <c r="BP1356" s="88"/>
      <c r="BQ1356" s="88"/>
      <c r="BR1356" s="88"/>
      <c r="BS1356" s="82"/>
      <c r="BT1356" s="85"/>
    </row>
    <row r="1357" spans="1:72" hidden="1">
      <c r="A1357" s="82" t="s">
        <v>20917</v>
      </c>
      <c r="B1357" s="82" t="s">
        <v>21279</v>
      </c>
      <c r="C1357" s="82" t="s">
        <v>20522</v>
      </c>
      <c r="D1357" s="82" t="s">
        <v>20523</v>
      </c>
      <c r="E1357" s="82" t="s">
        <v>20524</v>
      </c>
      <c r="F1357" s="82" t="s">
        <v>4978</v>
      </c>
      <c r="G1357" s="83"/>
      <c r="H1357" s="84">
        <v>191532</v>
      </c>
      <c r="I1357" s="85"/>
      <c r="J1357" s="82">
        <v>347.15</v>
      </c>
      <c r="K1357" s="86">
        <v>0</v>
      </c>
      <c r="L1357" s="82"/>
      <c r="M1357" s="82"/>
      <c r="N1357" s="82"/>
      <c r="O1357" s="82"/>
      <c r="P1357" s="82" t="s">
        <v>9602</v>
      </c>
      <c r="Q1357" s="86"/>
      <c r="R1357" s="82">
        <v>0</v>
      </c>
      <c r="S1357" s="86">
        <v>383064</v>
      </c>
      <c r="T1357" s="83">
        <v>45777</v>
      </c>
      <c r="U1357" s="82">
        <v>100</v>
      </c>
      <c r="V1357" s="82">
        <v>177742</v>
      </c>
      <c r="W1357" s="82" t="s">
        <v>4961</v>
      </c>
      <c r="X1357" s="82">
        <v>334.9633</v>
      </c>
      <c r="Y1357" s="86">
        <v>64156194.950000003</v>
      </c>
      <c r="Z1357" s="86"/>
      <c r="AA1357" s="82">
        <v>346.85</v>
      </c>
      <c r="AB1357" s="86">
        <v>0.09</v>
      </c>
      <c r="AC1357" s="86">
        <v>66490333.799999997</v>
      </c>
      <c r="AD1357" s="86">
        <v>66490333.799999997</v>
      </c>
      <c r="AE1357" s="86">
        <v>0</v>
      </c>
      <c r="AF1357" s="86">
        <v>2334138.85</v>
      </c>
      <c r="AG1357" s="86">
        <v>2276679.25</v>
      </c>
      <c r="AH1357" s="86">
        <v>57459.6</v>
      </c>
      <c r="AI1357" s="86"/>
      <c r="AJ1357" s="86">
        <v>5373369982.75</v>
      </c>
      <c r="AK1357" s="82">
        <v>1.2374000000000001</v>
      </c>
      <c r="AL1357" s="82" t="s">
        <v>20525</v>
      </c>
      <c r="AM1357" s="82" t="s">
        <v>4979</v>
      </c>
      <c r="AN1357" s="82">
        <v>800236</v>
      </c>
      <c r="AO1357" s="82" t="s">
        <v>9604</v>
      </c>
      <c r="AP1357" s="82"/>
      <c r="AQ1357" s="83"/>
      <c r="AR1357" s="83"/>
      <c r="AS1357" s="82">
        <v>0</v>
      </c>
      <c r="AT1357" s="82"/>
      <c r="AU1357" s="83">
        <v>45777</v>
      </c>
      <c r="AV1357" s="82" t="s">
        <v>4979</v>
      </c>
      <c r="AW1357" s="82">
        <v>2</v>
      </c>
      <c r="AX1357" s="83"/>
      <c r="AY1357" s="82" t="s">
        <v>4963</v>
      </c>
      <c r="AZ1357" s="82">
        <v>1</v>
      </c>
      <c r="BA1357" s="82"/>
      <c r="BB1357" s="82"/>
      <c r="BC1357" s="87"/>
      <c r="BD1357" s="87"/>
      <c r="BE1357" s="87"/>
      <c r="BF1357" s="87"/>
      <c r="BG1357" s="82" t="s">
        <v>4888</v>
      </c>
      <c r="BH1357" s="82" t="s">
        <v>20918</v>
      </c>
      <c r="BI1357" s="82"/>
      <c r="BJ1357" s="82"/>
      <c r="BK1357" s="82"/>
      <c r="BL1357" s="86">
        <v>66490333.799999997</v>
      </c>
      <c r="BM1357" s="82">
        <v>1.2374000000000001</v>
      </c>
      <c r="BN1357" s="82" t="s">
        <v>8400</v>
      </c>
      <c r="BO1357" s="82"/>
      <c r="BP1357" s="88"/>
      <c r="BQ1357" s="88"/>
      <c r="BR1357" s="88"/>
      <c r="BS1357" s="82"/>
      <c r="BT1357" s="85"/>
    </row>
    <row r="1358" spans="1:72" hidden="1">
      <c r="A1358" s="82" t="s">
        <v>20917</v>
      </c>
      <c r="B1358" s="82" t="s">
        <v>21279</v>
      </c>
      <c r="C1358" s="82" t="s">
        <v>1522</v>
      </c>
      <c r="D1358" s="82" t="s">
        <v>5313</v>
      </c>
      <c r="E1358" s="82" t="s">
        <v>8477</v>
      </c>
      <c r="F1358" s="82" t="s">
        <v>4978</v>
      </c>
      <c r="G1358" s="83"/>
      <c r="H1358" s="84">
        <v>45724</v>
      </c>
      <c r="I1358" s="85"/>
      <c r="J1358" s="82">
        <v>1029.8</v>
      </c>
      <c r="K1358" s="86">
        <v>0</v>
      </c>
      <c r="L1358" s="82"/>
      <c r="M1358" s="82"/>
      <c r="N1358" s="82"/>
      <c r="O1358" s="82"/>
      <c r="P1358" s="82" t="s">
        <v>8474</v>
      </c>
      <c r="Q1358" s="86"/>
      <c r="R1358" s="82">
        <v>0</v>
      </c>
      <c r="S1358" s="86">
        <v>45724</v>
      </c>
      <c r="T1358" s="83">
        <v>45777</v>
      </c>
      <c r="U1358" s="82">
        <v>100</v>
      </c>
      <c r="V1358" s="82">
        <v>6644</v>
      </c>
      <c r="W1358" s="82" t="s">
        <v>4961</v>
      </c>
      <c r="X1358" s="82">
        <v>1033.5344</v>
      </c>
      <c r="Y1358" s="86">
        <v>47257326.619999997</v>
      </c>
      <c r="Z1358" s="86"/>
      <c r="AA1358" s="82">
        <v>1035.5999999999999</v>
      </c>
      <c r="AB1358" s="86">
        <v>-0.56000000000000005</v>
      </c>
      <c r="AC1358" s="86">
        <v>47086575.200000003</v>
      </c>
      <c r="AD1358" s="86">
        <v>47086575.200000003</v>
      </c>
      <c r="AE1358" s="86">
        <v>0</v>
      </c>
      <c r="AF1358" s="86">
        <v>-170751.42</v>
      </c>
      <c r="AG1358" s="86">
        <v>94447.78</v>
      </c>
      <c r="AH1358" s="86">
        <v>-265199.2</v>
      </c>
      <c r="AI1358" s="86"/>
      <c r="AJ1358" s="86">
        <v>5373369982.75</v>
      </c>
      <c r="AK1358" s="82">
        <v>0.87629999999999997</v>
      </c>
      <c r="AL1358" s="82" t="s">
        <v>8478</v>
      </c>
      <c r="AM1358" s="82" t="s">
        <v>4979</v>
      </c>
      <c r="AN1358" s="82">
        <v>7179</v>
      </c>
      <c r="AO1358" s="82" t="s">
        <v>8476</v>
      </c>
      <c r="AP1358" s="82"/>
      <c r="AQ1358" s="83"/>
      <c r="AR1358" s="83"/>
      <c r="AS1358" s="82">
        <v>0</v>
      </c>
      <c r="AT1358" s="82"/>
      <c r="AU1358" s="83">
        <v>45777</v>
      </c>
      <c r="AV1358" s="82" t="s">
        <v>4979</v>
      </c>
      <c r="AW1358" s="82">
        <v>1</v>
      </c>
      <c r="AX1358" s="83"/>
      <c r="AY1358" s="82" t="s">
        <v>4963</v>
      </c>
      <c r="AZ1358" s="82">
        <v>1</v>
      </c>
      <c r="BA1358" s="82"/>
      <c r="BB1358" s="82"/>
      <c r="BC1358" s="87"/>
      <c r="BD1358" s="87"/>
      <c r="BE1358" s="87"/>
      <c r="BF1358" s="87"/>
      <c r="BG1358" s="82" t="s">
        <v>4888</v>
      </c>
      <c r="BH1358" s="82" t="s">
        <v>20918</v>
      </c>
      <c r="BI1358" s="82"/>
      <c r="BJ1358" s="82"/>
      <c r="BK1358" s="82"/>
      <c r="BL1358" s="86">
        <v>47086575.200000003</v>
      </c>
      <c r="BM1358" s="82">
        <v>0.87629999999999997</v>
      </c>
      <c r="BN1358" s="82" t="s">
        <v>8462</v>
      </c>
      <c r="BO1358" s="82"/>
      <c r="BP1358" s="88"/>
      <c r="BQ1358" s="88"/>
      <c r="BR1358" s="88"/>
      <c r="BS1358" s="82"/>
      <c r="BT1358" s="85"/>
    </row>
    <row r="1359" spans="1:72" hidden="1">
      <c r="A1359" s="82" t="s">
        <v>20917</v>
      </c>
      <c r="B1359" s="82" t="s">
        <v>21279</v>
      </c>
      <c r="C1359" s="82" t="s">
        <v>1639</v>
      </c>
      <c r="D1359" s="82" t="s">
        <v>8479</v>
      </c>
      <c r="E1359" s="82" t="s">
        <v>8277</v>
      </c>
      <c r="F1359" s="82" t="s">
        <v>4978</v>
      </c>
      <c r="G1359" s="83"/>
      <c r="H1359" s="84">
        <v>61390</v>
      </c>
      <c r="I1359" s="85"/>
      <c r="J1359" s="82">
        <v>2208.1</v>
      </c>
      <c r="K1359" s="86">
        <v>0</v>
      </c>
      <c r="L1359" s="82"/>
      <c r="M1359" s="82"/>
      <c r="N1359" s="82"/>
      <c r="O1359" s="82"/>
      <c r="P1359" s="82" t="s">
        <v>4960</v>
      </c>
      <c r="Q1359" s="86"/>
      <c r="R1359" s="82">
        <v>0</v>
      </c>
      <c r="S1359" s="86">
        <v>306950</v>
      </c>
      <c r="T1359" s="83">
        <v>45777</v>
      </c>
      <c r="U1359" s="82">
        <v>100</v>
      </c>
      <c r="V1359" s="82">
        <v>6665</v>
      </c>
      <c r="W1359" s="82" t="s">
        <v>4961</v>
      </c>
      <c r="X1359" s="82">
        <v>1972.8050000000001</v>
      </c>
      <c r="Y1359" s="86">
        <v>121110498.31999999</v>
      </c>
      <c r="Z1359" s="86"/>
      <c r="AA1359" s="82">
        <v>2205</v>
      </c>
      <c r="AB1359" s="86">
        <v>0.14000000000000001</v>
      </c>
      <c r="AC1359" s="86">
        <v>135555259</v>
      </c>
      <c r="AD1359" s="86">
        <v>135555259</v>
      </c>
      <c r="AE1359" s="86">
        <v>0</v>
      </c>
      <c r="AF1359" s="86">
        <v>14444760.68</v>
      </c>
      <c r="AG1359" s="86">
        <v>14254451.68</v>
      </c>
      <c r="AH1359" s="86">
        <v>190309</v>
      </c>
      <c r="AI1359" s="86"/>
      <c r="AJ1359" s="86">
        <v>5373369982.75</v>
      </c>
      <c r="AK1359" s="82">
        <v>2.5226999999999999</v>
      </c>
      <c r="AL1359" s="82" t="s">
        <v>8480</v>
      </c>
      <c r="AM1359" s="82" t="s">
        <v>4979</v>
      </c>
      <c r="AN1359" s="82">
        <v>7263</v>
      </c>
      <c r="AO1359" s="82" t="s">
        <v>4962</v>
      </c>
      <c r="AP1359" s="82"/>
      <c r="AQ1359" s="83"/>
      <c r="AR1359" s="83"/>
      <c r="AS1359" s="82">
        <v>0</v>
      </c>
      <c r="AT1359" s="82"/>
      <c r="AU1359" s="83">
        <v>45777</v>
      </c>
      <c r="AV1359" s="82" t="s">
        <v>4979</v>
      </c>
      <c r="AW1359" s="82">
        <v>5</v>
      </c>
      <c r="AX1359" s="83"/>
      <c r="AY1359" s="82" t="s">
        <v>4963</v>
      </c>
      <c r="AZ1359" s="82">
        <v>1</v>
      </c>
      <c r="BA1359" s="82"/>
      <c r="BB1359" s="82"/>
      <c r="BC1359" s="87"/>
      <c r="BD1359" s="87"/>
      <c r="BE1359" s="87"/>
      <c r="BF1359" s="87"/>
      <c r="BG1359" s="82" t="s">
        <v>4888</v>
      </c>
      <c r="BH1359" s="82" t="s">
        <v>20918</v>
      </c>
      <c r="BI1359" s="82"/>
      <c r="BJ1359" s="82"/>
      <c r="BK1359" s="82"/>
      <c r="BL1359" s="86">
        <v>135555259</v>
      </c>
      <c r="BM1359" s="82">
        <v>2.5226999999999999</v>
      </c>
      <c r="BN1359" s="82" t="s">
        <v>4964</v>
      </c>
      <c r="BO1359" s="82"/>
      <c r="BP1359" s="88"/>
      <c r="BQ1359" s="88"/>
      <c r="BR1359" s="88"/>
      <c r="BS1359" s="82"/>
      <c r="BT1359" s="85"/>
    </row>
    <row r="1360" spans="1:72" hidden="1">
      <c r="A1360" s="82" t="s">
        <v>20917</v>
      </c>
      <c r="B1360" s="82" t="s">
        <v>21279</v>
      </c>
      <c r="C1360" s="82" t="s">
        <v>9622</v>
      </c>
      <c r="D1360" s="82" t="s">
        <v>3427</v>
      </c>
      <c r="E1360" s="82" t="s">
        <v>5142</v>
      </c>
      <c r="F1360" s="82" t="s">
        <v>4978</v>
      </c>
      <c r="G1360" s="83"/>
      <c r="H1360" s="84">
        <v>76433</v>
      </c>
      <c r="I1360" s="85"/>
      <c r="J1360" s="82">
        <v>732.65</v>
      </c>
      <c r="K1360" s="86">
        <v>0</v>
      </c>
      <c r="L1360" s="82"/>
      <c r="M1360" s="82"/>
      <c r="N1360" s="82"/>
      <c r="O1360" s="82"/>
      <c r="P1360" s="82" t="s">
        <v>5131</v>
      </c>
      <c r="Q1360" s="86"/>
      <c r="R1360" s="82">
        <v>0</v>
      </c>
      <c r="S1360" s="86">
        <v>152866</v>
      </c>
      <c r="T1360" s="83">
        <v>45777</v>
      </c>
      <c r="U1360" s="82">
        <v>100</v>
      </c>
      <c r="V1360" s="82">
        <v>172556</v>
      </c>
      <c r="W1360" s="82" t="s">
        <v>4961</v>
      </c>
      <c r="X1360" s="82">
        <v>673.96569999999997</v>
      </c>
      <c r="Y1360" s="86">
        <v>51513217.719999999</v>
      </c>
      <c r="Z1360" s="86"/>
      <c r="AA1360" s="82">
        <v>747.6</v>
      </c>
      <c r="AB1360" s="86">
        <v>-2</v>
      </c>
      <c r="AC1360" s="86">
        <v>55998637.450000003</v>
      </c>
      <c r="AD1360" s="86">
        <v>55998637.450000003</v>
      </c>
      <c r="AE1360" s="86">
        <v>0</v>
      </c>
      <c r="AF1360" s="86">
        <v>4485419.7300000004</v>
      </c>
      <c r="AG1360" s="86">
        <v>5628093.0800000001</v>
      </c>
      <c r="AH1360" s="86">
        <v>-1142673.3500000001</v>
      </c>
      <c r="AI1360" s="86"/>
      <c r="AJ1360" s="86">
        <v>5373369982.75</v>
      </c>
      <c r="AK1360" s="82">
        <v>1.0422</v>
      </c>
      <c r="AL1360" s="82" t="s">
        <v>5143</v>
      </c>
      <c r="AM1360" s="82" t="s">
        <v>4979</v>
      </c>
      <c r="AN1360" s="82">
        <v>7286</v>
      </c>
      <c r="AO1360" s="82" t="s">
        <v>5015</v>
      </c>
      <c r="AP1360" s="82"/>
      <c r="AQ1360" s="83"/>
      <c r="AR1360" s="83"/>
      <c r="AS1360" s="82">
        <v>0</v>
      </c>
      <c r="AT1360" s="82"/>
      <c r="AU1360" s="83">
        <v>45777</v>
      </c>
      <c r="AV1360" s="82" t="s">
        <v>4979</v>
      </c>
      <c r="AW1360" s="82">
        <v>2</v>
      </c>
      <c r="AX1360" s="83"/>
      <c r="AY1360" s="82" t="s">
        <v>4963</v>
      </c>
      <c r="AZ1360" s="82">
        <v>1</v>
      </c>
      <c r="BA1360" s="82"/>
      <c r="BB1360" s="82"/>
      <c r="BC1360" s="87"/>
      <c r="BD1360" s="87"/>
      <c r="BE1360" s="87"/>
      <c r="BF1360" s="87"/>
      <c r="BG1360" s="82" t="s">
        <v>4888</v>
      </c>
      <c r="BH1360" s="82" t="s">
        <v>20918</v>
      </c>
      <c r="BI1360" s="82"/>
      <c r="BJ1360" s="82"/>
      <c r="BK1360" s="82"/>
      <c r="BL1360" s="86">
        <v>55998637.450000003</v>
      </c>
      <c r="BM1360" s="82">
        <v>1.0422</v>
      </c>
      <c r="BN1360" s="82" t="s">
        <v>5002</v>
      </c>
      <c r="BO1360" s="82"/>
      <c r="BP1360" s="88"/>
      <c r="BQ1360" s="88"/>
      <c r="BR1360" s="88"/>
      <c r="BS1360" s="82"/>
      <c r="BT1360" s="85"/>
    </row>
    <row r="1361" spans="1:72" hidden="1">
      <c r="A1361" s="82" t="s">
        <v>20917</v>
      </c>
      <c r="B1361" s="82" t="s">
        <v>21279</v>
      </c>
      <c r="C1361" s="82" t="s">
        <v>1738</v>
      </c>
      <c r="D1361" s="82" t="s">
        <v>5266</v>
      </c>
      <c r="E1361" s="82" t="s">
        <v>8378</v>
      </c>
      <c r="F1361" s="82" t="s">
        <v>4978</v>
      </c>
      <c r="G1361" s="83"/>
      <c r="H1361" s="84">
        <v>24885</v>
      </c>
      <c r="I1361" s="85"/>
      <c r="J1361" s="82">
        <v>3341</v>
      </c>
      <c r="K1361" s="86">
        <v>0</v>
      </c>
      <c r="L1361" s="82"/>
      <c r="M1361" s="82"/>
      <c r="N1361" s="82"/>
      <c r="O1361" s="82"/>
      <c r="P1361" s="82" t="s">
        <v>4987</v>
      </c>
      <c r="Q1361" s="86"/>
      <c r="R1361" s="82">
        <v>0</v>
      </c>
      <c r="S1361" s="86">
        <v>49770</v>
      </c>
      <c r="T1361" s="83">
        <v>45777</v>
      </c>
      <c r="U1361" s="82">
        <v>100</v>
      </c>
      <c r="V1361" s="82">
        <v>6671</v>
      </c>
      <c r="W1361" s="82" t="s">
        <v>4961</v>
      </c>
      <c r="X1361" s="82">
        <v>3283.0228000000002</v>
      </c>
      <c r="Y1361" s="86">
        <v>81698021.200000003</v>
      </c>
      <c r="Z1361" s="86"/>
      <c r="AA1361" s="82">
        <v>3322.3</v>
      </c>
      <c r="AB1361" s="86">
        <v>0.56000000000000005</v>
      </c>
      <c r="AC1361" s="86">
        <v>83140785</v>
      </c>
      <c r="AD1361" s="86">
        <v>83140785</v>
      </c>
      <c r="AE1361" s="86">
        <v>0</v>
      </c>
      <c r="AF1361" s="86">
        <v>1442763.8</v>
      </c>
      <c r="AG1361" s="86">
        <v>977414.3</v>
      </c>
      <c r="AH1361" s="86">
        <v>465349.5</v>
      </c>
      <c r="AI1361" s="86"/>
      <c r="AJ1361" s="86">
        <v>5373369982.75</v>
      </c>
      <c r="AK1361" s="82">
        <v>1.5472999999999999</v>
      </c>
      <c r="AL1361" s="82" t="s">
        <v>8481</v>
      </c>
      <c r="AM1361" s="82" t="s">
        <v>4979</v>
      </c>
      <c r="AN1361" s="82">
        <v>7306</v>
      </c>
      <c r="AO1361" s="82" t="s">
        <v>4988</v>
      </c>
      <c r="AP1361" s="82"/>
      <c r="AQ1361" s="83"/>
      <c r="AR1361" s="83"/>
      <c r="AS1361" s="82">
        <v>0</v>
      </c>
      <c r="AT1361" s="82"/>
      <c r="AU1361" s="83">
        <v>45777</v>
      </c>
      <c r="AV1361" s="82" t="s">
        <v>4979</v>
      </c>
      <c r="AW1361" s="82">
        <v>2</v>
      </c>
      <c r="AX1361" s="83"/>
      <c r="AY1361" s="82" t="s">
        <v>4963</v>
      </c>
      <c r="AZ1361" s="82">
        <v>1</v>
      </c>
      <c r="BA1361" s="82"/>
      <c r="BB1361" s="82"/>
      <c r="BC1361" s="87"/>
      <c r="BD1361" s="87"/>
      <c r="BE1361" s="87"/>
      <c r="BF1361" s="87"/>
      <c r="BG1361" s="82" t="s">
        <v>4888</v>
      </c>
      <c r="BH1361" s="82" t="s">
        <v>20918</v>
      </c>
      <c r="BI1361" s="82"/>
      <c r="BJ1361" s="82"/>
      <c r="BK1361" s="82"/>
      <c r="BL1361" s="86">
        <v>83140785</v>
      </c>
      <c r="BM1361" s="82">
        <v>1.5472999999999999</v>
      </c>
      <c r="BN1361" s="82" t="s">
        <v>4988</v>
      </c>
      <c r="BO1361" s="82"/>
      <c r="BP1361" s="88"/>
      <c r="BQ1361" s="88"/>
      <c r="BR1361" s="88"/>
      <c r="BS1361" s="82"/>
      <c r="BT1361" s="85"/>
    </row>
    <row r="1362" spans="1:72" hidden="1">
      <c r="A1362" s="82" t="s">
        <v>20917</v>
      </c>
      <c r="B1362" s="82" t="s">
        <v>21279</v>
      </c>
      <c r="C1362" s="82" t="s">
        <v>9078</v>
      </c>
      <c r="D1362" s="82" t="s">
        <v>12439</v>
      </c>
      <c r="E1362" s="82" t="s">
        <v>12440</v>
      </c>
      <c r="F1362" s="82" t="s">
        <v>4978</v>
      </c>
      <c r="G1362" s="83"/>
      <c r="H1362" s="84">
        <v>54544</v>
      </c>
      <c r="I1362" s="85"/>
      <c r="J1362" s="82">
        <v>1274.7</v>
      </c>
      <c r="K1362" s="86">
        <v>0</v>
      </c>
      <c r="L1362" s="82"/>
      <c r="M1362" s="82"/>
      <c r="N1362" s="82"/>
      <c r="O1362" s="82"/>
      <c r="P1362" s="82" t="s">
        <v>12441</v>
      </c>
      <c r="Q1362" s="86"/>
      <c r="R1362" s="82">
        <v>0</v>
      </c>
      <c r="S1362" s="86">
        <v>109088</v>
      </c>
      <c r="T1362" s="83">
        <v>45777</v>
      </c>
      <c r="U1362" s="82">
        <v>100</v>
      </c>
      <c r="V1362" s="82">
        <v>175946</v>
      </c>
      <c r="W1362" s="82" t="s">
        <v>4961</v>
      </c>
      <c r="X1362" s="82">
        <v>1004.7768</v>
      </c>
      <c r="Y1362" s="86">
        <v>54804543.640000001</v>
      </c>
      <c r="Z1362" s="86"/>
      <c r="AA1362" s="82">
        <v>1362.1</v>
      </c>
      <c r="AB1362" s="86">
        <v>-6.42</v>
      </c>
      <c r="AC1362" s="86">
        <v>69527236.799999997</v>
      </c>
      <c r="AD1362" s="86">
        <v>69527236.799999997</v>
      </c>
      <c r="AE1362" s="86">
        <v>0</v>
      </c>
      <c r="AF1362" s="86">
        <v>14722693.16</v>
      </c>
      <c r="AG1362" s="86">
        <v>19489838.760000002</v>
      </c>
      <c r="AH1362" s="86">
        <v>-4767145.5999999996</v>
      </c>
      <c r="AI1362" s="86"/>
      <c r="AJ1362" s="86">
        <v>5373369982.75</v>
      </c>
      <c r="AK1362" s="82">
        <v>1.2939000000000001</v>
      </c>
      <c r="AL1362" s="82" t="s">
        <v>12442</v>
      </c>
      <c r="AM1362" s="82" t="s">
        <v>4979</v>
      </c>
      <c r="AN1362" s="82">
        <v>799804</v>
      </c>
      <c r="AO1362" s="82" t="s">
        <v>4986</v>
      </c>
      <c r="AP1362" s="82"/>
      <c r="AQ1362" s="83"/>
      <c r="AR1362" s="83"/>
      <c r="AS1362" s="82">
        <v>0</v>
      </c>
      <c r="AT1362" s="82"/>
      <c r="AU1362" s="83">
        <v>45777</v>
      </c>
      <c r="AV1362" s="82" t="s">
        <v>4979</v>
      </c>
      <c r="AW1362" s="82">
        <v>2</v>
      </c>
      <c r="AX1362" s="83"/>
      <c r="AY1362" s="82" t="s">
        <v>4963</v>
      </c>
      <c r="AZ1362" s="82">
        <v>1</v>
      </c>
      <c r="BA1362" s="82"/>
      <c r="BB1362" s="82"/>
      <c r="BC1362" s="87"/>
      <c r="BD1362" s="87"/>
      <c r="BE1362" s="87"/>
      <c r="BF1362" s="87"/>
      <c r="BG1362" s="82" t="s">
        <v>4888</v>
      </c>
      <c r="BH1362" s="82" t="s">
        <v>20918</v>
      </c>
      <c r="BI1362" s="82"/>
      <c r="BJ1362" s="82"/>
      <c r="BK1362" s="82"/>
      <c r="BL1362" s="86">
        <v>69527236.799999997</v>
      </c>
      <c r="BM1362" s="82">
        <v>1.2939000000000001</v>
      </c>
      <c r="BN1362" s="82" t="s">
        <v>4980</v>
      </c>
      <c r="BO1362" s="82"/>
      <c r="BP1362" s="88"/>
      <c r="BQ1362" s="88"/>
      <c r="BR1362" s="88"/>
      <c r="BS1362" s="82"/>
      <c r="BT1362" s="85"/>
    </row>
    <row r="1363" spans="1:72" hidden="1">
      <c r="A1363" s="82" t="s">
        <v>20917</v>
      </c>
      <c r="B1363" s="82" t="s">
        <v>21279</v>
      </c>
      <c r="C1363" s="82" t="s">
        <v>1835</v>
      </c>
      <c r="D1363" s="82" t="s">
        <v>5274</v>
      </c>
      <c r="E1363" s="82" t="s">
        <v>8549</v>
      </c>
      <c r="F1363" s="82" t="s">
        <v>4978</v>
      </c>
      <c r="G1363" s="83"/>
      <c r="H1363" s="84">
        <v>4688</v>
      </c>
      <c r="I1363" s="85"/>
      <c r="J1363" s="82">
        <v>12257</v>
      </c>
      <c r="K1363" s="86">
        <v>0</v>
      </c>
      <c r="L1363" s="82"/>
      <c r="M1363" s="82"/>
      <c r="N1363" s="82"/>
      <c r="O1363" s="82"/>
      <c r="P1363" s="82" t="s">
        <v>8337</v>
      </c>
      <c r="Q1363" s="86"/>
      <c r="R1363" s="82">
        <v>0</v>
      </c>
      <c r="S1363" s="86">
        <v>23440</v>
      </c>
      <c r="T1363" s="83">
        <v>45777</v>
      </c>
      <c r="U1363" s="82">
        <v>100</v>
      </c>
      <c r="V1363" s="82">
        <v>6683</v>
      </c>
      <c r="W1363" s="82" t="s">
        <v>4961</v>
      </c>
      <c r="X1363" s="82">
        <v>12766.421</v>
      </c>
      <c r="Y1363" s="86">
        <v>59848981.700000003</v>
      </c>
      <c r="Z1363" s="86"/>
      <c r="AA1363" s="82">
        <v>11841</v>
      </c>
      <c r="AB1363" s="86">
        <v>3.51</v>
      </c>
      <c r="AC1363" s="86">
        <v>57460816</v>
      </c>
      <c r="AD1363" s="86">
        <v>57460816</v>
      </c>
      <c r="AE1363" s="86">
        <v>0</v>
      </c>
      <c r="AF1363" s="86">
        <v>-2388165.7000000002</v>
      </c>
      <c r="AG1363" s="86">
        <v>-4338373.7</v>
      </c>
      <c r="AH1363" s="86">
        <v>1950208</v>
      </c>
      <c r="AI1363" s="86"/>
      <c r="AJ1363" s="86">
        <v>5373369982.75</v>
      </c>
      <c r="AK1363" s="82">
        <v>1.0693999999999999</v>
      </c>
      <c r="AL1363" s="82" t="s">
        <v>8550</v>
      </c>
      <c r="AM1363" s="82" t="s">
        <v>4979</v>
      </c>
      <c r="AN1363" s="82">
        <v>7395</v>
      </c>
      <c r="AO1363" s="82" t="s">
        <v>8339</v>
      </c>
      <c r="AP1363" s="82"/>
      <c r="AQ1363" s="83"/>
      <c r="AR1363" s="83"/>
      <c r="AS1363" s="82">
        <v>0</v>
      </c>
      <c r="AT1363" s="82"/>
      <c r="AU1363" s="83">
        <v>45777</v>
      </c>
      <c r="AV1363" s="82" t="s">
        <v>4979</v>
      </c>
      <c r="AW1363" s="82">
        <v>5</v>
      </c>
      <c r="AX1363" s="83"/>
      <c r="AY1363" s="82" t="s">
        <v>4963</v>
      </c>
      <c r="AZ1363" s="82">
        <v>1</v>
      </c>
      <c r="BA1363" s="82"/>
      <c r="BB1363" s="82"/>
      <c r="BC1363" s="87"/>
      <c r="BD1363" s="87"/>
      <c r="BE1363" s="87"/>
      <c r="BF1363" s="87"/>
      <c r="BG1363" s="82" t="s">
        <v>4888</v>
      </c>
      <c r="BH1363" s="82" t="s">
        <v>20918</v>
      </c>
      <c r="BI1363" s="82"/>
      <c r="BJ1363" s="82"/>
      <c r="BK1363" s="82"/>
      <c r="BL1363" s="86">
        <v>57460816</v>
      </c>
      <c r="BM1363" s="82">
        <v>1.0693999999999999</v>
      </c>
      <c r="BN1363" s="82" t="s">
        <v>4984</v>
      </c>
      <c r="BO1363" s="82"/>
      <c r="BP1363" s="88"/>
      <c r="BQ1363" s="88"/>
      <c r="BR1363" s="88"/>
      <c r="BS1363" s="82"/>
      <c r="BT1363" s="85"/>
    </row>
    <row r="1364" spans="1:72" hidden="1">
      <c r="A1364" s="82" t="s">
        <v>20917</v>
      </c>
      <c r="B1364" s="82" t="s">
        <v>21279</v>
      </c>
      <c r="C1364" s="82" t="s">
        <v>1922</v>
      </c>
      <c r="D1364" s="82" t="s">
        <v>6117</v>
      </c>
      <c r="E1364" s="82" t="s">
        <v>12399</v>
      </c>
      <c r="F1364" s="82" t="s">
        <v>4978</v>
      </c>
      <c r="G1364" s="83"/>
      <c r="H1364" s="84">
        <v>81016</v>
      </c>
      <c r="I1364" s="85"/>
      <c r="J1364" s="82">
        <v>315.8</v>
      </c>
      <c r="K1364" s="86">
        <v>0</v>
      </c>
      <c r="L1364" s="82"/>
      <c r="M1364" s="82"/>
      <c r="N1364" s="82"/>
      <c r="O1364" s="82"/>
      <c r="P1364" s="82" t="s">
        <v>8896</v>
      </c>
      <c r="Q1364" s="86"/>
      <c r="R1364" s="82">
        <v>0</v>
      </c>
      <c r="S1364" s="86">
        <v>810160</v>
      </c>
      <c r="T1364" s="83">
        <v>45777</v>
      </c>
      <c r="U1364" s="82">
        <v>100</v>
      </c>
      <c r="V1364" s="82">
        <v>24678</v>
      </c>
      <c r="W1364" s="82" t="s">
        <v>4961</v>
      </c>
      <c r="X1364" s="82">
        <v>312.43259999999998</v>
      </c>
      <c r="Y1364" s="86">
        <v>25312043.5</v>
      </c>
      <c r="Z1364" s="86"/>
      <c r="AA1364" s="82">
        <v>324.10000000000002</v>
      </c>
      <c r="AB1364" s="86">
        <v>-2.56</v>
      </c>
      <c r="AC1364" s="86">
        <v>25584852.800000001</v>
      </c>
      <c r="AD1364" s="86">
        <v>25584852.800000001</v>
      </c>
      <c r="AE1364" s="86">
        <v>0</v>
      </c>
      <c r="AF1364" s="86">
        <v>272809.3</v>
      </c>
      <c r="AG1364" s="86">
        <v>945242.1</v>
      </c>
      <c r="AH1364" s="86">
        <v>-672432.8</v>
      </c>
      <c r="AI1364" s="86"/>
      <c r="AJ1364" s="86">
        <v>5373369982.75</v>
      </c>
      <c r="AK1364" s="82">
        <v>0.47610000000000002</v>
      </c>
      <c r="AL1364" s="82" t="s">
        <v>12400</v>
      </c>
      <c r="AM1364" s="82" t="s">
        <v>4979</v>
      </c>
      <c r="AN1364" s="82">
        <v>75302</v>
      </c>
      <c r="AO1364" s="82" t="s">
        <v>8898</v>
      </c>
      <c r="AP1364" s="82"/>
      <c r="AQ1364" s="83"/>
      <c r="AR1364" s="83"/>
      <c r="AS1364" s="82">
        <v>0</v>
      </c>
      <c r="AT1364" s="82"/>
      <c r="AU1364" s="83">
        <v>45777</v>
      </c>
      <c r="AV1364" s="82" t="s">
        <v>4979</v>
      </c>
      <c r="AW1364" s="82">
        <v>10</v>
      </c>
      <c r="AX1364" s="83"/>
      <c r="AY1364" s="82" t="s">
        <v>4963</v>
      </c>
      <c r="AZ1364" s="82">
        <v>1</v>
      </c>
      <c r="BA1364" s="82"/>
      <c r="BB1364" s="82"/>
      <c r="BC1364" s="87"/>
      <c r="BD1364" s="87"/>
      <c r="BE1364" s="87"/>
      <c r="BF1364" s="87"/>
      <c r="BG1364" s="82" t="s">
        <v>4888</v>
      </c>
      <c r="BH1364" s="82" t="s">
        <v>20918</v>
      </c>
      <c r="BI1364" s="82"/>
      <c r="BJ1364" s="82"/>
      <c r="BK1364" s="82"/>
      <c r="BL1364" s="86">
        <v>25584852.800000001</v>
      </c>
      <c r="BM1364" s="82">
        <v>0.47610000000000002</v>
      </c>
      <c r="BN1364" s="82" t="s">
        <v>8462</v>
      </c>
      <c r="BO1364" s="82"/>
      <c r="BP1364" s="88"/>
      <c r="BQ1364" s="88"/>
      <c r="BR1364" s="88"/>
      <c r="BS1364" s="82"/>
      <c r="BT1364" s="85"/>
    </row>
    <row r="1365" spans="1:72" hidden="1">
      <c r="A1365" s="82" t="s">
        <v>20917</v>
      </c>
      <c r="B1365" s="82" t="s">
        <v>21279</v>
      </c>
      <c r="C1365" s="82" t="s">
        <v>2007</v>
      </c>
      <c r="D1365" s="82" t="s">
        <v>5147</v>
      </c>
      <c r="E1365" s="82" t="s">
        <v>3355</v>
      </c>
      <c r="F1365" s="82" t="s">
        <v>4978</v>
      </c>
      <c r="G1365" s="83"/>
      <c r="H1365" s="84">
        <v>17003</v>
      </c>
      <c r="I1365" s="85"/>
      <c r="J1365" s="82">
        <v>4521.6000000000004</v>
      </c>
      <c r="K1365" s="86">
        <v>0</v>
      </c>
      <c r="L1365" s="82"/>
      <c r="M1365" s="82"/>
      <c r="N1365" s="82"/>
      <c r="O1365" s="82"/>
      <c r="P1365" s="82" t="s">
        <v>4992</v>
      </c>
      <c r="Q1365" s="86"/>
      <c r="R1365" s="82">
        <v>0</v>
      </c>
      <c r="S1365" s="86">
        <v>34006</v>
      </c>
      <c r="T1365" s="83">
        <v>45777</v>
      </c>
      <c r="U1365" s="82">
        <v>100</v>
      </c>
      <c r="V1365" s="82">
        <v>51367</v>
      </c>
      <c r="W1365" s="82" t="s">
        <v>4961</v>
      </c>
      <c r="X1365" s="82">
        <v>4040.2599</v>
      </c>
      <c r="Y1365" s="86">
        <v>68696538.510000005</v>
      </c>
      <c r="Z1365" s="86"/>
      <c r="AA1365" s="82">
        <v>4513</v>
      </c>
      <c r="AB1365" s="86">
        <v>0.19</v>
      </c>
      <c r="AC1365" s="86">
        <v>76880764.799999997</v>
      </c>
      <c r="AD1365" s="86">
        <v>76880764.799999997</v>
      </c>
      <c r="AE1365" s="86">
        <v>0</v>
      </c>
      <c r="AF1365" s="86">
        <v>8184226.29</v>
      </c>
      <c r="AG1365" s="86">
        <v>8038000.4900000002</v>
      </c>
      <c r="AH1365" s="86">
        <v>146225.79999999999</v>
      </c>
      <c r="AI1365" s="86"/>
      <c r="AJ1365" s="86">
        <v>5373369982.75</v>
      </c>
      <c r="AK1365" s="82">
        <v>1.4308000000000001</v>
      </c>
      <c r="AL1365" s="82" t="s">
        <v>5149</v>
      </c>
      <c r="AM1365" s="82" t="s">
        <v>4979</v>
      </c>
      <c r="AN1365" s="82">
        <v>772790</v>
      </c>
      <c r="AO1365" s="82" t="s">
        <v>4993</v>
      </c>
      <c r="AP1365" s="82"/>
      <c r="AQ1365" s="83"/>
      <c r="AR1365" s="83"/>
      <c r="AS1365" s="82">
        <v>0</v>
      </c>
      <c r="AT1365" s="82"/>
      <c r="AU1365" s="83">
        <v>45777</v>
      </c>
      <c r="AV1365" s="82" t="s">
        <v>4979</v>
      </c>
      <c r="AW1365" s="82">
        <v>2</v>
      </c>
      <c r="AX1365" s="83"/>
      <c r="AY1365" s="82" t="s">
        <v>4963</v>
      </c>
      <c r="AZ1365" s="82">
        <v>1</v>
      </c>
      <c r="BA1365" s="82"/>
      <c r="BB1365" s="82"/>
      <c r="BC1365" s="87"/>
      <c r="BD1365" s="87"/>
      <c r="BE1365" s="87"/>
      <c r="BF1365" s="87"/>
      <c r="BG1365" s="82" t="s">
        <v>4888</v>
      </c>
      <c r="BH1365" s="82" t="s">
        <v>20918</v>
      </c>
      <c r="BI1365" s="82"/>
      <c r="BJ1365" s="82"/>
      <c r="BK1365" s="82"/>
      <c r="BL1365" s="86">
        <v>76880764.799999997</v>
      </c>
      <c r="BM1365" s="82">
        <v>1.4308000000000001</v>
      </c>
      <c r="BN1365" s="82" t="s">
        <v>4994</v>
      </c>
      <c r="BO1365" s="82"/>
      <c r="BP1365" s="88"/>
      <c r="BQ1365" s="88"/>
      <c r="BR1365" s="88"/>
      <c r="BS1365" s="82"/>
      <c r="BT1365" s="85"/>
    </row>
    <row r="1366" spans="1:72" hidden="1">
      <c r="A1366" s="82" t="s">
        <v>20917</v>
      </c>
      <c r="B1366" s="82" t="s">
        <v>21279</v>
      </c>
      <c r="C1366" s="82" t="s">
        <v>1996</v>
      </c>
      <c r="D1366" s="82" t="s">
        <v>8763</v>
      </c>
      <c r="E1366" s="82" t="s">
        <v>8764</v>
      </c>
      <c r="F1366" s="82" t="s">
        <v>4978</v>
      </c>
      <c r="G1366" s="83"/>
      <c r="H1366" s="84">
        <v>67533</v>
      </c>
      <c r="I1366" s="85"/>
      <c r="J1366" s="82">
        <v>638.70000000000005</v>
      </c>
      <c r="K1366" s="86">
        <v>0</v>
      </c>
      <c r="L1366" s="82"/>
      <c r="M1366" s="82"/>
      <c r="N1366" s="82"/>
      <c r="O1366" s="82"/>
      <c r="P1366" s="82" t="s">
        <v>8765</v>
      </c>
      <c r="Q1366" s="86"/>
      <c r="R1366" s="82">
        <v>0</v>
      </c>
      <c r="S1366" s="86">
        <v>675330</v>
      </c>
      <c r="T1366" s="83">
        <v>45777</v>
      </c>
      <c r="U1366" s="82">
        <v>100</v>
      </c>
      <c r="V1366" s="82">
        <v>84951</v>
      </c>
      <c r="W1366" s="82" t="s">
        <v>4961</v>
      </c>
      <c r="X1366" s="82">
        <v>532.29629999999997</v>
      </c>
      <c r="Y1366" s="86">
        <v>35947567.460000001</v>
      </c>
      <c r="Z1366" s="86"/>
      <c r="AA1366" s="82">
        <v>622.70000000000005</v>
      </c>
      <c r="AB1366" s="86">
        <v>2.57</v>
      </c>
      <c r="AC1366" s="86">
        <v>43133327.100000001</v>
      </c>
      <c r="AD1366" s="86">
        <v>43133327.100000001</v>
      </c>
      <c r="AE1366" s="86">
        <v>0</v>
      </c>
      <c r="AF1366" s="86">
        <v>7185759.6399999997</v>
      </c>
      <c r="AG1366" s="86">
        <v>6105231.6399999997</v>
      </c>
      <c r="AH1366" s="86">
        <v>1080528</v>
      </c>
      <c r="AI1366" s="86"/>
      <c r="AJ1366" s="86">
        <v>5373369982.75</v>
      </c>
      <c r="AK1366" s="82">
        <v>0.80269999999999997</v>
      </c>
      <c r="AL1366" s="82" t="s">
        <v>8766</v>
      </c>
      <c r="AM1366" s="82" t="s">
        <v>4979</v>
      </c>
      <c r="AN1366" s="82">
        <v>782929</v>
      </c>
      <c r="AO1366" s="82" t="s">
        <v>4989</v>
      </c>
      <c r="AP1366" s="82"/>
      <c r="AQ1366" s="83"/>
      <c r="AR1366" s="83"/>
      <c r="AS1366" s="82">
        <v>0</v>
      </c>
      <c r="AT1366" s="82"/>
      <c r="AU1366" s="83">
        <v>45777</v>
      </c>
      <c r="AV1366" s="82" t="s">
        <v>4979</v>
      </c>
      <c r="AW1366" s="82">
        <v>10</v>
      </c>
      <c r="AX1366" s="83"/>
      <c r="AY1366" s="82" t="s">
        <v>4963</v>
      </c>
      <c r="AZ1366" s="82">
        <v>1</v>
      </c>
      <c r="BA1366" s="82"/>
      <c r="BB1366" s="82"/>
      <c r="BC1366" s="87"/>
      <c r="BD1366" s="87"/>
      <c r="BE1366" s="87"/>
      <c r="BF1366" s="87"/>
      <c r="BG1366" s="82" t="s">
        <v>4888</v>
      </c>
      <c r="BH1366" s="82" t="s">
        <v>20918</v>
      </c>
      <c r="BI1366" s="82"/>
      <c r="BJ1366" s="82"/>
      <c r="BK1366" s="82"/>
      <c r="BL1366" s="86">
        <v>43133327.100000001</v>
      </c>
      <c r="BM1366" s="82">
        <v>0.80269999999999997</v>
      </c>
      <c r="BN1366" s="82" t="s">
        <v>4964</v>
      </c>
      <c r="BO1366" s="82"/>
      <c r="BP1366" s="88"/>
      <c r="BQ1366" s="88"/>
      <c r="BR1366" s="88"/>
      <c r="BS1366" s="82"/>
      <c r="BT1366" s="85"/>
    </row>
    <row r="1367" spans="1:72" hidden="1">
      <c r="A1367" s="82" t="s">
        <v>20917</v>
      </c>
      <c r="B1367" s="82" t="s">
        <v>21279</v>
      </c>
      <c r="C1367" s="82" t="s">
        <v>2251</v>
      </c>
      <c r="D1367" s="82" t="s">
        <v>5459</v>
      </c>
      <c r="E1367" s="82" t="s">
        <v>8556</v>
      </c>
      <c r="F1367" s="82" t="s">
        <v>4978</v>
      </c>
      <c r="G1367" s="83"/>
      <c r="H1367" s="84">
        <v>21915</v>
      </c>
      <c r="I1367" s="85"/>
      <c r="J1367" s="82">
        <v>3640.2</v>
      </c>
      <c r="K1367" s="86">
        <v>0</v>
      </c>
      <c r="L1367" s="82"/>
      <c r="M1367" s="82"/>
      <c r="N1367" s="82"/>
      <c r="O1367" s="82"/>
      <c r="P1367" s="82" t="s">
        <v>8557</v>
      </c>
      <c r="Q1367" s="86"/>
      <c r="R1367" s="82">
        <v>0</v>
      </c>
      <c r="S1367" s="86">
        <v>21915</v>
      </c>
      <c r="T1367" s="83">
        <v>45777</v>
      </c>
      <c r="U1367" s="82">
        <v>100</v>
      </c>
      <c r="V1367" s="82">
        <v>26675</v>
      </c>
      <c r="W1367" s="82" t="s">
        <v>4961</v>
      </c>
      <c r="X1367" s="82">
        <v>3136.8292999999999</v>
      </c>
      <c r="Y1367" s="86">
        <v>68743614.239999995</v>
      </c>
      <c r="Z1367" s="86"/>
      <c r="AA1367" s="82">
        <v>3647.7</v>
      </c>
      <c r="AB1367" s="86">
        <v>-0.21</v>
      </c>
      <c r="AC1367" s="86">
        <v>79774983</v>
      </c>
      <c r="AD1367" s="86">
        <v>79774983</v>
      </c>
      <c r="AE1367" s="86">
        <v>0</v>
      </c>
      <c r="AF1367" s="86">
        <v>11031368.76</v>
      </c>
      <c r="AG1367" s="86">
        <v>11195731.26</v>
      </c>
      <c r="AH1367" s="86">
        <v>-164362.5</v>
      </c>
      <c r="AI1367" s="86"/>
      <c r="AJ1367" s="86">
        <v>5373369982.75</v>
      </c>
      <c r="AK1367" s="82">
        <v>1.4845999999999999</v>
      </c>
      <c r="AL1367" s="82" t="s">
        <v>8558</v>
      </c>
      <c r="AM1367" s="82" t="s">
        <v>4979</v>
      </c>
      <c r="AN1367" s="82">
        <v>7683</v>
      </c>
      <c r="AO1367" s="82" t="s">
        <v>5023</v>
      </c>
      <c r="AP1367" s="82"/>
      <c r="AQ1367" s="83"/>
      <c r="AR1367" s="83"/>
      <c r="AS1367" s="82">
        <v>0</v>
      </c>
      <c r="AT1367" s="82"/>
      <c r="AU1367" s="83">
        <v>45777</v>
      </c>
      <c r="AV1367" s="82" t="s">
        <v>4979</v>
      </c>
      <c r="AW1367" s="82">
        <v>1</v>
      </c>
      <c r="AX1367" s="83"/>
      <c r="AY1367" s="82" t="s">
        <v>4963</v>
      </c>
      <c r="AZ1367" s="82">
        <v>1</v>
      </c>
      <c r="BA1367" s="82"/>
      <c r="BB1367" s="82"/>
      <c r="BC1367" s="87"/>
      <c r="BD1367" s="87"/>
      <c r="BE1367" s="87"/>
      <c r="BF1367" s="87"/>
      <c r="BG1367" s="82" t="s">
        <v>4888</v>
      </c>
      <c r="BH1367" s="82" t="s">
        <v>20918</v>
      </c>
      <c r="BI1367" s="82"/>
      <c r="BJ1367" s="82"/>
      <c r="BK1367" s="82"/>
      <c r="BL1367" s="86">
        <v>79774983</v>
      </c>
      <c r="BM1367" s="82">
        <v>1.4845999999999999</v>
      </c>
      <c r="BN1367" s="82" t="s">
        <v>4994</v>
      </c>
      <c r="BO1367" s="82"/>
      <c r="BP1367" s="88"/>
      <c r="BQ1367" s="88"/>
      <c r="BR1367" s="88"/>
      <c r="BS1367" s="82"/>
      <c r="BT1367" s="85"/>
    </row>
    <row r="1368" spans="1:72" hidden="1">
      <c r="A1368" s="82" t="s">
        <v>20917</v>
      </c>
      <c r="B1368" s="82" t="s">
        <v>21279</v>
      </c>
      <c r="C1368" s="82" t="s">
        <v>2300</v>
      </c>
      <c r="D1368" s="82" t="s">
        <v>5024</v>
      </c>
      <c r="E1368" s="82" t="s">
        <v>5025</v>
      </c>
      <c r="F1368" s="82" t="s">
        <v>4978</v>
      </c>
      <c r="G1368" s="83"/>
      <c r="H1368" s="84">
        <v>341538</v>
      </c>
      <c r="I1368" s="85"/>
      <c r="J1368" s="82">
        <v>211.05</v>
      </c>
      <c r="K1368" s="86">
        <v>0</v>
      </c>
      <c r="L1368" s="82"/>
      <c r="M1368" s="82"/>
      <c r="N1368" s="82"/>
      <c r="O1368" s="82"/>
      <c r="P1368" s="82" t="s">
        <v>4999</v>
      </c>
      <c r="Q1368" s="86"/>
      <c r="R1368" s="82">
        <v>0</v>
      </c>
      <c r="S1368" s="86">
        <v>3415380</v>
      </c>
      <c r="T1368" s="83">
        <v>45777</v>
      </c>
      <c r="U1368" s="82">
        <v>100</v>
      </c>
      <c r="V1368" s="82">
        <v>148424</v>
      </c>
      <c r="W1368" s="82" t="s">
        <v>4961</v>
      </c>
      <c r="X1368" s="82">
        <v>210.97659999999999</v>
      </c>
      <c r="Y1368" s="86">
        <v>72056514.239999995</v>
      </c>
      <c r="Z1368" s="86"/>
      <c r="AA1368" s="82">
        <v>211.96</v>
      </c>
      <c r="AB1368" s="86">
        <v>-0.43</v>
      </c>
      <c r="AC1368" s="86">
        <v>72081594.900000006</v>
      </c>
      <c r="AD1368" s="86">
        <v>72081594.900000006</v>
      </c>
      <c r="AE1368" s="86">
        <v>0</v>
      </c>
      <c r="AF1368" s="86">
        <v>25080.66</v>
      </c>
      <c r="AG1368" s="86">
        <v>335880.24</v>
      </c>
      <c r="AH1368" s="86">
        <v>-310799.58</v>
      </c>
      <c r="AI1368" s="86"/>
      <c r="AJ1368" s="86">
        <v>5373369982.75</v>
      </c>
      <c r="AK1368" s="82">
        <v>1.3414999999999999</v>
      </c>
      <c r="AL1368" s="82" t="s">
        <v>5026</v>
      </c>
      <c r="AM1368" s="82" t="s">
        <v>4979</v>
      </c>
      <c r="AN1368" s="82">
        <v>795338</v>
      </c>
      <c r="AO1368" s="82" t="s">
        <v>5000</v>
      </c>
      <c r="AP1368" s="82"/>
      <c r="AQ1368" s="83"/>
      <c r="AR1368" s="83"/>
      <c r="AS1368" s="82">
        <v>0</v>
      </c>
      <c r="AT1368" s="82"/>
      <c r="AU1368" s="83">
        <v>45777</v>
      </c>
      <c r="AV1368" s="82" t="s">
        <v>4979</v>
      </c>
      <c r="AW1368" s="82">
        <v>10</v>
      </c>
      <c r="AX1368" s="83"/>
      <c r="AY1368" s="82" t="s">
        <v>4963</v>
      </c>
      <c r="AZ1368" s="82">
        <v>1</v>
      </c>
      <c r="BA1368" s="82"/>
      <c r="BB1368" s="82"/>
      <c r="BC1368" s="87"/>
      <c r="BD1368" s="87"/>
      <c r="BE1368" s="87"/>
      <c r="BF1368" s="87"/>
      <c r="BG1368" s="82" t="s">
        <v>4888</v>
      </c>
      <c r="BH1368" s="82" t="s">
        <v>20918</v>
      </c>
      <c r="BI1368" s="82"/>
      <c r="BJ1368" s="82"/>
      <c r="BK1368" s="82"/>
      <c r="BL1368" s="86">
        <v>72081594.900000006</v>
      </c>
      <c r="BM1368" s="82">
        <v>1.3414999999999999</v>
      </c>
      <c r="BN1368" s="82" t="s">
        <v>4997</v>
      </c>
      <c r="BO1368" s="82"/>
      <c r="BP1368" s="88"/>
      <c r="BQ1368" s="88"/>
      <c r="BR1368" s="88"/>
      <c r="BS1368" s="82"/>
      <c r="BT1368" s="85"/>
    </row>
    <row r="1369" spans="1:72" hidden="1">
      <c r="A1369" s="82" t="s">
        <v>20917</v>
      </c>
      <c r="B1369" s="82" t="s">
        <v>21279</v>
      </c>
      <c r="C1369" s="82" t="s">
        <v>2232</v>
      </c>
      <c r="D1369" s="82" t="s">
        <v>3369</v>
      </c>
      <c r="E1369" s="82" t="s">
        <v>8310</v>
      </c>
      <c r="F1369" s="82" t="s">
        <v>4978</v>
      </c>
      <c r="G1369" s="83"/>
      <c r="H1369" s="84">
        <v>237158</v>
      </c>
      <c r="I1369" s="85"/>
      <c r="J1369" s="82">
        <v>407.4</v>
      </c>
      <c r="K1369" s="86">
        <v>0</v>
      </c>
      <c r="L1369" s="82"/>
      <c r="M1369" s="82"/>
      <c r="N1369" s="82"/>
      <c r="O1369" s="82"/>
      <c r="P1369" s="82" t="s">
        <v>8287</v>
      </c>
      <c r="Q1369" s="86"/>
      <c r="R1369" s="82">
        <v>0</v>
      </c>
      <c r="S1369" s="86">
        <v>2371580</v>
      </c>
      <c r="T1369" s="83">
        <v>45777</v>
      </c>
      <c r="U1369" s="82">
        <v>100</v>
      </c>
      <c r="V1369" s="82">
        <v>6732</v>
      </c>
      <c r="W1369" s="82" t="s">
        <v>4961</v>
      </c>
      <c r="X1369" s="82">
        <v>382.63510000000002</v>
      </c>
      <c r="Y1369" s="86">
        <v>90744977.230000004</v>
      </c>
      <c r="Z1369" s="86"/>
      <c r="AA1369" s="82">
        <v>413.5</v>
      </c>
      <c r="AB1369" s="86">
        <v>-1.48</v>
      </c>
      <c r="AC1369" s="86">
        <v>96618169.200000003</v>
      </c>
      <c r="AD1369" s="86">
        <v>96618169.200000003</v>
      </c>
      <c r="AE1369" s="86">
        <v>0</v>
      </c>
      <c r="AF1369" s="86">
        <v>5873191.9699999997</v>
      </c>
      <c r="AG1369" s="86">
        <v>7319855.7699999996</v>
      </c>
      <c r="AH1369" s="86">
        <v>-1446663.8</v>
      </c>
      <c r="AI1369" s="86"/>
      <c r="AJ1369" s="86">
        <v>5373369982.75</v>
      </c>
      <c r="AK1369" s="82">
        <v>1.7981</v>
      </c>
      <c r="AL1369" s="82" t="s">
        <v>8559</v>
      </c>
      <c r="AM1369" s="82" t="s">
        <v>4979</v>
      </c>
      <c r="AN1369" s="82">
        <v>7708</v>
      </c>
      <c r="AO1369" s="82" t="s">
        <v>8280</v>
      </c>
      <c r="AP1369" s="82"/>
      <c r="AQ1369" s="83">
        <v>45734</v>
      </c>
      <c r="AR1369" s="83"/>
      <c r="AS1369" s="82">
        <v>0</v>
      </c>
      <c r="AT1369" s="82"/>
      <c r="AU1369" s="83">
        <v>45777</v>
      </c>
      <c r="AV1369" s="82" t="s">
        <v>4979</v>
      </c>
      <c r="AW1369" s="82">
        <v>10</v>
      </c>
      <c r="AX1369" s="83"/>
      <c r="AY1369" s="82" t="s">
        <v>4963</v>
      </c>
      <c r="AZ1369" s="82">
        <v>1</v>
      </c>
      <c r="BA1369" s="82"/>
      <c r="BB1369" s="82"/>
      <c r="BC1369" s="87"/>
      <c r="BD1369" s="87"/>
      <c r="BE1369" s="87"/>
      <c r="BF1369" s="87"/>
      <c r="BG1369" s="82" t="s">
        <v>4888</v>
      </c>
      <c r="BH1369" s="82" t="s">
        <v>20918</v>
      </c>
      <c r="BI1369" s="82"/>
      <c r="BJ1369" s="82"/>
      <c r="BK1369" s="82"/>
      <c r="BL1369" s="86">
        <v>96618169.200000003</v>
      </c>
      <c r="BM1369" s="82">
        <v>1.7981</v>
      </c>
      <c r="BN1369" s="82" t="s">
        <v>4964</v>
      </c>
      <c r="BO1369" s="82"/>
      <c r="BP1369" s="88"/>
      <c r="BQ1369" s="88"/>
      <c r="BR1369" s="88"/>
      <c r="BS1369" s="82"/>
      <c r="BT1369" s="85"/>
    </row>
    <row r="1370" spans="1:72" hidden="1">
      <c r="A1370" s="82" t="s">
        <v>20917</v>
      </c>
      <c r="B1370" s="82" t="s">
        <v>21279</v>
      </c>
      <c r="C1370" s="82" t="s">
        <v>2460</v>
      </c>
      <c r="D1370" s="82" t="s">
        <v>20912</v>
      </c>
      <c r="E1370" s="82" t="s">
        <v>20913</v>
      </c>
      <c r="F1370" s="82" t="s">
        <v>4978</v>
      </c>
      <c r="G1370" s="83"/>
      <c r="H1370" s="84">
        <v>121245</v>
      </c>
      <c r="I1370" s="85"/>
      <c r="J1370" s="82">
        <v>595.15</v>
      </c>
      <c r="K1370" s="86">
        <v>0</v>
      </c>
      <c r="L1370" s="82"/>
      <c r="M1370" s="82"/>
      <c r="N1370" s="82"/>
      <c r="O1370" s="82"/>
      <c r="P1370" s="82" t="s">
        <v>5003</v>
      </c>
      <c r="Q1370" s="86"/>
      <c r="R1370" s="82">
        <v>0</v>
      </c>
      <c r="S1370" s="86">
        <v>242490</v>
      </c>
      <c r="T1370" s="83">
        <v>45777</v>
      </c>
      <c r="U1370" s="82">
        <v>100</v>
      </c>
      <c r="V1370" s="82">
        <v>50226</v>
      </c>
      <c r="W1370" s="82" t="s">
        <v>4961</v>
      </c>
      <c r="X1370" s="82">
        <v>679.57669999999996</v>
      </c>
      <c r="Y1370" s="86">
        <v>82395272.609999999</v>
      </c>
      <c r="Z1370" s="86"/>
      <c r="AA1370" s="82">
        <v>612.4</v>
      </c>
      <c r="AB1370" s="86">
        <v>-2.82</v>
      </c>
      <c r="AC1370" s="86">
        <v>72158961.75</v>
      </c>
      <c r="AD1370" s="86">
        <v>72158961.75</v>
      </c>
      <c r="AE1370" s="86">
        <v>0</v>
      </c>
      <c r="AF1370" s="86">
        <v>-10236310.859999999</v>
      </c>
      <c r="AG1370" s="86">
        <v>-8144834.6100000003</v>
      </c>
      <c r="AH1370" s="86">
        <v>-2091476.25</v>
      </c>
      <c r="AI1370" s="86"/>
      <c r="AJ1370" s="86">
        <v>5373369982.75</v>
      </c>
      <c r="AK1370" s="82">
        <v>1.3429</v>
      </c>
      <c r="AL1370" s="82" t="s">
        <v>20914</v>
      </c>
      <c r="AM1370" s="82" t="s">
        <v>4979</v>
      </c>
      <c r="AN1370" s="82">
        <v>7801</v>
      </c>
      <c r="AO1370" s="82" t="s">
        <v>5004</v>
      </c>
      <c r="AP1370" s="82"/>
      <c r="AQ1370" s="83"/>
      <c r="AR1370" s="83"/>
      <c r="AS1370" s="82">
        <v>0</v>
      </c>
      <c r="AT1370" s="82"/>
      <c r="AU1370" s="83">
        <v>45777</v>
      </c>
      <c r="AV1370" s="82" t="s">
        <v>4979</v>
      </c>
      <c r="AW1370" s="82">
        <v>2</v>
      </c>
      <c r="AX1370" s="83"/>
      <c r="AY1370" s="82" t="s">
        <v>4963</v>
      </c>
      <c r="AZ1370" s="82">
        <v>1</v>
      </c>
      <c r="BA1370" s="82"/>
      <c r="BB1370" s="82"/>
      <c r="BC1370" s="87"/>
      <c r="BD1370" s="87"/>
      <c r="BE1370" s="87"/>
      <c r="BF1370" s="87"/>
      <c r="BG1370" s="82" t="s">
        <v>4888</v>
      </c>
      <c r="BH1370" s="82" t="s">
        <v>20918</v>
      </c>
      <c r="BI1370" s="82"/>
      <c r="BJ1370" s="82"/>
      <c r="BK1370" s="82"/>
      <c r="BL1370" s="86">
        <v>72158961.75</v>
      </c>
      <c r="BM1370" s="82">
        <v>1.3429</v>
      </c>
      <c r="BN1370" s="82" t="s">
        <v>4984</v>
      </c>
      <c r="BO1370" s="82"/>
      <c r="BP1370" s="88"/>
      <c r="BQ1370" s="88"/>
      <c r="BR1370" s="88"/>
      <c r="BS1370" s="82"/>
      <c r="BT1370" s="85"/>
    </row>
    <row r="1371" spans="1:72" hidden="1">
      <c r="A1371" s="82" t="s">
        <v>20917</v>
      </c>
      <c r="B1371" s="82" t="s">
        <v>21279</v>
      </c>
      <c r="C1371" s="82" t="s">
        <v>2415</v>
      </c>
      <c r="D1371" s="82" t="s">
        <v>5357</v>
      </c>
      <c r="E1371" s="82" t="s">
        <v>8316</v>
      </c>
      <c r="F1371" s="82" t="s">
        <v>4978</v>
      </c>
      <c r="G1371" s="83"/>
      <c r="H1371" s="84">
        <v>227768</v>
      </c>
      <c r="I1371" s="85"/>
      <c r="J1371" s="82">
        <v>420.1</v>
      </c>
      <c r="K1371" s="86">
        <v>0</v>
      </c>
      <c r="L1371" s="82"/>
      <c r="M1371" s="82"/>
      <c r="N1371" s="82"/>
      <c r="O1371" s="82"/>
      <c r="P1371" s="82" t="s">
        <v>8287</v>
      </c>
      <c r="Q1371" s="86"/>
      <c r="R1371" s="82">
        <v>0</v>
      </c>
      <c r="S1371" s="86">
        <v>2277680</v>
      </c>
      <c r="T1371" s="83">
        <v>45777</v>
      </c>
      <c r="U1371" s="82">
        <v>100</v>
      </c>
      <c r="V1371" s="82">
        <v>6758</v>
      </c>
      <c r="W1371" s="82" t="s">
        <v>4961</v>
      </c>
      <c r="X1371" s="82">
        <v>398.09210000000002</v>
      </c>
      <c r="Y1371" s="86">
        <v>90672630.260000005</v>
      </c>
      <c r="Z1371" s="86"/>
      <c r="AA1371" s="82">
        <v>430.4</v>
      </c>
      <c r="AB1371" s="86">
        <v>-2.39</v>
      </c>
      <c r="AC1371" s="86">
        <v>95685336.799999997</v>
      </c>
      <c r="AD1371" s="86">
        <v>95685336.799999997</v>
      </c>
      <c r="AE1371" s="86">
        <v>0</v>
      </c>
      <c r="AF1371" s="86">
        <v>5012706.54</v>
      </c>
      <c r="AG1371" s="86">
        <v>7358716.9400000004</v>
      </c>
      <c r="AH1371" s="86">
        <v>-2346010.4</v>
      </c>
      <c r="AI1371" s="86"/>
      <c r="AJ1371" s="86">
        <v>5373369982.75</v>
      </c>
      <c r="AK1371" s="82">
        <v>1.7806999999999999</v>
      </c>
      <c r="AL1371" s="82" t="s">
        <v>8738</v>
      </c>
      <c r="AM1371" s="82" t="s">
        <v>4979</v>
      </c>
      <c r="AN1371" s="82">
        <v>7881</v>
      </c>
      <c r="AO1371" s="82" t="s">
        <v>8280</v>
      </c>
      <c r="AP1371" s="82"/>
      <c r="AQ1371" s="83">
        <v>45741</v>
      </c>
      <c r="AR1371" s="83"/>
      <c r="AS1371" s="82">
        <v>0</v>
      </c>
      <c r="AT1371" s="82"/>
      <c r="AU1371" s="83">
        <v>45777</v>
      </c>
      <c r="AV1371" s="82" t="s">
        <v>4979</v>
      </c>
      <c r="AW1371" s="82">
        <v>10</v>
      </c>
      <c r="AX1371" s="83"/>
      <c r="AY1371" s="82" t="s">
        <v>4963</v>
      </c>
      <c r="AZ1371" s="82">
        <v>1</v>
      </c>
      <c r="BA1371" s="82"/>
      <c r="BB1371" s="82"/>
      <c r="BC1371" s="87"/>
      <c r="BD1371" s="87"/>
      <c r="BE1371" s="87"/>
      <c r="BF1371" s="87"/>
      <c r="BG1371" s="82" t="s">
        <v>4888</v>
      </c>
      <c r="BH1371" s="82" t="s">
        <v>20918</v>
      </c>
      <c r="BI1371" s="82"/>
      <c r="BJ1371" s="82"/>
      <c r="BK1371" s="82"/>
      <c r="BL1371" s="86">
        <v>95685336.799999997</v>
      </c>
      <c r="BM1371" s="82">
        <v>1.7806999999999999</v>
      </c>
      <c r="BN1371" s="82" t="s">
        <v>4964</v>
      </c>
      <c r="BO1371" s="82"/>
      <c r="BP1371" s="88"/>
      <c r="BQ1371" s="88"/>
      <c r="BR1371" s="88"/>
      <c r="BS1371" s="82"/>
      <c r="BT1371" s="85"/>
    </row>
    <row r="1372" spans="1:72" hidden="1">
      <c r="A1372" s="82" t="s">
        <v>20917</v>
      </c>
      <c r="B1372" s="82" t="s">
        <v>21279</v>
      </c>
      <c r="C1372" s="82" t="s">
        <v>2425</v>
      </c>
      <c r="D1372" s="82" t="s">
        <v>3359</v>
      </c>
      <c r="E1372" s="82" t="s">
        <v>8342</v>
      </c>
      <c r="F1372" s="82" t="s">
        <v>4978</v>
      </c>
      <c r="G1372" s="83"/>
      <c r="H1372" s="84">
        <v>71874</v>
      </c>
      <c r="I1372" s="85"/>
      <c r="J1372" s="82">
        <v>1405</v>
      </c>
      <c r="K1372" s="86">
        <v>0</v>
      </c>
      <c r="L1372" s="82"/>
      <c r="M1372" s="82"/>
      <c r="N1372" s="82"/>
      <c r="O1372" s="82"/>
      <c r="P1372" s="82" t="s">
        <v>8294</v>
      </c>
      <c r="Q1372" s="86"/>
      <c r="R1372" s="82">
        <v>0</v>
      </c>
      <c r="S1372" s="86">
        <v>718740</v>
      </c>
      <c r="T1372" s="83">
        <v>45777</v>
      </c>
      <c r="U1372" s="82">
        <v>100</v>
      </c>
      <c r="V1372" s="82">
        <v>6749</v>
      </c>
      <c r="W1372" s="82" t="s">
        <v>4961</v>
      </c>
      <c r="X1372" s="82">
        <v>1225.7095999999999</v>
      </c>
      <c r="Y1372" s="86">
        <v>88096653.420000002</v>
      </c>
      <c r="Z1372" s="86"/>
      <c r="AA1372" s="82">
        <v>1399.7</v>
      </c>
      <c r="AB1372" s="86">
        <v>0.38</v>
      </c>
      <c r="AC1372" s="86">
        <v>100982970</v>
      </c>
      <c r="AD1372" s="86">
        <v>100982970</v>
      </c>
      <c r="AE1372" s="86">
        <v>0</v>
      </c>
      <c r="AF1372" s="86">
        <v>12886316.58</v>
      </c>
      <c r="AG1372" s="86">
        <v>12505384.380000001</v>
      </c>
      <c r="AH1372" s="86">
        <v>380932.2</v>
      </c>
      <c r="AI1372" s="86"/>
      <c r="AJ1372" s="86">
        <v>5373369982.75</v>
      </c>
      <c r="AK1372" s="82">
        <v>1.8793</v>
      </c>
      <c r="AL1372" s="82" t="s">
        <v>8343</v>
      </c>
      <c r="AM1372" s="82" t="s">
        <v>4979</v>
      </c>
      <c r="AN1372" s="82">
        <v>7842</v>
      </c>
      <c r="AO1372" s="82" t="s">
        <v>8295</v>
      </c>
      <c r="AP1372" s="82"/>
      <c r="AQ1372" s="83"/>
      <c r="AR1372" s="83"/>
      <c r="AS1372" s="82">
        <v>0</v>
      </c>
      <c r="AT1372" s="82"/>
      <c r="AU1372" s="83">
        <v>45777</v>
      </c>
      <c r="AV1372" s="82" t="s">
        <v>4979</v>
      </c>
      <c r="AW1372" s="82">
        <v>10</v>
      </c>
      <c r="AX1372" s="83"/>
      <c r="AY1372" s="82" t="s">
        <v>4963</v>
      </c>
      <c r="AZ1372" s="82">
        <v>1</v>
      </c>
      <c r="BA1372" s="82"/>
      <c r="BB1372" s="82"/>
      <c r="BC1372" s="87"/>
      <c r="BD1372" s="87"/>
      <c r="BE1372" s="87"/>
      <c r="BF1372" s="87"/>
      <c r="BG1372" s="82" t="s">
        <v>4888</v>
      </c>
      <c r="BH1372" s="82" t="s">
        <v>20918</v>
      </c>
      <c r="BI1372" s="82"/>
      <c r="BJ1372" s="82"/>
      <c r="BK1372" s="82"/>
      <c r="BL1372" s="86">
        <v>100982970</v>
      </c>
      <c r="BM1372" s="82">
        <v>1.8793</v>
      </c>
      <c r="BN1372" s="82" t="s">
        <v>4975</v>
      </c>
      <c r="BO1372" s="82"/>
      <c r="BP1372" s="88"/>
      <c r="BQ1372" s="88"/>
      <c r="BR1372" s="88"/>
      <c r="BS1372" s="82"/>
      <c r="BT1372" s="85"/>
    </row>
    <row r="1373" spans="1:72" hidden="1">
      <c r="A1373" s="82" t="s">
        <v>20917</v>
      </c>
      <c r="B1373" s="82" t="s">
        <v>21279</v>
      </c>
      <c r="C1373" s="82" t="s">
        <v>1941</v>
      </c>
      <c r="D1373" s="82" t="s">
        <v>8486</v>
      </c>
      <c r="E1373" s="82" t="s">
        <v>8487</v>
      </c>
      <c r="F1373" s="82" t="s">
        <v>4978</v>
      </c>
      <c r="G1373" s="83"/>
      <c r="H1373" s="84">
        <v>283426</v>
      </c>
      <c r="I1373" s="85"/>
      <c r="J1373" s="82">
        <v>133.27000000000001</v>
      </c>
      <c r="K1373" s="86">
        <v>0</v>
      </c>
      <c r="L1373" s="82"/>
      <c r="M1373" s="82"/>
      <c r="N1373" s="82"/>
      <c r="O1373" s="82"/>
      <c r="P1373" s="82" t="s">
        <v>5003</v>
      </c>
      <c r="Q1373" s="86"/>
      <c r="R1373" s="82">
        <v>0</v>
      </c>
      <c r="S1373" s="86">
        <v>283426</v>
      </c>
      <c r="T1373" s="83">
        <v>45777</v>
      </c>
      <c r="U1373" s="82">
        <v>100</v>
      </c>
      <c r="V1373" s="82">
        <v>15325</v>
      </c>
      <c r="W1373" s="82" t="s">
        <v>4961</v>
      </c>
      <c r="X1373" s="82">
        <v>128.6309</v>
      </c>
      <c r="Y1373" s="86">
        <v>36457342.810000002</v>
      </c>
      <c r="Z1373" s="86"/>
      <c r="AA1373" s="82">
        <v>136.08000000000001</v>
      </c>
      <c r="AB1373" s="86">
        <v>-2.0699999999999998</v>
      </c>
      <c r="AC1373" s="86">
        <v>37772183.020000003</v>
      </c>
      <c r="AD1373" s="86">
        <v>37772183.020000003</v>
      </c>
      <c r="AE1373" s="86">
        <v>0</v>
      </c>
      <c r="AF1373" s="86">
        <v>1314840.21</v>
      </c>
      <c r="AG1373" s="86">
        <v>2111267.27</v>
      </c>
      <c r="AH1373" s="86">
        <v>-796427.06</v>
      </c>
      <c r="AI1373" s="86"/>
      <c r="AJ1373" s="86">
        <v>5373369982.75</v>
      </c>
      <c r="AK1373" s="82">
        <v>0.70299999999999996</v>
      </c>
      <c r="AL1373" s="82" t="s">
        <v>8488</v>
      </c>
      <c r="AM1373" s="82" t="s">
        <v>4979</v>
      </c>
      <c r="AN1373" s="82">
        <v>73290</v>
      </c>
      <c r="AO1373" s="82" t="s">
        <v>5004</v>
      </c>
      <c r="AP1373" s="82"/>
      <c r="AQ1373" s="83">
        <v>45743</v>
      </c>
      <c r="AR1373" s="83"/>
      <c r="AS1373" s="82">
        <v>0</v>
      </c>
      <c r="AT1373" s="82"/>
      <c r="AU1373" s="83">
        <v>45777</v>
      </c>
      <c r="AV1373" s="82" t="s">
        <v>4979</v>
      </c>
      <c r="AW1373" s="82">
        <v>1</v>
      </c>
      <c r="AX1373" s="83"/>
      <c r="AY1373" s="82" t="s">
        <v>4963</v>
      </c>
      <c r="AZ1373" s="82">
        <v>1</v>
      </c>
      <c r="BA1373" s="82"/>
      <c r="BB1373" s="82"/>
      <c r="BC1373" s="87"/>
      <c r="BD1373" s="87"/>
      <c r="BE1373" s="87"/>
      <c r="BF1373" s="87"/>
      <c r="BG1373" s="82" t="s">
        <v>4888</v>
      </c>
      <c r="BH1373" s="82" t="s">
        <v>20918</v>
      </c>
      <c r="BI1373" s="82"/>
      <c r="BJ1373" s="82"/>
      <c r="BK1373" s="82"/>
      <c r="BL1373" s="86">
        <v>37772183.020000003</v>
      </c>
      <c r="BM1373" s="82">
        <v>0.70299999999999996</v>
      </c>
      <c r="BN1373" s="82" t="s">
        <v>4984</v>
      </c>
      <c r="BO1373" s="82"/>
      <c r="BP1373" s="88"/>
      <c r="BQ1373" s="88"/>
      <c r="BR1373" s="88"/>
      <c r="BS1373" s="82"/>
      <c r="BT1373" s="85"/>
    </row>
    <row r="1374" spans="1:72" hidden="1">
      <c r="A1374" s="82" t="s">
        <v>20917</v>
      </c>
      <c r="B1374" s="82" t="s">
        <v>21279</v>
      </c>
      <c r="C1374" s="82" t="s">
        <v>2585</v>
      </c>
      <c r="D1374" s="82" t="s">
        <v>8990</v>
      </c>
      <c r="E1374" s="82" t="s">
        <v>8991</v>
      </c>
      <c r="F1374" s="82" t="s">
        <v>4978</v>
      </c>
      <c r="G1374" s="83"/>
      <c r="H1374" s="84">
        <v>121699</v>
      </c>
      <c r="I1374" s="85"/>
      <c r="J1374" s="82">
        <v>873.55</v>
      </c>
      <c r="K1374" s="86">
        <v>0</v>
      </c>
      <c r="L1374" s="82"/>
      <c r="M1374" s="82"/>
      <c r="N1374" s="82"/>
      <c r="O1374" s="82"/>
      <c r="P1374" s="82" t="s">
        <v>8279</v>
      </c>
      <c r="Q1374" s="86"/>
      <c r="R1374" s="82">
        <v>0</v>
      </c>
      <c r="S1374" s="86">
        <v>1216990</v>
      </c>
      <c r="T1374" s="83">
        <v>45777</v>
      </c>
      <c r="U1374" s="82">
        <v>100</v>
      </c>
      <c r="V1374" s="82">
        <v>117688</v>
      </c>
      <c r="W1374" s="82" t="s">
        <v>4961</v>
      </c>
      <c r="X1374" s="82">
        <v>867.64880000000005</v>
      </c>
      <c r="Y1374" s="86">
        <v>105591986.58</v>
      </c>
      <c r="Z1374" s="86"/>
      <c r="AA1374" s="82">
        <v>878.4</v>
      </c>
      <c r="AB1374" s="86">
        <v>-0.55000000000000004</v>
      </c>
      <c r="AC1374" s="86">
        <v>106310161.45</v>
      </c>
      <c r="AD1374" s="86">
        <v>106310161.45</v>
      </c>
      <c r="AE1374" s="86">
        <v>0</v>
      </c>
      <c r="AF1374" s="86">
        <v>718174.87</v>
      </c>
      <c r="AG1374" s="86">
        <v>1308415.02</v>
      </c>
      <c r="AH1374" s="86">
        <v>-590240.15</v>
      </c>
      <c r="AI1374" s="86"/>
      <c r="AJ1374" s="86">
        <v>5373369982.75</v>
      </c>
      <c r="AK1374" s="82">
        <v>1.9784999999999999</v>
      </c>
      <c r="AL1374" s="82" t="s">
        <v>8992</v>
      </c>
      <c r="AM1374" s="82" t="s">
        <v>4979</v>
      </c>
      <c r="AN1374" s="82">
        <v>772544</v>
      </c>
      <c r="AO1374" s="82" t="s">
        <v>8280</v>
      </c>
      <c r="AP1374" s="82"/>
      <c r="AQ1374" s="83"/>
      <c r="AR1374" s="83"/>
      <c r="AS1374" s="82">
        <v>0</v>
      </c>
      <c r="AT1374" s="82"/>
      <c r="AU1374" s="83">
        <v>45777</v>
      </c>
      <c r="AV1374" s="82" t="s">
        <v>4979</v>
      </c>
      <c r="AW1374" s="82">
        <v>10</v>
      </c>
      <c r="AX1374" s="83"/>
      <c r="AY1374" s="82" t="s">
        <v>4963</v>
      </c>
      <c r="AZ1374" s="82">
        <v>1</v>
      </c>
      <c r="BA1374" s="82"/>
      <c r="BB1374" s="82"/>
      <c r="BC1374" s="87"/>
      <c r="BD1374" s="87"/>
      <c r="BE1374" s="87"/>
      <c r="BF1374" s="87"/>
      <c r="BG1374" s="82" t="s">
        <v>4888</v>
      </c>
      <c r="BH1374" s="82" t="s">
        <v>20918</v>
      </c>
      <c r="BI1374" s="82"/>
      <c r="BJ1374" s="82"/>
      <c r="BK1374" s="82"/>
      <c r="BL1374" s="86">
        <v>106310161.45</v>
      </c>
      <c r="BM1374" s="82">
        <v>1.9784999999999999</v>
      </c>
      <c r="BN1374" s="82" t="s">
        <v>4964</v>
      </c>
      <c r="BO1374" s="82"/>
      <c r="BP1374" s="88"/>
      <c r="BQ1374" s="88"/>
      <c r="BR1374" s="88"/>
      <c r="BS1374" s="82"/>
      <c r="BT1374" s="85"/>
    </row>
    <row r="1375" spans="1:72" hidden="1">
      <c r="A1375" s="82" t="s">
        <v>20917</v>
      </c>
      <c r="B1375" s="82" t="s">
        <v>21279</v>
      </c>
      <c r="C1375" s="82" t="s">
        <v>2690</v>
      </c>
      <c r="D1375" s="82" t="s">
        <v>5319</v>
      </c>
      <c r="E1375" s="82" t="s">
        <v>8601</v>
      </c>
      <c r="F1375" s="82" t="s">
        <v>4978</v>
      </c>
      <c r="G1375" s="83"/>
      <c r="H1375" s="84">
        <v>8481</v>
      </c>
      <c r="I1375" s="85"/>
      <c r="J1375" s="82">
        <v>2901.5</v>
      </c>
      <c r="K1375" s="86">
        <v>0</v>
      </c>
      <c r="L1375" s="82"/>
      <c r="M1375" s="82"/>
      <c r="N1375" s="82"/>
      <c r="O1375" s="82"/>
      <c r="P1375" s="82" t="s">
        <v>5039</v>
      </c>
      <c r="Q1375" s="86"/>
      <c r="R1375" s="82">
        <v>0</v>
      </c>
      <c r="S1375" s="86">
        <v>16962</v>
      </c>
      <c r="T1375" s="83">
        <v>45777</v>
      </c>
      <c r="U1375" s="82">
        <v>100</v>
      </c>
      <c r="V1375" s="82">
        <v>6777</v>
      </c>
      <c r="W1375" s="82" t="s">
        <v>4961</v>
      </c>
      <c r="X1375" s="82">
        <v>2874.6415000000002</v>
      </c>
      <c r="Y1375" s="86">
        <v>24379834.559999999</v>
      </c>
      <c r="Z1375" s="86"/>
      <c r="AA1375" s="82"/>
      <c r="AB1375" s="86"/>
      <c r="AC1375" s="86">
        <v>24607621.5</v>
      </c>
      <c r="AD1375" s="86">
        <v>24607621.5</v>
      </c>
      <c r="AE1375" s="86">
        <v>0</v>
      </c>
      <c r="AF1375" s="86">
        <v>227786.94</v>
      </c>
      <c r="AG1375" s="86"/>
      <c r="AH1375" s="86">
        <v>227786.94</v>
      </c>
      <c r="AI1375" s="86"/>
      <c r="AJ1375" s="86">
        <v>5373369982.75</v>
      </c>
      <c r="AK1375" s="82">
        <v>0.45800000000000002</v>
      </c>
      <c r="AL1375" s="82" t="s">
        <v>8602</v>
      </c>
      <c r="AM1375" s="82" t="s">
        <v>4979</v>
      </c>
      <c r="AN1375" s="82">
        <v>8014</v>
      </c>
      <c r="AO1375" s="82" t="s">
        <v>5041</v>
      </c>
      <c r="AP1375" s="82"/>
      <c r="AQ1375" s="83"/>
      <c r="AR1375" s="83"/>
      <c r="AS1375" s="82">
        <v>0</v>
      </c>
      <c r="AT1375" s="82"/>
      <c r="AU1375" s="83">
        <v>45777</v>
      </c>
      <c r="AV1375" s="82" t="s">
        <v>4979</v>
      </c>
      <c r="AW1375" s="82">
        <v>2</v>
      </c>
      <c r="AX1375" s="83"/>
      <c r="AY1375" s="82" t="s">
        <v>4963</v>
      </c>
      <c r="AZ1375" s="82">
        <v>1</v>
      </c>
      <c r="BA1375" s="82"/>
      <c r="BB1375" s="82"/>
      <c r="BC1375" s="87"/>
      <c r="BD1375" s="87"/>
      <c r="BE1375" s="87"/>
      <c r="BF1375" s="87"/>
      <c r="BG1375" s="82" t="s">
        <v>4888</v>
      </c>
      <c r="BH1375" s="82" t="s">
        <v>20918</v>
      </c>
      <c r="BI1375" s="82"/>
      <c r="BJ1375" s="82"/>
      <c r="BK1375" s="82"/>
      <c r="BL1375" s="86">
        <v>24607621.5</v>
      </c>
      <c r="BM1375" s="82">
        <v>0.45800000000000002</v>
      </c>
      <c r="BN1375" s="82" t="s">
        <v>5002</v>
      </c>
      <c r="BO1375" s="82"/>
      <c r="BP1375" s="88"/>
      <c r="BQ1375" s="88"/>
      <c r="BR1375" s="88"/>
      <c r="BS1375" s="82"/>
      <c r="BT1375" s="85"/>
    </row>
    <row r="1376" spans="1:72" hidden="1">
      <c r="A1376" s="82" t="s">
        <v>20917</v>
      </c>
      <c r="B1376" s="82" t="s">
        <v>21279</v>
      </c>
      <c r="C1376" s="82" t="s">
        <v>2588</v>
      </c>
      <c r="D1376" s="82" t="s">
        <v>5258</v>
      </c>
      <c r="E1376" s="82" t="s">
        <v>8321</v>
      </c>
      <c r="F1376" s="82" t="s">
        <v>4978</v>
      </c>
      <c r="G1376" s="83"/>
      <c r="H1376" s="84">
        <v>127924</v>
      </c>
      <c r="I1376" s="85"/>
      <c r="J1376" s="82">
        <v>788.65</v>
      </c>
      <c r="K1376" s="86">
        <v>0</v>
      </c>
      <c r="L1376" s="82"/>
      <c r="M1376" s="82"/>
      <c r="N1376" s="82"/>
      <c r="O1376" s="82"/>
      <c r="P1376" s="82" t="s">
        <v>4973</v>
      </c>
      <c r="Q1376" s="86"/>
      <c r="R1376" s="82">
        <v>0</v>
      </c>
      <c r="S1376" s="86">
        <v>127924</v>
      </c>
      <c r="T1376" s="83">
        <v>45777</v>
      </c>
      <c r="U1376" s="82">
        <v>100</v>
      </c>
      <c r="V1376" s="82">
        <v>6783</v>
      </c>
      <c r="W1376" s="82" t="s">
        <v>4961</v>
      </c>
      <c r="X1376" s="82">
        <v>730.24710000000005</v>
      </c>
      <c r="Y1376" s="86">
        <v>93416134.650000006</v>
      </c>
      <c r="Z1376" s="86"/>
      <c r="AA1376" s="82">
        <v>812.55</v>
      </c>
      <c r="AB1376" s="86">
        <v>-2.94</v>
      </c>
      <c r="AC1376" s="86">
        <v>100887262.59999999</v>
      </c>
      <c r="AD1376" s="86">
        <v>100887262.59999999</v>
      </c>
      <c r="AE1376" s="86">
        <v>0</v>
      </c>
      <c r="AF1376" s="86">
        <v>7471127.9500000002</v>
      </c>
      <c r="AG1376" s="86">
        <v>10528511.550000001</v>
      </c>
      <c r="AH1376" s="86">
        <v>-3057383.6</v>
      </c>
      <c r="AI1376" s="86"/>
      <c r="AJ1376" s="86">
        <v>5373369982.75</v>
      </c>
      <c r="AK1376" s="82">
        <v>1.8774999999999999</v>
      </c>
      <c r="AL1376" s="82" t="s">
        <v>8564</v>
      </c>
      <c r="AM1376" s="82" t="s">
        <v>4979</v>
      </c>
      <c r="AN1376" s="82">
        <v>8119</v>
      </c>
      <c r="AO1376" s="82" t="s">
        <v>4962</v>
      </c>
      <c r="AP1376" s="82"/>
      <c r="AQ1376" s="83"/>
      <c r="AR1376" s="83"/>
      <c r="AS1376" s="82">
        <v>0</v>
      </c>
      <c r="AT1376" s="82"/>
      <c r="AU1376" s="83">
        <v>45777</v>
      </c>
      <c r="AV1376" s="82" t="s">
        <v>4979</v>
      </c>
      <c r="AW1376" s="82">
        <v>1</v>
      </c>
      <c r="AX1376" s="83"/>
      <c r="AY1376" s="82" t="s">
        <v>4963</v>
      </c>
      <c r="AZ1376" s="82">
        <v>1</v>
      </c>
      <c r="BA1376" s="82"/>
      <c r="BB1376" s="82"/>
      <c r="BC1376" s="87"/>
      <c r="BD1376" s="87"/>
      <c r="BE1376" s="87"/>
      <c r="BF1376" s="87"/>
      <c r="BG1376" s="82" t="s">
        <v>4888</v>
      </c>
      <c r="BH1376" s="82" t="s">
        <v>20918</v>
      </c>
      <c r="BI1376" s="82"/>
      <c r="BJ1376" s="82"/>
      <c r="BK1376" s="82"/>
      <c r="BL1376" s="86">
        <v>100887262.59999999</v>
      </c>
      <c r="BM1376" s="82">
        <v>1.8774999999999999</v>
      </c>
      <c r="BN1376" s="82" t="s">
        <v>4964</v>
      </c>
      <c r="BO1376" s="82"/>
      <c r="BP1376" s="88"/>
      <c r="BQ1376" s="88"/>
      <c r="BR1376" s="88"/>
      <c r="BS1376" s="82"/>
      <c r="BT1376" s="85"/>
    </row>
    <row r="1377" spans="1:72" hidden="1">
      <c r="A1377" s="82" t="s">
        <v>20917</v>
      </c>
      <c r="B1377" s="82" t="s">
        <v>21279</v>
      </c>
      <c r="C1377" s="82" t="s">
        <v>2849</v>
      </c>
      <c r="D1377" s="82" t="s">
        <v>8565</v>
      </c>
      <c r="E1377" s="82" t="s">
        <v>8566</v>
      </c>
      <c r="F1377" s="82" t="s">
        <v>4978</v>
      </c>
      <c r="G1377" s="83"/>
      <c r="H1377" s="84">
        <v>36705</v>
      </c>
      <c r="I1377" s="85"/>
      <c r="J1377" s="82">
        <v>1832.3</v>
      </c>
      <c r="K1377" s="86">
        <v>0</v>
      </c>
      <c r="L1377" s="82"/>
      <c r="M1377" s="82"/>
      <c r="N1377" s="82"/>
      <c r="O1377" s="82"/>
      <c r="P1377" s="82" t="s">
        <v>4999</v>
      </c>
      <c r="Q1377" s="86"/>
      <c r="R1377" s="82">
        <v>0</v>
      </c>
      <c r="S1377" s="86">
        <v>36705</v>
      </c>
      <c r="T1377" s="83">
        <v>45777</v>
      </c>
      <c r="U1377" s="82">
        <v>100</v>
      </c>
      <c r="V1377" s="82">
        <v>6789</v>
      </c>
      <c r="W1377" s="82" t="s">
        <v>4961</v>
      </c>
      <c r="X1377" s="82">
        <v>1653.5503000000001</v>
      </c>
      <c r="Y1377" s="86">
        <v>60693562.100000001</v>
      </c>
      <c r="Z1377" s="86"/>
      <c r="AA1377" s="82">
        <v>1805.5</v>
      </c>
      <c r="AB1377" s="86">
        <v>1.48</v>
      </c>
      <c r="AC1377" s="86">
        <v>67254571.5</v>
      </c>
      <c r="AD1377" s="86">
        <v>67254571.5</v>
      </c>
      <c r="AE1377" s="86">
        <v>0</v>
      </c>
      <c r="AF1377" s="86">
        <v>6561009.4000000004</v>
      </c>
      <c r="AG1377" s="86">
        <v>5577315.4000000004</v>
      </c>
      <c r="AH1377" s="86">
        <v>983694</v>
      </c>
      <c r="AI1377" s="86"/>
      <c r="AJ1377" s="86">
        <v>5373369982.75</v>
      </c>
      <c r="AK1377" s="82">
        <v>1.2516</v>
      </c>
      <c r="AL1377" s="82" t="s">
        <v>8567</v>
      </c>
      <c r="AM1377" s="82" t="s">
        <v>4979</v>
      </c>
      <c r="AN1377" s="82">
        <v>8183</v>
      </c>
      <c r="AO1377" s="82" t="s">
        <v>5000</v>
      </c>
      <c r="AP1377" s="82"/>
      <c r="AQ1377" s="83"/>
      <c r="AR1377" s="83"/>
      <c r="AS1377" s="82">
        <v>0</v>
      </c>
      <c r="AT1377" s="82"/>
      <c r="AU1377" s="83">
        <v>45777</v>
      </c>
      <c r="AV1377" s="82" t="s">
        <v>4979</v>
      </c>
      <c r="AW1377" s="82">
        <v>1</v>
      </c>
      <c r="AX1377" s="83"/>
      <c r="AY1377" s="82" t="s">
        <v>4963</v>
      </c>
      <c r="AZ1377" s="82">
        <v>1</v>
      </c>
      <c r="BA1377" s="82"/>
      <c r="BB1377" s="82"/>
      <c r="BC1377" s="87"/>
      <c r="BD1377" s="87"/>
      <c r="BE1377" s="87"/>
      <c r="BF1377" s="87"/>
      <c r="BG1377" s="82" t="s">
        <v>4888</v>
      </c>
      <c r="BH1377" s="82" t="s">
        <v>20918</v>
      </c>
      <c r="BI1377" s="82"/>
      <c r="BJ1377" s="82"/>
      <c r="BK1377" s="82"/>
      <c r="BL1377" s="86">
        <v>67254571.5</v>
      </c>
      <c r="BM1377" s="82">
        <v>1.2516</v>
      </c>
      <c r="BN1377" s="82" t="s">
        <v>4997</v>
      </c>
      <c r="BO1377" s="82"/>
      <c r="BP1377" s="88"/>
      <c r="BQ1377" s="88"/>
      <c r="BR1377" s="88"/>
      <c r="BS1377" s="82"/>
      <c r="BT1377" s="85"/>
    </row>
    <row r="1378" spans="1:72" hidden="1">
      <c r="A1378" s="82" t="s">
        <v>20917</v>
      </c>
      <c r="B1378" s="82" t="s">
        <v>21279</v>
      </c>
      <c r="C1378" s="82" t="s">
        <v>2948</v>
      </c>
      <c r="D1378" s="82" t="s">
        <v>8489</v>
      </c>
      <c r="E1378" s="82" t="s">
        <v>8490</v>
      </c>
      <c r="F1378" s="82" t="s">
        <v>4978</v>
      </c>
      <c r="G1378" s="83"/>
      <c r="H1378" s="84">
        <v>19262</v>
      </c>
      <c r="I1378" s="85"/>
      <c r="J1378" s="82">
        <v>3453.7</v>
      </c>
      <c r="K1378" s="86">
        <v>0</v>
      </c>
      <c r="L1378" s="82"/>
      <c r="M1378" s="82"/>
      <c r="N1378" s="82"/>
      <c r="O1378" s="82"/>
      <c r="P1378" s="82" t="s">
        <v>4981</v>
      </c>
      <c r="Q1378" s="86"/>
      <c r="R1378" s="82">
        <v>0</v>
      </c>
      <c r="S1378" s="86">
        <v>19262</v>
      </c>
      <c r="T1378" s="83">
        <v>45777</v>
      </c>
      <c r="U1378" s="82">
        <v>100</v>
      </c>
      <c r="V1378" s="82">
        <v>6807</v>
      </c>
      <c r="W1378" s="82" t="s">
        <v>4961</v>
      </c>
      <c r="X1378" s="82">
        <v>3758.6030999999998</v>
      </c>
      <c r="Y1378" s="86">
        <v>72398213.319999993</v>
      </c>
      <c r="Z1378" s="86"/>
      <c r="AA1378" s="82">
        <v>3472.5</v>
      </c>
      <c r="AB1378" s="86">
        <v>-0.54</v>
      </c>
      <c r="AC1378" s="86">
        <v>66525169.399999999</v>
      </c>
      <c r="AD1378" s="86">
        <v>66525169.399999999</v>
      </c>
      <c r="AE1378" s="86">
        <v>0</v>
      </c>
      <c r="AF1378" s="86">
        <v>-5873043.9199999999</v>
      </c>
      <c r="AG1378" s="86">
        <v>-5510918.3200000003</v>
      </c>
      <c r="AH1378" s="86">
        <v>-362125.6</v>
      </c>
      <c r="AI1378" s="86"/>
      <c r="AJ1378" s="86">
        <v>5373369982.75</v>
      </c>
      <c r="AK1378" s="82">
        <v>1.2381</v>
      </c>
      <c r="AL1378" s="82" t="s">
        <v>8491</v>
      </c>
      <c r="AM1378" s="82" t="s">
        <v>4979</v>
      </c>
      <c r="AN1378" s="82">
        <v>8254</v>
      </c>
      <c r="AO1378" s="82" t="s">
        <v>4982</v>
      </c>
      <c r="AP1378" s="82"/>
      <c r="AQ1378" s="83"/>
      <c r="AR1378" s="83"/>
      <c r="AS1378" s="82">
        <v>0</v>
      </c>
      <c r="AT1378" s="82"/>
      <c r="AU1378" s="83">
        <v>45777</v>
      </c>
      <c r="AV1378" s="82" t="s">
        <v>4979</v>
      </c>
      <c r="AW1378" s="82">
        <v>1</v>
      </c>
      <c r="AX1378" s="83"/>
      <c r="AY1378" s="82" t="s">
        <v>4963</v>
      </c>
      <c r="AZ1378" s="82">
        <v>1</v>
      </c>
      <c r="BA1378" s="82"/>
      <c r="BB1378" s="82"/>
      <c r="BC1378" s="87"/>
      <c r="BD1378" s="87"/>
      <c r="BE1378" s="87"/>
      <c r="BF1378" s="87"/>
      <c r="BG1378" s="82" t="s">
        <v>4888</v>
      </c>
      <c r="BH1378" s="82" t="s">
        <v>20918</v>
      </c>
      <c r="BI1378" s="82"/>
      <c r="BJ1378" s="82"/>
      <c r="BK1378" s="82"/>
      <c r="BL1378" s="86">
        <v>66525169.399999999</v>
      </c>
      <c r="BM1378" s="82">
        <v>1.2381</v>
      </c>
      <c r="BN1378" s="82" t="s">
        <v>4983</v>
      </c>
      <c r="BO1378" s="82"/>
      <c r="BP1378" s="88"/>
      <c r="BQ1378" s="88"/>
      <c r="BR1378" s="88"/>
      <c r="BS1378" s="82"/>
      <c r="BT1378" s="85"/>
    </row>
    <row r="1379" spans="1:72" hidden="1">
      <c r="A1379" s="82" t="s">
        <v>20917</v>
      </c>
      <c r="B1379" s="82" t="s">
        <v>21279</v>
      </c>
      <c r="C1379" s="82" t="s">
        <v>2931</v>
      </c>
      <c r="D1379" s="82" t="s">
        <v>3370</v>
      </c>
      <c r="E1379" s="82" t="s">
        <v>8492</v>
      </c>
      <c r="F1379" s="82" t="s">
        <v>4978</v>
      </c>
      <c r="G1379" s="83"/>
      <c r="H1379" s="84">
        <v>207411</v>
      </c>
      <c r="I1379" s="85"/>
      <c r="J1379" s="82">
        <v>384.4</v>
      </c>
      <c r="K1379" s="86">
        <v>0</v>
      </c>
      <c r="L1379" s="82"/>
      <c r="M1379" s="82"/>
      <c r="N1379" s="82"/>
      <c r="O1379" s="82"/>
      <c r="P1379" s="82" t="s">
        <v>8493</v>
      </c>
      <c r="Q1379" s="86"/>
      <c r="R1379" s="82">
        <v>0</v>
      </c>
      <c r="S1379" s="86">
        <v>207411</v>
      </c>
      <c r="T1379" s="83">
        <v>45777</v>
      </c>
      <c r="U1379" s="82">
        <v>100</v>
      </c>
      <c r="V1379" s="82">
        <v>6812</v>
      </c>
      <c r="W1379" s="82" t="s">
        <v>4961</v>
      </c>
      <c r="X1379" s="82">
        <v>348.59570000000002</v>
      </c>
      <c r="Y1379" s="86">
        <v>72302582.230000004</v>
      </c>
      <c r="Z1379" s="86"/>
      <c r="AA1379" s="82">
        <v>393.35</v>
      </c>
      <c r="AB1379" s="86">
        <v>-2.2799999999999998</v>
      </c>
      <c r="AC1379" s="86">
        <v>79728788.400000006</v>
      </c>
      <c r="AD1379" s="86">
        <v>79728788.400000006</v>
      </c>
      <c r="AE1379" s="86">
        <v>0</v>
      </c>
      <c r="AF1379" s="86">
        <v>7426206.1699999999</v>
      </c>
      <c r="AG1379" s="86">
        <v>9282534.6199999992</v>
      </c>
      <c r="AH1379" s="86">
        <v>-1856328.45</v>
      </c>
      <c r="AI1379" s="86"/>
      <c r="AJ1379" s="86">
        <v>5373369982.75</v>
      </c>
      <c r="AK1379" s="82">
        <v>1.4838</v>
      </c>
      <c r="AL1379" s="82" t="s">
        <v>8494</v>
      </c>
      <c r="AM1379" s="82" t="s">
        <v>4979</v>
      </c>
      <c r="AN1379" s="82">
        <v>8265</v>
      </c>
      <c r="AO1379" s="82" t="s">
        <v>8309</v>
      </c>
      <c r="AP1379" s="82"/>
      <c r="AQ1379" s="83"/>
      <c r="AR1379" s="83"/>
      <c r="AS1379" s="82">
        <v>0</v>
      </c>
      <c r="AT1379" s="82"/>
      <c r="AU1379" s="83">
        <v>45777</v>
      </c>
      <c r="AV1379" s="82" t="s">
        <v>4979</v>
      </c>
      <c r="AW1379" s="82">
        <v>1</v>
      </c>
      <c r="AX1379" s="83"/>
      <c r="AY1379" s="82" t="s">
        <v>4963</v>
      </c>
      <c r="AZ1379" s="82">
        <v>1</v>
      </c>
      <c r="BA1379" s="82"/>
      <c r="BB1379" s="82"/>
      <c r="BC1379" s="87"/>
      <c r="BD1379" s="87"/>
      <c r="BE1379" s="87"/>
      <c r="BF1379" s="87"/>
      <c r="BG1379" s="82" t="s">
        <v>4888</v>
      </c>
      <c r="BH1379" s="82" t="s">
        <v>20918</v>
      </c>
      <c r="BI1379" s="82"/>
      <c r="BJ1379" s="82"/>
      <c r="BK1379" s="82"/>
      <c r="BL1379" s="86">
        <v>79728788.400000006</v>
      </c>
      <c r="BM1379" s="82">
        <v>1.4838</v>
      </c>
      <c r="BN1379" s="82" t="s">
        <v>8309</v>
      </c>
      <c r="BO1379" s="82"/>
      <c r="BP1379" s="88"/>
      <c r="BQ1379" s="88"/>
      <c r="BR1379" s="88"/>
      <c r="BS1379" s="82"/>
      <c r="BT1379" s="85"/>
    </row>
    <row r="1380" spans="1:72" hidden="1">
      <c r="A1380" s="82" t="s">
        <v>20917</v>
      </c>
      <c r="B1380" s="82" t="s">
        <v>21279</v>
      </c>
      <c r="C1380" s="82" t="s">
        <v>20543</v>
      </c>
      <c r="D1380" s="82" t="s">
        <v>20544</v>
      </c>
      <c r="E1380" s="82" t="s">
        <v>20545</v>
      </c>
      <c r="F1380" s="82" t="s">
        <v>4978</v>
      </c>
      <c r="G1380" s="83"/>
      <c r="H1380" s="84">
        <v>98125</v>
      </c>
      <c r="I1380" s="85"/>
      <c r="J1380" s="82">
        <v>461.1</v>
      </c>
      <c r="K1380" s="86">
        <v>0</v>
      </c>
      <c r="L1380" s="82"/>
      <c r="M1380" s="82"/>
      <c r="N1380" s="82"/>
      <c r="O1380" s="82"/>
      <c r="P1380" s="82" t="s">
        <v>5039</v>
      </c>
      <c r="Q1380" s="86"/>
      <c r="R1380" s="82">
        <v>0</v>
      </c>
      <c r="S1380" s="86">
        <v>196250</v>
      </c>
      <c r="T1380" s="83">
        <v>45777</v>
      </c>
      <c r="U1380" s="82">
        <v>100</v>
      </c>
      <c r="V1380" s="82">
        <v>178088</v>
      </c>
      <c r="W1380" s="82" t="s">
        <v>4961</v>
      </c>
      <c r="X1380" s="82">
        <v>509.60669999999999</v>
      </c>
      <c r="Y1380" s="86">
        <v>50005160.520000003</v>
      </c>
      <c r="Z1380" s="86"/>
      <c r="AA1380" s="82">
        <v>485.05</v>
      </c>
      <c r="AB1380" s="86">
        <v>-4.9400000000000004</v>
      </c>
      <c r="AC1380" s="86">
        <v>45245437.5</v>
      </c>
      <c r="AD1380" s="86">
        <v>45245437.5</v>
      </c>
      <c r="AE1380" s="86">
        <v>0</v>
      </c>
      <c r="AF1380" s="86">
        <v>-4759723.0199999996</v>
      </c>
      <c r="AG1380" s="86">
        <v>-2409629.27</v>
      </c>
      <c r="AH1380" s="86">
        <v>-2350093.75</v>
      </c>
      <c r="AI1380" s="86"/>
      <c r="AJ1380" s="86">
        <v>5373369982.75</v>
      </c>
      <c r="AK1380" s="82">
        <v>0.84199999999999997</v>
      </c>
      <c r="AL1380" s="82" t="s">
        <v>20546</v>
      </c>
      <c r="AM1380" s="82" t="s">
        <v>4979</v>
      </c>
      <c r="AN1380" s="82">
        <v>800280</v>
      </c>
      <c r="AO1380" s="82" t="s">
        <v>5041</v>
      </c>
      <c r="AP1380" s="82"/>
      <c r="AQ1380" s="83"/>
      <c r="AR1380" s="83"/>
      <c r="AS1380" s="82">
        <v>0</v>
      </c>
      <c r="AT1380" s="82"/>
      <c r="AU1380" s="83">
        <v>45777</v>
      </c>
      <c r="AV1380" s="82" t="s">
        <v>4979</v>
      </c>
      <c r="AW1380" s="82">
        <v>2</v>
      </c>
      <c r="AX1380" s="83"/>
      <c r="AY1380" s="82" t="s">
        <v>4963</v>
      </c>
      <c r="AZ1380" s="82">
        <v>1</v>
      </c>
      <c r="BA1380" s="82"/>
      <c r="BB1380" s="82"/>
      <c r="BC1380" s="87"/>
      <c r="BD1380" s="87"/>
      <c r="BE1380" s="87"/>
      <c r="BF1380" s="87"/>
      <c r="BG1380" s="82" t="s">
        <v>4888</v>
      </c>
      <c r="BH1380" s="82" t="s">
        <v>20918</v>
      </c>
      <c r="BI1380" s="82"/>
      <c r="BJ1380" s="82"/>
      <c r="BK1380" s="82"/>
      <c r="BL1380" s="86">
        <v>45245437.5</v>
      </c>
      <c r="BM1380" s="82">
        <v>0.84199999999999997</v>
      </c>
      <c r="BN1380" s="82" t="s">
        <v>5002</v>
      </c>
      <c r="BO1380" s="82"/>
      <c r="BP1380" s="88"/>
      <c r="BQ1380" s="88"/>
      <c r="BR1380" s="88"/>
      <c r="BS1380" s="82"/>
      <c r="BT1380" s="85"/>
    </row>
    <row r="1381" spans="1:72" hidden="1">
      <c r="A1381" s="82" t="s">
        <v>20917</v>
      </c>
      <c r="B1381" s="82" t="s">
        <v>21279</v>
      </c>
      <c r="C1381" s="82" t="s">
        <v>3088</v>
      </c>
      <c r="D1381" s="82" t="s">
        <v>3365</v>
      </c>
      <c r="E1381" s="82" t="s">
        <v>8661</v>
      </c>
      <c r="F1381" s="82" t="s">
        <v>4978</v>
      </c>
      <c r="G1381" s="83"/>
      <c r="H1381" s="84">
        <v>4550</v>
      </c>
      <c r="I1381" s="85"/>
      <c r="J1381" s="82">
        <v>11641</v>
      </c>
      <c r="K1381" s="86">
        <v>0</v>
      </c>
      <c r="L1381" s="82"/>
      <c r="M1381" s="82"/>
      <c r="N1381" s="82"/>
      <c r="O1381" s="82"/>
      <c r="P1381" s="82" t="s">
        <v>5019</v>
      </c>
      <c r="Q1381" s="86"/>
      <c r="R1381" s="82">
        <v>0</v>
      </c>
      <c r="S1381" s="86">
        <v>45500</v>
      </c>
      <c r="T1381" s="83">
        <v>45777</v>
      </c>
      <c r="U1381" s="82">
        <v>100</v>
      </c>
      <c r="V1381" s="82">
        <v>6829</v>
      </c>
      <c r="W1381" s="82" t="s">
        <v>4961</v>
      </c>
      <c r="X1381" s="82">
        <v>10458.521500000001</v>
      </c>
      <c r="Y1381" s="86">
        <v>47586272.700000003</v>
      </c>
      <c r="Z1381" s="86"/>
      <c r="AA1381" s="82">
        <v>11869</v>
      </c>
      <c r="AB1381" s="86">
        <v>-1.92</v>
      </c>
      <c r="AC1381" s="86">
        <v>52966550</v>
      </c>
      <c r="AD1381" s="86">
        <v>52966550</v>
      </c>
      <c r="AE1381" s="86">
        <v>0</v>
      </c>
      <c r="AF1381" s="86">
        <v>5380277.2999999998</v>
      </c>
      <c r="AG1381" s="86">
        <v>6417677.2999999998</v>
      </c>
      <c r="AH1381" s="86">
        <v>-1037400</v>
      </c>
      <c r="AI1381" s="86"/>
      <c r="AJ1381" s="86">
        <v>5373369982.75</v>
      </c>
      <c r="AK1381" s="82">
        <v>0.98570000000000002</v>
      </c>
      <c r="AL1381" s="82" t="s">
        <v>8662</v>
      </c>
      <c r="AM1381" s="82" t="s">
        <v>4979</v>
      </c>
      <c r="AN1381" s="82">
        <v>8368</v>
      </c>
      <c r="AO1381" s="82" t="s">
        <v>5019</v>
      </c>
      <c r="AP1381" s="82"/>
      <c r="AQ1381" s="83"/>
      <c r="AR1381" s="83"/>
      <c r="AS1381" s="82">
        <v>0</v>
      </c>
      <c r="AT1381" s="82"/>
      <c r="AU1381" s="83">
        <v>45777</v>
      </c>
      <c r="AV1381" s="82" t="s">
        <v>4979</v>
      </c>
      <c r="AW1381" s="82">
        <v>10</v>
      </c>
      <c r="AX1381" s="83"/>
      <c r="AY1381" s="82" t="s">
        <v>4963</v>
      </c>
      <c r="AZ1381" s="82">
        <v>1</v>
      </c>
      <c r="BA1381" s="82"/>
      <c r="BB1381" s="82"/>
      <c r="BC1381" s="87"/>
      <c r="BD1381" s="87"/>
      <c r="BE1381" s="87"/>
      <c r="BF1381" s="87"/>
      <c r="BG1381" s="82" t="s">
        <v>4888</v>
      </c>
      <c r="BH1381" s="82" t="s">
        <v>20918</v>
      </c>
      <c r="BI1381" s="82"/>
      <c r="BJ1381" s="82"/>
      <c r="BK1381" s="82"/>
      <c r="BL1381" s="86">
        <v>52966550</v>
      </c>
      <c r="BM1381" s="82">
        <v>0.98570000000000002</v>
      </c>
      <c r="BN1381" s="82" t="s">
        <v>5020</v>
      </c>
      <c r="BO1381" s="82"/>
      <c r="BP1381" s="88"/>
      <c r="BQ1381" s="88"/>
      <c r="BR1381" s="88"/>
      <c r="BS1381" s="82"/>
      <c r="BT1381" s="85"/>
    </row>
    <row r="1382" spans="1:72" hidden="1">
      <c r="A1382" s="82" t="s">
        <v>20917</v>
      </c>
      <c r="B1382" s="82" t="s">
        <v>21279</v>
      </c>
      <c r="C1382" s="82" t="s">
        <v>12190</v>
      </c>
      <c r="D1382" s="82" t="s">
        <v>8611</v>
      </c>
      <c r="E1382" s="82" t="s">
        <v>3367</v>
      </c>
      <c r="F1382" s="82" t="s">
        <v>4978</v>
      </c>
      <c r="G1382" s="83"/>
      <c r="H1382" s="84">
        <v>178837</v>
      </c>
      <c r="I1382" s="85"/>
      <c r="J1382" s="82">
        <v>522.35</v>
      </c>
      <c r="K1382" s="86">
        <v>0</v>
      </c>
      <c r="L1382" s="82"/>
      <c r="M1382" s="82"/>
      <c r="N1382" s="82"/>
      <c r="O1382" s="82"/>
      <c r="P1382" s="82" t="s">
        <v>8612</v>
      </c>
      <c r="Q1382" s="86"/>
      <c r="R1382" s="82">
        <v>0</v>
      </c>
      <c r="S1382" s="86">
        <v>357674</v>
      </c>
      <c r="T1382" s="83">
        <v>45777</v>
      </c>
      <c r="U1382" s="82">
        <v>100</v>
      </c>
      <c r="V1382" s="82">
        <v>174238</v>
      </c>
      <c r="W1382" s="82" t="s">
        <v>4961</v>
      </c>
      <c r="X1382" s="82">
        <v>472.26889999999997</v>
      </c>
      <c r="Y1382" s="86">
        <v>84459161.290000007</v>
      </c>
      <c r="Z1382" s="86"/>
      <c r="AA1382" s="82">
        <v>529.15</v>
      </c>
      <c r="AB1382" s="86">
        <v>-1.29</v>
      </c>
      <c r="AC1382" s="86">
        <v>93415506.950000003</v>
      </c>
      <c r="AD1382" s="86">
        <v>93415506.950000003</v>
      </c>
      <c r="AE1382" s="86">
        <v>0</v>
      </c>
      <c r="AF1382" s="86">
        <v>8956345.6600000001</v>
      </c>
      <c r="AG1382" s="86">
        <v>10172437.26</v>
      </c>
      <c r="AH1382" s="86">
        <v>-1216091.6000000001</v>
      </c>
      <c r="AI1382" s="86"/>
      <c r="AJ1382" s="86">
        <v>5373369982.75</v>
      </c>
      <c r="AK1382" s="82">
        <v>1.7384999999999999</v>
      </c>
      <c r="AL1382" s="82" t="s">
        <v>8613</v>
      </c>
      <c r="AM1382" s="82" t="s">
        <v>4979</v>
      </c>
      <c r="AN1382" s="82">
        <v>74134</v>
      </c>
      <c r="AO1382" s="82" t="s">
        <v>8614</v>
      </c>
      <c r="AP1382" s="82"/>
      <c r="AQ1382" s="83">
        <v>45750</v>
      </c>
      <c r="AR1382" s="83"/>
      <c r="AS1382" s="82">
        <v>0</v>
      </c>
      <c r="AT1382" s="82"/>
      <c r="AU1382" s="83">
        <v>45777</v>
      </c>
      <c r="AV1382" s="82" t="s">
        <v>4979</v>
      </c>
      <c r="AW1382" s="82">
        <v>2</v>
      </c>
      <c r="AX1382" s="83"/>
      <c r="AY1382" s="82" t="s">
        <v>4963</v>
      </c>
      <c r="AZ1382" s="82">
        <v>1</v>
      </c>
      <c r="BA1382" s="82"/>
      <c r="BB1382" s="82"/>
      <c r="BC1382" s="87"/>
      <c r="BD1382" s="87"/>
      <c r="BE1382" s="87"/>
      <c r="BF1382" s="87"/>
      <c r="BG1382" s="82" t="s">
        <v>4888</v>
      </c>
      <c r="BH1382" s="82" t="s">
        <v>20918</v>
      </c>
      <c r="BI1382" s="82"/>
      <c r="BJ1382" s="82"/>
      <c r="BK1382" s="82"/>
      <c r="BL1382" s="86">
        <v>93415506.950000003</v>
      </c>
      <c r="BM1382" s="82">
        <v>1.7384999999999999</v>
      </c>
      <c r="BN1382" s="82" t="s">
        <v>4980</v>
      </c>
      <c r="BO1382" s="82"/>
      <c r="BP1382" s="88"/>
      <c r="BQ1382" s="88"/>
      <c r="BR1382" s="88"/>
      <c r="BS1382" s="82"/>
      <c r="BT1382" s="85"/>
    </row>
    <row r="1383" spans="1:72" hidden="1">
      <c r="A1383" s="82" t="s">
        <v>20917</v>
      </c>
      <c r="B1383" s="82" t="s">
        <v>21279</v>
      </c>
      <c r="C1383" s="82" t="s">
        <v>12356</v>
      </c>
      <c r="D1383" s="82" t="s">
        <v>12357</v>
      </c>
      <c r="E1383" s="82" t="s">
        <v>8226</v>
      </c>
      <c r="F1383" s="82" t="s">
        <v>8227</v>
      </c>
      <c r="G1383" s="83">
        <v>49224</v>
      </c>
      <c r="H1383" s="84">
        <v>500000</v>
      </c>
      <c r="I1383" s="85">
        <v>6.3589999999999994E-2</v>
      </c>
      <c r="J1383" s="82">
        <v>103.02</v>
      </c>
      <c r="K1383" s="86">
        <v>235763.88</v>
      </c>
      <c r="L1383" s="82" t="s">
        <v>8228</v>
      </c>
      <c r="M1383" s="82" t="s">
        <v>8229</v>
      </c>
      <c r="N1383" s="82" t="s">
        <v>8228</v>
      </c>
      <c r="O1383" s="82" t="s">
        <v>8229</v>
      </c>
      <c r="P1383" s="82" t="s">
        <v>8226</v>
      </c>
      <c r="Q1383" s="86">
        <v>50000000</v>
      </c>
      <c r="R1383" s="82">
        <v>9.31</v>
      </c>
      <c r="S1383" s="86">
        <v>50000000</v>
      </c>
      <c r="T1383" s="83">
        <v>45777</v>
      </c>
      <c r="U1383" s="82">
        <v>203</v>
      </c>
      <c r="V1383" s="82">
        <v>175034</v>
      </c>
      <c r="W1383" s="82" t="s">
        <v>4961</v>
      </c>
      <c r="X1383" s="82">
        <v>103.0275</v>
      </c>
      <c r="Y1383" s="86">
        <v>51513750</v>
      </c>
      <c r="Z1383" s="86"/>
      <c r="AA1383" s="82"/>
      <c r="AB1383" s="86"/>
      <c r="AC1383" s="86">
        <v>51510000</v>
      </c>
      <c r="AD1383" s="86">
        <v>51510000</v>
      </c>
      <c r="AE1383" s="86">
        <v>0</v>
      </c>
      <c r="AF1383" s="86">
        <v>-3750</v>
      </c>
      <c r="AG1383" s="86"/>
      <c r="AH1383" s="86">
        <v>-3750</v>
      </c>
      <c r="AI1383" s="86"/>
      <c r="AJ1383" s="86">
        <v>5373369982.75</v>
      </c>
      <c r="AK1383" s="82">
        <v>0.95860000000000001</v>
      </c>
      <c r="AL1383" s="82" t="s">
        <v>12358</v>
      </c>
      <c r="AM1383" s="82" t="s">
        <v>8216</v>
      </c>
      <c r="AN1383" s="82">
        <v>73639</v>
      </c>
      <c r="AO1383" s="82" t="s">
        <v>8226</v>
      </c>
      <c r="AP1383" s="82">
        <v>6.79</v>
      </c>
      <c r="AQ1383" s="83">
        <v>45754</v>
      </c>
      <c r="AR1383" s="83">
        <v>45937</v>
      </c>
      <c r="AS1383" s="82">
        <v>3397</v>
      </c>
      <c r="AT1383" s="82" t="s">
        <v>8231</v>
      </c>
      <c r="AU1383" s="83">
        <v>45777</v>
      </c>
      <c r="AV1383" s="82" t="s">
        <v>8218</v>
      </c>
      <c r="AW1383" s="82">
        <v>100</v>
      </c>
      <c r="AX1383" s="83"/>
      <c r="AY1383" s="82" t="s">
        <v>4963</v>
      </c>
      <c r="AZ1383" s="82">
        <v>1</v>
      </c>
      <c r="BA1383" s="82" t="s">
        <v>8232</v>
      </c>
      <c r="BB1383" s="82" t="s">
        <v>8232</v>
      </c>
      <c r="BC1383" s="87">
        <v>6.3589999999999994E-2</v>
      </c>
      <c r="BD1383" s="87">
        <v>6.3589999999999994E-2</v>
      </c>
      <c r="BE1383" s="87">
        <v>103.01990000000001</v>
      </c>
      <c r="BF1383" s="87">
        <v>103.0201</v>
      </c>
      <c r="BG1383" s="82" t="s">
        <v>4888</v>
      </c>
      <c r="BH1383" s="82" t="s">
        <v>20918</v>
      </c>
      <c r="BI1383" s="82">
        <v>6.9065399999999997</v>
      </c>
      <c r="BJ1383" s="82">
        <v>6.9065500000000002</v>
      </c>
      <c r="BK1383" s="82">
        <v>6.9065500000000002</v>
      </c>
      <c r="BL1383" s="86">
        <v>51745763.880000003</v>
      </c>
      <c r="BM1383" s="82">
        <v>0.96299999999999997</v>
      </c>
      <c r="BN1383" s="82" t="s">
        <v>8226</v>
      </c>
      <c r="BO1383" s="82">
        <v>7.1261200000000002</v>
      </c>
      <c r="BP1383" s="88"/>
      <c r="BQ1383" s="88"/>
      <c r="BR1383" s="88"/>
      <c r="BS1383" s="82"/>
      <c r="BT1383" s="85">
        <v>6.4600000000000005E-2</v>
      </c>
    </row>
    <row r="1384" spans="1:72" hidden="1">
      <c r="A1384" s="82" t="s">
        <v>20917</v>
      </c>
      <c r="B1384" s="82" t="s">
        <v>21279</v>
      </c>
      <c r="C1384" s="82" t="s">
        <v>9452</v>
      </c>
      <c r="D1384" s="82" t="s">
        <v>9453</v>
      </c>
      <c r="E1384" s="82" t="s">
        <v>8226</v>
      </c>
      <c r="F1384" s="82" t="s">
        <v>8227</v>
      </c>
      <c r="G1384" s="83">
        <v>50245</v>
      </c>
      <c r="H1384" s="84">
        <v>1000000</v>
      </c>
      <c r="I1384" s="85">
        <v>6.4519999999999994E-2</v>
      </c>
      <c r="J1384" s="82">
        <v>106.0812</v>
      </c>
      <c r="K1384" s="86">
        <v>1934611.11</v>
      </c>
      <c r="L1384" s="82" t="s">
        <v>8228</v>
      </c>
      <c r="M1384" s="82" t="s">
        <v>8229</v>
      </c>
      <c r="N1384" s="82" t="s">
        <v>8228</v>
      </c>
      <c r="O1384" s="82" t="s">
        <v>8229</v>
      </c>
      <c r="P1384" s="82" t="s">
        <v>8226</v>
      </c>
      <c r="Q1384" s="86">
        <v>100000000</v>
      </c>
      <c r="R1384" s="82">
        <v>12.07</v>
      </c>
      <c r="S1384" s="86">
        <v>100000000</v>
      </c>
      <c r="T1384" s="83">
        <v>45777</v>
      </c>
      <c r="U1384" s="82">
        <v>203</v>
      </c>
      <c r="V1384" s="82">
        <v>159996</v>
      </c>
      <c r="W1384" s="82" t="s">
        <v>4961</v>
      </c>
      <c r="X1384" s="82">
        <v>102.47</v>
      </c>
      <c r="Y1384" s="86">
        <v>102470000</v>
      </c>
      <c r="Z1384" s="86"/>
      <c r="AA1384" s="82">
        <v>106.18680000000001</v>
      </c>
      <c r="AB1384" s="86">
        <v>-0.1</v>
      </c>
      <c r="AC1384" s="86">
        <v>106081200</v>
      </c>
      <c r="AD1384" s="86">
        <v>106081200</v>
      </c>
      <c r="AE1384" s="86">
        <v>0</v>
      </c>
      <c r="AF1384" s="86">
        <v>3611200</v>
      </c>
      <c r="AG1384" s="86">
        <v>3716800</v>
      </c>
      <c r="AH1384" s="86">
        <v>-105600</v>
      </c>
      <c r="AI1384" s="86"/>
      <c r="AJ1384" s="86">
        <v>5373369982.75</v>
      </c>
      <c r="AK1384" s="82">
        <v>1.9742</v>
      </c>
      <c r="AL1384" s="82" t="s">
        <v>9454</v>
      </c>
      <c r="AM1384" s="82" t="s">
        <v>8216</v>
      </c>
      <c r="AN1384" s="82">
        <v>73639</v>
      </c>
      <c r="AO1384" s="82" t="s">
        <v>8226</v>
      </c>
      <c r="AP1384" s="82">
        <v>7.18</v>
      </c>
      <c r="AQ1384" s="83">
        <v>45681</v>
      </c>
      <c r="AR1384" s="83">
        <v>45862</v>
      </c>
      <c r="AS1384" s="82">
        <v>4404</v>
      </c>
      <c r="AT1384" s="82" t="s">
        <v>8231</v>
      </c>
      <c r="AU1384" s="83">
        <v>45777</v>
      </c>
      <c r="AV1384" s="82" t="s">
        <v>8218</v>
      </c>
      <c r="AW1384" s="82">
        <v>100</v>
      </c>
      <c r="AX1384" s="83"/>
      <c r="AY1384" s="82" t="s">
        <v>4963</v>
      </c>
      <c r="AZ1384" s="82">
        <v>1</v>
      </c>
      <c r="BA1384" s="82" t="s">
        <v>8232</v>
      </c>
      <c r="BB1384" s="82" t="s">
        <v>8232</v>
      </c>
      <c r="BC1384" s="87">
        <v>6.4519999999999994E-2</v>
      </c>
      <c r="BD1384" s="87">
        <v>6.4519999999999994E-2</v>
      </c>
      <c r="BE1384" s="87">
        <v>106.0812</v>
      </c>
      <c r="BF1384" s="87">
        <v>106.0812</v>
      </c>
      <c r="BG1384" s="82" t="s">
        <v>4888</v>
      </c>
      <c r="BH1384" s="82" t="s">
        <v>20918</v>
      </c>
      <c r="BI1384" s="82">
        <v>8.0565099999999994</v>
      </c>
      <c r="BJ1384" s="82">
        <v>8.0565099999999994</v>
      </c>
      <c r="BK1384" s="82">
        <v>8.0565099999999994</v>
      </c>
      <c r="BL1384" s="86">
        <v>108015811.11</v>
      </c>
      <c r="BM1384" s="82">
        <v>2.0102000000000002</v>
      </c>
      <c r="BN1384" s="82" t="s">
        <v>8226</v>
      </c>
      <c r="BO1384" s="82">
        <v>8.3164099999999994</v>
      </c>
      <c r="BP1384" s="88"/>
      <c r="BQ1384" s="88"/>
      <c r="BR1384" s="88"/>
      <c r="BS1384" s="82"/>
      <c r="BT1384" s="85">
        <v>6.5559999999999993E-2</v>
      </c>
    </row>
    <row r="1385" spans="1:72" hidden="1">
      <c r="A1385" s="82" t="s">
        <v>20917</v>
      </c>
      <c r="B1385" s="82" t="s">
        <v>21279</v>
      </c>
      <c r="C1385" s="82" t="s">
        <v>21841</v>
      </c>
      <c r="D1385" s="82" t="s">
        <v>21842</v>
      </c>
      <c r="E1385" s="82" t="s">
        <v>4965</v>
      </c>
      <c r="F1385" s="82" t="s">
        <v>4966</v>
      </c>
      <c r="G1385" s="83">
        <v>45779</v>
      </c>
      <c r="H1385" s="84">
        <v>4977191.9309999999</v>
      </c>
      <c r="I1385" s="85"/>
      <c r="J1385" s="82">
        <v>99.98357</v>
      </c>
      <c r="K1385" s="86">
        <v>0</v>
      </c>
      <c r="L1385" s="82"/>
      <c r="M1385" s="82"/>
      <c r="N1385" s="82"/>
      <c r="O1385" s="82"/>
      <c r="P1385" s="82" t="s">
        <v>4967</v>
      </c>
      <c r="Q1385" s="86">
        <v>497719193.10000002</v>
      </c>
      <c r="R1385" s="82">
        <v>0.01</v>
      </c>
      <c r="S1385" s="86">
        <v>497719193.10000002</v>
      </c>
      <c r="T1385" s="83">
        <v>45777</v>
      </c>
      <c r="U1385" s="82">
        <v>247</v>
      </c>
      <c r="V1385" s="82">
        <v>178347</v>
      </c>
      <c r="W1385" s="82" t="s">
        <v>4961</v>
      </c>
      <c r="X1385" s="82">
        <v>99.967100000000002</v>
      </c>
      <c r="Y1385" s="86">
        <v>497555672.39999998</v>
      </c>
      <c r="Z1385" s="86">
        <v>497637432.76999998</v>
      </c>
      <c r="AA1385" s="82"/>
      <c r="AB1385" s="86"/>
      <c r="AC1385" s="86">
        <v>497637432.76999998</v>
      </c>
      <c r="AD1385" s="86">
        <v>497637432.76999998</v>
      </c>
      <c r="AE1385" s="86">
        <v>81760.37</v>
      </c>
      <c r="AF1385" s="86">
        <v>0</v>
      </c>
      <c r="AG1385" s="86"/>
      <c r="AH1385" s="86">
        <v>0</v>
      </c>
      <c r="AI1385" s="86"/>
      <c r="AJ1385" s="86">
        <v>5373369982.75</v>
      </c>
      <c r="AK1385" s="82">
        <v>9.2612000000000005</v>
      </c>
      <c r="AL1385" s="82" t="s">
        <v>21843</v>
      </c>
      <c r="AM1385" s="82"/>
      <c r="AN1385" s="82">
        <v>73640</v>
      </c>
      <c r="AO1385" s="82" t="s">
        <v>4967</v>
      </c>
      <c r="AP1385" s="82"/>
      <c r="AQ1385" s="83"/>
      <c r="AR1385" s="83"/>
      <c r="AS1385" s="82">
        <v>2</v>
      </c>
      <c r="AT1385" s="82"/>
      <c r="AU1385" s="83"/>
      <c r="AV1385" s="82" t="s">
        <v>4968</v>
      </c>
      <c r="AW1385" s="82">
        <v>100</v>
      </c>
      <c r="AX1385" s="83"/>
      <c r="AY1385" s="82" t="s">
        <v>4969</v>
      </c>
      <c r="AZ1385" s="82">
        <v>1</v>
      </c>
      <c r="BA1385" s="82"/>
      <c r="BB1385" s="82"/>
      <c r="BC1385" s="87"/>
      <c r="BD1385" s="87"/>
      <c r="BE1385" s="87"/>
      <c r="BF1385" s="87"/>
      <c r="BG1385" s="82" t="s">
        <v>4888</v>
      </c>
      <c r="BH1385" s="82" t="s">
        <v>20918</v>
      </c>
      <c r="BI1385" s="82"/>
      <c r="BJ1385" s="82"/>
      <c r="BK1385" s="82"/>
      <c r="BL1385" s="86">
        <v>497637432.76999998</v>
      </c>
      <c r="BM1385" s="82">
        <v>9.2612000000000005</v>
      </c>
      <c r="BN1385" s="82" t="s">
        <v>4967</v>
      </c>
      <c r="BO1385" s="82"/>
      <c r="BP1385" s="88"/>
      <c r="BQ1385" s="88"/>
      <c r="BR1385" s="88"/>
      <c r="BS1385" s="82"/>
      <c r="BT1385" s="85"/>
    </row>
    <row r="1386" spans="1:72" hidden="1">
      <c r="A1386" s="82" t="s">
        <v>20917</v>
      </c>
      <c r="B1386" s="82" t="s">
        <v>21279</v>
      </c>
      <c r="C1386" s="82"/>
      <c r="D1386" s="82"/>
      <c r="E1386" s="82"/>
      <c r="F1386" s="82" t="s">
        <v>4970</v>
      </c>
      <c r="G1386" s="83"/>
      <c r="H1386" s="84"/>
      <c r="I1386" s="85"/>
      <c r="J1386" s="82"/>
      <c r="K1386" s="86"/>
      <c r="L1386" s="82"/>
      <c r="M1386" s="82"/>
      <c r="N1386" s="82"/>
      <c r="O1386" s="82"/>
      <c r="P1386" s="82" t="s">
        <v>4971</v>
      </c>
      <c r="Q1386" s="86"/>
      <c r="R1386" s="82">
        <v>0</v>
      </c>
      <c r="S1386" s="86"/>
      <c r="T1386" s="83">
        <v>45777</v>
      </c>
      <c r="U1386" s="82"/>
      <c r="V1386" s="82"/>
      <c r="W1386" s="82"/>
      <c r="X1386" s="82"/>
      <c r="Y1386" s="86"/>
      <c r="Z1386" s="86"/>
      <c r="AA1386" s="82"/>
      <c r="AB1386" s="86"/>
      <c r="AC1386" s="86">
        <v>-86105994.200000003</v>
      </c>
      <c r="AD1386" s="86">
        <v>-86105994.200000003</v>
      </c>
      <c r="AE1386" s="86"/>
      <c r="AF1386" s="86"/>
      <c r="AG1386" s="86"/>
      <c r="AH1386" s="86">
        <v>0</v>
      </c>
      <c r="AI1386" s="86"/>
      <c r="AJ1386" s="86"/>
      <c r="AK1386" s="82">
        <v>-1.6025</v>
      </c>
      <c r="AL1386" s="82"/>
      <c r="AM1386" s="82"/>
      <c r="AN1386" s="82"/>
      <c r="AO1386" s="82" t="s">
        <v>4971</v>
      </c>
      <c r="AP1386" s="82"/>
      <c r="AQ1386" s="83"/>
      <c r="AR1386" s="83"/>
      <c r="AS1386" s="82"/>
      <c r="AT1386" s="82"/>
      <c r="AU1386" s="83"/>
      <c r="AV1386" s="82"/>
      <c r="AW1386" s="82"/>
      <c r="AX1386" s="83"/>
      <c r="AY1386" s="82" t="s">
        <v>4963</v>
      </c>
      <c r="AZ1386" s="82">
        <v>1</v>
      </c>
      <c r="BA1386" s="82"/>
      <c r="BB1386" s="82"/>
      <c r="BC1386" s="87"/>
      <c r="BD1386" s="87"/>
      <c r="BE1386" s="87"/>
      <c r="BF1386" s="87"/>
      <c r="BG1386" s="82" t="s">
        <v>4888</v>
      </c>
      <c r="BH1386" s="82" t="s">
        <v>20918</v>
      </c>
      <c r="BI1386" s="82"/>
      <c r="BJ1386" s="82"/>
      <c r="BK1386" s="82"/>
      <c r="BL1386" s="86">
        <v>-99567903.439999998</v>
      </c>
      <c r="BM1386" s="82">
        <v>-1.8529</v>
      </c>
      <c r="BN1386" s="82" t="s">
        <v>4971</v>
      </c>
      <c r="BO1386" s="82"/>
      <c r="BP1386" s="88"/>
      <c r="BQ1386" s="88"/>
      <c r="BR1386" s="88"/>
      <c r="BS1386" s="82"/>
      <c r="BT1386" s="85"/>
    </row>
    <row r="1387" spans="1:72" hidden="1">
      <c r="A1387" s="82" t="s">
        <v>5173</v>
      </c>
      <c r="B1387" s="82" t="s">
        <v>5174</v>
      </c>
      <c r="C1387" s="82" t="s">
        <v>52</v>
      </c>
      <c r="D1387" s="82" t="s">
        <v>3395</v>
      </c>
      <c r="E1387" s="82" t="s">
        <v>8704</v>
      </c>
      <c r="F1387" s="82" t="s">
        <v>4978</v>
      </c>
      <c r="G1387" s="83"/>
      <c r="H1387" s="84">
        <v>17437</v>
      </c>
      <c r="I1387" s="85"/>
      <c r="J1387" s="82">
        <v>1888</v>
      </c>
      <c r="K1387" s="86">
        <v>0</v>
      </c>
      <c r="L1387" s="82"/>
      <c r="M1387" s="82"/>
      <c r="N1387" s="82"/>
      <c r="O1387" s="82"/>
      <c r="P1387" s="82" t="s">
        <v>5019</v>
      </c>
      <c r="Q1387" s="86"/>
      <c r="R1387" s="82">
        <v>0</v>
      </c>
      <c r="S1387" s="86">
        <v>174370</v>
      </c>
      <c r="T1387" s="83">
        <v>45777</v>
      </c>
      <c r="U1387" s="82">
        <v>100</v>
      </c>
      <c r="V1387" s="82">
        <v>6434</v>
      </c>
      <c r="W1387" s="82" t="s">
        <v>4961</v>
      </c>
      <c r="X1387" s="82">
        <v>2628.9785999999999</v>
      </c>
      <c r="Y1387" s="86">
        <v>45841500.359999999</v>
      </c>
      <c r="Z1387" s="86"/>
      <c r="AA1387" s="82">
        <v>1892.2</v>
      </c>
      <c r="AB1387" s="86">
        <v>-0.22</v>
      </c>
      <c r="AC1387" s="86">
        <v>32921056</v>
      </c>
      <c r="AD1387" s="86">
        <v>32921056</v>
      </c>
      <c r="AE1387" s="86">
        <v>0</v>
      </c>
      <c r="AF1387" s="86">
        <v>-12920444.359999999</v>
      </c>
      <c r="AG1387" s="86">
        <v>-12847208.960000001</v>
      </c>
      <c r="AH1387" s="86">
        <v>-73235.399999999994</v>
      </c>
      <c r="AI1387" s="86"/>
      <c r="AJ1387" s="86">
        <v>6712231478.8800001</v>
      </c>
      <c r="AK1387" s="82">
        <v>0.49049999999999999</v>
      </c>
      <c r="AL1387" s="82" t="s">
        <v>8705</v>
      </c>
      <c r="AM1387" s="82" t="s">
        <v>4979</v>
      </c>
      <c r="AN1387" s="82">
        <v>6126</v>
      </c>
      <c r="AO1387" s="82" t="s">
        <v>5019</v>
      </c>
      <c r="AP1387" s="82"/>
      <c r="AQ1387" s="83">
        <v>45456</v>
      </c>
      <c r="AR1387" s="83"/>
      <c r="AS1387" s="82">
        <v>0</v>
      </c>
      <c r="AT1387" s="82"/>
      <c r="AU1387" s="83">
        <v>45777</v>
      </c>
      <c r="AV1387" s="82" t="s">
        <v>4979</v>
      </c>
      <c r="AW1387" s="82">
        <v>10</v>
      </c>
      <c r="AX1387" s="83"/>
      <c r="AY1387" s="82" t="s">
        <v>4963</v>
      </c>
      <c r="AZ1387" s="82">
        <v>1</v>
      </c>
      <c r="BA1387" s="82"/>
      <c r="BB1387" s="82"/>
      <c r="BC1387" s="87"/>
      <c r="BD1387" s="87"/>
      <c r="BE1387" s="87"/>
      <c r="BF1387" s="87"/>
      <c r="BG1387" s="82" t="s">
        <v>4888</v>
      </c>
      <c r="BH1387" s="82" t="s">
        <v>8851</v>
      </c>
      <c r="BI1387" s="82"/>
      <c r="BJ1387" s="82"/>
      <c r="BK1387" s="82"/>
      <c r="BL1387" s="86">
        <v>32921056</v>
      </c>
      <c r="BM1387" s="82">
        <v>0.49049999999999999</v>
      </c>
      <c r="BN1387" s="82" t="s">
        <v>5020</v>
      </c>
      <c r="BO1387" s="82"/>
      <c r="BP1387" s="88"/>
      <c r="BQ1387" s="88"/>
      <c r="BR1387" s="88"/>
      <c r="BS1387" s="82"/>
      <c r="BT1387" s="85"/>
    </row>
    <row r="1388" spans="1:72" hidden="1">
      <c r="A1388" s="82" t="s">
        <v>5173</v>
      </c>
      <c r="B1388" s="82" t="s">
        <v>5174</v>
      </c>
      <c r="C1388" s="82" t="s">
        <v>280</v>
      </c>
      <c r="D1388" s="82" t="s">
        <v>3373</v>
      </c>
      <c r="E1388" s="82" t="s">
        <v>8967</v>
      </c>
      <c r="F1388" s="82" t="s">
        <v>4978</v>
      </c>
      <c r="G1388" s="83"/>
      <c r="H1388" s="84">
        <v>72020</v>
      </c>
      <c r="I1388" s="85"/>
      <c r="J1388" s="82">
        <v>600.20000000000005</v>
      </c>
      <c r="K1388" s="86">
        <v>0</v>
      </c>
      <c r="L1388" s="82"/>
      <c r="M1388" s="82"/>
      <c r="N1388" s="82"/>
      <c r="O1388" s="82"/>
      <c r="P1388" s="82" t="s">
        <v>5089</v>
      </c>
      <c r="Q1388" s="86"/>
      <c r="R1388" s="82">
        <v>0</v>
      </c>
      <c r="S1388" s="86">
        <v>72020</v>
      </c>
      <c r="T1388" s="83">
        <v>45777</v>
      </c>
      <c r="U1388" s="82">
        <v>100</v>
      </c>
      <c r="V1388" s="82">
        <v>97462</v>
      </c>
      <c r="W1388" s="82" t="s">
        <v>4961</v>
      </c>
      <c r="X1388" s="82">
        <v>612.27340000000004</v>
      </c>
      <c r="Y1388" s="86">
        <v>44095933.259999998</v>
      </c>
      <c r="Z1388" s="86"/>
      <c r="AA1388" s="82">
        <v>609.75</v>
      </c>
      <c r="AB1388" s="86">
        <v>-1.57</v>
      </c>
      <c r="AC1388" s="86">
        <v>43226404</v>
      </c>
      <c r="AD1388" s="86">
        <v>43226404</v>
      </c>
      <c r="AE1388" s="86">
        <v>0</v>
      </c>
      <c r="AF1388" s="86">
        <v>-869529.26</v>
      </c>
      <c r="AG1388" s="86">
        <v>-181738.26</v>
      </c>
      <c r="AH1388" s="86">
        <v>-687791</v>
      </c>
      <c r="AI1388" s="86"/>
      <c r="AJ1388" s="86">
        <v>6712231478.8800001</v>
      </c>
      <c r="AK1388" s="82">
        <v>0.64400000000000002</v>
      </c>
      <c r="AL1388" s="82" t="s">
        <v>8968</v>
      </c>
      <c r="AM1388" s="82" t="s">
        <v>4979</v>
      </c>
      <c r="AN1388" s="82">
        <v>784892</v>
      </c>
      <c r="AO1388" s="82" t="s">
        <v>4974</v>
      </c>
      <c r="AP1388" s="82"/>
      <c r="AQ1388" s="83"/>
      <c r="AR1388" s="83"/>
      <c r="AS1388" s="82">
        <v>0</v>
      </c>
      <c r="AT1388" s="82"/>
      <c r="AU1388" s="83">
        <v>45777</v>
      </c>
      <c r="AV1388" s="82" t="s">
        <v>4979</v>
      </c>
      <c r="AW1388" s="82">
        <v>1</v>
      </c>
      <c r="AX1388" s="83"/>
      <c r="AY1388" s="82" t="s">
        <v>4963</v>
      </c>
      <c r="AZ1388" s="82">
        <v>1</v>
      </c>
      <c r="BA1388" s="82"/>
      <c r="BB1388" s="82"/>
      <c r="BC1388" s="87"/>
      <c r="BD1388" s="87"/>
      <c r="BE1388" s="87"/>
      <c r="BF1388" s="87"/>
      <c r="BG1388" s="82" t="s">
        <v>4888</v>
      </c>
      <c r="BH1388" s="82" t="s">
        <v>8851</v>
      </c>
      <c r="BI1388" s="82"/>
      <c r="BJ1388" s="82"/>
      <c r="BK1388" s="82"/>
      <c r="BL1388" s="86">
        <v>43226404</v>
      </c>
      <c r="BM1388" s="82">
        <v>0.64400000000000002</v>
      </c>
      <c r="BN1388" s="82" t="s">
        <v>4975</v>
      </c>
      <c r="BO1388" s="82"/>
      <c r="BP1388" s="88"/>
      <c r="BQ1388" s="88"/>
      <c r="BR1388" s="88"/>
      <c r="BS1388" s="82"/>
      <c r="BT1388" s="85"/>
    </row>
    <row r="1389" spans="1:72" hidden="1">
      <c r="A1389" s="82" t="s">
        <v>5173</v>
      </c>
      <c r="B1389" s="82" t="s">
        <v>5174</v>
      </c>
      <c r="C1389" s="82" t="s">
        <v>44</v>
      </c>
      <c r="D1389" s="82" t="s">
        <v>3390</v>
      </c>
      <c r="E1389" s="82" t="s">
        <v>8421</v>
      </c>
      <c r="F1389" s="82" t="s">
        <v>4978</v>
      </c>
      <c r="G1389" s="83"/>
      <c r="H1389" s="84">
        <v>184495</v>
      </c>
      <c r="I1389" s="85"/>
      <c r="J1389" s="82">
        <v>196.36</v>
      </c>
      <c r="K1389" s="86">
        <v>0</v>
      </c>
      <c r="L1389" s="82"/>
      <c r="M1389" s="82"/>
      <c r="N1389" s="82"/>
      <c r="O1389" s="82"/>
      <c r="P1389" s="82" t="s">
        <v>8376</v>
      </c>
      <c r="Q1389" s="86"/>
      <c r="R1389" s="82">
        <v>0</v>
      </c>
      <c r="S1389" s="86">
        <v>1844950</v>
      </c>
      <c r="T1389" s="83">
        <v>45777</v>
      </c>
      <c r="U1389" s="82">
        <v>100</v>
      </c>
      <c r="V1389" s="82">
        <v>80946</v>
      </c>
      <c r="W1389" s="82" t="s">
        <v>4961</v>
      </c>
      <c r="X1389" s="82">
        <v>188.50550000000001</v>
      </c>
      <c r="Y1389" s="86">
        <v>34778313.899999999</v>
      </c>
      <c r="Z1389" s="86"/>
      <c r="AA1389" s="82">
        <v>199.71</v>
      </c>
      <c r="AB1389" s="86">
        <v>-1.68</v>
      </c>
      <c r="AC1389" s="86">
        <v>36227438.200000003</v>
      </c>
      <c r="AD1389" s="86">
        <v>36227438.200000003</v>
      </c>
      <c r="AE1389" s="86">
        <v>0</v>
      </c>
      <c r="AF1389" s="86">
        <v>1449124.3</v>
      </c>
      <c r="AG1389" s="86">
        <v>2067182.55</v>
      </c>
      <c r="AH1389" s="86">
        <v>-618058.25</v>
      </c>
      <c r="AI1389" s="86"/>
      <c r="AJ1389" s="86">
        <v>6712231478.8800001</v>
      </c>
      <c r="AK1389" s="82">
        <v>0.53969999999999996</v>
      </c>
      <c r="AL1389" s="82" t="s">
        <v>8422</v>
      </c>
      <c r="AM1389" s="82" t="s">
        <v>4979</v>
      </c>
      <c r="AN1389" s="82">
        <v>781906</v>
      </c>
      <c r="AO1389" s="82" t="s">
        <v>8280</v>
      </c>
      <c r="AP1389" s="82"/>
      <c r="AQ1389" s="83"/>
      <c r="AR1389" s="83"/>
      <c r="AS1389" s="82">
        <v>0</v>
      </c>
      <c r="AT1389" s="82"/>
      <c r="AU1389" s="83">
        <v>45777</v>
      </c>
      <c r="AV1389" s="82" t="s">
        <v>4979</v>
      </c>
      <c r="AW1389" s="82">
        <v>10</v>
      </c>
      <c r="AX1389" s="83"/>
      <c r="AY1389" s="82" t="s">
        <v>4963</v>
      </c>
      <c r="AZ1389" s="82">
        <v>1</v>
      </c>
      <c r="BA1389" s="82"/>
      <c r="BB1389" s="82"/>
      <c r="BC1389" s="87"/>
      <c r="BD1389" s="87"/>
      <c r="BE1389" s="87"/>
      <c r="BF1389" s="87"/>
      <c r="BG1389" s="82" t="s">
        <v>4888</v>
      </c>
      <c r="BH1389" s="82" t="s">
        <v>8851</v>
      </c>
      <c r="BI1389" s="82"/>
      <c r="BJ1389" s="82"/>
      <c r="BK1389" s="82"/>
      <c r="BL1389" s="86">
        <v>36227438.200000003</v>
      </c>
      <c r="BM1389" s="82">
        <v>0.53969999999999996</v>
      </c>
      <c r="BN1389" s="82" t="s">
        <v>4964</v>
      </c>
      <c r="BO1389" s="82"/>
      <c r="BP1389" s="88"/>
      <c r="BQ1389" s="88"/>
      <c r="BR1389" s="88"/>
      <c r="BS1389" s="82"/>
      <c r="BT1389" s="85"/>
    </row>
    <row r="1390" spans="1:72" hidden="1">
      <c r="A1390" s="82" t="s">
        <v>5173</v>
      </c>
      <c r="B1390" s="82" t="s">
        <v>5174</v>
      </c>
      <c r="C1390" s="82" t="s">
        <v>46</v>
      </c>
      <c r="D1390" s="82" t="s">
        <v>8644</v>
      </c>
      <c r="E1390" s="82" t="s">
        <v>8645</v>
      </c>
      <c r="F1390" s="82" t="s">
        <v>4978</v>
      </c>
      <c r="G1390" s="83"/>
      <c r="H1390" s="84">
        <v>121368</v>
      </c>
      <c r="I1390" s="85"/>
      <c r="J1390" s="82">
        <v>263.55</v>
      </c>
      <c r="K1390" s="86">
        <v>0</v>
      </c>
      <c r="L1390" s="82"/>
      <c r="M1390" s="82"/>
      <c r="N1390" s="82"/>
      <c r="O1390" s="82"/>
      <c r="P1390" s="82" t="s">
        <v>5009</v>
      </c>
      <c r="Q1390" s="86"/>
      <c r="R1390" s="82">
        <v>0</v>
      </c>
      <c r="S1390" s="86">
        <v>1213680</v>
      </c>
      <c r="T1390" s="83">
        <v>45777</v>
      </c>
      <c r="U1390" s="82">
        <v>100</v>
      </c>
      <c r="V1390" s="82">
        <v>56602</v>
      </c>
      <c r="W1390" s="82" t="s">
        <v>4961</v>
      </c>
      <c r="X1390" s="82">
        <v>265.72579999999999</v>
      </c>
      <c r="Y1390" s="86">
        <v>32250611.010000002</v>
      </c>
      <c r="Z1390" s="86"/>
      <c r="AA1390" s="82">
        <v>268.2</v>
      </c>
      <c r="AB1390" s="86">
        <v>-1.73</v>
      </c>
      <c r="AC1390" s="86">
        <v>31986536.399999999</v>
      </c>
      <c r="AD1390" s="86">
        <v>31986536.399999999</v>
      </c>
      <c r="AE1390" s="86">
        <v>0</v>
      </c>
      <c r="AF1390" s="86">
        <v>-264074.61</v>
      </c>
      <c r="AG1390" s="86">
        <v>300286.59000000003</v>
      </c>
      <c r="AH1390" s="86">
        <v>-564361.19999999995</v>
      </c>
      <c r="AI1390" s="86"/>
      <c r="AJ1390" s="86">
        <v>6712231478.8800001</v>
      </c>
      <c r="AK1390" s="82">
        <v>0.47649999999999998</v>
      </c>
      <c r="AL1390" s="82" t="s">
        <v>8646</v>
      </c>
      <c r="AM1390" s="82" t="s">
        <v>4979</v>
      </c>
      <c r="AN1390" s="82">
        <v>774764</v>
      </c>
      <c r="AO1390" s="82" t="s">
        <v>5010</v>
      </c>
      <c r="AP1390" s="82"/>
      <c r="AQ1390" s="83"/>
      <c r="AR1390" s="83"/>
      <c r="AS1390" s="82">
        <v>0</v>
      </c>
      <c r="AT1390" s="82"/>
      <c r="AU1390" s="83">
        <v>45777</v>
      </c>
      <c r="AV1390" s="82" t="s">
        <v>4979</v>
      </c>
      <c r="AW1390" s="82">
        <v>10</v>
      </c>
      <c r="AX1390" s="83"/>
      <c r="AY1390" s="82" t="s">
        <v>4963</v>
      </c>
      <c r="AZ1390" s="82">
        <v>1</v>
      </c>
      <c r="BA1390" s="82"/>
      <c r="BB1390" s="82"/>
      <c r="BC1390" s="87"/>
      <c r="BD1390" s="87"/>
      <c r="BE1390" s="87"/>
      <c r="BF1390" s="87"/>
      <c r="BG1390" s="82" t="s">
        <v>4888</v>
      </c>
      <c r="BH1390" s="82" t="s">
        <v>8851</v>
      </c>
      <c r="BI1390" s="82"/>
      <c r="BJ1390" s="82"/>
      <c r="BK1390" s="82"/>
      <c r="BL1390" s="86">
        <v>31986536.399999999</v>
      </c>
      <c r="BM1390" s="82">
        <v>0.47649999999999998</v>
      </c>
      <c r="BN1390" s="82" t="s">
        <v>5011</v>
      </c>
      <c r="BO1390" s="82"/>
      <c r="BP1390" s="88"/>
      <c r="BQ1390" s="88"/>
      <c r="BR1390" s="88"/>
      <c r="BS1390" s="82"/>
      <c r="BT1390" s="85"/>
    </row>
    <row r="1391" spans="1:72" hidden="1">
      <c r="A1391" s="82" t="s">
        <v>5173</v>
      </c>
      <c r="B1391" s="82" t="s">
        <v>5174</v>
      </c>
      <c r="C1391" s="82" t="s">
        <v>139</v>
      </c>
      <c r="D1391" s="82" t="s">
        <v>5446</v>
      </c>
      <c r="E1391" s="82" t="s">
        <v>8510</v>
      </c>
      <c r="F1391" s="82" t="s">
        <v>4978</v>
      </c>
      <c r="G1391" s="83"/>
      <c r="H1391" s="84">
        <v>13759</v>
      </c>
      <c r="I1391" s="85"/>
      <c r="J1391" s="82">
        <v>5116</v>
      </c>
      <c r="K1391" s="86">
        <v>0</v>
      </c>
      <c r="L1391" s="82"/>
      <c r="M1391" s="82"/>
      <c r="N1391" s="82"/>
      <c r="O1391" s="82"/>
      <c r="P1391" s="82" t="s">
        <v>4999</v>
      </c>
      <c r="Q1391" s="86"/>
      <c r="R1391" s="82">
        <v>0</v>
      </c>
      <c r="S1391" s="86">
        <v>27518</v>
      </c>
      <c r="T1391" s="83">
        <v>45777</v>
      </c>
      <c r="U1391" s="82">
        <v>100</v>
      </c>
      <c r="V1391" s="82">
        <v>55268</v>
      </c>
      <c r="W1391" s="82" t="s">
        <v>4961</v>
      </c>
      <c r="X1391" s="82">
        <v>5238.5811000000003</v>
      </c>
      <c r="Y1391" s="86">
        <v>72077637.170000002</v>
      </c>
      <c r="Z1391" s="86"/>
      <c r="AA1391" s="82">
        <v>5030.8</v>
      </c>
      <c r="AB1391" s="86">
        <v>1.69</v>
      </c>
      <c r="AC1391" s="86">
        <v>70391044</v>
      </c>
      <c r="AD1391" s="86">
        <v>70391044</v>
      </c>
      <c r="AE1391" s="86">
        <v>0</v>
      </c>
      <c r="AF1391" s="86">
        <v>-1686593.17</v>
      </c>
      <c r="AG1391" s="86">
        <v>-2858859.97</v>
      </c>
      <c r="AH1391" s="86">
        <v>1172266.8</v>
      </c>
      <c r="AI1391" s="86"/>
      <c r="AJ1391" s="86">
        <v>6712231478.8800001</v>
      </c>
      <c r="AK1391" s="82">
        <v>1.0487</v>
      </c>
      <c r="AL1391" s="82" t="s">
        <v>8511</v>
      </c>
      <c r="AM1391" s="82" t="s">
        <v>4979</v>
      </c>
      <c r="AN1391" s="82">
        <v>774615</v>
      </c>
      <c r="AO1391" s="82" t="s">
        <v>5000</v>
      </c>
      <c r="AP1391" s="82"/>
      <c r="AQ1391" s="83">
        <v>45701</v>
      </c>
      <c r="AR1391" s="83"/>
      <c r="AS1391" s="82">
        <v>0</v>
      </c>
      <c r="AT1391" s="82"/>
      <c r="AU1391" s="83">
        <v>45777</v>
      </c>
      <c r="AV1391" s="82" t="s">
        <v>4979</v>
      </c>
      <c r="AW1391" s="82">
        <v>2</v>
      </c>
      <c r="AX1391" s="83"/>
      <c r="AY1391" s="82" t="s">
        <v>4963</v>
      </c>
      <c r="AZ1391" s="82">
        <v>1</v>
      </c>
      <c r="BA1391" s="82"/>
      <c r="BB1391" s="82"/>
      <c r="BC1391" s="87"/>
      <c r="BD1391" s="87"/>
      <c r="BE1391" s="87"/>
      <c r="BF1391" s="87"/>
      <c r="BG1391" s="82" t="s">
        <v>4888</v>
      </c>
      <c r="BH1391" s="82" t="s">
        <v>8851</v>
      </c>
      <c r="BI1391" s="82"/>
      <c r="BJ1391" s="82"/>
      <c r="BK1391" s="82"/>
      <c r="BL1391" s="86">
        <v>70391044</v>
      </c>
      <c r="BM1391" s="82">
        <v>1.0487</v>
      </c>
      <c r="BN1391" s="82" t="s">
        <v>4997</v>
      </c>
      <c r="BO1391" s="82"/>
      <c r="BP1391" s="88"/>
      <c r="BQ1391" s="88"/>
      <c r="BR1391" s="88"/>
      <c r="BS1391" s="82"/>
      <c r="BT1391" s="85"/>
    </row>
    <row r="1392" spans="1:72" hidden="1">
      <c r="A1392" s="82" t="s">
        <v>5173</v>
      </c>
      <c r="B1392" s="82" t="s">
        <v>5174</v>
      </c>
      <c r="C1392" s="82" t="s">
        <v>187</v>
      </c>
      <c r="D1392" s="82" t="s">
        <v>5512</v>
      </c>
      <c r="E1392" s="82" t="s">
        <v>8512</v>
      </c>
      <c r="F1392" s="82" t="s">
        <v>4978</v>
      </c>
      <c r="G1392" s="83"/>
      <c r="H1392" s="84">
        <v>46880</v>
      </c>
      <c r="I1392" s="85"/>
      <c r="J1392" s="82">
        <v>1619.8</v>
      </c>
      <c r="K1392" s="86">
        <v>0</v>
      </c>
      <c r="L1392" s="82"/>
      <c r="M1392" s="82"/>
      <c r="N1392" s="82"/>
      <c r="O1392" s="82"/>
      <c r="P1392" s="82" t="s">
        <v>5014</v>
      </c>
      <c r="Q1392" s="86"/>
      <c r="R1392" s="82">
        <v>0</v>
      </c>
      <c r="S1392" s="86">
        <v>93760</v>
      </c>
      <c r="T1392" s="83">
        <v>45777</v>
      </c>
      <c r="U1392" s="82">
        <v>100</v>
      </c>
      <c r="V1392" s="82">
        <v>68827</v>
      </c>
      <c r="W1392" s="82" t="s">
        <v>4961</v>
      </c>
      <c r="X1392" s="82">
        <v>1411.0803000000001</v>
      </c>
      <c r="Y1392" s="86">
        <v>66151445.5</v>
      </c>
      <c r="Z1392" s="86"/>
      <c r="AA1392" s="82">
        <v>1600.2</v>
      </c>
      <c r="AB1392" s="86">
        <v>1.22</v>
      </c>
      <c r="AC1392" s="86">
        <v>75936224</v>
      </c>
      <c r="AD1392" s="86">
        <v>75936224</v>
      </c>
      <c r="AE1392" s="86">
        <v>0</v>
      </c>
      <c r="AF1392" s="86">
        <v>9784778.5</v>
      </c>
      <c r="AG1392" s="86">
        <v>8865930.5</v>
      </c>
      <c r="AH1392" s="86">
        <v>918848</v>
      </c>
      <c r="AI1392" s="86"/>
      <c r="AJ1392" s="86">
        <v>6712231478.8800001</v>
      </c>
      <c r="AK1392" s="82">
        <v>1.1313</v>
      </c>
      <c r="AL1392" s="82" t="s">
        <v>8513</v>
      </c>
      <c r="AM1392" s="82" t="s">
        <v>4979</v>
      </c>
      <c r="AN1392" s="82">
        <v>777722</v>
      </c>
      <c r="AO1392" s="82" t="s">
        <v>5015</v>
      </c>
      <c r="AP1392" s="82"/>
      <c r="AQ1392" s="83">
        <v>45553</v>
      </c>
      <c r="AR1392" s="83"/>
      <c r="AS1392" s="82">
        <v>0</v>
      </c>
      <c r="AT1392" s="82"/>
      <c r="AU1392" s="83">
        <v>45777</v>
      </c>
      <c r="AV1392" s="82" t="s">
        <v>4979</v>
      </c>
      <c r="AW1392" s="82">
        <v>2</v>
      </c>
      <c r="AX1392" s="83"/>
      <c r="AY1392" s="82" t="s">
        <v>4963</v>
      </c>
      <c r="AZ1392" s="82">
        <v>1</v>
      </c>
      <c r="BA1392" s="82"/>
      <c r="BB1392" s="82"/>
      <c r="BC1392" s="87"/>
      <c r="BD1392" s="87"/>
      <c r="BE1392" s="87"/>
      <c r="BF1392" s="87"/>
      <c r="BG1392" s="82" t="s">
        <v>4888</v>
      </c>
      <c r="BH1392" s="82" t="s">
        <v>8851</v>
      </c>
      <c r="BI1392" s="82"/>
      <c r="BJ1392" s="82"/>
      <c r="BK1392" s="82"/>
      <c r="BL1392" s="86">
        <v>75936224</v>
      </c>
      <c r="BM1392" s="82">
        <v>1.1313</v>
      </c>
      <c r="BN1392" s="82" t="s">
        <v>5002</v>
      </c>
      <c r="BO1392" s="82"/>
      <c r="BP1392" s="88"/>
      <c r="BQ1392" s="88"/>
      <c r="BR1392" s="88"/>
      <c r="BS1392" s="82"/>
      <c r="BT1392" s="85"/>
    </row>
    <row r="1393" spans="1:72" hidden="1">
      <c r="A1393" s="82" t="s">
        <v>5173</v>
      </c>
      <c r="B1393" s="82" t="s">
        <v>5174</v>
      </c>
      <c r="C1393" s="82" t="s">
        <v>197</v>
      </c>
      <c r="D1393" s="82" t="s">
        <v>3405</v>
      </c>
      <c r="E1393" s="82" t="s">
        <v>8706</v>
      </c>
      <c r="F1393" s="82" t="s">
        <v>4978</v>
      </c>
      <c r="G1393" s="83"/>
      <c r="H1393" s="84">
        <v>83644</v>
      </c>
      <c r="I1393" s="85"/>
      <c r="J1393" s="82">
        <v>471.9</v>
      </c>
      <c r="K1393" s="86">
        <v>0</v>
      </c>
      <c r="L1393" s="82"/>
      <c r="M1393" s="82"/>
      <c r="N1393" s="82"/>
      <c r="O1393" s="82"/>
      <c r="P1393" s="82" t="s">
        <v>8707</v>
      </c>
      <c r="Q1393" s="86"/>
      <c r="R1393" s="82">
        <v>0</v>
      </c>
      <c r="S1393" s="86">
        <v>83644</v>
      </c>
      <c r="T1393" s="83">
        <v>45777</v>
      </c>
      <c r="U1393" s="82">
        <v>100</v>
      </c>
      <c r="V1393" s="82">
        <v>6458</v>
      </c>
      <c r="W1393" s="82" t="s">
        <v>4961</v>
      </c>
      <c r="X1393" s="82">
        <v>521.04539999999997</v>
      </c>
      <c r="Y1393" s="86">
        <v>43582322.030000001</v>
      </c>
      <c r="Z1393" s="86"/>
      <c r="AA1393" s="82">
        <v>455.95</v>
      </c>
      <c r="AB1393" s="86">
        <v>3.5</v>
      </c>
      <c r="AC1393" s="86">
        <v>39471603.600000001</v>
      </c>
      <c r="AD1393" s="86">
        <v>39471603.600000001</v>
      </c>
      <c r="AE1393" s="86">
        <v>0</v>
      </c>
      <c r="AF1393" s="86">
        <v>-4110718.43</v>
      </c>
      <c r="AG1393" s="86">
        <v>-5444840.2300000004</v>
      </c>
      <c r="AH1393" s="86">
        <v>1334121.8</v>
      </c>
      <c r="AI1393" s="86"/>
      <c r="AJ1393" s="86">
        <v>6712231478.8800001</v>
      </c>
      <c r="AK1393" s="82">
        <v>0.58809999999999996</v>
      </c>
      <c r="AL1393" s="82" t="s">
        <v>8708</v>
      </c>
      <c r="AM1393" s="82" t="s">
        <v>4979</v>
      </c>
      <c r="AN1393" s="82">
        <v>6081</v>
      </c>
      <c r="AO1393" s="82" t="s">
        <v>5004</v>
      </c>
      <c r="AP1393" s="82"/>
      <c r="AQ1393" s="83">
        <v>45477</v>
      </c>
      <c r="AR1393" s="83"/>
      <c r="AS1393" s="82">
        <v>0</v>
      </c>
      <c r="AT1393" s="82"/>
      <c r="AU1393" s="83">
        <v>45777</v>
      </c>
      <c r="AV1393" s="82" t="s">
        <v>4979</v>
      </c>
      <c r="AW1393" s="82">
        <v>1</v>
      </c>
      <c r="AX1393" s="83"/>
      <c r="AY1393" s="82" t="s">
        <v>4963</v>
      </c>
      <c r="AZ1393" s="82">
        <v>1</v>
      </c>
      <c r="BA1393" s="82"/>
      <c r="BB1393" s="82"/>
      <c r="BC1393" s="87"/>
      <c r="BD1393" s="87"/>
      <c r="BE1393" s="87"/>
      <c r="BF1393" s="87"/>
      <c r="BG1393" s="82" t="s">
        <v>4888</v>
      </c>
      <c r="BH1393" s="82" t="s">
        <v>8851</v>
      </c>
      <c r="BI1393" s="82"/>
      <c r="BJ1393" s="82"/>
      <c r="BK1393" s="82"/>
      <c r="BL1393" s="86">
        <v>39471603.600000001</v>
      </c>
      <c r="BM1393" s="82">
        <v>0.58809999999999996</v>
      </c>
      <c r="BN1393" s="82" t="s">
        <v>4984</v>
      </c>
      <c r="BO1393" s="82"/>
      <c r="BP1393" s="88"/>
      <c r="BQ1393" s="88"/>
      <c r="BR1393" s="88"/>
      <c r="BS1393" s="82"/>
      <c r="BT1393" s="85"/>
    </row>
    <row r="1394" spans="1:72" hidden="1">
      <c r="A1394" s="82" t="s">
        <v>5173</v>
      </c>
      <c r="B1394" s="82" t="s">
        <v>5174</v>
      </c>
      <c r="C1394" s="82" t="s">
        <v>250</v>
      </c>
      <c r="D1394" s="82" t="s">
        <v>5482</v>
      </c>
      <c r="E1394" s="82" t="s">
        <v>8709</v>
      </c>
      <c r="F1394" s="82" t="s">
        <v>4978</v>
      </c>
      <c r="G1394" s="83"/>
      <c r="H1394" s="84">
        <v>371111</v>
      </c>
      <c r="I1394" s="85"/>
      <c r="J1394" s="82">
        <v>225.31</v>
      </c>
      <c r="K1394" s="86">
        <v>0</v>
      </c>
      <c r="L1394" s="82"/>
      <c r="M1394" s="82"/>
      <c r="N1394" s="82"/>
      <c r="O1394" s="82"/>
      <c r="P1394" s="82" t="s">
        <v>8710</v>
      </c>
      <c r="Q1394" s="86"/>
      <c r="R1394" s="82">
        <v>0</v>
      </c>
      <c r="S1394" s="86">
        <v>371111</v>
      </c>
      <c r="T1394" s="83">
        <v>45777</v>
      </c>
      <c r="U1394" s="82">
        <v>100</v>
      </c>
      <c r="V1394" s="82">
        <v>6462</v>
      </c>
      <c r="W1394" s="82" t="s">
        <v>4961</v>
      </c>
      <c r="X1394" s="82">
        <v>182.85210000000001</v>
      </c>
      <c r="Y1394" s="86">
        <v>67858420.609999999</v>
      </c>
      <c r="Z1394" s="86"/>
      <c r="AA1394" s="82">
        <v>227.86</v>
      </c>
      <c r="AB1394" s="86">
        <v>-1.1200000000000001</v>
      </c>
      <c r="AC1394" s="86">
        <v>83615019.409999996</v>
      </c>
      <c r="AD1394" s="86">
        <v>83615019.409999996</v>
      </c>
      <c r="AE1394" s="86">
        <v>0</v>
      </c>
      <c r="AF1394" s="86">
        <v>15756598.800000001</v>
      </c>
      <c r="AG1394" s="86">
        <v>16702931.85</v>
      </c>
      <c r="AH1394" s="86">
        <v>-946333.05</v>
      </c>
      <c r="AI1394" s="86"/>
      <c r="AJ1394" s="86">
        <v>6712231478.8800001</v>
      </c>
      <c r="AK1394" s="82">
        <v>1.2457</v>
      </c>
      <c r="AL1394" s="82" t="s">
        <v>8711</v>
      </c>
      <c r="AM1394" s="82" t="s">
        <v>4979</v>
      </c>
      <c r="AN1394" s="82">
        <v>6112</v>
      </c>
      <c r="AO1394" s="82" t="s">
        <v>8666</v>
      </c>
      <c r="AP1394" s="82"/>
      <c r="AQ1394" s="83">
        <v>45614</v>
      </c>
      <c r="AR1394" s="83"/>
      <c r="AS1394" s="82">
        <v>0</v>
      </c>
      <c r="AT1394" s="82"/>
      <c r="AU1394" s="83">
        <v>45777</v>
      </c>
      <c r="AV1394" s="82" t="s">
        <v>4979</v>
      </c>
      <c r="AW1394" s="82">
        <v>1</v>
      </c>
      <c r="AX1394" s="83"/>
      <c r="AY1394" s="82" t="s">
        <v>4963</v>
      </c>
      <c r="AZ1394" s="82">
        <v>1</v>
      </c>
      <c r="BA1394" s="82"/>
      <c r="BB1394" s="82"/>
      <c r="BC1394" s="87"/>
      <c r="BD1394" s="87"/>
      <c r="BE1394" s="87"/>
      <c r="BF1394" s="87"/>
      <c r="BG1394" s="82" t="s">
        <v>4888</v>
      </c>
      <c r="BH1394" s="82" t="s">
        <v>8851</v>
      </c>
      <c r="BI1394" s="82"/>
      <c r="BJ1394" s="82"/>
      <c r="BK1394" s="82"/>
      <c r="BL1394" s="86">
        <v>83615019.409999996</v>
      </c>
      <c r="BM1394" s="82">
        <v>1.2457</v>
      </c>
      <c r="BN1394" s="82" t="s">
        <v>5002</v>
      </c>
      <c r="BO1394" s="82"/>
      <c r="BP1394" s="88"/>
      <c r="BQ1394" s="88"/>
      <c r="BR1394" s="88"/>
      <c r="BS1394" s="82"/>
      <c r="BT1394" s="85"/>
    </row>
    <row r="1395" spans="1:72" hidden="1">
      <c r="A1395" s="82" t="s">
        <v>5173</v>
      </c>
      <c r="B1395" s="82" t="s">
        <v>5174</v>
      </c>
      <c r="C1395" s="82" t="s">
        <v>270</v>
      </c>
      <c r="D1395" s="82" t="s">
        <v>5463</v>
      </c>
      <c r="E1395" s="82" t="s">
        <v>8712</v>
      </c>
      <c r="F1395" s="82" t="s">
        <v>4978</v>
      </c>
      <c r="G1395" s="83"/>
      <c r="H1395" s="84">
        <v>31880</v>
      </c>
      <c r="I1395" s="85"/>
      <c r="J1395" s="82">
        <v>1345.1</v>
      </c>
      <c r="K1395" s="86">
        <v>0</v>
      </c>
      <c r="L1395" s="82"/>
      <c r="M1395" s="82"/>
      <c r="N1395" s="82"/>
      <c r="O1395" s="82"/>
      <c r="P1395" s="82" t="s">
        <v>5101</v>
      </c>
      <c r="Q1395" s="86"/>
      <c r="R1395" s="82">
        <v>0</v>
      </c>
      <c r="S1395" s="86">
        <v>31880</v>
      </c>
      <c r="T1395" s="83">
        <v>45777</v>
      </c>
      <c r="U1395" s="82">
        <v>100</v>
      </c>
      <c r="V1395" s="82">
        <v>60134</v>
      </c>
      <c r="W1395" s="82" t="s">
        <v>4961</v>
      </c>
      <c r="X1395" s="82">
        <v>1996.0130999999999</v>
      </c>
      <c r="Y1395" s="86">
        <v>63632898.780000001</v>
      </c>
      <c r="Z1395" s="86"/>
      <c r="AA1395" s="82">
        <v>1364.5</v>
      </c>
      <c r="AB1395" s="86">
        <v>-1.42</v>
      </c>
      <c r="AC1395" s="86">
        <v>42881788</v>
      </c>
      <c r="AD1395" s="86">
        <v>42881788</v>
      </c>
      <c r="AE1395" s="86">
        <v>0</v>
      </c>
      <c r="AF1395" s="86">
        <v>-20751110.780000001</v>
      </c>
      <c r="AG1395" s="86">
        <v>-20132638.780000001</v>
      </c>
      <c r="AH1395" s="86">
        <v>-618472</v>
      </c>
      <c r="AI1395" s="86"/>
      <c r="AJ1395" s="86">
        <v>6712231478.8800001</v>
      </c>
      <c r="AK1395" s="82">
        <v>0.63890000000000002</v>
      </c>
      <c r="AL1395" s="82" t="s">
        <v>8713</v>
      </c>
      <c r="AM1395" s="82" t="s">
        <v>4979</v>
      </c>
      <c r="AN1395" s="82">
        <v>776280</v>
      </c>
      <c r="AO1395" s="82" t="s">
        <v>5015</v>
      </c>
      <c r="AP1395" s="82"/>
      <c r="AQ1395" s="83">
        <v>45609</v>
      </c>
      <c r="AR1395" s="83"/>
      <c r="AS1395" s="82">
        <v>0</v>
      </c>
      <c r="AT1395" s="82"/>
      <c r="AU1395" s="83">
        <v>45777</v>
      </c>
      <c r="AV1395" s="82" t="s">
        <v>4979</v>
      </c>
      <c r="AW1395" s="82">
        <v>1</v>
      </c>
      <c r="AX1395" s="83"/>
      <c r="AY1395" s="82" t="s">
        <v>4963</v>
      </c>
      <c r="AZ1395" s="82">
        <v>1</v>
      </c>
      <c r="BA1395" s="82"/>
      <c r="BB1395" s="82"/>
      <c r="BC1395" s="87"/>
      <c r="BD1395" s="87"/>
      <c r="BE1395" s="87"/>
      <c r="BF1395" s="87"/>
      <c r="BG1395" s="82" t="s">
        <v>4888</v>
      </c>
      <c r="BH1395" s="82" t="s">
        <v>8851</v>
      </c>
      <c r="BI1395" s="82"/>
      <c r="BJ1395" s="82"/>
      <c r="BK1395" s="82"/>
      <c r="BL1395" s="86">
        <v>42881788</v>
      </c>
      <c r="BM1395" s="82">
        <v>0.63890000000000002</v>
      </c>
      <c r="BN1395" s="82" t="s">
        <v>5002</v>
      </c>
      <c r="BO1395" s="82"/>
      <c r="BP1395" s="88"/>
      <c r="BQ1395" s="88"/>
      <c r="BR1395" s="88"/>
      <c r="BS1395" s="82"/>
      <c r="BT1395" s="85"/>
    </row>
    <row r="1396" spans="1:72" hidden="1">
      <c r="A1396" s="82" t="s">
        <v>5173</v>
      </c>
      <c r="B1396" s="82" t="s">
        <v>5174</v>
      </c>
      <c r="C1396" s="82" t="s">
        <v>289</v>
      </c>
      <c r="D1396" s="82" t="s">
        <v>5534</v>
      </c>
      <c r="E1396" s="82" t="s">
        <v>8854</v>
      </c>
      <c r="F1396" s="82" t="s">
        <v>4978</v>
      </c>
      <c r="G1396" s="83"/>
      <c r="H1396" s="84">
        <v>145564</v>
      </c>
      <c r="I1396" s="85"/>
      <c r="J1396" s="82">
        <v>678.6</v>
      </c>
      <c r="K1396" s="86">
        <v>0</v>
      </c>
      <c r="L1396" s="82"/>
      <c r="M1396" s="82"/>
      <c r="N1396" s="82"/>
      <c r="O1396" s="82"/>
      <c r="P1396" s="82" t="s">
        <v>5046</v>
      </c>
      <c r="Q1396" s="86"/>
      <c r="R1396" s="82">
        <v>0</v>
      </c>
      <c r="S1396" s="86">
        <v>1455640</v>
      </c>
      <c r="T1396" s="83">
        <v>45777</v>
      </c>
      <c r="U1396" s="82">
        <v>100</v>
      </c>
      <c r="V1396" s="82">
        <v>80160</v>
      </c>
      <c r="W1396" s="82" t="s">
        <v>4961</v>
      </c>
      <c r="X1396" s="82">
        <v>599.5598</v>
      </c>
      <c r="Y1396" s="86">
        <v>87274325.579999998</v>
      </c>
      <c r="Z1396" s="86"/>
      <c r="AA1396" s="82">
        <v>706.05</v>
      </c>
      <c r="AB1396" s="86">
        <v>-3.89</v>
      </c>
      <c r="AC1396" s="86">
        <v>98779730.400000006</v>
      </c>
      <c r="AD1396" s="86">
        <v>98779730.400000006</v>
      </c>
      <c r="AE1396" s="86">
        <v>0</v>
      </c>
      <c r="AF1396" s="86">
        <v>11505404.82</v>
      </c>
      <c r="AG1396" s="86">
        <v>15501136.619999999</v>
      </c>
      <c r="AH1396" s="86">
        <v>-3995731.8</v>
      </c>
      <c r="AI1396" s="86"/>
      <c r="AJ1396" s="86">
        <v>6712231478.8800001</v>
      </c>
      <c r="AK1396" s="82">
        <v>1.4716</v>
      </c>
      <c r="AL1396" s="82" t="s">
        <v>8855</v>
      </c>
      <c r="AM1396" s="82" t="s">
        <v>4979</v>
      </c>
      <c r="AN1396" s="82">
        <v>781448</v>
      </c>
      <c r="AO1396" s="82" t="s">
        <v>4962</v>
      </c>
      <c r="AP1396" s="82"/>
      <c r="AQ1396" s="83">
        <v>45484</v>
      </c>
      <c r="AR1396" s="83"/>
      <c r="AS1396" s="82">
        <v>0</v>
      </c>
      <c r="AT1396" s="82"/>
      <c r="AU1396" s="83">
        <v>45777</v>
      </c>
      <c r="AV1396" s="82" t="s">
        <v>4979</v>
      </c>
      <c r="AW1396" s="82">
        <v>10</v>
      </c>
      <c r="AX1396" s="83"/>
      <c r="AY1396" s="82" t="s">
        <v>4963</v>
      </c>
      <c r="AZ1396" s="82">
        <v>1</v>
      </c>
      <c r="BA1396" s="82"/>
      <c r="BB1396" s="82"/>
      <c r="BC1396" s="87"/>
      <c r="BD1396" s="87"/>
      <c r="BE1396" s="87"/>
      <c r="BF1396" s="87"/>
      <c r="BG1396" s="82" t="s">
        <v>4888</v>
      </c>
      <c r="BH1396" s="82" t="s">
        <v>8851</v>
      </c>
      <c r="BI1396" s="82"/>
      <c r="BJ1396" s="82"/>
      <c r="BK1396" s="82"/>
      <c r="BL1396" s="86">
        <v>98779730.400000006</v>
      </c>
      <c r="BM1396" s="82">
        <v>1.4716</v>
      </c>
      <c r="BN1396" s="82" t="s">
        <v>4964</v>
      </c>
      <c r="BO1396" s="82"/>
      <c r="BP1396" s="88"/>
      <c r="BQ1396" s="88"/>
      <c r="BR1396" s="88"/>
      <c r="BS1396" s="82"/>
      <c r="BT1396" s="85"/>
    </row>
    <row r="1397" spans="1:72" hidden="1">
      <c r="A1397" s="82" t="s">
        <v>5173</v>
      </c>
      <c r="B1397" s="82" t="s">
        <v>5174</v>
      </c>
      <c r="C1397" s="82" t="s">
        <v>293</v>
      </c>
      <c r="D1397" s="82" t="s">
        <v>5451</v>
      </c>
      <c r="E1397" s="82" t="s">
        <v>8429</v>
      </c>
      <c r="F1397" s="82" t="s">
        <v>4978</v>
      </c>
      <c r="G1397" s="83"/>
      <c r="H1397" s="84">
        <v>72655</v>
      </c>
      <c r="I1397" s="85"/>
      <c r="J1397" s="82">
        <v>1229.0999999999999</v>
      </c>
      <c r="K1397" s="86">
        <v>0</v>
      </c>
      <c r="L1397" s="82"/>
      <c r="M1397" s="82"/>
      <c r="N1397" s="82"/>
      <c r="O1397" s="82"/>
      <c r="P1397" s="82" t="s">
        <v>4999</v>
      </c>
      <c r="Q1397" s="86"/>
      <c r="R1397" s="82">
        <v>0</v>
      </c>
      <c r="S1397" s="86">
        <v>72655</v>
      </c>
      <c r="T1397" s="83">
        <v>45777</v>
      </c>
      <c r="U1397" s="82">
        <v>100</v>
      </c>
      <c r="V1397" s="82">
        <v>6467</v>
      </c>
      <c r="W1397" s="82" t="s">
        <v>4961</v>
      </c>
      <c r="X1397" s="82">
        <v>1050.6682000000001</v>
      </c>
      <c r="Y1397" s="86">
        <v>76336297.109999999</v>
      </c>
      <c r="Z1397" s="86"/>
      <c r="AA1397" s="82">
        <v>1209.5999999999999</v>
      </c>
      <c r="AB1397" s="86">
        <v>1.61</v>
      </c>
      <c r="AC1397" s="86">
        <v>89300260.5</v>
      </c>
      <c r="AD1397" s="86">
        <v>89300260.5</v>
      </c>
      <c r="AE1397" s="86">
        <v>0</v>
      </c>
      <c r="AF1397" s="86">
        <v>12963963.390000001</v>
      </c>
      <c r="AG1397" s="86">
        <v>11547190.890000001</v>
      </c>
      <c r="AH1397" s="86">
        <v>1416772.5</v>
      </c>
      <c r="AI1397" s="86"/>
      <c r="AJ1397" s="86">
        <v>6712231478.8800001</v>
      </c>
      <c r="AK1397" s="82">
        <v>1.3304</v>
      </c>
      <c r="AL1397" s="82" t="s">
        <v>8430</v>
      </c>
      <c r="AM1397" s="82" t="s">
        <v>4979</v>
      </c>
      <c r="AN1397" s="82">
        <v>6139</v>
      </c>
      <c r="AO1397" s="82" t="s">
        <v>5000</v>
      </c>
      <c r="AP1397" s="82"/>
      <c r="AQ1397" s="83">
        <v>45341</v>
      </c>
      <c r="AR1397" s="83"/>
      <c r="AS1397" s="82">
        <v>0</v>
      </c>
      <c r="AT1397" s="82"/>
      <c r="AU1397" s="83">
        <v>45777</v>
      </c>
      <c r="AV1397" s="82" t="s">
        <v>4979</v>
      </c>
      <c r="AW1397" s="82">
        <v>1</v>
      </c>
      <c r="AX1397" s="83"/>
      <c r="AY1397" s="82" t="s">
        <v>4963</v>
      </c>
      <c r="AZ1397" s="82">
        <v>1</v>
      </c>
      <c r="BA1397" s="82"/>
      <c r="BB1397" s="82"/>
      <c r="BC1397" s="87"/>
      <c r="BD1397" s="87"/>
      <c r="BE1397" s="87"/>
      <c r="BF1397" s="87"/>
      <c r="BG1397" s="82" t="s">
        <v>4888</v>
      </c>
      <c r="BH1397" s="82" t="s">
        <v>8851</v>
      </c>
      <c r="BI1397" s="82"/>
      <c r="BJ1397" s="82"/>
      <c r="BK1397" s="82"/>
      <c r="BL1397" s="86">
        <v>89300260.5</v>
      </c>
      <c r="BM1397" s="82">
        <v>1.3304</v>
      </c>
      <c r="BN1397" s="82" t="s">
        <v>4997</v>
      </c>
      <c r="BO1397" s="82"/>
      <c r="BP1397" s="88"/>
      <c r="BQ1397" s="88"/>
      <c r="BR1397" s="88"/>
      <c r="BS1397" s="82"/>
      <c r="BT1397" s="85"/>
    </row>
    <row r="1398" spans="1:72" hidden="1">
      <c r="A1398" s="82" t="s">
        <v>5173</v>
      </c>
      <c r="B1398" s="82" t="s">
        <v>5174</v>
      </c>
      <c r="C1398" s="82" t="s">
        <v>363</v>
      </c>
      <c r="D1398" s="82" t="s">
        <v>5577</v>
      </c>
      <c r="E1398" s="82" t="s">
        <v>8856</v>
      </c>
      <c r="F1398" s="82" t="s">
        <v>4978</v>
      </c>
      <c r="G1398" s="83"/>
      <c r="H1398" s="84">
        <v>215311</v>
      </c>
      <c r="I1398" s="85"/>
      <c r="J1398" s="82">
        <v>165.62</v>
      </c>
      <c r="K1398" s="86">
        <v>0</v>
      </c>
      <c r="L1398" s="82"/>
      <c r="M1398" s="82"/>
      <c r="N1398" s="82"/>
      <c r="O1398" s="82"/>
      <c r="P1398" s="82" t="s">
        <v>4960</v>
      </c>
      <c r="Q1398" s="86"/>
      <c r="R1398" s="82">
        <v>0</v>
      </c>
      <c r="S1398" s="86">
        <v>2153110</v>
      </c>
      <c r="T1398" s="83">
        <v>45777</v>
      </c>
      <c r="U1398" s="82">
        <v>100</v>
      </c>
      <c r="V1398" s="82">
        <v>90483</v>
      </c>
      <c r="W1398" s="82" t="s">
        <v>4961</v>
      </c>
      <c r="X1398" s="82">
        <v>196.56989999999999</v>
      </c>
      <c r="Y1398" s="86">
        <v>42323661.359999999</v>
      </c>
      <c r="Z1398" s="86"/>
      <c r="AA1398" s="82">
        <v>167.9</v>
      </c>
      <c r="AB1398" s="86">
        <v>-1.36</v>
      </c>
      <c r="AC1398" s="86">
        <v>35659807.82</v>
      </c>
      <c r="AD1398" s="86">
        <v>35659807.82</v>
      </c>
      <c r="AE1398" s="86">
        <v>0</v>
      </c>
      <c r="AF1398" s="86">
        <v>-6663853.54</v>
      </c>
      <c r="AG1398" s="86">
        <v>-6172944.46</v>
      </c>
      <c r="AH1398" s="86">
        <v>-490909.08</v>
      </c>
      <c r="AI1398" s="86"/>
      <c r="AJ1398" s="86">
        <v>6712231478.8800001</v>
      </c>
      <c r="AK1398" s="82">
        <v>0.53129999999999999</v>
      </c>
      <c r="AL1398" s="82" t="s">
        <v>8857</v>
      </c>
      <c r="AM1398" s="82" t="s">
        <v>4979</v>
      </c>
      <c r="AN1398" s="82">
        <v>774810</v>
      </c>
      <c r="AO1398" s="82" t="s">
        <v>4962</v>
      </c>
      <c r="AP1398" s="82"/>
      <c r="AQ1398" s="83">
        <v>45516</v>
      </c>
      <c r="AR1398" s="83"/>
      <c r="AS1398" s="82">
        <v>0</v>
      </c>
      <c r="AT1398" s="82"/>
      <c r="AU1398" s="83">
        <v>45777</v>
      </c>
      <c r="AV1398" s="82" t="s">
        <v>4979</v>
      </c>
      <c r="AW1398" s="82">
        <v>10</v>
      </c>
      <c r="AX1398" s="83"/>
      <c r="AY1398" s="82" t="s">
        <v>4963</v>
      </c>
      <c r="AZ1398" s="82">
        <v>1</v>
      </c>
      <c r="BA1398" s="82"/>
      <c r="BB1398" s="82"/>
      <c r="BC1398" s="87"/>
      <c r="BD1398" s="87"/>
      <c r="BE1398" s="87"/>
      <c r="BF1398" s="87"/>
      <c r="BG1398" s="82" t="s">
        <v>4888</v>
      </c>
      <c r="BH1398" s="82" t="s">
        <v>8851</v>
      </c>
      <c r="BI1398" s="82"/>
      <c r="BJ1398" s="82"/>
      <c r="BK1398" s="82"/>
      <c r="BL1398" s="86">
        <v>35659807.82</v>
      </c>
      <c r="BM1398" s="82">
        <v>0.53129999999999999</v>
      </c>
      <c r="BN1398" s="82" t="s">
        <v>4964</v>
      </c>
      <c r="BO1398" s="82"/>
      <c r="BP1398" s="88"/>
      <c r="BQ1398" s="88"/>
      <c r="BR1398" s="88"/>
      <c r="BS1398" s="82"/>
      <c r="BT1398" s="85"/>
    </row>
    <row r="1399" spans="1:72" hidden="1">
      <c r="A1399" s="82" t="s">
        <v>5173</v>
      </c>
      <c r="B1399" s="82" t="s">
        <v>5174</v>
      </c>
      <c r="C1399" s="82" t="s">
        <v>373</v>
      </c>
      <c r="D1399" s="82" t="s">
        <v>3394</v>
      </c>
      <c r="E1399" s="82" t="s">
        <v>8515</v>
      </c>
      <c r="F1399" s="82" t="s">
        <v>4978</v>
      </c>
      <c r="G1399" s="83"/>
      <c r="H1399" s="84">
        <v>314280</v>
      </c>
      <c r="I1399" s="85"/>
      <c r="J1399" s="82">
        <v>115.15</v>
      </c>
      <c r="K1399" s="86">
        <v>0</v>
      </c>
      <c r="L1399" s="82"/>
      <c r="M1399" s="82"/>
      <c r="N1399" s="82"/>
      <c r="O1399" s="82"/>
      <c r="P1399" s="82" t="s">
        <v>4973</v>
      </c>
      <c r="Q1399" s="86"/>
      <c r="R1399" s="82">
        <v>0</v>
      </c>
      <c r="S1399" s="86">
        <v>3142800</v>
      </c>
      <c r="T1399" s="83">
        <v>45777</v>
      </c>
      <c r="U1399" s="82">
        <v>100</v>
      </c>
      <c r="V1399" s="82">
        <v>6487</v>
      </c>
      <c r="W1399" s="82" t="s">
        <v>4961</v>
      </c>
      <c r="X1399" s="82">
        <v>134.0701</v>
      </c>
      <c r="Y1399" s="86">
        <v>42135557.060000002</v>
      </c>
      <c r="Z1399" s="86"/>
      <c r="AA1399" s="82">
        <v>117.82</v>
      </c>
      <c r="AB1399" s="86">
        <v>-2.27</v>
      </c>
      <c r="AC1399" s="86">
        <v>36189342</v>
      </c>
      <c r="AD1399" s="86">
        <v>36189342</v>
      </c>
      <c r="AE1399" s="86">
        <v>0</v>
      </c>
      <c r="AF1399" s="86">
        <v>-5946215.0599999996</v>
      </c>
      <c r="AG1399" s="86">
        <v>-5107087.46</v>
      </c>
      <c r="AH1399" s="86">
        <v>-839127.6</v>
      </c>
      <c r="AI1399" s="86"/>
      <c r="AJ1399" s="86">
        <v>6712231478.8800001</v>
      </c>
      <c r="AK1399" s="82">
        <v>0.53920000000000001</v>
      </c>
      <c r="AL1399" s="82" t="s">
        <v>8516</v>
      </c>
      <c r="AM1399" s="82" t="s">
        <v>4979</v>
      </c>
      <c r="AN1399" s="82">
        <v>6195</v>
      </c>
      <c r="AO1399" s="82" t="s">
        <v>4962</v>
      </c>
      <c r="AP1399" s="82"/>
      <c r="AQ1399" s="83">
        <v>45460</v>
      </c>
      <c r="AR1399" s="83"/>
      <c r="AS1399" s="82">
        <v>0</v>
      </c>
      <c r="AT1399" s="82"/>
      <c r="AU1399" s="83">
        <v>45777</v>
      </c>
      <c r="AV1399" s="82" t="s">
        <v>4979</v>
      </c>
      <c r="AW1399" s="82">
        <v>10</v>
      </c>
      <c r="AX1399" s="83"/>
      <c r="AY1399" s="82" t="s">
        <v>4963</v>
      </c>
      <c r="AZ1399" s="82">
        <v>1</v>
      </c>
      <c r="BA1399" s="82"/>
      <c r="BB1399" s="82"/>
      <c r="BC1399" s="87"/>
      <c r="BD1399" s="87"/>
      <c r="BE1399" s="87"/>
      <c r="BF1399" s="87"/>
      <c r="BG1399" s="82" t="s">
        <v>4888</v>
      </c>
      <c r="BH1399" s="82" t="s">
        <v>8851</v>
      </c>
      <c r="BI1399" s="82"/>
      <c r="BJ1399" s="82"/>
      <c r="BK1399" s="82"/>
      <c r="BL1399" s="86">
        <v>36189342</v>
      </c>
      <c r="BM1399" s="82">
        <v>0.53920000000000001</v>
      </c>
      <c r="BN1399" s="82" t="s">
        <v>4964</v>
      </c>
      <c r="BO1399" s="82"/>
      <c r="BP1399" s="88"/>
      <c r="BQ1399" s="88"/>
      <c r="BR1399" s="88"/>
      <c r="BS1399" s="82"/>
      <c r="BT1399" s="85"/>
    </row>
    <row r="1400" spans="1:72" hidden="1">
      <c r="A1400" s="82" t="s">
        <v>5173</v>
      </c>
      <c r="B1400" s="82" t="s">
        <v>5174</v>
      </c>
      <c r="C1400" s="82" t="s">
        <v>1774</v>
      </c>
      <c r="D1400" s="82" t="s">
        <v>3402</v>
      </c>
      <c r="E1400" s="82" t="s">
        <v>9226</v>
      </c>
      <c r="F1400" s="82" t="s">
        <v>4978</v>
      </c>
      <c r="G1400" s="83"/>
      <c r="H1400" s="84">
        <v>406242</v>
      </c>
      <c r="I1400" s="85"/>
      <c r="J1400" s="82">
        <v>50.66</v>
      </c>
      <c r="K1400" s="86">
        <v>0</v>
      </c>
      <c r="L1400" s="82"/>
      <c r="M1400" s="82"/>
      <c r="N1400" s="82"/>
      <c r="O1400" s="82"/>
      <c r="P1400" s="82" t="s">
        <v>4973</v>
      </c>
      <c r="Q1400" s="86"/>
      <c r="R1400" s="82">
        <v>0</v>
      </c>
      <c r="S1400" s="86">
        <v>4062420</v>
      </c>
      <c r="T1400" s="83">
        <v>45777</v>
      </c>
      <c r="U1400" s="82">
        <v>100</v>
      </c>
      <c r="V1400" s="82">
        <v>24614</v>
      </c>
      <c r="W1400" s="82" t="s">
        <v>4961</v>
      </c>
      <c r="X1400" s="82">
        <v>58.4236</v>
      </c>
      <c r="Y1400" s="86">
        <v>23734100.530000001</v>
      </c>
      <c r="Z1400" s="86"/>
      <c r="AA1400" s="82">
        <v>51.43</v>
      </c>
      <c r="AB1400" s="86">
        <v>-1.5</v>
      </c>
      <c r="AC1400" s="86">
        <v>20580219.719999999</v>
      </c>
      <c r="AD1400" s="86">
        <v>20580219.719999999</v>
      </c>
      <c r="AE1400" s="86">
        <v>0</v>
      </c>
      <c r="AF1400" s="86">
        <v>-3153880.81</v>
      </c>
      <c r="AG1400" s="86">
        <v>-2841074.47</v>
      </c>
      <c r="AH1400" s="86">
        <v>-312806.34000000003</v>
      </c>
      <c r="AI1400" s="86"/>
      <c r="AJ1400" s="86">
        <v>6712231478.8800001</v>
      </c>
      <c r="AK1400" s="82">
        <v>0.30659999999999998</v>
      </c>
      <c r="AL1400" s="82" t="s">
        <v>9227</v>
      </c>
      <c r="AM1400" s="82" t="s">
        <v>4979</v>
      </c>
      <c r="AN1400" s="82">
        <v>6196</v>
      </c>
      <c r="AO1400" s="82" t="s">
        <v>4962</v>
      </c>
      <c r="AP1400" s="82"/>
      <c r="AQ1400" s="83">
        <v>45421</v>
      </c>
      <c r="AR1400" s="83"/>
      <c r="AS1400" s="82">
        <v>0</v>
      </c>
      <c r="AT1400" s="82"/>
      <c r="AU1400" s="83">
        <v>45777</v>
      </c>
      <c r="AV1400" s="82" t="s">
        <v>4979</v>
      </c>
      <c r="AW1400" s="82">
        <v>10</v>
      </c>
      <c r="AX1400" s="83"/>
      <c r="AY1400" s="82" t="s">
        <v>4963</v>
      </c>
      <c r="AZ1400" s="82">
        <v>1</v>
      </c>
      <c r="BA1400" s="82"/>
      <c r="BB1400" s="82"/>
      <c r="BC1400" s="87"/>
      <c r="BD1400" s="87"/>
      <c r="BE1400" s="87"/>
      <c r="BF1400" s="87"/>
      <c r="BG1400" s="82" t="s">
        <v>4888</v>
      </c>
      <c r="BH1400" s="82" t="s">
        <v>8851</v>
      </c>
      <c r="BI1400" s="82"/>
      <c r="BJ1400" s="82"/>
      <c r="BK1400" s="82"/>
      <c r="BL1400" s="86">
        <v>20580219.719999999</v>
      </c>
      <c r="BM1400" s="82">
        <v>0.30659999999999998</v>
      </c>
      <c r="BN1400" s="82" t="s">
        <v>4964</v>
      </c>
      <c r="BO1400" s="82"/>
      <c r="BP1400" s="88"/>
      <c r="BQ1400" s="88"/>
      <c r="BR1400" s="88"/>
      <c r="BS1400" s="82"/>
      <c r="BT1400" s="85"/>
    </row>
    <row r="1401" spans="1:72" hidden="1">
      <c r="A1401" s="82" t="s">
        <v>5173</v>
      </c>
      <c r="B1401" s="82" t="s">
        <v>5174</v>
      </c>
      <c r="C1401" s="82" t="s">
        <v>9399</v>
      </c>
      <c r="D1401" s="82" t="s">
        <v>3411</v>
      </c>
      <c r="E1401" s="82" t="s">
        <v>8754</v>
      </c>
      <c r="F1401" s="82" t="s">
        <v>4978</v>
      </c>
      <c r="G1401" s="83"/>
      <c r="H1401" s="84">
        <v>23893</v>
      </c>
      <c r="I1401" s="85"/>
      <c r="J1401" s="82">
        <v>1529.6</v>
      </c>
      <c r="K1401" s="86">
        <v>0</v>
      </c>
      <c r="L1401" s="82"/>
      <c r="M1401" s="82"/>
      <c r="N1401" s="82"/>
      <c r="O1401" s="82"/>
      <c r="P1401" s="82" t="s">
        <v>8436</v>
      </c>
      <c r="Q1401" s="86"/>
      <c r="R1401" s="82">
        <v>0</v>
      </c>
      <c r="S1401" s="86">
        <v>119465</v>
      </c>
      <c r="T1401" s="83">
        <v>45777</v>
      </c>
      <c r="U1401" s="82">
        <v>100</v>
      </c>
      <c r="V1401" s="82">
        <v>170326</v>
      </c>
      <c r="W1401" s="82" t="s">
        <v>4961</v>
      </c>
      <c r="X1401" s="82">
        <v>920.09130000000005</v>
      </c>
      <c r="Y1401" s="86">
        <v>21983742.309999999</v>
      </c>
      <c r="Z1401" s="86"/>
      <c r="AA1401" s="82">
        <v>1536.2</v>
      </c>
      <c r="AB1401" s="86">
        <v>-0.43</v>
      </c>
      <c r="AC1401" s="86">
        <v>36546732.799999997</v>
      </c>
      <c r="AD1401" s="86">
        <v>36546732.799999997</v>
      </c>
      <c r="AE1401" s="86">
        <v>0</v>
      </c>
      <c r="AF1401" s="86">
        <v>14562990.49</v>
      </c>
      <c r="AG1401" s="86">
        <v>14720684.289999999</v>
      </c>
      <c r="AH1401" s="86">
        <v>-157693.79999999999</v>
      </c>
      <c r="AI1401" s="86"/>
      <c r="AJ1401" s="86">
        <v>6712231478.8800001</v>
      </c>
      <c r="AK1401" s="82">
        <v>0.54449999999999998</v>
      </c>
      <c r="AL1401" s="82" t="s">
        <v>8755</v>
      </c>
      <c r="AM1401" s="82" t="s">
        <v>4979</v>
      </c>
      <c r="AN1401" s="82">
        <v>784148</v>
      </c>
      <c r="AO1401" s="82" t="s">
        <v>8436</v>
      </c>
      <c r="AP1401" s="82"/>
      <c r="AQ1401" s="83">
        <v>45701</v>
      </c>
      <c r="AR1401" s="83"/>
      <c r="AS1401" s="82">
        <v>0</v>
      </c>
      <c r="AT1401" s="82"/>
      <c r="AU1401" s="83">
        <v>45777</v>
      </c>
      <c r="AV1401" s="82" t="s">
        <v>4979</v>
      </c>
      <c r="AW1401" s="82">
        <v>5</v>
      </c>
      <c r="AX1401" s="83"/>
      <c r="AY1401" s="82" t="s">
        <v>4963</v>
      </c>
      <c r="AZ1401" s="82">
        <v>1</v>
      </c>
      <c r="BA1401" s="82"/>
      <c r="BB1401" s="82"/>
      <c r="BC1401" s="87"/>
      <c r="BD1401" s="87"/>
      <c r="BE1401" s="87"/>
      <c r="BF1401" s="87"/>
      <c r="BG1401" s="82" t="s">
        <v>4888</v>
      </c>
      <c r="BH1401" s="82" t="s">
        <v>8851</v>
      </c>
      <c r="BI1401" s="82"/>
      <c r="BJ1401" s="82"/>
      <c r="BK1401" s="82"/>
      <c r="BL1401" s="86">
        <v>36546732.799999997</v>
      </c>
      <c r="BM1401" s="82">
        <v>0.54449999999999998</v>
      </c>
      <c r="BN1401" s="82" t="s">
        <v>5002</v>
      </c>
      <c r="BO1401" s="82"/>
      <c r="BP1401" s="88"/>
      <c r="BQ1401" s="88"/>
      <c r="BR1401" s="88"/>
      <c r="BS1401" s="82"/>
      <c r="BT1401" s="85"/>
    </row>
    <row r="1402" spans="1:72" hidden="1">
      <c r="A1402" s="82" t="s">
        <v>5173</v>
      </c>
      <c r="B1402" s="82" t="s">
        <v>5174</v>
      </c>
      <c r="C1402" s="82" t="s">
        <v>426</v>
      </c>
      <c r="D1402" s="82" t="s">
        <v>3388</v>
      </c>
      <c r="E1402" s="82" t="s">
        <v>8582</v>
      </c>
      <c r="F1402" s="82" t="s">
        <v>4978</v>
      </c>
      <c r="G1402" s="83"/>
      <c r="H1402" s="84">
        <v>68939</v>
      </c>
      <c r="I1402" s="85"/>
      <c r="J1402" s="82">
        <v>1104.2</v>
      </c>
      <c r="K1402" s="86">
        <v>0</v>
      </c>
      <c r="L1402" s="82"/>
      <c r="M1402" s="82"/>
      <c r="N1402" s="82"/>
      <c r="O1402" s="82"/>
      <c r="P1402" s="82" t="s">
        <v>5003</v>
      </c>
      <c r="Q1402" s="86"/>
      <c r="R1402" s="82">
        <v>0</v>
      </c>
      <c r="S1402" s="86">
        <v>137878</v>
      </c>
      <c r="T1402" s="83">
        <v>45777</v>
      </c>
      <c r="U1402" s="82">
        <v>100</v>
      </c>
      <c r="V1402" s="82">
        <v>6491</v>
      </c>
      <c r="W1402" s="82" t="s">
        <v>4961</v>
      </c>
      <c r="X1402" s="82">
        <v>1183.4989</v>
      </c>
      <c r="Y1402" s="86">
        <v>81589229.680000007</v>
      </c>
      <c r="Z1402" s="86"/>
      <c r="AA1402" s="82">
        <v>1134</v>
      </c>
      <c r="AB1402" s="86">
        <v>-2.63</v>
      </c>
      <c r="AC1402" s="86">
        <v>76122443.799999997</v>
      </c>
      <c r="AD1402" s="86">
        <v>76122443.799999997</v>
      </c>
      <c r="AE1402" s="86">
        <v>0</v>
      </c>
      <c r="AF1402" s="86">
        <v>-5466785.8799999999</v>
      </c>
      <c r="AG1402" s="86">
        <v>-3412403.68</v>
      </c>
      <c r="AH1402" s="86">
        <v>-2054382.2</v>
      </c>
      <c r="AI1402" s="86"/>
      <c r="AJ1402" s="86">
        <v>6712231478.8800001</v>
      </c>
      <c r="AK1402" s="82">
        <v>1.1341000000000001</v>
      </c>
      <c r="AL1402" s="82" t="s">
        <v>8584</v>
      </c>
      <c r="AM1402" s="82" t="s">
        <v>4979</v>
      </c>
      <c r="AN1402" s="82">
        <v>6242</v>
      </c>
      <c r="AO1402" s="82" t="s">
        <v>5004</v>
      </c>
      <c r="AP1402" s="82"/>
      <c r="AQ1402" s="83">
        <v>45705</v>
      </c>
      <c r="AR1402" s="83"/>
      <c r="AS1402" s="82">
        <v>0</v>
      </c>
      <c r="AT1402" s="82"/>
      <c r="AU1402" s="83">
        <v>45777</v>
      </c>
      <c r="AV1402" s="82" t="s">
        <v>4979</v>
      </c>
      <c r="AW1402" s="82">
        <v>2</v>
      </c>
      <c r="AX1402" s="83"/>
      <c r="AY1402" s="82" t="s">
        <v>4963</v>
      </c>
      <c r="AZ1402" s="82">
        <v>1</v>
      </c>
      <c r="BA1402" s="82"/>
      <c r="BB1402" s="82"/>
      <c r="BC1402" s="87"/>
      <c r="BD1402" s="87"/>
      <c r="BE1402" s="87"/>
      <c r="BF1402" s="87"/>
      <c r="BG1402" s="82" t="s">
        <v>4888</v>
      </c>
      <c r="BH1402" s="82" t="s">
        <v>8851</v>
      </c>
      <c r="BI1402" s="82"/>
      <c r="BJ1402" s="82"/>
      <c r="BK1402" s="82"/>
      <c r="BL1402" s="86">
        <v>76122443.799999997</v>
      </c>
      <c r="BM1402" s="82">
        <v>1.1341000000000001</v>
      </c>
      <c r="BN1402" s="82" t="s">
        <v>4984</v>
      </c>
      <c r="BO1402" s="82"/>
      <c r="BP1402" s="88"/>
      <c r="BQ1402" s="88"/>
      <c r="BR1402" s="88"/>
      <c r="BS1402" s="82"/>
      <c r="BT1402" s="85"/>
    </row>
    <row r="1403" spans="1:72" hidden="1">
      <c r="A1403" s="82" t="s">
        <v>5173</v>
      </c>
      <c r="B1403" s="82" t="s">
        <v>5174</v>
      </c>
      <c r="C1403" s="82" t="s">
        <v>435</v>
      </c>
      <c r="D1403" s="82" t="s">
        <v>8858</v>
      </c>
      <c r="E1403" s="82" t="s">
        <v>8859</v>
      </c>
      <c r="F1403" s="82" t="s">
        <v>4978</v>
      </c>
      <c r="G1403" s="83"/>
      <c r="H1403" s="84">
        <v>331553</v>
      </c>
      <c r="I1403" s="85"/>
      <c r="J1403" s="82">
        <v>226.84</v>
      </c>
      <c r="K1403" s="86">
        <v>0</v>
      </c>
      <c r="L1403" s="82"/>
      <c r="M1403" s="82"/>
      <c r="N1403" s="82"/>
      <c r="O1403" s="82"/>
      <c r="P1403" s="82" t="s">
        <v>5039</v>
      </c>
      <c r="Q1403" s="86"/>
      <c r="R1403" s="82">
        <v>0</v>
      </c>
      <c r="S1403" s="86">
        <v>663106</v>
      </c>
      <c r="T1403" s="83">
        <v>45777</v>
      </c>
      <c r="U1403" s="82">
        <v>100</v>
      </c>
      <c r="V1403" s="82">
        <v>6492</v>
      </c>
      <c r="W1403" s="82" t="s">
        <v>4961</v>
      </c>
      <c r="X1403" s="82">
        <v>213.9547</v>
      </c>
      <c r="Y1403" s="86">
        <v>70937322.650000006</v>
      </c>
      <c r="Z1403" s="86"/>
      <c r="AA1403" s="82">
        <v>231.33</v>
      </c>
      <c r="AB1403" s="86">
        <v>-1.94</v>
      </c>
      <c r="AC1403" s="86">
        <v>75209482.519999996</v>
      </c>
      <c r="AD1403" s="86">
        <v>75209482.519999996</v>
      </c>
      <c r="AE1403" s="86">
        <v>0</v>
      </c>
      <c r="AF1403" s="86">
        <v>4272159.87</v>
      </c>
      <c r="AG1403" s="86">
        <v>5760832.8399999999</v>
      </c>
      <c r="AH1403" s="86">
        <v>-1488672.97</v>
      </c>
      <c r="AI1403" s="86"/>
      <c r="AJ1403" s="86">
        <v>6712231478.8800001</v>
      </c>
      <c r="AK1403" s="82">
        <v>1.1205000000000001</v>
      </c>
      <c r="AL1403" s="82" t="s">
        <v>8860</v>
      </c>
      <c r="AM1403" s="82" t="s">
        <v>4979</v>
      </c>
      <c r="AN1403" s="82">
        <v>6244</v>
      </c>
      <c r="AO1403" s="82" t="s">
        <v>5041</v>
      </c>
      <c r="AP1403" s="82"/>
      <c r="AQ1403" s="83">
        <v>45512</v>
      </c>
      <c r="AR1403" s="83"/>
      <c r="AS1403" s="82">
        <v>0</v>
      </c>
      <c r="AT1403" s="82"/>
      <c r="AU1403" s="83">
        <v>45777</v>
      </c>
      <c r="AV1403" s="82" t="s">
        <v>4979</v>
      </c>
      <c r="AW1403" s="82">
        <v>2</v>
      </c>
      <c r="AX1403" s="83"/>
      <c r="AY1403" s="82" t="s">
        <v>4963</v>
      </c>
      <c r="AZ1403" s="82">
        <v>1</v>
      </c>
      <c r="BA1403" s="82"/>
      <c r="BB1403" s="82"/>
      <c r="BC1403" s="87"/>
      <c r="BD1403" s="87"/>
      <c r="BE1403" s="87"/>
      <c r="BF1403" s="87"/>
      <c r="BG1403" s="82" t="s">
        <v>4888</v>
      </c>
      <c r="BH1403" s="82" t="s">
        <v>8851</v>
      </c>
      <c r="BI1403" s="82"/>
      <c r="BJ1403" s="82"/>
      <c r="BK1403" s="82"/>
      <c r="BL1403" s="86">
        <v>75209482.519999996</v>
      </c>
      <c r="BM1403" s="82">
        <v>1.1205000000000001</v>
      </c>
      <c r="BN1403" s="82" t="s">
        <v>5002</v>
      </c>
      <c r="BO1403" s="82"/>
      <c r="BP1403" s="88"/>
      <c r="BQ1403" s="88"/>
      <c r="BR1403" s="88"/>
      <c r="BS1403" s="82"/>
      <c r="BT1403" s="85"/>
    </row>
    <row r="1404" spans="1:72" hidden="1">
      <c r="A1404" s="82" t="s">
        <v>5173</v>
      </c>
      <c r="B1404" s="82" t="s">
        <v>5174</v>
      </c>
      <c r="C1404" s="82" t="s">
        <v>9237</v>
      </c>
      <c r="D1404" s="82" t="s">
        <v>9238</v>
      </c>
      <c r="E1404" s="82" t="s">
        <v>9239</v>
      </c>
      <c r="F1404" s="82" t="s">
        <v>4978</v>
      </c>
      <c r="G1404" s="83"/>
      <c r="H1404" s="84">
        <v>19608</v>
      </c>
      <c r="I1404" s="85"/>
      <c r="J1404" s="82">
        <v>1689.1</v>
      </c>
      <c r="K1404" s="86">
        <v>0</v>
      </c>
      <c r="L1404" s="82"/>
      <c r="M1404" s="82"/>
      <c r="N1404" s="82"/>
      <c r="O1404" s="82"/>
      <c r="P1404" s="82" t="s">
        <v>8439</v>
      </c>
      <c r="Q1404" s="86"/>
      <c r="R1404" s="82">
        <v>0</v>
      </c>
      <c r="S1404" s="86">
        <v>98040</v>
      </c>
      <c r="T1404" s="83">
        <v>45777</v>
      </c>
      <c r="U1404" s="82">
        <v>100</v>
      </c>
      <c r="V1404" s="82">
        <v>168492</v>
      </c>
      <c r="W1404" s="82" t="s">
        <v>4961</v>
      </c>
      <c r="X1404" s="82">
        <v>1496.5959</v>
      </c>
      <c r="Y1404" s="86">
        <v>29345252.510000002</v>
      </c>
      <c r="Z1404" s="86"/>
      <c r="AA1404" s="82">
        <v>1597.5</v>
      </c>
      <c r="AB1404" s="86">
        <v>5.73</v>
      </c>
      <c r="AC1404" s="86">
        <v>33119872.800000001</v>
      </c>
      <c r="AD1404" s="86">
        <v>33119872.800000001</v>
      </c>
      <c r="AE1404" s="86">
        <v>0</v>
      </c>
      <c r="AF1404" s="86">
        <v>3774620.29</v>
      </c>
      <c r="AG1404" s="86">
        <v>1978527.49</v>
      </c>
      <c r="AH1404" s="86">
        <v>1796092.8</v>
      </c>
      <c r="AI1404" s="86"/>
      <c r="AJ1404" s="86">
        <v>6712231478.8800001</v>
      </c>
      <c r="AK1404" s="82">
        <v>0.49340000000000001</v>
      </c>
      <c r="AL1404" s="82" t="s">
        <v>9240</v>
      </c>
      <c r="AM1404" s="82" t="s">
        <v>4979</v>
      </c>
      <c r="AN1404" s="82">
        <v>784393</v>
      </c>
      <c r="AO1404" s="82" t="s">
        <v>8441</v>
      </c>
      <c r="AP1404" s="82"/>
      <c r="AQ1404" s="83"/>
      <c r="AR1404" s="83"/>
      <c r="AS1404" s="82">
        <v>0</v>
      </c>
      <c r="AT1404" s="82"/>
      <c r="AU1404" s="83">
        <v>45777</v>
      </c>
      <c r="AV1404" s="82" t="s">
        <v>4979</v>
      </c>
      <c r="AW1404" s="82">
        <v>5</v>
      </c>
      <c r="AX1404" s="83"/>
      <c r="AY1404" s="82" t="s">
        <v>4963</v>
      </c>
      <c r="AZ1404" s="82">
        <v>1</v>
      </c>
      <c r="BA1404" s="82"/>
      <c r="BB1404" s="82"/>
      <c r="BC1404" s="87"/>
      <c r="BD1404" s="87"/>
      <c r="BE1404" s="87"/>
      <c r="BF1404" s="87"/>
      <c r="BG1404" s="82" t="s">
        <v>4888</v>
      </c>
      <c r="BH1404" s="82" t="s">
        <v>8851</v>
      </c>
      <c r="BI1404" s="82"/>
      <c r="BJ1404" s="82"/>
      <c r="BK1404" s="82"/>
      <c r="BL1404" s="86">
        <v>33119872.800000001</v>
      </c>
      <c r="BM1404" s="82">
        <v>0.49340000000000001</v>
      </c>
      <c r="BN1404" s="82" t="s">
        <v>8442</v>
      </c>
      <c r="BO1404" s="82"/>
      <c r="BP1404" s="88"/>
      <c r="BQ1404" s="88"/>
      <c r="BR1404" s="88"/>
      <c r="BS1404" s="82"/>
      <c r="BT1404" s="85"/>
    </row>
    <row r="1405" spans="1:72" hidden="1">
      <c r="A1405" s="82" t="s">
        <v>5173</v>
      </c>
      <c r="B1405" s="82" t="s">
        <v>5174</v>
      </c>
      <c r="C1405" s="82" t="s">
        <v>445</v>
      </c>
      <c r="D1405" s="82" t="s">
        <v>5567</v>
      </c>
      <c r="E1405" s="82" t="s">
        <v>8716</v>
      </c>
      <c r="F1405" s="82" t="s">
        <v>4978</v>
      </c>
      <c r="G1405" s="83"/>
      <c r="H1405" s="84">
        <v>115439</v>
      </c>
      <c r="I1405" s="85"/>
      <c r="J1405" s="82">
        <v>321.8</v>
      </c>
      <c r="K1405" s="86">
        <v>0</v>
      </c>
      <c r="L1405" s="82"/>
      <c r="M1405" s="82"/>
      <c r="N1405" s="82"/>
      <c r="O1405" s="82"/>
      <c r="P1405" s="82" t="s">
        <v>4999</v>
      </c>
      <c r="Q1405" s="86"/>
      <c r="R1405" s="82">
        <v>0</v>
      </c>
      <c r="S1405" s="86">
        <v>577195</v>
      </c>
      <c r="T1405" s="83">
        <v>45777</v>
      </c>
      <c r="U1405" s="82">
        <v>100</v>
      </c>
      <c r="V1405" s="82">
        <v>6496</v>
      </c>
      <c r="W1405" s="82" t="s">
        <v>4961</v>
      </c>
      <c r="X1405" s="82">
        <v>282.37180000000001</v>
      </c>
      <c r="Y1405" s="86">
        <v>32596716.25</v>
      </c>
      <c r="Z1405" s="86"/>
      <c r="AA1405" s="82">
        <v>318.85000000000002</v>
      </c>
      <c r="AB1405" s="86">
        <v>0.93</v>
      </c>
      <c r="AC1405" s="86">
        <v>37148270.200000003</v>
      </c>
      <c r="AD1405" s="86">
        <v>37148270.200000003</v>
      </c>
      <c r="AE1405" s="86">
        <v>0</v>
      </c>
      <c r="AF1405" s="86">
        <v>4551553.95</v>
      </c>
      <c r="AG1405" s="86">
        <v>4211008.9000000004</v>
      </c>
      <c r="AH1405" s="86">
        <v>340545.05</v>
      </c>
      <c r="AI1405" s="86"/>
      <c r="AJ1405" s="86">
        <v>6712231478.8800001</v>
      </c>
      <c r="AK1405" s="82">
        <v>0.5534</v>
      </c>
      <c r="AL1405" s="82" t="s">
        <v>8717</v>
      </c>
      <c r="AM1405" s="82" t="s">
        <v>4979</v>
      </c>
      <c r="AN1405" s="82">
        <v>6276</v>
      </c>
      <c r="AO1405" s="82" t="s">
        <v>5000</v>
      </c>
      <c r="AP1405" s="82"/>
      <c r="AQ1405" s="83">
        <v>45477</v>
      </c>
      <c r="AR1405" s="83"/>
      <c r="AS1405" s="82">
        <v>0</v>
      </c>
      <c r="AT1405" s="82"/>
      <c r="AU1405" s="83">
        <v>45777</v>
      </c>
      <c r="AV1405" s="82" t="s">
        <v>4979</v>
      </c>
      <c r="AW1405" s="82">
        <v>5</v>
      </c>
      <c r="AX1405" s="83"/>
      <c r="AY1405" s="82" t="s">
        <v>4963</v>
      </c>
      <c r="AZ1405" s="82">
        <v>1</v>
      </c>
      <c r="BA1405" s="82"/>
      <c r="BB1405" s="82"/>
      <c r="BC1405" s="87"/>
      <c r="BD1405" s="87"/>
      <c r="BE1405" s="87"/>
      <c r="BF1405" s="87"/>
      <c r="BG1405" s="82" t="s">
        <v>4888</v>
      </c>
      <c r="BH1405" s="82" t="s">
        <v>8851</v>
      </c>
      <c r="BI1405" s="82"/>
      <c r="BJ1405" s="82"/>
      <c r="BK1405" s="82"/>
      <c r="BL1405" s="86">
        <v>37148270.200000003</v>
      </c>
      <c r="BM1405" s="82">
        <v>0.5534</v>
      </c>
      <c r="BN1405" s="82" t="s">
        <v>4997</v>
      </c>
      <c r="BO1405" s="82"/>
      <c r="BP1405" s="88"/>
      <c r="BQ1405" s="88"/>
      <c r="BR1405" s="88"/>
      <c r="BS1405" s="82"/>
      <c r="BT1405" s="85"/>
    </row>
    <row r="1406" spans="1:72" hidden="1">
      <c r="A1406" s="82" t="s">
        <v>5173</v>
      </c>
      <c r="B1406" s="82" t="s">
        <v>5174</v>
      </c>
      <c r="C1406" s="82" t="s">
        <v>489</v>
      </c>
      <c r="D1406" s="82" t="s">
        <v>5122</v>
      </c>
      <c r="E1406" s="82" t="s">
        <v>5123</v>
      </c>
      <c r="F1406" s="82" t="s">
        <v>4978</v>
      </c>
      <c r="G1406" s="83"/>
      <c r="H1406" s="84">
        <v>35026</v>
      </c>
      <c r="I1406" s="85"/>
      <c r="J1406" s="82">
        <v>6359</v>
      </c>
      <c r="K1406" s="86">
        <v>0</v>
      </c>
      <c r="L1406" s="82"/>
      <c r="M1406" s="82"/>
      <c r="N1406" s="82"/>
      <c r="O1406" s="82"/>
      <c r="P1406" s="82" t="s">
        <v>5124</v>
      </c>
      <c r="Q1406" s="86"/>
      <c r="R1406" s="82">
        <v>0</v>
      </c>
      <c r="S1406" s="86">
        <v>70052</v>
      </c>
      <c r="T1406" s="83">
        <v>45777</v>
      </c>
      <c r="U1406" s="82">
        <v>100</v>
      </c>
      <c r="V1406" s="82">
        <v>74288</v>
      </c>
      <c r="W1406" s="82" t="s">
        <v>4961</v>
      </c>
      <c r="X1406" s="82">
        <v>2503.3440000000001</v>
      </c>
      <c r="Y1406" s="86">
        <v>87682126.200000003</v>
      </c>
      <c r="Z1406" s="86"/>
      <c r="AA1406" s="82">
        <v>6641.5</v>
      </c>
      <c r="AB1406" s="86">
        <v>-4.25</v>
      </c>
      <c r="AC1406" s="86">
        <v>222730334</v>
      </c>
      <c r="AD1406" s="86">
        <v>222730334</v>
      </c>
      <c r="AE1406" s="86">
        <v>0</v>
      </c>
      <c r="AF1406" s="86">
        <v>135048207.80000001</v>
      </c>
      <c r="AG1406" s="86">
        <v>144943052.80000001</v>
      </c>
      <c r="AH1406" s="86">
        <v>-9894845</v>
      </c>
      <c r="AI1406" s="86"/>
      <c r="AJ1406" s="86">
        <v>6712231478.8800001</v>
      </c>
      <c r="AK1406" s="82">
        <v>3.3182999999999998</v>
      </c>
      <c r="AL1406" s="82" t="s">
        <v>5125</v>
      </c>
      <c r="AM1406" s="82" t="s">
        <v>4979</v>
      </c>
      <c r="AN1406" s="82">
        <v>779533</v>
      </c>
      <c r="AO1406" s="82" t="s">
        <v>4989</v>
      </c>
      <c r="AP1406" s="82"/>
      <c r="AQ1406" s="83">
        <v>45456</v>
      </c>
      <c r="AR1406" s="83"/>
      <c r="AS1406" s="82">
        <v>0</v>
      </c>
      <c r="AT1406" s="82"/>
      <c r="AU1406" s="83">
        <v>45777</v>
      </c>
      <c r="AV1406" s="82" t="s">
        <v>4979</v>
      </c>
      <c r="AW1406" s="82">
        <v>2</v>
      </c>
      <c r="AX1406" s="83"/>
      <c r="AY1406" s="82" t="s">
        <v>4963</v>
      </c>
      <c r="AZ1406" s="82">
        <v>1</v>
      </c>
      <c r="BA1406" s="82"/>
      <c r="BB1406" s="82"/>
      <c r="BC1406" s="87"/>
      <c r="BD1406" s="87"/>
      <c r="BE1406" s="87"/>
      <c r="BF1406" s="87"/>
      <c r="BG1406" s="82" t="s">
        <v>4888</v>
      </c>
      <c r="BH1406" s="82" t="s">
        <v>8851</v>
      </c>
      <c r="BI1406" s="82"/>
      <c r="BJ1406" s="82"/>
      <c r="BK1406" s="82"/>
      <c r="BL1406" s="86">
        <v>222730334</v>
      </c>
      <c r="BM1406" s="82">
        <v>3.3182999999999998</v>
      </c>
      <c r="BN1406" s="82" t="s">
        <v>4964</v>
      </c>
      <c r="BO1406" s="82"/>
      <c r="BP1406" s="88"/>
      <c r="BQ1406" s="88"/>
      <c r="BR1406" s="88"/>
      <c r="BS1406" s="82"/>
      <c r="BT1406" s="85"/>
    </row>
    <row r="1407" spans="1:72" hidden="1">
      <c r="A1407" s="82" t="s">
        <v>5173</v>
      </c>
      <c r="B1407" s="82" t="s">
        <v>5174</v>
      </c>
      <c r="C1407" s="82" t="s">
        <v>598</v>
      </c>
      <c r="D1407" s="82" t="s">
        <v>12414</v>
      </c>
      <c r="E1407" s="82" t="s">
        <v>12415</v>
      </c>
      <c r="F1407" s="82" t="s">
        <v>4978</v>
      </c>
      <c r="G1407" s="83"/>
      <c r="H1407" s="84">
        <v>21869</v>
      </c>
      <c r="I1407" s="85"/>
      <c r="J1407" s="82">
        <v>1591.4</v>
      </c>
      <c r="K1407" s="86">
        <v>0</v>
      </c>
      <c r="L1407" s="82"/>
      <c r="M1407" s="82"/>
      <c r="N1407" s="82"/>
      <c r="O1407" s="82"/>
      <c r="P1407" s="82" t="s">
        <v>8889</v>
      </c>
      <c r="Q1407" s="86"/>
      <c r="R1407" s="82">
        <v>0</v>
      </c>
      <c r="S1407" s="86">
        <v>109345</v>
      </c>
      <c r="T1407" s="83">
        <v>45777</v>
      </c>
      <c r="U1407" s="82">
        <v>100</v>
      </c>
      <c r="V1407" s="82">
        <v>165620</v>
      </c>
      <c r="W1407" s="82" t="s">
        <v>4961</v>
      </c>
      <c r="X1407" s="82">
        <v>1697.9514999999999</v>
      </c>
      <c r="Y1407" s="86">
        <v>37132502.399999999</v>
      </c>
      <c r="Z1407" s="86"/>
      <c r="AA1407" s="82">
        <v>1652.4</v>
      </c>
      <c r="AB1407" s="86">
        <v>-3.69</v>
      </c>
      <c r="AC1407" s="86">
        <v>34802326.600000001</v>
      </c>
      <c r="AD1407" s="86">
        <v>34802326.600000001</v>
      </c>
      <c r="AE1407" s="86">
        <v>0</v>
      </c>
      <c r="AF1407" s="86">
        <v>-2330175.7999999998</v>
      </c>
      <c r="AG1407" s="86">
        <v>-996166.8</v>
      </c>
      <c r="AH1407" s="86">
        <v>-1334009</v>
      </c>
      <c r="AI1407" s="86"/>
      <c r="AJ1407" s="86">
        <v>6712231478.8800001</v>
      </c>
      <c r="AK1407" s="82">
        <v>0.51849999999999996</v>
      </c>
      <c r="AL1407" s="82" t="s">
        <v>12416</v>
      </c>
      <c r="AM1407" s="82" t="s">
        <v>4979</v>
      </c>
      <c r="AN1407" s="82">
        <v>782033</v>
      </c>
      <c r="AO1407" s="82" t="s">
        <v>5034</v>
      </c>
      <c r="AP1407" s="82"/>
      <c r="AQ1407" s="83">
        <v>45699</v>
      </c>
      <c r="AR1407" s="83"/>
      <c r="AS1407" s="82">
        <v>0</v>
      </c>
      <c r="AT1407" s="82"/>
      <c r="AU1407" s="83">
        <v>45777</v>
      </c>
      <c r="AV1407" s="82" t="s">
        <v>4979</v>
      </c>
      <c r="AW1407" s="82">
        <v>5</v>
      </c>
      <c r="AX1407" s="83"/>
      <c r="AY1407" s="82" t="s">
        <v>4963</v>
      </c>
      <c r="AZ1407" s="82">
        <v>1</v>
      </c>
      <c r="BA1407" s="82"/>
      <c r="BB1407" s="82"/>
      <c r="BC1407" s="87"/>
      <c r="BD1407" s="87"/>
      <c r="BE1407" s="87"/>
      <c r="BF1407" s="87"/>
      <c r="BG1407" s="82" t="s">
        <v>4888</v>
      </c>
      <c r="BH1407" s="82" t="s">
        <v>8851</v>
      </c>
      <c r="BI1407" s="82"/>
      <c r="BJ1407" s="82"/>
      <c r="BK1407" s="82"/>
      <c r="BL1407" s="86">
        <v>34802326.600000001</v>
      </c>
      <c r="BM1407" s="82">
        <v>0.51849999999999996</v>
      </c>
      <c r="BN1407" s="82" t="s">
        <v>5002</v>
      </c>
      <c r="BO1407" s="82"/>
      <c r="BP1407" s="88"/>
      <c r="BQ1407" s="88"/>
      <c r="BR1407" s="88"/>
      <c r="BS1407" s="82"/>
      <c r="BT1407" s="85"/>
    </row>
    <row r="1408" spans="1:72" hidden="1">
      <c r="A1408" s="82" t="s">
        <v>5173</v>
      </c>
      <c r="B1408" s="82" t="s">
        <v>5174</v>
      </c>
      <c r="C1408" s="82" t="s">
        <v>602</v>
      </c>
      <c r="D1408" s="82" t="s">
        <v>8589</v>
      </c>
      <c r="E1408" s="82" t="s">
        <v>8590</v>
      </c>
      <c r="F1408" s="82" t="s">
        <v>4978</v>
      </c>
      <c r="G1408" s="83"/>
      <c r="H1408" s="84">
        <v>17232</v>
      </c>
      <c r="I1408" s="85"/>
      <c r="J1408" s="82">
        <v>7305</v>
      </c>
      <c r="K1408" s="86">
        <v>0</v>
      </c>
      <c r="L1408" s="82"/>
      <c r="M1408" s="82"/>
      <c r="N1408" s="82"/>
      <c r="O1408" s="82"/>
      <c r="P1408" s="82" t="s">
        <v>4981</v>
      </c>
      <c r="Q1408" s="86"/>
      <c r="R1408" s="82">
        <v>0</v>
      </c>
      <c r="S1408" s="86">
        <v>172320</v>
      </c>
      <c r="T1408" s="83">
        <v>45777</v>
      </c>
      <c r="U1408" s="82">
        <v>100</v>
      </c>
      <c r="V1408" s="82">
        <v>15328</v>
      </c>
      <c r="W1408" s="82" t="s">
        <v>4961</v>
      </c>
      <c r="X1408" s="82">
        <v>6342.0391</v>
      </c>
      <c r="Y1408" s="86">
        <v>109286017.56999999</v>
      </c>
      <c r="Z1408" s="86"/>
      <c r="AA1408" s="82">
        <v>7485</v>
      </c>
      <c r="AB1408" s="86">
        <v>-2.4</v>
      </c>
      <c r="AC1408" s="86">
        <v>125879760</v>
      </c>
      <c r="AD1408" s="86">
        <v>125879760</v>
      </c>
      <c r="AE1408" s="86">
        <v>0</v>
      </c>
      <c r="AF1408" s="86">
        <v>16593742.43</v>
      </c>
      <c r="AG1408" s="86">
        <v>19695502.43</v>
      </c>
      <c r="AH1408" s="86">
        <v>-3101760</v>
      </c>
      <c r="AI1408" s="86"/>
      <c r="AJ1408" s="86">
        <v>6712231478.8800001</v>
      </c>
      <c r="AK1408" s="82">
        <v>1.8754</v>
      </c>
      <c r="AL1408" s="82" t="s">
        <v>8591</v>
      </c>
      <c r="AM1408" s="82" t="s">
        <v>4979</v>
      </c>
      <c r="AN1408" s="82">
        <v>73293</v>
      </c>
      <c r="AO1408" s="82" t="s">
        <v>4982</v>
      </c>
      <c r="AP1408" s="82"/>
      <c r="AQ1408" s="83">
        <v>45686</v>
      </c>
      <c r="AR1408" s="83"/>
      <c r="AS1408" s="82">
        <v>0</v>
      </c>
      <c r="AT1408" s="82"/>
      <c r="AU1408" s="83">
        <v>45777</v>
      </c>
      <c r="AV1408" s="82" t="s">
        <v>4979</v>
      </c>
      <c r="AW1408" s="82">
        <v>10</v>
      </c>
      <c r="AX1408" s="83"/>
      <c r="AY1408" s="82" t="s">
        <v>4963</v>
      </c>
      <c r="AZ1408" s="82">
        <v>1</v>
      </c>
      <c r="BA1408" s="82"/>
      <c r="BB1408" s="82"/>
      <c r="BC1408" s="87"/>
      <c r="BD1408" s="87"/>
      <c r="BE1408" s="87"/>
      <c r="BF1408" s="87"/>
      <c r="BG1408" s="82" t="s">
        <v>4888</v>
      </c>
      <c r="BH1408" s="82" t="s">
        <v>8851</v>
      </c>
      <c r="BI1408" s="82"/>
      <c r="BJ1408" s="82"/>
      <c r="BK1408" s="82"/>
      <c r="BL1408" s="86">
        <v>125879760</v>
      </c>
      <c r="BM1408" s="82">
        <v>1.8754</v>
      </c>
      <c r="BN1408" s="82" t="s">
        <v>4983</v>
      </c>
      <c r="BO1408" s="82"/>
      <c r="BP1408" s="88"/>
      <c r="BQ1408" s="88"/>
      <c r="BR1408" s="88"/>
      <c r="BS1408" s="82"/>
      <c r="BT1408" s="85"/>
    </row>
    <row r="1409" spans="1:72" hidden="1">
      <c r="A1409" s="82" t="s">
        <v>5173</v>
      </c>
      <c r="B1409" s="82" t="s">
        <v>5174</v>
      </c>
      <c r="C1409" s="82" t="s">
        <v>603</v>
      </c>
      <c r="D1409" s="82" t="s">
        <v>8975</v>
      </c>
      <c r="E1409" s="82" t="s">
        <v>8976</v>
      </c>
      <c r="F1409" s="82" t="s">
        <v>4978</v>
      </c>
      <c r="G1409" s="83"/>
      <c r="H1409" s="84">
        <v>34061</v>
      </c>
      <c r="I1409" s="85"/>
      <c r="J1409" s="82">
        <v>2587.4</v>
      </c>
      <c r="K1409" s="86">
        <v>0</v>
      </c>
      <c r="L1409" s="82"/>
      <c r="M1409" s="82"/>
      <c r="N1409" s="82"/>
      <c r="O1409" s="82"/>
      <c r="P1409" s="82" t="s">
        <v>5005</v>
      </c>
      <c r="Q1409" s="86"/>
      <c r="R1409" s="82">
        <v>0</v>
      </c>
      <c r="S1409" s="86">
        <v>34061</v>
      </c>
      <c r="T1409" s="83">
        <v>45777</v>
      </c>
      <c r="U1409" s="82">
        <v>100</v>
      </c>
      <c r="V1409" s="82">
        <v>6517</v>
      </c>
      <c r="W1409" s="82" t="s">
        <v>4961</v>
      </c>
      <c r="X1409" s="82">
        <v>3754.1381000000001</v>
      </c>
      <c r="Y1409" s="86">
        <v>127869696.68000001</v>
      </c>
      <c r="Z1409" s="86"/>
      <c r="AA1409" s="82">
        <v>2644.2</v>
      </c>
      <c r="AB1409" s="86">
        <v>-2.15</v>
      </c>
      <c r="AC1409" s="86">
        <v>88129431.400000006</v>
      </c>
      <c r="AD1409" s="86">
        <v>88129431.400000006</v>
      </c>
      <c r="AE1409" s="86">
        <v>0</v>
      </c>
      <c r="AF1409" s="86">
        <v>-39740265.280000001</v>
      </c>
      <c r="AG1409" s="86">
        <v>-37805600.479999997</v>
      </c>
      <c r="AH1409" s="86">
        <v>-1934664.8</v>
      </c>
      <c r="AI1409" s="86"/>
      <c r="AJ1409" s="86">
        <v>6712231478.8800001</v>
      </c>
      <c r="AK1409" s="82">
        <v>1.3129999999999999</v>
      </c>
      <c r="AL1409" s="82" t="s">
        <v>8977</v>
      </c>
      <c r="AM1409" s="82" t="s">
        <v>4979</v>
      </c>
      <c r="AN1409" s="82">
        <v>6430</v>
      </c>
      <c r="AO1409" s="82" t="s">
        <v>5006</v>
      </c>
      <c r="AP1409" s="82"/>
      <c r="AQ1409" s="83">
        <v>45597</v>
      </c>
      <c r="AR1409" s="83"/>
      <c r="AS1409" s="82">
        <v>0</v>
      </c>
      <c r="AT1409" s="82"/>
      <c r="AU1409" s="83">
        <v>45777</v>
      </c>
      <c r="AV1409" s="82" t="s">
        <v>4979</v>
      </c>
      <c r="AW1409" s="82">
        <v>1</v>
      </c>
      <c r="AX1409" s="83"/>
      <c r="AY1409" s="82" t="s">
        <v>4963</v>
      </c>
      <c r="AZ1409" s="82">
        <v>1</v>
      </c>
      <c r="BA1409" s="82"/>
      <c r="BB1409" s="82"/>
      <c r="BC1409" s="87"/>
      <c r="BD1409" s="87"/>
      <c r="BE1409" s="87"/>
      <c r="BF1409" s="87"/>
      <c r="BG1409" s="82" t="s">
        <v>4888</v>
      </c>
      <c r="BH1409" s="82" t="s">
        <v>8851</v>
      </c>
      <c r="BI1409" s="82"/>
      <c r="BJ1409" s="82"/>
      <c r="BK1409" s="82"/>
      <c r="BL1409" s="86">
        <v>88129431.400000006</v>
      </c>
      <c r="BM1409" s="82">
        <v>1.3129999999999999</v>
      </c>
      <c r="BN1409" s="82" t="s">
        <v>4980</v>
      </c>
      <c r="BO1409" s="82"/>
      <c r="BP1409" s="88"/>
      <c r="BQ1409" s="88"/>
      <c r="BR1409" s="88"/>
      <c r="BS1409" s="82"/>
      <c r="BT1409" s="85"/>
    </row>
    <row r="1410" spans="1:72" hidden="1">
      <c r="A1410" s="82" t="s">
        <v>5173</v>
      </c>
      <c r="B1410" s="82" t="s">
        <v>5174</v>
      </c>
      <c r="C1410" s="82" t="s">
        <v>609</v>
      </c>
      <c r="D1410" s="82" t="s">
        <v>8445</v>
      </c>
      <c r="E1410" s="82" t="s">
        <v>8446</v>
      </c>
      <c r="F1410" s="82" t="s">
        <v>4978</v>
      </c>
      <c r="G1410" s="83"/>
      <c r="H1410" s="84">
        <v>71201</v>
      </c>
      <c r="I1410" s="85"/>
      <c r="J1410" s="82">
        <v>673.7</v>
      </c>
      <c r="K1410" s="86">
        <v>0</v>
      </c>
      <c r="L1410" s="82"/>
      <c r="M1410" s="82"/>
      <c r="N1410" s="82"/>
      <c r="O1410" s="82"/>
      <c r="P1410" s="82" t="s">
        <v>8447</v>
      </c>
      <c r="Q1410" s="86"/>
      <c r="R1410" s="82">
        <v>0</v>
      </c>
      <c r="S1410" s="86">
        <v>356005</v>
      </c>
      <c r="T1410" s="83">
        <v>45777</v>
      </c>
      <c r="U1410" s="82">
        <v>100</v>
      </c>
      <c r="V1410" s="82">
        <v>6518</v>
      </c>
      <c r="W1410" s="82" t="s">
        <v>4961</v>
      </c>
      <c r="X1410" s="82">
        <v>951.1857</v>
      </c>
      <c r="Y1410" s="86">
        <v>67725371.519999996</v>
      </c>
      <c r="Z1410" s="86"/>
      <c r="AA1410" s="82">
        <v>687.05</v>
      </c>
      <c r="AB1410" s="86">
        <v>-1.94</v>
      </c>
      <c r="AC1410" s="86">
        <v>47968113.700000003</v>
      </c>
      <c r="AD1410" s="86">
        <v>47968113.700000003</v>
      </c>
      <c r="AE1410" s="86">
        <v>0</v>
      </c>
      <c r="AF1410" s="86">
        <v>-19757257.82</v>
      </c>
      <c r="AG1410" s="86">
        <v>-18806724.469999999</v>
      </c>
      <c r="AH1410" s="86">
        <v>-950533.35</v>
      </c>
      <c r="AI1410" s="86"/>
      <c r="AJ1410" s="86">
        <v>6712231478.8800001</v>
      </c>
      <c r="AK1410" s="82">
        <v>0.71460000000000001</v>
      </c>
      <c r="AL1410" s="82" t="s">
        <v>8448</v>
      </c>
      <c r="AM1410" s="82" t="s">
        <v>4979</v>
      </c>
      <c r="AN1410" s="82">
        <v>6445</v>
      </c>
      <c r="AO1410" s="82" t="s">
        <v>8449</v>
      </c>
      <c r="AP1410" s="82"/>
      <c r="AQ1410" s="83">
        <v>45693</v>
      </c>
      <c r="AR1410" s="83"/>
      <c r="AS1410" s="82">
        <v>0</v>
      </c>
      <c r="AT1410" s="82"/>
      <c r="AU1410" s="83">
        <v>45777</v>
      </c>
      <c r="AV1410" s="82" t="s">
        <v>4979</v>
      </c>
      <c r="AW1410" s="82">
        <v>5</v>
      </c>
      <c r="AX1410" s="83"/>
      <c r="AY1410" s="82" t="s">
        <v>4963</v>
      </c>
      <c r="AZ1410" s="82">
        <v>1</v>
      </c>
      <c r="BA1410" s="82"/>
      <c r="BB1410" s="82"/>
      <c r="BC1410" s="87"/>
      <c r="BD1410" s="87"/>
      <c r="BE1410" s="87"/>
      <c r="BF1410" s="87"/>
      <c r="BG1410" s="82" t="s">
        <v>4888</v>
      </c>
      <c r="BH1410" s="82" t="s">
        <v>8851</v>
      </c>
      <c r="BI1410" s="82"/>
      <c r="BJ1410" s="82"/>
      <c r="BK1410" s="82"/>
      <c r="BL1410" s="86">
        <v>47968113.700000003</v>
      </c>
      <c r="BM1410" s="82">
        <v>0.71460000000000001</v>
      </c>
      <c r="BN1410" s="82" t="s">
        <v>8400</v>
      </c>
      <c r="BO1410" s="82"/>
      <c r="BP1410" s="88"/>
      <c r="BQ1410" s="88"/>
      <c r="BR1410" s="88"/>
      <c r="BS1410" s="82"/>
      <c r="BT1410" s="85"/>
    </row>
    <row r="1411" spans="1:72" hidden="1">
      <c r="A1411" s="82" t="s">
        <v>5173</v>
      </c>
      <c r="B1411" s="82" t="s">
        <v>5174</v>
      </c>
      <c r="C1411" s="82" t="s">
        <v>645</v>
      </c>
      <c r="D1411" s="82" t="s">
        <v>5412</v>
      </c>
      <c r="E1411" s="82" t="s">
        <v>8820</v>
      </c>
      <c r="F1411" s="82" t="s">
        <v>4978</v>
      </c>
      <c r="G1411" s="83"/>
      <c r="H1411" s="84">
        <v>35047</v>
      </c>
      <c r="I1411" s="85"/>
      <c r="J1411" s="82">
        <v>2895.4</v>
      </c>
      <c r="K1411" s="86">
        <v>0</v>
      </c>
      <c r="L1411" s="82"/>
      <c r="M1411" s="82"/>
      <c r="N1411" s="82"/>
      <c r="O1411" s="82"/>
      <c r="P1411" s="82" t="s">
        <v>5131</v>
      </c>
      <c r="Q1411" s="86"/>
      <c r="R1411" s="82">
        <v>0</v>
      </c>
      <c r="S1411" s="86">
        <v>70094</v>
      </c>
      <c r="T1411" s="83">
        <v>45777</v>
      </c>
      <c r="U1411" s="82">
        <v>100</v>
      </c>
      <c r="V1411" s="82">
        <v>6523</v>
      </c>
      <c r="W1411" s="82" t="s">
        <v>4961</v>
      </c>
      <c r="X1411" s="82">
        <v>2776.9913000000001</v>
      </c>
      <c r="Y1411" s="86">
        <v>97325215.780000001</v>
      </c>
      <c r="Z1411" s="86"/>
      <c r="AA1411" s="82">
        <v>2899.9</v>
      </c>
      <c r="AB1411" s="86">
        <v>-0.16</v>
      </c>
      <c r="AC1411" s="86">
        <v>101475083.8</v>
      </c>
      <c r="AD1411" s="86">
        <v>101475083.8</v>
      </c>
      <c r="AE1411" s="86">
        <v>0</v>
      </c>
      <c r="AF1411" s="86">
        <v>4149868.02</v>
      </c>
      <c r="AG1411" s="86">
        <v>4307579.5199999996</v>
      </c>
      <c r="AH1411" s="86">
        <v>-157711.5</v>
      </c>
      <c r="AI1411" s="86"/>
      <c r="AJ1411" s="86">
        <v>6712231478.8800001</v>
      </c>
      <c r="AK1411" s="82">
        <v>1.5118</v>
      </c>
      <c r="AL1411" s="82" t="s">
        <v>8821</v>
      </c>
      <c r="AM1411" s="82" t="s">
        <v>4979</v>
      </c>
      <c r="AN1411" s="82">
        <v>6471</v>
      </c>
      <c r="AO1411" s="82" t="s">
        <v>5015</v>
      </c>
      <c r="AP1411" s="82"/>
      <c r="AQ1411" s="83">
        <v>45701</v>
      </c>
      <c r="AR1411" s="83"/>
      <c r="AS1411" s="82">
        <v>0</v>
      </c>
      <c r="AT1411" s="82"/>
      <c r="AU1411" s="83">
        <v>45777</v>
      </c>
      <c r="AV1411" s="82" t="s">
        <v>4979</v>
      </c>
      <c r="AW1411" s="82">
        <v>2</v>
      </c>
      <c r="AX1411" s="83"/>
      <c r="AY1411" s="82" t="s">
        <v>4963</v>
      </c>
      <c r="AZ1411" s="82">
        <v>1</v>
      </c>
      <c r="BA1411" s="82"/>
      <c r="BB1411" s="82"/>
      <c r="BC1411" s="87"/>
      <c r="BD1411" s="87"/>
      <c r="BE1411" s="87"/>
      <c r="BF1411" s="87"/>
      <c r="BG1411" s="82" t="s">
        <v>4888</v>
      </c>
      <c r="BH1411" s="82" t="s">
        <v>8851</v>
      </c>
      <c r="BI1411" s="82"/>
      <c r="BJ1411" s="82"/>
      <c r="BK1411" s="82"/>
      <c r="BL1411" s="86">
        <v>101475083.8</v>
      </c>
      <c r="BM1411" s="82">
        <v>1.5118</v>
      </c>
      <c r="BN1411" s="82" t="s">
        <v>5002</v>
      </c>
      <c r="BO1411" s="82"/>
      <c r="BP1411" s="88"/>
      <c r="BQ1411" s="88"/>
      <c r="BR1411" s="88"/>
      <c r="BS1411" s="82"/>
      <c r="BT1411" s="85"/>
    </row>
    <row r="1412" spans="1:72" hidden="1">
      <c r="A1412" s="82" t="s">
        <v>5173</v>
      </c>
      <c r="B1412" s="82" t="s">
        <v>5174</v>
      </c>
      <c r="C1412" s="82" t="s">
        <v>743</v>
      </c>
      <c r="D1412" s="82" t="s">
        <v>8864</v>
      </c>
      <c r="E1412" s="82" t="s">
        <v>8865</v>
      </c>
      <c r="F1412" s="82" t="s">
        <v>4978</v>
      </c>
      <c r="G1412" s="83"/>
      <c r="H1412" s="84">
        <v>9988</v>
      </c>
      <c r="I1412" s="85"/>
      <c r="J1412" s="82">
        <v>16452</v>
      </c>
      <c r="K1412" s="86">
        <v>0</v>
      </c>
      <c r="L1412" s="82"/>
      <c r="M1412" s="82"/>
      <c r="N1412" s="82"/>
      <c r="O1412" s="82"/>
      <c r="P1412" s="82" t="s">
        <v>8456</v>
      </c>
      <c r="Q1412" s="86"/>
      <c r="R1412" s="82">
        <v>0</v>
      </c>
      <c r="S1412" s="86">
        <v>19976</v>
      </c>
      <c r="T1412" s="83">
        <v>45777</v>
      </c>
      <c r="U1412" s="82">
        <v>100</v>
      </c>
      <c r="V1412" s="82">
        <v>82701</v>
      </c>
      <c r="W1412" s="82" t="s">
        <v>4961</v>
      </c>
      <c r="X1412" s="82">
        <v>7352.2163</v>
      </c>
      <c r="Y1412" s="86">
        <v>73433936.079999998</v>
      </c>
      <c r="Z1412" s="86"/>
      <c r="AA1412" s="82">
        <v>16614</v>
      </c>
      <c r="AB1412" s="86">
        <v>-0.98</v>
      </c>
      <c r="AC1412" s="86">
        <v>164322576</v>
      </c>
      <c r="AD1412" s="86">
        <v>164322576</v>
      </c>
      <c r="AE1412" s="86">
        <v>0</v>
      </c>
      <c r="AF1412" s="86">
        <v>90888639.920000002</v>
      </c>
      <c r="AG1412" s="86">
        <v>92506695.920000002</v>
      </c>
      <c r="AH1412" s="86">
        <v>-1618056</v>
      </c>
      <c r="AI1412" s="86"/>
      <c r="AJ1412" s="86">
        <v>6712231478.8800001</v>
      </c>
      <c r="AK1412" s="82">
        <v>2.4481000000000002</v>
      </c>
      <c r="AL1412" s="82" t="s">
        <v>8866</v>
      </c>
      <c r="AM1412" s="82" t="s">
        <v>4979</v>
      </c>
      <c r="AN1412" s="82">
        <v>782507</v>
      </c>
      <c r="AO1412" s="82" t="s">
        <v>4998</v>
      </c>
      <c r="AP1412" s="82"/>
      <c r="AQ1412" s="83">
        <v>45551</v>
      </c>
      <c r="AR1412" s="83"/>
      <c r="AS1412" s="82">
        <v>0</v>
      </c>
      <c r="AT1412" s="82"/>
      <c r="AU1412" s="83">
        <v>45777</v>
      </c>
      <c r="AV1412" s="82" t="s">
        <v>4979</v>
      </c>
      <c r="AW1412" s="82">
        <v>2</v>
      </c>
      <c r="AX1412" s="83"/>
      <c r="AY1412" s="82" t="s">
        <v>4963</v>
      </c>
      <c r="AZ1412" s="82">
        <v>1</v>
      </c>
      <c r="BA1412" s="82"/>
      <c r="BB1412" s="82"/>
      <c r="BC1412" s="87"/>
      <c r="BD1412" s="87"/>
      <c r="BE1412" s="87"/>
      <c r="BF1412" s="87"/>
      <c r="BG1412" s="82" t="s">
        <v>4888</v>
      </c>
      <c r="BH1412" s="82" t="s">
        <v>8851</v>
      </c>
      <c r="BI1412" s="82"/>
      <c r="BJ1412" s="82"/>
      <c r="BK1412" s="82"/>
      <c r="BL1412" s="86">
        <v>164322576</v>
      </c>
      <c r="BM1412" s="82">
        <v>2.4481000000000002</v>
      </c>
      <c r="BN1412" s="82" t="s">
        <v>4998</v>
      </c>
      <c r="BO1412" s="82"/>
      <c r="BP1412" s="88"/>
      <c r="BQ1412" s="88"/>
      <c r="BR1412" s="88"/>
      <c r="BS1412" s="82"/>
      <c r="BT1412" s="85"/>
    </row>
    <row r="1413" spans="1:72" hidden="1">
      <c r="A1413" s="82" t="s">
        <v>5173</v>
      </c>
      <c r="B1413" s="82" t="s">
        <v>5174</v>
      </c>
      <c r="C1413" s="82" t="s">
        <v>865</v>
      </c>
      <c r="D1413" s="82" t="s">
        <v>3396</v>
      </c>
      <c r="E1413" s="82" t="s">
        <v>8723</v>
      </c>
      <c r="F1413" s="82" t="s">
        <v>4978</v>
      </c>
      <c r="G1413" s="83"/>
      <c r="H1413" s="84">
        <v>8562</v>
      </c>
      <c r="I1413" s="85"/>
      <c r="J1413" s="82">
        <v>3259</v>
      </c>
      <c r="K1413" s="86">
        <v>0</v>
      </c>
      <c r="L1413" s="82"/>
      <c r="M1413" s="82"/>
      <c r="N1413" s="82"/>
      <c r="O1413" s="82"/>
      <c r="P1413" s="82" t="s">
        <v>8724</v>
      </c>
      <c r="Q1413" s="86"/>
      <c r="R1413" s="82">
        <v>0</v>
      </c>
      <c r="S1413" s="86">
        <v>85620</v>
      </c>
      <c r="T1413" s="83">
        <v>45777</v>
      </c>
      <c r="U1413" s="82">
        <v>100</v>
      </c>
      <c r="V1413" s="82">
        <v>6549</v>
      </c>
      <c r="W1413" s="82" t="s">
        <v>4961</v>
      </c>
      <c r="X1413" s="82">
        <v>2978.0095999999999</v>
      </c>
      <c r="Y1413" s="86">
        <v>25497718.300000001</v>
      </c>
      <c r="Z1413" s="86"/>
      <c r="AA1413" s="82">
        <v>3343.5</v>
      </c>
      <c r="AB1413" s="86">
        <v>-2.5299999999999998</v>
      </c>
      <c r="AC1413" s="86">
        <v>27903558</v>
      </c>
      <c r="AD1413" s="86">
        <v>27903558</v>
      </c>
      <c r="AE1413" s="86">
        <v>0</v>
      </c>
      <c r="AF1413" s="86">
        <v>2405839.7000000002</v>
      </c>
      <c r="AG1413" s="86">
        <v>3129328.7</v>
      </c>
      <c r="AH1413" s="86">
        <v>-723489</v>
      </c>
      <c r="AI1413" s="86"/>
      <c r="AJ1413" s="86">
        <v>6712231478.8800001</v>
      </c>
      <c r="AK1413" s="82">
        <v>0.41570000000000001</v>
      </c>
      <c r="AL1413" s="82" t="s">
        <v>8725</v>
      </c>
      <c r="AM1413" s="82" t="s">
        <v>4979</v>
      </c>
      <c r="AN1413" s="82">
        <v>6622</v>
      </c>
      <c r="AO1413" s="82" t="s">
        <v>8666</v>
      </c>
      <c r="AP1413" s="82"/>
      <c r="AQ1413" s="83">
        <v>45701</v>
      </c>
      <c r="AR1413" s="83"/>
      <c r="AS1413" s="82">
        <v>0</v>
      </c>
      <c r="AT1413" s="82"/>
      <c r="AU1413" s="83">
        <v>45777</v>
      </c>
      <c r="AV1413" s="82" t="s">
        <v>4979</v>
      </c>
      <c r="AW1413" s="82">
        <v>10</v>
      </c>
      <c r="AX1413" s="83"/>
      <c r="AY1413" s="82" t="s">
        <v>4963</v>
      </c>
      <c r="AZ1413" s="82">
        <v>1</v>
      </c>
      <c r="BA1413" s="82"/>
      <c r="BB1413" s="82"/>
      <c r="BC1413" s="87"/>
      <c r="BD1413" s="87"/>
      <c r="BE1413" s="87"/>
      <c r="BF1413" s="87"/>
      <c r="BG1413" s="82" t="s">
        <v>4888</v>
      </c>
      <c r="BH1413" s="82" t="s">
        <v>8851</v>
      </c>
      <c r="BI1413" s="82"/>
      <c r="BJ1413" s="82"/>
      <c r="BK1413" s="82"/>
      <c r="BL1413" s="86">
        <v>27903558</v>
      </c>
      <c r="BM1413" s="82">
        <v>0.41570000000000001</v>
      </c>
      <c r="BN1413" s="82" t="s">
        <v>5002</v>
      </c>
      <c r="BO1413" s="82"/>
      <c r="BP1413" s="88"/>
      <c r="BQ1413" s="88"/>
      <c r="BR1413" s="88"/>
      <c r="BS1413" s="82"/>
      <c r="BT1413" s="85"/>
    </row>
    <row r="1414" spans="1:72" hidden="1">
      <c r="A1414" s="82" t="s">
        <v>5173</v>
      </c>
      <c r="B1414" s="82" t="s">
        <v>5174</v>
      </c>
      <c r="C1414" s="82" t="s">
        <v>883</v>
      </c>
      <c r="D1414" s="82" t="s">
        <v>12395</v>
      </c>
      <c r="E1414" s="82" t="s">
        <v>8450</v>
      </c>
      <c r="F1414" s="82" t="s">
        <v>4978</v>
      </c>
      <c r="G1414" s="83"/>
      <c r="H1414" s="84">
        <v>117434</v>
      </c>
      <c r="I1414" s="85"/>
      <c r="J1414" s="82">
        <v>351.75</v>
      </c>
      <c r="K1414" s="86">
        <v>0</v>
      </c>
      <c r="L1414" s="82"/>
      <c r="M1414" s="82"/>
      <c r="N1414" s="82"/>
      <c r="O1414" s="82"/>
      <c r="P1414" s="82" t="s">
        <v>5003</v>
      </c>
      <c r="Q1414" s="86"/>
      <c r="R1414" s="82">
        <v>0</v>
      </c>
      <c r="S1414" s="86">
        <v>117434</v>
      </c>
      <c r="T1414" s="83">
        <v>45777</v>
      </c>
      <c r="U1414" s="82">
        <v>100</v>
      </c>
      <c r="V1414" s="82">
        <v>15317</v>
      </c>
      <c r="W1414" s="82" t="s">
        <v>4961</v>
      </c>
      <c r="X1414" s="82">
        <v>497.60289999999998</v>
      </c>
      <c r="Y1414" s="86">
        <v>58435503.93</v>
      </c>
      <c r="Z1414" s="86"/>
      <c r="AA1414" s="82">
        <v>369.95</v>
      </c>
      <c r="AB1414" s="86">
        <v>-4.92</v>
      </c>
      <c r="AC1414" s="86">
        <v>41307409.5</v>
      </c>
      <c r="AD1414" s="86">
        <v>41307409.5</v>
      </c>
      <c r="AE1414" s="86">
        <v>0</v>
      </c>
      <c r="AF1414" s="86">
        <v>-17128094.43</v>
      </c>
      <c r="AG1414" s="86">
        <v>-14990795.630000001</v>
      </c>
      <c r="AH1414" s="86">
        <v>-2137298.7999999998</v>
      </c>
      <c r="AI1414" s="86"/>
      <c r="AJ1414" s="86">
        <v>6712231478.8800001</v>
      </c>
      <c r="AK1414" s="82">
        <v>0.61539999999999995</v>
      </c>
      <c r="AL1414" s="82" t="s">
        <v>12396</v>
      </c>
      <c r="AM1414" s="82" t="s">
        <v>4979</v>
      </c>
      <c r="AN1414" s="82">
        <v>73280</v>
      </c>
      <c r="AO1414" s="82" t="s">
        <v>5004</v>
      </c>
      <c r="AP1414" s="82"/>
      <c r="AQ1414" s="83"/>
      <c r="AR1414" s="83"/>
      <c r="AS1414" s="82">
        <v>0</v>
      </c>
      <c r="AT1414" s="82"/>
      <c r="AU1414" s="83">
        <v>45777</v>
      </c>
      <c r="AV1414" s="82" t="s">
        <v>4979</v>
      </c>
      <c r="AW1414" s="82">
        <v>1</v>
      </c>
      <c r="AX1414" s="83"/>
      <c r="AY1414" s="82" t="s">
        <v>4963</v>
      </c>
      <c r="AZ1414" s="82">
        <v>1</v>
      </c>
      <c r="BA1414" s="82"/>
      <c r="BB1414" s="82"/>
      <c r="BC1414" s="87"/>
      <c r="BD1414" s="87"/>
      <c r="BE1414" s="87"/>
      <c r="BF1414" s="87"/>
      <c r="BG1414" s="82" t="s">
        <v>4888</v>
      </c>
      <c r="BH1414" s="82" t="s">
        <v>8851</v>
      </c>
      <c r="BI1414" s="82"/>
      <c r="BJ1414" s="82"/>
      <c r="BK1414" s="82"/>
      <c r="BL1414" s="86">
        <v>41307409.5</v>
      </c>
      <c r="BM1414" s="82">
        <v>0.61539999999999995</v>
      </c>
      <c r="BN1414" s="82" t="s">
        <v>4984</v>
      </c>
      <c r="BO1414" s="82"/>
      <c r="BP1414" s="88"/>
      <c r="BQ1414" s="88"/>
      <c r="BR1414" s="88"/>
      <c r="BS1414" s="82"/>
      <c r="BT1414" s="85"/>
    </row>
    <row r="1415" spans="1:72" hidden="1">
      <c r="A1415" s="82" t="s">
        <v>5173</v>
      </c>
      <c r="B1415" s="82" t="s">
        <v>5174</v>
      </c>
      <c r="C1415" s="82" t="s">
        <v>2121</v>
      </c>
      <c r="D1415" s="82" t="s">
        <v>8867</v>
      </c>
      <c r="E1415" s="82" t="s">
        <v>8868</v>
      </c>
      <c r="F1415" s="82" t="s">
        <v>4978</v>
      </c>
      <c r="G1415" s="83"/>
      <c r="H1415" s="84">
        <v>351055</v>
      </c>
      <c r="I1415" s="85"/>
      <c r="J1415" s="82">
        <v>194.37</v>
      </c>
      <c r="K1415" s="86">
        <v>0</v>
      </c>
      <c r="L1415" s="82"/>
      <c r="M1415" s="82"/>
      <c r="N1415" s="82"/>
      <c r="O1415" s="82"/>
      <c r="P1415" s="82" t="s">
        <v>8617</v>
      </c>
      <c r="Q1415" s="86"/>
      <c r="R1415" s="82">
        <v>0</v>
      </c>
      <c r="S1415" s="86">
        <v>351055</v>
      </c>
      <c r="T1415" s="83">
        <v>45777</v>
      </c>
      <c r="U1415" s="82">
        <v>100</v>
      </c>
      <c r="V1415" s="82">
        <v>137722</v>
      </c>
      <c r="W1415" s="82" t="s">
        <v>4961</v>
      </c>
      <c r="X1415" s="82">
        <v>157.893</v>
      </c>
      <c r="Y1415" s="86">
        <v>55429128.840000004</v>
      </c>
      <c r="Z1415" s="86"/>
      <c r="AA1415" s="82">
        <v>194.72</v>
      </c>
      <c r="AB1415" s="86">
        <v>-0.18</v>
      </c>
      <c r="AC1415" s="86">
        <v>68234560.349999994</v>
      </c>
      <c r="AD1415" s="86">
        <v>68234560.349999994</v>
      </c>
      <c r="AE1415" s="86">
        <v>0</v>
      </c>
      <c r="AF1415" s="86">
        <v>12805431.51</v>
      </c>
      <c r="AG1415" s="86">
        <v>12928300.76</v>
      </c>
      <c r="AH1415" s="86">
        <v>-122869.25</v>
      </c>
      <c r="AI1415" s="86"/>
      <c r="AJ1415" s="86">
        <v>6712231478.8800001</v>
      </c>
      <c r="AK1415" s="82">
        <v>1.0165999999999999</v>
      </c>
      <c r="AL1415" s="82" t="s">
        <v>8869</v>
      </c>
      <c r="AM1415" s="82" t="s">
        <v>4979</v>
      </c>
      <c r="AN1415" s="82">
        <v>793952</v>
      </c>
      <c r="AO1415" s="82" t="s">
        <v>5010</v>
      </c>
      <c r="AP1415" s="82"/>
      <c r="AQ1415" s="83"/>
      <c r="AR1415" s="83"/>
      <c r="AS1415" s="82">
        <v>0</v>
      </c>
      <c r="AT1415" s="82"/>
      <c r="AU1415" s="83">
        <v>45777</v>
      </c>
      <c r="AV1415" s="82" t="s">
        <v>4979</v>
      </c>
      <c r="AW1415" s="82">
        <v>1</v>
      </c>
      <c r="AX1415" s="83"/>
      <c r="AY1415" s="82" t="s">
        <v>4963</v>
      </c>
      <c r="AZ1415" s="82">
        <v>1</v>
      </c>
      <c r="BA1415" s="82"/>
      <c r="BB1415" s="82"/>
      <c r="BC1415" s="87"/>
      <c r="BD1415" s="87"/>
      <c r="BE1415" s="87"/>
      <c r="BF1415" s="87"/>
      <c r="BG1415" s="82" t="s">
        <v>4888</v>
      </c>
      <c r="BH1415" s="82" t="s">
        <v>8851</v>
      </c>
      <c r="BI1415" s="82"/>
      <c r="BJ1415" s="82"/>
      <c r="BK1415" s="82"/>
      <c r="BL1415" s="86">
        <v>68234560.349999994</v>
      </c>
      <c r="BM1415" s="82">
        <v>1.0165999999999999</v>
      </c>
      <c r="BN1415" s="82" t="s">
        <v>5011</v>
      </c>
      <c r="BO1415" s="82"/>
      <c r="BP1415" s="88"/>
      <c r="BQ1415" s="88"/>
      <c r="BR1415" s="88"/>
      <c r="BS1415" s="82"/>
      <c r="BT1415" s="85"/>
    </row>
    <row r="1416" spans="1:72" hidden="1">
      <c r="A1416" s="82" t="s">
        <v>5173</v>
      </c>
      <c r="B1416" s="82" t="s">
        <v>5174</v>
      </c>
      <c r="C1416" s="82" t="s">
        <v>1010</v>
      </c>
      <c r="D1416" s="82" t="s">
        <v>3409</v>
      </c>
      <c r="E1416" s="82" t="s">
        <v>9190</v>
      </c>
      <c r="F1416" s="82" t="s">
        <v>4978</v>
      </c>
      <c r="G1416" s="83"/>
      <c r="H1416" s="84">
        <v>39022</v>
      </c>
      <c r="I1416" s="85"/>
      <c r="J1416" s="82">
        <v>1381.2</v>
      </c>
      <c r="K1416" s="86">
        <v>0</v>
      </c>
      <c r="L1416" s="82"/>
      <c r="M1416" s="82"/>
      <c r="N1416" s="82"/>
      <c r="O1416" s="82"/>
      <c r="P1416" s="82" t="s">
        <v>4999</v>
      </c>
      <c r="Q1416" s="86"/>
      <c r="R1416" s="82">
        <v>0</v>
      </c>
      <c r="S1416" s="86">
        <v>39022</v>
      </c>
      <c r="T1416" s="83">
        <v>45777</v>
      </c>
      <c r="U1416" s="82">
        <v>100</v>
      </c>
      <c r="V1416" s="82">
        <v>6579</v>
      </c>
      <c r="W1416" s="82" t="s">
        <v>4961</v>
      </c>
      <c r="X1416" s="82">
        <v>1520.3957</v>
      </c>
      <c r="Y1416" s="86">
        <v>59328879.68</v>
      </c>
      <c r="Z1416" s="86"/>
      <c r="AA1416" s="82">
        <v>1384.4</v>
      </c>
      <c r="AB1416" s="86">
        <v>-0.23</v>
      </c>
      <c r="AC1416" s="86">
        <v>53897186.399999999</v>
      </c>
      <c r="AD1416" s="86">
        <v>53897186.399999999</v>
      </c>
      <c r="AE1416" s="86">
        <v>0</v>
      </c>
      <c r="AF1416" s="86">
        <v>-5431693.2800000003</v>
      </c>
      <c r="AG1416" s="86">
        <v>-5306822.88</v>
      </c>
      <c r="AH1416" s="86">
        <v>-124870.39999999999</v>
      </c>
      <c r="AI1416" s="86"/>
      <c r="AJ1416" s="86">
        <v>6712231478.8800001</v>
      </c>
      <c r="AK1416" s="82">
        <v>0.80300000000000005</v>
      </c>
      <c r="AL1416" s="82" t="s">
        <v>9191</v>
      </c>
      <c r="AM1416" s="82" t="s">
        <v>4979</v>
      </c>
      <c r="AN1416" s="82">
        <v>6764</v>
      </c>
      <c r="AO1416" s="82" t="s">
        <v>5000</v>
      </c>
      <c r="AP1416" s="82"/>
      <c r="AQ1416" s="83"/>
      <c r="AR1416" s="83"/>
      <c r="AS1416" s="82">
        <v>0</v>
      </c>
      <c r="AT1416" s="82"/>
      <c r="AU1416" s="83">
        <v>45777</v>
      </c>
      <c r="AV1416" s="82" t="s">
        <v>4979</v>
      </c>
      <c r="AW1416" s="82">
        <v>1</v>
      </c>
      <c r="AX1416" s="83"/>
      <c r="AY1416" s="82" t="s">
        <v>4963</v>
      </c>
      <c r="AZ1416" s="82">
        <v>1</v>
      </c>
      <c r="BA1416" s="82"/>
      <c r="BB1416" s="82"/>
      <c r="BC1416" s="87"/>
      <c r="BD1416" s="87"/>
      <c r="BE1416" s="87"/>
      <c r="BF1416" s="87"/>
      <c r="BG1416" s="82" t="s">
        <v>4888</v>
      </c>
      <c r="BH1416" s="82" t="s">
        <v>8851</v>
      </c>
      <c r="BI1416" s="82"/>
      <c r="BJ1416" s="82"/>
      <c r="BK1416" s="82"/>
      <c r="BL1416" s="86">
        <v>53897186.399999999</v>
      </c>
      <c r="BM1416" s="82">
        <v>0.80300000000000005</v>
      </c>
      <c r="BN1416" s="82" t="s">
        <v>4997</v>
      </c>
      <c r="BO1416" s="82"/>
      <c r="BP1416" s="88"/>
      <c r="BQ1416" s="88"/>
      <c r="BR1416" s="88"/>
      <c r="BS1416" s="82"/>
      <c r="BT1416" s="85"/>
    </row>
    <row r="1417" spans="1:72" hidden="1">
      <c r="A1417" s="82" t="s">
        <v>5173</v>
      </c>
      <c r="B1417" s="82" t="s">
        <v>5174</v>
      </c>
      <c r="C1417" s="82" t="s">
        <v>1023</v>
      </c>
      <c r="D1417" s="82" t="s">
        <v>20513</v>
      </c>
      <c r="E1417" s="82" t="s">
        <v>20514</v>
      </c>
      <c r="F1417" s="82" t="s">
        <v>4978</v>
      </c>
      <c r="G1417" s="83"/>
      <c r="H1417" s="84">
        <v>928475</v>
      </c>
      <c r="I1417" s="85"/>
      <c r="J1417" s="82">
        <v>87.19</v>
      </c>
      <c r="K1417" s="86">
        <v>0</v>
      </c>
      <c r="L1417" s="82"/>
      <c r="M1417" s="82"/>
      <c r="N1417" s="82"/>
      <c r="O1417" s="82"/>
      <c r="P1417" s="82" t="s">
        <v>9209</v>
      </c>
      <c r="Q1417" s="86"/>
      <c r="R1417" s="82">
        <v>0</v>
      </c>
      <c r="S1417" s="86">
        <v>928475</v>
      </c>
      <c r="T1417" s="83">
        <v>45777</v>
      </c>
      <c r="U1417" s="82">
        <v>100</v>
      </c>
      <c r="V1417" s="82">
        <v>6568</v>
      </c>
      <c r="W1417" s="82" t="s">
        <v>4961</v>
      </c>
      <c r="X1417" s="82">
        <v>86.816500000000005</v>
      </c>
      <c r="Y1417" s="86">
        <v>80606926.849999994</v>
      </c>
      <c r="Z1417" s="86"/>
      <c r="AA1417" s="82">
        <v>89.4</v>
      </c>
      <c r="AB1417" s="86">
        <v>-2.4700000000000002</v>
      </c>
      <c r="AC1417" s="86">
        <v>80953735.25</v>
      </c>
      <c r="AD1417" s="86">
        <v>80953735.25</v>
      </c>
      <c r="AE1417" s="86">
        <v>0</v>
      </c>
      <c r="AF1417" s="86">
        <v>346808.4</v>
      </c>
      <c r="AG1417" s="86">
        <v>2398738.15</v>
      </c>
      <c r="AH1417" s="86">
        <v>-2051929.75</v>
      </c>
      <c r="AI1417" s="86"/>
      <c r="AJ1417" s="86">
        <v>6712231478.8800001</v>
      </c>
      <c r="AK1417" s="82">
        <v>1.2060999999999999</v>
      </c>
      <c r="AL1417" s="82" t="s">
        <v>9210</v>
      </c>
      <c r="AM1417" s="82" t="s">
        <v>4979</v>
      </c>
      <c r="AN1417" s="82">
        <v>6774</v>
      </c>
      <c r="AO1417" s="82" t="s">
        <v>8399</v>
      </c>
      <c r="AP1417" s="82"/>
      <c r="AQ1417" s="83"/>
      <c r="AR1417" s="83"/>
      <c r="AS1417" s="82">
        <v>0</v>
      </c>
      <c r="AT1417" s="82"/>
      <c r="AU1417" s="83">
        <v>45777</v>
      </c>
      <c r="AV1417" s="82" t="s">
        <v>4979</v>
      </c>
      <c r="AW1417" s="82">
        <v>1</v>
      </c>
      <c r="AX1417" s="83"/>
      <c r="AY1417" s="82" t="s">
        <v>4963</v>
      </c>
      <c r="AZ1417" s="82">
        <v>1</v>
      </c>
      <c r="BA1417" s="82"/>
      <c r="BB1417" s="82"/>
      <c r="BC1417" s="87"/>
      <c r="BD1417" s="87"/>
      <c r="BE1417" s="87"/>
      <c r="BF1417" s="87"/>
      <c r="BG1417" s="82" t="s">
        <v>4888</v>
      </c>
      <c r="BH1417" s="82" t="s">
        <v>8851</v>
      </c>
      <c r="BI1417" s="82"/>
      <c r="BJ1417" s="82"/>
      <c r="BK1417" s="82"/>
      <c r="BL1417" s="86">
        <v>80953735.25</v>
      </c>
      <c r="BM1417" s="82">
        <v>1.2060999999999999</v>
      </c>
      <c r="BN1417" s="82" t="s">
        <v>8400</v>
      </c>
      <c r="BO1417" s="82"/>
      <c r="BP1417" s="88"/>
      <c r="BQ1417" s="88"/>
      <c r="BR1417" s="88"/>
      <c r="BS1417" s="82"/>
      <c r="BT1417" s="85"/>
    </row>
    <row r="1418" spans="1:72" hidden="1">
      <c r="A1418" s="82" t="s">
        <v>5173</v>
      </c>
      <c r="B1418" s="82" t="s">
        <v>5174</v>
      </c>
      <c r="C1418" s="82" t="s">
        <v>1043</v>
      </c>
      <c r="D1418" s="82" t="s">
        <v>5434</v>
      </c>
      <c r="E1418" s="82" t="s">
        <v>8453</v>
      </c>
      <c r="F1418" s="82" t="s">
        <v>4978</v>
      </c>
      <c r="G1418" s="83"/>
      <c r="H1418" s="84">
        <v>38796</v>
      </c>
      <c r="I1418" s="85"/>
      <c r="J1418" s="82">
        <v>2161.5</v>
      </c>
      <c r="K1418" s="86">
        <v>0</v>
      </c>
      <c r="L1418" s="82"/>
      <c r="M1418" s="82"/>
      <c r="N1418" s="82"/>
      <c r="O1418" s="82"/>
      <c r="P1418" s="82" t="s">
        <v>5007</v>
      </c>
      <c r="Q1418" s="86"/>
      <c r="R1418" s="82">
        <v>0</v>
      </c>
      <c r="S1418" s="86">
        <v>193980</v>
      </c>
      <c r="T1418" s="83">
        <v>45777</v>
      </c>
      <c r="U1418" s="82">
        <v>100</v>
      </c>
      <c r="V1418" s="82">
        <v>24665</v>
      </c>
      <c r="W1418" s="82" t="s">
        <v>4961</v>
      </c>
      <c r="X1418" s="82">
        <v>2543.6134000000002</v>
      </c>
      <c r="Y1418" s="86">
        <v>98682026.790000007</v>
      </c>
      <c r="Z1418" s="86"/>
      <c r="AA1418" s="82">
        <v>2099.1</v>
      </c>
      <c r="AB1418" s="86">
        <v>2.97</v>
      </c>
      <c r="AC1418" s="86">
        <v>83857554</v>
      </c>
      <c r="AD1418" s="86">
        <v>83857554</v>
      </c>
      <c r="AE1418" s="86">
        <v>0</v>
      </c>
      <c r="AF1418" s="86">
        <v>-14824472.789999999</v>
      </c>
      <c r="AG1418" s="86">
        <v>-17245343.190000001</v>
      </c>
      <c r="AH1418" s="86">
        <v>2420870.4</v>
      </c>
      <c r="AI1418" s="86"/>
      <c r="AJ1418" s="86">
        <v>6712231478.8800001</v>
      </c>
      <c r="AK1418" s="82">
        <v>1.2493000000000001</v>
      </c>
      <c r="AL1418" s="82" t="s">
        <v>8454</v>
      </c>
      <c r="AM1418" s="82" t="s">
        <v>4979</v>
      </c>
      <c r="AN1418" s="82">
        <v>6784</v>
      </c>
      <c r="AO1418" s="82" t="s">
        <v>5008</v>
      </c>
      <c r="AP1418" s="82"/>
      <c r="AQ1418" s="83"/>
      <c r="AR1418" s="83"/>
      <c r="AS1418" s="82">
        <v>0</v>
      </c>
      <c r="AT1418" s="82"/>
      <c r="AU1418" s="83">
        <v>45777</v>
      </c>
      <c r="AV1418" s="82" t="s">
        <v>4979</v>
      </c>
      <c r="AW1418" s="82">
        <v>5</v>
      </c>
      <c r="AX1418" s="83"/>
      <c r="AY1418" s="82" t="s">
        <v>4963</v>
      </c>
      <c r="AZ1418" s="82">
        <v>1</v>
      </c>
      <c r="BA1418" s="82"/>
      <c r="BB1418" s="82"/>
      <c r="BC1418" s="87"/>
      <c r="BD1418" s="87"/>
      <c r="BE1418" s="87"/>
      <c r="BF1418" s="87"/>
      <c r="BG1418" s="82" t="s">
        <v>4888</v>
      </c>
      <c r="BH1418" s="82" t="s">
        <v>8851</v>
      </c>
      <c r="BI1418" s="82"/>
      <c r="BJ1418" s="82"/>
      <c r="BK1418" s="82"/>
      <c r="BL1418" s="86">
        <v>83857554</v>
      </c>
      <c r="BM1418" s="82">
        <v>1.2493000000000001</v>
      </c>
      <c r="BN1418" s="82" t="s">
        <v>5008</v>
      </c>
      <c r="BO1418" s="82"/>
      <c r="BP1418" s="88"/>
      <c r="BQ1418" s="88"/>
      <c r="BR1418" s="88"/>
      <c r="BS1418" s="82"/>
      <c r="BT1418" s="85"/>
    </row>
    <row r="1419" spans="1:72" hidden="1">
      <c r="A1419" s="82" t="s">
        <v>5173</v>
      </c>
      <c r="B1419" s="82" t="s">
        <v>5174</v>
      </c>
      <c r="C1419" s="82" t="s">
        <v>1160</v>
      </c>
      <c r="D1419" s="82" t="s">
        <v>3384</v>
      </c>
      <c r="E1419" s="82" t="s">
        <v>8870</v>
      </c>
      <c r="F1419" s="82" t="s">
        <v>4978</v>
      </c>
      <c r="G1419" s="83"/>
      <c r="H1419" s="84">
        <v>26235</v>
      </c>
      <c r="I1419" s="85"/>
      <c r="J1419" s="82">
        <v>4374.3999999999996</v>
      </c>
      <c r="K1419" s="86">
        <v>0</v>
      </c>
      <c r="L1419" s="82"/>
      <c r="M1419" s="82"/>
      <c r="N1419" s="82"/>
      <c r="O1419" s="82"/>
      <c r="P1419" s="82" t="s">
        <v>8765</v>
      </c>
      <c r="Q1419" s="86"/>
      <c r="R1419" s="82">
        <v>0</v>
      </c>
      <c r="S1419" s="86">
        <v>131175</v>
      </c>
      <c r="T1419" s="83">
        <v>45777</v>
      </c>
      <c r="U1419" s="82">
        <v>100</v>
      </c>
      <c r="V1419" s="82">
        <v>95535</v>
      </c>
      <c r="W1419" s="82" t="s">
        <v>4961</v>
      </c>
      <c r="X1419" s="82">
        <v>3832.8112000000001</v>
      </c>
      <c r="Y1419" s="86">
        <v>100553800.54000001</v>
      </c>
      <c r="Z1419" s="86"/>
      <c r="AA1419" s="82">
        <v>4416</v>
      </c>
      <c r="AB1419" s="86">
        <v>-0.94</v>
      </c>
      <c r="AC1419" s="86">
        <v>114762384</v>
      </c>
      <c r="AD1419" s="86">
        <v>114762384</v>
      </c>
      <c r="AE1419" s="86">
        <v>0</v>
      </c>
      <c r="AF1419" s="86">
        <v>14208583.460000001</v>
      </c>
      <c r="AG1419" s="86">
        <v>15299959.460000001</v>
      </c>
      <c r="AH1419" s="86">
        <v>-1091376</v>
      </c>
      <c r="AI1419" s="86"/>
      <c r="AJ1419" s="86">
        <v>6712231478.8800001</v>
      </c>
      <c r="AK1419" s="82">
        <v>1.7098</v>
      </c>
      <c r="AL1419" s="82" t="s">
        <v>8871</v>
      </c>
      <c r="AM1419" s="82" t="s">
        <v>4979</v>
      </c>
      <c r="AN1419" s="82">
        <v>785073</v>
      </c>
      <c r="AO1419" s="82" t="s">
        <v>4989</v>
      </c>
      <c r="AP1419" s="82"/>
      <c r="AQ1419" s="83">
        <v>45460</v>
      </c>
      <c r="AR1419" s="83"/>
      <c r="AS1419" s="82">
        <v>0</v>
      </c>
      <c r="AT1419" s="82"/>
      <c r="AU1419" s="83">
        <v>45777</v>
      </c>
      <c r="AV1419" s="82" t="s">
        <v>4979</v>
      </c>
      <c r="AW1419" s="82">
        <v>5</v>
      </c>
      <c r="AX1419" s="83"/>
      <c r="AY1419" s="82" t="s">
        <v>4963</v>
      </c>
      <c r="AZ1419" s="82">
        <v>1</v>
      </c>
      <c r="BA1419" s="82"/>
      <c r="BB1419" s="82"/>
      <c r="BC1419" s="87"/>
      <c r="BD1419" s="87"/>
      <c r="BE1419" s="87"/>
      <c r="BF1419" s="87"/>
      <c r="BG1419" s="82" t="s">
        <v>4888</v>
      </c>
      <c r="BH1419" s="82" t="s">
        <v>8851</v>
      </c>
      <c r="BI1419" s="82"/>
      <c r="BJ1419" s="82"/>
      <c r="BK1419" s="82"/>
      <c r="BL1419" s="86">
        <v>114762384</v>
      </c>
      <c r="BM1419" s="82">
        <v>1.7098</v>
      </c>
      <c r="BN1419" s="82" t="s">
        <v>4964</v>
      </c>
      <c r="BO1419" s="82"/>
      <c r="BP1419" s="88"/>
      <c r="BQ1419" s="88"/>
      <c r="BR1419" s="88"/>
      <c r="BS1419" s="82"/>
      <c r="BT1419" s="85"/>
    </row>
    <row r="1420" spans="1:72" hidden="1">
      <c r="A1420" s="82" t="s">
        <v>5173</v>
      </c>
      <c r="B1420" s="82" t="s">
        <v>5174</v>
      </c>
      <c r="C1420" s="82" t="s">
        <v>1206</v>
      </c>
      <c r="D1420" s="82" t="s">
        <v>3393</v>
      </c>
      <c r="E1420" s="82" t="s">
        <v>8293</v>
      </c>
      <c r="F1420" s="82" t="s">
        <v>4978</v>
      </c>
      <c r="G1420" s="83"/>
      <c r="H1420" s="84">
        <v>248119</v>
      </c>
      <c r="I1420" s="85"/>
      <c r="J1420" s="82">
        <v>378.7</v>
      </c>
      <c r="K1420" s="86">
        <v>0</v>
      </c>
      <c r="L1420" s="82"/>
      <c r="M1420" s="82"/>
      <c r="N1420" s="82"/>
      <c r="O1420" s="82"/>
      <c r="P1420" s="82" t="s">
        <v>8294</v>
      </c>
      <c r="Q1420" s="86"/>
      <c r="R1420" s="82">
        <v>0</v>
      </c>
      <c r="S1420" s="86">
        <v>2481190</v>
      </c>
      <c r="T1420" s="83">
        <v>45777</v>
      </c>
      <c r="U1420" s="82">
        <v>100</v>
      </c>
      <c r="V1420" s="82">
        <v>6606</v>
      </c>
      <c r="W1420" s="82" t="s">
        <v>4961</v>
      </c>
      <c r="X1420" s="82">
        <v>359.66199999999998</v>
      </c>
      <c r="Y1420" s="86">
        <v>89238980.370000005</v>
      </c>
      <c r="Z1420" s="86"/>
      <c r="AA1420" s="82">
        <v>391.1</v>
      </c>
      <c r="AB1420" s="86">
        <v>-3.17</v>
      </c>
      <c r="AC1420" s="86">
        <v>93962665.299999997</v>
      </c>
      <c r="AD1420" s="86">
        <v>93962665.299999997</v>
      </c>
      <c r="AE1420" s="86">
        <v>0</v>
      </c>
      <c r="AF1420" s="86">
        <v>4723684.93</v>
      </c>
      <c r="AG1420" s="86">
        <v>7800360.5300000003</v>
      </c>
      <c r="AH1420" s="86">
        <v>-3076675.6</v>
      </c>
      <c r="AI1420" s="86"/>
      <c r="AJ1420" s="86">
        <v>6712231478.8800001</v>
      </c>
      <c r="AK1420" s="82">
        <v>1.3998999999999999</v>
      </c>
      <c r="AL1420" s="82" t="s">
        <v>8463</v>
      </c>
      <c r="AM1420" s="82" t="s">
        <v>4979</v>
      </c>
      <c r="AN1420" s="82">
        <v>6923</v>
      </c>
      <c r="AO1420" s="82" t="s">
        <v>8295</v>
      </c>
      <c r="AP1420" s="82"/>
      <c r="AQ1420" s="83">
        <v>45512</v>
      </c>
      <c r="AR1420" s="83"/>
      <c r="AS1420" s="82">
        <v>0</v>
      </c>
      <c r="AT1420" s="82"/>
      <c r="AU1420" s="83">
        <v>45777</v>
      </c>
      <c r="AV1420" s="82" t="s">
        <v>4979</v>
      </c>
      <c r="AW1420" s="82">
        <v>10</v>
      </c>
      <c r="AX1420" s="83"/>
      <c r="AY1420" s="82" t="s">
        <v>4963</v>
      </c>
      <c r="AZ1420" s="82">
        <v>1</v>
      </c>
      <c r="BA1420" s="82"/>
      <c r="BB1420" s="82"/>
      <c r="BC1420" s="87"/>
      <c r="BD1420" s="87"/>
      <c r="BE1420" s="87"/>
      <c r="BF1420" s="87"/>
      <c r="BG1420" s="82" t="s">
        <v>4888</v>
      </c>
      <c r="BH1420" s="82" t="s">
        <v>8851</v>
      </c>
      <c r="BI1420" s="82"/>
      <c r="BJ1420" s="82"/>
      <c r="BK1420" s="82"/>
      <c r="BL1420" s="86">
        <v>93962665.299999997</v>
      </c>
      <c r="BM1420" s="82">
        <v>1.3998999999999999</v>
      </c>
      <c r="BN1420" s="82" t="s">
        <v>4975</v>
      </c>
      <c r="BO1420" s="82"/>
      <c r="BP1420" s="88"/>
      <c r="BQ1420" s="88"/>
      <c r="BR1420" s="88"/>
      <c r="BS1420" s="82"/>
      <c r="BT1420" s="85"/>
    </row>
    <row r="1421" spans="1:72" hidden="1">
      <c r="A1421" s="82" t="s">
        <v>5173</v>
      </c>
      <c r="B1421" s="82" t="s">
        <v>5174</v>
      </c>
      <c r="C1421" s="82" t="s">
        <v>1212</v>
      </c>
      <c r="D1421" s="82" t="s">
        <v>12417</v>
      </c>
      <c r="E1421" s="82" t="s">
        <v>9643</v>
      </c>
      <c r="F1421" s="82" t="s">
        <v>4978</v>
      </c>
      <c r="G1421" s="83"/>
      <c r="H1421" s="84">
        <v>95095</v>
      </c>
      <c r="I1421" s="85"/>
      <c r="J1421" s="82">
        <v>439.2</v>
      </c>
      <c r="K1421" s="86">
        <v>0</v>
      </c>
      <c r="L1421" s="82"/>
      <c r="M1421" s="82"/>
      <c r="N1421" s="82"/>
      <c r="O1421" s="82"/>
      <c r="P1421" s="82" t="s">
        <v>12418</v>
      </c>
      <c r="Q1421" s="86"/>
      <c r="R1421" s="82">
        <v>0</v>
      </c>
      <c r="S1421" s="86">
        <v>190190</v>
      </c>
      <c r="T1421" s="83">
        <v>45777</v>
      </c>
      <c r="U1421" s="82">
        <v>100</v>
      </c>
      <c r="V1421" s="82">
        <v>6608</v>
      </c>
      <c r="W1421" s="82" t="s">
        <v>4961</v>
      </c>
      <c r="X1421" s="82">
        <v>508.24990000000003</v>
      </c>
      <c r="Y1421" s="86">
        <v>48332024.990000002</v>
      </c>
      <c r="Z1421" s="86"/>
      <c r="AA1421" s="82">
        <v>445.45</v>
      </c>
      <c r="AB1421" s="86">
        <v>-1.4</v>
      </c>
      <c r="AC1421" s="86">
        <v>41765724</v>
      </c>
      <c r="AD1421" s="86">
        <v>41765724</v>
      </c>
      <c r="AE1421" s="86">
        <v>0</v>
      </c>
      <c r="AF1421" s="86">
        <v>-6566300.9900000002</v>
      </c>
      <c r="AG1421" s="86">
        <v>-5971957.2400000002</v>
      </c>
      <c r="AH1421" s="86">
        <v>-594343.75</v>
      </c>
      <c r="AI1421" s="86"/>
      <c r="AJ1421" s="86">
        <v>6712231478.8800001</v>
      </c>
      <c r="AK1421" s="82">
        <v>0.62219999999999998</v>
      </c>
      <c r="AL1421" s="82" t="s">
        <v>12419</v>
      </c>
      <c r="AM1421" s="82" t="s">
        <v>4979</v>
      </c>
      <c r="AN1421" s="82">
        <v>6927</v>
      </c>
      <c r="AO1421" s="82" t="s">
        <v>8461</v>
      </c>
      <c r="AP1421" s="82"/>
      <c r="AQ1421" s="83"/>
      <c r="AR1421" s="83"/>
      <c r="AS1421" s="82">
        <v>0</v>
      </c>
      <c r="AT1421" s="82"/>
      <c r="AU1421" s="83">
        <v>45777</v>
      </c>
      <c r="AV1421" s="82" t="s">
        <v>4979</v>
      </c>
      <c r="AW1421" s="82">
        <v>2</v>
      </c>
      <c r="AX1421" s="83"/>
      <c r="AY1421" s="82" t="s">
        <v>4963</v>
      </c>
      <c r="AZ1421" s="82">
        <v>1</v>
      </c>
      <c r="BA1421" s="82"/>
      <c r="BB1421" s="82"/>
      <c r="BC1421" s="87"/>
      <c r="BD1421" s="87"/>
      <c r="BE1421" s="87"/>
      <c r="BF1421" s="87"/>
      <c r="BG1421" s="82" t="s">
        <v>4888</v>
      </c>
      <c r="BH1421" s="82" t="s">
        <v>8851</v>
      </c>
      <c r="BI1421" s="82"/>
      <c r="BJ1421" s="82"/>
      <c r="BK1421" s="82"/>
      <c r="BL1421" s="86">
        <v>41765724</v>
      </c>
      <c r="BM1421" s="82">
        <v>0.62219999999999998</v>
      </c>
      <c r="BN1421" s="82" t="s">
        <v>8462</v>
      </c>
      <c r="BO1421" s="82"/>
      <c r="BP1421" s="88"/>
      <c r="BQ1421" s="88"/>
      <c r="BR1421" s="88"/>
      <c r="BS1421" s="82"/>
      <c r="BT1421" s="85"/>
    </row>
    <row r="1422" spans="1:72" hidden="1">
      <c r="A1422" s="82" t="s">
        <v>5173</v>
      </c>
      <c r="B1422" s="82" t="s">
        <v>5174</v>
      </c>
      <c r="C1422" s="82" t="s">
        <v>1255</v>
      </c>
      <c r="D1422" s="82" t="s">
        <v>9482</v>
      </c>
      <c r="E1422" s="82" t="s">
        <v>9483</v>
      </c>
      <c r="F1422" s="82" t="s">
        <v>4978</v>
      </c>
      <c r="G1422" s="83"/>
      <c r="H1422" s="84">
        <v>129732</v>
      </c>
      <c r="I1422" s="85"/>
      <c r="J1422" s="82">
        <v>223.46</v>
      </c>
      <c r="K1422" s="86">
        <v>0</v>
      </c>
      <c r="L1422" s="82"/>
      <c r="M1422" s="82"/>
      <c r="N1422" s="82"/>
      <c r="O1422" s="82"/>
      <c r="P1422" s="82" t="s">
        <v>8287</v>
      </c>
      <c r="Q1422" s="86"/>
      <c r="R1422" s="82">
        <v>0</v>
      </c>
      <c r="S1422" s="86">
        <v>1297320</v>
      </c>
      <c r="T1422" s="83">
        <v>45777</v>
      </c>
      <c r="U1422" s="82">
        <v>100</v>
      </c>
      <c r="V1422" s="82">
        <v>78288</v>
      </c>
      <c r="W1422" s="82" t="s">
        <v>4961</v>
      </c>
      <c r="X1422" s="82">
        <v>238.84569999999999</v>
      </c>
      <c r="Y1422" s="86">
        <v>30985936.129999999</v>
      </c>
      <c r="Z1422" s="86"/>
      <c r="AA1422" s="82">
        <v>227.22</v>
      </c>
      <c r="AB1422" s="86">
        <v>-1.65</v>
      </c>
      <c r="AC1422" s="86">
        <v>28989912.719999999</v>
      </c>
      <c r="AD1422" s="86">
        <v>28989912.719999999</v>
      </c>
      <c r="AE1422" s="86">
        <v>0</v>
      </c>
      <c r="AF1422" s="86">
        <v>-1996023.41</v>
      </c>
      <c r="AG1422" s="86">
        <v>-1508231.09</v>
      </c>
      <c r="AH1422" s="86">
        <v>-487792.32</v>
      </c>
      <c r="AI1422" s="86"/>
      <c r="AJ1422" s="86">
        <v>6712231478.8800001</v>
      </c>
      <c r="AK1422" s="82">
        <v>0.43190000000000001</v>
      </c>
      <c r="AL1422" s="82" t="s">
        <v>9484</v>
      </c>
      <c r="AM1422" s="82" t="s">
        <v>4979</v>
      </c>
      <c r="AN1422" s="82">
        <v>75838</v>
      </c>
      <c r="AO1422" s="82" t="s">
        <v>8280</v>
      </c>
      <c r="AP1422" s="82"/>
      <c r="AQ1422" s="83">
        <v>45728</v>
      </c>
      <c r="AR1422" s="83"/>
      <c r="AS1422" s="82">
        <v>0</v>
      </c>
      <c r="AT1422" s="82"/>
      <c r="AU1422" s="83">
        <v>45777</v>
      </c>
      <c r="AV1422" s="82" t="s">
        <v>4979</v>
      </c>
      <c r="AW1422" s="82">
        <v>10</v>
      </c>
      <c r="AX1422" s="83"/>
      <c r="AY1422" s="82" t="s">
        <v>4963</v>
      </c>
      <c r="AZ1422" s="82">
        <v>1</v>
      </c>
      <c r="BA1422" s="82"/>
      <c r="BB1422" s="82"/>
      <c r="BC1422" s="87"/>
      <c r="BD1422" s="87"/>
      <c r="BE1422" s="87"/>
      <c r="BF1422" s="87"/>
      <c r="BG1422" s="82" t="s">
        <v>4888</v>
      </c>
      <c r="BH1422" s="82" t="s">
        <v>8851</v>
      </c>
      <c r="BI1422" s="82"/>
      <c r="BJ1422" s="82"/>
      <c r="BK1422" s="82"/>
      <c r="BL1422" s="86">
        <v>28989912.719999999</v>
      </c>
      <c r="BM1422" s="82">
        <v>0.43190000000000001</v>
      </c>
      <c r="BN1422" s="82" t="s">
        <v>4964</v>
      </c>
      <c r="BO1422" s="82"/>
      <c r="BP1422" s="88"/>
      <c r="BQ1422" s="88"/>
      <c r="BR1422" s="88"/>
      <c r="BS1422" s="82"/>
      <c r="BT1422" s="85"/>
    </row>
    <row r="1423" spans="1:72" hidden="1">
      <c r="A1423" s="82" t="s">
        <v>5173</v>
      </c>
      <c r="B1423" s="82" t="s">
        <v>5174</v>
      </c>
      <c r="C1423" s="82" t="s">
        <v>1285</v>
      </c>
      <c r="D1423" s="82" t="s">
        <v>5021</v>
      </c>
      <c r="E1423" s="82" t="s">
        <v>3354</v>
      </c>
      <c r="F1423" s="82" t="s">
        <v>4978</v>
      </c>
      <c r="G1423" s="83"/>
      <c r="H1423" s="84">
        <v>1607900</v>
      </c>
      <c r="I1423" s="85"/>
      <c r="J1423" s="82">
        <v>64.89</v>
      </c>
      <c r="K1423" s="86">
        <v>0</v>
      </c>
      <c r="L1423" s="82"/>
      <c r="M1423" s="82"/>
      <c r="N1423" s="82"/>
      <c r="O1423" s="82"/>
      <c r="P1423" s="82" t="s">
        <v>4960</v>
      </c>
      <c r="Q1423" s="86"/>
      <c r="R1423" s="82">
        <v>0</v>
      </c>
      <c r="S1423" s="86">
        <v>16079000</v>
      </c>
      <c r="T1423" s="83">
        <v>45777</v>
      </c>
      <c r="U1423" s="82">
        <v>100</v>
      </c>
      <c r="V1423" s="82">
        <v>51871</v>
      </c>
      <c r="W1423" s="82" t="s">
        <v>4961</v>
      </c>
      <c r="X1423" s="82">
        <v>77.218400000000003</v>
      </c>
      <c r="Y1423" s="86">
        <v>124159438.19</v>
      </c>
      <c r="Z1423" s="86"/>
      <c r="AA1423" s="82">
        <v>66.930000000000007</v>
      </c>
      <c r="AB1423" s="86">
        <v>-3.05</v>
      </c>
      <c r="AC1423" s="86">
        <v>104336631</v>
      </c>
      <c r="AD1423" s="86">
        <v>104336631</v>
      </c>
      <c r="AE1423" s="86">
        <v>0</v>
      </c>
      <c r="AF1423" s="86">
        <v>-19822807.190000001</v>
      </c>
      <c r="AG1423" s="86">
        <v>-16542691.189999999</v>
      </c>
      <c r="AH1423" s="86">
        <v>-3280116</v>
      </c>
      <c r="AI1423" s="86"/>
      <c r="AJ1423" s="86">
        <v>6712231478.8800001</v>
      </c>
      <c r="AK1423" s="82">
        <v>1.5544</v>
      </c>
      <c r="AL1423" s="82" t="s">
        <v>5022</v>
      </c>
      <c r="AM1423" s="82" t="s">
        <v>4979</v>
      </c>
      <c r="AN1423" s="82">
        <v>774218</v>
      </c>
      <c r="AO1423" s="82" t="s">
        <v>4962</v>
      </c>
      <c r="AP1423" s="82"/>
      <c r="AQ1423" s="83"/>
      <c r="AR1423" s="83"/>
      <c r="AS1423" s="82">
        <v>0</v>
      </c>
      <c r="AT1423" s="82"/>
      <c r="AU1423" s="83">
        <v>45777</v>
      </c>
      <c r="AV1423" s="82" t="s">
        <v>4979</v>
      </c>
      <c r="AW1423" s="82">
        <v>10</v>
      </c>
      <c r="AX1423" s="83"/>
      <c r="AY1423" s="82" t="s">
        <v>4963</v>
      </c>
      <c r="AZ1423" s="82">
        <v>1</v>
      </c>
      <c r="BA1423" s="82"/>
      <c r="BB1423" s="82"/>
      <c r="BC1423" s="87"/>
      <c r="BD1423" s="87"/>
      <c r="BE1423" s="87"/>
      <c r="BF1423" s="87"/>
      <c r="BG1423" s="82" t="s">
        <v>4888</v>
      </c>
      <c r="BH1423" s="82" t="s">
        <v>8851</v>
      </c>
      <c r="BI1423" s="82"/>
      <c r="BJ1423" s="82"/>
      <c r="BK1423" s="82"/>
      <c r="BL1423" s="86">
        <v>104336631</v>
      </c>
      <c r="BM1423" s="82">
        <v>1.5544</v>
      </c>
      <c r="BN1423" s="82" t="s">
        <v>4964</v>
      </c>
      <c r="BO1423" s="82"/>
      <c r="BP1423" s="88"/>
      <c r="BQ1423" s="88"/>
      <c r="BR1423" s="88"/>
      <c r="BS1423" s="82"/>
      <c r="BT1423" s="85"/>
    </row>
    <row r="1424" spans="1:72" hidden="1">
      <c r="A1424" s="82" t="s">
        <v>5173</v>
      </c>
      <c r="B1424" s="82" t="s">
        <v>5174</v>
      </c>
      <c r="C1424" s="82" t="s">
        <v>1331</v>
      </c>
      <c r="D1424" s="82" t="s">
        <v>3386</v>
      </c>
      <c r="E1424" s="82" t="s">
        <v>8872</v>
      </c>
      <c r="F1424" s="82" t="s">
        <v>4978</v>
      </c>
      <c r="G1424" s="83"/>
      <c r="H1424" s="84">
        <v>91471</v>
      </c>
      <c r="I1424" s="85"/>
      <c r="J1424" s="82">
        <v>565.79999999999995</v>
      </c>
      <c r="K1424" s="86">
        <v>0</v>
      </c>
      <c r="L1424" s="82"/>
      <c r="M1424" s="82"/>
      <c r="N1424" s="82"/>
      <c r="O1424" s="82"/>
      <c r="P1424" s="82" t="s">
        <v>4973</v>
      </c>
      <c r="Q1424" s="86"/>
      <c r="R1424" s="82">
        <v>0</v>
      </c>
      <c r="S1424" s="86">
        <v>914710</v>
      </c>
      <c r="T1424" s="83">
        <v>45777</v>
      </c>
      <c r="U1424" s="82">
        <v>100</v>
      </c>
      <c r="V1424" s="82">
        <v>15322</v>
      </c>
      <c r="W1424" s="82" t="s">
        <v>4961</v>
      </c>
      <c r="X1424" s="82">
        <v>532.5009</v>
      </c>
      <c r="Y1424" s="86">
        <v>48708392.659999996</v>
      </c>
      <c r="Z1424" s="86"/>
      <c r="AA1424" s="82">
        <v>577.35</v>
      </c>
      <c r="AB1424" s="86">
        <v>-2</v>
      </c>
      <c r="AC1424" s="86">
        <v>51754291.799999997</v>
      </c>
      <c r="AD1424" s="86">
        <v>51754291.799999997</v>
      </c>
      <c r="AE1424" s="86">
        <v>0</v>
      </c>
      <c r="AF1424" s="86">
        <v>3045899.14</v>
      </c>
      <c r="AG1424" s="86">
        <v>4102389.19</v>
      </c>
      <c r="AH1424" s="86">
        <v>-1056490.05</v>
      </c>
      <c r="AI1424" s="86"/>
      <c r="AJ1424" s="86">
        <v>6712231478.8800001</v>
      </c>
      <c r="AK1424" s="82">
        <v>0.77100000000000002</v>
      </c>
      <c r="AL1424" s="82" t="s">
        <v>8873</v>
      </c>
      <c r="AM1424" s="82" t="s">
        <v>4979</v>
      </c>
      <c r="AN1424" s="82">
        <v>73286</v>
      </c>
      <c r="AO1424" s="82" t="s">
        <v>4962</v>
      </c>
      <c r="AP1424" s="82"/>
      <c r="AQ1424" s="83">
        <v>45449</v>
      </c>
      <c r="AR1424" s="83"/>
      <c r="AS1424" s="82">
        <v>0</v>
      </c>
      <c r="AT1424" s="82"/>
      <c r="AU1424" s="83">
        <v>45777</v>
      </c>
      <c r="AV1424" s="82" t="s">
        <v>4979</v>
      </c>
      <c r="AW1424" s="82">
        <v>10</v>
      </c>
      <c r="AX1424" s="83"/>
      <c r="AY1424" s="82" t="s">
        <v>4963</v>
      </c>
      <c r="AZ1424" s="82">
        <v>1</v>
      </c>
      <c r="BA1424" s="82"/>
      <c r="BB1424" s="82"/>
      <c r="BC1424" s="87"/>
      <c r="BD1424" s="87"/>
      <c r="BE1424" s="87"/>
      <c r="BF1424" s="87"/>
      <c r="BG1424" s="82" t="s">
        <v>4888</v>
      </c>
      <c r="BH1424" s="82" t="s">
        <v>8851</v>
      </c>
      <c r="BI1424" s="82"/>
      <c r="BJ1424" s="82"/>
      <c r="BK1424" s="82"/>
      <c r="BL1424" s="86">
        <v>51754291.799999997</v>
      </c>
      <c r="BM1424" s="82">
        <v>0.77100000000000002</v>
      </c>
      <c r="BN1424" s="82" t="s">
        <v>4964</v>
      </c>
      <c r="BO1424" s="82"/>
      <c r="BP1424" s="88"/>
      <c r="BQ1424" s="88"/>
      <c r="BR1424" s="88"/>
      <c r="BS1424" s="82"/>
      <c r="BT1424" s="85"/>
    </row>
    <row r="1425" spans="1:72" hidden="1">
      <c r="A1425" s="82" t="s">
        <v>5173</v>
      </c>
      <c r="B1425" s="82" t="s">
        <v>5174</v>
      </c>
      <c r="C1425" s="82" t="s">
        <v>1413</v>
      </c>
      <c r="D1425" s="82" t="s">
        <v>8594</v>
      </c>
      <c r="E1425" s="82" t="s">
        <v>8595</v>
      </c>
      <c r="F1425" s="82" t="s">
        <v>4978</v>
      </c>
      <c r="G1425" s="83"/>
      <c r="H1425" s="84">
        <v>78397</v>
      </c>
      <c r="I1425" s="85"/>
      <c r="J1425" s="82">
        <v>751.5</v>
      </c>
      <c r="K1425" s="86">
        <v>0</v>
      </c>
      <c r="L1425" s="82"/>
      <c r="M1425" s="82"/>
      <c r="N1425" s="82"/>
      <c r="O1425" s="82"/>
      <c r="P1425" s="82" t="s">
        <v>8596</v>
      </c>
      <c r="Q1425" s="86"/>
      <c r="R1425" s="82">
        <v>0</v>
      </c>
      <c r="S1425" s="86">
        <v>156794</v>
      </c>
      <c r="T1425" s="83">
        <v>45777</v>
      </c>
      <c r="U1425" s="82">
        <v>100</v>
      </c>
      <c r="V1425" s="82">
        <v>112049</v>
      </c>
      <c r="W1425" s="82" t="s">
        <v>4961</v>
      </c>
      <c r="X1425" s="82">
        <v>717.98149999999998</v>
      </c>
      <c r="Y1425" s="86">
        <v>56287593.130000003</v>
      </c>
      <c r="Z1425" s="86"/>
      <c r="AA1425" s="82">
        <v>762.35</v>
      </c>
      <c r="AB1425" s="86">
        <v>-1.42</v>
      </c>
      <c r="AC1425" s="86">
        <v>58915345.5</v>
      </c>
      <c r="AD1425" s="86">
        <v>58915345.5</v>
      </c>
      <c r="AE1425" s="86">
        <v>0</v>
      </c>
      <c r="AF1425" s="86">
        <v>2627752.37</v>
      </c>
      <c r="AG1425" s="86">
        <v>3478359.82</v>
      </c>
      <c r="AH1425" s="86">
        <v>-850607.45</v>
      </c>
      <c r="AI1425" s="86"/>
      <c r="AJ1425" s="86">
        <v>6712231478.8800001</v>
      </c>
      <c r="AK1425" s="82">
        <v>0.87770000000000004</v>
      </c>
      <c r="AL1425" s="82" t="s">
        <v>8597</v>
      </c>
      <c r="AM1425" s="82" t="s">
        <v>4979</v>
      </c>
      <c r="AN1425" s="82">
        <v>788427</v>
      </c>
      <c r="AO1425" s="82" t="s">
        <v>5049</v>
      </c>
      <c r="AP1425" s="82"/>
      <c r="AQ1425" s="83"/>
      <c r="AR1425" s="83"/>
      <c r="AS1425" s="82">
        <v>0</v>
      </c>
      <c r="AT1425" s="82"/>
      <c r="AU1425" s="83">
        <v>45777</v>
      </c>
      <c r="AV1425" s="82" t="s">
        <v>4979</v>
      </c>
      <c r="AW1425" s="82">
        <v>2</v>
      </c>
      <c r="AX1425" s="83"/>
      <c r="AY1425" s="82" t="s">
        <v>4963</v>
      </c>
      <c r="AZ1425" s="82">
        <v>1</v>
      </c>
      <c r="BA1425" s="82"/>
      <c r="BB1425" s="82"/>
      <c r="BC1425" s="87"/>
      <c r="BD1425" s="87"/>
      <c r="BE1425" s="87"/>
      <c r="BF1425" s="87"/>
      <c r="BG1425" s="82" t="s">
        <v>4888</v>
      </c>
      <c r="BH1425" s="82" t="s">
        <v>8851</v>
      </c>
      <c r="BI1425" s="82"/>
      <c r="BJ1425" s="82"/>
      <c r="BK1425" s="82"/>
      <c r="BL1425" s="86">
        <v>58915345.5</v>
      </c>
      <c r="BM1425" s="82">
        <v>0.87770000000000004</v>
      </c>
      <c r="BN1425" s="82" t="s">
        <v>5011</v>
      </c>
      <c r="BO1425" s="82"/>
      <c r="BP1425" s="88"/>
      <c r="BQ1425" s="88"/>
      <c r="BR1425" s="88"/>
      <c r="BS1425" s="82"/>
      <c r="BT1425" s="85"/>
    </row>
    <row r="1426" spans="1:72" hidden="1">
      <c r="A1426" s="82" t="s">
        <v>5173</v>
      </c>
      <c r="B1426" s="82" t="s">
        <v>5174</v>
      </c>
      <c r="C1426" s="82" t="s">
        <v>1414</v>
      </c>
      <c r="D1426" s="82" t="s">
        <v>12420</v>
      </c>
      <c r="E1426" s="82" t="s">
        <v>12421</v>
      </c>
      <c r="F1426" s="82" t="s">
        <v>4978</v>
      </c>
      <c r="G1426" s="83"/>
      <c r="H1426" s="84">
        <v>174393</v>
      </c>
      <c r="I1426" s="85"/>
      <c r="J1426" s="82">
        <v>167.06</v>
      </c>
      <c r="K1426" s="86">
        <v>0</v>
      </c>
      <c r="L1426" s="82"/>
      <c r="M1426" s="82"/>
      <c r="N1426" s="82"/>
      <c r="O1426" s="82"/>
      <c r="P1426" s="82" t="s">
        <v>8287</v>
      </c>
      <c r="Q1426" s="86"/>
      <c r="R1426" s="82">
        <v>0</v>
      </c>
      <c r="S1426" s="86">
        <v>1743930</v>
      </c>
      <c r="T1426" s="83">
        <v>45777</v>
      </c>
      <c r="U1426" s="82">
        <v>100</v>
      </c>
      <c r="V1426" s="82">
        <v>163426</v>
      </c>
      <c r="W1426" s="82" t="s">
        <v>4961</v>
      </c>
      <c r="X1426" s="82">
        <v>233.40350000000001</v>
      </c>
      <c r="Y1426" s="86">
        <v>40703928.609999999</v>
      </c>
      <c r="Z1426" s="86"/>
      <c r="AA1426" s="82">
        <v>168.11</v>
      </c>
      <c r="AB1426" s="86">
        <v>-0.62</v>
      </c>
      <c r="AC1426" s="86">
        <v>29134094.579999998</v>
      </c>
      <c r="AD1426" s="86">
        <v>29134094.579999998</v>
      </c>
      <c r="AE1426" s="86">
        <v>0</v>
      </c>
      <c r="AF1426" s="86">
        <v>-11569834.029999999</v>
      </c>
      <c r="AG1426" s="86">
        <v>-11386721.380000001</v>
      </c>
      <c r="AH1426" s="86">
        <v>-183112.65</v>
      </c>
      <c r="AI1426" s="86"/>
      <c r="AJ1426" s="86">
        <v>6712231478.8800001</v>
      </c>
      <c r="AK1426" s="82">
        <v>0.434</v>
      </c>
      <c r="AL1426" s="82" t="s">
        <v>12422</v>
      </c>
      <c r="AM1426" s="82" t="s">
        <v>4979</v>
      </c>
      <c r="AN1426" s="82">
        <v>793738</v>
      </c>
      <c r="AO1426" s="82" t="s">
        <v>8280</v>
      </c>
      <c r="AP1426" s="82"/>
      <c r="AQ1426" s="83"/>
      <c r="AR1426" s="83"/>
      <c r="AS1426" s="82">
        <v>0</v>
      </c>
      <c r="AT1426" s="82"/>
      <c r="AU1426" s="83">
        <v>45777</v>
      </c>
      <c r="AV1426" s="82" t="s">
        <v>4979</v>
      </c>
      <c r="AW1426" s="82">
        <v>10</v>
      </c>
      <c r="AX1426" s="83"/>
      <c r="AY1426" s="82" t="s">
        <v>4963</v>
      </c>
      <c r="AZ1426" s="82">
        <v>1</v>
      </c>
      <c r="BA1426" s="82"/>
      <c r="BB1426" s="82"/>
      <c r="BC1426" s="87"/>
      <c r="BD1426" s="87"/>
      <c r="BE1426" s="87"/>
      <c r="BF1426" s="87"/>
      <c r="BG1426" s="82" t="s">
        <v>4888</v>
      </c>
      <c r="BH1426" s="82" t="s">
        <v>8851</v>
      </c>
      <c r="BI1426" s="82"/>
      <c r="BJ1426" s="82"/>
      <c r="BK1426" s="82"/>
      <c r="BL1426" s="86">
        <v>29134094.579999998</v>
      </c>
      <c r="BM1426" s="82">
        <v>0.434</v>
      </c>
      <c r="BN1426" s="82" t="s">
        <v>4964</v>
      </c>
      <c r="BO1426" s="82"/>
      <c r="BP1426" s="88"/>
      <c r="BQ1426" s="88"/>
      <c r="BR1426" s="88"/>
      <c r="BS1426" s="82"/>
      <c r="BT1426" s="85"/>
    </row>
    <row r="1427" spans="1:72" hidden="1">
      <c r="A1427" s="82" t="s">
        <v>5173</v>
      </c>
      <c r="B1427" s="82" t="s">
        <v>5174</v>
      </c>
      <c r="C1427" s="82" t="s">
        <v>1300</v>
      </c>
      <c r="D1427" s="82" t="s">
        <v>5591</v>
      </c>
      <c r="E1427" s="82" t="s">
        <v>8876</v>
      </c>
      <c r="F1427" s="82" t="s">
        <v>4978</v>
      </c>
      <c r="G1427" s="83"/>
      <c r="H1427" s="84">
        <v>180083</v>
      </c>
      <c r="I1427" s="85"/>
      <c r="J1427" s="82">
        <v>192.59</v>
      </c>
      <c r="K1427" s="86">
        <v>0</v>
      </c>
      <c r="L1427" s="82"/>
      <c r="M1427" s="82"/>
      <c r="N1427" s="82"/>
      <c r="O1427" s="82"/>
      <c r="P1427" s="82" t="s">
        <v>5089</v>
      </c>
      <c r="Q1427" s="86"/>
      <c r="R1427" s="82">
        <v>0</v>
      </c>
      <c r="S1427" s="86">
        <v>360166</v>
      </c>
      <c r="T1427" s="83">
        <v>45777</v>
      </c>
      <c r="U1427" s="82">
        <v>100</v>
      </c>
      <c r="V1427" s="82">
        <v>6633</v>
      </c>
      <c r="W1427" s="82" t="s">
        <v>4961</v>
      </c>
      <c r="X1427" s="82">
        <v>226.39859999999999</v>
      </c>
      <c r="Y1427" s="86">
        <v>40770531.969999999</v>
      </c>
      <c r="Z1427" s="86"/>
      <c r="AA1427" s="82">
        <v>185.04</v>
      </c>
      <c r="AB1427" s="86">
        <v>4.08</v>
      </c>
      <c r="AC1427" s="86">
        <v>34682184.969999999</v>
      </c>
      <c r="AD1427" s="86">
        <v>34682184.969999999</v>
      </c>
      <c r="AE1427" s="86">
        <v>0</v>
      </c>
      <c r="AF1427" s="86">
        <v>-6088347</v>
      </c>
      <c r="AG1427" s="86">
        <v>-7447973.6500000004</v>
      </c>
      <c r="AH1427" s="86">
        <v>1359626.65</v>
      </c>
      <c r="AI1427" s="86"/>
      <c r="AJ1427" s="86">
        <v>6712231478.8800001</v>
      </c>
      <c r="AK1427" s="82">
        <v>0.51670000000000005</v>
      </c>
      <c r="AL1427" s="82" t="s">
        <v>8877</v>
      </c>
      <c r="AM1427" s="82" t="s">
        <v>4979</v>
      </c>
      <c r="AN1427" s="82">
        <v>7067</v>
      </c>
      <c r="AO1427" s="82" t="s">
        <v>4974</v>
      </c>
      <c r="AP1427" s="82"/>
      <c r="AQ1427" s="83">
        <v>45607</v>
      </c>
      <c r="AR1427" s="83"/>
      <c r="AS1427" s="82">
        <v>0</v>
      </c>
      <c r="AT1427" s="82"/>
      <c r="AU1427" s="83">
        <v>45777</v>
      </c>
      <c r="AV1427" s="82" t="s">
        <v>4979</v>
      </c>
      <c r="AW1427" s="82">
        <v>2</v>
      </c>
      <c r="AX1427" s="83"/>
      <c r="AY1427" s="82" t="s">
        <v>4963</v>
      </c>
      <c r="AZ1427" s="82">
        <v>1</v>
      </c>
      <c r="BA1427" s="82"/>
      <c r="BB1427" s="82"/>
      <c r="BC1427" s="87"/>
      <c r="BD1427" s="87"/>
      <c r="BE1427" s="87"/>
      <c r="BF1427" s="87"/>
      <c r="BG1427" s="82" t="s">
        <v>4888</v>
      </c>
      <c r="BH1427" s="82" t="s">
        <v>8851</v>
      </c>
      <c r="BI1427" s="82"/>
      <c r="BJ1427" s="82"/>
      <c r="BK1427" s="82"/>
      <c r="BL1427" s="86">
        <v>34682184.969999999</v>
      </c>
      <c r="BM1427" s="82">
        <v>0.51670000000000005</v>
      </c>
      <c r="BN1427" s="82" t="s">
        <v>4975</v>
      </c>
      <c r="BO1427" s="82"/>
      <c r="BP1427" s="88"/>
      <c r="BQ1427" s="88"/>
      <c r="BR1427" s="88"/>
      <c r="BS1427" s="82"/>
      <c r="BT1427" s="85"/>
    </row>
    <row r="1428" spans="1:72" hidden="1">
      <c r="A1428" s="82" t="s">
        <v>5173</v>
      </c>
      <c r="B1428" s="82" t="s">
        <v>5174</v>
      </c>
      <c r="C1428" s="82" t="s">
        <v>1367</v>
      </c>
      <c r="D1428" s="82" t="s">
        <v>5426</v>
      </c>
      <c r="E1428" s="82" t="s">
        <v>8467</v>
      </c>
      <c r="F1428" s="82" t="s">
        <v>4978</v>
      </c>
      <c r="G1428" s="83"/>
      <c r="H1428" s="84">
        <v>340300</v>
      </c>
      <c r="I1428" s="85"/>
      <c r="J1428" s="82">
        <v>408.2</v>
      </c>
      <c r="K1428" s="86">
        <v>0</v>
      </c>
      <c r="L1428" s="82"/>
      <c r="M1428" s="82"/>
      <c r="N1428" s="82"/>
      <c r="O1428" s="82"/>
      <c r="P1428" s="82" t="s">
        <v>8468</v>
      </c>
      <c r="Q1428" s="86"/>
      <c r="R1428" s="82">
        <v>0</v>
      </c>
      <c r="S1428" s="86">
        <v>3403000</v>
      </c>
      <c r="T1428" s="83">
        <v>45777</v>
      </c>
      <c r="U1428" s="82">
        <v>100</v>
      </c>
      <c r="V1428" s="82">
        <v>24686</v>
      </c>
      <c r="W1428" s="82" t="s">
        <v>4961</v>
      </c>
      <c r="X1428" s="82">
        <v>312.42079999999999</v>
      </c>
      <c r="Y1428" s="86">
        <v>106316814.66</v>
      </c>
      <c r="Z1428" s="86"/>
      <c r="AA1428" s="82">
        <v>402.6</v>
      </c>
      <c r="AB1428" s="86">
        <v>1.39</v>
      </c>
      <c r="AC1428" s="86">
        <v>138910460</v>
      </c>
      <c r="AD1428" s="86">
        <v>138910460</v>
      </c>
      <c r="AE1428" s="86">
        <v>0</v>
      </c>
      <c r="AF1428" s="86">
        <v>32593645.34</v>
      </c>
      <c r="AG1428" s="86">
        <v>30687965.34</v>
      </c>
      <c r="AH1428" s="86">
        <v>1905680</v>
      </c>
      <c r="AI1428" s="86"/>
      <c r="AJ1428" s="86">
        <v>6712231478.8800001</v>
      </c>
      <c r="AK1428" s="82">
        <v>2.0695000000000001</v>
      </c>
      <c r="AL1428" s="82" t="s">
        <v>8469</v>
      </c>
      <c r="AM1428" s="82" t="s">
        <v>4979</v>
      </c>
      <c r="AN1428" s="82">
        <v>75309</v>
      </c>
      <c r="AO1428" s="82" t="s">
        <v>8441</v>
      </c>
      <c r="AP1428" s="82"/>
      <c r="AQ1428" s="83"/>
      <c r="AR1428" s="83"/>
      <c r="AS1428" s="82">
        <v>0</v>
      </c>
      <c r="AT1428" s="82"/>
      <c r="AU1428" s="83">
        <v>45777</v>
      </c>
      <c r="AV1428" s="82" t="s">
        <v>4979</v>
      </c>
      <c r="AW1428" s="82">
        <v>10</v>
      </c>
      <c r="AX1428" s="83"/>
      <c r="AY1428" s="82" t="s">
        <v>4963</v>
      </c>
      <c r="AZ1428" s="82">
        <v>1</v>
      </c>
      <c r="BA1428" s="82"/>
      <c r="BB1428" s="82"/>
      <c r="BC1428" s="87"/>
      <c r="BD1428" s="87"/>
      <c r="BE1428" s="87"/>
      <c r="BF1428" s="87"/>
      <c r="BG1428" s="82" t="s">
        <v>4888</v>
      </c>
      <c r="BH1428" s="82" t="s">
        <v>8851</v>
      </c>
      <c r="BI1428" s="82"/>
      <c r="BJ1428" s="82"/>
      <c r="BK1428" s="82"/>
      <c r="BL1428" s="86">
        <v>138910460</v>
      </c>
      <c r="BM1428" s="82">
        <v>2.0695000000000001</v>
      </c>
      <c r="BN1428" s="82" t="s">
        <v>8442</v>
      </c>
      <c r="BO1428" s="82"/>
      <c r="BP1428" s="88"/>
      <c r="BQ1428" s="88"/>
      <c r="BR1428" s="88"/>
      <c r="BS1428" s="82"/>
      <c r="BT1428" s="85"/>
    </row>
    <row r="1429" spans="1:72" hidden="1">
      <c r="A1429" s="82" t="s">
        <v>5173</v>
      </c>
      <c r="B1429" s="82" t="s">
        <v>5174</v>
      </c>
      <c r="C1429" s="82" t="s">
        <v>1409</v>
      </c>
      <c r="D1429" s="82" t="s">
        <v>12423</v>
      </c>
      <c r="E1429" s="82" t="s">
        <v>12424</v>
      </c>
      <c r="F1429" s="82" t="s">
        <v>4978</v>
      </c>
      <c r="G1429" s="83"/>
      <c r="H1429" s="84">
        <v>515117</v>
      </c>
      <c r="I1429" s="85"/>
      <c r="J1429" s="82">
        <v>45.6</v>
      </c>
      <c r="K1429" s="86">
        <v>0</v>
      </c>
      <c r="L1429" s="82"/>
      <c r="M1429" s="82"/>
      <c r="N1429" s="82"/>
      <c r="O1429" s="82"/>
      <c r="P1429" s="82" t="s">
        <v>4987</v>
      </c>
      <c r="Q1429" s="86"/>
      <c r="R1429" s="82">
        <v>0</v>
      </c>
      <c r="S1429" s="86">
        <v>515117</v>
      </c>
      <c r="T1429" s="83">
        <v>45777</v>
      </c>
      <c r="U1429" s="82">
        <v>100</v>
      </c>
      <c r="V1429" s="82">
        <v>154374</v>
      </c>
      <c r="W1429" s="82" t="s">
        <v>4961</v>
      </c>
      <c r="X1429" s="82">
        <v>63.259799999999998</v>
      </c>
      <c r="Y1429" s="86">
        <v>32586216.77</v>
      </c>
      <c r="Z1429" s="86"/>
      <c r="AA1429" s="82">
        <v>47.01</v>
      </c>
      <c r="AB1429" s="86">
        <v>-3</v>
      </c>
      <c r="AC1429" s="86">
        <v>23489335.199999999</v>
      </c>
      <c r="AD1429" s="86">
        <v>23489335.199999999</v>
      </c>
      <c r="AE1429" s="86">
        <v>0</v>
      </c>
      <c r="AF1429" s="86">
        <v>-9096881.5700000003</v>
      </c>
      <c r="AG1429" s="86">
        <v>-8370566.5999999996</v>
      </c>
      <c r="AH1429" s="86">
        <v>-726314.97</v>
      </c>
      <c r="AI1429" s="86"/>
      <c r="AJ1429" s="86">
        <v>6712231478.8800001</v>
      </c>
      <c r="AK1429" s="82">
        <v>0.34989999999999999</v>
      </c>
      <c r="AL1429" s="82" t="s">
        <v>12425</v>
      </c>
      <c r="AM1429" s="82" t="s">
        <v>4979</v>
      </c>
      <c r="AN1429" s="82">
        <v>74183</v>
      </c>
      <c r="AO1429" s="82" t="s">
        <v>4988</v>
      </c>
      <c r="AP1429" s="82"/>
      <c r="AQ1429" s="83">
        <v>45693</v>
      </c>
      <c r="AR1429" s="83"/>
      <c r="AS1429" s="82">
        <v>0</v>
      </c>
      <c r="AT1429" s="82"/>
      <c r="AU1429" s="83">
        <v>45777</v>
      </c>
      <c r="AV1429" s="82" t="s">
        <v>4979</v>
      </c>
      <c r="AW1429" s="82">
        <v>1</v>
      </c>
      <c r="AX1429" s="83"/>
      <c r="AY1429" s="82" t="s">
        <v>4963</v>
      </c>
      <c r="AZ1429" s="82">
        <v>1</v>
      </c>
      <c r="BA1429" s="82"/>
      <c r="BB1429" s="82"/>
      <c r="BC1429" s="87"/>
      <c r="BD1429" s="87"/>
      <c r="BE1429" s="87"/>
      <c r="BF1429" s="87"/>
      <c r="BG1429" s="82" t="s">
        <v>4888</v>
      </c>
      <c r="BH1429" s="82" t="s">
        <v>8851</v>
      </c>
      <c r="BI1429" s="82"/>
      <c r="BJ1429" s="82"/>
      <c r="BK1429" s="82"/>
      <c r="BL1429" s="86">
        <v>23489335.199999999</v>
      </c>
      <c r="BM1429" s="82">
        <v>0.34989999999999999</v>
      </c>
      <c r="BN1429" s="82" t="s">
        <v>4988</v>
      </c>
      <c r="BO1429" s="82"/>
      <c r="BP1429" s="88"/>
      <c r="BQ1429" s="88"/>
      <c r="BR1429" s="88"/>
      <c r="BS1429" s="82"/>
      <c r="BT1429" s="85"/>
    </row>
    <row r="1430" spans="1:72" hidden="1">
      <c r="A1430" s="82" t="s">
        <v>5173</v>
      </c>
      <c r="B1430" s="82" t="s">
        <v>5174</v>
      </c>
      <c r="C1430" s="82" t="s">
        <v>1527</v>
      </c>
      <c r="D1430" s="82" t="s">
        <v>5585</v>
      </c>
      <c r="E1430" s="82" t="s">
        <v>8598</v>
      </c>
      <c r="F1430" s="82" t="s">
        <v>4978</v>
      </c>
      <c r="G1430" s="83"/>
      <c r="H1430" s="84">
        <v>98611</v>
      </c>
      <c r="I1430" s="85"/>
      <c r="J1430" s="82">
        <v>715.4</v>
      </c>
      <c r="K1430" s="86">
        <v>0</v>
      </c>
      <c r="L1430" s="82"/>
      <c r="M1430" s="82"/>
      <c r="N1430" s="82"/>
      <c r="O1430" s="82"/>
      <c r="P1430" s="82" t="s">
        <v>8599</v>
      </c>
      <c r="Q1430" s="86"/>
      <c r="R1430" s="82">
        <v>0</v>
      </c>
      <c r="S1430" s="86">
        <v>197222</v>
      </c>
      <c r="T1430" s="83">
        <v>45777</v>
      </c>
      <c r="U1430" s="82">
        <v>100</v>
      </c>
      <c r="V1430" s="82">
        <v>143815</v>
      </c>
      <c r="W1430" s="82" t="s">
        <v>4961</v>
      </c>
      <c r="X1430" s="82">
        <v>495.07990000000001</v>
      </c>
      <c r="Y1430" s="86">
        <v>48820321.189999998</v>
      </c>
      <c r="Z1430" s="86"/>
      <c r="AA1430" s="82">
        <v>708.3</v>
      </c>
      <c r="AB1430" s="86">
        <v>1</v>
      </c>
      <c r="AC1430" s="86">
        <v>70546309.400000006</v>
      </c>
      <c r="AD1430" s="86">
        <v>70546309.400000006</v>
      </c>
      <c r="AE1430" s="86">
        <v>0</v>
      </c>
      <c r="AF1430" s="86">
        <v>21725988.210000001</v>
      </c>
      <c r="AG1430" s="86">
        <v>21025850.109999999</v>
      </c>
      <c r="AH1430" s="86">
        <v>700138.1</v>
      </c>
      <c r="AI1430" s="86"/>
      <c r="AJ1430" s="86">
        <v>6712231478.8800001</v>
      </c>
      <c r="AK1430" s="82">
        <v>1.0509999999999999</v>
      </c>
      <c r="AL1430" s="82" t="s">
        <v>8600</v>
      </c>
      <c r="AM1430" s="82" t="s">
        <v>4979</v>
      </c>
      <c r="AN1430" s="82">
        <v>72039</v>
      </c>
      <c r="AO1430" s="82" t="s">
        <v>5049</v>
      </c>
      <c r="AP1430" s="82"/>
      <c r="AQ1430" s="83">
        <v>45484</v>
      </c>
      <c r="AR1430" s="83"/>
      <c r="AS1430" s="82">
        <v>0</v>
      </c>
      <c r="AT1430" s="82"/>
      <c r="AU1430" s="83">
        <v>45777</v>
      </c>
      <c r="AV1430" s="82" t="s">
        <v>4979</v>
      </c>
      <c r="AW1430" s="82">
        <v>2</v>
      </c>
      <c r="AX1430" s="83"/>
      <c r="AY1430" s="82" t="s">
        <v>4963</v>
      </c>
      <c r="AZ1430" s="82">
        <v>1</v>
      </c>
      <c r="BA1430" s="82"/>
      <c r="BB1430" s="82"/>
      <c r="BC1430" s="87"/>
      <c r="BD1430" s="87"/>
      <c r="BE1430" s="87"/>
      <c r="BF1430" s="87"/>
      <c r="BG1430" s="82" t="s">
        <v>4888</v>
      </c>
      <c r="BH1430" s="82" t="s">
        <v>8851</v>
      </c>
      <c r="BI1430" s="82"/>
      <c r="BJ1430" s="82"/>
      <c r="BK1430" s="82"/>
      <c r="BL1430" s="86">
        <v>70546309.400000006</v>
      </c>
      <c r="BM1430" s="82">
        <v>1.0509999999999999</v>
      </c>
      <c r="BN1430" s="82" t="s">
        <v>5011</v>
      </c>
      <c r="BO1430" s="82"/>
      <c r="BP1430" s="88"/>
      <c r="BQ1430" s="88"/>
      <c r="BR1430" s="88"/>
      <c r="BS1430" s="82"/>
      <c r="BT1430" s="85"/>
    </row>
    <row r="1431" spans="1:72" hidden="1">
      <c r="A1431" s="82" t="s">
        <v>5173</v>
      </c>
      <c r="B1431" s="82" t="s">
        <v>5174</v>
      </c>
      <c r="C1431" s="82" t="s">
        <v>1552</v>
      </c>
      <c r="D1431" s="82" t="s">
        <v>9228</v>
      </c>
      <c r="E1431" s="82" t="s">
        <v>9229</v>
      </c>
      <c r="F1431" s="82" t="s">
        <v>4978</v>
      </c>
      <c r="G1431" s="83"/>
      <c r="H1431" s="84">
        <v>99306</v>
      </c>
      <c r="I1431" s="85"/>
      <c r="J1431" s="82">
        <v>516.54999999999995</v>
      </c>
      <c r="K1431" s="86">
        <v>0</v>
      </c>
      <c r="L1431" s="82"/>
      <c r="M1431" s="82"/>
      <c r="N1431" s="82"/>
      <c r="O1431" s="82"/>
      <c r="P1431" s="82" t="s">
        <v>8501</v>
      </c>
      <c r="Q1431" s="86"/>
      <c r="R1431" s="82">
        <v>0</v>
      </c>
      <c r="S1431" s="86">
        <v>993060</v>
      </c>
      <c r="T1431" s="83">
        <v>45777</v>
      </c>
      <c r="U1431" s="82">
        <v>100</v>
      </c>
      <c r="V1431" s="82">
        <v>151455</v>
      </c>
      <c r="W1431" s="82" t="s">
        <v>4961</v>
      </c>
      <c r="X1431" s="82">
        <v>505.25330000000002</v>
      </c>
      <c r="Y1431" s="86">
        <v>50174687.149999999</v>
      </c>
      <c r="Z1431" s="86"/>
      <c r="AA1431" s="82">
        <v>518.20000000000005</v>
      </c>
      <c r="AB1431" s="86">
        <v>-0.32</v>
      </c>
      <c r="AC1431" s="86">
        <v>51296514.299999997</v>
      </c>
      <c r="AD1431" s="86">
        <v>51296514.299999997</v>
      </c>
      <c r="AE1431" s="86">
        <v>0</v>
      </c>
      <c r="AF1431" s="86">
        <v>1121827.1499999999</v>
      </c>
      <c r="AG1431" s="86">
        <v>1285682.05</v>
      </c>
      <c r="AH1431" s="86">
        <v>-163854.9</v>
      </c>
      <c r="AI1431" s="86"/>
      <c r="AJ1431" s="86">
        <v>6712231478.8800001</v>
      </c>
      <c r="AK1431" s="82">
        <v>0.76419999999999999</v>
      </c>
      <c r="AL1431" s="82" t="s">
        <v>9230</v>
      </c>
      <c r="AM1431" s="82" t="s">
        <v>4979</v>
      </c>
      <c r="AN1431" s="82">
        <v>795891</v>
      </c>
      <c r="AO1431" s="82" t="s">
        <v>4998</v>
      </c>
      <c r="AP1431" s="82"/>
      <c r="AQ1431" s="83">
        <v>45512</v>
      </c>
      <c r="AR1431" s="83"/>
      <c r="AS1431" s="82">
        <v>0</v>
      </c>
      <c r="AT1431" s="82"/>
      <c r="AU1431" s="83">
        <v>45777</v>
      </c>
      <c r="AV1431" s="82" t="s">
        <v>4979</v>
      </c>
      <c r="AW1431" s="82">
        <v>10</v>
      </c>
      <c r="AX1431" s="83"/>
      <c r="AY1431" s="82" t="s">
        <v>4963</v>
      </c>
      <c r="AZ1431" s="82">
        <v>1</v>
      </c>
      <c r="BA1431" s="82"/>
      <c r="BB1431" s="82"/>
      <c r="BC1431" s="87"/>
      <c r="BD1431" s="87"/>
      <c r="BE1431" s="87"/>
      <c r="BF1431" s="87"/>
      <c r="BG1431" s="82" t="s">
        <v>4888</v>
      </c>
      <c r="BH1431" s="82" t="s">
        <v>8851</v>
      </c>
      <c r="BI1431" s="82"/>
      <c r="BJ1431" s="82"/>
      <c r="BK1431" s="82"/>
      <c r="BL1431" s="86">
        <v>51296514.299999997</v>
      </c>
      <c r="BM1431" s="82">
        <v>0.76419999999999999</v>
      </c>
      <c r="BN1431" s="82" t="s">
        <v>4998</v>
      </c>
      <c r="BO1431" s="82"/>
      <c r="BP1431" s="88"/>
      <c r="BQ1431" s="88"/>
      <c r="BR1431" s="88"/>
      <c r="BS1431" s="82"/>
      <c r="BT1431" s="85"/>
    </row>
    <row r="1432" spans="1:72" hidden="1">
      <c r="A1432" s="82" t="s">
        <v>5173</v>
      </c>
      <c r="B1432" s="82" t="s">
        <v>5174</v>
      </c>
      <c r="C1432" s="82" t="s">
        <v>1652</v>
      </c>
      <c r="D1432" s="82" t="s">
        <v>3398</v>
      </c>
      <c r="E1432" s="82" t="s">
        <v>8880</v>
      </c>
      <c r="F1432" s="82" t="s">
        <v>4978</v>
      </c>
      <c r="G1432" s="83"/>
      <c r="H1432" s="84">
        <v>42058</v>
      </c>
      <c r="I1432" s="85"/>
      <c r="J1432" s="82">
        <v>1253.5999999999999</v>
      </c>
      <c r="K1432" s="86">
        <v>0</v>
      </c>
      <c r="L1432" s="82"/>
      <c r="M1432" s="82"/>
      <c r="N1432" s="82"/>
      <c r="O1432" s="82"/>
      <c r="P1432" s="82" t="s">
        <v>4981</v>
      </c>
      <c r="Q1432" s="86"/>
      <c r="R1432" s="82">
        <v>0</v>
      </c>
      <c r="S1432" s="86">
        <v>420580</v>
      </c>
      <c r="T1432" s="83">
        <v>45777</v>
      </c>
      <c r="U1432" s="82">
        <v>100</v>
      </c>
      <c r="V1432" s="82">
        <v>102900</v>
      </c>
      <c r="W1432" s="82" t="s">
        <v>4961</v>
      </c>
      <c r="X1432" s="82">
        <v>1663.9585999999999</v>
      </c>
      <c r="Y1432" s="86">
        <v>69982769.709999993</v>
      </c>
      <c r="Z1432" s="86"/>
      <c r="AA1432" s="82">
        <v>1264.8</v>
      </c>
      <c r="AB1432" s="86">
        <v>-0.89</v>
      </c>
      <c r="AC1432" s="86">
        <v>52723908.799999997</v>
      </c>
      <c r="AD1432" s="86">
        <v>52723908.799999997</v>
      </c>
      <c r="AE1432" s="86">
        <v>0</v>
      </c>
      <c r="AF1432" s="86">
        <v>-17258860.91</v>
      </c>
      <c r="AG1432" s="86">
        <v>-16787811.309999999</v>
      </c>
      <c r="AH1432" s="86">
        <v>-471049.6</v>
      </c>
      <c r="AI1432" s="86"/>
      <c r="AJ1432" s="86">
        <v>6712231478.8800001</v>
      </c>
      <c r="AK1432" s="82">
        <v>0.78549999999999998</v>
      </c>
      <c r="AL1432" s="82" t="s">
        <v>8881</v>
      </c>
      <c r="AM1432" s="82" t="s">
        <v>4979</v>
      </c>
      <c r="AN1432" s="82">
        <v>786532</v>
      </c>
      <c r="AO1432" s="82" t="s">
        <v>4982</v>
      </c>
      <c r="AP1432" s="82"/>
      <c r="AQ1432" s="83">
        <v>45691</v>
      </c>
      <c r="AR1432" s="83"/>
      <c r="AS1432" s="82">
        <v>0</v>
      </c>
      <c r="AT1432" s="82"/>
      <c r="AU1432" s="83">
        <v>45777</v>
      </c>
      <c r="AV1432" s="82" t="s">
        <v>4979</v>
      </c>
      <c r="AW1432" s="82">
        <v>10</v>
      </c>
      <c r="AX1432" s="83"/>
      <c r="AY1432" s="82" t="s">
        <v>4963</v>
      </c>
      <c r="AZ1432" s="82">
        <v>1</v>
      </c>
      <c r="BA1432" s="82"/>
      <c r="BB1432" s="82"/>
      <c r="BC1432" s="87"/>
      <c r="BD1432" s="87"/>
      <c r="BE1432" s="87"/>
      <c r="BF1432" s="87"/>
      <c r="BG1432" s="82" t="s">
        <v>4888</v>
      </c>
      <c r="BH1432" s="82" t="s">
        <v>8851</v>
      </c>
      <c r="BI1432" s="82"/>
      <c r="BJ1432" s="82"/>
      <c r="BK1432" s="82"/>
      <c r="BL1432" s="86">
        <v>52723908.799999997</v>
      </c>
      <c r="BM1432" s="82">
        <v>0.78549999999999998</v>
      </c>
      <c r="BN1432" s="82" t="s">
        <v>4983</v>
      </c>
      <c r="BO1432" s="82"/>
      <c r="BP1432" s="88"/>
      <c r="BQ1432" s="88"/>
      <c r="BR1432" s="88"/>
      <c r="BS1432" s="82"/>
      <c r="BT1432" s="85"/>
    </row>
    <row r="1433" spans="1:72" hidden="1">
      <c r="A1433" s="82" t="s">
        <v>5173</v>
      </c>
      <c r="B1433" s="82" t="s">
        <v>5174</v>
      </c>
      <c r="C1433" s="82" t="s">
        <v>1678</v>
      </c>
      <c r="D1433" s="82" t="s">
        <v>9218</v>
      </c>
      <c r="E1433" s="82" t="s">
        <v>9581</v>
      </c>
      <c r="F1433" s="82" t="s">
        <v>4978</v>
      </c>
      <c r="G1433" s="83"/>
      <c r="H1433" s="84">
        <v>207062</v>
      </c>
      <c r="I1433" s="85"/>
      <c r="J1433" s="82">
        <v>164.17</v>
      </c>
      <c r="K1433" s="86">
        <v>0</v>
      </c>
      <c r="L1433" s="82"/>
      <c r="M1433" s="82"/>
      <c r="N1433" s="82"/>
      <c r="O1433" s="82"/>
      <c r="P1433" s="82" t="s">
        <v>8279</v>
      </c>
      <c r="Q1433" s="86"/>
      <c r="R1433" s="82">
        <v>0</v>
      </c>
      <c r="S1433" s="86">
        <v>2070620</v>
      </c>
      <c r="T1433" s="83">
        <v>45777</v>
      </c>
      <c r="U1433" s="82">
        <v>100</v>
      </c>
      <c r="V1433" s="82">
        <v>24689</v>
      </c>
      <c r="W1433" s="82" t="s">
        <v>4961</v>
      </c>
      <c r="X1433" s="82">
        <v>173.29040000000001</v>
      </c>
      <c r="Y1433" s="86">
        <v>35881856.280000001</v>
      </c>
      <c r="Z1433" s="86"/>
      <c r="AA1433" s="82">
        <v>167.83</v>
      </c>
      <c r="AB1433" s="86">
        <v>-2.1800000000000002</v>
      </c>
      <c r="AC1433" s="86">
        <v>33993368.539999999</v>
      </c>
      <c r="AD1433" s="86">
        <v>33993368.539999999</v>
      </c>
      <c r="AE1433" s="86">
        <v>0</v>
      </c>
      <c r="AF1433" s="86">
        <v>-1888487.74</v>
      </c>
      <c r="AG1433" s="86">
        <v>-1130640.82</v>
      </c>
      <c r="AH1433" s="86">
        <v>-757846.92</v>
      </c>
      <c r="AI1433" s="86"/>
      <c r="AJ1433" s="86">
        <v>6712231478.8800001</v>
      </c>
      <c r="AK1433" s="82">
        <v>0.50639999999999996</v>
      </c>
      <c r="AL1433" s="82" t="s">
        <v>8635</v>
      </c>
      <c r="AM1433" s="82" t="s">
        <v>4979</v>
      </c>
      <c r="AN1433" s="82">
        <v>7294</v>
      </c>
      <c r="AO1433" s="82" t="s">
        <v>8280</v>
      </c>
      <c r="AP1433" s="82"/>
      <c r="AQ1433" s="83">
        <v>45460</v>
      </c>
      <c r="AR1433" s="83"/>
      <c r="AS1433" s="82">
        <v>0</v>
      </c>
      <c r="AT1433" s="82"/>
      <c r="AU1433" s="83">
        <v>45777</v>
      </c>
      <c r="AV1433" s="82" t="s">
        <v>4979</v>
      </c>
      <c r="AW1433" s="82">
        <v>10</v>
      </c>
      <c r="AX1433" s="83"/>
      <c r="AY1433" s="82" t="s">
        <v>4963</v>
      </c>
      <c r="AZ1433" s="82">
        <v>1</v>
      </c>
      <c r="BA1433" s="82"/>
      <c r="BB1433" s="82"/>
      <c r="BC1433" s="87"/>
      <c r="BD1433" s="87"/>
      <c r="BE1433" s="87"/>
      <c r="BF1433" s="87"/>
      <c r="BG1433" s="82" t="s">
        <v>4888</v>
      </c>
      <c r="BH1433" s="82" t="s">
        <v>8851</v>
      </c>
      <c r="BI1433" s="82"/>
      <c r="BJ1433" s="82"/>
      <c r="BK1433" s="82"/>
      <c r="BL1433" s="86">
        <v>33993368.539999999</v>
      </c>
      <c r="BM1433" s="82">
        <v>0.50639999999999996</v>
      </c>
      <c r="BN1433" s="82" t="s">
        <v>4964</v>
      </c>
      <c r="BO1433" s="82"/>
      <c r="BP1433" s="88"/>
      <c r="BQ1433" s="88"/>
      <c r="BR1433" s="88"/>
      <c r="BS1433" s="82"/>
      <c r="BT1433" s="85"/>
    </row>
    <row r="1434" spans="1:72" hidden="1">
      <c r="A1434" s="82" t="s">
        <v>5173</v>
      </c>
      <c r="B1434" s="82" t="s">
        <v>5174</v>
      </c>
      <c r="C1434" s="82" t="s">
        <v>1708</v>
      </c>
      <c r="D1434" s="82" t="s">
        <v>5553</v>
      </c>
      <c r="E1434" s="82" t="s">
        <v>8363</v>
      </c>
      <c r="F1434" s="82" t="s">
        <v>4978</v>
      </c>
      <c r="G1434" s="83"/>
      <c r="H1434" s="84">
        <v>77669</v>
      </c>
      <c r="I1434" s="85"/>
      <c r="J1434" s="82">
        <v>600.95000000000005</v>
      </c>
      <c r="K1434" s="86">
        <v>0</v>
      </c>
      <c r="L1434" s="82"/>
      <c r="M1434" s="82"/>
      <c r="N1434" s="82"/>
      <c r="O1434" s="82"/>
      <c r="P1434" s="82" t="s">
        <v>8365</v>
      </c>
      <c r="Q1434" s="86"/>
      <c r="R1434" s="82">
        <v>0</v>
      </c>
      <c r="S1434" s="86">
        <v>155338</v>
      </c>
      <c r="T1434" s="83">
        <v>45777</v>
      </c>
      <c r="U1434" s="82">
        <v>100</v>
      </c>
      <c r="V1434" s="82">
        <v>6666</v>
      </c>
      <c r="W1434" s="82" t="s">
        <v>4961</v>
      </c>
      <c r="X1434" s="82">
        <v>657.46429999999998</v>
      </c>
      <c r="Y1434" s="86">
        <v>51064595.07</v>
      </c>
      <c r="Z1434" s="86"/>
      <c r="AA1434" s="82">
        <v>606.79999999999995</v>
      </c>
      <c r="AB1434" s="86">
        <v>-0.96</v>
      </c>
      <c r="AC1434" s="86">
        <v>46675185.549999997</v>
      </c>
      <c r="AD1434" s="86">
        <v>46675185.549999997</v>
      </c>
      <c r="AE1434" s="86">
        <v>0</v>
      </c>
      <c r="AF1434" s="86">
        <v>-4389409.5199999996</v>
      </c>
      <c r="AG1434" s="86">
        <v>-3935045.87</v>
      </c>
      <c r="AH1434" s="86">
        <v>-454363.65</v>
      </c>
      <c r="AI1434" s="86"/>
      <c r="AJ1434" s="86">
        <v>6712231478.8800001</v>
      </c>
      <c r="AK1434" s="82">
        <v>0.69540000000000002</v>
      </c>
      <c r="AL1434" s="82" t="s">
        <v>8882</v>
      </c>
      <c r="AM1434" s="82" t="s">
        <v>4979</v>
      </c>
      <c r="AN1434" s="82">
        <v>7312</v>
      </c>
      <c r="AO1434" s="82" t="s">
        <v>8280</v>
      </c>
      <c r="AP1434" s="82"/>
      <c r="AQ1434" s="83">
        <v>45526</v>
      </c>
      <c r="AR1434" s="83"/>
      <c r="AS1434" s="82">
        <v>0</v>
      </c>
      <c r="AT1434" s="82"/>
      <c r="AU1434" s="83">
        <v>45777</v>
      </c>
      <c r="AV1434" s="82" t="s">
        <v>4979</v>
      </c>
      <c r="AW1434" s="82">
        <v>2</v>
      </c>
      <c r="AX1434" s="83"/>
      <c r="AY1434" s="82" t="s">
        <v>4963</v>
      </c>
      <c r="AZ1434" s="82">
        <v>1</v>
      </c>
      <c r="BA1434" s="82"/>
      <c r="BB1434" s="82"/>
      <c r="BC1434" s="87"/>
      <c r="BD1434" s="87"/>
      <c r="BE1434" s="87"/>
      <c r="BF1434" s="87"/>
      <c r="BG1434" s="82" t="s">
        <v>4888</v>
      </c>
      <c r="BH1434" s="82" t="s">
        <v>8851</v>
      </c>
      <c r="BI1434" s="82"/>
      <c r="BJ1434" s="82"/>
      <c r="BK1434" s="82"/>
      <c r="BL1434" s="86">
        <v>46675185.549999997</v>
      </c>
      <c r="BM1434" s="82">
        <v>0.69540000000000002</v>
      </c>
      <c r="BN1434" s="82" t="s">
        <v>4964</v>
      </c>
      <c r="BO1434" s="82"/>
      <c r="BP1434" s="88"/>
      <c r="BQ1434" s="88"/>
      <c r="BR1434" s="88"/>
      <c r="BS1434" s="82"/>
      <c r="BT1434" s="85"/>
    </row>
    <row r="1435" spans="1:72" hidden="1">
      <c r="A1435" s="82" t="s">
        <v>5173</v>
      </c>
      <c r="B1435" s="82" t="s">
        <v>5174</v>
      </c>
      <c r="C1435" s="82" t="s">
        <v>1751</v>
      </c>
      <c r="D1435" s="82" t="s">
        <v>3385</v>
      </c>
      <c r="E1435" s="82" t="s">
        <v>8883</v>
      </c>
      <c r="F1435" s="82" t="s">
        <v>4978</v>
      </c>
      <c r="G1435" s="83"/>
      <c r="H1435" s="84">
        <v>62332</v>
      </c>
      <c r="I1435" s="85"/>
      <c r="J1435" s="82">
        <v>2095.6</v>
      </c>
      <c r="K1435" s="86">
        <v>0</v>
      </c>
      <c r="L1435" s="82"/>
      <c r="M1435" s="82"/>
      <c r="N1435" s="82"/>
      <c r="O1435" s="82"/>
      <c r="P1435" s="82" t="s">
        <v>4999</v>
      </c>
      <c r="Q1435" s="86"/>
      <c r="R1435" s="82">
        <v>0</v>
      </c>
      <c r="S1435" s="86">
        <v>124664</v>
      </c>
      <c r="T1435" s="83">
        <v>45777</v>
      </c>
      <c r="U1435" s="82">
        <v>100</v>
      </c>
      <c r="V1435" s="82">
        <v>6672</v>
      </c>
      <c r="W1435" s="82" t="s">
        <v>4961</v>
      </c>
      <c r="X1435" s="82">
        <v>1655.6442</v>
      </c>
      <c r="Y1435" s="86">
        <v>103199611.8</v>
      </c>
      <c r="Z1435" s="86"/>
      <c r="AA1435" s="82">
        <v>2067.1</v>
      </c>
      <c r="AB1435" s="86">
        <v>1.38</v>
      </c>
      <c r="AC1435" s="86">
        <v>130622939.2</v>
      </c>
      <c r="AD1435" s="86">
        <v>130622939.2</v>
      </c>
      <c r="AE1435" s="86">
        <v>0</v>
      </c>
      <c r="AF1435" s="86">
        <v>27423327.399999999</v>
      </c>
      <c r="AG1435" s="86">
        <v>25646865.399999999</v>
      </c>
      <c r="AH1435" s="86">
        <v>1776462</v>
      </c>
      <c r="AI1435" s="86"/>
      <c r="AJ1435" s="86">
        <v>6712231478.8800001</v>
      </c>
      <c r="AK1435" s="82">
        <v>1.946</v>
      </c>
      <c r="AL1435" s="82" t="s">
        <v>8884</v>
      </c>
      <c r="AM1435" s="82" t="s">
        <v>4979</v>
      </c>
      <c r="AN1435" s="82">
        <v>7325</v>
      </c>
      <c r="AO1435" s="82" t="s">
        <v>5000</v>
      </c>
      <c r="AP1435" s="82"/>
      <c r="AQ1435" s="83">
        <v>45488</v>
      </c>
      <c r="AR1435" s="83"/>
      <c r="AS1435" s="82">
        <v>0</v>
      </c>
      <c r="AT1435" s="82"/>
      <c r="AU1435" s="83">
        <v>45777</v>
      </c>
      <c r="AV1435" s="82" t="s">
        <v>4979</v>
      </c>
      <c r="AW1435" s="82">
        <v>2</v>
      </c>
      <c r="AX1435" s="83"/>
      <c r="AY1435" s="82" t="s">
        <v>4963</v>
      </c>
      <c r="AZ1435" s="82">
        <v>1</v>
      </c>
      <c r="BA1435" s="82"/>
      <c r="BB1435" s="82"/>
      <c r="BC1435" s="87"/>
      <c r="BD1435" s="87"/>
      <c r="BE1435" s="87"/>
      <c r="BF1435" s="87"/>
      <c r="BG1435" s="82" t="s">
        <v>4888</v>
      </c>
      <c r="BH1435" s="82" t="s">
        <v>8851</v>
      </c>
      <c r="BI1435" s="82"/>
      <c r="BJ1435" s="82"/>
      <c r="BK1435" s="82"/>
      <c r="BL1435" s="86">
        <v>130622939.2</v>
      </c>
      <c r="BM1435" s="82">
        <v>1.946</v>
      </c>
      <c r="BN1435" s="82" t="s">
        <v>4997</v>
      </c>
      <c r="BO1435" s="82"/>
      <c r="BP1435" s="88"/>
      <c r="BQ1435" s="88"/>
      <c r="BR1435" s="88"/>
      <c r="BS1435" s="82"/>
      <c r="BT1435" s="85"/>
    </row>
    <row r="1436" spans="1:72" hidden="1">
      <c r="A1436" s="82" t="s">
        <v>5173</v>
      </c>
      <c r="B1436" s="82" t="s">
        <v>5174</v>
      </c>
      <c r="C1436" s="82" t="s">
        <v>1763</v>
      </c>
      <c r="D1436" s="82" t="s">
        <v>8543</v>
      </c>
      <c r="E1436" s="82" t="s">
        <v>8544</v>
      </c>
      <c r="F1436" s="82" t="s">
        <v>4978</v>
      </c>
      <c r="G1436" s="83"/>
      <c r="H1436" s="84">
        <v>153663</v>
      </c>
      <c r="I1436" s="85"/>
      <c r="J1436" s="82">
        <v>262.05</v>
      </c>
      <c r="K1436" s="86">
        <v>0</v>
      </c>
      <c r="L1436" s="82"/>
      <c r="M1436" s="82"/>
      <c r="N1436" s="82"/>
      <c r="O1436" s="82"/>
      <c r="P1436" s="82" t="s">
        <v>8279</v>
      </c>
      <c r="Q1436" s="86"/>
      <c r="R1436" s="82">
        <v>0</v>
      </c>
      <c r="S1436" s="86">
        <v>307326</v>
      </c>
      <c r="T1436" s="83">
        <v>45777</v>
      </c>
      <c r="U1436" s="82">
        <v>100</v>
      </c>
      <c r="V1436" s="82">
        <v>22452</v>
      </c>
      <c r="W1436" s="82" t="s">
        <v>4961</v>
      </c>
      <c r="X1436" s="82">
        <v>289.82679999999999</v>
      </c>
      <c r="Y1436" s="86">
        <v>44535649.090000004</v>
      </c>
      <c r="Z1436" s="86"/>
      <c r="AA1436" s="82">
        <v>261.3</v>
      </c>
      <c r="AB1436" s="86">
        <v>0.28999999999999998</v>
      </c>
      <c r="AC1436" s="86">
        <v>40267389.149999999</v>
      </c>
      <c r="AD1436" s="86">
        <v>40267389.149999999</v>
      </c>
      <c r="AE1436" s="86">
        <v>0</v>
      </c>
      <c r="AF1436" s="86">
        <v>-4268259.9400000004</v>
      </c>
      <c r="AG1436" s="86">
        <v>-4383507.1900000004</v>
      </c>
      <c r="AH1436" s="86">
        <v>115247.25</v>
      </c>
      <c r="AI1436" s="86"/>
      <c r="AJ1436" s="86">
        <v>6712231478.8800001</v>
      </c>
      <c r="AK1436" s="82">
        <v>0.59989999999999999</v>
      </c>
      <c r="AL1436" s="82" t="s">
        <v>8545</v>
      </c>
      <c r="AM1436" s="82" t="s">
        <v>4979</v>
      </c>
      <c r="AN1436" s="82">
        <v>74506</v>
      </c>
      <c r="AO1436" s="82" t="s">
        <v>8280</v>
      </c>
      <c r="AP1436" s="82"/>
      <c r="AQ1436" s="83">
        <v>45488</v>
      </c>
      <c r="AR1436" s="83"/>
      <c r="AS1436" s="82">
        <v>0</v>
      </c>
      <c r="AT1436" s="82"/>
      <c r="AU1436" s="83">
        <v>45777</v>
      </c>
      <c r="AV1436" s="82" t="s">
        <v>4979</v>
      </c>
      <c r="AW1436" s="82">
        <v>2</v>
      </c>
      <c r="AX1436" s="83"/>
      <c r="AY1436" s="82" t="s">
        <v>4963</v>
      </c>
      <c r="AZ1436" s="82">
        <v>1</v>
      </c>
      <c r="BA1436" s="82"/>
      <c r="BB1436" s="82"/>
      <c r="BC1436" s="87"/>
      <c r="BD1436" s="87"/>
      <c r="BE1436" s="87"/>
      <c r="BF1436" s="87"/>
      <c r="BG1436" s="82" t="s">
        <v>4888</v>
      </c>
      <c r="BH1436" s="82" t="s">
        <v>8851</v>
      </c>
      <c r="BI1436" s="82"/>
      <c r="BJ1436" s="82"/>
      <c r="BK1436" s="82"/>
      <c r="BL1436" s="86">
        <v>40267389.149999999</v>
      </c>
      <c r="BM1436" s="82">
        <v>0.59989999999999999</v>
      </c>
      <c r="BN1436" s="82" t="s">
        <v>4964</v>
      </c>
      <c r="BO1436" s="82"/>
      <c r="BP1436" s="88"/>
      <c r="BQ1436" s="88"/>
      <c r="BR1436" s="88"/>
      <c r="BS1436" s="82"/>
      <c r="BT1436" s="85"/>
    </row>
    <row r="1437" spans="1:72" hidden="1">
      <c r="A1437" s="82" t="s">
        <v>5173</v>
      </c>
      <c r="B1437" s="82" t="s">
        <v>5174</v>
      </c>
      <c r="C1437" s="82" t="s">
        <v>1814</v>
      </c>
      <c r="D1437" s="82" t="s">
        <v>8546</v>
      </c>
      <c r="E1437" s="82" t="s">
        <v>8547</v>
      </c>
      <c r="F1437" s="82" t="s">
        <v>4978</v>
      </c>
      <c r="G1437" s="83"/>
      <c r="H1437" s="84">
        <v>29200</v>
      </c>
      <c r="I1437" s="85"/>
      <c r="J1437" s="82">
        <v>2465.3000000000002</v>
      </c>
      <c r="K1437" s="86">
        <v>0</v>
      </c>
      <c r="L1437" s="82"/>
      <c r="M1437" s="82"/>
      <c r="N1437" s="82"/>
      <c r="O1437" s="82"/>
      <c r="P1437" s="82" t="s">
        <v>4999</v>
      </c>
      <c r="Q1437" s="86"/>
      <c r="R1437" s="82">
        <v>0</v>
      </c>
      <c r="S1437" s="86">
        <v>29200</v>
      </c>
      <c r="T1437" s="83">
        <v>45777</v>
      </c>
      <c r="U1437" s="82">
        <v>100</v>
      </c>
      <c r="V1437" s="82">
        <v>157332</v>
      </c>
      <c r="W1437" s="82" t="s">
        <v>4961</v>
      </c>
      <c r="X1437" s="82">
        <v>2289.5286000000001</v>
      </c>
      <c r="Y1437" s="86">
        <v>66854235.640000001</v>
      </c>
      <c r="Z1437" s="86"/>
      <c r="AA1437" s="82">
        <v>2556.9</v>
      </c>
      <c r="AB1437" s="86">
        <v>-3.58</v>
      </c>
      <c r="AC1437" s="86">
        <v>71986760</v>
      </c>
      <c r="AD1437" s="86">
        <v>71986760</v>
      </c>
      <c r="AE1437" s="86">
        <v>0</v>
      </c>
      <c r="AF1437" s="86">
        <v>5132524.3600000003</v>
      </c>
      <c r="AG1437" s="86">
        <v>7807244.3600000003</v>
      </c>
      <c r="AH1437" s="86">
        <v>-2674720</v>
      </c>
      <c r="AI1437" s="86"/>
      <c r="AJ1437" s="86">
        <v>6712231478.8800001</v>
      </c>
      <c r="AK1437" s="82">
        <v>1.0725</v>
      </c>
      <c r="AL1437" s="82" t="s">
        <v>8548</v>
      </c>
      <c r="AM1437" s="82" t="s">
        <v>4979</v>
      </c>
      <c r="AN1437" s="82">
        <v>796810</v>
      </c>
      <c r="AO1437" s="82" t="s">
        <v>5000</v>
      </c>
      <c r="AP1437" s="82"/>
      <c r="AQ1437" s="83"/>
      <c r="AR1437" s="83"/>
      <c r="AS1437" s="82">
        <v>0</v>
      </c>
      <c r="AT1437" s="82"/>
      <c r="AU1437" s="83">
        <v>45777</v>
      </c>
      <c r="AV1437" s="82" t="s">
        <v>4979</v>
      </c>
      <c r="AW1437" s="82">
        <v>1</v>
      </c>
      <c r="AX1437" s="83"/>
      <c r="AY1437" s="82" t="s">
        <v>4963</v>
      </c>
      <c r="AZ1437" s="82">
        <v>1</v>
      </c>
      <c r="BA1437" s="82"/>
      <c r="BB1437" s="82"/>
      <c r="BC1437" s="87"/>
      <c r="BD1437" s="87"/>
      <c r="BE1437" s="87"/>
      <c r="BF1437" s="87"/>
      <c r="BG1437" s="82" t="s">
        <v>4888</v>
      </c>
      <c r="BH1437" s="82" t="s">
        <v>8851</v>
      </c>
      <c r="BI1437" s="82"/>
      <c r="BJ1437" s="82"/>
      <c r="BK1437" s="82"/>
      <c r="BL1437" s="86">
        <v>71986760</v>
      </c>
      <c r="BM1437" s="82">
        <v>1.0725</v>
      </c>
      <c r="BN1437" s="82" t="s">
        <v>4997</v>
      </c>
      <c r="BO1437" s="82"/>
      <c r="BP1437" s="88"/>
      <c r="BQ1437" s="88"/>
      <c r="BR1437" s="88"/>
      <c r="BS1437" s="82"/>
      <c r="BT1437" s="85"/>
    </row>
    <row r="1438" spans="1:72" hidden="1">
      <c r="A1438" s="82" t="s">
        <v>5173</v>
      </c>
      <c r="B1438" s="82" t="s">
        <v>5174</v>
      </c>
      <c r="C1438" s="82" t="s">
        <v>1829</v>
      </c>
      <c r="D1438" s="82" t="s">
        <v>5430</v>
      </c>
      <c r="E1438" s="82" t="s">
        <v>8987</v>
      </c>
      <c r="F1438" s="82" t="s">
        <v>4978</v>
      </c>
      <c r="G1438" s="83"/>
      <c r="H1438" s="84">
        <v>136501</v>
      </c>
      <c r="I1438" s="85"/>
      <c r="J1438" s="82">
        <v>710.45</v>
      </c>
      <c r="K1438" s="86">
        <v>0</v>
      </c>
      <c r="L1438" s="82"/>
      <c r="M1438" s="82"/>
      <c r="N1438" s="82"/>
      <c r="O1438" s="82"/>
      <c r="P1438" s="82" t="s">
        <v>8906</v>
      </c>
      <c r="Q1438" s="86"/>
      <c r="R1438" s="82">
        <v>0</v>
      </c>
      <c r="S1438" s="86">
        <v>136501</v>
      </c>
      <c r="T1438" s="83">
        <v>45777</v>
      </c>
      <c r="U1438" s="82">
        <v>100</v>
      </c>
      <c r="V1438" s="82">
        <v>6682</v>
      </c>
      <c r="W1438" s="82" t="s">
        <v>4961</v>
      </c>
      <c r="X1438" s="82">
        <v>690.56479999999999</v>
      </c>
      <c r="Y1438" s="86">
        <v>94262787.900000006</v>
      </c>
      <c r="Z1438" s="86"/>
      <c r="AA1438" s="82">
        <v>711.35</v>
      </c>
      <c r="AB1438" s="86">
        <v>-0.13</v>
      </c>
      <c r="AC1438" s="86">
        <v>96977135.450000003</v>
      </c>
      <c r="AD1438" s="86">
        <v>96977135.450000003</v>
      </c>
      <c r="AE1438" s="86">
        <v>0</v>
      </c>
      <c r="AF1438" s="86">
        <v>2714347.55</v>
      </c>
      <c r="AG1438" s="86">
        <v>2837198.45</v>
      </c>
      <c r="AH1438" s="86">
        <v>-122850.9</v>
      </c>
      <c r="AI1438" s="86"/>
      <c r="AJ1438" s="86">
        <v>6712231478.8800001</v>
      </c>
      <c r="AK1438" s="82">
        <v>1.4448000000000001</v>
      </c>
      <c r="AL1438" s="82" t="s">
        <v>8988</v>
      </c>
      <c r="AM1438" s="82" t="s">
        <v>4979</v>
      </c>
      <c r="AN1438" s="82">
        <v>7391</v>
      </c>
      <c r="AO1438" s="82" t="s">
        <v>8760</v>
      </c>
      <c r="AP1438" s="82"/>
      <c r="AQ1438" s="83">
        <v>45694</v>
      </c>
      <c r="AR1438" s="83"/>
      <c r="AS1438" s="82">
        <v>0</v>
      </c>
      <c r="AT1438" s="82"/>
      <c r="AU1438" s="83">
        <v>45777</v>
      </c>
      <c r="AV1438" s="82" t="s">
        <v>4979</v>
      </c>
      <c r="AW1438" s="82">
        <v>1</v>
      </c>
      <c r="AX1438" s="83"/>
      <c r="AY1438" s="82" t="s">
        <v>4963</v>
      </c>
      <c r="AZ1438" s="82">
        <v>1</v>
      </c>
      <c r="BA1438" s="82"/>
      <c r="BB1438" s="82"/>
      <c r="BC1438" s="87"/>
      <c r="BD1438" s="87"/>
      <c r="BE1438" s="87"/>
      <c r="BF1438" s="87"/>
      <c r="BG1438" s="82" t="s">
        <v>4888</v>
      </c>
      <c r="BH1438" s="82" t="s">
        <v>8851</v>
      </c>
      <c r="BI1438" s="82"/>
      <c r="BJ1438" s="82"/>
      <c r="BK1438" s="82"/>
      <c r="BL1438" s="86">
        <v>96977135.450000003</v>
      </c>
      <c r="BM1438" s="82">
        <v>1.4448000000000001</v>
      </c>
      <c r="BN1438" s="82" t="s">
        <v>4980</v>
      </c>
      <c r="BO1438" s="82"/>
      <c r="BP1438" s="88"/>
      <c r="BQ1438" s="88"/>
      <c r="BR1438" s="88"/>
      <c r="BS1438" s="82"/>
      <c r="BT1438" s="85"/>
    </row>
    <row r="1439" spans="1:72" hidden="1">
      <c r="A1439" s="82" t="s">
        <v>5173</v>
      </c>
      <c r="B1439" s="82" t="s">
        <v>5174</v>
      </c>
      <c r="C1439" s="82" t="s">
        <v>1886</v>
      </c>
      <c r="D1439" s="82" t="s">
        <v>5565</v>
      </c>
      <c r="E1439" s="82" t="s">
        <v>8638</v>
      </c>
      <c r="F1439" s="82" t="s">
        <v>4978</v>
      </c>
      <c r="G1439" s="83"/>
      <c r="H1439" s="84">
        <v>66712</v>
      </c>
      <c r="I1439" s="85"/>
      <c r="J1439" s="82">
        <v>1305</v>
      </c>
      <c r="K1439" s="86">
        <v>0</v>
      </c>
      <c r="L1439" s="82"/>
      <c r="M1439" s="82"/>
      <c r="N1439" s="82"/>
      <c r="O1439" s="82"/>
      <c r="P1439" s="82" t="s">
        <v>8532</v>
      </c>
      <c r="Q1439" s="86"/>
      <c r="R1439" s="82">
        <v>0</v>
      </c>
      <c r="S1439" s="86">
        <v>133424</v>
      </c>
      <c r="T1439" s="83">
        <v>45777</v>
      </c>
      <c r="U1439" s="82">
        <v>100</v>
      </c>
      <c r="V1439" s="82">
        <v>15324</v>
      </c>
      <c r="W1439" s="82" t="s">
        <v>4961</v>
      </c>
      <c r="X1439" s="82">
        <v>984.08720000000005</v>
      </c>
      <c r="Y1439" s="86">
        <v>65650426.149999999</v>
      </c>
      <c r="Z1439" s="86"/>
      <c r="AA1439" s="82">
        <v>1306.8</v>
      </c>
      <c r="AB1439" s="86">
        <v>-0.14000000000000001</v>
      </c>
      <c r="AC1439" s="86">
        <v>87059160</v>
      </c>
      <c r="AD1439" s="86">
        <v>87059160</v>
      </c>
      <c r="AE1439" s="86">
        <v>0</v>
      </c>
      <c r="AF1439" s="86">
        <v>21408733.850000001</v>
      </c>
      <c r="AG1439" s="86">
        <v>21528815.449999999</v>
      </c>
      <c r="AH1439" s="86">
        <v>-120081.60000000001</v>
      </c>
      <c r="AI1439" s="86"/>
      <c r="AJ1439" s="86">
        <v>6712231478.8800001</v>
      </c>
      <c r="AK1439" s="82">
        <v>1.2969999999999999</v>
      </c>
      <c r="AL1439" s="82" t="s">
        <v>8639</v>
      </c>
      <c r="AM1439" s="82" t="s">
        <v>4979</v>
      </c>
      <c r="AN1439" s="82">
        <v>73289</v>
      </c>
      <c r="AO1439" s="82" t="s">
        <v>8534</v>
      </c>
      <c r="AP1439" s="82"/>
      <c r="AQ1439" s="83"/>
      <c r="AR1439" s="83"/>
      <c r="AS1439" s="82">
        <v>0</v>
      </c>
      <c r="AT1439" s="82"/>
      <c r="AU1439" s="83">
        <v>45777</v>
      </c>
      <c r="AV1439" s="82" t="s">
        <v>4979</v>
      </c>
      <c r="AW1439" s="82">
        <v>2</v>
      </c>
      <c r="AX1439" s="83"/>
      <c r="AY1439" s="82" t="s">
        <v>4963</v>
      </c>
      <c r="AZ1439" s="82">
        <v>1</v>
      </c>
      <c r="BA1439" s="82"/>
      <c r="BB1439" s="82"/>
      <c r="BC1439" s="87"/>
      <c r="BD1439" s="87"/>
      <c r="BE1439" s="87"/>
      <c r="BF1439" s="87"/>
      <c r="BG1439" s="82" t="s">
        <v>4888</v>
      </c>
      <c r="BH1439" s="82" t="s">
        <v>8851</v>
      </c>
      <c r="BI1439" s="82"/>
      <c r="BJ1439" s="82"/>
      <c r="BK1439" s="82"/>
      <c r="BL1439" s="86">
        <v>87059160</v>
      </c>
      <c r="BM1439" s="82">
        <v>1.2969999999999999</v>
      </c>
      <c r="BN1439" s="82" t="s">
        <v>4964</v>
      </c>
      <c r="BO1439" s="82"/>
      <c r="BP1439" s="88"/>
      <c r="BQ1439" s="88"/>
      <c r="BR1439" s="88"/>
      <c r="BS1439" s="82"/>
      <c r="BT1439" s="85"/>
    </row>
    <row r="1440" spans="1:72" hidden="1">
      <c r="A1440" s="82" t="s">
        <v>5173</v>
      </c>
      <c r="B1440" s="82" t="s">
        <v>5174</v>
      </c>
      <c r="C1440" s="82" t="s">
        <v>1847</v>
      </c>
      <c r="D1440" s="82" t="s">
        <v>3382</v>
      </c>
      <c r="E1440" s="82" t="s">
        <v>8885</v>
      </c>
      <c r="F1440" s="82" t="s">
        <v>4978</v>
      </c>
      <c r="G1440" s="83"/>
      <c r="H1440" s="84">
        <v>191997</v>
      </c>
      <c r="I1440" s="85"/>
      <c r="J1440" s="82">
        <v>1098.2</v>
      </c>
      <c r="K1440" s="86">
        <v>0</v>
      </c>
      <c r="L1440" s="82"/>
      <c r="M1440" s="82"/>
      <c r="N1440" s="82"/>
      <c r="O1440" s="82"/>
      <c r="P1440" s="82" t="s">
        <v>4995</v>
      </c>
      <c r="Q1440" s="86"/>
      <c r="R1440" s="82">
        <v>0</v>
      </c>
      <c r="S1440" s="86">
        <v>1919970</v>
      </c>
      <c r="T1440" s="83">
        <v>45777</v>
      </c>
      <c r="U1440" s="82">
        <v>100</v>
      </c>
      <c r="V1440" s="82">
        <v>124339</v>
      </c>
      <c r="W1440" s="82" t="s">
        <v>4961</v>
      </c>
      <c r="X1440" s="82">
        <v>886.93690000000004</v>
      </c>
      <c r="Y1440" s="86">
        <v>170289233.13</v>
      </c>
      <c r="Z1440" s="86"/>
      <c r="AA1440" s="82">
        <v>1107.4000000000001</v>
      </c>
      <c r="AB1440" s="86">
        <v>-0.83</v>
      </c>
      <c r="AC1440" s="86">
        <v>210851105.40000001</v>
      </c>
      <c r="AD1440" s="86">
        <v>210851105.40000001</v>
      </c>
      <c r="AE1440" s="86">
        <v>0</v>
      </c>
      <c r="AF1440" s="86">
        <v>40561872.270000003</v>
      </c>
      <c r="AG1440" s="86">
        <v>42328244.670000002</v>
      </c>
      <c r="AH1440" s="86">
        <v>-1766372.4</v>
      </c>
      <c r="AI1440" s="86"/>
      <c r="AJ1440" s="86">
        <v>6712231478.8800001</v>
      </c>
      <c r="AK1440" s="82">
        <v>3.1413000000000002</v>
      </c>
      <c r="AL1440" s="82" t="s">
        <v>8886</v>
      </c>
      <c r="AM1440" s="82" t="s">
        <v>4979</v>
      </c>
      <c r="AN1440" s="82">
        <v>791401</v>
      </c>
      <c r="AO1440" s="82" t="s">
        <v>4996</v>
      </c>
      <c r="AP1440" s="82"/>
      <c r="AQ1440" s="83">
        <v>45526</v>
      </c>
      <c r="AR1440" s="83"/>
      <c r="AS1440" s="82">
        <v>0</v>
      </c>
      <c r="AT1440" s="82"/>
      <c r="AU1440" s="83">
        <v>45777</v>
      </c>
      <c r="AV1440" s="82" t="s">
        <v>4979</v>
      </c>
      <c r="AW1440" s="82">
        <v>10</v>
      </c>
      <c r="AX1440" s="83"/>
      <c r="AY1440" s="82" t="s">
        <v>4963</v>
      </c>
      <c r="AZ1440" s="82">
        <v>1</v>
      </c>
      <c r="BA1440" s="82"/>
      <c r="BB1440" s="82"/>
      <c r="BC1440" s="87"/>
      <c r="BD1440" s="87"/>
      <c r="BE1440" s="87"/>
      <c r="BF1440" s="87"/>
      <c r="BG1440" s="82" t="s">
        <v>4888</v>
      </c>
      <c r="BH1440" s="82" t="s">
        <v>8851</v>
      </c>
      <c r="BI1440" s="82"/>
      <c r="BJ1440" s="82"/>
      <c r="BK1440" s="82"/>
      <c r="BL1440" s="86">
        <v>210851105.40000001</v>
      </c>
      <c r="BM1440" s="82">
        <v>3.1413000000000002</v>
      </c>
      <c r="BN1440" s="82" t="s">
        <v>4997</v>
      </c>
      <c r="BO1440" s="82"/>
      <c r="BP1440" s="88"/>
      <c r="BQ1440" s="88"/>
      <c r="BR1440" s="88"/>
      <c r="BS1440" s="82"/>
      <c r="BT1440" s="85"/>
    </row>
    <row r="1441" spans="1:72" hidden="1">
      <c r="A1441" s="82" t="s">
        <v>5173</v>
      </c>
      <c r="B1441" s="82" t="s">
        <v>5174</v>
      </c>
      <c r="C1441" s="82" t="s">
        <v>20560</v>
      </c>
      <c r="D1441" s="82" t="s">
        <v>8887</v>
      </c>
      <c r="E1441" s="82" t="s">
        <v>8888</v>
      </c>
      <c r="F1441" s="82" t="s">
        <v>4978</v>
      </c>
      <c r="G1441" s="83"/>
      <c r="H1441" s="84">
        <v>15854</v>
      </c>
      <c r="I1441" s="85"/>
      <c r="J1441" s="82">
        <v>3057.6</v>
      </c>
      <c r="K1441" s="86">
        <v>0</v>
      </c>
      <c r="L1441" s="82"/>
      <c r="M1441" s="82"/>
      <c r="N1441" s="82"/>
      <c r="O1441" s="82"/>
      <c r="P1441" s="82" t="s">
        <v>8889</v>
      </c>
      <c r="Q1441" s="86"/>
      <c r="R1441" s="82">
        <v>0</v>
      </c>
      <c r="S1441" s="86">
        <v>79270</v>
      </c>
      <c r="T1441" s="83">
        <v>45777</v>
      </c>
      <c r="U1441" s="82">
        <v>100</v>
      </c>
      <c r="V1441" s="82">
        <v>178265</v>
      </c>
      <c r="W1441" s="82" t="s">
        <v>4961</v>
      </c>
      <c r="X1441" s="82">
        <v>1324.3397</v>
      </c>
      <c r="Y1441" s="86">
        <v>20996081.329999998</v>
      </c>
      <c r="Z1441" s="86"/>
      <c r="AA1441" s="82">
        <v>3027.9</v>
      </c>
      <c r="AB1441" s="86">
        <v>0.98</v>
      </c>
      <c r="AC1441" s="86">
        <v>48475190.399999999</v>
      </c>
      <c r="AD1441" s="86">
        <v>48475190.399999999</v>
      </c>
      <c r="AE1441" s="86">
        <v>0</v>
      </c>
      <c r="AF1441" s="86">
        <v>27479109.07</v>
      </c>
      <c r="AG1441" s="86">
        <v>27008245.27</v>
      </c>
      <c r="AH1441" s="86">
        <v>470863.8</v>
      </c>
      <c r="AI1441" s="86"/>
      <c r="AJ1441" s="86">
        <v>6712231478.8800001</v>
      </c>
      <c r="AK1441" s="82">
        <v>0.72219999999999995</v>
      </c>
      <c r="AL1441" s="82" t="s">
        <v>8890</v>
      </c>
      <c r="AM1441" s="82" t="s">
        <v>4979</v>
      </c>
      <c r="AN1441" s="82">
        <v>791586</v>
      </c>
      <c r="AO1441" s="82" t="s">
        <v>5034</v>
      </c>
      <c r="AP1441" s="82"/>
      <c r="AQ1441" s="83">
        <v>45762</v>
      </c>
      <c r="AR1441" s="83"/>
      <c r="AS1441" s="82">
        <v>0</v>
      </c>
      <c r="AT1441" s="82"/>
      <c r="AU1441" s="83">
        <v>45777</v>
      </c>
      <c r="AV1441" s="82" t="s">
        <v>4979</v>
      </c>
      <c r="AW1441" s="82">
        <v>5</v>
      </c>
      <c r="AX1441" s="83"/>
      <c r="AY1441" s="82" t="s">
        <v>4963</v>
      </c>
      <c r="AZ1441" s="82">
        <v>1</v>
      </c>
      <c r="BA1441" s="82"/>
      <c r="BB1441" s="82"/>
      <c r="BC1441" s="87"/>
      <c r="BD1441" s="87"/>
      <c r="BE1441" s="87"/>
      <c r="BF1441" s="87"/>
      <c r="BG1441" s="82" t="s">
        <v>4888</v>
      </c>
      <c r="BH1441" s="82" t="s">
        <v>8851</v>
      </c>
      <c r="BI1441" s="82"/>
      <c r="BJ1441" s="82"/>
      <c r="BK1441" s="82"/>
      <c r="BL1441" s="86">
        <v>48475190.399999999</v>
      </c>
      <c r="BM1441" s="82">
        <v>0.72219999999999995</v>
      </c>
      <c r="BN1441" s="82" t="s">
        <v>5002</v>
      </c>
      <c r="BO1441" s="82"/>
      <c r="BP1441" s="88"/>
      <c r="BQ1441" s="88"/>
      <c r="BR1441" s="88"/>
      <c r="BS1441" s="82"/>
      <c r="BT1441" s="85"/>
    </row>
    <row r="1442" spans="1:72" hidden="1">
      <c r="A1442" s="82" t="s">
        <v>5173</v>
      </c>
      <c r="B1442" s="82" t="s">
        <v>5174</v>
      </c>
      <c r="C1442" s="82" t="s">
        <v>1943</v>
      </c>
      <c r="D1442" s="82" t="s">
        <v>21621</v>
      </c>
      <c r="E1442" s="82" t="s">
        <v>8413</v>
      </c>
      <c r="F1442" s="82" t="s">
        <v>4978</v>
      </c>
      <c r="G1442" s="83"/>
      <c r="H1442" s="84">
        <v>38449</v>
      </c>
      <c r="I1442" s="85"/>
      <c r="J1442" s="82">
        <v>652.75</v>
      </c>
      <c r="K1442" s="86">
        <v>0</v>
      </c>
      <c r="L1442" s="82"/>
      <c r="M1442" s="82"/>
      <c r="N1442" s="82"/>
      <c r="O1442" s="82"/>
      <c r="P1442" s="82" t="s">
        <v>8412</v>
      </c>
      <c r="Q1442" s="86"/>
      <c r="R1442" s="82">
        <v>0</v>
      </c>
      <c r="S1442" s="86">
        <v>38449</v>
      </c>
      <c r="T1442" s="83">
        <v>45777</v>
      </c>
      <c r="U1442" s="82">
        <v>100</v>
      </c>
      <c r="V1442" s="82">
        <v>16448</v>
      </c>
      <c r="W1442" s="82" t="s">
        <v>4961</v>
      </c>
      <c r="X1442" s="82">
        <v>624.89430000000004</v>
      </c>
      <c r="Y1442" s="86">
        <v>24026560.940000001</v>
      </c>
      <c r="Z1442" s="86"/>
      <c r="AA1442" s="82">
        <v>673.9</v>
      </c>
      <c r="AB1442" s="86">
        <v>-3.14</v>
      </c>
      <c r="AC1442" s="86">
        <v>25097584.75</v>
      </c>
      <c r="AD1442" s="86">
        <v>25097584.75</v>
      </c>
      <c r="AE1442" s="86">
        <v>0</v>
      </c>
      <c r="AF1442" s="86">
        <v>1071023.81</v>
      </c>
      <c r="AG1442" s="86">
        <v>1884220.16</v>
      </c>
      <c r="AH1442" s="86">
        <v>-813196.35</v>
      </c>
      <c r="AI1442" s="86"/>
      <c r="AJ1442" s="86">
        <v>6712231478.8800001</v>
      </c>
      <c r="AK1442" s="82">
        <v>0.37390000000000001</v>
      </c>
      <c r="AL1442" s="82" t="s">
        <v>21622</v>
      </c>
      <c r="AM1442" s="82" t="s">
        <v>4979</v>
      </c>
      <c r="AN1442" s="82">
        <v>7459</v>
      </c>
      <c r="AO1442" s="82" t="s">
        <v>4989</v>
      </c>
      <c r="AP1442" s="82"/>
      <c r="AQ1442" s="83"/>
      <c r="AR1442" s="83"/>
      <c r="AS1442" s="82">
        <v>0</v>
      </c>
      <c r="AT1442" s="82"/>
      <c r="AU1442" s="83">
        <v>45777</v>
      </c>
      <c r="AV1442" s="82" t="s">
        <v>4979</v>
      </c>
      <c r="AW1442" s="82">
        <v>1</v>
      </c>
      <c r="AX1442" s="83"/>
      <c r="AY1442" s="82" t="s">
        <v>4963</v>
      </c>
      <c r="AZ1442" s="82">
        <v>1</v>
      </c>
      <c r="BA1442" s="82"/>
      <c r="BB1442" s="82"/>
      <c r="BC1442" s="87"/>
      <c r="BD1442" s="87"/>
      <c r="BE1442" s="87"/>
      <c r="BF1442" s="87"/>
      <c r="BG1442" s="82" t="s">
        <v>4888</v>
      </c>
      <c r="BH1442" s="82" t="s">
        <v>8851</v>
      </c>
      <c r="BI1442" s="82"/>
      <c r="BJ1442" s="82"/>
      <c r="BK1442" s="82"/>
      <c r="BL1442" s="86">
        <v>25097584.75</v>
      </c>
      <c r="BM1442" s="82">
        <v>0.37390000000000001</v>
      </c>
      <c r="BN1442" s="82" t="s">
        <v>4964</v>
      </c>
      <c r="BO1442" s="82"/>
      <c r="BP1442" s="88"/>
      <c r="BQ1442" s="88"/>
      <c r="BR1442" s="88"/>
      <c r="BS1442" s="82"/>
      <c r="BT1442" s="85"/>
    </row>
    <row r="1443" spans="1:72" hidden="1">
      <c r="A1443" s="82" t="s">
        <v>5173</v>
      </c>
      <c r="B1443" s="82" t="s">
        <v>5174</v>
      </c>
      <c r="C1443" s="82" t="s">
        <v>1947</v>
      </c>
      <c r="D1443" s="82" t="s">
        <v>5484</v>
      </c>
      <c r="E1443" s="82" t="s">
        <v>8891</v>
      </c>
      <c r="F1443" s="82" t="s">
        <v>4978</v>
      </c>
      <c r="G1443" s="83"/>
      <c r="H1443" s="84">
        <v>29542</v>
      </c>
      <c r="I1443" s="85"/>
      <c r="J1443" s="82">
        <v>2469</v>
      </c>
      <c r="K1443" s="86">
        <v>0</v>
      </c>
      <c r="L1443" s="82"/>
      <c r="M1443" s="82"/>
      <c r="N1443" s="82"/>
      <c r="O1443" s="82"/>
      <c r="P1443" s="82" t="s">
        <v>4981</v>
      </c>
      <c r="Q1443" s="86"/>
      <c r="R1443" s="82">
        <v>0</v>
      </c>
      <c r="S1443" s="86">
        <v>295420</v>
      </c>
      <c r="T1443" s="83">
        <v>45777</v>
      </c>
      <c r="U1443" s="82">
        <v>100</v>
      </c>
      <c r="V1443" s="82">
        <v>6696</v>
      </c>
      <c r="W1443" s="82" t="s">
        <v>4961</v>
      </c>
      <c r="X1443" s="82">
        <v>2649.0933</v>
      </c>
      <c r="Y1443" s="86">
        <v>78259513.109999999</v>
      </c>
      <c r="Z1443" s="86"/>
      <c r="AA1443" s="82">
        <v>2511.9</v>
      </c>
      <c r="AB1443" s="86">
        <v>-1.71</v>
      </c>
      <c r="AC1443" s="86">
        <v>72939198</v>
      </c>
      <c r="AD1443" s="86">
        <v>72939198</v>
      </c>
      <c r="AE1443" s="86">
        <v>0</v>
      </c>
      <c r="AF1443" s="86">
        <v>-5320315.1100000003</v>
      </c>
      <c r="AG1443" s="86">
        <v>-4052963.31</v>
      </c>
      <c r="AH1443" s="86">
        <v>-1267351.8</v>
      </c>
      <c r="AI1443" s="86"/>
      <c r="AJ1443" s="86">
        <v>6712231478.8800001</v>
      </c>
      <c r="AK1443" s="82">
        <v>1.0867</v>
      </c>
      <c r="AL1443" s="82" t="s">
        <v>8892</v>
      </c>
      <c r="AM1443" s="82" t="s">
        <v>4979</v>
      </c>
      <c r="AN1443" s="82">
        <v>7466</v>
      </c>
      <c r="AO1443" s="82" t="s">
        <v>4982</v>
      </c>
      <c r="AP1443" s="82"/>
      <c r="AQ1443" s="83">
        <v>45482</v>
      </c>
      <c r="AR1443" s="83"/>
      <c r="AS1443" s="82">
        <v>0</v>
      </c>
      <c r="AT1443" s="82"/>
      <c r="AU1443" s="83">
        <v>45777</v>
      </c>
      <c r="AV1443" s="82" t="s">
        <v>4979</v>
      </c>
      <c r="AW1443" s="82">
        <v>10</v>
      </c>
      <c r="AX1443" s="83"/>
      <c r="AY1443" s="82" t="s">
        <v>4963</v>
      </c>
      <c r="AZ1443" s="82">
        <v>1</v>
      </c>
      <c r="BA1443" s="82"/>
      <c r="BB1443" s="82"/>
      <c r="BC1443" s="87"/>
      <c r="BD1443" s="87"/>
      <c r="BE1443" s="87"/>
      <c r="BF1443" s="87"/>
      <c r="BG1443" s="82" t="s">
        <v>4888</v>
      </c>
      <c r="BH1443" s="82" t="s">
        <v>8851</v>
      </c>
      <c r="BI1443" s="82"/>
      <c r="BJ1443" s="82"/>
      <c r="BK1443" s="82"/>
      <c r="BL1443" s="86">
        <v>72939198</v>
      </c>
      <c r="BM1443" s="82">
        <v>1.0867</v>
      </c>
      <c r="BN1443" s="82" t="s">
        <v>4983</v>
      </c>
      <c r="BO1443" s="82"/>
      <c r="BP1443" s="88"/>
      <c r="BQ1443" s="88"/>
      <c r="BR1443" s="88"/>
      <c r="BS1443" s="82"/>
      <c r="BT1443" s="85"/>
    </row>
    <row r="1444" spans="1:72" hidden="1">
      <c r="A1444" s="82" t="s">
        <v>5173</v>
      </c>
      <c r="B1444" s="82" t="s">
        <v>5174</v>
      </c>
      <c r="C1444" s="82" t="s">
        <v>1951</v>
      </c>
      <c r="D1444" s="82" t="s">
        <v>5444</v>
      </c>
      <c r="E1444" s="82" t="s">
        <v>8893</v>
      </c>
      <c r="F1444" s="82" t="s">
        <v>4978</v>
      </c>
      <c r="G1444" s="83"/>
      <c r="H1444" s="84">
        <v>523</v>
      </c>
      <c r="I1444" s="85"/>
      <c r="J1444" s="82">
        <v>134505</v>
      </c>
      <c r="K1444" s="86">
        <v>0</v>
      </c>
      <c r="L1444" s="82"/>
      <c r="M1444" s="82"/>
      <c r="N1444" s="82"/>
      <c r="O1444" s="82"/>
      <c r="P1444" s="82" t="s">
        <v>8707</v>
      </c>
      <c r="Q1444" s="86"/>
      <c r="R1444" s="82">
        <v>0</v>
      </c>
      <c r="S1444" s="86">
        <v>5230</v>
      </c>
      <c r="T1444" s="83">
        <v>45777</v>
      </c>
      <c r="U1444" s="82">
        <v>100</v>
      </c>
      <c r="V1444" s="82">
        <v>6673</v>
      </c>
      <c r="W1444" s="82" t="s">
        <v>4961</v>
      </c>
      <c r="X1444" s="82">
        <v>143623.3406</v>
      </c>
      <c r="Y1444" s="86">
        <v>75115007.120000005</v>
      </c>
      <c r="Z1444" s="86"/>
      <c r="AA1444" s="82">
        <v>132805</v>
      </c>
      <c r="AB1444" s="86">
        <v>1.28</v>
      </c>
      <c r="AC1444" s="86">
        <v>70346115</v>
      </c>
      <c r="AD1444" s="86">
        <v>70346115</v>
      </c>
      <c r="AE1444" s="86">
        <v>0</v>
      </c>
      <c r="AF1444" s="86">
        <v>-4768892.12</v>
      </c>
      <c r="AG1444" s="86">
        <v>-5657992.1200000001</v>
      </c>
      <c r="AH1444" s="86">
        <v>889100</v>
      </c>
      <c r="AI1444" s="86"/>
      <c r="AJ1444" s="86">
        <v>6712231478.8800001</v>
      </c>
      <c r="AK1444" s="82">
        <v>1.048</v>
      </c>
      <c r="AL1444" s="82" t="s">
        <v>8894</v>
      </c>
      <c r="AM1444" s="82" t="s">
        <v>4979</v>
      </c>
      <c r="AN1444" s="82">
        <v>7467</v>
      </c>
      <c r="AO1444" s="82" t="s">
        <v>5004</v>
      </c>
      <c r="AP1444" s="82"/>
      <c r="AQ1444" s="83">
        <v>45701</v>
      </c>
      <c r="AR1444" s="83"/>
      <c r="AS1444" s="82">
        <v>0</v>
      </c>
      <c r="AT1444" s="82"/>
      <c r="AU1444" s="83">
        <v>45777</v>
      </c>
      <c r="AV1444" s="82" t="s">
        <v>4979</v>
      </c>
      <c r="AW1444" s="82">
        <v>10</v>
      </c>
      <c r="AX1444" s="83"/>
      <c r="AY1444" s="82" t="s">
        <v>4963</v>
      </c>
      <c r="AZ1444" s="82">
        <v>1</v>
      </c>
      <c r="BA1444" s="82"/>
      <c r="BB1444" s="82"/>
      <c r="BC1444" s="87"/>
      <c r="BD1444" s="87"/>
      <c r="BE1444" s="87"/>
      <c r="BF1444" s="87"/>
      <c r="BG1444" s="82" t="s">
        <v>4888</v>
      </c>
      <c r="BH1444" s="82" t="s">
        <v>8851</v>
      </c>
      <c r="BI1444" s="82"/>
      <c r="BJ1444" s="82"/>
      <c r="BK1444" s="82"/>
      <c r="BL1444" s="86">
        <v>70346115</v>
      </c>
      <c r="BM1444" s="82">
        <v>1.048</v>
      </c>
      <c r="BN1444" s="82" t="s">
        <v>4984</v>
      </c>
      <c r="BO1444" s="82"/>
      <c r="BP1444" s="88"/>
      <c r="BQ1444" s="88"/>
      <c r="BR1444" s="88"/>
      <c r="BS1444" s="82"/>
      <c r="BT1444" s="85"/>
    </row>
    <row r="1445" spans="1:72" hidden="1">
      <c r="A1445" s="82" t="s">
        <v>5173</v>
      </c>
      <c r="B1445" s="82" t="s">
        <v>5174</v>
      </c>
      <c r="C1445" s="82" t="s">
        <v>1981</v>
      </c>
      <c r="D1445" s="82" t="s">
        <v>5475</v>
      </c>
      <c r="E1445" s="82" t="s">
        <v>8551</v>
      </c>
      <c r="F1445" s="82" t="s">
        <v>4978</v>
      </c>
      <c r="G1445" s="83"/>
      <c r="H1445" s="84">
        <v>27629</v>
      </c>
      <c r="I1445" s="85"/>
      <c r="J1445" s="82">
        <v>2169.9</v>
      </c>
      <c r="K1445" s="86">
        <v>0</v>
      </c>
      <c r="L1445" s="82"/>
      <c r="M1445" s="82"/>
      <c r="N1445" s="82"/>
      <c r="O1445" s="82"/>
      <c r="P1445" s="82" t="s">
        <v>8279</v>
      </c>
      <c r="Q1445" s="86"/>
      <c r="R1445" s="82">
        <v>0</v>
      </c>
      <c r="S1445" s="86">
        <v>276290</v>
      </c>
      <c r="T1445" s="83">
        <v>45777</v>
      </c>
      <c r="U1445" s="82">
        <v>100</v>
      </c>
      <c r="V1445" s="82">
        <v>15335</v>
      </c>
      <c r="W1445" s="82" t="s">
        <v>4961</v>
      </c>
      <c r="X1445" s="82">
        <v>2060.761</v>
      </c>
      <c r="Y1445" s="86">
        <v>56936765.329999998</v>
      </c>
      <c r="Z1445" s="86"/>
      <c r="AA1445" s="82">
        <v>2152.3000000000002</v>
      </c>
      <c r="AB1445" s="86">
        <v>0.82</v>
      </c>
      <c r="AC1445" s="86">
        <v>59952167.100000001</v>
      </c>
      <c r="AD1445" s="86">
        <v>59952167.100000001</v>
      </c>
      <c r="AE1445" s="86">
        <v>0</v>
      </c>
      <c r="AF1445" s="86">
        <v>3015401.77</v>
      </c>
      <c r="AG1445" s="86">
        <v>2529131.37</v>
      </c>
      <c r="AH1445" s="86">
        <v>486270.4</v>
      </c>
      <c r="AI1445" s="86"/>
      <c r="AJ1445" s="86">
        <v>6712231478.8800001</v>
      </c>
      <c r="AK1445" s="82">
        <v>0.89319999999999999</v>
      </c>
      <c r="AL1445" s="82" t="s">
        <v>8552</v>
      </c>
      <c r="AM1445" s="82" t="s">
        <v>4979</v>
      </c>
      <c r="AN1445" s="82">
        <v>73301</v>
      </c>
      <c r="AO1445" s="82" t="s">
        <v>8280</v>
      </c>
      <c r="AP1445" s="82"/>
      <c r="AQ1445" s="83">
        <v>45771</v>
      </c>
      <c r="AR1445" s="83"/>
      <c r="AS1445" s="82">
        <v>0</v>
      </c>
      <c r="AT1445" s="82"/>
      <c r="AU1445" s="83">
        <v>45777</v>
      </c>
      <c r="AV1445" s="82" t="s">
        <v>4979</v>
      </c>
      <c r="AW1445" s="82">
        <v>10</v>
      </c>
      <c r="AX1445" s="83"/>
      <c r="AY1445" s="82" t="s">
        <v>4963</v>
      </c>
      <c r="AZ1445" s="82">
        <v>1</v>
      </c>
      <c r="BA1445" s="82"/>
      <c r="BB1445" s="82"/>
      <c r="BC1445" s="87"/>
      <c r="BD1445" s="87"/>
      <c r="BE1445" s="87"/>
      <c r="BF1445" s="87"/>
      <c r="BG1445" s="82" t="s">
        <v>4888</v>
      </c>
      <c r="BH1445" s="82" t="s">
        <v>8851</v>
      </c>
      <c r="BI1445" s="82"/>
      <c r="BJ1445" s="82"/>
      <c r="BK1445" s="82"/>
      <c r="BL1445" s="86">
        <v>59952167.100000001</v>
      </c>
      <c r="BM1445" s="82">
        <v>0.89319999999999999</v>
      </c>
      <c r="BN1445" s="82" t="s">
        <v>4964</v>
      </c>
      <c r="BO1445" s="82"/>
      <c r="BP1445" s="88"/>
      <c r="BQ1445" s="88"/>
      <c r="BR1445" s="88"/>
      <c r="BS1445" s="82"/>
      <c r="BT1445" s="85"/>
    </row>
    <row r="1446" spans="1:72" hidden="1">
      <c r="A1446" s="82" t="s">
        <v>5173</v>
      </c>
      <c r="B1446" s="82" t="s">
        <v>5174</v>
      </c>
      <c r="C1446" s="82" t="s">
        <v>2002</v>
      </c>
      <c r="D1446" s="82" t="s">
        <v>9212</v>
      </c>
      <c r="E1446" s="82" t="s">
        <v>9213</v>
      </c>
      <c r="F1446" s="82" t="s">
        <v>4978</v>
      </c>
      <c r="G1446" s="83"/>
      <c r="H1446" s="84">
        <v>234072</v>
      </c>
      <c r="I1446" s="85"/>
      <c r="J1446" s="82">
        <v>156.47</v>
      </c>
      <c r="K1446" s="86">
        <v>0</v>
      </c>
      <c r="L1446" s="82"/>
      <c r="M1446" s="82"/>
      <c r="N1446" s="82"/>
      <c r="O1446" s="82"/>
      <c r="P1446" s="82" t="s">
        <v>8459</v>
      </c>
      <c r="Q1446" s="86"/>
      <c r="R1446" s="82">
        <v>0</v>
      </c>
      <c r="S1446" s="86">
        <v>1170360</v>
      </c>
      <c r="T1446" s="83">
        <v>45777</v>
      </c>
      <c r="U1446" s="82">
        <v>100</v>
      </c>
      <c r="V1446" s="82">
        <v>6705</v>
      </c>
      <c r="W1446" s="82" t="s">
        <v>4961</v>
      </c>
      <c r="X1446" s="82">
        <v>178.81790000000001</v>
      </c>
      <c r="Y1446" s="86">
        <v>41856263.490000002</v>
      </c>
      <c r="Z1446" s="86"/>
      <c r="AA1446" s="82">
        <v>157.6</v>
      </c>
      <c r="AB1446" s="86">
        <v>-0.72</v>
      </c>
      <c r="AC1446" s="86">
        <v>36625245.840000004</v>
      </c>
      <c r="AD1446" s="86">
        <v>36625245.840000004</v>
      </c>
      <c r="AE1446" s="86">
        <v>0</v>
      </c>
      <c r="AF1446" s="86">
        <v>-5231017.6500000004</v>
      </c>
      <c r="AG1446" s="86">
        <v>-4966516.29</v>
      </c>
      <c r="AH1446" s="86">
        <v>-264501.36</v>
      </c>
      <c r="AI1446" s="86"/>
      <c r="AJ1446" s="86">
        <v>6712231478.8800001</v>
      </c>
      <c r="AK1446" s="82">
        <v>0.54559999999999997</v>
      </c>
      <c r="AL1446" s="82" t="s">
        <v>9214</v>
      </c>
      <c r="AM1446" s="82" t="s">
        <v>4979</v>
      </c>
      <c r="AN1446" s="82">
        <v>7508</v>
      </c>
      <c r="AO1446" s="82" t="s">
        <v>8461</v>
      </c>
      <c r="AP1446" s="82"/>
      <c r="AQ1446" s="83"/>
      <c r="AR1446" s="83"/>
      <c r="AS1446" s="82">
        <v>0</v>
      </c>
      <c r="AT1446" s="82"/>
      <c r="AU1446" s="83">
        <v>45777</v>
      </c>
      <c r="AV1446" s="82" t="s">
        <v>4979</v>
      </c>
      <c r="AW1446" s="82">
        <v>5</v>
      </c>
      <c r="AX1446" s="83"/>
      <c r="AY1446" s="82" t="s">
        <v>4963</v>
      </c>
      <c r="AZ1446" s="82">
        <v>1</v>
      </c>
      <c r="BA1446" s="82"/>
      <c r="BB1446" s="82"/>
      <c r="BC1446" s="87"/>
      <c r="BD1446" s="87"/>
      <c r="BE1446" s="87"/>
      <c r="BF1446" s="87"/>
      <c r="BG1446" s="82" t="s">
        <v>4888</v>
      </c>
      <c r="BH1446" s="82" t="s">
        <v>8851</v>
      </c>
      <c r="BI1446" s="82"/>
      <c r="BJ1446" s="82"/>
      <c r="BK1446" s="82"/>
      <c r="BL1446" s="86">
        <v>36625245.840000004</v>
      </c>
      <c r="BM1446" s="82">
        <v>0.54559999999999997</v>
      </c>
      <c r="BN1446" s="82" t="s">
        <v>8462</v>
      </c>
      <c r="BO1446" s="82"/>
      <c r="BP1446" s="88"/>
      <c r="BQ1446" s="88"/>
      <c r="BR1446" s="88"/>
      <c r="BS1446" s="82"/>
      <c r="BT1446" s="85"/>
    </row>
    <row r="1447" spans="1:72" hidden="1">
      <c r="A1447" s="82" t="s">
        <v>5173</v>
      </c>
      <c r="B1447" s="82" t="s">
        <v>5174</v>
      </c>
      <c r="C1447" s="82" t="s">
        <v>2061</v>
      </c>
      <c r="D1447" s="82" t="s">
        <v>5394</v>
      </c>
      <c r="E1447" s="82" t="s">
        <v>8678</v>
      </c>
      <c r="F1447" s="82" t="s">
        <v>4978</v>
      </c>
      <c r="G1447" s="83"/>
      <c r="H1447" s="84">
        <v>829061</v>
      </c>
      <c r="I1447" s="85"/>
      <c r="J1447" s="82">
        <v>85.79</v>
      </c>
      <c r="K1447" s="86">
        <v>0</v>
      </c>
      <c r="L1447" s="82"/>
      <c r="M1447" s="82"/>
      <c r="N1447" s="82"/>
      <c r="O1447" s="82"/>
      <c r="P1447" s="82" t="s">
        <v>8308</v>
      </c>
      <c r="Q1447" s="86"/>
      <c r="R1447" s="82">
        <v>0</v>
      </c>
      <c r="S1447" s="86">
        <v>8290610</v>
      </c>
      <c r="T1447" s="83">
        <v>45777</v>
      </c>
      <c r="U1447" s="82">
        <v>100</v>
      </c>
      <c r="V1447" s="82">
        <v>16449</v>
      </c>
      <c r="W1447" s="82" t="s">
        <v>4961</v>
      </c>
      <c r="X1447" s="82">
        <v>81.281800000000004</v>
      </c>
      <c r="Y1447" s="86">
        <v>67387570.390000001</v>
      </c>
      <c r="Z1447" s="86"/>
      <c r="AA1447" s="82">
        <v>86.52</v>
      </c>
      <c r="AB1447" s="86">
        <v>-0.84</v>
      </c>
      <c r="AC1447" s="86">
        <v>71125143.189999998</v>
      </c>
      <c r="AD1447" s="86">
        <v>71125143.189999998</v>
      </c>
      <c r="AE1447" s="86">
        <v>0</v>
      </c>
      <c r="AF1447" s="86">
        <v>3737572.8</v>
      </c>
      <c r="AG1447" s="86">
        <v>4342787.33</v>
      </c>
      <c r="AH1447" s="86">
        <v>-605214.53</v>
      </c>
      <c r="AI1447" s="86"/>
      <c r="AJ1447" s="86">
        <v>6712231478.8800001</v>
      </c>
      <c r="AK1447" s="82">
        <v>1.0596000000000001</v>
      </c>
      <c r="AL1447" s="82" t="s">
        <v>8679</v>
      </c>
      <c r="AM1447" s="82" t="s">
        <v>4979</v>
      </c>
      <c r="AN1447" s="82">
        <v>73488</v>
      </c>
      <c r="AO1447" s="82" t="s">
        <v>8309</v>
      </c>
      <c r="AP1447" s="82"/>
      <c r="AQ1447" s="83">
        <v>45513</v>
      </c>
      <c r="AR1447" s="83"/>
      <c r="AS1447" s="82">
        <v>0</v>
      </c>
      <c r="AT1447" s="82"/>
      <c r="AU1447" s="83">
        <v>45777</v>
      </c>
      <c r="AV1447" s="82" t="s">
        <v>4979</v>
      </c>
      <c r="AW1447" s="82">
        <v>10</v>
      </c>
      <c r="AX1447" s="83"/>
      <c r="AY1447" s="82" t="s">
        <v>4963</v>
      </c>
      <c r="AZ1447" s="82">
        <v>1</v>
      </c>
      <c r="BA1447" s="82"/>
      <c r="BB1447" s="82"/>
      <c r="BC1447" s="87"/>
      <c r="BD1447" s="87"/>
      <c r="BE1447" s="87"/>
      <c r="BF1447" s="87"/>
      <c r="BG1447" s="82" t="s">
        <v>4888</v>
      </c>
      <c r="BH1447" s="82" t="s">
        <v>8851</v>
      </c>
      <c r="BI1447" s="82"/>
      <c r="BJ1447" s="82"/>
      <c r="BK1447" s="82"/>
      <c r="BL1447" s="86">
        <v>71125143.189999998</v>
      </c>
      <c r="BM1447" s="82">
        <v>1.0596000000000001</v>
      </c>
      <c r="BN1447" s="82" t="s">
        <v>8309</v>
      </c>
      <c r="BO1447" s="82"/>
      <c r="BP1447" s="88"/>
      <c r="BQ1447" s="88"/>
      <c r="BR1447" s="88"/>
      <c r="BS1447" s="82"/>
      <c r="BT1447" s="85"/>
    </row>
    <row r="1448" spans="1:72" hidden="1">
      <c r="A1448" s="82" t="s">
        <v>5173</v>
      </c>
      <c r="B1448" s="82" t="s">
        <v>5174</v>
      </c>
      <c r="C1448" s="82" t="s">
        <v>2096</v>
      </c>
      <c r="D1448" s="82" t="s">
        <v>3391</v>
      </c>
      <c r="E1448" s="82" t="s">
        <v>8895</v>
      </c>
      <c r="F1448" s="82" t="s">
        <v>4978</v>
      </c>
      <c r="G1448" s="83"/>
      <c r="H1448" s="84">
        <v>891497</v>
      </c>
      <c r="I1448" s="85"/>
      <c r="J1448" s="82">
        <v>64.790000000000006</v>
      </c>
      <c r="K1448" s="86">
        <v>0</v>
      </c>
      <c r="L1448" s="82"/>
      <c r="M1448" s="82"/>
      <c r="N1448" s="82"/>
      <c r="O1448" s="82"/>
      <c r="P1448" s="82" t="s">
        <v>8896</v>
      </c>
      <c r="Q1448" s="86"/>
      <c r="R1448" s="82">
        <v>0</v>
      </c>
      <c r="S1448" s="86">
        <v>891497</v>
      </c>
      <c r="T1448" s="83">
        <v>45777</v>
      </c>
      <c r="U1448" s="82">
        <v>100</v>
      </c>
      <c r="V1448" s="82">
        <v>23655</v>
      </c>
      <c r="W1448" s="82" t="s">
        <v>4961</v>
      </c>
      <c r="X1448" s="82">
        <v>78.481700000000004</v>
      </c>
      <c r="Y1448" s="86">
        <v>69966174.120000005</v>
      </c>
      <c r="Z1448" s="86"/>
      <c r="AA1448" s="82">
        <v>65.569999999999993</v>
      </c>
      <c r="AB1448" s="86">
        <v>-1.19</v>
      </c>
      <c r="AC1448" s="86">
        <v>57760090.630000003</v>
      </c>
      <c r="AD1448" s="86">
        <v>57760090.630000003</v>
      </c>
      <c r="AE1448" s="86">
        <v>0</v>
      </c>
      <c r="AF1448" s="86">
        <v>-12206083.49</v>
      </c>
      <c r="AG1448" s="86">
        <v>-11510715.83</v>
      </c>
      <c r="AH1448" s="86">
        <v>-695367.66</v>
      </c>
      <c r="AI1448" s="86"/>
      <c r="AJ1448" s="86">
        <v>6712231478.8800001</v>
      </c>
      <c r="AK1448" s="82">
        <v>0.86050000000000004</v>
      </c>
      <c r="AL1448" s="82" t="s">
        <v>8897</v>
      </c>
      <c r="AM1448" s="82" t="s">
        <v>4979</v>
      </c>
      <c r="AN1448" s="82">
        <v>74706</v>
      </c>
      <c r="AO1448" s="82" t="s">
        <v>8898</v>
      </c>
      <c r="AP1448" s="82"/>
      <c r="AQ1448" s="83">
        <v>45736</v>
      </c>
      <c r="AR1448" s="83"/>
      <c r="AS1448" s="82">
        <v>0</v>
      </c>
      <c r="AT1448" s="82"/>
      <c r="AU1448" s="83">
        <v>45777</v>
      </c>
      <c r="AV1448" s="82" t="s">
        <v>4979</v>
      </c>
      <c r="AW1448" s="82">
        <v>1</v>
      </c>
      <c r="AX1448" s="83"/>
      <c r="AY1448" s="82" t="s">
        <v>4963</v>
      </c>
      <c r="AZ1448" s="82">
        <v>1</v>
      </c>
      <c r="BA1448" s="82"/>
      <c r="BB1448" s="82"/>
      <c r="BC1448" s="87"/>
      <c r="BD1448" s="87"/>
      <c r="BE1448" s="87"/>
      <c r="BF1448" s="87"/>
      <c r="BG1448" s="82" t="s">
        <v>4888</v>
      </c>
      <c r="BH1448" s="82" t="s">
        <v>8851</v>
      </c>
      <c r="BI1448" s="82"/>
      <c r="BJ1448" s="82"/>
      <c r="BK1448" s="82"/>
      <c r="BL1448" s="86">
        <v>57760090.630000003</v>
      </c>
      <c r="BM1448" s="82">
        <v>0.86050000000000004</v>
      </c>
      <c r="BN1448" s="82" t="s">
        <v>8462</v>
      </c>
      <c r="BO1448" s="82"/>
      <c r="BP1448" s="88"/>
      <c r="BQ1448" s="88"/>
      <c r="BR1448" s="88"/>
      <c r="BS1448" s="82"/>
      <c r="BT1448" s="85"/>
    </row>
    <row r="1449" spans="1:72" hidden="1">
      <c r="A1449" s="82" t="s">
        <v>5173</v>
      </c>
      <c r="B1449" s="82" t="s">
        <v>5174</v>
      </c>
      <c r="C1449" s="82" t="s">
        <v>20227</v>
      </c>
      <c r="D1449" s="82" t="s">
        <v>20228</v>
      </c>
      <c r="E1449" s="82" t="s">
        <v>20229</v>
      </c>
      <c r="F1449" s="82" t="s">
        <v>4978</v>
      </c>
      <c r="G1449" s="83"/>
      <c r="H1449" s="84">
        <v>196622</v>
      </c>
      <c r="I1449" s="85"/>
      <c r="J1449" s="82">
        <v>100.55</v>
      </c>
      <c r="K1449" s="86">
        <v>0</v>
      </c>
      <c r="L1449" s="82"/>
      <c r="M1449" s="82"/>
      <c r="N1449" s="82"/>
      <c r="O1449" s="82"/>
      <c r="P1449" s="82" t="s">
        <v>8308</v>
      </c>
      <c r="Q1449" s="86"/>
      <c r="R1449" s="82">
        <v>0</v>
      </c>
      <c r="S1449" s="86">
        <v>1966220</v>
      </c>
      <c r="T1449" s="83">
        <v>45777</v>
      </c>
      <c r="U1449" s="82">
        <v>100</v>
      </c>
      <c r="V1449" s="82">
        <v>176913</v>
      </c>
      <c r="W1449" s="82" t="s">
        <v>4961</v>
      </c>
      <c r="X1449" s="82">
        <v>103.1615</v>
      </c>
      <c r="Y1449" s="86">
        <v>20283820.449999999</v>
      </c>
      <c r="Z1449" s="86"/>
      <c r="AA1449" s="82">
        <v>103.86</v>
      </c>
      <c r="AB1449" s="86">
        <v>-3.19</v>
      </c>
      <c r="AC1449" s="86">
        <v>19770342.100000001</v>
      </c>
      <c r="AD1449" s="86">
        <v>19770342.100000001</v>
      </c>
      <c r="AE1449" s="86">
        <v>0</v>
      </c>
      <c r="AF1449" s="86">
        <v>-513478.35</v>
      </c>
      <c r="AG1449" s="86">
        <v>137340.47</v>
      </c>
      <c r="AH1449" s="86">
        <v>-650818.81999999995</v>
      </c>
      <c r="AI1449" s="86"/>
      <c r="AJ1449" s="86">
        <v>6712231478.8800001</v>
      </c>
      <c r="AK1449" s="82">
        <v>0.29449999999999998</v>
      </c>
      <c r="AL1449" s="82" t="s">
        <v>20230</v>
      </c>
      <c r="AM1449" s="82" t="s">
        <v>4979</v>
      </c>
      <c r="AN1449" s="82">
        <v>800084</v>
      </c>
      <c r="AO1449" s="82" t="s">
        <v>8309</v>
      </c>
      <c r="AP1449" s="82"/>
      <c r="AQ1449" s="83"/>
      <c r="AR1449" s="83"/>
      <c r="AS1449" s="82">
        <v>0</v>
      </c>
      <c r="AT1449" s="82"/>
      <c r="AU1449" s="83">
        <v>45777</v>
      </c>
      <c r="AV1449" s="82" t="s">
        <v>4979</v>
      </c>
      <c r="AW1449" s="82">
        <v>10</v>
      </c>
      <c r="AX1449" s="83"/>
      <c r="AY1449" s="82" t="s">
        <v>4963</v>
      </c>
      <c r="AZ1449" s="82">
        <v>1</v>
      </c>
      <c r="BA1449" s="82"/>
      <c r="BB1449" s="82"/>
      <c r="BC1449" s="87"/>
      <c r="BD1449" s="87"/>
      <c r="BE1449" s="87"/>
      <c r="BF1449" s="87"/>
      <c r="BG1449" s="82" t="s">
        <v>4888</v>
      </c>
      <c r="BH1449" s="82" t="s">
        <v>8851</v>
      </c>
      <c r="BI1449" s="82"/>
      <c r="BJ1449" s="82"/>
      <c r="BK1449" s="82"/>
      <c r="BL1449" s="86">
        <v>19770342.100000001</v>
      </c>
      <c r="BM1449" s="82">
        <v>0.29449999999999998</v>
      </c>
      <c r="BN1449" s="82" t="s">
        <v>8309</v>
      </c>
      <c r="BO1449" s="82"/>
      <c r="BP1449" s="88"/>
      <c r="BQ1449" s="88"/>
      <c r="BR1449" s="88"/>
      <c r="BS1449" s="82"/>
      <c r="BT1449" s="85"/>
    </row>
    <row r="1450" spans="1:72" hidden="1">
      <c r="A1450" s="82" t="s">
        <v>5173</v>
      </c>
      <c r="B1450" s="82" t="s">
        <v>5174</v>
      </c>
      <c r="C1450" s="82" t="s">
        <v>2127</v>
      </c>
      <c r="D1450" s="82" t="s">
        <v>5490</v>
      </c>
      <c r="E1450" s="82" t="s">
        <v>8554</v>
      </c>
      <c r="F1450" s="82" t="s">
        <v>4978</v>
      </c>
      <c r="G1450" s="83"/>
      <c r="H1450" s="84">
        <v>30437</v>
      </c>
      <c r="I1450" s="85"/>
      <c r="J1450" s="82">
        <v>1641.6</v>
      </c>
      <c r="K1450" s="86">
        <v>0</v>
      </c>
      <c r="L1450" s="82"/>
      <c r="M1450" s="82"/>
      <c r="N1450" s="82"/>
      <c r="O1450" s="82"/>
      <c r="P1450" s="82" t="s">
        <v>5007</v>
      </c>
      <c r="Q1450" s="86"/>
      <c r="R1450" s="82">
        <v>0</v>
      </c>
      <c r="S1450" s="86">
        <v>304370</v>
      </c>
      <c r="T1450" s="83">
        <v>45777</v>
      </c>
      <c r="U1450" s="82">
        <v>100</v>
      </c>
      <c r="V1450" s="82">
        <v>16385</v>
      </c>
      <c r="W1450" s="82" t="s">
        <v>4961</v>
      </c>
      <c r="X1450" s="82">
        <v>1394.5509999999999</v>
      </c>
      <c r="Y1450" s="86">
        <v>42445949.009999998</v>
      </c>
      <c r="Z1450" s="86"/>
      <c r="AA1450" s="82">
        <v>1620.5</v>
      </c>
      <c r="AB1450" s="86">
        <v>1.3</v>
      </c>
      <c r="AC1450" s="86">
        <v>49965379.200000003</v>
      </c>
      <c r="AD1450" s="86">
        <v>49965379.200000003</v>
      </c>
      <c r="AE1450" s="86">
        <v>0</v>
      </c>
      <c r="AF1450" s="86">
        <v>7519430.1900000004</v>
      </c>
      <c r="AG1450" s="86">
        <v>6877209.4900000002</v>
      </c>
      <c r="AH1450" s="86">
        <v>642220.69999999995</v>
      </c>
      <c r="AI1450" s="86"/>
      <c r="AJ1450" s="86">
        <v>6712231478.8800001</v>
      </c>
      <c r="AK1450" s="82">
        <v>0.74439999999999995</v>
      </c>
      <c r="AL1450" s="82" t="s">
        <v>8555</v>
      </c>
      <c r="AM1450" s="82" t="s">
        <v>4979</v>
      </c>
      <c r="AN1450" s="82">
        <v>73551</v>
      </c>
      <c r="AO1450" s="82" t="s">
        <v>5008</v>
      </c>
      <c r="AP1450" s="82"/>
      <c r="AQ1450" s="83">
        <v>45680</v>
      </c>
      <c r="AR1450" s="83"/>
      <c r="AS1450" s="82">
        <v>0</v>
      </c>
      <c r="AT1450" s="82"/>
      <c r="AU1450" s="83">
        <v>45777</v>
      </c>
      <c r="AV1450" s="82" t="s">
        <v>4979</v>
      </c>
      <c r="AW1450" s="82">
        <v>10</v>
      </c>
      <c r="AX1450" s="83"/>
      <c r="AY1450" s="82" t="s">
        <v>4963</v>
      </c>
      <c r="AZ1450" s="82">
        <v>1</v>
      </c>
      <c r="BA1450" s="82"/>
      <c r="BB1450" s="82"/>
      <c r="BC1450" s="87"/>
      <c r="BD1450" s="87"/>
      <c r="BE1450" s="87"/>
      <c r="BF1450" s="87"/>
      <c r="BG1450" s="82" t="s">
        <v>4888</v>
      </c>
      <c r="BH1450" s="82" t="s">
        <v>8851</v>
      </c>
      <c r="BI1450" s="82"/>
      <c r="BJ1450" s="82"/>
      <c r="BK1450" s="82"/>
      <c r="BL1450" s="86">
        <v>49965379.200000003</v>
      </c>
      <c r="BM1450" s="82">
        <v>0.74439999999999995</v>
      </c>
      <c r="BN1450" s="82" t="s">
        <v>5008</v>
      </c>
      <c r="BO1450" s="82"/>
      <c r="BP1450" s="88"/>
      <c r="BQ1450" s="88"/>
      <c r="BR1450" s="88"/>
      <c r="BS1450" s="82"/>
      <c r="BT1450" s="85"/>
    </row>
    <row r="1451" spans="1:72" hidden="1">
      <c r="A1451" s="82" t="s">
        <v>5173</v>
      </c>
      <c r="B1451" s="82" t="s">
        <v>5174</v>
      </c>
      <c r="C1451" s="82" t="s">
        <v>2133</v>
      </c>
      <c r="D1451" s="82" t="s">
        <v>5455</v>
      </c>
      <c r="E1451" s="82" t="s">
        <v>8899</v>
      </c>
      <c r="F1451" s="82" t="s">
        <v>4978</v>
      </c>
      <c r="G1451" s="83"/>
      <c r="H1451" s="84">
        <v>140533</v>
      </c>
      <c r="I1451" s="85"/>
      <c r="J1451" s="82">
        <v>410.75</v>
      </c>
      <c r="K1451" s="86">
        <v>0</v>
      </c>
      <c r="L1451" s="82"/>
      <c r="M1451" s="82"/>
      <c r="N1451" s="82"/>
      <c r="O1451" s="82"/>
      <c r="P1451" s="82" t="s">
        <v>8769</v>
      </c>
      <c r="Q1451" s="86"/>
      <c r="R1451" s="82">
        <v>0</v>
      </c>
      <c r="S1451" s="86">
        <v>1405330</v>
      </c>
      <c r="T1451" s="83">
        <v>45777</v>
      </c>
      <c r="U1451" s="82">
        <v>100</v>
      </c>
      <c r="V1451" s="82">
        <v>9796</v>
      </c>
      <c r="W1451" s="82" t="s">
        <v>4961</v>
      </c>
      <c r="X1451" s="82">
        <v>385.27170000000001</v>
      </c>
      <c r="Y1451" s="86">
        <v>54143393.740000002</v>
      </c>
      <c r="Z1451" s="86"/>
      <c r="AA1451" s="82">
        <v>404.45</v>
      </c>
      <c r="AB1451" s="86">
        <v>1.56</v>
      </c>
      <c r="AC1451" s="86">
        <v>57723929.75</v>
      </c>
      <c r="AD1451" s="86">
        <v>57723929.75</v>
      </c>
      <c r="AE1451" s="86">
        <v>0</v>
      </c>
      <c r="AF1451" s="86">
        <v>3580536.01</v>
      </c>
      <c r="AG1451" s="86">
        <v>2695178.11</v>
      </c>
      <c r="AH1451" s="86">
        <v>885357.9</v>
      </c>
      <c r="AI1451" s="86"/>
      <c r="AJ1451" s="86">
        <v>6712231478.8800001</v>
      </c>
      <c r="AK1451" s="82">
        <v>0.86</v>
      </c>
      <c r="AL1451" s="82" t="s">
        <v>8900</v>
      </c>
      <c r="AM1451" s="82" t="s">
        <v>4979</v>
      </c>
      <c r="AN1451" s="82">
        <v>71831</v>
      </c>
      <c r="AO1451" s="82" t="s">
        <v>8771</v>
      </c>
      <c r="AP1451" s="82"/>
      <c r="AQ1451" s="83">
        <v>45702</v>
      </c>
      <c r="AR1451" s="83"/>
      <c r="AS1451" s="82">
        <v>0</v>
      </c>
      <c r="AT1451" s="82"/>
      <c r="AU1451" s="83">
        <v>45777</v>
      </c>
      <c r="AV1451" s="82" t="s">
        <v>4979</v>
      </c>
      <c r="AW1451" s="82">
        <v>10</v>
      </c>
      <c r="AX1451" s="83"/>
      <c r="AY1451" s="82" t="s">
        <v>4963</v>
      </c>
      <c r="AZ1451" s="82">
        <v>1</v>
      </c>
      <c r="BA1451" s="82"/>
      <c r="BB1451" s="82"/>
      <c r="BC1451" s="87"/>
      <c r="BD1451" s="87"/>
      <c r="BE1451" s="87"/>
      <c r="BF1451" s="87"/>
      <c r="BG1451" s="82" t="s">
        <v>4888</v>
      </c>
      <c r="BH1451" s="82" t="s">
        <v>8851</v>
      </c>
      <c r="BI1451" s="82"/>
      <c r="BJ1451" s="82"/>
      <c r="BK1451" s="82"/>
      <c r="BL1451" s="86">
        <v>57723929.75</v>
      </c>
      <c r="BM1451" s="82">
        <v>0.86</v>
      </c>
      <c r="BN1451" s="82" t="s">
        <v>4975</v>
      </c>
      <c r="BO1451" s="82"/>
      <c r="BP1451" s="88"/>
      <c r="BQ1451" s="88"/>
      <c r="BR1451" s="88"/>
      <c r="BS1451" s="82"/>
      <c r="BT1451" s="85"/>
    </row>
    <row r="1452" spans="1:72" hidden="1">
      <c r="A1452" s="82" t="s">
        <v>5173</v>
      </c>
      <c r="B1452" s="82" t="s">
        <v>5174</v>
      </c>
      <c r="C1452" s="82" t="s">
        <v>10157</v>
      </c>
      <c r="D1452" s="82" t="s">
        <v>21623</v>
      </c>
      <c r="E1452" s="82" t="s">
        <v>21624</v>
      </c>
      <c r="F1452" s="82" t="s">
        <v>4978</v>
      </c>
      <c r="G1452" s="83"/>
      <c r="H1452" s="84">
        <v>232476</v>
      </c>
      <c r="I1452" s="85"/>
      <c r="J1452" s="82">
        <v>48.69</v>
      </c>
      <c r="K1452" s="86">
        <v>0</v>
      </c>
      <c r="L1452" s="82"/>
      <c r="M1452" s="82"/>
      <c r="N1452" s="82"/>
      <c r="O1452" s="82"/>
      <c r="P1452" s="82" t="s">
        <v>8536</v>
      </c>
      <c r="Q1452" s="86"/>
      <c r="R1452" s="82">
        <v>0</v>
      </c>
      <c r="S1452" s="86">
        <v>2324760</v>
      </c>
      <c r="T1452" s="83">
        <v>45777</v>
      </c>
      <c r="U1452" s="82">
        <v>100</v>
      </c>
      <c r="V1452" s="82">
        <v>182148</v>
      </c>
      <c r="W1452" s="82" t="s">
        <v>4961</v>
      </c>
      <c r="X1452" s="82">
        <v>55.160400000000003</v>
      </c>
      <c r="Y1452" s="86">
        <v>12823458.68</v>
      </c>
      <c r="Z1452" s="86"/>
      <c r="AA1452" s="82">
        <v>50.19</v>
      </c>
      <c r="AB1452" s="86">
        <v>-2.99</v>
      </c>
      <c r="AC1452" s="86">
        <v>11319256.439999999</v>
      </c>
      <c r="AD1452" s="86">
        <v>11319256.439999999</v>
      </c>
      <c r="AE1452" s="86">
        <v>0</v>
      </c>
      <c r="AF1452" s="86">
        <v>-1504202.24</v>
      </c>
      <c r="AG1452" s="86">
        <v>-1155488.24</v>
      </c>
      <c r="AH1452" s="86">
        <v>-348714</v>
      </c>
      <c r="AI1452" s="86"/>
      <c r="AJ1452" s="86">
        <v>6712231478.8800001</v>
      </c>
      <c r="AK1452" s="82">
        <v>0.1686</v>
      </c>
      <c r="AL1452" s="82" t="s">
        <v>21625</v>
      </c>
      <c r="AM1452" s="82" t="s">
        <v>4979</v>
      </c>
      <c r="AN1452" s="82">
        <v>819112</v>
      </c>
      <c r="AO1452" s="82" t="s">
        <v>8339</v>
      </c>
      <c r="AP1452" s="82"/>
      <c r="AQ1452" s="83"/>
      <c r="AR1452" s="83"/>
      <c r="AS1452" s="82">
        <v>0</v>
      </c>
      <c r="AT1452" s="82"/>
      <c r="AU1452" s="83">
        <v>45777</v>
      </c>
      <c r="AV1452" s="82" t="s">
        <v>4979</v>
      </c>
      <c r="AW1452" s="82">
        <v>10</v>
      </c>
      <c r="AX1452" s="83"/>
      <c r="AY1452" s="82" t="s">
        <v>4963</v>
      </c>
      <c r="AZ1452" s="82">
        <v>1</v>
      </c>
      <c r="BA1452" s="82"/>
      <c r="BB1452" s="82"/>
      <c r="BC1452" s="87"/>
      <c r="BD1452" s="87"/>
      <c r="BE1452" s="87"/>
      <c r="BF1452" s="87"/>
      <c r="BG1452" s="82" t="s">
        <v>4888</v>
      </c>
      <c r="BH1452" s="82" t="s">
        <v>8851</v>
      </c>
      <c r="BI1452" s="82"/>
      <c r="BJ1452" s="82"/>
      <c r="BK1452" s="82"/>
      <c r="BL1452" s="86">
        <v>11319256.439999999</v>
      </c>
      <c r="BM1452" s="82">
        <v>0.1686</v>
      </c>
      <c r="BN1452" s="82" t="s">
        <v>4984</v>
      </c>
      <c r="BO1452" s="82"/>
      <c r="BP1452" s="88"/>
      <c r="BQ1452" s="88"/>
      <c r="BR1452" s="88"/>
      <c r="BS1452" s="82"/>
      <c r="BT1452" s="85"/>
    </row>
    <row r="1453" spans="1:72" hidden="1">
      <c r="A1453" s="82" t="s">
        <v>5173</v>
      </c>
      <c r="B1453" s="82" t="s">
        <v>5174</v>
      </c>
      <c r="C1453" s="82" t="s">
        <v>2215</v>
      </c>
      <c r="D1453" s="82" t="s">
        <v>8901</v>
      </c>
      <c r="E1453" s="82" t="s">
        <v>8902</v>
      </c>
      <c r="F1453" s="82" t="s">
        <v>4978</v>
      </c>
      <c r="G1453" s="83"/>
      <c r="H1453" s="84">
        <v>87996</v>
      </c>
      <c r="I1453" s="85"/>
      <c r="J1453" s="82">
        <v>864.75</v>
      </c>
      <c r="K1453" s="86">
        <v>0</v>
      </c>
      <c r="L1453" s="82"/>
      <c r="M1453" s="82"/>
      <c r="N1453" s="82"/>
      <c r="O1453" s="82"/>
      <c r="P1453" s="82" t="s">
        <v>8903</v>
      </c>
      <c r="Q1453" s="86"/>
      <c r="R1453" s="82">
        <v>0</v>
      </c>
      <c r="S1453" s="86">
        <v>87996</v>
      </c>
      <c r="T1453" s="83">
        <v>45777</v>
      </c>
      <c r="U1453" s="82">
        <v>100</v>
      </c>
      <c r="V1453" s="82">
        <v>137804</v>
      </c>
      <c r="W1453" s="82" t="s">
        <v>4961</v>
      </c>
      <c r="X1453" s="82">
        <v>373.60930000000002</v>
      </c>
      <c r="Y1453" s="86">
        <v>32876122.039999999</v>
      </c>
      <c r="Z1453" s="86"/>
      <c r="AA1453" s="82">
        <v>870.7</v>
      </c>
      <c r="AB1453" s="86">
        <v>-0.68</v>
      </c>
      <c r="AC1453" s="86">
        <v>76094541</v>
      </c>
      <c r="AD1453" s="86">
        <v>76094541</v>
      </c>
      <c r="AE1453" s="86">
        <v>0</v>
      </c>
      <c r="AF1453" s="86">
        <v>43218418.960000001</v>
      </c>
      <c r="AG1453" s="86">
        <v>43741995.159999996</v>
      </c>
      <c r="AH1453" s="86">
        <v>-523576.2</v>
      </c>
      <c r="AI1453" s="86"/>
      <c r="AJ1453" s="86">
        <v>6712231478.8800001</v>
      </c>
      <c r="AK1453" s="82">
        <v>1.1336999999999999</v>
      </c>
      <c r="AL1453" s="82" t="s">
        <v>8904</v>
      </c>
      <c r="AM1453" s="82" t="s">
        <v>4979</v>
      </c>
      <c r="AN1453" s="82">
        <v>793976</v>
      </c>
      <c r="AO1453" s="82" t="s">
        <v>8903</v>
      </c>
      <c r="AP1453" s="82"/>
      <c r="AQ1453" s="83"/>
      <c r="AR1453" s="83"/>
      <c r="AS1453" s="82">
        <v>0</v>
      </c>
      <c r="AT1453" s="82"/>
      <c r="AU1453" s="83">
        <v>45777</v>
      </c>
      <c r="AV1453" s="82" t="s">
        <v>4979</v>
      </c>
      <c r="AW1453" s="82">
        <v>1</v>
      </c>
      <c r="AX1453" s="83"/>
      <c r="AY1453" s="82" t="s">
        <v>4963</v>
      </c>
      <c r="AZ1453" s="82">
        <v>1</v>
      </c>
      <c r="BA1453" s="82"/>
      <c r="BB1453" s="82"/>
      <c r="BC1453" s="87"/>
      <c r="BD1453" s="87"/>
      <c r="BE1453" s="87"/>
      <c r="BF1453" s="87"/>
      <c r="BG1453" s="82" t="s">
        <v>4888</v>
      </c>
      <c r="BH1453" s="82" t="s">
        <v>8851</v>
      </c>
      <c r="BI1453" s="82"/>
      <c r="BJ1453" s="82"/>
      <c r="BK1453" s="82"/>
      <c r="BL1453" s="86">
        <v>76094541</v>
      </c>
      <c r="BM1453" s="82">
        <v>1.1336999999999999</v>
      </c>
      <c r="BN1453" s="82" t="s">
        <v>4964</v>
      </c>
      <c r="BO1453" s="82"/>
      <c r="BP1453" s="88"/>
      <c r="BQ1453" s="88"/>
      <c r="BR1453" s="88"/>
      <c r="BS1453" s="82"/>
      <c r="BT1453" s="85"/>
    </row>
    <row r="1454" spans="1:72" hidden="1">
      <c r="A1454" s="82" t="s">
        <v>5173</v>
      </c>
      <c r="B1454" s="82" t="s">
        <v>5174</v>
      </c>
      <c r="C1454" s="82" t="s">
        <v>2131</v>
      </c>
      <c r="D1454" s="82" t="s">
        <v>8783</v>
      </c>
      <c r="E1454" s="82" t="s">
        <v>8784</v>
      </c>
      <c r="F1454" s="82" t="s">
        <v>4978</v>
      </c>
      <c r="G1454" s="83"/>
      <c r="H1454" s="84">
        <v>6128</v>
      </c>
      <c r="I1454" s="85"/>
      <c r="J1454" s="82">
        <v>8721.5</v>
      </c>
      <c r="K1454" s="86">
        <v>0</v>
      </c>
      <c r="L1454" s="82"/>
      <c r="M1454" s="82"/>
      <c r="N1454" s="82"/>
      <c r="O1454" s="82"/>
      <c r="P1454" s="82" t="s">
        <v>8785</v>
      </c>
      <c r="Q1454" s="86"/>
      <c r="R1454" s="82">
        <v>0</v>
      </c>
      <c r="S1454" s="86">
        <v>30640</v>
      </c>
      <c r="T1454" s="83">
        <v>45777</v>
      </c>
      <c r="U1454" s="82">
        <v>100</v>
      </c>
      <c r="V1454" s="82">
        <v>6715</v>
      </c>
      <c r="W1454" s="82" t="s">
        <v>4961</v>
      </c>
      <c r="X1454" s="82">
        <v>9102.3906999999999</v>
      </c>
      <c r="Y1454" s="86">
        <v>55779449.969999999</v>
      </c>
      <c r="Z1454" s="86"/>
      <c r="AA1454" s="82">
        <v>8837.5</v>
      </c>
      <c r="AB1454" s="86">
        <v>-1.31</v>
      </c>
      <c r="AC1454" s="86">
        <v>53445352</v>
      </c>
      <c r="AD1454" s="86">
        <v>53445352</v>
      </c>
      <c r="AE1454" s="86">
        <v>0</v>
      </c>
      <c r="AF1454" s="86">
        <v>-2334097.9700000002</v>
      </c>
      <c r="AG1454" s="86">
        <v>-1623249.97</v>
      </c>
      <c r="AH1454" s="86">
        <v>-710848</v>
      </c>
      <c r="AI1454" s="86"/>
      <c r="AJ1454" s="86">
        <v>6712231478.8800001</v>
      </c>
      <c r="AK1454" s="82">
        <v>0.79620000000000002</v>
      </c>
      <c r="AL1454" s="82" t="s">
        <v>8786</v>
      </c>
      <c r="AM1454" s="82" t="s">
        <v>4979</v>
      </c>
      <c r="AN1454" s="82">
        <v>7596</v>
      </c>
      <c r="AO1454" s="82" t="s">
        <v>4982</v>
      </c>
      <c r="AP1454" s="82"/>
      <c r="AQ1454" s="83">
        <v>45418</v>
      </c>
      <c r="AR1454" s="83"/>
      <c r="AS1454" s="82">
        <v>0</v>
      </c>
      <c r="AT1454" s="82"/>
      <c r="AU1454" s="83">
        <v>45777</v>
      </c>
      <c r="AV1454" s="82" t="s">
        <v>4979</v>
      </c>
      <c r="AW1454" s="82">
        <v>5</v>
      </c>
      <c r="AX1454" s="83"/>
      <c r="AY1454" s="82" t="s">
        <v>4963</v>
      </c>
      <c r="AZ1454" s="82">
        <v>1</v>
      </c>
      <c r="BA1454" s="82"/>
      <c r="BB1454" s="82"/>
      <c r="BC1454" s="87"/>
      <c r="BD1454" s="87"/>
      <c r="BE1454" s="87"/>
      <c r="BF1454" s="87"/>
      <c r="BG1454" s="82" t="s">
        <v>4888</v>
      </c>
      <c r="BH1454" s="82" t="s">
        <v>8851</v>
      </c>
      <c r="BI1454" s="82"/>
      <c r="BJ1454" s="82"/>
      <c r="BK1454" s="82"/>
      <c r="BL1454" s="86">
        <v>53445352</v>
      </c>
      <c r="BM1454" s="82">
        <v>0.79620000000000002</v>
      </c>
      <c r="BN1454" s="82" t="s">
        <v>4983</v>
      </c>
      <c r="BO1454" s="82"/>
      <c r="BP1454" s="88"/>
      <c r="BQ1454" s="88"/>
      <c r="BR1454" s="88"/>
      <c r="BS1454" s="82"/>
      <c r="BT1454" s="85"/>
    </row>
    <row r="1455" spans="1:72" hidden="1">
      <c r="A1455" s="82" t="s">
        <v>5173</v>
      </c>
      <c r="B1455" s="82" t="s">
        <v>5174</v>
      </c>
      <c r="C1455" s="82" t="s">
        <v>2251</v>
      </c>
      <c r="D1455" s="82" t="s">
        <v>5459</v>
      </c>
      <c r="E1455" s="82" t="s">
        <v>8556</v>
      </c>
      <c r="F1455" s="82" t="s">
        <v>4978</v>
      </c>
      <c r="G1455" s="83"/>
      <c r="H1455" s="84">
        <v>20923</v>
      </c>
      <c r="I1455" s="85"/>
      <c r="J1455" s="82">
        <v>3640.2</v>
      </c>
      <c r="K1455" s="86">
        <v>0</v>
      </c>
      <c r="L1455" s="82"/>
      <c r="M1455" s="82"/>
      <c r="N1455" s="82"/>
      <c r="O1455" s="82"/>
      <c r="P1455" s="82" t="s">
        <v>8557</v>
      </c>
      <c r="Q1455" s="86"/>
      <c r="R1455" s="82">
        <v>0</v>
      </c>
      <c r="S1455" s="86">
        <v>20923</v>
      </c>
      <c r="T1455" s="83">
        <v>45777</v>
      </c>
      <c r="U1455" s="82">
        <v>100</v>
      </c>
      <c r="V1455" s="82">
        <v>26675</v>
      </c>
      <c r="W1455" s="82" t="s">
        <v>4961</v>
      </c>
      <c r="X1455" s="82">
        <v>3842.4412000000002</v>
      </c>
      <c r="Y1455" s="86">
        <v>80395397.459999993</v>
      </c>
      <c r="Z1455" s="86"/>
      <c r="AA1455" s="82">
        <v>3647.7</v>
      </c>
      <c r="AB1455" s="86">
        <v>-0.21</v>
      </c>
      <c r="AC1455" s="86">
        <v>76163904.599999994</v>
      </c>
      <c r="AD1455" s="86">
        <v>76163904.599999994</v>
      </c>
      <c r="AE1455" s="86">
        <v>0</v>
      </c>
      <c r="AF1455" s="86">
        <v>-4231492.8600000003</v>
      </c>
      <c r="AG1455" s="86">
        <v>-4074570.36</v>
      </c>
      <c r="AH1455" s="86">
        <v>-156922.5</v>
      </c>
      <c r="AI1455" s="86"/>
      <c r="AJ1455" s="86">
        <v>6712231478.8800001</v>
      </c>
      <c r="AK1455" s="82">
        <v>1.1347</v>
      </c>
      <c r="AL1455" s="82" t="s">
        <v>8558</v>
      </c>
      <c r="AM1455" s="82" t="s">
        <v>4979</v>
      </c>
      <c r="AN1455" s="82">
        <v>7683</v>
      </c>
      <c r="AO1455" s="82" t="s">
        <v>5023</v>
      </c>
      <c r="AP1455" s="82"/>
      <c r="AQ1455" s="83">
        <v>45701</v>
      </c>
      <c r="AR1455" s="83"/>
      <c r="AS1455" s="82">
        <v>0</v>
      </c>
      <c r="AT1455" s="82"/>
      <c r="AU1455" s="83">
        <v>45777</v>
      </c>
      <c r="AV1455" s="82" t="s">
        <v>4979</v>
      </c>
      <c r="AW1455" s="82">
        <v>1</v>
      </c>
      <c r="AX1455" s="83"/>
      <c r="AY1455" s="82" t="s">
        <v>4963</v>
      </c>
      <c r="AZ1455" s="82">
        <v>1</v>
      </c>
      <c r="BA1455" s="82"/>
      <c r="BB1455" s="82"/>
      <c r="BC1455" s="87"/>
      <c r="BD1455" s="87"/>
      <c r="BE1455" s="87"/>
      <c r="BF1455" s="87"/>
      <c r="BG1455" s="82" t="s">
        <v>4888</v>
      </c>
      <c r="BH1455" s="82" t="s">
        <v>8851</v>
      </c>
      <c r="BI1455" s="82"/>
      <c r="BJ1455" s="82"/>
      <c r="BK1455" s="82"/>
      <c r="BL1455" s="86">
        <v>76163904.599999994</v>
      </c>
      <c r="BM1455" s="82">
        <v>1.1347</v>
      </c>
      <c r="BN1455" s="82" t="s">
        <v>4994</v>
      </c>
      <c r="BO1455" s="82"/>
      <c r="BP1455" s="88"/>
      <c r="BQ1455" s="88"/>
      <c r="BR1455" s="88"/>
      <c r="BS1455" s="82"/>
      <c r="BT1455" s="85"/>
    </row>
    <row r="1456" spans="1:72" hidden="1">
      <c r="A1456" s="82" t="s">
        <v>5173</v>
      </c>
      <c r="B1456" s="82" t="s">
        <v>5174</v>
      </c>
      <c r="C1456" s="82" t="s">
        <v>2178</v>
      </c>
      <c r="D1456" s="82" t="s">
        <v>5531</v>
      </c>
      <c r="E1456" s="82" t="s">
        <v>8787</v>
      </c>
      <c r="F1456" s="82" t="s">
        <v>4978</v>
      </c>
      <c r="G1456" s="83"/>
      <c r="H1456" s="84">
        <v>1628</v>
      </c>
      <c r="I1456" s="85"/>
      <c r="J1456" s="82">
        <v>45615</v>
      </c>
      <c r="K1456" s="86">
        <v>0</v>
      </c>
      <c r="L1456" s="82"/>
      <c r="M1456" s="82"/>
      <c r="N1456" s="82"/>
      <c r="O1456" s="82"/>
      <c r="P1456" s="82" t="s">
        <v>5066</v>
      </c>
      <c r="Q1456" s="86"/>
      <c r="R1456" s="82">
        <v>0</v>
      </c>
      <c r="S1456" s="86">
        <v>16280</v>
      </c>
      <c r="T1456" s="83">
        <v>45777</v>
      </c>
      <c r="U1456" s="82">
        <v>100</v>
      </c>
      <c r="V1456" s="82">
        <v>16646</v>
      </c>
      <c r="W1456" s="82" t="s">
        <v>4961</v>
      </c>
      <c r="X1456" s="82">
        <v>36832.736199999999</v>
      </c>
      <c r="Y1456" s="86">
        <v>59963694.479999997</v>
      </c>
      <c r="Z1456" s="86"/>
      <c r="AA1456" s="82">
        <v>45000</v>
      </c>
      <c r="AB1456" s="86">
        <v>1.37</v>
      </c>
      <c r="AC1456" s="86">
        <v>74261220</v>
      </c>
      <c r="AD1456" s="86">
        <v>74261220</v>
      </c>
      <c r="AE1456" s="86">
        <v>0</v>
      </c>
      <c r="AF1456" s="86">
        <v>14297525.52</v>
      </c>
      <c r="AG1456" s="86">
        <v>13296305.52</v>
      </c>
      <c r="AH1456" s="86">
        <v>1001220</v>
      </c>
      <c r="AI1456" s="86"/>
      <c r="AJ1456" s="86">
        <v>6712231478.8800001</v>
      </c>
      <c r="AK1456" s="82">
        <v>1.1064000000000001</v>
      </c>
      <c r="AL1456" s="82" t="s">
        <v>8788</v>
      </c>
      <c r="AM1456" s="82" t="s">
        <v>4979</v>
      </c>
      <c r="AN1456" s="82">
        <v>7626</v>
      </c>
      <c r="AO1456" s="82" t="s">
        <v>5067</v>
      </c>
      <c r="AP1456" s="82"/>
      <c r="AQ1456" s="83">
        <v>45700</v>
      </c>
      <c r="AR1456" s="83"/>
      <c r="AS1456" s="82">
        <v>0</v>
      </c>
      <c r="AT1456" s="82"/>
      <c r="AU1456" s="83">
        <v>45777</v>
      </c>
      <c r="AV1456" s="82" t="s">
        <v>4979</v>
      </c>
      <c r="AW1456" s="82">
        <v>10</v>
      </c>
      <c r="AX1456" s="83"/>
      <c r="AY1456" s="82" t="s">
        <v>4963</v>
      </c>
      <c r="AZ1456" s="82">
        <v>1</v>
      </c>
      <c r="BA1456" s="82"/>
      <c r="BB1456" s="82"/>
      <c r="BC1456" s="87"/>
      <c r="BD1456" s="87"/>
      <c r="BE1456" s="87"/>
      <c r="BF1456" s="87"/>
      <c r="BG1456" s="82" t="s">
        <v>4888</v>
      </c>
      <c r="BH1456" s="82" t="s">
        <v>8851</v>
      </c>
      <c r="BI1456" s="82"/>
      <c r="BJ1456" s="82"/>
      <c r="BK1456" s="82"/>
      <c r="BL1456" s="86">
        <v>74261220</v>
      </c>
      <c r="BM1456" s="82">
        <v>1.1064000000000001</v>
      </c>
      <c r="BN1456" s="82" t="s">
        <v>5068</v>
      </c>
      <c r="BO1456" s="82"/>
      <c r="BP1456" s="88"/>
      <c r="BQ1456" s="88"/>
      <c r="BR1456" s="88"/>
      <c r="BS1456" s="82"/>
      <c r="BT1456" s="85"/>
    </row>
    <row r="1457" spans="1:72" hidden="1">
      <c r="A1457" s="82" t="s">
        <v>5173</v>
      </c>
      <c r="B1457" s="82" t="s">
        <v>5174</v>
      </c>
      <c r="C1457" s="82" t="s">
        <v>2208</v>
      </c>
      <c r="D1457" s="82" t="s">
        <v>5461</v>
      </c>
      <c r="E1457" s="82" t="s">
        <v>8905</v>
      </c>
      <c r="F1457" s="82" t="s">
        <v>4978</v>
      </c>
      <c r="G1457" s="83"/>
      <c r="H1457" s="84">
        <v>28652</v>
      </c>
      <c r="I1457" s="85"/>
      <c r="J1457" s="82">
        <v>1906</v>
      </c>
      <c r="K1457" s="86">
        <v>0</v>
      </c>
      <c r="L1457" s="82"/>
      <c r="M1457" s="82"/>
      <c r="N1457" s="82"/>
      <c r="O1457" s="82"/>
      <c r="P1457" s="82" t="s">
        <v>8906</v>
      </c>
      <c r="Q1457" s="86"/>
      <c r="R1457" s="82">
        <v>0</v>
      </c>
      <c r="S1457" s="86">
        <v>57304</v>
      </c>
      <c r="T1457" s="83">
        <v>45777</v>
      </c>
      <c r="U1457" s="82">
        <v>100</v>
      </c>
      <c r="V1457" s="82">
        <v>6757</v>
      </c>
      <c r="W1457" s="82" t="s">
        <v>4961</v>
      </c>
      <c r="X1457" s="82">
        <v>1594.9639999999999</v>
      </c>
      <c r="Y1457" s="86">
        <v>45698908.359999999</v>
      </c>
      <c r="Z1457" s="86"/>
      <c r="AA1457" s="82">
        <v>1918.4</v>
      </c>
      <c r="AB1457" s="86">
        <v>-0.65</v>
      </c>
      <c r="AC1457" s="86">
        <v>54610712</v>
      </c>
      <c r="AD1457" s="86">
        <v>54610712</v>
      </c>
      <c r="AE1457" s="86">
        <v>0</v>
      </c>
      <c r="AF1457" s="86">
        <v>8911803.6400000006</v>
      </c>
      <c r="AG1457" s="86">
        <v>9267088.4399999995</v>
      </c>
      <c r="AH1457" s="86">
        <v>-355284.8</v>
      </c>
      <c r="AI1457" s="86"/>
      <c r="AJ1457" s="86">
        <v>6712231478.8800001</v>
      </c>
      <c r="AK1457" s="82">
        <v>0.81359999999999999</v>
      </c>
      <c r="AL1457" s="82" t="s">
        <v>8907</v>
      </c>
      <c r="AM1457" s="82" t="s">
        <v>4979</v>
      </c>
      <c r="AN1457" s="82">
        <v>7880</v>
      </c>
      <c r="AO1457" s="82" t="s">
        <v>8760</v>
      </c>
      <c r="AP1457" s="82"/>
      <c r="AQ1457" s="83">
        <v>45597</v>
      </c>
      <c r="AR1457" s="83"/>
      <c r="AS1457" s="82">
        <v>0</v>
      </c>
      <c r="AT1457" s="82"/>
      <c r="AU1457" s="83">
        <v>45777</v>
      </c>
      <c r="AV1457" s="82" t="s">
        <v>4979</v>
      </c>
      <c r="AW1457" s="82">
        <v>2</v>
      </c>
      <c r="AX1457" s="83"/>
      <c r="AY1457" s="82" t="s">
        <v>4963</v>
      </c>
      <c r="AZ1457" s="82">
        <v>1</v>
      </c>
      <c r="BA1457" s="82"/>
      <c r="BB1457" s="82"/>
      <c r="BC1457" s="87"/>
      <c r="BD1457" s="87"/>
      <c r="BE1457" s="87"/>
      <c r="BF1457" s="87"/>
      <c r="BG1457" s="82" t="s">
        <v>4888</v>
      </c>
      <c r="BH1457" s="82" t="s">
        <v>8851</v>
      </c>
      <c r="BI1457" s="82"/>
      <c r="BJ1457" s="82"/>
      <c r="BK1457" s="82"/>
      <c r="BL1457" s="86">
        <v>54610712</v>
      </c>
      <c r="BM1457" s="82">
        <v>0.81359999999999999</v>
      </c>
      <c r="BN1457" s="82" t="s">
        <v>4980</v>
      </c>
      <c r="BO1457" s="82"/>
      <c r="BP1457" s="88"/>
      <c r="BQ1457" s="88"/>
      <c r="BR1457" s="88"/>
      <c r="BS1457" s="82"/>
      <c r="BT1457" s="85"/>
    </row>
    <row r="1458" spans="1:72" hidden="1">
      <c r="A1458" s="82" t="s">
        <v>5173</v>
      </c>
      <c r="B1458" s="82" t="s">
        <v>5174</v>
      </c>
      <c r="C1458" s="82" t="s">
        <v>2281</v>
      </c>
      <c r="D1458" s="82" t="s">
        <v>3397</v>
      </c>
      <c r="E1458" s="82" t="s">
        <v>8908</v>
      </c>
      <c r="F1458" s="82" t="s">
        <v>4978</v>
      </c>
      <c r="G1458" s="83"/>
      <c r="H1458" s="84">
        <v>85618</v>
      </c>
      <c r="I1458" s="85"/>
      <c r="J1458" s="82">
        <v>1625.3</v>
      </c>
      <c r="K1458" s="86">
        <v>0</v>
      </c>
      <c r="L1458" s="82"/>
      <c r="M1458" s="82"/>
      <c r="N1458" s="82"/>
      <c r="O1458" s="82"/>
      <c r="P1458" s="82" t="s">
        <v>8903</v>
      </c>
      <c r="Q1458" s="86"/>
      <c r="R1458" s="82">
        <v>0</v>
      </c>
      <c r="S1458" s="86">
        <v>171236</v>
      </c>
      <c r="T1458" s="83">
        <v>45777</v>
      </c>
      <c r="U1458" s="82">
        <v>100</v>
      </c>
      <c r="V1458" s="82">
        <v>137720</v>
      </c>
      <c r="W1458" s="82" t="s">
        <v>4961</v>
      </c>
      <c r="X1458" s="82">
        <v>1092.6533999999999</v>
      </c>
      <c r="Y1458" s="86">
        <v>93550794.599999994</v>
      </c>
      <c r="Z1458" s="86"/>
      <c r="AA1458" s="82">
        <v>1600.6</v>
      </c>
      <c r="AB1458" s="86">
        <v>1.54</v>
      </c>
      <c r="AC1458" s="86">
        <v>139154935.40000001</v>
      </c>
      <c r="AD1458" s="86">
        <v>139154935.40000001</v>
      </c>
      <c r="AE1458" s="86">
        <v>0</v>
      </c>
      <c r="AF1458" s="86">
        <v>45604140.799999997</v>
      </c>
      <c r="AG1458" s="86">
        <v>43489376.200000003</v>
      </c>
      <c r="AH1458" s="86">
        <v>2114764.6</v>
      </c>
      <c r="AI1458" s="86"/>
      <c r="AJ1458" s="86">
        <v>6712231478.8800001</v>
      </c>
      <c r="AK1458" s="82">
        <v>2.0731999999999999</v>
      </c>
      <c r="AL1458" s="82" t="s">
        <v>8909</v>
      </c>
      <c r="AM1458" s="82" t="s">
        <v>4979</v>
      </c>
      <c r="AN1458" s="82">
        <v>793945</v>
      </c>
      <c r="AO1458" s="82" t="s">
        <v>8903</v>
      </c>
      <c r="AP1458" s="82"/>
      <c r="AQ1458" s="83"/>
      <c r="AR1458" s="83"/>
      <c r="AS1458" s="82">
        <v>0</v>
      </c>
      <c r="AT1458" s="82"/>
      <c r="AU1458" s="83">
        <v>45777</v>
      </c>
      <c r="AV1458" s="82" t="s">
        <v>4979</v>
      </c>
      <c r="AW1458" s="82">
        <v>2</v>
      </c>
      <c r="AX1458" s="83"/>
      <c r="AY1458" s="82" t="s">
        <v>4963</v>
      </c>
      <c r="AZ1458" s="82">
        <v>1</v>
      </c>
      <c r="BA1458" s="82"/>
      <c r="BB1458" s="82"/>
      <c r="BC1458" s="87"/>
      <c r="BD1458" s="87"/>
      <c r="BE1458" s="87"/>
      <c r="BF1458" s="87"/>
      <c r="BG1458" s="82" t="s">
        <v>4888</v>
      </c>
      <c r="BH1458" s="82" t="s">
        <v>8851</v>
      </c>
      <c r="BI1458" s="82"/>
      <c r="BJ1458" s="82"/>
      <c r="BK1458" s="82"/>
      <c r="BL1458" s="86">
        <v>139154935.40000001</v>
      </c>
      <c r="BM1458" s="82">
        <v>2.0731999999999999</v>
      </c>
      <c r="BN1458" s="82" t="s">
        <v>4964</v>
      </c>
      <c r="BO1458" s="82"/>
      <c r="BP1458" s="88"/>
      <c r="BQ1458" s="88"/>
      <c r="BR1458" s="88"/>
      <c r="BS1458" s="82"/>
      <c r="BT1458" s="85"/>
    </row>
    <row r="1459" spans="1:72" hidden="1">
      <c r="A1459" s="82" t="s">
        <v>5173</v>
      </c>
      <c r="B1459" s="82" t="s">
        <v>5174</v>
      </c>
      <c r="C1459" s="82" t="s">
        <v>9131</v>
      </c>
      <c r="D1459" s="82" t="s">
        <v>5439</v>
      </c>
      <c r="E1459" s="82" t="s">
        <v>8849</v>
      </c>
      <c r="F1459" s="82" t="s">
        <v>4978</v>
      </c>
      <c r="G1459" s="83"/>
      <c r="H1459" s="84">
        <v>27613</v>
      </c>
      <c r="I1459" s="85"/>
      <c r="J1459" s="82">
        <v>5321.5</v>
      </c>
      <c r="K1459" s="86">
        <v>0</v>
      </c>
      <c r="L1459" s="82"/>
      <c r="M1459" s="82"/>
      <c r="N1459" s="82"/>
      <c r="O1459" s="82"/>
      <c r="P1459" s="82" t="s">
        <v>4981</v>
      </c>
      <c r="Q1459" s="86"/>
      <c r="R1459" s="82">
        <v>0</v>
      </c>
      <c r="S1459" s="86">
        <v>138065</v>
      </c>
      <c r="T1459" s="83">
        <v>45777</v>
      </c>
      <c r="U1459" s="82">
        <v>100</v>
      </c>
      <c r="V1459" s="82">
        <v>168412</v>
      </c>
      <c r="W1459" s="82" t="s">
        <v>4961</v>
      </c>
      <c r="X1459" s="82">
        <v>4446.1026000000002</v>
      </c>
      <c r="Y1459" s="86">
        <v>122770230.70999999</v>
      </c>
      <c r="Z1459" s="86"/>
      <c r="AA1459" s="82">
        <v>5404</v>
      </c>
      <c r="AB1459" s="86">
        <v>-1.53</v>
      </c>
      <c r="AC1459" s="86">
        <v>146942579.5</v>
      </c>
      <c r="AD1459" s="86">
        <v>146942579.5</v>
      </c>
      <c r="AE1459" s="86">
        <v>0</v>
      </c>
      <c r="AF1459" s="86">
        <v>24172348.789999999</v>
      </c>
      <c r="AG1459" s="86">
        <v>26450421.289999999</v>
      </c>
      <c r="AH1459" s="86">
        <v>-2278072.5</v>
      </c>
      <c r="AI1459" s="86"/>
      <c r="AJ1459" s="86">
        <v>6712231478.8800001</v>
      </c>
      <c r="AK1459" s="82">
        <v>2.1892</v>
      </c>
      <c r="AL1459" s="82" t="s">
        <v>8850</v>
      </c>
      <c r="AM1459" s="82" t="s">
        <v>4979</v>
      </c>
      <c r="AN1459" s="82">
        <v>73490</v>
      </c>
      <c r="AO1459" s="82" t="s">
        <v>4982</v>
      </c>
      <c r="AP1459" s="82"/>
      <c r="AQ1459" s="83">
        <v>45687</v>
      </c>
      <c r="AR1459" s="83"/>
      <c r="AS1459" s="82">
        <v>0</v>
      </c>
      <c r="AT1459" s="82"/>
      <c r="AU1459" s="83">
        <v>45777</v>
      </c>
      <c r="AV1459" s="82" t="s">
        <v>4979</v>
      </c>
      <c r="AW1459" s="82">
        <v>5</v>
      </c>
      <c r="AX1459" s="83"/>
      <c r="AY1459" s="82" t="s">
        <v>4963</v>
      </c>
      <c r="AZ1459" s="82">
        <v>1</v>
      </c>
      <c r="BA1459" s="82"/>
      <c r="BB1459" s="82"/>
      <c r="BC1459" s="87"/>
      <c r="BD1459" s="87"/>
      <c r="BE1459" s="87"/>
      <c r="BF1459" s="87"/>
      <c r="BG1459" s="82" t="s">
        <v>4888</v>
      </c>
      <c r="BH1459" s="82" t="s">
        <v>8851</v>
      </c>
      <c r="BI1459" s="82"/>
      <c r="BJ1459" s="82"/>
      <c r="BK1459" s="82"/>
      <c r="BL1459" s="86">
        <v>146942579.5</v>
      </c>
      <c r="BM1459" s="82">
        <v>2.1892</v>
      </c>
      <c r="BN1459" s="82" t="s">
        <v>4983</v>
      </c>
      <c r="BO1459" s="82"/>
      <c r="BP1459" s="88"/>
      <c r="BQ1459" s="88"/>
      <c r="BR1459" s="88"/>
      <c r="BS1459" s="82"/>
      <c r="BT1459" s="85"/>
    </row>
    <row r="1460" spans="1:72" hidden="1">
      <c r="A1460" s="82" t="s">
        <v>5173</v>
      </c>
      <c r="B1460" s="82" t="s">
        <v>5174</v>
      </c>
      <c r="C1460" s="82" t="s">
        <v>2230</v>
      </c>
      <c r="D1460" s="82" t="s">
        <v>5517</v>
      </c>
      <c r="E1460" s="82" t="s">
        <v>8910</v>
      </c>
      <c r="F1460" s="82" t="s">
        <v>4978</v>
      </c>
      <c r="G1460" s="83"/>
      <c r="H1460" s="84">
        <v>194648</v>
      </c>
      <c r="I1460" s="85"/>
      <c r="J1460" s="82">
        <v>313.75</v>
      </c>
      <c r="K1460" s="86">
        <v>0</v>
      </c>
      <c r="L1460" s="82"/>
      <c r="M1460" s="82"/>
      <c r="N1460" s="82"/>
      <c r="O1460" s="82"/>
      <c r="P1460" s="82" t="s">
        <v>5089</v>
      </c>
      <c r="Q1460" s="86"/>
      <c r="R1460" s="82">
        <v>0</v>
      </c>
      <c r="S1460" s="86">
        <v>1946480</v>
      </c>
      <c r="T1460" s="83">
        <v>45777</v>
      </c>
      <c r="U1460" s="82">
        <v>100</v>
      </c>
      <c r="V1460" s="82">
        <v>6729</v>
      </c>
      <c r="W1460" s="82" t="s">
        <v>4961</v>
      </c>
      <c r="X1460" s="82">
        <v>283.64370000000002</v>
      </c>
      <c r="Y1460" s="86">
        <v>55210687.130000003</v>
      </c>
      <c r="Z1460" s="86"/>
      <c r="AA1460" s="82">
        <v>309.8</v>
      </c>
      <c r="AB1460" s="86">
        <v>1.28</v>
      </c>
      <c r="AC1460" s="86">
        <v>61070810</v>
      </c>
      <c r="AD1460" s="86">
        <v>61070810</v>
      </c>
      <c r="AE1460" s="86">
        <v>0</v>
      </c>
      <c r="AF1460" s="86">
        <v>5860122.8700000001</v>
      </c>
      <c r="AG1460" s="86">
        <v>5091263.2699999996</v>
      </c>
      <c r="AH1460" s="86">
        <v>768859.6</v>
      </c>
      <c r="AI1460" s="86"/>
      <c r="AJ1460" s="86">
        <v>6712231478.8800001</v>
      </c>
      <c r="AK1460" s="82">
        <v>0.90980000000000005</v>
      </c>
      <c r="AL1460" s="82" t="s">
        <v>8911</v>
      </c>
      <c r="AM1460" s="82" t="s">
        <v>4979</v>
      </c>
      <c r="AN1460" s="82">
        <v>7673</v>
      </c>
      <c r="AO1460" s="82" t="s">
        <v>4974</v>
      </c>
      <c r="AP1460" s="82"/>
      <c r="AQ1460" s="83">
        <v>45603</v>
      </c>
      <c r="AR1460" s="83"/>
      <c r="AS1460" s="82">
        <v>0</v>
      </c>
      <c r="AT1460" s="82"/>
      <c r="AU1460" s="83">
        <v>45777</v>
      </c>
      <c r="AV1460" s="82" t="s">
        <v>4979</v>
      </c>
      <c r="AW1460" s="82">
        <v>10</v>
      </c>
      <c r="AX1460" s="83"/>
      <c r="AY1460" s="82" t="s">
        <v>4963</v>
      </c>
      <c r="AZ1460" s="82">
        <v>1</v>
      </c>
      <c r="BA1460" s="82"/>
      <c r="BB1460" s="82"/>
      <c r="BC1460" s="87"/>
      <c r="BD1460" s="87"/>
      <c r="BE1460" s="87"/>
      <c r="BF1460" s="87"/>
      <c r="BG1460" s="82" t="s">
        <v>4888</v>
      </c>
      <c r="BH1460" s="82" t="s">
        <v>8851</v>
      </c>
      <c r="BI1460" s="82"/>
      <c r="BJ1460" s="82"/>
      <c r="BK1460" s="82"/>
      <c r="BL1460" s="86">
        <v>61070810</v>
      </c>
      <c r="BM1460" s="82">
        <v>0.90980000000000005</v>
      </c>
      <c r="BN1460" s="82" t="s">
        <v>4975</v>
      </c>
      <c r="BO1460" s="82"/>
      <c r="BP1460" s="88"/>
      <c r="BQ1460" s="88"/>
      <c r="BR1460" s="88"/>
      <c r="BS1460" s="82"/>
      <c r="BT1460" s="85"/>
    </row>
    <row r="1461" spans="1:72" hidden="1">
      <c r="A1461" s="82" t="s">
        <v>5173</v>
      </c>
      <c r="B1461" s="82" t="s">
        <v>5174</v>
      </c>
      <c r="C1461" s="82" t="s">
        <v>2283</v>
      </c>
      <c r="D1461" s="82" t="s">
        <v>3372</v>
      </c>
      <c r="E1461" s="82" t="s">
        <v>8912</v>
      </c>
      <c r="F1461" s="82" t="s">
        <v>4978</v>
      </c>
      <c r="G1461" s="83"/>
      <c r="H1461" s="84">
        <v>13038</v>
      </c>
      <c r="I1461" s="85"/>
      <c r="J1461" s="82">
        <v>5520</v>
      </c>
      <c r="K1461" s="86">
        <v>0</v>
      </c>
      <c r="L1461" s="82"/>
      <c r="M1461" s="82"/>
      <c r="N1461" s="82"/>
      <c r="O1461" s="82"/>
      <c r="P1461" s="82" t="s">
        <v>5052</v>
      </c>
      <c r="Q1461" s="86"/>
      <c r="R1461" s="82">
        <v>0</v>
      </c>
      <c r="S1461" s="86">
        <v>130380</v>
      </c>
      <c r="T1461" s="83">
        <v>45777</v>
      </c>
      <c r="U1461" s="82">
        <v>100</v>
      </c>
      <c r="V1461" s="82">
        <v>105906</v>
      </c>
      <c r="W1461" s="82" t="s">
        <v>4961</v>
      </c>
      <c r="X1461" s="82">
        <v>4899.0285999999996</v>
      </c>
      <c r="Y1461" s="86">
        <v>63873534.990000002</v>
      </c>
      <c r="Z1461" s="86"/>
      <c r="AA1461" s="82">
        <v>5570.5</v>
      </c>
      <c r="AB1461" s="86">
        <v>-0.91</v>
      </c>
      <c r="AC1461" s="86">
        <v>71969760</v>
      </c>
      <c r="AD1461" s="86">
        <v>71969760</v>
      </c>
      <c r="AE1461" s="86">
        <v>0</v>
      </c>
      <c r="AF1461" s="86">
        <v>8096225.0099999998</v>
      </c>
      <c r="AG1461" s="86">
        <v>8754644.0099999998</v>
      </c>
      <c r="AH1461" s="86">
        <v>-658419</v>
      </c>
      <c r="AI1461" s="86"/>
      <c r="AJ1461" s="86">
        <v>6712231478.8800001</v>
      </c>
      <c r="AK1461" s="82">
        <v>1.0722</v>
      </c>
      <c r="AL1461" s="82" t="s">
        <v>8913</v>
      </c>
      <c r="AM1461" s="82" t="s">
        <v>4979</v>
      </c>
      <c r="AN1461" s="82">
        <v>787452</v>
      </c>
      <c r="AO1461" s="82" t="s">
        <v>5015</v>
      </c>
      <c r="AP1461" s="82"/>
      <c r="AQ1461" s="83">
        <v>45481</v>
      </c>
      <c r="AR1461" s="83"/>
      <c r="AS1461" s="82">
        <v>0</v>
      </c>
      <c r="AT1461" s="82"/>
      <c r="AU1461" s="83">
        <v>45777</v>
      </c>
      <c r="AV1461" s="82" t="s">
        <v>4979</v>
      </c>
      <c r="AW1461" s="82">
        <v>10</v>
      </c>
      <c r="AX1461" s="83"/>
      <c r="AY1461" s="82" t="s">
        <v>4963</v>
      </c>
      <c r="AZ1461" s="82">
        <v>1</v>
      </c>
      <c r="BA1461" s="82"/>
      <c r="BB1461" s="82"/>
      <c r="BC1461" s="87"/>
      <c r="BD1461" s="87"/>
      <c r="BE1461" s="87"/>
      <c r="BF1461" s="87"/>
      <c r="BG1461" s="82" t="s">
        <v>4888</v>
      </c>
      <c r="BH1461" s="82" t="s">
        <v>8851</v>
      </c>
      <c r="BI1461" s="82"/>
      <c r="BJ1461" s="82"/>
      <c r="BK1461" s="82"/>
      <c r="BL1461" s="86">
        <v>71969760</v>
      </c>
      <c r="BM1461" s="82">
        <v>1.0722</v>
      </c>
      <c r="BN1461" s="82" t="s">
        <v>5002</v>
      </c>
      <c r="BO1461" s="82"/>
      <c r="BP1461" s="88"/>
      <c r="BQ1461" s="88"/>
      <c r="BR1461" s="88"/>
      <c r="BS1461" s="82"/>
      <c r="BT1461" s="85"/>
    </row>
    <row r="1462" spans="1:72" hidden="1">
      <c r="A1462" s="82" t="s">
        <v>5173</v>
      </c>
      <c r="B1462" s="82" t="s">
        <v>5174</v>
      </c>
      <c r="C1462" s="82" t="s">
        <v>12196</v>
      </c>
      <c r="D1462" s="82" t="s">
        <v>21626</v>
      </c>
      <c r="E1462" s="82" t="s">
        <v>21627</v>
      </c>
      <c r="F1462" s="82" t="s">
        <v>4978</v>
      </c>
      <c r="G1462" s="83"/>
      <c r="H1462" s="84">
        <v>17116</v>
      </c>
      <c r="I1462" s="85"/>
      <c r="J1462" s="82">
        <v>982</v>
      </c>
      <c r="K1462" s="86">
        <v>0</v>
      </c>
      <c r="L1462" s="82"/>
      <c r="M1462" s="82"/>
      <c r="N1462" s="82"/>
      <c r="O1462" s="82"/>
      <c r="P1462" s="82" t="s">
        <v>5082</v>
      </c>
      <c r="Q1462" s="86"/>
      <c r="R1462" s="82">
        <v>0</v>
      </c>
      <c r="S1462" s="86">
        <v>17116</v>
      </c>
      <c r="T1462" s="83">
        <v>45777</v>
      </c>
      <c r="U1462" s="82">
        <v>100</v>
      </c>
      <c r="V1462" s="82">
        <v>173767</v>
      </c>
      <c r="W1462" s="82" t="s">
        <v>4961</v>
      </c>
      <c r="X1462" s="82">
        <v>949.74120000000005</v>
      </c>
      <c r="Y1462" s="86">
        <v>16255771.08</v>
      </c>
      <c r="Z1462" s="86"/>
      <c r="AA1462" s="82">
        <v>1002.05</v>
      </c>
      <c r="AB1462" s="86">
        <v>-2</v>
      </c>
      <c r="AC1462" s="86">
        <v>16807912</v>
      </c>
      <c r="AD1462" s="86">
        <v>16807912</v>
      </c>
      <c r="AE1462" s="86">
        <v>0</v>
      </c>
      <c r="AF1462" s="86">
        <v>552140.92000000004</v>
      </c>
      <c r="AG1462" s="86">
        <v>895316.72</v>
      </c>
      <c r="AH1462" s="86">
        <v>-343175.8</v>
      </c>
      <c r="AI1462" s="86"/>
      <c r="AJ1462" s="86">
        <v>6712231478.8800001</v>
      </c>
      <c r="AK1462" s="82">
        <v>0.25040000000000001</v>
      </c>
      <c r="AL1462" s="82" t="s">
        <v>21628</v>
      </c>
      <c r="AM1462" s="82" t="s">
        <v>4979</v>
      </c>
      <c r="AN1462" s="82">
        <v>799341</v>
      </c>
      <c r="AO1462" s="82" t="s">
        <v>5041</v>
      </c>
      <c r="AP1462" s="82"/>
      <c r="AQ1462" s="83"/>
      <c r="AR1462" s="83"/>
      <c r="AS1462" s="82">
        <v>0</v>
      </c>
      <c r="AT1462" s="82"/>
      <c r="AU1462" s="83">
        <v>45777</v>
      </c>
      <c r="AV1462" s="82" t="s">
        <v>4979</v>
      </c>
      <c r="AW1462" s="82">
        <v>1</v>
      </c>
      <c r="AX1462" s="83"/>
      <c r="AY1462" s="82" t="s">
        <v>4963</v>
      </c>
      <c r="AZ1462" s="82">
        <v>1</v>
      </c>
      <c r="BA1462" s="82"/>
      <c r="BB1462" s="82"/>
      <c r="BC1462" s="87"/>
      <c r="BD1462" s="87"/>
      <c r="BE1462" s="87"/>
      <c r="BF1462" s="87"/>
      <c r="BG1462" s="82" t="s">
        <v>4888</v>
      </c>
      <c r="BH1462" s="82" t="s">
        <v>8851</v>
      </c>
      <c r="BI1462" s="82"/>
      <c r="BJ1462" s="82"/>
      <c r="BK1462" s="82"/>
      <c r="BL1462" s="86">
        <v>16807912</v>
      </c>
      <c r="BM1462" s="82">
        <v>0.25040000000000001</v>
      </c>
      <c r="BN1462" s="82" t="s">
        <v>5002</v>
      </c>
      <c r="BO1462" s="82"/>
      <c r="BP1462" s="88"/>
      <c r="BQ1462" s="88"/>
      <c r="BR1462" s="88"/>
      <c r="BS1462" s="82"/>
      <c r="BT1462" s="85"/>
    </row>
    <row r="1463" spans="1:72" hidden="1">
      <c r="A1463" s="82" t="s">
        <v>5173</v>
      </c>
      <c r="B1463" s="82" t="s">
        <v>5174</v>
      </c>
      <c r="C1463" s="82" t="s">
        <v>2315</v>
      </c>
      <c r="D1463" s="82" t="s">
        <v>8915</v>
      </c>
      <c r="E1463" s="82" t="s">
        <v>8916</v>
      </c>
      <c r="F1463" s="82" t="s">
        <v>4978</v>
      </c>
      <c r="G1463" s="83"/>
      <c r="H1463" s="84">
        <v>43571</v>
      </c>
      <c r="I1463" s="85"/>
      <c r="J1463" s="82">
        <v>1375.1</v>
      </c>
      <c r="K1463" s="86">
        <v>0</v>
      </c>
      <c r="L1463" s="82"/>
      <c r="M1463" s="82"/>
      <c r="N1463" s="82"/>
      <c r="O1463" s="82"/>
      <c r="P1463" s="82" t="s">
        <v>5007</v>
      </c>
      <c r="Q1463" s="86"/>
      <c r="R1463" s="82">
        <v>0</v>
      </c>
      <c r="S1463" s="86">
        <v>435710</v>
      </c>
      <c r="T1463" s="83">
        <v>45777</v>
      </c>
      <c r="U1463" s="82">
        <v>100</v>
      </c>
      <c r="V1463" s="82">
        <v>22641</v>
      </c>
      <c r="W1463" s="82" t="s">
        <v>4961</v>
      </c>
      <c r="X1463" s="82">
        <v>1305.0989</v>
      </c>
      <c r="Y1463" s="86">
        <v>56864463.509999998</v>
      </c>
      <c r="Z1463" s="86"/>
      <c r="AA1463" s="82">
        <v>1380</v>
      </c>
      <c r="AB1463" s="86">
        <v>-0.36</v>
      </c>
      <c r="AC1463" s="86">
        <v>59914482.100000001</v>
      </c>
      <c r="AD1463" s="86">
        <v>59914482.100000001</v>
      </c>
      <c r="AE1463" s="86">
        <v>0</v>
      </c>
      <c r="AF1463" s="86">
        <v>3050018.59</v>
      </c>
      <c r="AG1463" s="86">
        <v>3263516.49</v>
      </c>
      <c r="AH1463" s="86">
        <v>-213497.9</v>
      </c>
      <c r="AI1463" s="86"/>
      <c r="AJ1463" s="86">
        <v>6712231478.8800001</v>
      </c>
      <c r="AK1463" s="82">
        <v>0.89259999999999995</v>
      </c>
      <c r="AL1463" s="82" t="s">
        <v>8917</v>
      </c>
      <c r="AM1463" s="82" t="s">
        <v>4979</v>
      </c>
      <c r="AN1463" s="82">
        <v>74538</v>
      </c>
      <c r="AO1463" s="82" t="s">
        <v>5008</v>
      </c>
      <c r="AP1463" s="82"/>
      <c r="AQ1463" s="83">
        <v>45555</v>
      </c>
      <c r="AR1463" s="83"/>
      <c r="AS1463" s="82">
        <v>0</v>
      </c>
      <c r="AT1463" s="82"/>
      <c r="AU1463" s="83">
        <v>45777</v>
      </c>
      <c r="AV1463" s="82" t="s">
        <v>4979</v>
      </c>
      <c r="AW1463" s="82">
        <v>10</v>
      </c>
      <c r="AX1463" s="83"/>
      <c r="AY1463" s="82" t="s">
        <v>4963</v>
      </c>
      <c r="AZ1463" s="82">
        <v>1</v>
      </c>
      <c r="BA1463" s="82"/>
      <c r="BB1463" s="82"/>
      <c r="BC1463" s="87"/>
      <c r="BD1463" s="87"/>
      <c r="BE1463" s="87"/>
      <c r="BF1463" s="87"/>
      <c r="BG1463" s="82" t="s">
        <v>4888</v>
      </c>
      <c r="BH1463" s="82" t="s">
        <v>8851</v>
      </c>
      <c r="BI1463" s="82"/>
      <c r="BJ1463" s="82"/>
      <c r="BK1463" s="82"/>
      <c r="BL1463" s="86">
        <v>59914482.100000001</v>
      </c>
      <c r="BM1463" s="82">
        <v>0.89259999999999995</v>
      </c>
      <c r="BN1463" s="82" t="s">
        <v>5008</v>
      </c>
      <c r="BO1463" s="82"/>
      <c r="BP1463" s="88"/>
      <c r="BQ1463" s="88"/>
      <c r="BR1463" s="88"/>
      <c r="BS1463" s="82"/>
      <c r="BT1463" s="85"/>
    </row>
    <row r="1464" spans="1:72" hidden="1">
      <c r="A1464" s="82" t="s">
        <v>5173</v>
      </c>
      <c r="B1464" s="82" t="s">
        <v>5174</v>
      </c>
      <c r="C1464" s="82" t="s">
        <v>2506</v>
      </c>
      <c r="D1464" s="82" t="s">
        <v>3399</v>
      </c>
      <c r="E1464" s="82" t="s">
        <v>8918</v>
      </c>
      <c r="F1464" s="82" t="s">
        <v>4978</v>
      </c>
      <c r="G1464" s="83"/>
      <c r="H1464" s="84">
        <v>146933</v>
      </c>
      <c r="I1464" s="85"/>
      <c r="J1464" s="82">
        <v>349.8</v>
      </c>
      <c r="K1464" s="86">
        <v>0</v>
      </c>
      <c r="L1464" s="82"/>
      <c r="M1464" s="82"/>
      <c r="N1464" s="82"/>
      <c r="O1464" s="82"/>
      <c r="P1464" s="82" t="s">
        <v>4987</v>
      </c>
      <c r="Q1464" s="86"/>
      <c r="R1464" s="82">
        <v>0</v>
      </c>
      <c r="S1464" s="86">
        <v>1469330</v>
      </c>
      <c r="T1464" s="83">
        <v>45777</v>
      </c>
      <c r="U1464" s="82">
        <v>100</v>
      </c>
      <c r="V1464" s="82">
        <v>106018</v>
      </c>
      <c r="W1464" s="82" t="s">
        <v>4961</v>
      </c>
      <c r="X1464" s="82">
        <v>298.92189999999999</v>
      </c>
      <c r="Y1464" s="86">
        <v>43921496.159999996</v>
      </c>
      <c r="Z1464" s="86"/>
      <c r="AA1464" s="82">
        <v>360.45</v>
      </c>
      <c r="AB1464" s="86">
        <v>-2.95</v>
      </c>
      <c r="AC1464" s="86">
        <v>51397163.399999999</v>
      </c>
      <c r="AD1464" s="86">
        <v>51397163.399999999</v>
      </c>
      <c r="AE1464" s="86">
        <v>0</v>
      </c>
      <c r="AF1464" s="86">
        <v>7475667.2400000002</v>
      </c>
      <c r="AG1464" s="86">
        <v>9040503.6899999995</v>
      </c>
      <c r="AH1464" s="86">
        <v>-1564836.45</v>
      </c>
      <c r="AI1464" s="86"/>
      <c r="AJ1464" s="86">
        <v>6712231478.8800001</v>
      </c>
      <c r="AK1464" s="82">
        <v>0.76570000000000005</v>
      </c>
      <c r="AL1464" s="82" t="s">
        <v>8919</v>
      </c>
      <c r="AM1464" s="82" t="s">
        <v>4979</v>
      </c>
      <c r="AN1464" s="82">
        <v>787470</v>
      </c>
      <c r="AO1464" s="82" t="s">
        <v>4988</v>
      </c>
      <c r="AP1464" s="82"/>
      <c r="AQ1464" s="83">
        <v>45555</v>
      </c>
      <c r="AR1464" s="83"/>
      <c r="AS1464" s="82">
        <v>0</v>
      </c>
      <c r="AT1464" s="82"/>
      <c r="AU1464" s="83">
        <v>45777</v>
      </c>
      <c r="AV1464" s="82" t="s">
        <v>4979</v>
      </c>
      <c r="AW1464" s="82">
        <v>10</v>
      </c>
      <c r="AX1464" s="83"/>
      <c r="AY1464" s="82" t="s">
        <v>4963</v>
      </c>
      <c r="AZ1464" s="82">
        <v>1</v>
      </c>
      <c r="BA1464" s="82"/>
      <c r="BB1464" s="82"/>
      <c r="BC1464" s="87"/>
      <c r="BD1464" s="87"/>
      <c r="BE1464" s="87"/>
      <c r="BF1464" s="87"/>
      <c r="BG1464" s="82" t="s">
        <v>4888</v>
      </c>
      <c r="BH1464" s="82" t="s">
        <v>8851</v>
      </c>
      <c r="BI1464" s="82"/>
      <c r="BJ1464" s="82"/>
      <c r="BK1464" s="82"/>
      <c r="BL1464" s="86">
        <v>51397163.399999999</v>
      </c>
      <c r="BM1464" s="82">
        <v>0.76570000000000005</v>
      </c>
      <c r="BN1464" s="82" t="s">
        <v>4988</v>
      </c>
      <c r="BO1464" s="82"/>
      <c r="BP1464" s="88"/>
      <c r="BQ1464" s="88"/>
      <c r="BR1464" s="88"/>
      <c r="BS1464" s="82"/>
      <c r="BT1464" s="85"/>
    </row>
    <row r="1465" spans="1:72" hidden="1">
      <c r="A1465" s="82" t="s">
        <v>5173</v>
      </c>
      <c r="B1465" s="82" t="s">
        <v>5174</v>
      </c>
      <c r="C1465" s="82" t="s">
        <v>2585</v>
      </c>
      <c r="D1465" s="82" t="s">
        <v>8990</v>
      </c>
      <c r="E1465" s="82" t="s">
        <v>8991</v>
      </c>
      <c r="F1465" s="82" t="s">
        <v>4978</v>
      </c>
      <c r="G1465" s="83"/>
      <c r="H1465" s="84">
        <v>76952</v>
      </c>
      <c r="I1465" s="85"/>
      <c r="J1465" s="82">
        <v>873.55</v>
      </c>
      <c r="K1465" s="86">
        <v>0</v>
      </c>
      <c r="L1465" s="82"/>
      <c r="M1465" s="82"/>
      <c r="N1465" s="82"/>
      <c r="O1465" s="82"/>
      <c r="P1465" s="82" t="s">
        <v>8279</v>
      </c>
      <c r="Q1465" s="86"/>
      <c r="R1465" s="82">
        <v>0</v>
      </c>
      <c r="S1465" s="86">
        <v>769520</v>
      </c>
      <c r="T1465" s="83">
        <v>45777</v>
      </c>
      <c r="U1465" s="82">
        <v>100</v>
      </c>
      <c r="V1465" s="82">
        <v>117688</v>
      </c>
      <c r="W1465" s="82" t="s">
        <v>4961</v>
      </c>
      <c r="X1465" s="82">
        <v>787.33709999999996</v>
      </c>
      <c r="Y1465" s="86">
        <v>60587162.039999999</v>
      </c>
      <c r="Z1465" s="86"/>
      <c r="AA1465" s="82">
        <v>878.4</v>
      </c>
      <c r="AB1465" s="86">
        <v>-0.55000000000000004</v>
      </c>
      <c r="AC1465" s="86">
        <v>67221419.599999994</v>
      </c>
      <c r="AD1465" s="86">
        <v>67221419.599999994</v>
      </c>
      <c r="AE1465" s="86">
        <v>0</v>
      </c>
      <c r="AF1465" s="86">
        <v>6634257.5599999996</v>
      </c>
      <c r="AG1465" s="86">
        <v>7007474.7599999998</v>
      </c>
      <c r="AH1465" s="86">
        <v>-373217.2</v>
      </c>
      <c r="AI1465" s="86"/>
      <c r="AJ1465" s="86">
        <v>6712231478.8800001</v>
      </c>
      <c r="AK1465" s="82">
        <v>1.0015000000000001</v>
      </c>
      <c r="AL1465" s="82" t="s">
        <v>8992</v>
      </c>
      <c r="AM1465" s="82" t="s">
        <v>4979</v>
      </c>
      <c r="AN1465" s="82">
        <v>772544</v>
      </c>
      <c r="AO1465" s="82" t="s">
        <v>8280</v>
      </c>
      <c r="AP1465" s="82"/>
      <c r="AQ1465" s="83">
        <v>45712</v>
      </c>
      <c r="AR1465" s="83"/>
      <c r="AS1465" s="82">
        <v>0</v>
      </c>
      <c r="AT1465" s="82"/>
      <c r="AU1465" s="83">
        <v>45777</v>
      </c>
      <c r="AV1465" s="82" t="s">
        <v>4979</v>
      </c>
      <c r="AW1465" s="82">
        <v>10</v>
      </c>
      <c r="AX1465" s="83"/>
      <c r="AY1465" s="82" t="s">
        <v>4963</v>
      </c>
      <c r="AZ1465" s="82">
        <v>1</v>
      </c>
      <c r="BA1465" s="82"/>
      <c r="BB1465" s="82"/>
      <c r="BC1465" s="87"/>
      <c r="BD1465" s="87"/>
      <c r="BE1465" s="87"/>
      <c r="BF1465" s="87"/>
      <c r="BG1465" s="82" t="s">
        <v>4888</v>
      </c>
      <c r="BH1465" s="82" t="s">
        <v>8851</v>
      </c>
      <c r="BI1465" s="82"/>
      <c r="BJ1465" s="82"/>
      <c r="BK1465" s="82"/>
      <c r="BL1465" s="86">
        <v>67221419.599999994</v>
      </c>
      <c r="BM1465" s="82">
        <v>1.0015000000000001</v>
      </c>
      <c r="BN1465" s="82" t="s">
        <v>4964</v>
      </c>
      <c r="BO1465" s="82"/>
      <c r="BP1465" s="88"/>
      <c r="BQ1465" s="88"/>
      <c r="BR1465" s="88"/>
      <c r="BS1465" s="82"/>
      <c r="BT1465" s="85"/>
    </row>
    <row r="1466" spans="1:72" hidden="1">
      <c r="A1466" s="82" t="s">
        <v>5173</v>
      </c>
      <c r="B1466" s="82" t="s">
        <v>5174</v>
      </c>
      <c r="C1466" s="82" t="s">
        <v>2724</v>
      </c>
      <c r="D1466" s="82" t="s">
        <v>5494</v>
      </c>
      <c r="E1466" s="82" t="s">
        <v>9231</v>
      </c>
      <c r="F1466" s="82" t="s">
        <v>4978</v>
      </c>
      <c r="G1466" s="83"/>
      <c r="H1466" s="84">
        <v>185555</v>
      </c>
      <c r="I1466" s="85"/>
      <c r="J1466" s="82">
        <v>94.03</v>
      </c>
      <c r="K1466" s="86">
        <v>0</v>
      </c>
      <c r="L1466" s="82"/>
      <c r="M1466" s="82"/>
      <c r="N1466" s="82"/>
      <c r="O1466" s="82"/>
      <c r="P1466" s="82" t="s">
        <v>8308</v>
      </c>
      <c r="Q1466" s="86"/>
      <c r="R1466" s="82">
        <v>0</v>
      </c>
      <c r="S1466" s="86">
        <v>1855550</v>
      </c>
      <c r="T1466" s="83">
        <v>45777</v>
      </c>
      <c r="U1466" s="82">
        <v>100</v>
      </c>
      <c r="V1466" s="82">
        <v>79383</v>
      </c>
      <c r="W1466" s="82" t="s">
        <v>4961</v>
      </c>
      <c r="X1466" s="82">
        <v>126.3493</v>
      </c>
      <c r="Y1466" s="86">
        <v>23444752.260000002</v>
      </c>
      <c r="Z1466" s="86"/>
      <c r="AA1466" s="82">
        <v>96.77</v>
      </c>
      <c r="AB1466" s="86">
        <v>-2.83</v>
      </c>
      <c r="AC1466" s="86">
        <v>17447736.649999999</v>
      </c>
      <c r="AD1466" s="86">
        <v>17447736.649999999</v>
      </c>
      <c r="AE1466" s="86">
        <v>0</v>
      </c>
      <c r="AF1466" s="86">
        <v>-5997015.6100000003</v>
      </c>
      <c r="AG1466" s="86">
        <v>-5488594.9100000001</v>
      </c>
      <c r="AH1466" s="86">
        <v>-508420.7</v>
      </c>
      <c r="AI1466" s="86"/>
      <c r="AJ1466" s="86">
        <v>6712231478.8800001</v>
      </c>
      <c r="AK1466" s="82">
        <v>0.25990000000000002</v>
      </c>
      <c r="AL1466" s="82" t="s">
        <v>9232</v>
      </c>
      <c r="AM1466" s="82" t="s">
        <v>4979</v>
      </c>
      <c r="AN1466" s="82">
        <v>781167</v>
      </c>
      <c r="AO1466" s="82" t="s">
        <v>8309</v>
      </c>
      <c r="AP1466" s="82"/>
      <c r="AQ1466" s="83">
        <v>45708</v>
      </c>
      <c r="AR1466" s="83"/>
      <c r="AS1466" s="82">
        <v>0</v>
      </c>
      <c r="AT1466" s="82"/>
      <c r="AU1466" s="83">
        <v>45777</v>
      </c>
      <c r="AV1466" s="82" t="s">
        <v>4979</v>
      </c>
      <c r="AW1466" s="82">
        <v>10</v>
      </c>
      <c r="AX1466" s="83"/>
      <c r="AY1466" s="82" t="s">
        <v>4963</v>
      </c>
      <c r="AZ1466" s="82">
        <v>1</v>
      </c>
      <c r="BA1466" s="82"/>
      <c r="BB1466" s="82"/>
      <c r="BC1466" s="87"/>
      <c r="BD1466" s="87"/>
      <c r="BE1466" s="87"/>
      <c r="BF1466" s="87"/>
      <c r="BG1466" s="82" t="s">
        <v>4888</v>
      </c>
      <c r="BH1466" s="82" t="s">
        <v>8851</v>
      </c>
      <c r="BI1466" s="82"/>
      <c r="BJ1466" s="82"/>
      <c r="BK1466" s="82"/>
      <c r="BL1466" s="86">
        <v>17447736.649999999</v>
      </c>
      <c r="BM1466" s="82">
        <v>0.25990000000000002</v>
      </c>
      <c r="BN1466" s="82" t="s">
        <v>8309</v>
      </c>
      <c r="BO1466" s="82"/>
      <c r="BP1466" s="88"/>
      <c r="BQ1466" s="88"/>
      <c r="BR1466" s="88"/>
      <c r="BS1466" s="82"/>
      <c r="BT1466" s="85"/>
    </row>
    <row r="1467" spans="1:72" hidden="1">
      <c r="A1467" s="82" t="s">
        <v>5173</v>
      </c>
      <c r="B1467" s="82" t="s">
        <v>5174</v>
      </c>
      <c r="C1467" s="82" t="s">
        <v>2751</v>
      </c>
      <c r="D1467" s="82" t="s">
        <v>12426</v>
      </c>
      <c r="E1467" s="82" t="s">
        <v>12427</v>
      </c>
      <c r="F1467" s="82" t="s">
        <v>4978</v>
      </c>
      <c r="G1467" s="83"/>
      <c r="H1467" s="84">
        <v>6288</v>
      </c>
      <c r="I1467" s="85"/>
      <c r="J1467" s="82">
        <v>13172</v>
      </c>
      <c r="K1467" s="86">
        <v>0</v>
      </c>
      <c r="L1467" s="82"/>
      <c r="M1467" s="82"/>
      <c r="N1467" s="82"/>
      <c r="O1467" s="82"/>
      <c r="P1467" s="82" t="s">
        <v>12428</v>
      </c>
      <c r="Q1467" s="86"/>
      <c r="R1467" s="82">
        <v>0</v>
      </c>
      <c r="S1467" s="86">
        <v>12576</v>
      </c>
      <c r="T1467" s="83">
        <v>45777</v>
      </c>
      <c r="U1467" s="82">
        <v>100</v>
      </c>
      <c r="V1467" s="82">
        <v>24034</v>
      </c>
      <c r="W1467" s="82" t="s">
        <v>4961</v>
      </c>
      <c r="X1467" s="82">
        <v>12013.472599999999</v>
      </c>
      <c r="Y1467" s="86">
        <v>75540715.5</v>
      </c>
      <c r="Z1467" s="86"/>
      <c r="AA1467" s="82">
        <v>13452</v>
      </c>
      <c r="AB1467" s="86">
        <v>-2.08</v>
      </c>
      <c r="AC1467" s="86">
        <v>82825536</v>
      </c>
      <c r="AD1467" s="86">
        <v>82825536</v>
      </c>
      <c r="AE1467" s="86">
        <v>0</v>
      </c>
      <c r="AF1467" s="86">
        <v>7284820.5</v>
      </c>
      <c r="AG1467" s="86">
        <v>9045460.5</v>
      </c>
      <c r="AH1467" s="86">
        <v>-1760640</v>
      </c>
      <c r="AI1467" s="86"/>
      <c r="AJ1467" s="86">
        <v>6712231478.8800001</v>
      </c>
      <c r="AK1467" s="82">
        <v>1.2339</v>
      </c>
      <c r="AL1467" s="82" t="s">
        <v>12429</v>
      </c>
      <c r="AM1467" s="82" t="s">
        <v>4979</v>
      </c>
      <c r="AN1467" s="82">
        <v>75167</v>
      </c>
      <c r="AO1467" s="82" t="s">
        <v>4993</v>
      </c>
      <c r="AP1467" s="82"/>
      <c r="AQ1467" s="83"/>
      <c r="AR1467" s="83"/>
      <c r="AS1467" s="82">
        <v>0</v>
      </c>
      <c r="AT1467" s="82"/>
      <c r="AU1467" s="83">
        <v>45777</v>
      </c>
      <c r="AV1467" s="82" t="s">
        <v>4979</v>
      </c>
      <c r="AW1467" s="82">
        <v>2</v>
      </c>
      <c r="AX1467" s="83"/>
      <c r="AY1467" s="82" t="s">
        <v>4963</v>
      </c>
      <c r="AZ1467" s="82">
        <v>1</v>
      </c>
      <c r="BA1467" s="82"/>
      <c r="BB1467" s="82"/>
      <c r="BC1467" s="87"/>
      <c r="BD1467" s="87"/>
      <c r="BE1467" s="87"/>
      <c r="BF1467" s="87"/>
      <c r="BG1467" s="82" t="s">
        <v>4888</v>
      </c>
      <c r="BH1467" s="82" t="s">
        <v>8851</v>
      </c>
      <c r="BI1467" s="82"/>
      <c r="BJ1467" s="82"/>
      <c r="BK1467" s="82"/>
      <c r="BL1467" s="86">
        <v>82825536</v>
      </c>
      <c r="BM1467" s="82">
        <v>1.2339</v>
      </c>
      <c r="BN1467" s="82" t="s">
        <v>4994</v>
      </c>
      <c r="BO1467" s="82"/>
      <c r="BP1467" s="88"/>
      <c r="BQ1467" s="88"/>
      <c r="BR1467" s="88"/>
      <c r="BS1467" s="82"/>
      <c r="BT1467" s="85"/>
    </row>
    <row r="1468" spans="1:72" hidden="1">
      <c r="A1468" s="82" t="s">
        <v>5173</v>
      </c>
      <c r="B1468" s="82" t="s">
        <v>5174</v>
      </c>
      <c r="C1468" s="82" t="s">
        <v>2758</v>
      </c>
      <c r="D1468" s="82" t="s">
        <v>8603</v>
      </c>
      <c r="E1468" s="82" t="s">
        <v>8604</v>
      </c>
      <c r="F1468" s="82" t="s">
        <v>4978</v>
      </c>
      <c r="G1468" s="83"/>
      <c r="H1468" s="84">
        <v>115699</v>
      </c>
      <c r="I1468" s="85"/>
      <c r="J1468" s="82">
        <v>481.15</v>
      </c>
      <c r="K1468" s="86">
        <v>0</v>
      </c>
      <c r="L1468" s="82"/>
      <c r="M1468" s="82"/>
      <c r="N1468" s="82"/>
      <c r="O1468" s="82"/>
      <c r="P1468" s="82" t="s">
        <v>5003</v>
      </c>
      <c r="Q1468" s="86"/>
      <c r="R1468" s="82">
        <v>0</v>
      </c>
      <c r="S1468" s="86">
        <v>1156990</v>
      </c>
      <c r="T1468" s="83">
        <v>45777</v>
      </c>
      <c r="U1468" s="82">
        <v>100</v>
      </c>
      <c r="V1468" s="82">
        <v>133618</v>
      </c>
      <c r="W1468" s="82" t="s">
        <v>4961</v>
      </c>
      <c r="X1468" s="82">
        <v>624.0711</v>
      </c>
      <c r="Y1468" s="86">
        <v>72204401.909999996</v>
      </c>
      <c r="Z1468" s="86"/>
      <c r="AA1468" s="82">
        <v>491.85</v>
      </c>
      <c r="AB1468" s="86">
        <v>-2.1800000000000002</v>
      </c>
      <c r="AC1468" s="86">
        <v>55668573.850000001</v>
      </c>
      <c r="AD1468" s="86">
        <v>55668573.850000001</v>
      </c>
      <c r="AE1468" s="86">
        <v>0</v>
      </c>
      <c r="AF1468" s="86">
        <v>-16535828.060000001</v>
      </c>
      <c r="AG1468" s="86">
        <v>-15297848.76</v>
      </c>
      <c r="AH1468" s="86">
        <v>-1237979.3</v>
      </c>
      <c r="AI1468" s="86"/>
      <c r="AJ1468" s="86">
        <v>6712231478.8800001</v>
      </c>
      <c r="AK1468" s="82">
        <v>0.82940000000000003</v>
      </c>
      <c r="AL1468" s="82" t="s">
        <v>8605</v>
      </c>
      <c r="AM1468" s="82" t="s">
        <v>4979</v>
      </c>
      <c r="AN1468" s="82">
        <v>793285</v>
      </c>
      <c r="AO1468" s="82" t="s">
        <v>5004</v>
      </c>
      <c r="AP1468" s="82"/>
      <c r="AQ1468" s="83">
        <v>45692</v>
      </c>
      <c r="AR1468" s="83"/>
      <c r="AS1468" s="82">
        <v>0</v>
      </c>
      <c r="AT1468" s="82"/>
      <c r="AU1468" s="83">
        <v>45777</v>
      </c>
      <c r="AV1468" s="82" t="s">
        <v>4979</v>
      </c>
      <c r="AW1468" s="82">
        <v>10</v>
      </c>
      <c r="AX1468" s="83"/>
      <c r="AY1468" s="82" t="s">
        <v>4963</v>
      </c>
      <c r="AZ1468" s="82">
        <v>1</v>
      </c>
      <c r="BA1468" s="82"/>
      <c r="BB1468" s="82"/>
      <c r="BC1468" s="87"/>
      <c r="BD1468" s="87"/>
      <c r="BE1468" s="87"/>
      <c r="BF1468" s="87"/>
      <c r="BG1468" s="82" t="s">
        <v>4888</v>
      </c>
      <c r="BH1468" s="82" t="s">
        <v>8851</v>
      </c>
      <c r="BI1468" s="82"/>
      <c r="BJ1468" s="82"/>
      <c r="BK1468" s="82"/>
      <c r="BL1468" s="86">
        <v>55668573.850000001</v>
      </c>
      <c r="BM1468" s="82">
        <v>0.82940000000000003</v>
      </c>
      <c r="BN1468" s="82" t="s">
        <v>4984</v>
      </c>
      <c r="BO1468" s="82"/>
      <c r="BP1468" s="88"/>
      <c r="BQ1468" s="88"/>
      <c r="BR1468" s="88"/>
      <c r="BS1468" s="82"/>
      <c r="BT1468" s="85"/>
    </row>
    <row r="1469" spans="1:72" hidden="1">
      <c r="A1469" s="82" t="s">
        <v>5173</v>
      </c>
      <c r="B1469" s="82" t="s">
        <v>5174</v>
      </c>
      <c r="C1469" s="82" t="s">
        <v>2788</v>
      </c>
      <c r="D1469" s="82" t="s">
        <v>5418</v>
      </c>
      <c r="E1469" s="82" t="s">
        <v>8562</v>
      </c>
      <c r="F1469" s="82" t="s">
        <v>4978</v>
      </c>
      <c r="G1469" s="83"/>
      <c r="H1469" s="84">
        <v>37452</v>
      </c>
      <c r="I1469" s="85"/>
      <c r="J1469" s="82">
        <v>3008.9</v>
      </c>
      <c r="K1469" s="86">
        <v>0</v>
      </c>
      <c r="L1469" s="82"/>
      <c r="M1469" s="82"/>
      <c r="N1469" s="82"/>
      <c r="O1469" s="82"/>
      <c r="P1469" s="82" t="s">
        <v>5148</v>
      </c>
      <c r="Q1469" s="86"/>
      <c r="R1469" s="82">
        <v>0</v>
      </c>
      <c r="S1469" s="86">
        <v>374520</v>
      </c>
      <c r="T1469" s="83">
        <v>45777</v>
      </c>
      <c r="U1469" s="82">
        <v>100</v>
      </c>
      <c r="V1469" s="82">
        <v>6763</v>
      </c>
      <c r="W1469" s="82" t="s">
        <v>4961</v>
      </c>
      <c r="X1469" s="82">
        <v>2470.9070999999999</v>
      </c>
      <c r="Y1469" s="86">
        <v>92540413.359999999</v>
      </c>
      <c r="Z1469" s="86"/>
      <c r="AA1469" s="82">
        <v>3020.5</v>
      </c>
      <c r="AB1469" s="86">
        <v>-0.38</v>
      </c>
      <c r="AC1469" s="86">
        <v>112689322.8</v>
      </c>
      <c r="AD1469" s="86">
        <v>112689322.8</v>
      </c>
      <c r="AE1469" s="86">
        <v>0</v>
      </c>
      <c r="AF1469" s="86">
        <v>20148909.440000001</v>
      </c>
      <c r="AG1469" s="86">
        <v>20583352.640000001</v>
      </c>
      <c r="AH1469" s="86">
        <v>-434443.2</v>
      </c>
      <c r="AI1469" s="86"/>
      <c r="AJ1469" s="86">
        <v>6712231478.8800001</v>
      </c>
      <c r="AK1469" s="82">
        <v>1.6789000000000001</v>
      </c>
      <c r="AL1469" s="82" t="s">
        <v>8563</v>
      </c>
      <c r="AM1469" s="82" t="s">
        <v>4979</v>
      </c>
      <c r="AN1469" s="82">
        <v>8092</v>
      </c>
      <c r="AO1469" s="82" t="s">
        <v>4993</v>
      </c>
      <c r="AP1469" s="82"/>
      <c r="AQ1469" s="83">
        <v>45691</v>
      </c>
      <c r="AR1469" s="83"/>
      <c r="AS1469" s="82">
        <v>0</v>
      </c>
      <c r="AT1469" s="82"/>
      <c r="AU1469" s="83">
        <v>45777</v>
      </c>
      <c r="AV1469" s="82" t="s">
        <v>4979</v>
      </c>
      <c r="AW1469" s="82">
        <v>10</v>
      </c>
      <c r="AX1469" s="83"/>
      <c r="AY1469" s="82" t="s">
        <v>4963</v>
      </c>
      <c r="AZ1469" s="82">
        <v>1</v>
      </c>
      <c r="BA1469" s="82"/>
      <c r="BB1469" s="82"/>
      <c r="BC1469" s="87"/>
      <c r="BD1469" s="87"/>
      <c r="BE1469" s="87"/>
      <c r="BF1469" s="87"/>
      <c r="BG1469" s="82" t="s">
        <v>4888</v>
      </c>
      <c r="BH1469" s="82" t="s">
        <v>8851</v>
      </c>
      <c r="BI1469" s="82"/>
      <c r="BJ1469" s="82"/>
      <c r="BK1469" s="82"/>
      <c r="BL1469" s="86">
        <v>112689322.8</v>
      </c>
      <c r="BM1469" s="82">
        <v>1.6789000000000001</v>
      </c>
      <c r="BN1469" s="82" t="s">
        <v>4994</v>
      </c>
      <c r="BO1469" s="82"/>
      <c r="BP1469" s="88"/>
      <c r="BQ1469" s="88"/>
      <c r="BR1469" s="88"/>
      <c r="BS1469" s="82"/>
      <c r="BT1469" s="85"/>
    </row>
    <row r="1470" spans="1:72" hidden="1">
      <c r="A1470" s="82" t="s">
        <v>5173</v>
      </c>
      <c r="B1470" s="82" t="s">
        <v>5174</v>
      </c>
      <c r="C1470" s="82" t="s">
        <v>2525</v>
      </c>
      <c r="D1470" s="82" t="s">
        <v>8920</v>
      </c>
      <c r="E1470" s="82" t="s">
        <v>8921</v>
      </c>
      <c r="F1470" s="82" t="s">
        <v>4978</v>
      </c>
      <c r="G1470" s="83"/>
      <c r="H1470" s="84">
        <v>372784</v>
      </c>
      <c r="I1470" s="85"/>
      <c r="J1470" s="82">
        <v>113.71</v>
      </c>
      <c r="K1470" s="86">
        <v>0</v>
      </c>
      <c r="L1470" s="82"/>
      <c r="M1470" s="82"/>
      <c r="N1470" s="82"/>
      <c r="O1470" s="82"/>
      <c r="P1470" s="82" t="s">
        <v>8474</v>
      </c>
      <c r="Q1470" s="86"/>
      <c r="R1470" s="82">
        <v>0</v>
      </c>
      <c r="S1470" s="86">
        <v>3727840</v>
      </c>
      <c r="T1470" s="83">
        <v>45777</v>
      </c>
      <c r="U1470" s="82">
        <v>100</v>
      </c>
      <c r="V1470" s="82">
        <v>6784</v>
      </c>
      <c r="W1470" s="82" t="s">
        <v>4961</v>
      </c>
      <c r="X1470" s="82">
        <v>127.8489</v>
      </c>
      <c r="Y1470" s="86">
        <v>47660040.210000001</v>
      </c>
      <c r="Z1470" s="86"/>
      <c r="AA1470" s="82">
        <v>115.28</v>
      </c>
      <c r="AB1470" s="86">
        <v>-1.36</v>
      </c>
      <c r="AC1470" s="86">
        <v>42389268.640000001</v>
      </c>
      <c r="AD1470" s="86">
        <v>42389268.640000001</v>
      </c>
      <c r="AE1470" s="86">
        <v>0</v>
      </c>
      <c r="AF1470" s="86">
        <v>-5270771.57</v>
      </c>
      <c r="AG1470" s="86">
        <v>-4685500.6900000004</v>
      </c>
      <c r="AH1470" s="86">
        <v>-585270.88</v>
      </c>
      <c r="AI1470" s="86"/>
      <c r="AJ1470" s="86">
        <v>6712231478.8800001</v>
      </c>
      <c r="AK1470" s="82">
        <v>0.63149999999999995</v>
      </c>
      <c r="AL1470" s="82" t="s">
        <v>8922</v>
      </c>
      <c r="AM1470" s="82" t="s">
        <v>4979</v>
      </c>
      <c r="AN1470" s="82">
        <v>8158</v>
      </c>
      <c r="AO1470" s="82" t="s">
        <v>8476</v>
      </c>
      <c r="AP1470" s="82"/>
      <c r="AQ1470" s="83">
        <v>45553</v>
      </c>
      <c r="AR1470" s="83"/>
      <c r="AS1470" s="82">
        <v>0</v>
      </c>
      <c r="AT1470" s="82"/>
      <c r="AU1470" s="83">
        <v>45777</v>
      </c>
      <c r="AV1470" s="82" t="s">
        <v>4979</v>
      </c>
      <c r="AW1470" s="82">
        <v>10</v>
      </c>
      <c r="AX1470" s="83"/>
      <c r="AY1470" s="82" t="s">
        <v>4963</v>
      </c>
      <c r="AZ1470" s="82">
        <v>1</v>
      </c>
      <c r="BA1470" s="82"/>
      <c r="BB1470" s="82"/>
      <c r="BC1470" s="87"/>
      <c r="BD1470" s="87"/>
      <c r="BE1470" s="87"/>
      <c r="BF1470" s="87"/>
      <c r="BG1470" s="82" t="s">
        <v>4888</v>
      </c>
      <c r="BH1470" s="82" t="s">
        <v>8851</v>
      </c>
      <c r="BI1470" s="82"/>
      <c r="BJ1470" s="82"/>
      <c r="BK1470" s="82"/>
      <c r="BL1470" s="86">
        <v>42389268.640000001</v>
      </c>
      <c r="BM1470" s="82">
        <v>0.63149999999999995</v>
      </c>
      <c r="BN1470" s="82" t="s">
        <v>8462</v>
      </c>
      <c r="BO1470" s="82"/>
      <c r="BP1470" s="88"/>
      <c r="BQ1470" s="88"/>
      <c r="BR1470" s="88"/>
      <c r="BS1470" s="82"/>
      <c r="BT1470" s="85"/>
    </row>
    <row r="1471" spans="1:72" hidden="1">
      <c r="A1471" s="82" t="s">
        <v>5173</v>
      </c>
      <c r="B1471" s="82" t="s">
        <v>5174</v>
      </c>
      <c r="C1471" s="82" t="s">
        <v>2859</v>
      </c>
      <c r="D1471" s="82" t="s">
        <v>5471</v>
      </c>
      <c r="E1471" s="82" t="s">
        <v>8741</v>
      </c>
      <c r="F1471" s="82" t="s">
        <v>4978</v>
      </c>
      <c r="G1471" s="83"/>
      <c r="H1471" s="84">
        <v>16749</v>
      </c>
      <c r="I1471" s="85"/>
      <c r="J1471" s="82">
        <v>3539</v>
      </c>
      <c r="K1471" s="86">
        <v>0</v>
      </c>
      <c r="L1471" s="82"/>
      <c r="M1471" s="82"/>
      <c r="N1471" s="82"/>
      <c r="O1471" s="82"/>
      <c r="P1471" s="82" t="s">
        <v>5101</v>
      </c>
      <c r="Q1471" s="86"/>
      <c r="R1471" s="82">
        <v>0</v>
      </c>
      <c r="S1471" s="86">
        <v>33498</v>
      </c>
      <c r="T1471" s="83">
        <v>45777</v>
      </c>
      <c r="U1471" s="82">
        <v>100</v>
      </c>
      <c r="V1471" s="82">
        <v>6793</v>
      </c>
      <c r="W1471" s="82" t="s">
        <v>4961</v>
      </c>
      <c r="X1471" s="82">
        <v>4371.4678000000004</v>
      </c>
      <c r="Y1471" s="86">
        <v>73217714.620000005</v>
      </c>
      <c r="Z1471" s="86"/>
      <c r="AA1471" s="82">
        <v>3584.5</v>
      </c>
      <c r="AB1471" s="86">
        <v>-1.27</v>
      </c>
      <c r="AC1471" s="86">
        <v>59274711</v>
      </c>
      <c r="AD1471" s="86">
        <v>59274711</v>
      </c>
      <c r="AE1471" s="86">
        <v>0</v>
      </c>
      <c r="AF1471" s="86">
        <v>-13943003.619999999</v>
      </c>
      <c r="AG1471" s="86">
        <v>-13180924.119999999</v>
      </c>
      <c r="AH1471" s="86">
        <v>-762079.5</v>
      </c>
      <c r="AI1471" s="86"/>
      <c r="AJ1471" s="86">
        <v>6712231478.8800001</v>
      </c>
      <c r="AK1471" s="82">
        <v>0.8831</v>
      </c>
      <c r="AL1471" s="82" t="s">
        <v>8742</v>
      </c>
      <c r="AM1471" s="82" t="s">
        <v>4979</v>
      </c>
      <c r="AN1471" s="82">
        <v>8207</v>
      </c>
      <c r="AO1471" s="82" t="s">
        <v>5015</v>
      </c>
      <c r="AP1471" s="82"/>
      <c r="AQ1471" s="83">
        <v>45594</v>
      </c>
      <c r="AR1471" s="83"/>
      <c r="AS1471" s="82">
        <v>0</v>
      </c>
      <c r="AT1471" s="82"/>
      <c r="AU1471" s="83">
        <v>45777</v>
      </c>
      <c r="AV1471" s="82" t="s">
        <v>4979</v>
      </c>
      <c r="AW1471" s="82">
        <v>2</v>
      </c>
      <c r="AX1471" s="83"/>
      <c r="AY1471" s="82" t="s">
        <v>4963</v>
      </c>
      <c r="AZ1471" s="82">
        <v>1</v>
      </c>
      <c r="BA1471" s="82"/>
      <c r="BB1471" s="82"/>
      <c r="BC1471" s="87"/>
      <c r="BD1471" s="87"/>
      <c r="BE1471" s="87"/>
      <c r="BF1471" s="87"/>
      <c r="BG1471" s="82" t="s">
        <v>4888</v>
      </c>
      <c r="BH1471" s="82" t="s">
        <v>8851</v>
      </c>
      <c r="BI1471" s="82"/>
      <c r="BJ1471" s="82"/>
      <c r="BK1471" s="82"/>
      <c r="BL1471" s="86">
        <v>59274711</v>
      </c>
      <c r="BM1471" s="82">
        <v>0.8831</v>
      </c>
      <c r="BN1471" s="82" t="s">
        <v>5002</v>
      </c>
      <c r="BO1471" s="82"/>
      <c r="BP1471" s="88"/>
      <c r="BQ1471" s="88"/>
      <c r="BR1471" s="88"/>
      <c r="BS1471" s="82"/>
      <c r="BT1471" s="85"/>
    </row>
    <row r="1472" spans="1:72" hidden="1">
      <c r="A1472" s="82" t="s">
        <v>5173</v>
      </c>
      <c r="B1472" s="82" t="s">
        <v>5174</v>
      </c>
      <c r="C1472" s="82" t="s">
        <v>2883</v>
      </c>
      <c r="D1472" s="82" t="s">
        <v>5442</v>
      </c>
      <c r="E1472" s="82" t="s">
        <v>9233</v>
      </c>
      <c r="F1472" s="82" t="s">
        <v>4978</v>
      </c>
      <c r="G1472" s="83"/>
      <c r="H1472" s="84">
        <v>3062729</v>
      </c>
      <c r="I1472" s="85"/>
      <c r="J1472" s="82">
        <v>56.4</v>
      </c>
      <c r="K1472" s="86">
        <v>0</v>
      </c>
      <c r="L1472" s="82"/>
      <c r="M1472" s="82"/>
      <c r="N1472" s="82"/>
      <c r="O1472" s="82"/>
      <c r="P1472" s="82" t="s">
        <v>5039</v>
      </c>
      <c r="Q1472" s="86"/>
      <c r="R1472" s="82">
        <v>0</v>
      </c>
      <c r="S1472" s="86">
        <v>6125458</v>
      </c>
      <c r="T1472" s="83">
        <v>45777</v>
      </c>
      <c r="U1472" s="82">
        <v>100</v>
      </c>
      <c r="V1472" s="82">
        <v>6796</v>
      </c>
      <c r="W1472" s="82" t="s">
        <v>4961</v>
      </c>
      <c r="X1472" s="82">
        <v>43.780500000000004</v>
      </c>
      <c r="Y1472" s="86">
        <v>134087812.89</v>
      </c>
      <c r="Z1472" s="86"/>
      <c r="AA1472" s="82">
        <v>57.7</v>
      </c>
      <c r="AB1472" s="86">
        <v>-2.25</v>
      </c>
      <c r="AC1472" s="86">
        <v>172737915.59999999</v>
      </c>
      <c r="AD1472" s="86">
        <v>172737915.59999999</v>
      </c>
      <c r="AE1472" s="86">
        <v>0</v>
      </c>
      <c r="AF1472" s="86">
        <v>38650102.710000001</v>
      </c>
      <c r="AG1472" s="86">
        <v>42631650.409999996</v>
      </c>
      <c r="AH1472" s="86">
        <v>-3981547.7</v>
      </c>
      <c r="AI1472" s="86"/>
      <c r="AJ1472" s="86">
        <v>6712231478.8800001</v>
      </c>
      <c r="AK1472" s="82">
        <v>2.5735000000000001</v>
      </c>
      <c r="AL1472" s="82" t="s">
        <v>9234</v>
      </c>
      <c r="AM1472" s="82" t="s">
        <v>4979</v>
      </c>
      <c r="AN1472" s="82">
        <v>8221</v>
      </c>
      <c r="AO1472" s="82" t="s">
        <v>5041</v>
      </c>
      <c r="AP1472" s="82"/>
      <c r="AQ1472" s="83"/>
      <c r="AR1472" s="83"/>
      <c r="AS1472" s="82">
        <v>0</v>
      </c>
      <c r="AT1472" s="82"/>
      <c r="AU1472" s="83">
        <v>45777</v>
      </c>
      <c r="AV1472" s="82" t="s">
        <v>4979</v>
      </c>
      <c r="AW1472" s="82">
        <v>2</v>
      </c>
      <c r="AX1472" s="83"/>
      <c r="AY1472" s="82" t="s">
        <v>4963</v>
      </c>
      <c r="AZ1472" s="82">
        <v>1</v>
      </c>
      <c r="BA1472" s="82"/>
      <c r="BB1472" s="82"/>
      <c r="BC1472" s="87"/>
      <c r="BD1472" s="87"/>
      <c r="BE1472" s="87"/>
      <c r="BF1472" s="87"/>
      <c r="BG1472" s="82" t="s">
        <v>4888</v>
      </c>
      <c r="BH1472" s="82" t="s">
        <v>8851</v>
      </c>
      <c r="BI1472" s="82"/>
      <c r="BJ1472" s="82"/>
      <c r="BK1472" s="82"/>
      <c r="BL1472" s="86">
        <v>172737915.59999999</v>
      </c>
      <c r="BM1472" s="82">
        <v>2.5735000000000001</v>
      </c>
      <c r="BN1472" s="82" t="s">
        <v>5002</v>
      </c>
      <c r="BO1472" s="82"/>
      <c r="BP1472" s="88"/>
      <c r="BQ1472" s="88"/>
      <c r="BR1472" s="88"/>
      <c r="BS1472" s="82"/>
      <c r="BT1472" s="85"/>
    </row>
    <row r="1473" spans="1:72" hidden="1">
      <c r="A1473" s="82" t="s">
        <v>5173</v>
      </c>
      <c r="B1473" s="82" t="s">
        <v>5174</v>
      </c>
      <c r="C1473" s="82" t="s">
        <v>2921</v>
      </c>
      <c r="D1473" s="82" t="s">
        <v>5465</v>
      </c>
      <c r="E1473" s="82" t="s">
        <v>8803</v>
      </c>
      <c r="F1473" s="82" t="s">
        <v>4978</v>
      </c>
      <c r="G1473" s="83"/>
      <c r="H1473" s="84">
        <v>30405</v>
      </c>
      <c r="I1473" s="85"/>
      <c r="J1473" s="82">
        <v>1591.4</v>
      </c>
      <c r="K1473" s="86">
        <v>0</v>
      </c>
      <c r="L1473" s="82"/>
      <c r="M1473" s="82"/>
      <c r="N1473" s="82"/>
      <c r="O1473" s="82"/>
      <c r="P1473" s="82" t="s">
        <v>8439</v>
      </c>
      <c r="Q1473" s="86"/>
      <c r="R1473" s="82">
        <v>0</v>
      </c>
      <c r="S1473" s="86">
        <v>304050</v>
      </c>
      <c r="T1473" s="83">
        <v>45777</v>
      </c>
      <c r="U1473" s="82">
        <v>100</v>
      </c>
      <c r="V1473" s="82">
        <v>6806</v>
      </c>
      <c r="W1473" s="82" t="s">
        <v>4961</v>
      </c>
      <c r="X1473" s="82">
        <v>1771.3483000000001</v>
      </c>
      <c r="Y1473" s="86">
        <v>53857845.640000001</v>
      </c>
      <c r="Z1473" s="86"/>
      <c r="AA1473" s="82">
        <v>1579.5</v>
      </c>
      <c r="AB1473" s="86">
        <v>0.75</v>
      </c>
      <c r="AC1473" s="86">
        <v>48386517</v>
      </c>
      <c r="AD1473" s="86">
        <v>48386517</v>
      </c>
      <c r="AE1473" s="86">
        <v>0</v>
      </c>
      <c r="AF1473" s="86">
        <v>-5471328.6399999997</v>
      </c>
      <c r="AG1473" s="86">
        <v>-5833148.1399999997</v>
      </c>
      <c r="AH1473" s="86">
        <v>361819.5</v>
      </c>
      <c r="AI1473" s="86"/>
      <c r="AJ1473" s="86">
        <v>6712231478.8800001</v>
      </c>
      <c r="AK1473" s="82">
        <v>0.72089999999999999</v>
      </c>
      <c r="AL1473" s="82" t="s">
        <v>8804</v>
      </c>
      <c r="AM1473" s="82" t="s">
        <v>4979</v>
      </c>
      <c r="AN1473" s="82">
        <v>8253</v>
      </c>
      <c r="AO1473" s="82" t="s">
        <v>8441</v>
      </c>
      <c r="AP1473" s="82"/>
      <c r="AQ1473" s="83">
        <v>45471</v>
      </c>
      <c r="AR1473" s="83"/>
      <c r="AS1473" s="82">
        <v>0</v>
      </c>
      <c r="AT1473" s="82"/>
      <c r="AU1473" s="83">
        <v>45777</v>
      </c>
      <c r="AV1473" s="82" t="s">
        <v>4979</v>
      </c>
      <c r="AW1473" s="82">
        <v>10</v>
      </c>
      <c r="AX1473" s="83"/>
      <c r="AY1473" s="82" t="s">
        <v>4963</v>
      </c>
      <c r="AZ1473" s="82">
        <v>1</v>
      </c>
      <c r="BA1473" s="82"/>
      <c r="BB1473" s="82"/>
      <c r="BC1473" s="87"/>
      <c r="BD1473" s="87"/>
      <c r="BE1473" s="87"/>
      <c r="BF1473" s="87"/>
      <c r="BG1473" s="82" t="s">
        <v>4888</v>
      </c>
      <c r="BH1473" s="82" t="s">
        <v>8851</v>
      </c>
      <c r="BI1473" s="82"/>
      <c r="BJ1473" s="82"/>
      <c r="BK1473" s="82"/>
      <c r="BL1473" s="86">
        <v>48386517</v>
      </c>
      <c r="BM1473" s="82">
        <v>0.72089999999999999</v>
      </c>
      <c r="BN1473" s="82" t="s">
        <v>8442</v>
      </c>
      <c r="BO1473" s="82"/>
      <c r="BP1473" s="88"/>
      <c r="BQ1473" s="88"/>
      <c r="BR1473" s="88"/>
      <c r="BS1473" s="82"/>
      <c r="BT1473" s="85"/>
    </row>
    <row r="1474" spans="1:72" hidden="1">
      <c r="A1474" s="82" t="s">
        <v>5173</v>
      </c>
      <c r="B1474" s="82" t="s">
        <v>5174</v>
      </c>
      <c r="C1474" s="82" t="s">
        <v>2925</v>
      </c>
      <c r="D1474" s="82" t="s">
        <v>3389</v>
      </c>
      <c r="E1474" s="82" t="s">
        <v>8743</v>
      </c>
      <c r="F1474" s="82" t="s">
        <v>4978</v>
      </c>
      <c r="G1474" s="83"/>
      <c r="H1474" s="84">
        <v>8951</v>
      </c>
      <c r="I1474" s="85"/>
      <c r="J1474" s="82">
        <v>5766</v>
      </c>
      <c r="K1474" s="86">
        <v>0</v>
      </c>
      <c r="L1474" s="82"/>
      <c r="M1474" s="82"/>
      <c r="N1474" s="82"/>
      <c r="O1474" s="82"/>
      <c r="P1474" s="82" t="s">
        <v>4981</v>
      </c>
      <c r="Q1474" s="86"/>
      <c r="R1474" s="82">
        <v>0</v>
      </c>
      <c r="S1474" s="86">
        <v>89510</v>
      </c>
      <c r="T1474" s="83">
        <v>45777</v>
      </c>
      <c r="U1474" s="82">
        <v>100</v>
      </c>
      <c r="V1474" s="82">
        <v>6808</v>
      </c>
      <c r="W1474" s="82" t="s">
        <v>4961</v>
      </c>
      <c r="X1474" s="82">
        <v>7371.7443999999996</v>
      </c>
      <c r="Y1474" s="86">
        <v>65984484.009999998</v>
      </c>
      <c r="Z1474" s="86"/>
      <c r="AA1474" s="82">
        <v>5764</v>
      </c>
      <c r="AB1474" s="86">
        <v>0.03</v>
      </c>
      <c r="AC1474" s="86">
        <v>51611466</v>
      </c>
      <c r="AD1474" s="86">
        <v>51611466</v>
      </c>
      <c r="AE1474" s="86">
        <v>0</v>
      </c>
      <c r="AF1474" s="86">
        <v>-14373018.01</v>
      </c>
      <c r="AG1474" s="86">
        <v>-14390920.01</v>
      </c>
      <c r="AH1474" s="86">
        <v>17902</v>
      </c>
      <c r="AI1474" s="86"/>
      <c r="AJ1474" s="86">
        <v>6712231478.8800001</v>
      </c>
      <c r="AK1474" s="82">
        <v>0.76890000000000003</v>
      </c>
      <c r="AL1474" s="82" t="s">
        <v>8744</v>
      </c>
      <c r="AM1474" s="82" t="s">
        <v>4979</v>
      </c>
      <c r="AN1474" s="82">
        <v>8255</v>
      </c>
      <c r="AO1474" s="82" t="s">
        <v>4982</v>
      </c>
      <c r="AP1474" s="82"/>
      <c r="AQ1474" s="83">
        <v>45467</v>
      </c>
      <c r="AR1474" s="83"/>
      <c r="AS1474" s="82">
        <v>0</v>
      </c>
      <c r="AT1474" s="82"/>
      <c r="AU1474" s="83">
        <v>45777</v>
      </c>
      <c r="AV1474" s="82" t="s">
        <v>4979</v>
      </c>
      <c r="AW1474" s="82">
        <v>10</v>
      </c>
      <c r="AX1474" s="83"/>
      <c r="AY1474" s="82" t="s">
        <v>4963</v>
      </c>
      <c r="AZ1474" s="82">
        <v>1</v>
      </c>
      <c r="BA1474" s="82"/>
      <c r="BB1474" s="82"/>
      <c r="BC1474" s="87"/>
      <c r="BD1474" s="87"/>
      <c r="BE1474" s="87"/>
      <c r="BF1474" s="87"/>
      <c r="BG1474" s="82" t="s">
        <v>4888</v>
      </c>
      <c r="BH1474" s="82" t="s">
        <v>8851</v>
      </c>
      <c r="BI1474" s="82"/>
      <c r="BJ1474" s="82"/>
      <c r="BK1474" s="82"/>
      <c r="BL1474" s="86">
        <v>51611466</v>
      </c>
      <c r="BM1474" s="82">
        <v>0.76890000000000003</v>
      </c>
      <c r="BN1474" s="82" t="s">
        <v>4983</v>
      </c>
      <c r="BO1474" s="82"/>
      <c r="BP1474" s="88"/>
      <c r="BQ1474" s="88"/>
      <c r="BR1474" s="88"/>
      <c r="BS1474" s="82"/>
      <c r="BT1474" s="85"/>
    </row>
    <row r="1475" spans="1:72" hidden="1">
      <c r="A1475" s="82" t="s">
        <v>5173</v>
      </c>
      <c r="B1475" s="82" t="s">
        <v>5174</v>
      </c>
      <c r="C1475" s="82" t="s">
        <v>2935</v>
      </c>
      <c r="D1475" s="82" t="s">
        <v>3387</v>
      </c>
      <c r="E1475" s="82" t="s">
        <v>9235</v>
      </c>
      <c r="F1475" s="82" t="s">
        <v>4978</v>
      </c>
      <c r="G1475" s="83"/>
      <c r="H1475" s="84">
        <v>39865</v>
      </c>
      <c r="I1475" s="85"/>
      <c r="J1475" s="82">
        <v>657.85</v>
      </c>
      <c r="K1475" s="86">
        <v>0</v>
      </c>
      <c r="L1475" s="82"/>
      <c r="M1475" s="82"/>
      <c r="N1475" s="82"/>
      <c r="O1475" s="82"/>
      <c r="P1475" s="82" t="s">
        <v>5027</v>
      </c>
      <c r="Q1475" s="86"/>
      <c r="R1475" s="82">
        <v>0</v>
      </c>
      <c r="S1475" s="86">
        <v>79730</v>
      </c>
      <c r="T1475" s="83">
        <v>45777</v>
      </c>
      <c r="U1475" s="82">
        <v>100</v>
      </c>
      <c r="V1475" s="82">
        <v>163567</v>
      </c>
      <c r="W1475" s="82" t="s">
        <v>4961</v>
      </c>
      <c r="X1475" s="82">
        <v>1008.5297</v>
      </c>
      <c r="Y1475" s="86">
        <v>40205036.590000004</v>
      </c>
      <c r="Z1475" s="86"/>
      <c r="AA1475" s="82">
        <v>663.7</v>
      </c>
      <c r="AB1475" s="86">
        <v>-0.88</v>
      </c>
      <c r="AC1475" s="86">
        <v>26225190.25</v>
      </c>
      <c r="AD1475" s="86">
        <v>26225190.25</v>
      </c>
      <c r="AE1475" s="86">
        <v>0</v>
      </c>
      <c r="AF1475" s="86">
        <v>-13979846.34</v>
      </c>
      <c r="AG1475" s="86">
        <v>-13746636.09</v>
      </c>
      <c r="AH1475" s="86">
        <v>-233210.25</v>
      </c>
      <c r="AI1475" s="86"/>
      <c r="AJ1475" s="86">
        <v>6712231478.8800001</v>
      </c>
      <c r="AK1475" s="82">
        <v>0.39069999999999999</v>
      </c>
      <c r="AL1475" s="82" t="s">
        <v>9236</v>
      </c>
      <c r="AM1475" s="82" t="s">
        <v>4979</v>
      </c>
      <c r="AN1475" s="82">
        <v>797817</v>
      </c>
      <c r="AO1475" s="82" t="s">
        <v>5028</v>
      </c>
      <c r="AP1475" s="82"/>
      <c r="AQ1475" s="83">
        <v>45455</v>
      </c>
      <c r="AR1475" s="83"/>
      <c r="AS1475" s="82">
        <v>0</v>
      </c>
      <c r="AT1475" s="82"/>
      <c r="AU1475" s="83">
        <v>45777</v>
      </c>
      <c r="AV1475" s="82" t="s">
        <v>4979</v>
      </c>
      <c r="AW1475" s="82">
        <v>2</v>
      </c>
      <c r="AX1475" s="83"/>
      <c r="AY1475" s="82" t="s">
        <v>4963</v>
      </c>
      <c r="AZ1475" s="82">
        <v>1</v>
      </c>
      <c r="BA1475" s="82"/>
      <c r="BB1475" s="82"/>
      <c r="BC1475" s="87"/>
      <c r="BD1475" s="87"/>
      <c r="BE1475" s="87"/>
      <c r="BF1475" s="87"/>
      <c r="BG1475" s="82" t="s">
        <v>4888</v>
      </c>
      <c r="BH1475" s="82" t="s">
        <v>8851</v>
      </c>
      <c r="BI1475" s="82"/>
      <c r="BJ1475" s="82"/>
      <c r="BK1475" s="82"/>
      <c r="BL1475" s="86">
        <v>26225190.25</v>
      </c>
      <c r="BM1475" s="82">
        <v>0.39069999999999999</v>
      </c>
      <c r="BN1475" s="82" t="s">
        <v>4983</v>
      </c>
      <c r="BO1475" s="82"/>
      <c r="BP1475" s="88"/>
      <c r="BQ1475" s="88"/>
      <c r="BR1475" s="88"/>
      <c r="BS1475" s="82"/>
      <c r="BT1475" s="85"/>
    </row>
    <row r="1476" spans="1:72" hidden="1">
      <c r="A1476" s="82" t="s">
        <v>5173</v>
      </c>
      <c r="B1476" s="82" t="s">
        <v>5174</v>
      </c>
      <c r="C1476" s="82" t="s">
        <v>901</v>
      </c>
      <c r="D1476" s="82" t="s">
        <v>5545</v>
      </c>
      <c r="E1476" s="82" t="s">
        <v>8497</v>
      </c>
      <c r="F1476" s="82" t="s">
        <v>4978</v>
      </c>
      <c r="G1476" s="83"/>
      <c r="H1476" s="84">
        <v>632118</v>
      </c>
      <c r="I1476" s="85"/>
      <c r="J1476" s="82">
        <v>196.68</v>
      </c>
      <c r="K1476" s="86">
        <v>0</v>
      </c>
      <c r="L1476" s="82"/>
      <c r="M1476" s="82"/>
      <c r="N1476" s="82"/>
      <c r="O1476" s="82"/>
      <c r="P1476" s="82" t="s">
        <v>4960</v>
      </c>
      <c r="Q1476" s="86"/>
      <c r="R1476" s="82">
        <v>0</v>
      </c>
      <c r="S1476" s="86">
        <v>1264236</v>
      </c>
      <c r="T1476" s="83">
        <v>45777</v>
      </c>
      <c r="U1476" s="82">
        <v>100</v>
      </c>
      <c r="V1476" s="82">
        <v>6556</v>
      </c>
      <c r="W1476" s="82" t="s">
        <v>4961</v>
      </c>
      <c r="X1476" s="82">
        <v>157.66640000000001</v>
      </c>
      <c r="Y1476" s="86">
        <v>99663762.510000005</v>
      </c>
      <c r="Z1476" s="86"/>
      <c r="AA1476" s="82">
        <v>203.42</v>
      </c>
      <c r="AB1476" s="86">
        <v>-3.31</v>
      </c>
      <c r="AC1476" s="86">
        <v>124324968.23999999</v>
      </c>
      <c r="AD1476" s="86">
        <v>124324968.23999999</v>
      </c>
      <c r="AE1476" s="86">
        <v>0</v>
      </c>
      <c r="AF1476" s="86">
        <v>24661205.73</v>
      </c>
      <c r="AG1476" s="86">
        <v>28921681.050000001</v>
      </c>
      <c r="AH1476" s="86">
        <v>-4260475.32</v>
      </c>
      <c r="AI1476" s="86"/>
      <c r="AJ1476" s="86">
        <v>6712231478.8800001</v>
      </c>
      <c r="AK1476" s="82">
        <v>1.8522000000000001</v>
      </c>
      <c r="AL1476" s="82" t="s">
        <v>8498</v>
      </c>
      <c r="AM1476" s="82" t="s">
        <v>4979</v>
      </c>
      <c r="AN1476" s="82">
        <v>6661</v>
      </c>
      <c r="AO1476" s="82" t="s">
        <v>4962</v>
      </c>
      <c r="AP1476" s="82"/>
      <c r="AQ1476" s="83">
        <v>45526</v>
      </c>
      <c r="AR1476" s="83"/>
      <c r="AS1476" s="82">
        <v>0</v>
      </c>
      <c r="AT1476" s="82"/>
      <c r="AU1476" s="83">
        <v>45777</v>
      </c>
      <c r="AV1476" s="82" t="s">
        <v>4979</v>
      </c>
      <c r="AW1476" s="82">
        <v>2</v>
      </c>
      <c r="AX1476" s="83"/>
      <c r="AY1476" s="82" t="s">
        <v>4963</v>
      </c>
      <c r="AZ1476" s="82">
        <v>1</v>
      </c>
      <c r="BA1476" s="82"/>
      <c r="BB1476" s="82"/>
      <c r="BC1476" s="87"/>
      <c r="BD1476" s="87"/>
      <c r="BE1476" s="87"/>
      <c r="BF1476" s="87"/>
      <c r="BG1476" s="82" t="s">
        <v>4888</v>
      </c>
      <c r="BH1476" s="82" t="s">
        <v>8851</v>
      </c>
      <c r="BI1476" s="82"/>
      <c r="BJ1476" s="82"/>
      <c r="BK1476" s="82"/>
      <c r="BL1476" s="86">
        <v>124324968.23999999</v>
      </c>
      <c r="BM1476" s="82">
        <v>1.8522000000000001</v>
      </c>
      <c r="BN1476" s="82" t="s">
        <v>4964</v>
      </c>
      <c r="BO1476" s="82"/>
      <c r="BP1476" s="88"/>
      <c r="BQ1476" s="88"/>
      <c r="BR1476" s="88"/>
      <c r="BS1476" s="82"/>
      <c r="BT1476" s="85"/>
    </row>
    <row r="1477" spans="1:72" hidden="1">
      <c r="A1477" s="82" t="s">
        <v>5173</v>
      </c>
      <c r="B1477" s="82" t="s">
        <v>5174</v>
      </c>
      <c r="C1477" s="82" t="s">
        <v>2245</v>
      </c>
      <c r="D1477" s="82" t="s">
        <v>12430</v>
      </c>
      <c r="E1477" s="82" t="s">
        <v>9661</v>
      </c>
      <c r="F1477" s="82" t="s">
        <v>4978</v>
      </c>
      <c r="G1477" s="83"/>
      <c r="H1477" s="84">
        <v>48051</v>
      </c>
      <c r="I1477" s="85"/>
      <c r="J1477" s="82">
        <v>1664.5</v>
      </c>
      <c r="K1477" s="86">
        <v>0</v>
      </c>
      <c r="L1477" s="82"/>
      <c r="M1477" s="82"/>
      <c r="N1477" s="82"/>
      <c r="O1477" s="82"/>
      <c r="P1477" s="82" t="s">
        <v>5007</v>
      </c>
      <c r="Q1477" s="86"/>
      <c r="R1477" s="82">
        <v>0</v>
      </c>
      <c r="S1477" s="86">
        <v>96102</v>
      </c>
      <c r="T1477" s="83">
        <v>45777</v>
      </c>
      <c r="U1477" s="82">
        <v>100</v>
      </c>
      <c r="V1477" s="82">
        <v>81535</v>
      </c>
      <c r="W1477" s="82" t="s">
        <v>4961</v>
      </c>
      <c r="X1477" s="82">
        <v>1878.7816</v>
      </c>
      <c r="Y1477" s="86">
        <v>90277332.840000004</v>
      </c>
      <c r="Z1477" s="86"/>
      <c r="AA1477" s="82">
        <v>1632.4</v>
      </c>
      <c r="AB1477" s="86">
        <v>1.97</v>
      </c>
      <c r="AC1477" s="86">
        <v>79980889.5</v>
      </c>
      <c r="AD1477" s="86">
        <v>79980889.5</v>
      </c>
      <c r="AE1477" s="86">
        <v>0</v>
      </c>
      <c r="AF1477" s="86">
        <v>-10296443.34</v>
      </c>
      <c r="AG1477" s="86">
        <v>-11838880.439999999</v>
      </c>
      <c r="AH1477" s="86">
        <v>1542437.1</v>
      </c>
      <c r="AI1477" s="86"/>
      <c r="AJ1477" s="86">
        <v>6712231478.8800001</v>
      </c>
      <c r="AK1477" s="82">
        <v>1.1916</v>
      </c>
      <c r="AL1477" s="82" t="s">
        <v>12431</v>
      </c>
      <c r="AM1477" s="82" t="s">
        <v>4979</v>
      </c>
      <c r="AN1477" s="82">
        <v>782035</v>
      </c>
      <c r="AO1477" s="82" t="s">
        <v>5008</v>
      </c>
      <c r="AP1477" s="82"/>
      <c r="AQ1477" s="83"/>
      <c r="AR1477" s="83"/>
      <c r="AS1477" s="82">
        <v>0</v>
      </c>
      <c r="AT1477" s="82"/>
      <c r="AU1477" s="83">
        <v>45777</v>
      </c>
      <c r="AV1477" s="82" t="s">
        <v>4979</v>
      </c>
      <c r="AW1477" s="82">
        <v>2</v>
      </c>
      <c r="AX1477" s="83"/>
      <c r="AY1477" s="82" t="s">
        <v>4963</v>
      </c>
      <c r="AZ1477" s="82">
        <v>1</v>
      </c>
      <c r="BA1477" s="82"/>
      <c r="BB1477" s="82"/>
      <c r="BC1477" s="87"/>
      <c r="BD1477" s="87"/>
      <c r="BE1477" s="87"/>
      <c r="BF1477" s="87"/>
      <c r="BG1477" s="82" t="s">
        <v>4888</v>
      </c>
      <c r="BH1477" s="82" t="s">
        <v>8851</v>
      </c>
      <c r="BI1477" s="82"/>
      <c r="BJ1477" s="82"/>
      <c r="BK1477" s="82"/>
      <c r="BL1477" s="86">
        <v>79980889.5</v>
      </c>
      <c r="BM1477" s="82">
        <v>1.1916</v>
      </c>
      <c r="BN1477" s="82" t="s">
        <v>5008</v>
      </c>
      <c r="BO1477" s="82"/>
      <c r="BP1477" s="88"/>
      <c r="BQ1477" s="88"/>
      <c r="BR1477" s="88"/>
      <c r="BS1477" s="82"/>
      <c r="BT1477" s="85"/>
    </row>
    <row r="1478" spans="1:72" hidden="1">
      <c r="A1478" s="82" t="s">
        <v>5173</v>
      </c>
      <c r="B1478" s="82" t="s">
        <v>5174</v>
      </c>
      <c r="C1478" s="82" t="s">
        <v>3022</v>
      </c>
      <c r="D1478" s="82" t="s">
        <v>5477</v>
      </c>
      <c r="E1478" s="82" t="s">
        <v>8747</v>
      </c>
      <c r="F1478" s="82" t="s">
        <v>4978</v>
      </c>
      <c r="G1478" s="83"/>
      <c r="H1478" s="84">
        <v>49212</v>
      </c>
      <c r="I1478" s="85"/>
      <c r="J1478" s="82">
        <v>1539.1</v>
      </c>
      <c r="K1478" s="86">
        <v>0</v>
      </c>
      <c r="L1478" s="82"/>
      <c r="M1478" s="82"/>
      <c r="N1478" s="82"/>
      <c r="O1478" s="82"/>
      <c r="P1478" s="82" t="s">
        <v>8493</v>
      </c>
      <c r="Q1478" s="86"/>
      <c r="R1478" s="82">
        <v>0</v>
      </c>
      <c r="S1478" s="86">
        <v>492120</v>
      </c>
      <c r="T1478" s="83">
        <v>45777</v>
      </c>
      <c r="U1478" s="82">
        <v>100</v>
      </c>
      <c r="V1478" s="82">
        <v>7877</v>
      </c>
      <c r="W1478" s="82" t="s">
        <v>4961</v>
      </c>
      <c r="X1478" s="82">
        <v>1228.0853999999999</v>
      </c>
      <c r="Y1478" s="86">
        <v>60436537.25</v>
      </c>
      <c r="Z1478" s="86"/>
      <c r="AA1478" s="82">
        <v>1554.6</v>
      </c>
      <c r="AB1478" s="86">
        <v>-1</v>
      </c>
      <c r="AC1478" s="86">
        <v>75742189.200000003</v>
      </c>
      <c r="AD1478" s="86">
        <v>75742189.200000003</v>
      </c>
      <c r="AE1478" s="86">
        <v>0</v>
      </c>
      <c r="AF1478" s="86">
        <v>15305651.949999999</v>
      </c>
      <c r="AG1478" s="86">
        <v>16068437.949999999</v>
      </c>
      <c r="AH1478" s="86">
        <v>-762786</v>
      </c>
      <c r="AI1478" s="86"/>
      <c r="AJ1478" s="86">
        <v>6712231478.8800001</v>
      </c>
      <c r="AK1478" s="82">
        <v>1.1284000000000001</v>
      </c>
      <c r="AL1478" s="82" t="s">
        <v>8748</v>
      </c>
      <c r="AM1478" s="82" t="s">
        <v>4979</v>
      </c>
      <c r="AN1478" s="82">
        <v>8320</v>
      </c>
      <c r="AO1478" s="82" t="s">
        <v>8309</v>
      </c>
      <c r="AP1478" s="82"/>
      <c r="AQ1478" s="83">
        <v>45699</v>
      </c>
      <c r="AR1478" s="83"/>
      <c r="AS1478" s="82">
        <v>0</v>
      </c>
      <c r="AT1478" s="82"/>
      <c r="AU1478" s="83">
        <v>45777</v>
      </c>
      <c r="AV1478" s="82" t="s">
        <v>4979</v>
      </c>
      <c r="AW1478" s="82">
        <v>10</v>
      </c>
      <c r="AX1478" s="83"/>
      <c r="AY1478" s="82" t="s">
        <v>4963</v>
      </c>
      <c r="AZ1478" s="82">
        <v>1</v>
      </c>
      <c r="BA1478" s="82"/>
      <c r="BB1478" s="82"/>
      <c r="BC1478" s="87"/>
      <c r="BD1478" s="87"/>
      <c r="BE1478" s="87"/>
      <c r="BF1478" s="87"/>
      <c r="BG1478" s="82" t="s">
        <v>4888</v>
      </c>
      <c r="BH1478" s="82" t="s">
        <v>8851</v>
      </c>
      <c r="BI1478" s="82"/>
      <c r="BJ1478" s="82"/>
      <c r="BK1478" s="82"/>
      <c r="BL1478" s="86">
        <v>75742189.200000003</v>
      </c>
      <c r="BM1478" s="82">
        <v>1.1284000000000001</v>
      </c>
      <c r="BN1478" s="82" t="s">
        <v>8309</v>
      </c>
      <c r="BO1478" s="82"/>
      <c r="BP1478" s="88"/>
      <c r="BQ1478" s="88"/>
      <c r="BR1478" s="88"/>
      <c r="BS1478" s="82"/>
      <c r="BT1478" s="85"/>
    </row>
    <row r="1479" spans="1:72" hidden="1">
      <c r="A1479" s="82" t="s">
        <v>5173</v>
      </c>
      <c r="B1479" s="82" t="s">
        <v>5174</v>
      </c>
      <c r="C1479" s="82" t="s">
        <v>2997</v>
      </c>
      <c r="D1479" s="82" t="s">
        <v>3380</v>
      </c>
      <c r="E1479" s="82" t="s">
        <v>8925</v>
      </c>
      <c r="F1479" s="82" t="s">
        <v>4978</v>
      </c>
      <c r="G1479" s="83"/>
      <c r="H1479" s="84">
        <v>27880</v>
      </c>
      <c r="I1479" s="85"/>
      <c r="J1479" s="82">
        <v>2898.6</v>
      </c>
      <c r="K1479" s="86">
        <v>0</v>
      </c>
      <c r="L1479" s="82"/>
      <c r="M1479" s="82"/>
      <c r="N1479" s="82"/>
      <c r="O1479" s="82"/>
      <c r="P1479" s="82" t="s">
        <v>5003</v>
      </c>
      <c r="Q1479" s="86"/>
      <c r="R1479" s="82">
        <v>0</v>
      </c>
      <c r="S1479" s="86">
        <v>27880</v>
      </c>
      <c r="T1479" s="83">
        <v>45777</v>
      </c>
      <c r="U1479" s="82">
        <v>100</v>
      </c>
      <c r="V1479" s="82">
        <v>85224</v>
      </c>
      <c r="W1479" s="82" t="s">
        <v>4961</v>
      </c>
      <c r="X1479" s="82">
        <v>3570.4196000000002</v>
      </c>
      <c r="Y1479" s="86">
        <v>99543297.480000004</v>
      </c>
      <c r="Z1479" s="86"/>
      <c r="AA1479" s="82">
        <v>2797.5</v>
      </c>
      <c r="AB1479" s="86">
        <v>3.61</v>
      </c>
      <c r="AC1479" s="86">
        <v>80812968</v>
      </c>
      <c r="AD1479" s="86">
        <v>80812968</v>
      </c>
      <c r="AE1479" s="86">
        <v>0</v>
      </c>
      <c r="AF1479" s="86">
        <v>-18730329.48</v>
      </c>
      <c r="AG1479" s="86">
        <v>-21548997.48</v>
      </c>
      <c r="AH1479" s="86">
        <v>2818668</v>
      </c>
      <c r="AI1479" s="86"/>
      <c r="AJ1479" s="86">
        <v>6712231478.8800001</v>
      </c>
      <c r="AK1479" s="82">
        <v>1.204</v>
      </c>
      <c r="AL1479" s="82" t="s">
        <v>8926</v>
      </c>
      <c r="AM1479" s="82" t="s">
        <v>4979</v>
      </c>
      <c r="AN1479" s="82">
        <v>783085</v>
      </c>
      <c r="AO1479" s="82" t="s">
        <v>5004</v>
      </c>
      <c r="AP1479" s="82"/>
      <c r="AQ1479" s="83">
        <v>45694</v>
      </c>
      <c r="AR1479" s="83"/>
      <c r="AS1479" s="82">
        <v>0</v>
      </c>
      <c r="AT1479" s="82"/>
      <c r="AU1479" s="83">
        <v>45777</v>
      </c>
      <c r="AV1479" s="82" t="s">
        <v>4979</v>
      </c>
      <c r="AW1479" s="82">
        <v>1</v>
      </c>
      <c r="AX1479" s="83"/>
      <c r="AY1479" s="82" t="s">
        <v>4963</v>
      </c>
      <c r="AZ1479" s="82">
        <v>1</v>
      </c>
      <c r="BA1479" s="82"/>
      <c r="BB1479" s="82"/>
      <c r="BC1479" s="87"/>
      <c r="BD1479" s="87"/>
      <c r="BE1479" s="87"/>
      <c r="BF1479" s="87"/>
      <c r="BG1479" s="82" t="s">
        <v>4888</v>
      </c>
      <c r="BH1479" s="82" t="s">
        <v>8851</v>
      </c>
      <c r="BI1479" s="82"/>
      <c r="BJ1479" s="82"/>
      <c r="BK1479" s="82"/>
      <c r="BL1479" s="86">
        <v>80812968</v>
      </c>
      <c r="BM1479" s="82">
        <v>1.204</v>
      </c>
      <c r="BN1479" s="82" t="s">
        <v>4984</v>
      </c>
      <c r="BO1479" s="82"/>
      <c r="BP1479" s="88"/>
      <c r="BQ1479" s="88"/>
      <c r="BR1479" s="88"/>
      <c r="BS1479" s="82"/>
      <c r="BT1479" s="85"/>
    </row>
    <row r="1480" spans="1:72" hidden="1">
      <c r="A1480" s="82" t="s">
        <v>5173</v>
      </c>
      <c r="B1480" s="82" t="s">
        <v>5174</v>
      </c>
      <c r="C1480" s="82" t="s">
        <v>3103</v>
      </c>
      <c r="D1480" s="82" t="s">
        <v>3376</v>
      </c>
      <c r="E1480" s="82" t="s">
        <v>8573</v>
      </c>
      <c r="F1480" s="82" t="s">
        <v>4978</v>
      </c>
      <c r="G1480" s="83"/>
      <c r="H1480" s="84">
        <v>496742</v>
      </c>
      <c r="I1480" s="85"/>
      <c r="J1480" s="82">
        <v>125.78</v>
      </c>
      <c r="K1480" s="86">
        <v>0</v>
      </c>
      <c r="L1480" s="82"/>
      <c r="M1480" s="82"/>
      <c r="N1480" s="82"/>
      <c r="O1480" s="82"/>
      <c r="P1480" s="82" t="s">
        <v>4973</v>
      </c>
      <c r="Q1480" s="86"/>
      <c r="R1480" s="82">
        <v>0</v>
      </c>
      <c r="S1480" s="86">
        <v>4967420</v>
      </c>
      <c r="T1480" s="83">
        <v>45777</v>
      </c>
      <c r="U1480" s="82">
        <v>100</v>
      </c>
      <c r="V1480" s="82">
        <v>6831</v>
      </c>
      <c r="W1480" s="82" t="s">
        <v>4961</v>
      </c>
      <c r="X1480" s="82">
        <v>124.2739</v>
      </c>
      <c r="Y1480" s="86">
        <v>61732076.740000002</v>
      </c>
      <c r="Z1480" s="86"/>
      <c r="AA1480" s="82">
        <v>128.37</v>
      </c>
      <c r="AB1480" s="86">
        <v>-2.02</v>
      </c>
      <c r="AC1480" s="86">
        <v>62480208.759999998</v>
      </c>
      <c r="AD1480" s="86">
        <v>62480208.759999998</v>
      </c>
      <c r="AE1480" s="86">
        <v>0</v>
      </c>
      <c r="AF1480" s="86">
        <v>748132.02</v>
      </c>
      <c r="AG1480" s="86">
        <v>2034693.8</v>
      </c>
      <c r="AH1480" s="86">
        <v>-1286561.78</v>
      </c>
      <c r="AI1480" s="86"/>
      <c r="AJ1480" s="86">
        <v>6712231478.8800001</v>
      </c>
      <c r="AK1480" s="82">
        <v>0.93079999999999996</v>
      </c>
      <c r="AL1480" s="82" t="s">
        <v>8574</v>
      </c>
      <c r="AM1480" s="82" t="s">
        <v>4979</v>
      </c>
      <c r="AN1480" s="82">
        <v>8373</v>
      </c>
      <c r="AO1480" s="82" t="s">
        <v>4962</v>
      </c>
      <c r="AP1480" s="82"/>
      <c r="AQ1480" s="83">
        <v>45491</v>
      </c>
      <c r="AR1480" s="83"/>
      <c r="AS1480" s="82">
        <v>0</v>
      </c>
      <c r="AT1480" s="82"/>
      <c r="AU1480" s="83">
        <v>45777</v>
      </c>
      <c r="AV1480" s="82" t="s">
        <v>4979</v>
      </c>
      <c r="AW1480" s="82">
        <v>10</v>
      </c>
      <c r="AX1480" s="83"/>
      <c r="AY1480" s="82" t="s">
        <v>4963</v>
      </c>
      <c r="AZ1480" s="82">
        <v>1</v>
      </c>
      <c r="BA1480" s="82"/>
      <c r="BB1480" s="82"/>
      <c r="BC1480" s="87"/>
      <c r="BD1480" s="87"/>
      <c r="BE1480" s="87"/>
      <c r="BF1480" s="87"/>
      <c r="BG1480" s="82" t="s">
        <v>4888</v>
      </c>
      <c r="BH1480" s="82" t="s">
        <v>8851</v>
      </c>
      <c r="BI1480" s="82"/>
      <c r="BJ1480" s="82"/>
      <c r="BK1480" s="82"/>
      <c r="BL1480" s="86">
        <v>62480208.759999998</v>
      </c>
      <c r="BM1480" s="82">
        <v>0.93079999999999996</v>
      </c>
      <c r="BN1480" s="82" t="s">
        <v>4964</v>
      </c>
      <c r="BO1480" s="82"/>
      <c r="BP1480" s="88"/>
      <c r="BQ1480" s="88"/>
      <c r="BR1480" s="88"/>
      <c r="BS1480" s="82"/>
      <c r="BT1480" s="85"/>
    </row>
    <row r="1481" spans="1:72" hidden="1">
      <c r="A1481" s="82" t="s">
        <v>5173</v>
      </c>
      <c r="B1481" s="82" t="s">
        <v>5174</v>
      </c>
      <c r="C1481" s="82" t="s">
        <v>3119</v>
      </c>
      <c r="D1481" s="82" t="s">
        <v>5557</v>
      </c>
      <c r="E1481" s="82" t="s">
        <v>8841</v>
      </c>
      <c r="F1481" s="82" t="s">
        <v>4978</v>
      </c>
      <c r="G1481" s="83"/>
      <c r="H1481" s="84">
        <v>129674</v>
      </c>
      <c r="I1481" s="85"/>
      <c r="J1481" s="82">
        <v>669.9</v>
      </c>
      <c r="K1481" s="86">
        <v>0</v>
      </c>
      <c r="L1481" s="82"/>
      <c r="M1481" s="82"/>
      <c r="N1481" s="82"/>
      <c r="O1481" s="82"/>
      <c r="P1481" s="82" t="s">
        <v>8557</v>
      </c>
      <c r="Q1481" s="86"/>
      <c r="R1481" s="82">
        <v>0</v>
      </c>
      <c r="S1481" s="86">
        <v>259348</v>
      </c>
      <c r="T1481" s="83">
        <v>45777</v>
      </c>
      <c r="U1481" s="82">
        <v>100</v>
      </c>
      <c r="V1481" s="82">
        <v>6833</v>
      </c>
      <c r="W1481" s="82" t="s">
        <v>4961</v>
      </c>
      <c r="X1481" s="82">
        <v>472.3485</v>
      </c>
      <c r="Y1481" s="86">
        <v>61251324.229999997</v>
      </c>
      <c r="Z1481" s="86"/>
      <c r="AA1481" s="82">
        <v>669.6</v>
      </c>
      <c r="AB1481" s="86">
        <v>0.04</v>
      </c>
      <c r="AC1481" s="86">
        <v>86868612.599999994</v>
      </c>
      <c r="AD1481" s="86">
        <v>86868612.599999994</v>
      </c>
      <c r="AE1481" s="86">
        <v>0</v>
      </c>
      <c r="AF1481" s="86">
        <v>25617288.370000001</v>
      </c>
      <c r="AG1481" s="86">
        <v>25578386.170000002</v>
      </c>
      <c r="AH1481" s="86">
        <v>38902.199999999997</v>
      </c>
      <c r="AI1481" s="86"/>
      <c r="AJ1481" s="86">
        <v>6712231478.8800001</v>
      </c>
      <c r="AK1481" s="82">
        <v>1.2942</v>
      </c>
      <c r="AL1481" s="82" t="s">
        <v>8842</v>
      </c>
      <c r="AM1481" s="82" t="s">
        <v>4979</v>
      </c>
      <c r="AN1481" s="82">
        <v>8380</v>
      </c>
      <c r="AO1481" s="82" t="s">
        <v>5023</v>
      </c>
      <c r="AP1481" s="82"/>
      <c r="AQ1481" s="83">
        <v>45513</v>
      </c>
      <c r="AR1481" s="83"/>
      <c r="AS1481" s="82">
        <v>0</v>
      </c>
      <c r="AT1481" s="82"/>
      <c r="AU1481" s="83">
        <v>45777</v>
      </c>
      <c r="AV1481" s="82" t="s">
        <v>4979</v>
      </c>
      <c r="AW1481" s="82">
        <v>2</v>
      </c>
      <c r="AX1481" s="83"/>
      <c r="AY1481" s="82" t="s">
        <v>4963</v>
      </c>
      <c r="AZ1481" s="82">
        <v>1</v>
      </c>
      <c r="BA1481" s="82"/>
      <c r="BB1481" s="82"/>
      <c r="BC1481" s="87"/>
      <c r="BD1481" s="87"/>
      <c r="BE1481" s="87"/>
      <c r="BF1481" s="87"/>
      <c r="BG1481" s="82" t="s">
        <v>4888</v>
      </c>
      <c r="BH1481" s="82" t="s">
        <v>8851</v>
      </c>
      <c r="BI1481" s="82"/>
      <c r="BJ1481" s="82"/>
      <c r="BK1481" s="82"/>
      <c r="BL1481" s="86">
        <v>86868612.599999994</v>
      </c>
      <c r="BM1481" s="82">
        <v>1.2942</v>
      </c>
      <c r="BN1481" s="82" t="s">
        <v>4994</v>
      </c>
      <c r="BO1481" s="82"/>
      <c r="BP1481" s="88"/>
      <c r="BQ1481" s="88"/>
      <c r="BR1481" s="88"/>
      <c r="BS1481" s="82"/>
      <c r="BT1481" s="85"/>
    </row>
    <row r="1482" spans="1:72" hidden="1">
      <c r="A1482" s="82" t="s">
        <v>5173</v>
      </c>
      <c r="B1482" s="82" t="s">
        <v>5174</v>
      </c>
      <c r="C1482" s="82" t="s">
        <v>20552</v>
      </c>
      <c r="D1482" s="82" t="s">
        <v>20553</v>
      </c>
      <c r="E1482" s="82" t="s">
        <v>20554</v>
      </c>
      <c r="F1482" s="82" t="s">
        <v>4978</v>
      </c>
      <c r="G1482" s="83"/>
      <c r="H1482" s="84">
        <v>195393</v>
      </c>
      <c r="I1482" s="85"/>
      <c r="J1482" s="82">
        <v>118.48</v>
      </c>
      <c r="K1482" s="86">
        <v>0</v>
      </c>
      <c r="L1482" s="82"/>
      <c r="M1482" s="82"/>
      <c r="N1482" s="82"/>
      <c r="O1482" s="82"/>
      <c r="P1482" s="82" t="s">
        <v>8367</v>
      </c>
      <c r="Q1482" s="86"/>
      <c r="R1482" s="82">
        <v>0</v>
      </c>
      <c r="S1482" s="86">
        <v>1953930</v>
      </c>
      <c r="T1482" s="83">
        <v>45777</v>
      </c>
      <c r="U1482" s="82">
        <v>100</v>
      </c>
      <c r="V1482" s="82">
        <v>177982</v>
      </c>
      <c r="W1482" s="82" t="s">
        <v>4961</v>
      </c>
      <c r="X1482" s="82">
        <v>105.249</v>
      </c>
      <c r="Y1482" s="86">
        <v>20564917.859999999</v>
      </c>
      <c r="Z1482" s="86"/>
      <c r="AA1482" s="82">
        <v>107.71</v>
      </c>
      <c r="AB1482" s="86">
        <v>10</v>
      </c>
      <c r="AC1482" s="86">
        <v>23150162.640000001</v>
      </c>
      <c r="AD1482" s="86">
        <v>23150162.640000001</v>
      </c>
      <c r="AE1482" s="86">
        <v>0</v>
      </c>
      <c r="AF1482" s="86">
        <v>2585244.7799999998</v>
      </c>
      <c r="AG1482" s="86">
        <v>480862.17</v>
      </c>
      <c r="AH1482" s="86">
        <v>2104382.61</v>
      </c>
      <c r="AI1482" s="86"/>
      <c r="AJ1482" s="86">
        <v>6712231478.8800001</v>
      </c>
      <c r="AK1482" s="82">
        <v>0.34489999999999998</v>
      </c>
      <c r="AL1482" s="82" t="s">
        <v>20555</v>
      </c>
      <c r="AM1482" s="82" t="s">
        <v>4979</v>
      </c>
      <c r="AN1482" s="82">
        <v>800265</v>
      </c>
      <c r="AO1482" s="82" t="s">
        <v>5010</v>
      </c>
      <c r="AP1482" s="82"/>
      <c r="AQ1482" s="83"/>
      <c r="AR1482" s="83"/>
      <c r="AS1482" s="82">
        <v>0</v>
      </c>
      <c r="AT1482" s="82"/>
      <c r="AU1482" s="83">
        <v>45777</v>
      </c>
      <c r="AV1482" s="82" t="s">
        <v>4979</v>
      </c>
      <c r="AW1482" s="82">
        <v>10</v>
      </c>
      <c r="AX1482" s="83"/>
      <c r="AY1482" s="82" t="s">
        <v>4963</v>
      </c>
      <c r="AZ1482" s="82">
        <v>1</v>
      </c>
      <c r="BA1482" s="82"/>
      <c r="BB1482" s="82"/>
      <c r="BC1482" s="87"/>
      <c r="BD1482" s="87"/>
      <c r="BE1482" s="87"/>
      <c r="BF1482" s="87"/>
      <c r="BG1482" s="82" t="s">
        <v>4888</v>
      </c>
      <c r="BH1482" s="82" t="s">
        <v>8851</v>
      </c>
      <c r="BI1482" s="82"/>
      <c r="BJ1482" s="82"/>
      <c r="BK1482" s="82"/>
      <c r="BL1482" s="86">
        <v>23150162.640000001</v>
      </c>
      <c r="BM1482" s="82">
        <v>0.34489999999999998</v>
      </c>
      <c r="BN1482" s="82" t="s">
        <v>5011</v>
      </c>
      <c r="BO1482" s="82"/>
      <c r="BP1482" s="88"/>
      <c r="BQ1482" s="88"/>
      <c r="BR1482" s="88"/>
      <c r="BS1482" s="82"/>
      <c r="BT1482" s="85"/>
    </row>
    <row r="1483" spans="1:72" hidden="1">
      <c r="A1483" s="82" t="s">
        <v>5173</v>
      </c>
      <c r="B1483" s="82" t="s">
        <v>5174</v>
      </c>
      <c r="C1483" s="82" t="s">
        <v>1279</v>
      </c>
      <c r="D1483" s="82" t="s">
        <v>5437</v>
      </c>
      <c r="E1483" s="82" t="s">
        <v>8928</v>
      </c>
      <c r="F1483" s="82" t="s">
        <v>4978</v>
      </c>
      <c r="G1483" s="83"/>
      <c r="H1483" s="84">
        <v>6740753</v>
      </c>
      <c r="I1483" s="85"/>
      <c r="J1483" s="82">
        <v>7.12</v>
      </c>
      <c r="K1483" s="86">
        <v>0</v>
      </c>
      <c r="L1483" s="82"/>
      <c r="M1483" s="82"/>
      <c r="N1483" s="82"/>
      <c r="O1483" s="82"/>
      <c r="P1483" s="82" t="s">
        <v>8439</v>
      </c>
      <c r="Q1483" s="86"/>
      <c r="R1483" s="82">
        <v>0</v>
      </c>
      <c r="S1483" s="86">
        <v>67407530</v>
      </c>
      <c r="T1483" s="83">
        <v>45777</v>
      </c>
      <c r="U1483" s="82">
        <v>100</v>
      </c>
      <c r="V1483" s="82">
        <v>6622</v>
      </c>
      <c r="W1483" s="82" t="s">
        <v>4961</v>
      </c>
      <c r="X1483" s="82">
        <v>14.7361</v>
      </c>
      <c r="Y1483" s="86">
        <v>99332327.25</v>
      </c>
      <c r="Z1483" s="86"/>
      <c r="AA1483" s="82">
        <v>7.24</v>
      </c>
      <c r="AB1483" s="86">
        <v>-1.66</v>
      </c>
      <c r="AC1483" s="86">
        <v>47994161.359999999</v>
      </c>
      <c r="AD1483" s="86">
        <v>47994161.359999999</v>
      </c>
      <c r="AE1483" s="86">
        <v>0</v>
      </c>
      <c r="AF1483" s="86">
        <v>-51338165.890000001</v>
      </c>
      <c r="AG1483" s="86">
        <v>-50529275.530000001</v>
      </c>
      <c r="AH1483" s="86">
        <v>-808890.36</v>
      </c>
      <c r="AI1483" s="86"/>
      <c r="AJ1483" s="86">
        <v>6712231478.8800001</v>
      </c>
      <c r="AK1483" s="82">
        <v>0.71499999999999997</v>
      </c>
      <c r="AL1483" s="82" t="s">
        <v>8929</v>
      </c>
      <c r="AM1483" s="82" t="s">
        <v>4979</v>
      </c>
      <c r="AN1483" s="82">
        <v>6975</v>
      </c>
      <c r="AO1483" s="82" t="s">
        <v>8441</v>
      </c>
      <c r="AP1483" s="82"/>
      <c r="AQ1483" s="83"/>
      <c r="AR1483" s="83"/>
      <c r="AS1483" s="82">
        <v>0</v>
      </c>
      <c r="AT1483" s="82"/>
      <c r="AU1483" s="83">
        <v>45777</v>
      </c>
      <c r="AV1483" s="82" t="s">
        <v>4979</v>
      </c>
      <c r="AW1483" s="82">
        <v>10</v>
      </c>
      <c r="AX1483" s="83"/>
      <c r="AY1483" s="82" t="s">
        <v>4963</v>
      </c>
      <c r="AZ1483" s="82">
        <v>1</v>
      </c>
      <c r="BA1483" s="82"/>
      <c r="BB1483" s="82"/>
      <c r="BC1483" s="87"/>
      <c r="BD1483" s="87"/>
      <c r="BE1483" s="87"/>
      <c r="BF1483" s="87"/>
      <c r="BG1483" s="82" t="s">
        <v>4888</v>
      </c>
      <c r="BH1483" s="82" t="s">
        <v>8851</v>
      </c>
      <c r="BI1483" s="82"/>
      <c r="BJ1483" s="82"/>
      <c r="BK1483" s="82"/>
      <c r="BL1483" s="86">
        <v>47994161.359999999</v>
      </c>
      <c r="BM1483" s="82">
        <v>0.71499999999999997</v>
      </c>
      <c r="BN1483" s="82" t="s">
        <v>8442</v>
      </c>
      <c r="BO1483" s="82"/>
      <c r="BP1483" s="88"/>
      <c r="BQ1483" s="88"/>
      <c r="BR1483" s="88"/>
      <c r="BS1483" s="82"/>
      <c r="BT1483" s="85"/>
    </row>
    <row r="1484" spans="1:72" hidden="1">
      <c r="A1484" s="82" t="s">
        <v>5173</v>
      </c>
      <c r="B1484" s="82" t="s">
        <v>5174</v>
      </c>
      <c r="C1484" s="82" t="s">
        <v>3208</v>
      </c>
      <c r="D1484" s="82" t="s">
        <v>5540</v>
      </c>
      <c r="E1484" s="82" t="s">
        <v>8751</v>
      </c>
      <c r="F1484" s="82" t="s">
        <v>4978</v>
      </c>
      <c r="G1484" s="83"/>
      <c r="H1484" s="84">
        <v>58757</v>
      </c>
      <c r="I1484" s="85"/>
      <c r="J1484" s="82">
        <v>1236.0999999999999</v>
      </c>
      <c r="K1484" s="86">
        <v>0</v>
      </c>
      <c r="L1484" s="82"/>
      <c r="M1484" s="82"/>
      <c r="N1484" s="82"/>
      <c r="O1484" s="82"/>
      <c r="P1484" s="82" t="s">
        <v>5018</v>
      </c>
      <c r="Q1484" s="86"/>
      <c r="R1484" s="82">
        <v>0</v>
      </c>
      <c r="S1484" s="86">
        <v>58757</v>
      </c>
      <c r="T1484" s="83">
        <v>45777</v>
      </c>
      <c r="U1484" s="82">
        <v>100</v>
      </c>
      <c r="V1484" s="82">
        <v>6847</v>
      </c>
      <c r="W1484" s="82" t="s">
        <v>4961</v>
      </c>
      <c r="X1484" s="82">
        <v>1152.1652999999999</v>
      </c>
      <c r="Y1484" s="86">
        <v>67697778.870000005</v>
      </c>
      <c r="Z1484" s="86"/>
      <c r="AA1484" s="82">
        <v>1264.5999999999999</v>
      </c>
      <c r="AB1484" s="86">
        <v>-2.25</v>
      </c>
      <c r="AC1484" s="86">
        <v>72629527.700000003</v>
      </c>
      <c r="AD1484" s="86">
        <v>72629527.700000003</v>
      </c>
      <c r="AE1484" s="86">
        <v>0</v>
      </c>
      <c r="AF1484" s="86">
        <v>4931748.83</v>
      </c>
      <c r="AG1484" s="86">
        <v>6606323.3300000001</v>
      </c>
      <c r="AH1484" s="86">
        <v>-1674574.5</v>
      </c>
      <c r="AI1484" s="86"/>
      <c r="AJ1484" s="86">
        <v>6712231478.8800001</v>
      </c>
      <c r="AK1484" s="82">
        <v>1.0820000000000001</v>
      </c>
      <c r="AL1484" s="82" t="s">
        <v>8752</v>
      </c>
      <c r="AM1484" s="82" t="s">
        <v>4979</v>
      </c>
      <c r="AN1484" s="82">
        <v>8473</v>
      </c>
      <c r="AO1484" s="82" t="s">
        <v>4998</v>
      </c>
      <c r="AP1484" s="82"/>
      <c r="AQ1484" s="83">
        <v>45467</v>
      </c>
      <c r="AR1484" s="83"/>
      <c r="AS1484" s="82">
        <v>0</v>
      </c>
      <c r="AT1484" s="82"/>
      <c r="AU1484" s="83">
        <v>45777</v>
      </c>
      <c r="AV1484" s="82" t="s">
        <v>4979</v>
      </c>
      <c r="AW1484" s="82">
        <v>1</v>
      </c>
      <c r="AX1484" s="83"/>
      <c r="AY1484" s="82" t="s">
        <v>4963</v>
      </c>
      <c r="AZ1484" s="82">
        <v>1</v>
      </c>
      <c r="BA1484" s="82"/>
      <c r="BB1484" s="82"/>
      <c r="BC1484" s="87"/>
      <c r="BD1484" s="87"/>
      <c r="BE1484" s="87"/>
      <c r="BF1484" s="87"/>
      <c r="BG1484" s="82" t="s">
        <v>4888</v>
      </c>
      <c r="BH1484" s="82" t="s">
        <v>8851</v>
      </c>
      <c r="BI1484" s="82"/>
      <c r="BJ1484" s="82"/>
      <c r="BK1484" s="82"/>
      <c r="BL1484" s="86">
        <v>72629527.700000003</v>
      </c>
      <c r="BM1484" s="82">
        <v>1.0820000000000001</v>
      </c>
      <c r="BN1484" s="82" t="s">
        <v>4998</v>
      </c>
      <c r="BO1484" s="82"/>
      <c r="BP1484" s="88"/>
      <c r="BQ1484" s="88"/>
      <c r="BR1484" s="88"/>
      <c r="BS1484" s="82"/>
      <c r="BT1484" s="85"/>
    </row>
    <row r="1485" spans="1:72" hidden="1">
      <c r="A1485" s="82" t="s">
        <v>5173</v>
      </c>
      <c r="B1485" s="82" t="s">
        <v>5174</v>
      </c>
      <c r="C1485" s="82" t="s">
        <v>12348</v>
      </c>
      <c r="D1485" s="82" t="s">
        <v>21629</v>
      </c>
      <c r="E1485" s="82" t="s">
        <v>21630</v>
      </c>
      <c r="F1485" s="82" t="s">
        <v>4978</v>
      </c>
      <c r="G1485" s="83"/>
      <c r="H1485" s="84">
        <v>6993</v>
      </c>
      <c r="I1485" s="85"/>
      <c r="J1485" s="82">
        <v>2604.5</v>
      </c>
      <c r="K1485" s="86">
        <v>0</v>
      </c>
      <c r="L1485" s="82"/>
      <c r="M1485" s="82"/>
      <c r="N1485" s="82"/>
      <c r="O1485" s="82"/>
      <c r="P1485" s="82" t="s">
        <v>5082</v>
      </c>
      <c r="Q1485" s="86"/>
      <c r="R1485" s="82">
        <v>0</v>
      </c>
      <c r="S1485" s="86">
        <v>69930</v>
      </c>
      <c r="T1485" s="83">
        <v>45777</v>
      </c>
      <c r="U1485" s="82">
        <v>100</v>
      </c>
      <c r="V1485" s="82">
        <v>175753</v>
      </c>
      <c r="W1485" s="82" t="s">
        <v>4961</v>
      </c>
      <c r="X1485" s="82">
        <v>2438.1974</v>
      </c>
      <c r="Y1485" s="86">
        <v>17050314.420000002</v>
      </c>
      <c r="Z1485" s="86"/>
      <c r="AA1485" s="82">
        <v>2669</v>
      </c>
      <c r="AB1485" s="86">
        <v>-2.42</v>
      </c>
      <c r="AC1485" s="86">
        <v>18213268.5</v>
      </c>
      <c r="AD1485" s="86">
        <v>18213268.5</v>
      </c>
      <c r="AE1485" s="86">
        <v>0</v>
      </c>
      <c r="AF1485" s="86">
        <v>1162954.08</v>
      </c>
      <c r="AG1485" s="86">
        <v>1614002.58</v>
      </c>
      <c r="AH1485" s="86">
        <v>-451048.5</v>
      </c>
      <c r="AI1485" s="86"/>
      <c r="AJ1485" s="86">
        <v>6712231478.8800001</v>
      </c>
      <c r="AK1485" s="82">
        <v>0.27129999999999999</v>
      </c>
      <c r="AL1485" s="82" t="s">
        <v>21631</v>
      </c>
      <c r="AM1485" s="82" t="s">
        <v>4979</v>
      </c>
      <c r="AN1485" s="82">
        <v>799740</v>
      </c>
      <c r="AO1485" s="82" t="s">
        <v>5041</v>
      </c>
      <c r="AP1485" s="82"/>
      <c r="AQ1485" s="83"/>
      <c r="AR1485" s="83"/>
      <c r="AS1485" s="82">
        <v>0</v>
      </c>
      <c r="AT1485" s="82"/>
      <c r="AU1485" s="83">
        <v>45777</v>
      </c>
      <c r="AV1485" s="82" t="s">
        <v>4979</v>
      </c>
      <c r="AW1485" s="82">
        <v>10</v>
      </c>
      <c r="AX1485" s="83"/>
      <c r="AY1485" s="82" t="s">
        <v>4963</v>
      </c>
      <c r="AZ1485" s="82">
        <v>1</v>
      </c>
      <c r="BA1485" s="82"/>
      <c r="BB1485" s="82"/>
      <c r="BC1485" s="87"/>
      <c r="BD1485" s="87"/>
      <c r="BE1485" s="87"/>
      <c r="BF1485" s="87"/>
      <c r="BG1485" s="82" t="s">
        <v>4888</v>
      </c>
      <c r="BH1485" s="82" t="s">
        <v>8851</v>
      </c>
      <c r="BI1485" s="82"/>
      <c r="BJ1485" s="82"/>
      <c r="BK1485" s="82"/>
      <c r="BL1485" s="86">
        <v>18213268.5</v>
      </c>
      <c r="BM1485" s="82">
        <v>0.27129999999999999</v>
      </c>
      <c r="BN1485" s="82" t="s">
        <v>5002</v>
      </c>
      <c r="BO1485" s="82"/>
      <c r="BP1485" s="88"/>
      <c r="BQ1485" s="88"/>
      <c r="BR1485" s="88"/>
      <c r="BS1485" s="82"/>
      <c r="BT1485" s="85"/>
    </row>
    <row r="1486" spans="1:72" hidden="1">
      <c r="A1486" s="82" t="s">
        <v>5173</v>
      </c>
      <c r="B1486" s="82" t="s">
        <v>5174</v>
      </c>
      <c r="C1486" s="82" t="s">
        <v>3280</v>
      </c>
      <c r="D1486" s="82" t="s">
        <v>5421</v>
      </c>
      <c r="E1486" s="82" t="s">
        <v>8930</v>
      </c>
      <c r="F1486" s="82" t="s">
        <v>4978</v>
      </c>
      <c r="G1486" s="83"/>
      <c r="H1486" s="84">
        <v>4886267</v>
      </c>
      <c r="I1486" s="85"/>
      <c r="J1486" s="82">
        <v>17.72</v>
      </c>
      <c r="K1486" s="86">
        <v>0</v>
      </c>
      <c r="L1486" s="82"/>
      <c r="M1486" s="82"/>
      <c r="N1486" s="82"/>
      <c r="O1486" s="82"/>
      <c r="P1486" s="82" t="s">
        <v>4960</v>
      </c>
      <c r="Q1486" s="86"/>
      <c r="R1486" s="82">
        <v>0</v>
      </c>
      <c r="S1486" s="86">
        <v>9772534</v>
      </c>
      <c r="T1486" s="83">
        <v>45777</v>
      </c>
      <c r="U1486" s="82">
        <v>100</v>
      </c>
      <c r="V1486" s="82">
        <v>118074</v>
      </c>
      <c r="W1486" s="82" t="s">
        <v>4961</v>
      </c>
      <c r="X1486" s="82">
        <v>27.824000000000002</v>
      </c>
      <c r="Y1486" s="86">
        <v>135955545.59</v>
      </c>
      <c r="Z1486" s="86"/>
      <c r="AA1486" s="82">
        <v>17.989999999999998</v>
      </c>
      <c r="AB1486" s="86">
        <v>-1.5</v>
      </c>
      <c r="AC1486" s="86">
        <v>86584651.239999995</v>
      </c>
      <c r="AD1486" s="86">
        <v>86584651.239999995</v>
      </c>
      <c r="AE1486" s="86">
        <v>0</v>
      </c>
      <c r="AF1486" s="86">
        <v>-49370894.350000001</v>
      </c>
      <c r="AG1486" s="86">
        <v>-48051602.259999998</v>
      </c>
      <c r="AH1486" s="86">
        <v>-1319292.0900000001</v>
      </c>
      <c r="AI1486" s="86"/>
      <c r="AJ1486" s="86">
        <v>6712231478.8800001</v>
      </c>
      <c r="AK1486" s="82">
        <v>1.29</v>
      </c>
      <c r="AL1486" s="82" t="s">
        <v>8931</v>
      </c>
      <c r="AM1486" s="82" t="s">
        <v>4979</v>
      </c>
      <c r="AN1486" s="82">
        <v>73300</v>
      </c>
      <c r="AO1486" s="82" t="s">
        <v>4962</v>
      </c>
      <c r="AP1486" s="82"/>
      <c r="AQ1486" s="83"/>
      <c r="AR1486" s="83"/>
      <c r="AS1486" s="82">
        <v>0</v>
      </c>
      <c r="AT1486" s="82"/>
      <c r="AU1486" s="83">
        <v>45777</v>
      </c>
      <c r="AV1486" s="82" t="s">
        <v>4979</v>
      </c>
      <c r="AW1486" s="82">
        <v>2</v>
      </c>
      <c r="AX1486" s="83"/>
      <c r="AY1486" s="82" t="s">
        <v>4963</v>
      </c>
      <c r="AZ1486" s="82">
        <v>1</v>
      </c>
      <c r="BA1486" s="82"/>
      <c r="BB1486" s="82"/>
      <c r="BC1486" s="87"/>
      <c r="BD1486" s="87"/>
      <c r="BE1486" s="87"/>
      <c r="BF1486" s="87"/>
      <c r="BG1486" s="82" t="s">
        <v>4888</v>
      </c>
      <c r="BH1486" s="82" t="s">
        <v>8851</v>
      </c>
      <c r="BI1486" s="82"/>
      <c r="BJ1486" s="82"/>
      <c r="BK1486" s="82"/>
      <c r="BL1486" s="86">
        <v>86584651.239999995</v>
      </c>
      <c r="BM1486" s="82">
        <v>1.29</v>
      </c>
      <c r="BN1486" s="82" t="s">
        <v>4964</v>
      </c>
      <c r="BO1486" s="82"/>
      <c r="BP1486" s="88"/>
      <c r="BQ1486" s="88"/>
      <c r="BR1486" s="88"/>
      <c r="BS1486" s="82"/>
      <c r="BT1486" s="85"/>
    </row>
    <row r="1487" spans="1:72" hidden="1">
      <c r="A1487" s="82" t="s">
        <v>5173</v>
      </c>
      <c r="B1487" s="82" t="s">
        <v>5174</v>
      </c>
      <c r="C1487" s="82" t="s">
        <v>21841</v>
      </c>
      <c r="D1487" s="82" t="s">
        <v>21842</v>
      </c>
      <c r="E1487" s="82" t="s">
        <v>4965</v>
      </c>
      <c r="F1487" s="82" t="s">
        <v>4966</v>
      </c>
      <c r="G1487" s="83">
        <v>45779</v>
      </c>
      <c r="H1487" s="84">
        <v>7841.0190000000002</v>
      </c>
      <c r="I1487" s="85"/>
      <c r="J1487" s="82">
        <v>99.98357</v>
      </c>
      <c r="K1487" s="86">
        <v>0</v>
      </c>
      <c r="L1487" s="82"/>
      <c r="M1487" s="82"/>
      <c r="N1487" s="82"/>
      <c r="O1487" s="82"/>
      <c r="P1487" s="82" t="s">
        <v>4967</v>
      </c>
      <c r="Q1487" s="86">
        <v>784101.93</v>
      </c>
      <c r="R1487" s="82">
        <v>0.01</v>
      </c>
      <c r="S1487" s="86">
        <v>784101.93</v>
      </c>
      <c r="T1487" s="83">
        <v>45777</v>
      </c>
      <c r="U1487" s="82">
        <v>247</v>
      </c>
      <c r="V1487" s="82">
        <v>178347</v>
      </c>
      <c r="W1487" s="82" t="s">
        <v>4961</v>
      </c>
      <c r="X1487" s="82">
        <v>99.967100000000002</v>
      </c>
      <c r="Y1487" s="86">
        <v>783844.32</v>
      </c>
      <c r="Z1487" s="86">
        <v>783973.13</v>
      </c>
      <c r="AA1487" s="82"/>
      <c r="AB1487" s="86"/>
      <c r="AC1487" s="86">
        <v>783973.13</v>
      </c>
      <c r="AD1487" s="86">
        <v>783973.13</v>
      </c>
      <c r="AE1487" s="86">
        <v>128.81</v>
      </c>
      <c r="AF1487" s="86">
        <v>0</v>
      </c>
      <c r="AG1487" s="86"/>
      <c r="AH1487" s="86">
        <v>0</v>
      </c>
      <c r="AI1487" s="86"/>
      <c r="AJ1487" s="86">
        <v>6712231478.8800001</v>
      </c>
      <c r="AK1487" s="82">
        <v>1.17E-2</v>
      </c>
      <c r="AL1487" s="82" t="s">
        <v>21843</v>
      </c>
      <c r="AM1487" s="82" t="s">
        <v>4968</v>
      </c>
      <c r="AN1487" s="82">
        <v>73640</v>
      </c>
      <c r="AO1487" s="82" t="s">
        <v>4967</v>
      </c>
      <c r="AP1487" s="82"/>
      <c r="AQ1487" s="83"/>
      <c r="AR1487" s="83"/>
      <c r="AS1487" s="82">
        <v>2</v>
      </c>
      <c r="AT1487" s="82"/>
      <c r="AU1487" s="83">
        <v>45777</v>
      </c>
      <c r="AV1487" s="82" t="s">
        <v>4968</v>
      </c>
      <c r="AW1487" s="82">
        <v>100</v>
      </c>
      <c r="AX1487" s="83"/>
      <c r="AY1487" s="82" t="s">
        <v>4969</v>
      </c>
      <c r="AZ1487" s="82">
        <v>1</v>
      </c>
      <c r="BA1487" s="82"/>
      <c r="BB1487" s="82"/>
      <c r="BC1487" s="87"/>
      <c r="BD1487" s="87"/>
      <c r="BE1487" s="87"/>
      <c r="BF1487" s="87"/>
      <c r="BG1487" s="82" t="s">
        <v>4888</v>
      </c>
      <c r="BH1487" s="82" t="s">
        <v>8851</v>
      </c>
      <c r="BI1487" s="82"/>
      <c r="BJ1487" s="82"/>
      <c r="BK1487" s="82"/>
      <c r="BL1487" s="86">
        <v>783973.13</v>
      </c>
      <c r="BM1487" s="82">
        <v>1.17E-2</v>
      </c>
      <c r="BN1487" s="82" t="s">
        <v>4967</v>
      </c>
      <c r="BO1487" s="82"/>
      <c r="BP1487" s="88"/>
      <c r="BQ1487" s="88"/>
      <c r="BR1487" s="88"/>
      <c r="BS1487" s="82"/>
      <c r="BT1487" s="85"/>
    </row>
    <row r="1488" spans="1:72" hidden="1">
      <c r="A1488" s="82" t="s">
        <v>5173</v>
      </c>
      <c r="B1488" s="82" t="s">
        <v>5174</v>
      </c>
      <c r="C1488" s="82"/>
      <c r="D1488" s="82"/>
      <c r="E1488" s="82"/>
      <c r="F1488" s="82" t="s">
        <v>4970</v>
      </c>
      <c r="G1488" s="83"/>
      <c r="H1488" s="84"/>
      <c r="I1488" s="85"/>
      <c r="J1488" s="82"/>
      <c r="K1488" s="86"/>
      <c r="L1488" s="82"/>
      <c r="M1488" s="82"/>
      <c r="N1488" s="82"/>
      <c r="O1488" s="82"/>
      <c r="P1488" s="82" t="s">
        <v>4971</v>
      </c>
      <c r="Q1488" s="86"/>
      <c r="R1488" s="82">
        <v>0</v>
      </c>
      <c r="S1488" s="86"/>
      <c r="T1488" s="83">
        <v>45777</v>
      </c>
      <c r="U1488" s="82"/>
      <c r="V1488" s="82"/>
      <c r="W1488" s="82"/>
      <c r="X1488" s="82"/>
      <c r="Y1488" s="86"/>
      <c r="Z1488" s="86"/>
      <c r="AA1488" s="82"/>
      <c r="AB1488" s="86"/>
      <c r="AC1488" s="86">
        <v>2777516.19</v>
      </c>
      <c r="AD1488" s="86">
        <v>2777516.19</v>
      </c>
      <c r="AE1488" s="86"/>
      <c r="AF1488" s="86"/>
      <c r="AG1488" s="86"/>
      <c r="AH1488" s="86">
        <v>0</v>
      </c>
      <c r="AI1488" s="86"/>
      <c r="AJ1488" s="86"/>
      <c r="AK1488" s="82">
        <v>4.1599999999999998E-2</v>
      </c>
      <c r="AL1488" s="82"/>
      <c r="AM1488" s="82"/>
      <c r="AN1488" s="82"/>
      <c r="AO1488" s="82" t="s">
        <v>4971</v>
      </c>
      <c r="AP1488" s="82"/>
      <c r="AQ1488" s="83"/>
      <c r="AR1488" s="83"/>
      <c r="AS1488" s="82"/>
      <c r="AT1488" s="82"/>
      <c r="AU1488" s="83"/>
      <c r="AV1488" s="82"/>
      <c r="AW1488" s="82"/>
      <c r="AX1488" s="83"/>
      <c r="AY1488" s="82" t="s">
        <v>4963</v>
      </c>
      <c r="AZ1488" s="82">
        <v>1</v>
      </c>
      <c r="BA1488" s="82"/>
      <c r="BB1488" s="82"/>
      <c r="BC1488" s="87"/>
      <c r="BD1488" s="87"/>
      <c r="BE1488" s="87"/>
      <c r="BF1488" s="87"/>
      <c r="BG1488" s="82" t="s">
        <v>4888</v>
      </c>
      <c r="BH1488" s="82" t="s">
        <v>8851</v>
      </c>
      <c r="BI1488" s="82"/>
      <c r="BJ1488" s="82"/>
      <c r="BK1488" s="82"/>
      <c r="BL1488" s="86">
        <v>2777516.19</v>
      </c>
      <c r="BM1488" s="82">
        <v>4.1599999999999998E-2</v>
      </c>
      <c r="BN1488" s="82" t="s">
        <v>4971</v>
      </c>
      <c r="BO1488" s="82"/>
      <c r="BP1488" s="88"/>
      <c r="BQ1488" s="88"/>
      <c r="BR1488" s="88"/>
      <c r="BS1488" s="82"/>
      <c r="BT1488" s="85"/>
    </row>
    <row r="1489" spans="1:72" hidden="1">
      <c r="A1489" s="82" t="s">
        <v>12432</v>
      </c>
      <c r="B1489" s="82" t="s">
        <v>12433</v>
      </c>
      <c r="C1489" s="82" t="s">
        <v>10</v>
      </c>
      <c r="D1489" s="82" t="s">
        <v>5551</v>
      </c>
      <c r="E1489" s="82" t="s">
        <v>8700</v>
      </c>
      <c r="F1489" s="82" t="s">
        <v>4978</v>
      </c>
      <c r="G1489" s="83"/>
      <c r="H1489" s="84">
        <v>3115</v>
      </c>
      <c r="I1489" s="85"/>
      <c r="J1489" s="82">
        <v>30110</v>
      </c>
      <c r="K1489" s="86">
        <v>0</v>
      </c>
      <c r="L1489" s="82"/>
      <c r="M1489" s="82"/>
      <c r="N1489" s="82"/>
      <c r="O1489" s="82"/>
      <c r="P1489" s="82" t="s">
        <v>8701</v>
      </c>
      <c r="Q1489" s="86"/>
      <c r="R1489" s="82">
        <v>0</v>
      </c>
      <c r="S1489" s="86">
        <v>31150</v>
      </c>
      <c r="T1489" s="83">
        <v>45777</v>
      </c>
      <c r="U1489" s="82">
        <v>100</v>
      </c>
      <c r="V1489" s="82">
        <v>6431</v>
      </c>
      <c r="W1489" s="82" t="s">
        <v>4961</v>
      </c>
      <c r="X1489" s="82">
        <v>34450.434800000003</v>
      </c>
      <c r="Y1489" s="86">
        <v>107313104.33</v>
      </c>
      <c r="Z1489" s="86"/>
      <c r="AA1489" s="82">
        <v>30035</v>
      </c>
      <c r="AB1489" s="86">
        <v>0.25</v>
      </c>
      <c r="AC1489" s="86">
        <v>93792650</v>
      </c>
      <c r="AD1489" s="86">
        <v>93792650</v>
      </c>
      <c r="AE1489" s="86">
        <v>0</v>
      </c>
      <c r="AF1489" s="86">
        <v>-13520454.33</v>
      </c>
      <c r="AG1489" s="86">
        <v>-13754079.33</v>
      </c>
      <c r="AH1489" s="86">
        <v>233625</v>
      </c>
      <c r="AI1489" s="86"/>
      <c r="AJ1489" s="86">
        <v>7840166617.6999998</v>
      </c>
      <c r="AK1489" s="82">
        <v>1.1962999999999999</v>
      </c>
      <c r="AL1489" s="82" t="s">
        <v>8702</v>
      </c>
      <c r="AM1489" s="82" t="s">
        <v>4979</v>
      </c>
      <c r="AN1489" s="82">
        <v>5955</v>
      </c>
      <c r="AO1489" s="82" t="s">
        <v>8701</v>
      </c>
      <c r="AP1489" s="82"/>
      <c r="AQ1489" s="83"/>
      <c r="AR1489" s="83"/>
      <c r="AS1489" s="82">
        <v>0</v>
      </c>
      <c r="AT1489" s="82"/>
      <c r="AU1489" s="83">
        <v>45777</v>
      </c>
      <c r="AV1489" s="82" t="s">
        <v>4979</v>
      </c>
      <c r="AW1489" s="82">
        <v>10</v>
      </c>
      <c r="AX1489" s="83"/>
      <c r="AY1489" s="82" t="s">
        <v>4963</v>
      </c>
      <c r="AZ1489" s="82">
        <v>1</v>
      </c>
      <c r="BA1489" s="82"/>
      <c r="BB1489" s="82"/>
      <c r="BC1489" s="87"/>
      <c r="BD1489" s="87"/>
      <c r="BE1489" s="87"/>
      <c r="BF1489" s="87"/>
      <c r="BG1489" s="82" t="s">
        <v>4888</v>
      </c>
      <c r="BH1489" s="82" t="s">
        <v>12434</v>
      </c>
      <c r="BI1489" s="82"/>
      <c r="BJ1489" s="82"/>
      <c r="BK1489" s="82"/>
      <c r="BL1489" s="86">
        <v>93792650</v>
      </c>
      <c r="BM1489" s="82">
        <v>1.1962999999999999</v>
      </c>
      <c r="BN1489" s="82" t="s">
        <v>8701</v>
      </c>
      <c r="BO1489" s="82"/>
      <c r="BP1489" s="88"/>
      <c r="BQ1489" s="88"/>
      <c r="BR1489" s="88"/>
      <c r="BS1489" s="82"/>
      <c r="BT1489" s="85"/>
    </row>
    <row r="1490" spans="1:72" hidden="1">
      <c r="A1490" s="82" t="s">
        <v>12432</v>
      </c>
      <c r="B1490" s="82" t="s">
        <v>12433</v>
      </c>
      <c r="C1490" s="82" t="s">
        <v>41</v>
      </c>
      <c r="D1490" s="82" t="s">
        <v>5359</v>
      </c>
      <c r="E1490" s="82" t="s">
        <v>8959</v>
      </c>
      <c r="F1490" s="82" t="s">
        <v>4978</v>
      </c>
      <c r="G1490" s="83"/>
      <c r="H1490" s="84">
        <v>2781</v>
      </c>
      <c r="I1490" s="85"/>
      <c r="J1490" s="82">
        <v>5522.5</v>
      </c>
      <c r="K1490" s="86">
        <v>0</v>
      </c>
      <c r="L1490" s="82"/>
      <c r="M1490" s="82"/>
      <c r="N1490" s="82"/>
      <c r="O1490" s="82"/>
      <c r="P1490" s="82" t="s">
        <v>5039</v>
      </c>
      <c r="Q1490" s="86"/>
      <c r="R1490" s="82">
        <v>0</v>
      </c>
      <c r="S1490" s="86">
        <v>5562</v>
      </c>
      <c r="T1490" s="83">
        <v>45777</v>
      </c>
      <c r="U1490" s="82">
        <v>100</v>
      </c>
      <c r="V1490" s="82">
        <v>6432</v>
      </c>
      <c r="W1490" s="82" t="s">
        <v>4961</v>
      </c>
      <c r="X1490" s="82">
        <v>5484.1134000000002</v>
      </c>
      <c r="Y1490" s="86">
        <v>15251319.369999999</v>
      </c>
      <c r="Z1490" s="86"/>
      <c r="AA1490" s="82">
        <v>5583.5</v>
      </c>
      <c r="AB1490" s="86">
        <v>-1.0900000000000001</v>
      </c>
      <c r="AC1490" s="86">
        <v>15358072.5</v>
      </c>
      <c r="AD1490" s="86">
        <v>15358072.5</v>
      </c>
      <c r="AE1490" s="86">
        <v>0</v>
      </c>
      <c r="AF1490" s="86">
        <v>106753.13</v>
      </c>
      <c r="AG1490" s="86">
        <v>276394.13</v>
      </c>
      <c r="AH1490" s="86">
        <v>-169641</v>
      </c>
      <c r="AI1490" s="86"/>
      <c r="AJ1490" s="86">
        <v>7840166617.6999998</v>
      </c>
      <c r="AK1490" s="82">
        <v>0.19589999999999999</v>
      </c>
      <c r="AL1490" s="82" t="s">
        <v>8960</v>
      </c>
      <c r="AM1490" s="82" t="s">
        <v>4979</v>
      </c>
      <c r="AN1490" s="82">
        <v>5960</v>
      </c>
      <c r="AO1490" s="82" t="s">
        <v>5041</v>
      </c>
      <c r="AP1490" s="82"/>
      <c r="AQ1490" s="83"/>
      <c r="AR1490" s="83"/>
      <c r="AS1490" s="82">
        <v>0</v>
      </c>
      <c r="AT1490" s="82"/>
      <c r="AU1490" s="83">
        <v>45777</v>
      </c>
      <c r="AV1490" s="82" t="s">
        <v>4979</v>
      </c>
      <c r="AW1490" s="82">
        <v>2</v>
      </c>
      <c r="AX1490" s="83"/>
      <c r="AY1490" s="82" t="s">
        <v>4963</v>
      </c>
      <c r="AZ1490" s="82">
        <v>1</v>
      </c>
      <c r="BA1490" s="82"/>
      <c r="BB1490" s="82"/>
      <c r="BC1490" s="87"/>
      <c r="BD1490" s="87"/>
      <c r="BE1490" s="87"/>
      <c r="BF1490" s="87"/>
      <c r="BG1490" s="82" t="s">
        <v>4888</v>
      </c>
      <c r="BH1490" s="82" t="s">
        <v>12434</v>
      </c>
      <c r="BI1490" s="82"/>
      <c r="BJ1490" s="82"/>
      <c r="BK1490" s="82"/>
      <c r="BL1490" s="86">
        <v>15358072.5</v>
      </c>
      <c r="BM1490" s="82">
        <v>0.19589999999999999</v>
      </c>
      <c r="BN1490" s="82" t="s">
        <v>5002</v>
      </c>
      <c r="BO1490" s="82"/>
      <c r="BP1490" s="88"/>
      <c r="BQ1490" s="88"/>
      <c r="BR1490" s="88"/>
      <c r="BS1490" s="82"/>
      <c r="BT1490" s="85"/>
    </row>
    <row r="1491" spans="1:72" hidden="1">
      <c r="A1491" s="82" t="s">
        <v>12432</v>
      </c>
      <c r="B1491" s="82" t="s">
        <v>12433</v>
      </c>
      <c r="C1491" s="82" t="s">
        <v>42</v>
      </c>
      <c r="D1491" s="82" t="s">
        <v>5449</v>
      </c>
      <c r="E1491" s="82" t="s">
        <v>8684</v>
      </c>
      <c r="F1491" s="82" t="s">
        <v>4978</v>
      </c>
      <c r="G1491" s="83"/>
      <c r="H1491" s="84">
        <v>1854</v>
      </c>
      <c r="I1491" s="85"/>
      <c r="J1491" s="82">
        <v>29985</v>
      </c>
      <c r="K1491" s="86">
        <v>0</v>
      </c>
      <c r="L1491" s="82"/>
      <c r="M1491" s="82"/>
      <c r="N1491" s="82"/>
      <c r="O1491" s="82"/>
      <c r="P1491" s="82" t="s">
        <v>4999</v>
      </c>
      <c r="Q1491" s="86"/>
      <c r="R1491" s="82">
        <v>0</v>
      </c>
      <c r="S1491" s="86">
        <v>18540</v>
      </c>
      <c r="T1491" s="83">
        <v>45777</v>
      </c>
      <c r="U1491" s="82">
        <v>100</v>
      </c>
      <c r="V1491" s="82">
        <v>16442</v>
      </c>
      <c r="W1491" s="82" t="s">
        <v>4961</v>
      </c>
      <c r="X1491" s="82">
        <v>28652.460599999999</v>
      </c>
      <c r="Y1491" s="86">
        <v>53121661.969999999</v>
      </c>
      <c r="Z1491" s="86"/>
      <c r="AA1491" s="82">
        <v>30100</v>
      </c>
      <c r="AB1491" s="86">
        <v>-0.38</v>
      </c>
      <c r="AC1491" s="86">
        <v>55592190</v>
      </c>
      <c r="AD1491" s="86">
        <v>55592190</v>
      </c>
      <c r="AE1491" s="86">
        <v>0</v>
      </c>
      <c r="AF1491" s="86">
        <v>2470528.0299999998</v>
      </c>
      <c r="AG1491" s="86">
        <v>2683738.0299999998</v>
      </c>
      <c r="AH1491" s="86">
        <v>-213210</v>
      </c>
      <c r="AI1491" s="86"/>
      <c r="AJ1491" s="86">
        <v>7840166617.6999998</v>
      </c>
      <c r="AK1491" s="82">
        <v>0.70909999999999995</v>
      </c>
      <c r="AL1491" s="82" t="s">
        <v>8685</v>
      </c>
      <c r="AM1491" s="82" t="s">
        <v>4979</v>
      </c>
      <c r="AN1491" s="82">
        <v>5961</v>
      </c>
      <c r="AO1491" s="82" t="s">
        <v>5000</v>
      </c>
      <c r="AP1491" s="82"/>
      <c r="AQ1491" s="83"/>
      <c r="AR1491" s="83"/>
      <c r="AS1491" s="82">
        <v>0</v>
      </c>
      <c r="AT1491" s="82"/>
      <c r="AU1491" s="83">
        <v>45777</v>
      </c>
      <c r="AV1491" s="82" t="s">
        <v>4979</v>
      </c>
      <c r="AW1491" s="82">
        <v>10</v>
      </c>
      <c r="AX1491" s="83"/>
      <c r="AY1491" s="82" t="s">
        <v>4963</v>
      </c>
      <c r="AZ1491" s="82">
        <v>1</v>
      </c>
      <c r="BA1491" s="82"/>
      <c r="BB1491" s="82"/>
      <c r="BC1491" s="87"/>
      <c r="BD1491" s="87"/>
      <c r="BE1491" s="87"/>
      <c r="BF1491" s="87"/>
      <c r="BG1491" s="82" t="s">
        <v>4888</v>
      </c>
      <c r="BH1491" s="82" t="s">
        <v>12434</v>
      </c>
      <c r="BI1491" s="82"/>
      <c r="BJ1491" s="82"/>
      <c r="BK1491" s="82"/>
      <c r="BL1491" s="86">
        <v>55592190</v>
      </c>
      <c r="BM1491" s="82">
        <v>0.70909999999999995</v>
      </c>
      <c r="BN1491" s="82" t="s">
        <v>4997</v>
      </c>
      <c r="BO1491" s="82"/>
      <c r="BP1491" s="88"/>
      <c r="BQ1491" s="88"/>
      <c r="BR1491" s="88"/>
      <c r="BS1491" s="82"/>
      <c r="BT1491" s="85"/>
    </row>
    <row r="1492" spans="1:72" hidden="1">
      <c r="A1492" s="82" t="s">
        <v>12432</v>
      </c>
      <c r="B1492" s="82" t="s">
        <v>12433</v>
      </c>
      <c r="C1492" s="82" t="s">
        <v>78</v>
      </c>
      <c r="D1492" s="82" t="s">
        <v>5107</v>
      </c>
      <c r="E1492" s="82" t="s">
        <v>5108</v>
      </c>
      <c r="F1492" s="82" t="s">
        <v>4978</v>
      </c>
      <c r="G1492" s="83"/>
      <c r="H1492" s="84">
        <v>46777</v>
      </c>
      <c r="I1492" s="85"/>
      <c r="J1492" s="82">
        <v>876.9</v>
      </c>
      <c r="K1492" s="86">
        <v>0</v>
      </c>
      <c r="L1492" s="82"/>
      <c r="M1492" s="82"/>
      <c r="N1492" s="82"/>
      <c r="O1492" s="82"/>
      <c r="P1492" s="82" t="s">
        <v>5109</v>
      </c>
      <c r="Q1492" s="86"/>
      <c r="R1492" s="82">
        <v>0</v>
      </c>
      <c r="S1492" s="86">
        <v>467770</v>
      </c>
      <c r="T1492" s="83">
        <v>45777</v>
      </c>
      <c r="U1492" s="82">
        <v>100</v>
      </c>
      <c r="V1492" s="82">
        <v>6439</v>
      </c>
      <c r="W1492" s="82" t="s">
        <v>4961</v>
      </c>
      <c r="X1492" s="82">
        <v>1214.3639000000001</v>
      </c>
      <c r="Y1492" s="86">
        <v>56804298.619999997</v>
      </c>
      <c r="Z1492" s="86"/>
      <c r="AA1492" s="82">
        <v>889.15</v>
      </c>
      <c r="AB1492" s="86">
        <v>-1.38</v>
      </c>
      <c r="AC1492" s="86">
        <v>41018751.299999997</v>
      </c>
      <c r="AD1492" s="86">
        <v>41018751.299999997</v>
      </c>
      <c r="AE1492" s="86">
        <v>0</v>
      </c>
      <c r="AF1492" s="86">
        <v>-15785547.32</v>
      </c>
      <c r="AG1492" s="86">
        <v>-15212529.07</v>
      </c>
      <c r="AH1492" s="86">
        <v>-573018.25</v>
      </c>
      <c r="AI1492" s="86"/>
      <c r="AJ1492" s="86">
        <v>7840166617.6999998</v>
      </c>
      <c r="AK1492" s="82">
        <v>0.5232</v>
      </c>
      <c r="AL1492" s="82" t="s">
        <v>5110</v>
      </c>
      <c r="AM1492" s="82" t="s">
        <v>4979</v>
      </c>
      <c r="AN1492" s="82">
        <v>5984</v>
      </c>
      <c r="AO1492" s="82" t="s">
        <v>5015</v>
      </c>
      <c r="AP1492" s="82"/>
      <c r="AQ1492" s="83"/>
      <c r="AR1492" s="83"/>
      <c r="AS1492" s="82">
        <v>0</v>
      </c>
      <c r="AT1492" s="82"/>
      <c r="AU1492" s="83">
        <v>45777</v>
      </c>
      <c r="AV1492" s="82" t="s">
        <v>4979</v>
      </c>
      <c r="AW1492" s="82">
        <v>10</v>
      </c>
      <c r="AX1492" s="83"/>
      <c r="AY1492" s="82" t="s">
        <v>4963</v>
      </c>
      <c r="AZ1492" s="82">
        <v>1</v>
      </c>
      <c r="BA1492" s="82"/>
      <c r="BB1492" s="82"/>
      <c r="BC1492" s="87"/>
      <c r="BD1492" s="87"/>
      <c r="BE1492" s="87"/>
      <c r="BF1492" s="87"/>
      <c r="BG1492" s="82" t="s">
        <v>4888</v>
      </c>
      <c r="BH1492" s="82" t="s">
        <v>12434</v>
      </c>
      <c r="BI1492" s="82"/>
      <c r="BJ1492" s="82"/>
      <c r="BK1492" s="82"/>
      <c r="BL1492" s="86">
        <v>41018751.299999997</v>
      </c>
      <c r="BM1492" s="82">
        <v>0.5232</v>
      </c>
      <c r="BN1492" s="82" t="s">
        <v>5002</v>
      </c>
      <c r="BO1492" s="82"/>
      <c r="BP1492" s="88"/>
      <c r="BQ1492" s="88"/>
      <c r="BR1492" s="88"/>
      <c r="BS1492" s="82"/>
      <c r="BT1492" s="85"/>
    </row>
    <row r="1493" spans="1:72" hidden="1">
      <c r="A1493" s="82" t="s">
        <v>12432</v>
      </c>
      <c r="B1493" s="82" t="s">
        <v>12433</v>
      </c>
      <c r="C1493" s="82" t="s">
        <v>12336</v>
      </c>
      <c r="D1493" s="82" t="s">
        <v>12335</v>
      </c>
      <c r="E1493" s="82" t="s">
        <v>12397</v>
      </c>
      <c r="F1493" s="82" t="s">
        <v>4978</v>
      </c>
      <c r="G1493" s="83"/>
      <c r="H1493" s="84">
        <v>213463</v>
      </c>
      <c r="I1493" s="85"/>
      <c r="J1493" s="82">
        <v>418.65</v>
      </c>
      <c r="K1493" s="86">
        <v>0</v>
      </c>
      <c r="L1493" s="82"/>
      <c r="M1493" s="82"/>
      <c r="N1493" s="82"/>
      <c r="O1493" s="82"/>
      <c r="P1493" s="82" t="s">
        <v>4987</v>
      </c>
      <c r="Q1493" s="86"/>
      <c r="R1493" s="82">
        <v>0</v>
      </c>
      <c r="S1493" s="86">
        <v>2134630</v>
      </c>
      <c r="T1493" s="83">
        <v>45777</v>
      </c>
      <c r="U1493" s="82">
        <v>100</v>
      </c>
      <c r="V1493" s="82">
        <v>175990</v>
      </c>
      <c r="W1493" s="82" t="s">
        <v>4961</v>
      </c>
      <c r="X1493" s="82">
        <v>436.76319999999998</v>
      </c>
      <c r="Y1493" s="86">
        <v>93232776.549999997</v>
      </c>
      <c r="Z1493" s="86"/>
      <c r="AA1493" s="82">
        <v>425.65</v>
      </c>
      <c r="AB1493" s="86">
        <v>-1.64</v>
      </c>
      <c r="AC1493" s="86">
        <v>89366284.950000003</v>
      </c>
      <c r="AD1493" s="86">
        <v>89366284.950000003</v>
      </c>
      <c r="AE1493" s="86">
        <v>0</v>
      </c>
      <c r="AF1493" s="86">
        <v>-3866491.6</v>
      </c>
      <c r="AG1493" s="86">
        <v>-2372250.6</v>
      </c>
      <c r="AH1493" s="86">
        <v>-1494241</v>
      </c>
      <c r="AI1493" s="86"/>
      <c r="AJ1493" s="86">
        <v>7840166617.6999998</v>
      </c>
      <c r="AK1493" s="82">
        <v>1.1398999999999999</v>
      </c>
      <c r="AL1493" s="82" t="s">
        <v>12398</v>
      </c>
      <c r="AM1493" s="82" t="s">
        <v>4979</v>
      </c>
      <c r="AN1493" s="82">
        <v>781799</v>
      </c>
      <c r="AO1493" s="82" t="s">
        <v>4988</v>
      </c>
      <c r="AP1493" s="82"/>
      <c r="AQ1493" s="83"/>
      <c r="AR1493" s="83"/>
      <c r="AS1493" s="82">
        <v>0</v>
      </c>
      <c r="AT1493" s="82"/>
      <c r="AU1493" s="83">
        <v>45777</v>
      </c>
      <c r="AV1493" s="82" t="s">
        <v>4979</v>
      </c>
      <c r="AW1493" s="82">
        <v>10</v>
      </c>
      <c r="AX1493" s="83"/>
      <c r="AY1493" s="82" t="s">
        <v>4963</v>
      </c>
      <c r="AZ1493" s="82">
        <v>1</v>
      </c>
      <c r="BA1493" s="82"/>
      <c r="BB1493" s="82"/>
      <c r="BC1493" s="87"/>
      <c r="BD1493" s="87"/>
      <c r="BE1493" s="87"/>
      <c r="BF1493" s="87"/>
      <c r="BG1493" s="82" t="s">
        <v>4888</v>
      </c>
      <c r="BH1493" s="82" t="s">
        <v>12434</v>
      </c>
      <c r="BI1493" s="82"/>
      <c r="BJ1493" s="82"/>
      <c r="BK1493" s="82"/>
      <c r="BL1493" s="86">
        <v>89366284.950000003</v>
      </c>
      <c r="BM1493" s="82">
        <v>1.1398999999999999</v>
      </c>
      <c r="BN1493" s="82" t="s">
        <v>4988</v>
      </c>
      <c r="BO1493" s="82"/>
      <c r="BP1493" s="88"/>
      <c r="BQ1493" s="88"/>
      <c r="BR1493" s="88"/>
      <c r="BS1493" s="82"/>
      <c r="BT1493" s="85"/>
    </row>
    <row r="1494" spans="1:72" hidden="1">
      <c r="A1494" s="82" t="s">
        <v>12432</v>
      </c>
      <c r="B1494" s="82" t="s">
        <v>12433</v>
      </c>
      <c r="C1494" s="82" t="s">
        <v>9464</v>
      </c>
      <c r="D1494" s="82" t="s">
        <v>9465</v>
      </c>
      <c r="E1494" s="82" t="s">
        <v>9466</v>
      </c>
      <c r="F1494" s="82" t="s">
        <v>4978</v>
      </c>
      <c r="G1494" s="83"/>
      <c r="H1494" s="84">
        <v>49805</v>
      </c>
      <c r="I1494" s="85"/>
      <c r="J1494" s="82">
        <v>307.25</v>
      </c>
      <c r="K1494" s="86">
        <v>0</v>
      </c>
      <c r="L1494" s="82"/>
      <c r="M1494" s="82"/>
      <c r="N1494" s="82"/>
      <c r="O1494" s="82"/>
      <c r="P1494" s="82" t="s">
        <v>8927</v>
      </c>
      <c r="Q1494" s="86"/>
      <c r="R1494" s="82">
        <v>0</v>
      </c>
      <c r="S1494" s="86">
        <v>99610</v>
      </c>
      <c r="T1494" s="83">
        <v>45777</v>
      </c>
      <c r="U1494" s="82">
        <v>100</v>
      </c>
      <c r="V1494" s="82">
        <v>171313</v>
      </c>
      <c r="W1494" s="82" t="s">
        <v>4961</v>
      </c>
      <c r="X1494" s="82">
        <v>319.61430000000001</v>
      </c>
      <c r="Y1494" s="86">
        <v>15918390.210000001</v>
      </c>
      <c r="Z1494" s="86"/>
      <c r="AA1494" s="82">
        <v>315.05</v>
      </c>
      <c r="AB1494" s="86">
        <v>-2.48</v>
      </c>
      <c r="AC1494" s="86">
        <v>15302586.25</v>
      </c>
      <c r="AD1494" s="86">
        <v>15302586.25</v>
      </c>
      <c r="AE1494" s="86">
        <v>0</v>
      </c>
      <c r="AF1494" s="86">
        <v>-615803.96</v>
      </c>
      <c r="AG1494" s="86">
        <v>-227324.96</v>
      </c>
      <c r="AH1494" s="86">
        <v>-388479</v>
      </c>
      <c r="AI1494" s="86"/>
      <c r="AJ1494" s="86">
        <v>7840166617.6999998</v>
      </c>
      <c r="AK1494" s="82">
        <v>0.19520000000000001</v>
      </c>
      <c r="AL1494" s="82" t="s">
        <v>9467</v>
      </c>
      <c r="AM1494" s="82" t="s">
        <v>4979</v>
      </c>
      <c r="AN1494" s="82">
        <v>798965</v>
      </c>
      <c r="AO1494" s="82" t="s">
        <v>8614</v>
      </c>
      <c r="AP1494" s="82"/>
      <c r="AQ1494" s="83"/>
      <c r="AR1494" s="83"/>
      <c r="AS1494" s="82">
        <v>0</v>
      </c>
      <c r="AT1494" s="82"/>
      <c r="AU1494" s="83">
        <v>45777</v>
      </c>
      <c r="AV1494" s="82" t="s">
        <v>4979</v>
      </c>
      <c r="AW1494" s="82">
        <v>2</v>
      </c>
      <c r="AX1494" s="83"/>
      <c r="AY1494" s="82" t="s">
        <v>4963</v>
      </c>
      <c r="AZ1494" s="82">
        <v>1</v>
      </c>
      <c r="BA1494" s="82"/>
      <c r="BB1494" s="82"/>
      <c r="BC1494" s="87"/>
      <c r="BD1494" s="87"/>
      <c r="BE1494" s="87"/>
      <c r="BF1494" s="87"/>
      <c r="BG1494" s="82" t="s">
        <v>4888</v>
      </c>
      <c r="BH1494" s="82" t="s">
        <v>12434</v>
      </c>
      <c r="BI1494" s="82"/>
      <c r="BJ1494" s="82"/>
      <c r="BK1494" s="82"/>
      <c r="BL1494" s="86">
        <v>15302586.25</v>
      </c>
      <c r="BM1494" s="82">
        <v>0.19520000000000001</v>
      </c>
      <c r="BN1494" s="82" t="s">
        <v>4980</v>
      </c>
      <c r="BO1494" s="82"/>
      <c r="BP1494" s="88"/>
      <c r="BQ1494" s="88"/>
      <c r="BR1494" s="88"/>
      <c r="BS1494" s="82"/>
      <c r="BT1494" s="85"/>
    </row>
    <row r="1495" spans="1:72" hidden="1">
      <c r="A1495" s="82" t="s">
        <v>12432</v>
      </c>
      <c r="B1495" s="82" t="s">
        <v>12433</v>
      </c>
      <c r="C1495" s="82" t="s">
        <v>227</v>
      </c>
      <c r="D1495" s="82" t="s">
        <v>5991</v>
      </c>
      <c r="E1495" s="82" t="s">
        <v>9192</v>
      </c>
      <c r="F1495" s="82" t="s">
        <v>4978</v>
      </c>
      <c r="G1495" s="83"/>
      <c r="H1495" s="84">
        <v>313080</v>
      </c>
      <c r="I1495" s="85"/>
      <c r="J1495" s="82">
        <v>363.8</v>
      </c>
      <c r="K1495" s="86">
        <v>0</v>
      </c>
      <c r="L1495" s="82"/>
      <c r="M1495" s="82"/>
      <c r="N1495" s="82"/>
      <c r="O1495" s="82"/>
      <c r="P1495" s="82" t="s">
        <v>5066</v>
      </c>
      <c r="Q1495" s="86"/>
      <c r="R1495" s="82">
        <v>0</v>
      </c>
      <c r="S1495" s="86">
        <v>3130800</v>
      </c>
      <c r="T1495" s="83">
        <v>45777</v>
      </c>
      <c r="U1495" s="82">
        <v>100</v>
      </c>
      <c r="V1495" s="82">
        <v>6460</v>
      </c>
      <c r="W1495" s="82" t="s">
        <v>4961</v>
      </c>
      <c r="X1495" s="82">
        <v>377.76179999999999</v>
      </c>
      <c r="Y1495" s="86">
        <v>118269671.33</v>
      </c>
      <c r="Z1495" s="86"/>
      <c r="AA1495" s="82">
        <v>380.75</v>
      </c>
      <c r="AB1495" s="86">
        <v>-4.45</v>
      </c>
      <c r="AC1495" s="86">
        <v>113898504</v>
      </c>
      <c r="AD1495" s="86">
        <v>113898504</v>
      </c>
      <c r="AE1495" s="86">
        <v>0</v>
      </c>
      <c r="AF1495" s="86">
        <v>-4371167.33</v>
      </c>
      <c r="AG1495" s="86">
        <v>446745.33</v>
      </c>
      <c r="AH1495" s="86">
        <v>-4817912.66</v>
      </c>
      <c r="AI1495" s="86"/>
      <c r="AJ1495" s="86">
        <v>7840166617.6999998</v>
      </c>
      <c r="AK1495" s="82">
        <v>1.4528000000000001</v>
      </c>
      <c r="AL1495" s="82" t="s">
        <v>9193</v>
      </c>
      <c r="AM1495" s="82" t="s">
        <v>4979</v>
      </c>
      <c r="AN1495" s="82">
        <v>6103</v>
      </c>
      <c r="AO1495" s="82" t="s">
        <v>5067</v>
      </c>
      <c r="AP1495" s="82"/>
      <c r="AQ1495" s="83"/>
      <c r="AR1495" s="83"/>
      <c r="AS1495" s="82">
        <v>0</v>
      </c>
      <c r="AT1495" s="82"/>
      <c r="AU1495" s="83">
        <v>45777</v>
      </c>
      <c r="AV1495" s="82" t="s">
        <v>4979</v>
      </c>
      <c r="AW1495" s="82">
        <v>10</v>
      </c>
      <c r="AX1495" s="83"/>
      <c r="AY1495" s="82" t="s">
        <v>4963</v>
      </c>
      <c r="AZ1495" s="82">
        <v>1</v>
      </c>
      <c r="BA1495" s="82"/>
      <c r="BB1495" s="82"/>
      <c r="BC1495" s="87"/>
      <c r="BD1495" s="87"/>
      <c r="BE1495" s="87"/>
      <c r="BF1495" s="87"/>
      <c r="BG1495" s="82" t="s">
        <v>4888</v>
      </c>
      <c r="BH1495" s="82" t="s">
        <v>12434</v>
      </c>
      <c r="BI1495" s="82"/>
      <c r="BJ1495" s="82"/>
      <c r="BK1495" s="82"/>
      <c r="BL1495" s="86">
        <v>113898504</v>
      </c>
      <c r="BM1495" s="82">
        <v>1.4528000000000001</v>
      </c>
      <c r="BN1495" s="82" t="s">
        <v>5068</v>
      </c>
      <c r="BO1495" s="82"/>
      <c r="BP1495" s="88"/>
      <c r="BQ1495" s="88"/>
      <c r="BR1495" s="88"/>
      <c r="BS1495" s="82"/>
      <c r="BT1495" s="85"/>
    </row>
    <row r="1496" spans="1:72" hidden="1">
      <c r="A1496" s="82" t="s">
        <v>12432</v>
      </c>
      <c r="B1496" s="82" t="s">
        <v>12433</v>
      </c>
      <c r="C1496" s="82" t="s">
        <v>286</v>
      </c>
      <c r="D1496" s="82" t="s">
        <v>5705</v>
      </c>
      <c r="E1496" s="82" t="s">
        <v>12435</v>
      </c>
      <c r="F1496" s="82" t="s">
        <v>4978</v>
      </c>
      <c r="G1496" s="83"/>
      <c r="H1496" s="84">
        <v>9151</v>
      </c>
      <c r="I1496" s="85"/>
      <c r="J1496" s="82">
        <v>6746</v>
      </c>
      <c r="K1496" s="86">
        <v>0</v>
      </c>
      <c r="L1496" s="82"/>
      <c r="M1496" s="82"/>
      <c r="N1496" s="82"/>
      <c r="O1496" s="82"/>
      <c r="P1496" s="82" t="s">
        <v>4992</v>
      </c>
      <c r="Q1496" s="86"/>
      <c r="R1496" s="82">
        <v>0</v>
      </c>
      <c r="S1496" s="86">
        <v>91510</v>
      </c>
      <c r="T1496" s="83">
        <v>45777</v>
      </c>
      <c r="U1496" s="82">
        <v>100</v>
      </c>
      <c r="V1496" s="82">
        <v>6466</v>
      </c>
      <c r="W1496" s="82" t="s">
        <v>4961</v>
      </c>
      <c r="X1496" s="82">
        <v>6411.6814000000004</v>
      </c>
      <c r="Y1496" s="86">
        <v>58673296.549999997</v>
      </c>
      <c r="Z1496" s="86"/>
      <c r="AA1496" s="82">
        <v>6760.5</v>
      </c>
      <c r="AB1496" s="86">
        <v>-0.21</v>
      </c>
      <c r="AC1496" s="86">
        <v>61732646</v>
      </c>
      <c r="AD1496" s="86">
        <v>61732646</v>
      </c>
      <c r="AE1496" s="86">
        <v>0</v>
      </c>
      <c r="AF1496" s="86">
        <v>3059349.45</v>
      </c>
      <c r="AG1496" s="86">
        <v>3192038.95</v>
      </c>
      <c r="AH1496" s="86">
        <v>-132689.5</v>
      </c>
      <c r="AI1496" s="86"/>
      <c r="AJ1496" s="86">
        <v>7840166617.6999998</v>
      </c>
      <c r="AK1496" s="82">
        <v>0.78739999999999999</v>
      </c>
      <c r="AL1496" s="82" t="s">
        <v>12436</v>
      </c>
      <c r="AM1496" s="82" t="s">
        <v>4979</v>
      </c>
      <c r="AN1496" s="82">
        <v>6134</v>
      </c>
      <c r="AO1496" s="82" t="s">
        <v>4993</v>
      </c>
      <c r="AP1496" s="82"/>
      <c r="AQ1496" s="83"/>
      <c r="AR1496" s="83"/>
      <c r="AS1496" s="82">
        <v>0</v>
      </c>
      <c r="AT1496" s="82"/>
      <c r="AU1496" s="83">
        <v>45777</v>
      </c>
      <c r="AV1496" s="82" t="s">
        <v>4979</v>
      </c>
      <c r="AW1496" s="82">
        <v>10</v>
      </c>
      <c r="AX1496" s="83"/>
      <c r="AY1496" s="82" t="s">
        <v>4963</v>
      </c>
      <c r="AZ1496" s="82">
        <v>1</v>
      </c>
      <c r="BA1496" s="82"/>
      <c r="BB1496" s="82"/>
      <c r="BC1496" s="87"/>
      <c r="BD1496" s="87"/>
      <c r="BE1496" s="87"/>
      <c r="BF1496" s="87"/>
      <c r="BG1496" s="82" t="s">
        <v>4888</v>
      </c>
      <c r="BH1496" s="82" t="s">
        <v>12434</v>
      </c>
      <c r="BI1496" s="82"/>
      <c r="BJ1496" s="82"/>
      <c r="BK1496" s="82"/>
      <c r="BL1496" s="86">
        <v>61732646</v>
      </c>
      <c r="BM1496" s="82">
        <v>0.78739999999999999</v>
      </c>
      <c r="BN1496" s="82" t="s">
        <v>4994</v>
      </c>
      <c r="BO1496" s="82"/>
      <c r="BP1496" s="88"/>
      <c r="BQ1496" s="88"/>
      <c r="BR1496" s="88"/>
      <c r="BS1496" s="82"/>
      <c r="BT1496" s="85"/>
    </row>
    <row r="1497" spans="1:72" hidden="1">
      <c r="A1497" s="82" t="s">
        <v>12432</v>
      </c>
      <c r="B1497" s="82" t="s">
        <v>12433</v>
      </c>
      <c r="C1497" s="82" t="s">
        <v>9194</v>
      </c>
      <c r="D1497" s="82" t="s">
        <v>5081</v>
      </c>
      <c r="E1497" s="82" t="s">
        <v>3345</v>
      </c>
      <c r="F1497" s="82" t="s">
        <v>4978</v>
      </c>
      <c r="G1497" s="83"/>
      <c r="H1497" s="84">
        <v>50834</v>
      </c>
      <c r="I1497" s="85"/>
      <c r="J1497" s="82">
        <v>2921.8</v>
      </c>
      <c r="K1497" s="86">
        <v>0</v>
      </c>
      <c r="L1497" s="82"/>
      <c r="M1497" s="82"/>
      <c r="N1497" s="82"/>
      <c r="O1497" s="82"/>
      <c r="P1497" s="82" t="s">
        <v>5082</v>
      </c>
      <c r="Q1497" s="86"/>
      <c r="R1497" s="82">
        <v>0</v>
      </c>
      <c r="S1497" s="86">
        <v>254170</v>
      </c>
      <c r="T1497" s="83">
        <v>45777</v>
      </c>
      <c r="U1497" s="82">
        <v>100</v>
      </c>
      <c r="V1497" s="82">
        <v>169262</v>
      </c>
      <c r="W1497" s="82" t="s">
        <v>4961</v>
      </c>
      <c r="X1497" s="82">
        <v>3897.5859</v>
      </c>
      <c r="Y1497" s="86">
        <v>198129882.65000001</v>
      </c>
      <c r="Z1497" s="86"/>
      <c r="AA1497" s="82">
        <v>2995.6</v>
      </c>
      <c r="AB1497" s="86">
        <v>-2.46</v>
      </c>
      <c r="AC1497" s="86">
        <v>148526781.19999999</v>
      </c>
      <c r="AD1497" s="86">
        <v>148526781.19999999</v>
      </c>
      <c r="AE1497" s="86">
        <v>0</v>
      </c>
      <c r="AF1497" s="86">
        <v>-49603101.450000003</v>
      </c>
      <c r="AG1497" s="86">
        <v>-45851552.25</v>
      </c>
      <c r="AH1497" s="86">
        <v>-3751549.2</v>
      </c>
      <c r="AI1497" s="86"/>
      <c r="AJ1497" s="86">
        <v>7840166617.6999998</v>
      </c>
      <c r="AK1497" s="82">
        <v>1.8944000000000001</v>
      </c>
      <c r="AL1497" s="82" t="s">
        <v>5083</v>
      </c>
      <c r="AM1497" s="82" t="s">
        <v>4979</v>
      </c>
      <c r="AN1497" s="82">
        <v>6238</v>
      </c>
      <c r="AO1497" s="82" t="s">
        <v>5041</v>
      </c>
      <c r="AP1497" s="82"/>
      <c r="AQ1497" s="83"/>
      <c r="AR1497" s="83"/>
      <c r="AS1497" s="82">
        <v>0</v>
      </c>
      <c r="AT1497" s="82"/>
      <c r="AU1497" s="83">
        <v>45777</v>
      </c>
      <c r="AV1497" s="82" t="s">
        <v>4979</v>
      </c>
      <c r="AW1497" s="82">
        <v>5</v>
      </c>
      <c r="AX1497" s="83"/>
      <c r="AY1497" s="82" t="s">
        <v>4963</v>
      </c>
      <c r="AZ1497" s="82">
        <v>1</v>
      </c>
      <c r="BA1497" s="82"/>
      <c r="BB1497" s="82"/>
      <c r="BC1497" s="87"/>
      <c r="BD1497" s="87"/>
      <c r="BE1497" s="87"/>
      <c r="BF1497" s="87"/>
      <c r="BG1497" s="82" t="s">
        <v>4888</v>
      </c>
      <c r="BH1497" s="82" t="s">
        <v>12434</v>
      </c>
      <c r="BI1497" s="82"/>
      <c r="BJ1497" s="82"/>
      <c r="BK1497" s="82"/>
      <c r="BL1497" s="86">
        <v>148526781.19999999</v>
      </c>
      <c r="BM1497" s="82">
        <v>1.8944000000000001</v>
      </c>
      <c r="BN1497" s="82" t="s">
        <v>5002</v>
      </c>
      <c r="BO1497" s="82"/>
      <c r="BP1497" s="88"/>
      <c r="BQ1497" s="88"/>
      <c r="BR1497" s="88"/>
      <c r="BS1497" s="82"/>
      <c r="BT1497" s="85"/>
    </row>
    <row r="1498" spans="1:72" hidden="1">
      <c r="A1498" s="82" t="s">
        <v>12432</v>
      </c>
      <c r="B1498" s="82" t="s">
        <v>12433</v>
      </c>
      <c r="C1498" s="82" t="s">
        <v>406</v>
      </c>
      <c r="D1498" s="82" t="s">
        <v>5325</v>
      </c>
      <c r="E1498" s="82" t="s">
        <v>8435</v>
      </c>
      <c r="F1498" s="82" t="s">
        <v>4978</v>
      </c>
      <c r="G1498" s="83"/>
      <c r="H1498" s="84">
        <v>439686</v>
      </c>
      <c r="I1498" s="85"/>
      <c r="J1498" s="82">
        <v>314.10000000000002</v>
      </c>
      <c r="K1498" s="86">
        <v>0</v>
      </c>
      <c r="L1498" s="82"/>
      <c r="M1498" s="82"/>
      <c r="N1498" s="82"/>
      <c r="O1498" s="82"/>
      <c r="P1498" s="82" t="s">
        <v>8436</v>
      </c>
      <c r="Q1498" s="86"/>
      <c r="R1498" s="82">
        <v>0</v>
      </c>
      <c r="S1498" s="86">
        <v>439686</v>
      </c>
      <c r="T1498" s="83">
        <v>45777</v>
      </c>
      <c r="U1498" s="82">
        <v>100</v>
      </c>
      <c r="V1498" s="82">
        <v>6490</v>
      </c>
      <c r="W1498" s="82" t="s">
        <v>4961</v>
      </c>
      <c r="X1498" s="82">
        <v>279.36189999999999</v>
      </c>
      <c r="Y1498" s="86">
        <v>122831537.41</v>
      </c>
      <c r="Z1498" s="86"/>
      <c r="AA1498" s="82">
        <v>317.10000000000002</v>
      </c>
      <c r="AB1498" s="86">
        <v>-0.95</v>
      </c>
      <c r="AC1498" s="86">
        <v>138105372.59999999</v>
      </c>
      <c r="AD1498" s="86">
        <v>138105372.59999999</v>
      </c>
      <c r="AE1498" s="86">
        <v>0</v>
      </c>
      <c r="AF1498" s="86">
        <v>15273835.189999999</v>
      </c>
      <c r="AG1498" s="86">
        <v>16592893.189999999</v>
      </c>
      <c r="AH1498" s="86">
        <v>-1319058</v>
      </c>
      <c r="AI1498" s="86"/>
      <c r="AJ1498" s="86">
        <v>7840166617.6999998</v>
      </c>
      <c r="AK1498" s="82">
        <v>1.7615000000000001</v>
      </c>
      <c r="AL1498" s="82" t="s">
        <v>8437</v>
      </c>
      <c r="AM1498" s="82" t="s">
        <v>4979</v>
      </c>
      <c r="AN1498" s="82">
        <v>6241</v>
      </c>
      <c r="AO1498" s="82" t="s">
        <v>8436</v>
      </c>
      <c r="AP1498" s="82"/>
      <c r="AQ1498" s="83">
        <v>45726</v>
      </c>
      <c r="AR1498" s="83"/>
      <c r="AS1498" s="82">
        <v>0</v>
      </c>
      <c r="AT1498" s="82"/>
      <c r="AU1498" s="83">
        <v>45777</v>
      </c>
      <c r="AV1498" s="82" t="s">
        <v>4979</v>
      </c>
      <c r="AW1498" s="82">
        <v>1</v>
      </c>
      <c r="AX1498" s="83"/>
      <c r="AY1498" s="82" t="s">
        <v>4963</v>
      </c>
      <c r="AZ1498" s="82">
        <v>1</v>
      </c>
      <c r="BA1498" s="82"/>
      <c r="BB1498" s="82"/>
      <c r="BC1498" s="87"/>
      <c r="BD1498" s="87"/>
      <c r="BE1498" s="87"/>
      <c r="BF1498" s="87"/>
      <c r="BG1498" s="82" t="s">
        <v>4888</v>
      </c>
      <c r="BH1498" s="82" t="s">
        <v>12434</v>
      </c>
      <c r="BI1498" s="82"/>
      <c r="BJ1498" s="82"/>
      <c r="BK1498" s="82"/>
      <c r="BL1498" s="86">
        <v>138105372.59999999</v>
      </c>
      <c r="BM1498" s="82">
        <v>1.7615000000000001</v>
      </c>
      <c r="BN1498" s="82" t="s">
        <v>5002</v>
      </c>
      <c r="BO1498" s="82"/>
      <c r="BP1498" s="88"/>
      <c r="BQ1498" s="88"/>
      <c r="BR1498" s="88"/>
      <c r="BS1498" s="82"/>
      <c r="BT1498" s="85"/>
    </row>
    <row r="1499" spans="1:72" hidden="1">
      <c r="A1499" s="82" t="s">
        <v>12432</v>
      </c>
      <c r="B1499" s="82" t="s">
        <v>12433</v>
      </c>
      <c r="C1499" s="82" t="s">
        <v>426</v>
      </c>
      <c r="D1499" s="82" t="s">
        <v>3388</v>
      </c>
      <c r="E1499" s="82" t="s">
        <v>8582</v>
      </c>
      <c r="F1499" s="82" t="s">
        <v>4978</v>
      </c>
      <c r="G1499" s="83"/>
      <c r="H1499" s="84">
        <v>161110</v>
      </c>
      <c r="I1499" s="85"/>
      <c r="J1499" s="82">
        <v>1104.2</v>
      </c>
      <c r="K1499" s="86">
        <v>0</v>
      </c>
      <c r="L1499" s="82"/>
      <c r="M1499" s="82"/>
      <c r="N1499" s="82"/>
      <c r="O1499" s="82"/>
      <c r="P1499" s="82" t="s">
        <v>5003</v>
      </c>
      <c r="Q1499" s="86"/>
      <c r="R1499" s="82">
        <v>0</v>
      </c>
      <c r="S1499" s="86">
        <v>322220</v>
      </c>
      <c r="T1499" s="83">
        <v>45777</v>
      </c>
      <c r="U1499" s="82">
        <v>100</v>
      </c>
      <c r="V1499" s="82">
        <v>6491</v>
      </c>
      <c r="W1499" s="82" t="s">
        <v>4961</v>
      </c>
      <c r="X1499" s="82">
        <v>1400.2227</v>
      </c>
      <c r="Y1499" s="86">
        <v>225589885.02000001</v>
      </c>
      <c r="Z1499" s="86"/>
      <c r="AA1499" s="82">
        <v>1134</v>
      </c>
      <c r="AB1499" s="86">
        <v>-2.63</v>
      </c>
      <c r="AC1499" s="86">
        <v>177897662</v>
      </c>
      <c r="AD1499" s="86">
        <v>177897662</v>
      </c>
      <c r="AE1499" s="86">
        <v>0</v>
      </c>
      <c r="AF1499" s="86">
        <v>-47692223.020000003</v>
      </c>
      <c r="AG1499" s="86">
        <v>-42891145.020000003</v>
      </c>
      <c r="AH1499" s="86">
        <v>-4801078</v>
      </c>
      <c r="AI1499" s="86"/>
      <c r="AJ1499" s="86">
        <v>7840166617.6999998</v>
      </c>
      <c r="AK1499" s="82">
        <v>2.2690999999999999</v>
      </c>
      <c r="AL1499" s="82" t="s">
        <v>8584</v>
      </c>
      <c r="AM1499" s="82" t="s">
        <v>4979</v>
      </c>
      <c r="AN1499" s="82">
        <v>6242</v>
      </c>
      <c r="AO1499" s="82" t="s">
        <v>5004</v>
      </c>
      <c r="AP1499" s="82"/>
      <c r="AQ1499" s="83">
        <v>45705</v>
      </c>
      <c r="AR1499" s="83"/>
      <c r="AS1499" s="82">
        <v>0</v>
      </c>
      <c r="AT1499" s="82"/>
      <c r="AU1499" s="83">
        <v>45777</v>
      </c>
      <c r="AV1499" s="82" t="s">
        <v>4979</v>
      </c>
      <c r="AW1499" s="82">
        <v>2</v>
      </c>
      <c r="AX1499" s="83"/>
      <c r="AY1499" s="82" t="s">
        <v>4963</v>
      </c>
      <c r="AZ1499" s="82">
        <v>1</v>
      </c>
      <c r="BA1499" s="82"/>
      <c r="BB1499" s="82"/>
      <c r="BC1499" s="87"/>
      <c r="BD1499" s="87"/>
      <c r="BE1499" s="87"/>
      <c r="BF1499" s="87"/>
      <c r="BG1499" s="82" t="s">
        <v>4888</v>
      </c>
      <c r="BH1499" s="82" t="s">
        <v>12434</v>
      </c>
      <c r="BI1499" s="82"/>
      <c r="BJ1499" s="82"/>
      <c r="BK1499" s="82"/>
      <c r="BL1499" s="86">
        <v>177897662</v>
      </c>
      <c r="BM1499" s="82">
        <v>2.2690999999999999</v>
      </c>
      <c r="BN1499" s="82" t="s">
        <v>4984</v>
      </c>
      <c r="BO1499" s="82"/>
      <c r="BP1499" s="88"/>
      <c r="BQ1499" s="88"/>
      <c r="BR1499" s="88"/>
      <c r="BS1499" s="82"/>
      <c r="BT1499" s="85"/>
    </row>
    <row r="1500" spans="1:72" hidden="1">
      <c r="A1500" s="82" t="s">
        <v>12432</v>
      </c>
      <c r="B1500" s="82" t="s">
        <v>12433</v>
      </c>
      <c r="C1500" s="82" t="s">
        <v>435</v>
      </c>
      <c r="D1500" s="82" t="s">
        <v>8858</v>
      </c>
      <c r="E1500" s="82" t="s">
        <v>8859</v>
      </c>
      <c r="F1500" s="82" t="s">
        <v>4978</v>
      </c>
      <c r="G1500" s="83"/>
      <c r="H1500" s="84">
        <v>860157</v>
      </c>
      <c r="I1500" s="85"/>
      <c r="J1500" s="82">
        <v>226.84</v>
      </c>
      <c r="K1500" s="86">
        <v>0</v>
      </c>
      <c r="L1500" s="82"/>
      <c r="M1500" s="82"/>
      <c r="N1500" s="82"/>
      <c r="O1500" s="82"/>
      <c r="P1500" s="82" t="s">
        <v>5039</v>
      </c>
      <c r="Q1500" s="86"/>
      <c r="R1500" s="82">
        <v>0</v>
      </c>
      <c r="S1500" s="86">
        <v>1720314</v>
      </c>
      <c r="T1500" s="83">
        <v>45777</v>
      </c>
      <c r="U1500" s="82">
        <v>100</v>
      </c>
      <c r="V1500" s="82">
        <v>6492</v>
      </c>
      <c r="W1500" s="82" t="s">
        <v>4961</v>
      </c>
      <c r="X1500" s="82">
        <v>242.44059999999999</v>
      </c>
      <c r="Y1500" s="86">
        <v>208536950.08000001</v>
      </c>
      <c r="Z1500" s="86"/>
      <c r="AA1500" s="82">
        <v>231.33</v>
      </c>
      <c r="AB1500" s="86">
        <v>-1.94</v>
      </c>
      <c r="AC1500" s="86">
        <v>195118013.88</v>
      </c>
      <c r="AD1500" s="86">
        <v>195118013.88</v>
      </c>
      <c r="AE1500" s="86">
        <v>0</v>
      </c>
      <c r="AF1500" s="86">
        <v>-13418936.199999999</v>
      </c>
      <c r="AG1500" s="86">
        <v>-9556831.2699999996</v>
      </c>
      <c r="AH1500" s="86">
        <v>-3862104.93</v>
      </c>
      <c r="AI1500" s="86"/>
      <c r="AJ1500" s="86">
        <v>7840166617.6999998</v>
      </c>
      <c r="AK1500" s="82">
        <v>2.4887000000000001</v>
      </c>
      <c r="AL1500" s="82" t="s">
        <v>8860</v>
      </c>
      <c r="AM1500" s="82" t="s">
        <v>4979</v>
      </c>
      <c r="AN1500" s="82">
        <v>6244</v>
      </c>
      <c r="AO1500" s="82" t="s">
        <v>5041</v>
      </c>
      <c r="AP1500" s="82"/>
      <c r="AQ1500" s="83"/>
      <c r="AR1500" s="83"/>
      <c r="AS1500" s="82">
        <v>0</v>
      </c>
      <c r="AT1500" s="82"/>
      <c r="AU1500" s="83">
        <v>45777</v>
      </c>
      <c r="AV1500" s="82" t="s">
        <v>4979</v>
      </c>
      <c r="AW1500" s="82">
        <v>2</v>
      </c>
      <c r="AX1500" s="83"/>
      <c r="AY1500" s="82" t="s">
        <v>4963</v>
      </c>
      <c r="AZ1500" s="82">
        <v>1</v>
      </c>
      <c r="BA1500" s="82"/>
      <c r="BB1500" s="82"/>
      <c r="BC1500" s="87"/>
      <c r="BD1500" s="87"/>
      <c r="BE1500" s="87"/>
      <c r="BF1500" s="87"/>
      <c r="BG1500" s="82" t="s">
        <v>4888</v>
      </c>
      <c r="BH1500" s="82" t="s">
        <v>12434</v>
      </c>
      <c r="BI1500" s="82"/>
      <c r="BJ1500" s="82"/>
      <c r="BK1500" s="82"/>
      <c r="BL1500" s="86">
        <v>195118013.88</v>
      </c>
      <c r="BM1500" s="82">
        <v>2.4887000000000001</v>
      </c>
      <c r="BN1500" s="82" t="s">
        <v>5002</v>
      </c>
      <c r="BO1500" s="82"/>
      <c r="BP1500" s="88"/>
      <c r="BQ1500" s="88"/>
      <c r="BR1500" s="88"/>
      <c r="BS1500" s="82"/>
      <c r="BT1500" s="85"/>
    </row>
    <row r="1501" spans="1:72" hidden="1">
      <c r="A1501" s="82" t="s">
        <v>12432</v>
      </c>
      <c r="B1501" s="82" t="s">
        <v>12433</v>
      </c>
      <c r="C1501" s="82" t="s">
        <v>439</v>
      </c>
      <c r="D1501" s="82" t="s">
        <v>5042</v>
      </c>
      <c r="E1501" s="82" t="s">
        <v>5043</v>
      </c>
      <c r="F1501" s="82" t="s">
        <v>4978</v>
      </c>
      <c r="G1501" s="83"/>
      <c r="H1501" s="84">
        <v>35568</v>
      </c>
      <c r="I1501" s="85"/>
      <c r="J1501" s="82">
        <v>700.2</v>
      </c>
      <c r="K1501" s="86">
        <v>0</v>
      </c>
      <c r="L1501" s="82"/>
      <c r="M1501" s="82"/>
      <c r="N1501" s="82"/>
      <c r="O1501" s="82"/>
      <c r="P1501" s="82" t="s">
        <v>4985</v>
      </c>
      <c r="Q1501" s="86"/>
      <c r="R1501" s="82">
        <v>0</v>
      </c>
      <c r="S1501" s="86">
        <v>35568</v>
      </c>
      <c r="T1501" s="83">
        <v>45777</v>
      </c>
      <c r="U1501" s="82">
        <v>100</v>
      </c>
      <c r="V1501" s="82">
        <v>150670</v>
      </c>
      <c r="W1501" s="82" t="s">
        <v>4961</v>
      </c>
      <c r="X1501" s="82">
        <v>697.87400000000002</v>
      </c>
      <c r="Y1501" s="86">
        <v>24821983.989999998</v>
      </c>
      <c r="Z1501" s="86"/>
      <c r="AA1501" s="82">
        <v>710.2</v>
      </c>
      <c r="AB1501" s="86">
        <v>-1.41</v>
      </c>
      <c r="AC1501" s="86">
        <v>24904713.600000001</v>
      </c>
      <c r="AD1501" s="86">
        <v>24904713.600000001</v>
      </c>
      <c r="AE1501" s="86">
        <v>0</v>
      </c>
      <c r="AF1501" s="86">
        <v>82729.61</v>
      </c>
      <c r="AG1501" s="86">
        <v>438409.61</v>
      </c>
      <c r="AH1501" s="86">
        <v>-355680</v>
      </c>
      <c r="AI1501" s="86"/>
      <c r="AJ1501" s="86">
        <v>7840166617.6999998</v>
      </c>
      <c r="AK1501" s="82">
        <v>0.31769999999999998</v>
      </c>
      <c r="AL1501" s="82" t="s">
        <v>5044</v>
      </c>
      <c r="AM1501" s="82" t="s">
        <v>4979</v>
      </c>
      <c r="AN1501" s="82">
        <v>795699</v>
      </c>
      <c r="AO1501" s="82" t="s">
        <v>4986</v>
      </c>
      <c r="AP1501" s="82"/>
      <c r="AQ1501" s="83"/>
      <c r="AR1501" s="83"/>
      <c r="AS1501" s="82">
        <v>0</v>
      </c>
      <c r="AT1501" s="82"/>
      <c r="AU1501" s="83">
        <v>45777</v>
      </c>
      <c r="AV1501" s="82" t="s">
        <v>4979</v>
      </c>
      <c r="AW1501" s="82">
        <v>1</v>
      </c>
      <c r="AX1501" s="83"/>
      <c r="AY1501" s="82" t="s">
        <v>4963</v>
      </c>
      <c r="AZ1501" s="82">
        <v>1</v>
      </c>
      <c r="BA1501" s="82"/>
      <c r="BB1501" s="82"/>
      <c r="BC1501" s="87"/>
      <c r="BD1501" s="87"/>
      <c r="BE1501" s="87"/>
      <c r="BF1501" s="87"/>
      <c r="BG1501" s="82" t="s">
        <v>4888</v>
      </c>
      <c r="BH1501" s="82" t="s">
        <v>12434</v>
      </c>
      <c r="BI1501" s="82"/>
      <c r="BJ1501" s="82"/>
      <c r="BK1501" s="82"/>
      <c r="BL1501" s="86">
        <v>24904713.600000001</v>
      </c>
      <c r="BM1501" s="82">
        <v>0.31769999999999998</v>
      </c>
      <c r="BN1501" s="82" t="s">
        <v>4980</v>
      </c>
      <c r="BO1501" s="82"/>
      <c r="BP1501" s="88"/>
      <c r="BQ1501" s="88"/>
      <c r="BR1501" s="88"/>
      <c r="BS1501" s="82"/>
      <c r="BT1501" s="85"/>
    </row>
    <row r="1502" spans="1:72" hidden="1">
      <c r="A1502" s="82" t="s">
        <v>12432</v>
      </c>
      <c r="B1502" s="82" t="s">
        <v>12433</v>
      </c>
      <c r="C1502" s="82" t="s">
        <v>20556</v>
      </c>
      <c r="D1502" s="82" t="s">
        <v>20557</v>
      </c>
      <c r="E1502" s="82" t="s">
        <v>20558</v>
      </c>
      <c r="F1502" s="82" t="s">
        <v>4978</v>
      </c>
      <c r="G1502" s="83"/>
      <c r="H1502" s="84">
        <v>465606</v>
      </c>
      <c r="I1502" s="85"/>
      <c r="J1502" s="82">
        <v>374.35</v>
      </c>
      <c r="K1502" s="86">
        <v>0</v>
      </c>
      <c r="L1502" s="82"/>
      <c r="M1502" s="82"/>
      <c r="N1502" s="82"/>
      <c r="O1502" s="82"/>
      <c r="P1502" s="82" t="s">
        <v>5003</v>
      </c>
      <c r="Q1502" s="86"/>
      <c r="R1502" s="82">
        <v>0</v>
      </c>
      <c r="S1502" s="86">
        <v>4656060</v>
      </c>
      <c r="T1502" s="83">
        <v>45777</v>
      </c>
      <c r="U1502" s="82">
        <v>100</v>
      </c>
      <c r="V1502" s="82">
        <v>178115</v>
      </c>
      <c r="W1502" s="82" t="s">
        <v>4961</v>
      </c>
      <c r="X1502" s="82">
        <v>696.22180000000003</v>
      </c>
      <c r="Y1502" s="86">
        <v>324165026.95999998</v>
      </c>
      <c r="Z1502" s="86"/>
      <c r="AA1502" s="82">
        <v>364.25</v>
      </c>
      <c r="AB1502" s="86">
        <v>2.77</v>
      </c>
      <c r="AC1502" s="86">
        <v>174299606.09999999</v>
      </c>
      <c r="AD1502" s="86">
        <v>174299606.09999999</v>
      </c>
      <c r="AE1502" s="86">
        <v>0</v>
      </c>
      <c r="AF1502" s="86">
        <v>-149865420.86000001</v>
      </c>
      <c r="AG1502" s="86">
        <v>-154568041.46000001</v>
      </c>
      <c r="AH1502" s="86">
        <v>4702620.5999999996</v>
      </c>
      <c r="AI1502" s="86"/>
      <c r="AJ1502" s="86">
        <v>7840166617.6999998</v>
      </c>
      <c r="AK1502" s="82">
        <v>2.2231999999999998</v>
      </c>
      <c r="AL1502" s="82" t="s">
        <v>20559</v>
      </c>
      <c r="AM1502" s="82" t="s">
        <v>4979</v>
      </c>
      <c r="AN1502" s="82">
        <v>800289</v>
      </c>
      <c r="AO1502" s="82" t="s">
        <v>5004</v>
      </c>
      <c r="AP1502" s="82"/>
      <c r="AQ1502" s="83"/>
      <c r="AR1502" s="83"/>
      <c r="AS1502" s="82">
        <v>0</v>
      </c>
      <c r="AT1502" s="82"/>
      <c r="AU1502" s="83">
        <v>45777</v>
      </c>
      <c r="AV1502" s="82" t="s">
        <v>4979</v>
      </c>
      <c r="AW1502" s="82">
        <v>10</v>
      </c>
      <c r="AX1502" s="83"/>
      <c r="AY1502" s="82" t="s">
        <v>4963</v>
      </c>
      <c r="AZ1502" s="82">
        <v>1</v>
      </c>
      <c r="BA1502" s="82"/>
      <c r="BB1502" s="82"/>
      <c r="BC1502" s="87"/>
      <c r="BD1502" s="87"/>
      <c r="BE1502" s="87"/>
      <c r="BF1502" s="87"/>
      <c r="BG1502" s="82" t="s">
        <v>4888</v>
      </c>
      <c r="BH1502" s="82" t="s">
        <v>12434</v>
      </c>
      <c r="BI1502" s="82"/>
      <c r="BJ1502" s="82"/>
      <c r="BK1502" s="82"/>
      <c r="BL1502" s="86">
        <v>174299606.09999999</v>
      </c>
      <c r="BM1502" s="82">
        <v>2.2231999999999998</v>
      </c>
      <c r="BN1502" s="82" t="s">
        <v>4984</v>
      </c>
      <c r="BO1502" s="82"/>
      <c r="BP1502" s="88"/>
      <c r="BQ1502" s="88"/>
      <c r="BR1502" s="88"/>
      <c r="BS1502" s="82"/>
      <c r="BT1502" s="85"/>
    </row>
    <row r="1503" spans="1:72" hidden="1">
      <c r="A1503" s="82" t="s">
        <v>12432</v>
      </c>
      <c r="B1503" s="82" t="s">
        <v>12433</v>
      </c>
      <c r="C1503" s="82" t="s">
        <v>586</v>
      </c>
      <c r="D1503" s="82" t="s">
        <v>5353</v>
      </c>
      <c r="E1503" s="82" t="s">
        <v>8520</v>
      </c>
      <c r="F1503" s="82" t="s">
        <v>4978</v>
      </c>
      <c r="G1503" s="83"/>
      <c r="H1503" s="84">
        <v>25422</v>
      </c>
      <c r="I1503" s="85"/>
      <c r="J1503" s="82">
        <v>1550.1</v>
      </c>
      <c r="K1503" s="86">
        <v>0</v>
      </c>
      <c r="L1503" s="82"/>
      <c r="M1503" s="82"/>
      <c r="N1503" s="82"/>
      <c r="O1503" s="82"/>
      <c r="P1503" s="82" t="s">
        <v>4999</v>
      </c>
      <c r="Q1503" s="86"/>
      <c r="R1503" s="82">
        <v>0</v>
      </c>
      <c r="S1503" s="86">
        <v>50844</v>
      </c>
      <c r="T1503" s="83">
        <v>45777</v>
      </c>
      <c r="U1503" s="82">
        <v>100</v>
      </c>
      <c r="V1503" s="82">
        <v>6515</v>
      </c>
      <c r="W1503" s="82" t="s">
        <v>4961</v>
      </c>
      <c r="X1503" s="82">
        <v>1497.8619000000001</v>
      </c>
      <c r="Y1503" s="86">
        <v>38078645.219999999</v>
      </c>
      <c r="Z1503" s="86"/>
      <c r="AA1503" s="82">
        <v>1541.5</v>
      </c>
      <c r="AB1503" s="86">
        <v>0.56000000000000005</v>
      </c>
      <c r="AC1503" s="86">
        <v>39406642.200000003</v>
      </c>
      <c r="AD1503" s="86">
        <v>39406642.200000003</v>
      </c>
      <c r="AE1503" s="86">
        <v>0</v>
      </c>
      <c r="AF1503" s="86">
        <v>1327996.98</v>
      </c>
      <c r="AG1503" s="86">
        <v>1109367.78</v>
      </c>
      <c r="AH1503" s="86">
        <v>218629.2</v>
      </c>
      <c r="AI1503" s="86"/>
      <c r="AJ1503" s="86">
        <v>7840166617.6999998</v>
      </c>
      <c r="AK1503" s="82">
        <v>0.50260000000000005</v>
      </c>
      <c r="AL1503" s="82" t="s">
        <v>8521</v>
      </c>
      <c r="AM1503" s="82" t="s">
        <v>4979</v>
      </c>
      <c r="AN1503" s="82">
        <v>6403</v>
      </c>
      <c r="AO1503" s="82" t="s">
        <v>5000</v>
      </c>
      <c r="AP1503" s="82"/>
      <c r="AQ1503" s="83"/>
      <c r="AR1503" s="83"/>
      <c r="AS1503" s="82">
        <v>0</v>
      </c>
      <c r="AT1503" s="82"/>
      <c r="AU1503" s="83">
        <v>45777</v>
      </c>
      <c r="AV1503" s="82" t="s">
        <v>4979</v>
      </c>
      <c r="AW1503" s="82">
        <v>2</v>
      </c>
      <c r="AX1503" s="83"/>
      <c r="AY1503" s="82" t="s">
        <v>4963</v>
      </c>
      <c r="AZ1503" s="82">
        <v>1</v>
      </c>
      <c r="BA1503" s="82"/>
      <c r="BB1503" s="82"/>
      <c r="BC1503" s="87"/>
      <c r="BD1503" s="87"/>
      <c r="BE1503" s="87"/>
      <c r="BF1503" s="87"/>
      <c r="BG1503" s="82" t="s">
        <v>4888</v>
      </c>
      <c r="BH1503" s="82" t="s">
        <v>12434</v>
      </c>
      <c r="BI1503" s="82"/>
      <c r="BJ1503" s="82"/>
      <c r="BK1503" s="82"/>
      <c r="BL1503" s="86">
        <v>39406642.200000003</v>
      </c>
      <c r="BM1503" s="82">
        <v>0.50260000000000005</v>
      </c>
      <c r="BN1503" s="82" t="s">
        <v>4997</v>
      </c>
      <c r="BO1503" s="82"/>
      <c r="BP1503" s="88"/>
      <c r="BQ1503" s="88"/>
      <c r="BR1503" s="88"/>
      <c r="BS1503" s="82"/>
      <c r="BT1503" s="85"/>
    </row>
    <row r="1504" spans="1:72" hidden="1">
      <c r="A1504" s="82" t="s">
        <v>12432</v>
      </c>
      <c r="B1504" s="82" t="s">
        <v>12433</v>
      </c>
      <c r="C1504" s="82" t="s">
        <v>645</v>
      </c>
      <c r="D1504" s="82" t="s">
        <v>5412</v>
      </c>
      <c r="E1504" s="82" t="s">
        <v>8820</v>
      </c>
      <c r="F1504" s="82" t="s">
        <v>4978</v>
      </c>
      <c r="G1504" s="83"/>
      <c r="H1504" s="84">
        <v>98387</v>
      </c>
      <c r="I1504" s="85"/>
      <c r="J1504" s="82">
        <v>2895.4</v>
      </c>
      <c r="K1504" s="86">
        <v>0</v>
      </c>
      <c r="L1504" s="82"/>
      <c r="M1504" s="82"/>
      <c r="N1504" s="82"/>
      <c r="O1504" s="82"/>
      <c r="P1504" s="82" t="s">
        <v>5131</v>
      </c>
      <c r="Q1504" s="86"/>
      <c r="R1504" s="82">
        <v>0</v>
      </c>
      <c r="S1504" s="86">
        <v>196774</v>
      </c>
      <c r="T1504" s="83">
        <v>45777</v>
      </c>
      <c r="U1504" s="82">
        <v>100</v>
      </c>
      <c r="V1504" s="82">
        <v>6523</v>
      </c>
      <c r="W1504" s="82" t="s">
        <v>4961</v>
      </c>
      <c r="X1504" s="82">
        <v>3532.4169999999999</v>
      </c>
      <c r="Y1504" s="86">
        <v>347543913.82999998</v>
      </c>
      <c r="Z1504" s="86"/>
      <c r="AA1504" s="82">
        <v>2899.9</v>
      </c>
      <c r="AB1504" s="86">
        <v>-0.16</v>
      </c>
      <c r="AC1504" s="86">
        <v>284869719.80000001</v>
      </c>
      <c r="AD1504" s="86">
        <v>284869719.80000001</v>
      </c>
      <c r="AE1504" s="86">
        <v>0</v>
      </c>
      <c r="AF1504" s="86">
        <v>-62674194.030000001</v>
      </c>
      <c r="AG1504" s="86">
        <v>-62231452.530000001</v>
      </c>
      <c r="AH1504" s="86">
        <v>-442741.5</v>
      </c>
      <c r="AI1504" s="86"/>
      <c r="AJ1504" s="86">
        <v>7840166617.6999998</v>
      </c>
      <c r="AK1504" s="82">
        <v>3.6335000000000002</v>
      </c>
      <c r="AL1504" s="82" t="s">
        <v>8821</v>
      </c>
      <c r="AM1504" s="82" t="s">
        <v>4979</v>
      </c>
      <c r="AN1504" s="82">
        <v>6471</v>
      </c>
      <c r="AO1504" s="82" t="s">
        <v>5015</v>
      </c>
      <c r="AP1504" s="82"/>
      <c r="AQ1504" s="83">
        <v>45701</v>
      </c>
      <c r="AR1504" s="83"/>
      <c r="AS1504" s="82">
        <v>0</v>
      </c>
      <c r="AT1504" s="82"/>
      <c r="AU1504" s="83">
        <v>45777</v>
      </c>
      <c r="AV1504" s="82" t="s">
        <v>4979</v>
      </c>
      <c r="AW1504" s="82">
        <v>2</v>
      </c>
      <c r="AX1504" s="83"/>
      <c r="AY1504" s="82" t="s">
        <v>4963</v>
      </c>
      <c r="AZ1504" s="82">
        <v>1</v>
      </c>
      <c r="BA1504" s="82"/>
      <c r="BB1504" s="82"/>
      <c r="BC1504" s="87"/>
      <c r="BD1504" s="87"/>
      <c r="BE1504" s="87"/>
      <c r="BF1504" s="87"/>
      <c r="BG1504" s="82" t="s">
        <v>4888</v>
      </c>
      <c r="BH1504" s="82" t="s">
        <v>12434</v>
      </c>
      <c r="BI1504" s="82"/>
      <c r="BJ1504" s="82"/>
      <c r="BK1504" s="82"/>
      <c r="BL1504" s="86">
        <v>284869719.80000001</v>
      </c>
      <c r="BM1504" s="82">
        <v>3.6335000000000002</v>
      </c>
      <c r="BN1504" s="82" t="s">
        <v>5002</v>
      </c>
      <c r="BO1504" s="82"/>
      <c r="BP1504" s="88"/>
      <c r="BQ1504" s="88"/>
      <c r="BR1504" s="88"/>
      <c r="BS1504" s="82"/>
      <c r="BT1504" s="85"/>
    </row>
    <row r="1505" spans="1:72" hidden="1">
      <c r="A1505" s="82" t="s">
        <v>12432</v>
      </c>
      <c r="B1505" s="82" t="s">
        <v>12433</v>
      </c>
      <c r="C1505" s="82" t="s">
        <v>654</v>
      </c>
      <c r="D1505" s="82" t="s">
        <v>6046</v>
      </c>
      <c r="E1505" s="82" t="s">
        <v>12437</v>
      </c>
      <c r="F1505" s="82" t="s">
        <v>4978</v>
      </c>
      <c r="G1505" s="83"/>
      <c r="H1505" s="84">
        <v>236945</v>
      </c>
      <c r="I1505" s="85"/>
      <c r="J1505" s="82">
        <v>447.25</v>
      </c>
      <c r="K1505" s="86">
        <v>0</v>
      </c>
      <c r="L1505" s="82"/>
      <c r="M1505" s="82"/>
      <c r="N1505" s="82"/>
      <c r="O1505" s="82"/>
      <c r="P1505" s="82" t="s">
        <v>8436</v>
      </c>
      <c r="Q1505" s="86"/>
      <c r="R1505" s="82">
        <v>0</v>
      </c>
      <c r="S1505" s="86">
        <v>2369450</v>
      </c>
      <c r="T1505" s="83">
        <v>45777</v>
      </c>
      <c r="U1505" s="82">
        <v>100</v>
      </c>
      <c r="V1505" s="82">
        <v>158938</v>
      </c>
      <c r="W1505" s="82" t="s">
        <v>4961</v>
      </c>
      <c r="X1505" s="82">
        <v>637.20979999999997</v>
      </c>
      <c r="Y1505" s="86">
        <v>150983664.11000001</v>
      </c>
      <c r="Z1505" s="86"/>
      <c r="AA1505" s="82">
        <v>467.45</v>
      </c>
      <c r="AB1505" s="86">
        <v>-4.32</v>
      </c>
      <c r="AC1505" s="86">
        <v>105973651.25</v>
      </c>
      <c r="AD1505" s="86">
        <v>105973651.25</v>
      </c>
      <c r="AE1505" s="86">
        <v>0</v>
      </c>
      <c r="AF1505" s="86">
        <v>-45010012.859999999</v>
      </c>
      <c r="AG1505" s="86">
        <v>-40223723.859999999</v>
      </c>
      <c r="AH1505" s="86">
        <v>-4786289</v>
      </c>
      <c r="AI1505" s="86"/>
      <c r="AJ1505" s="86">
        <v>7840166617.6999998</v>
      </c>
      <c r="AK1505" s="82">
        <v>1.3516999999999999</v>
      </c>
      <c r="AL1505" s="82" t="s">
        <v>12438</v>
      </c>
      <c r="AM1505" s="82" t="s">
        <v>4979</v>
      </c>
      <c r="AN1505" s="82">
        <v>797117</v>
      </c>
      <c r="AO1505" s="82" t="s">
        <v>8436</v>
      </c>
      <c r="AP1505" s="82"/>
      <c r="AQ1505" s="83"/>
      <c r="AR1505" s="83"/>
      <c r="AS1505" s="82">
        <v>0</v>
      </c>
      <c r="AT1505" s="82"/>
      <c r="AU1505" s="83">
        <v>45777</v>
      </c>
      <c r="AV1505" s="82" t="s">
        <v>4979</v>
      </c>
      <c r="AW1505" s="82">
        <v>10</v>
      </c>
      <c r="AX1505" s="83"/>
      <c r="AY1505" s="82" t="s">
        <v>4963</v>
      </c>
      <c r="AZ1505" s="82">
        <v>1</v>
      </c>
      <c r="BA1505" s="82"/>
      <c r="BB1505" s="82"/>
      <c r="BC1505" s="87"/>
      <c r="BD1505" s="87"/>
      <c r="BE1505" s="87"/>
      <c r="BF1505" s="87"/>
      <c r="BG1505" s="82" t="s">
        <v>4888</v>
      </c>
      <c r="BH1505" s="82" t="s">
        <v>12434</v>
      </c>
      <c r="BI1505" s="82"/>
      <c r="BJ1505" s="82"/>
      <c r="BK1505" s="82"/>
      <c r="BL1505" s="86">
        <v>105973651.25</v>
      </c>
      <c r="BM1505" s="82">
        <v>1.3516999999999999</v>
      </c>
      <c r="BN1505" s="82" t="s">
        <v>5002</v>
      </c>
      <c r="BO1505" s="82"/>
      <c r="BP1505" s="88"/>
      <c r="BQ1505" s="88"/>
      <c r="BR1505" s="88"/>
      <c r="BS1505" s="82"/>
      <c r="BT1505" s="85"/>
    </row>
    <row r="1506" spans="1:72" hidden="1">
      <c r="A1506" s="82" t="s">
        <v>12432</v>
      </c>
      <c r="B1506" s="82" t="s">
        <v>12433</v>
      </c>
      <c r="C1506" s="82" t="s">
        <v>656</v>
      </c>
      <c r="D1506" s="82" t="s">
        <v>5382</v>
      </c>
      <c r="E1506" s="82" t="s">
        <v>8761</v>
      </c>
      <c r="F1506" s="82" t="s">
        <v>4978</v>
      </c>
      <c r="G1506" s="83"/>
      <c r="H1506" s="84">
        <v>178735</v>
      </c>
      <c r="I1506" s="85"/>
      <c r="J1506" s="82">
        <v>487.75</v>
      </c>
      <c r="K1506" s="86">
        <v>0</v>
      </c>
      <c r="L1506" s="82"/>
      <c r="M1506" s="82"/>
      <c r="N1506" s="82"/>
      <c r="O1506" s="82"/>
      <c r="P1506" s="82" t="s">
        <v>5005</v>
      </c>
      <c r="Q1506" s="86"/>
      <c r="R1506" s="82">
        <v>0</v>
      </c>
      <c r="S1506" s="86">
        <v>178735</v>
      </c>
      <c r="T1506" s="83">
        <v>45777</v>
      </c>
      <c r="U1506" s="82">
        <v>100</v>
      </c>
      <c r="V1506" s="82">
        <v>6529</v>
      </c>
      <c r="W1506" s="82" t="s">
        <v>4961</v>
      </c>
      <c r="X1506" s="82">
        <v>565.1078</v>
      </c>
      <c r="Y1506" s="86">
        <v>101004546.25</v>
      </c>
      <c r="Z1506" s="86"/>
      <c r="AA1506" s="82">
        <v>483.65</v>
      </c>
      <c r="AB1506" s="86">
        <v>0.85</v>
      </c>
      <c r="AC1506" s="86">
        <v>87177996.25</v>
      </c>
      <c r="AD1506" s="86">
        <v>87177996.25</v>
      </c>
      <c r="AE1506" s="86">
        <v>0</v>
      </c>
      <c r="AF1506" s="86">
        <v>-13826550</v>
      </c>
      <c r="AG1506" s="86">
        <v>-14559363.5</v>
      </c>
      <c r="AH1506" s="86">
        <v>732813.5</v>
      </c>
      <c r="AI1506" s="86"/>
      <c r="AJ1506" s="86">
        <v>7840166617.6999998</v>
      </c>
      <c r="AK1506" s="82">
        <v>1.1119000000000001</v>
      </c>
      <c r="AL1506" s="82" t="s">
        <v>8762</v>
      </c>
      <c r="AM1506" s="82" t="s">
        <v>4979</v>
      </c>
      <c r="AN1506" s="82">
        <v>6483</v>
      </c>
      <c r="AO1506" s="82" t="s">
        <v>5006</v>
      </c>
      <c r="AP1506" s="82"/>
      <c r="AQ1506" s="83">
        <v>45603</v>
      </c>
      <c r="AR1506" s="83"/>
      <c r="AS1506" s="82">
        <v>0</v>
      </c>
      <c r="AT1506" s="82"/>
      <c r="AU1506" s="83">
        <v>45777</v>
      </c>
      <c r="AV1506" s="82" t="s">
        <v>4979</v>
      </c>
      <c r="AW1506" s="82">
        <v>1</v>
      </c>
      <c r="AX1506" s="83"/>
      <c r="AY1506" s="82" t="s">
        <v>4963</v>
      </c>
      <c r="AZ1506" s="82">
        <v>1</v>
      </c>
      <c r="BA1506" s="82"/>
      <c r="BB1506" s="82"/>
      <c r="BC1506" s="87"/>
      <c r="BD1506" s="87"/>
      <c r="BE1506" s="87"/>
      <c r="BF1506" s="87"/>
      <c r="BG1506" s="82" t="s">
        <v>4888</v>
      </c>
      <c r="BH1506" s="82" t="s">
        <v>12434</v>
      </c>
      <c r="BI1506" s="82"/>
      <c r="BJ1506" s="82"/>
      <c r="BK1506" s="82"/>
      <c r="BL1506" s="86">
        <v>87177996.25</v>
      </c>
      <c r="BM1506" s="82">
        <v>1.1119000000000001</v>
      </c>
      <c r="BN1506" s="82" t="s">
        <v>4980</v>
      </c>
      <c r="BO1506" s="82"/>
      <c r="BP1506" s="88"/>
      <c r="BQ1506" s="88"/>
      <c r="BR1506" s="88"/>
      <c r="BS1506" s="82"/>
      <c r="BT1506" s="85"/>
    </row>
    <row r="1507" spans="1:72" hidden="1">
      <c r="A1507" s="82" t="s">
        <v>12432</v>
      </c>
      <c r="B1507" s="82" t="s">
        <v>12433</v>
      </c>
      <c r="C1507" s="82" t="s">
        <v>9468</v>
      </c>
      <c r="D1507" s="82" t="s">
        <v>9469</v>
      </c>
      <c r="E1507" s="82" t="s">
        <v>9470</v>
      </c>
      <c r="F1507" s="82" t="s">
        <v>4978</v>
      </c>
      <c r="G1507" s="83"/>
      <c r="H1507" s="84">
        <v>71698</v>
      </c>
      <c r="I1507" s="85"/>
      <c r="J1507" s="82">
        <v>223.83</v>
      </c>
      <c r="K1507" s="86">
        <v>0</v>
      </c>
      <c r="L1507" s="82"/>
      <c r="M1507" s="82"/>
      <c r="N1507" s="82"/>
      <c r="O1507" s="82"/>
      <c r="P1507" s="82" t="s">
        <v>5015</v>
      </c>
      <c r="Q1507" s="86"/>
      <c r="R1507" s="82">
        <v>0</v>
      </c>
      <c r="S1507" s="86">
        <v>716980</v>
      </c>
      <c r="T1507" s="83">
        <v>45777</v>
      </c>
      <c r="U1507" s="82">
        <v>100</v>
      </c>
      <c r="V1507" s="82">
        <v>171110</v>
      </c>
      <c r="W1507" s="82" t="s">
        <v>4961</v>
      </c>
      <c r="X1507" s="82">
        <v>275.92739999999998</v>
      </c>
      <c r="Y1507" s="86">
        <v>19783444.59</v>
      </c>
      <c r="Z1507" s="86"/>
      <c r="AA1507" s="82">
        <v>228.65</v>
      </c>
      <c r="AB1507" s="86">
        <v>-2.11</v>
      </c>
      <c r="AC1507" s="86">
        <v>16048163.34</v>
      </c>
      <c r="AD1507" s="86">
        <v>16048163.34</v>
      </c>
      <c r="AE1507" s="86">
        <v>0</v>
      </c>
      <c r="AF1507" s="86">
        <v>-3735281.25</v>
      </c>
      <c r="AG1507" s="86">
        <v>-3389696.89</v>
      </c>
      <c r="AH1507" s="86">
        <v>-345584.36</v>
      </c>
      <c r="AI1507" s="86"/>
      <c r="AJ1507" s="86">
        <v>7840166617.6999998</v>
      </c>
      <c r="AK1507" s="82">
        <v>0.20469999999999999</v>
      </c>
      <c r="AL1507" s="82" t="s">
        <v>9471</v>
      </c>
      <c r="AM1507" s="82" t="s">
        <v>4979</v>
      </c>
      <c r="AN1507" s="82">
        <v>798945</v>
      </c>
      <c r="AO1507" s="82" t="s">
        <v>5034</v>
      </c>
      <c r="AP1507" s="82"/>
      <c r="AQ1507" s="83"/>
      <c r="AR1507" s="83"/>
      <c r="AS1507" s="82">
        <v>0</v>
      </c>
      <c r="AT1507" s="82"/>
      <c r="AU1507" s="83">
        <v>45777</v>
      </c>
      <c r="AV1507" s="82" t="s">
        <v>4979</v>
      </c>
      <c r="AW1507" s="82">
        <v>10</v>
      </c>
      <c r="AX1507" s="83"/>
      <c r="AY1507" s="82" t="s">
        <v>4963</v>
      </c>
      <c r="AZ1507" s="82">
        <v>1</v>
      </c>
      <c r="BA1507" s="82"/>
      <c r="BB1507" s="82"/>
      <c r="BC1507" s="87"/>
      <c r="BD1507" s="87"/>
      <c r="BE1507" s="87"/>
      <c r="BF1507" s="87"/>
      <c r="BG1507" s="82" t="s">
        <v>4888</v>
      </c>
      <c r="BH1507" s="82" t="s">
        <v>12434</v>
      </c>
      <c r="BI1507" s="82"/>
      <c r="BJ1507" s="82"/>
      <c r="BK1507" s="82"/>
      <c r="BL1507" s="86">
        <v>16048163.34</v>
      </c>
      <c r="BM1507" s="82">
        <v>0.20469999999999999</v>
      </c>
      <c r="BN1507" s="82" t="s">
        <v>5002</v>
      </c>
      <c r="BO1507" s="82"/>
      <c r="BP1507" s="88"/>
      <c r="BQ1507" s="88"/>
      <c r="BR1507" s="88"/>
      <c r="BS1507" s="82"/>
      <c r="BT1507" s="85"/>
    </row>
    <row r="1508" spans="1:72" hidden="1">
      <c r="A1508" s="82" t="s">
        <v>12432</v>
      </c>
      <c r="B1508" s="82" t="s">
        <v>12433</v>
      </c>
      <c r="C1508" s="82" t="s">
        <v>743</v>
      </c>
      <c r="D1508" s="82" t="s">
        <v>8864</v>
      </c>
      <c r="E1508" s="82" t="s">
        <v>8865</v>
      </c>
      <c r="F1508" s="82" t="s">
        <v>4978</v>
      </c>
      <c r="G1508" s="83"/>
      <c r="H1508" s="84">
        <v>1627</v>
      </c>
      <c r="I1508" s="85"/>
      <c r="J1508" s="82">
        <v>16452</v>
      </c>
      <c r="K1508" s="86">
        <v>0</v>
      </c>
      <c r="L1508" s="82"/>
      <c r="M1508" s="82"/>
      <c r="N1508" s="82"/>
      <c r="O1508" s="82"/>
      <c r="P1508" s="82" t="s">
        <v>8456</v>
      </c>
      <c r="Q1508" s="86"/>
      <c r="R1508" s="82">
        <v>0</v>
      </c>
      <c r="S1508" s="86">
        <v>3254</v>
      </c>
      <c r="T1508" s="83">
        <v>45777</v>
      </c>
      <c r="U1508" s="82">
        <v>100</v>
      </c>
      <c r="V1508" s="82">
        <v>82701</v>
      </c>
      <c r="W1508" s="82" t="s">
        <v>4961</v>
      </c>
      <c r="X1508" s="82">
        <v>15513.6013</v>
      </c>
      <c r="Y1508" s="86">
        <v>25240629.350000001</v>
      </c>
      <c r="Z1508" s="86"/>
      <c r="AA1508" s="82">
        <v>16614</v>
      </c>
      <c r="AB1508" s="86">
        <v>-0.98</v>
      </c>
      <c r="AC1508" s="86">
        <v>26767404</v>
      </c>
      <c r="AD1508" s="86">
        <v>26767404</v>
      </c>
      <c r="AE1508" s="86">
        <v>0</v>
      </c>
      <c r="AF1508" s="86">
        <v>1526774.65</v>
      </c>
      <c r="AG1508" s="86">
        <v>1790348.65</v>
      </c>
      <c r="AH1508" s="86">
        <v>-263574</v>
      </c>
      <c r="AI1508" s="86"/>
      <c r="AJ1508" s="86">
        <v>7840166617.6999998</v>
      </c>
      <c r="AK1508" s="82">
        <v>0.34139999999999998</v>
      </c>
      <c r="AL1508" s="82" t="s">
        <v>8866</v>
      </c>
      <c r="AM1508" s="82" t="s">
        <v>4979</v>
      </c>
      <c r="AN1508" s="82">
        <v>782507</v>
      </c>
      <c r="AO1508" s="82" t="s">
        <v>4998</v>
      </c>
      <c r="AP1508" s="82"/>
      <c r="AQ1508" s="83"/>
      <c r="AR1508" s="83"/>
      <c r="AS1508" s="82">
        <v>0</v>
      </c>
      <c r="AT1508" s="82"/>
      <c r="AU1508" s="83">
        <v>45777</v>
      </c>
      <c r="AV1508" s="82" t="s">
        <v>4979</v>
      </c>
      <c r="AW1508" s="82">
        <v>2</v>
      </c>
      <c r="AX1508" s="83"/>
      <c r="AY1508" s="82" t="s">
        <v>4963</v>
      </c>
      <c r="AZ1508" s="82">
        <v>1</v>
      </c>
      <c r="BA1508" s="82"/>
      <c r="BB1508" s="82"/>
      <c r="BC1508" s="87"/>
      <c r="BD1508" s="87"/>
      <c r="BE1508" s="87"/>
      <c r="BF1508" s="87"/>
      <c r="BG1508" s="82" t="s">
        <v>4888</v>
      </c>
      <c r="BH1508" s="82" t="s">
        <v>12434</v>
      </c>
      <c r="BI1508" s="82"/>
      <c r="BJ1508" s="82"/>
      <c r="BK1508" s="82"/>
      <c r="BL1508" s="86">
        <v>26767404</v>
      </c>
      <c r="BM1508" s="82">
        <v>0.34139999999999998</v>
      </c>
      <c r="BN1508" s="82" t="s">
        <v>4998</v>
      </c>
      <c r="BO1508" s="82"/>
      <c r="BP1508" s="88"/>
      <c r="BQ1508" s="88"/>
      <c r="BR1508" s="88"/>
      <c r="BS1508" s="82"/>
      <c r="BT1508" s="85"/>
    </row>
    <row r="1509" spans="1:72" hidden="1">
      <c r="A1509" s="82" t="s">
        <v>12432</v>
      </c>
      <c r="B1509" s="82" t="s">
        <v>12433</v>
      </c>
      <c r="C1509" s="82" t="s">
        <v>935</v>
      </c>
      <c r="D1509" s="82" t="s">
        <v>8822</v>
      </c>
      <c r="E1509" s="82" t="s">
        <v>8823</v>
      </c>
      <c r="F1509" s="82" t="s">
        <v>4978</v>
      </c>
      <c r="G1509" s="83"/>
      <c r="H1509" s="84">
        <v>11326</v>
      </c>
      <c r="I1509" s="85"/>
      <c r="J1509" s="82">
        <v>3664.7</v>
      </c>
      <c r="K1509" s="86">
        <v>0</v>
      </c>
      <c r="L1509" s="82"/>
      <c r="M1509" s="82"/>
      <c r="N1509" s="82"/>
      <c r="O1509" s="82"/>
      <c r="P1509" s="82" t="s">
        <v>4992</v>
      </c>
      <c r="Q1509" s="86"/>
      <c r="R1509" s="82">
        <v>0</v>
      </c>
      <c r="S1509" s="86">
        <v>113260</v>
      </c>
      <c r="T1509" s="83">
        <v>45777</v>
      </c>
      <c r="U1509" s="82">
        <v>100</v>
      </c>
      <c r="V1509" s="82">
        <v>6564</v>
      </c>
      <c r="W1509" s="82" t="s">
        <v>4961</v>
      </c>
      <c r="X1509" s="82">
        <v>4447.4630999999999</v>
      </c>
      <c r="Y1509" s="86">
        <v>50371967.450000003</v>
      </c>
      <c r="Z1509" s="86"/>
      <c r="AA1509" s="82">
        <v>3718.5</v>
      </c>
      <c r="AB1509" s="86">
        <v>-1.45</v>
      </c>
      <c r="AC1509" s="86">
        <v>41506392.200000003</v>
      </c>
      <c r="AD1509" s="86">
        <v>41506392.200000003</v>
      </c>
      <c r="AE1509" s="86">
        <v>0</v>
      </c>
      <c r="AF1509" s="86">
        <v>-8865575.25</v>
      </c>
      <c r="AG1509" s="86">
        <v>-8256236.4500000002</v>
      </c>
      <c r="AH1509" s="86">
        <v>-609338.80000000005</v>
      </c>
      <c r="AI1509" s="86"/>
      <c r="AJ1509" s="86">
        <v>7840166617.6999998</v>
      </c>
      <c r="AK1509" s="82">
        <v>0.52939999999999998</v>
      </c>
      <c r="AL1509" s="82" t="s">
        <v>8824</v>
      </c>
      <c r="AM1509" s="82" t="s">
        <v>4979</v>
      </c>
      <c r="AN1509" s="82">
        <v>6693</v>
      </c>
      <c r="AO1509" s="82" t="s">
        <v>4993</v>
      </c>
      <c r="AP1509" s="82"/>
      <c r="AQ1509" s="83"/>
      <c r="AR1509" s="83"/>
      <c r="AS1509" s="82">
        <v>0</v>
      </c>
      <c r="AT1509" s="82"/>
      <c r="AU1509" s="83">
        <v>45777</v>
      </c>
      <c r="AV1509" s="82" t="s">
        <v>4979</v>
      </c>
      <c r="AW1509" s="82">
        <v>10</v>
      </c>
      <c r="AX1509" s="83"/>
      <c r="AY1509" s="82" t="s">
        <v>4963</v>
      </c>
      <c r="AZ1509" s="82">
        <v>1</v>
      </c>
      <c r="BA1509" s="82"/>
      <c r="BB1509" s="82"/>
      <c r="BC1509" s="87"/>
      <c r="BD1509" s="87"/>
      <c r="BE1509" s="87"/>
      <c r="BF1509" s="87"/>
      <c r="BG1509" s="82" t="s">
        <v>4888</v>
      </c>
      <c r="BH1509" s="82" t="s">
        <v>12434</v>
      </c>
      <c r="BI1509" s="82"/>
      <c r="BJ1509" s="82"/>
      <c r="BK1509" s="82"/>
      <c r="BL1509" s="86">
        <v>41506392.200000003</v>
      </c>
      <c r="BM1509" s="82">
        <v>0.52939999999999998</v>
      </c>
      <c r="BN1509" s="82" t="s">
        <v>4994</v>
      </c>
      <c r="BO1509" s="82"/>
      <c r="BP1509" s="88"/>
      <c r="BQ1509" s="88"/>
      <c r="BR1509" s="88"/>
      <c r="BS1509" s="82"/>
      <c r="BT1509" s="85"/>
    </row>
    <row r="1510" spans="1:72" hidden="1">
      <c r="A1510" s="82" t="s">
        <v>12432</v>
      </c>
      <c r="B1510" s="82" t="s">
        <v>12433</v>
      </c>
      <c r="C1510" s="82" t="s">
        <v>1097</v>
      </c>
      <c r="D1510" s="82" t="s">
        <v>3466</v>
      </c>
      <c r="E1510" s="82" t="s">
        <v>3352</v>
      </c>
      <c r="F1510" s="82" t="s">
        <v>4978</v>
      </c>
      <c r="G1510" s="83"/>
      <c r="H1510" s="84">
        <v>82272</v>
      </c>
      <c r="I1510" s="85"/>
      <c r="J1510" s="82">
        <v>3187</v>
      </c>
      <c r="K1510" s="86">
        <v>0</v>
      </c>
      <c r="L1510" s="82"/>
      <c r="M1510" s="82"/>
      <c r="N1510" s="82"/>
      <c r="O1510" s="82"/>
      <c r="P1510" s="82" t="s">
        <v>5101</v>
      </c>
      <c r="Q1510" s="86"/>
      <c r="R1510" s="82">
        <v>0</v>
      </c>
      <c r="S1510" s="86">
        <v>822720</v>
      </c>
      <c r="T1510" s="83">
        <v>45777</v>
      </c>
      <c r="U1510" s="82">
        <v>100</v>
      </c>
      <c r="V1510" s="82">
        <v>139277</v>
      </c>
      <c r="W1510" s="82" t="s">
        <v>4961</v>
      </c>
      <c r="X1510" s="82">
        <v>3709.0981999999999</v>
      </c>
      <c r="Y1510" s="86">
        <v>305154926.57999998</v>
      </c>
      <c r="Z1510" s="86"/>
      <c r="AA1510" s="82">
        <v>3282.4</v>
      </c>
      <c r="AB1510" s="86">
        <v>-2.91</v>
      </c>
      <c r="AC1510" s="86">
        <v>262200864</v>
      </c>
      <c r="AD1510" s="86">
        <v>262200864</v>
      </c>
      <c r="AE1510" s="86">
        <v>0</v>
      </c>
      <c r="AF1510" s="86">
        <v>-42954062.579999998</v>
      </c>
      <c r="AG1510" s="86">
        <v>-35105313.780000001</v>
      </c>
      <c r="AH1510" s="86">
        <v>-7848748.7999999998</v>
      </c>
      <c r="AI1510" s="86"/>
      <c r="AJ1510" s="86">
        <v>7840166617.6999998</v>
      </c>
      <c r="AK1510" s="82">
        <v>3.3443000000000001</v>
      </c>
      <c r="AL1510" s="82" t="s">
        <v>5132</v>
      </c>
      <c r="AM1510" s="82" t="s">
        <v>4979</v>
      </c>
      <c r="AN1510" s="82">
        <v>6724</v>
      </c>
      <c r="AO1510" s="82" t="s">
        <v>5015</v>
      </c>
      <c r="AP1510" s="82"/>
      <c r="AQ1510" s="83"/>
      <c r="AR1510" s="83"/>
      <c r="AS1510" s="82">
        <v>0</v>
      </c>
      <c r="AT1510" s="82"/>
      <c r="AU1510" s="83">
        <v>45777</v>
      </c>
      <c r="AV1510" s="82" t="s">
        <v>4979</v>
      </c>
      <c r="AW1510" s="82">
        <v>10</v>
      </c>
      <c r="AX1510" s="83"/>
      <c r="AY1510" s="82" t="s">
        <v>4963</v>
      </c>
      <c r="AZ1510" s="82">
        <v>1</v>
      </c>
      <c r="BA1510" s="82"/>
      <c r="BB1510" s="82"/>
      <c r="BC1510" s="87"/>
      <c r="BD1510" s="87"/>
      <c r="BE1510" s="87"/>
      <c r="BF1510" s="87"/>
      <c r="BG1510" s="82" t="s">
        <v>4888</v>
      </c>
      <c r="BH1510" s="82" t="s">
        <v>12434</v>
      </c>
      <c r="BI1510" s="82"/>
      <c r="BJ1510" s="82"/>
      <c r="BK1510" s="82"/>
      <c r="BL1510" s="86">
        <v>262200864</v>
      </c>
      <c r="BM1510" s="82">
        <v>3.3443000000000001</v>
      </c>
      <c r="BN1510" s="82" t="s">
        <v>5002</v>
      </c>
      <c r="BO1510" s="82"/>
      <c r="BP1510" s="88"/>
      <c r="BQ1510" s="88"/>
      <c r="BR1510" s="88"/>
      <c r="BS1510" s="82"/>
      <c r="BT1510" s="85"/>
    </row>
    <row r="1511" spans="1:72" hidden="1">
      <c r="A1511" s="82" t="s">
        <v>12432</v>
      </c>
      <c r="B1511" s="82" t="s">
        <v>12433</v>
      </c>
      <c r="C1511" s="82" t="s">
        <v>988</v>
      </c>
      <c r="D1511" s="82" t="s">
        <v>20215</v>
      </c>
      <c r="E1511" s="82" t="s">
        <v>20216</v>
      </c>
      <c r="F1511" s="82" t="s">
        <v>4978</v>
      </c>
      <c r="G1511" s="83"/>
      <c r="H1511" s="84">
        <v>83565</v>
      </c>
      <c r="I1511" s="85"/>
      <c r="J1511" s="82">
        <v>1566.1</v>
      </c>
      <c r="K1511" s="86">
        <v>0</v>
      </c>
      <c r="L1511" s="82"/>
      <c r="M1511" s="82"/>
      <c r="N1511" s="82"/>
      <c r="O1511" s="82"/>
      <c r="P1511" s="82" t="s">
        <v>5039</v>
      </c>
      <c r="Q1511" s="86"/>
      <c r="R1511" s="82">
        <v>0</v>
      </c>
      <c r="S1511" s="86">
        <v>167130</v>
      </c>
      <c r="T1511" s="83">
        <v>45777</v>
      </c>
      <c r="U1511" s="82">
        <v>100</v>
      </c>
      <c r="V1511" s="82">
        <v>16402</v>
      </c>
      <c r="W1511" s="82" t="s">
        <v>4961</v>
      </c>
      <c r="X1511" s="82">
        <v>1633.4746</v>
      </c>
      <c r="Y1511" s="86">
        <v>136501307.15000001</v>
      </c>
      <c r="Z1511" s="86"/>
      <c r="AA1511" s="82">
        <v>1558.2</v>
      </c>
      <c r="AB1511" s="86">
        <v>0.51</v>
      </c>
      <c r="AC1511" s="86">
        <v>130871146.5</v>
      </c>
      <c r="AD1511" s="86">
        <v>130871146.5</v>
      </c>
      <c r="AE1511" s="86">
        <v>0</v>
      </c>
      <c r="AF1511" s="86">
        <v>-5630160.6500000004</v>
      </c>
      <c r="AG1511" s="86">
        <v>-6290324.1500000004</v>
      </c>
      <c r="AH1511" s="86">
        <v>660163.5</v>
      </c>
      <c r="AI1511" s="86"/>
      <c r="AJ1511" s="86">
        <v>7840166617.6999998</v>
      </c>
      <c r="AK1511" s="82">
        <v>1.6692</v>
      </c>
      <c r="AL1511" s="82" t="s">
        <v>5048</v>
      </c>
      <c r="AM1511" s="82" t="s">
        <v>4979</v>
      </c>
      <c r="AN1511" s="82">
        <v>6092</v>
      </c>
      <c r="AO1511" s="82" t="s">
        <v>5041</v>
      </c>
      <c r="AP1511" s="82"/>
      <c r="AQ1511" s="83"/>
      <c r="AR1511" s="83"/>
      <c r="AS1511" s="82">
        <v>0</v>
      </c>
      <c r="AT1511" s="82"/>
      <c r="AU1511" s="83">
        <v>45777</v>
      </c>
      <c r="AV1511" s="82" t="s">
        <v>4979</v>
      </c>
      <c r="AW1511" s="82">
        <v>2</v>
      </c>
      <c r="AX1511" s="83"/>
      <c r="AY1511" s="82" t="s">
        <v>4963</v>
      </c>
      <c r="AZ1511" s="82">
        <v>1</v>
      </c>
      <c r="BA1511" s="82"/>
      <c r="BB1511" s="82"/>
      <c r="BC1511" s="87"/>
      <c r="BD1511" s="87"/>
      <c r="BE1511" s="87"/>
      <c r="BF1511" s="87"/>
      <c r="BG1511" s="82" t="s">
        <v>4888</v>
      </c>
      <c r="BH1511" s="82" t="s">
        <v>12434</v>
      </c>
      <c r="BI1511" s="82"/>
      <c r="BJ1511" s="82"/>
      <c r="BK1511" s="82"/>
      <c r="BL1511" s="86">
        <v>130871146.5</v>
      </c>
      <c r="BM1511" s="82">
        <v>1.6692</v>
      </c>
      <c r="BN1511" s="82" t="s">
        <v>5002</v>
      </c>
      <c r="BO1511" s="82"/>
      <c r="BP1511" s="88"/>
      <c r="BQ1511" s="88"/>
      <c r="BR1511" s="88"/>
      <c r="BS1511" s="82"/>
      <c r="BT1511" s="85"/>
    </row>
    <row r="1512" spans="1:72" hidden="1">
      <c r="A1512" s="82" t="s">
        <v>12432</v>
      </c>
      <c r="B1512" s="82" t="s">
        <v>12433</v>
      </c>
      <c r="C1512" s="82" t="s">
        <v>1035</v>
      </c>
      <c r="D1512" s="82" t="s">
        <v>5750</v>
      </c>
      <c r="E1512" s="82" t="s">
        <v>8673</v>
      </c>
      <c r="F1512" s="82" t="s">
        <v>4978</v>
      </c>
      <c r="G1512" s="83"/>
      <c r="H1512" s="84">
        <v>3209</v>
      </c>
      <c r="I1512" s="85"/>
      <c r="J1512" s="82">
        <v>8116</v>
      </c>
      <c r="K1512" s="86">
        <v>0</v>
      </c>
      <c r="L1512" s="82"/>
      <c r="M1512" s="82"/>
      <c r="N1512" s="82"/>
      <c r="O1512" s="82"/>
      <c r="P1512" s="82" t="s">
        <v>8674</v>
      </c>
      <c r="Q1512" s="86"/>
      <c r="R1512" s="82">
        <v>0</v>
      </c>
      <c r="S1512" s="86">
        <v>6418</v>
      </c>
      <c r="T1512" s="83">
        <v>45777</v>
      </c>
      <c r="U1512" s="82">
        <v>100</v>
      </c>
      <c r="V1512" s="82">
        <v>6580</v>
      </c>
      <c r="W1512" s="82" t="s">
        <v>4961</v>
      </c>
      <c r="X1512" s="82">
        <v>7040.8361000000004</v>
      </c>
      <c r="Y1512" s="86">
        <v>22594043.039999999</v>
      </c>
      <c r="Z1512" s="86"/>
      <c r="AA1512" s="82">
        <v>8199</v>
      </c>
      <c r="AB1512" s="86">
        <v>-1.01</v>
      </c>
      <c r="AC1512" s="86">
        <v>26044244</v>
      </c>
      <c r="AD1512" s="86">
        <v>26044244</v>
      </c>
      <c r="AE1512" s="86">
        <v>0</v>
      </c>
      <c r="AF1512" s="86">
        <v>3450200.96</v>
      </c>
      <c r="AG1512" s="86">
        <v>3716547.96</v>
      </c>
      <c r="AH1512" s="86">
        <v>-266347</v>
      </c>
      <c r="AI1512" s="86"/>
      <c r="AJ1512" s="86">
        <v>7840166617.6999998</v>
      </c>
      <c r="AK1512" s="82">
        <v>0.3322</v>
      </c>
      <c r="AL1512" s="82" t="s">
        <v>8675</v>
      </c>
      <c r="AM1512" s="82" t="s">
        <v>4979</v>
      </c>
      <c r="AN1512" s="82">
        <v>6780</v>
      </c>
      <c r="AO1512" s="82" t="s">
        <v>8674</v>
      </c>
      <c r="AP1512" s="82"/>
      <c r="AQ1512" s="83"/>
      <c r="AR1512" s="83"/>
      <c r="AS1512" s="82">
        <v>0</v>
      </c>
      <c r="AT1512" s="82"/>
      <c r="AU1512" s="83">
        <v>45777</v>
      </c>
      <c r="AV1512" s="82" t="s">
        <v>4979</v>
      </c>
      <c r="AW1512" s="82">
        <v>2</v>
      </c>
      <c r="AX1512" s="83"/>
      <c r="AY1512" s="82" t="s">
        <v>4963</v>
      </c>
      <c r="AZ1512" s="82">
        <v>1</v>
      </c>
      <c r="BA1512" s="82"/>
      <c r="BB1512" s="82"/>
      <c r="BC1512" s="87"/>
      <c r="BD1512" s="87"/>
      <c r="BE1512" s="87"/>
      <c r="BF1512" s="87"/>
      <c r="BG1512" s="82" t="s">
        <v>4888</v>
      </c>
      <c r="BH1512" s="82" t="s">
        <v>12434</v>
      </c>
      <c r="BI1512" s="82"/>
      <c r="BJ1512" s="82"/>
      <c r="BK1512" s="82"/>
      <c r="BL1512" s="86">
        <v>26044244</v>
      </c>
      <c r="BM1512" s="82">
        <v>0.3322</v>
      </c>
      <c r="BN1512" s="82" t="s">
        <v>4980</v>
      </c>
      <c r="BO1512" s="82"/>
      <c r="BP1512" s="88"/>
      <c r="BQ1512" s="88"/>
      <c r="BR1512" s="88"/>
      <c r="BS1512" s="82"/>
      <c r="BT1512" s="85"/>
    </row>
    <row r="1513" spans="1:72" hidden="1">
      <c r="A1513" s="82" t="s">
        <v>12432</v>
      </c>
      <c r="B1513" s="82" t="s">
        <v>12433</v>
      </c>
      <c r="C1513" s="82" t="s">
        <v>1087</v>
      </c>
      <c r="D1513" s="82" t="s">
        <v>5133</v>
      </c>
      <c r="E1513" s="82" t="s">
        <v>5134</v>
      </c>
      <c r="F1513" s="82" t="s">
        <v>4978</v>
      </c>
      <c r="G1513" s="83"/>
      <c r="H1513" s="84">
        <v>100271</v>
      </c>
      <c r="I1513" s="85"/>
      <c r="J1513" s="82">
        <v>1686.1</v>
      </c>
      <c r="K1513" s="86">
        <v>0</v>
      </c>
      <c r="L1513" s="82"/>
      <c r="M1513" s="82"/>
      <c r="N1513" s="82"/>
      <c r="O1513" s="82"/>
      <c r="P1513" s="82" t="s">
        <v>5086</v>
      </c>
      <c r="Q1513" s="86"/>
      <c r="R1513" s="82">
        <v>0</v>
      </c>
      <c r="S1513" s="86">
        <v>501355</v>
      </c>
      <c r="T1513" s="83">
        <v>45777</v>
      </c>
      <c r="U1513" s="82">
        <v>100</v>
      </c>
      <c r="V1513" s="82">
        <v>37815</v>
      </c>
      <c r="W1513" s="82" t="s">
        <v>4961</v>
      </c>
      <c r="X1513" s="82">
        <v>2262.0848000000001</v>
      </c>
      <c r="Y1513" s="86">
        <v>226821500.47</v>
      </c>
      <c r="Z1513" s="86"/>
      <c r="AA1513" s="82">
        <v>1732.2</v>
      </c>
      <c r="AB1513" s="86">
        <v>-2.66</v>
      </c>
      <c r="AC1513" s="86">
        <v>169066933.09999999</v>
      </c>
      <c r="AD1513" s="86">
        <v>169066933.09999999</v>
      </c>
      <c r="AE1513" s="86">
        <v>0</v>
      </c>
      <c r="AF1513" s="86">
        <v>-57754567.369999997</v>
      </c>
      <c r="AG1513" s="86">
        <v>-53132074.270000003</v>
      </c>
      <c r="AH1513" s="86">
        <v>-4622493.0999999996</v>
      </c>
      <c r="AI1513" s="86"/>
      <c r="AJ1513" s="86">
        <v>7840166617.6999998</v>
      </c>
      <c r="AK1513" s="82">
        <v>2.1564000000000001</v>
      </c>
      <c r="AL1513" s="82" t="s">
        <v>5135</v>
      </c>
      <c r="AM1513" s="82" t="s">
        <v>4979</v>
      </c>
      <c r="AN1513" s="82">
        <v>6815</v>
      </c>
      <c r="AO1513" s="82" t="s">
        <v>5015</v>
      </c>
      <c r="AP1513" s="82"/>
      <c r="AQ1513" s="83"/>
      <c r="AR1513" s="83"/>
      <c r="AS1513" s="82">
        <v>0</v>
      </c>
      <c r="AT1513" s="82"/>
      <c r="AU1513" s="83">
        <v>45777</v>
      </c>
      <c r="AV1513" s="82" t="s">
        <v>4979</v>
      </c>
      <c r="AW1513" s="82">
        <v>5</v>
      </c>
      <c r="AX1513" s="83"/>
      <c r="AY1513" s="82" t="s">
        <v>4963</v>
      </c>
      <c r="AZ1513" s="82">
        <v>1</v>
      </c>
      <c r="BA1513" s="82"/>
      <c r="BB1513" s="82"/>
      <c r="BC1513" s="87"/>
      <c r="BD1513" s="87"/>
      <c r="BE1513" s="87"/>
      <c r="BF1513" s="87"/>
      <c r="BG1513" s="82" t="s">
        <v>4888</v>
      </c>
      <c r="BH1513" s="82" t="s">
        <v>12434</v>
      </c>
      <c r="BI1513" s="82"/>
      <c r="BJ1513" s="82"/>
      <c r="BK1513" s="82"/>
      <c r="BL1513" s="86">
        <v>169066933.09999999</v>
      </c>
      <c r="BM1513" s="82">
        <v>2.1564000000000001</v>
      </c>
      <c r="BN1513" s="82" t="s">
        <v>5002</v>
      </c>
      <c r="BO1513" s="82"/>
      <c r="BP1513" s="88"/>
      <c r="BQ1513" s="88"/>
      <c r="BR1513" s="88"/>
      <c r="BS1513" s="82"/>
      <c r="BT1513" s="85"/>
    </row>
    <row r="1514" spans="1:72" hidden="1">
      <c r="A1514" s="82" t="s">
        <v>12432</v>
      </c>
      <c r="B1514" s="82" t="s">
        <v>12433</v>
      </c>
      <c r="C1514" s="82" t="s">
        <v>1120</v>
      </c>
      <c r="D1514" s="82" t="s">
        <v>5527</v>
      </c>
      <c r="E1514" s="82" t="s">
        <v>8847</v>
      </c>
      <c r="F1514" s="82" t="s">
        <v>4978</v>
      </c>
      <c r="G1514" s="83"/>
      <c r="H1514" s="84">
        <v>163700</v>
      </c>
      <c r="I1514" s="85"/>
      <c r="J1514" s="82">
        <v>453.5</v>
      </c>
      <c r="K1514" s="86">
        <v>0</v>
      </c>
      <c r="L1514" s="82"/>
      <c r="M1514" s="82"/>
      <c r="N1514" s="82"/>
      <c r="O1514" s="82"/>
      <c r="P1514" s="82" t="s">
        <v>5089</v>
      </c>
      <c r="Q1514" s="86"/>
      <c r="R1514" s="82">
        <v>0</v>
      </c>
      <c r="S1514" s="86">
        <v>327400</v>
      </c>
      <c r="T1514" s="83">
        <v>45777</v>
      </c>
      <c r="U1514" s="82">
        <v>100</v>
      </c>
      <c r="V1514" s="82">
        <v>24446</v>
      </c>
      <c r="W1514" s="82" t="s">
        <v>4961</v>
      </c>
      <c r="X1514" s="82">
        <v>523.66729999999995</v>
      </c>
      <c r="Y1514" s="86">
        <v>85724343.040000007</v>
      </c>
      <c r="Z1514" s="86"/>
      <c r="AA1514" s="82">
        <v>468.45</v>
      </c>
      <c r="AB1514" s="86">
        <v>-3.19</v>
      </c>
      <c r="AC1514" s="86">
        <v>74237950</v>
      </c>
      <c r="AD1514" s="86">
        <v>74237950</v>
      </c>
      <c r="AE1514" s="86">
        <v>0</v>
      </c>
      <c r="AF1514" s="86">
        <v>-11486393.039999999</v>
      </c>
      <c r="AG1514" s="86">
        <v>-9039078.0399999991</v>
      </c>
      <c r="AH1514" s="86">
        <v>-2447315</v>
      </c>
      <c r="AI1514" s="86"/>
      <c r="AJ1514" s="86">
        <v>7840166617.6999998</v>
      </c>
      <c r="AK1514" s="82">
        <v>0.94689999999999996</v>
      </c>
      <c r="AL1514" s="82" t="s">
        <v>8848</v>
      </c>
      <c r="AM1514" s="82" t="s">
        <v>4979</v>
      </c>
      <c r="AN1514" s="82">
        <v>6830</v>
      </c>
      <c r="AO1514" s="82" t="s">
        <v>4974</v>
      </c>
      <c r="AP1514" s="82"/>
      <c r="AQ1514" s="83"/>
      <c r="AR1514" s="83"/>
      <c r="AS1514" s="82">
        <v>0</v>
      </c>
      <c r="AT1514" s="82"/>
      <c r="AU1514" s="83">
        <v>45777</v>
      </c>
      <c r="AV1514" s="82" t="s">
        <v>4979</v>
      </c>
      <c r="AW1514" s="82">
        <v>2</v>
      </c>
      <c r="AX1514" s="83"/>
      <c r="AY1514" s="82" t="s">
        <v>4963</v>
      </c>
      <c r="AZ1514" s="82">
        <v>1</v>
      </c>
      <c r="BA1514" s="82"/>
      <c r="BB1514" s="82"/>
      <c r="BC1514" s="87"/>
      <c r="BD1514" s="87"/>
      <c r="BE1514" s="87"/>
      <c r="BF1514" s="87"/>
      <c r="BG1514" s="82" t="s">
        <v>4888</v>
      </c>
      <c r="BH1514" s="82" t="s">
        <v>12434</v>
      </c>
      <c r="BI1514" s="82"/>
      <c r="BJ1514" s="82"/>
      <c r="BK1514" s="82"/>
      <c r="BL1514" s="86">
        <v>74237950</v>
      </c>
      <c r="BM1514" s="82">
        <v>0.94689999999999996</v>
      </c>
      <c r="BN1514" s="82" t="s">
        <v>4975</v>
      </c>
      <c r="BO1514" s="82"/>
      <c r="BP1514" s="88"/>
      <c r="BQ1514" s="88"/>
      <c r="BR1514" s="88"/>
      <c r="BS1514" s="82"/>
      <c r="BT1514" s="85"/>
    </row>
    <row r="1515" spans="1:72" hidden="1">
      <c r="A1515" s="82" t="s">
        <v>12432</v>
      </c>
      <c r="B1515" s="82" t="s">
        <v>12433</v>
      </c>
      <c r="C1515" s="82" t="s">
        <v>1176</v>
      </c>
      <c r="D1515" s="82" t="s">
        <v>5396</v>
      </c>
      <c r="E1515" s="82" t="s">
        <v>8535</v>
      </c>
      <c r="F1515" s="82" t="s">
        <v>4978</v>
      </c>
      <c r="G1515" s="83"/>
      <c r="H1515" s="84">
        <v>51591</v>
      </c>
      <c r="I1515" s="85"/>
      <c r="J1515" s="82">
        <v>3827.4</v>
      </c>
      <c r="K1515" s="86">
        <v>0</v>
      </c>
      <c r="L1515" s="82"/>
      <c r="M1515" s="82"/>
      <c r="N1515" s="82"/>
      <c r="O1515" s="82"/>
      <c r="P1515" s="82" t="s">
        <v>8536</v>
      </c>
      <c r="Q1515" s="86"/>
      <c r="R1515" s="82">
        <v>0</v>
      </c>
      <c r="S1515" s="86">
        <v>103182</v>
      </c>
      <c r="T1515" s="83">
        <v>45777</v>
      </c>
      <c r="U1515" s="82">
        <v>100</v>
      </c>
      <c r="V1515" s="82">
        <v>6598</v>
      </c>
      <c r="W1515" s="82" t="s">
        <v>4961</v>
      </c>
      <c r="X1515" s="82">
        <v>5133.6904000000004</v>
      </c>
      <c r="Y1515" s="86">
        <v>264852219.47999999</v>
      </c>
      <c r="Z1515" s="86"/>
      <c r="AA1515" s="82">
        <v>3852.7</v>
      </c>
      <c r="AB1515" s="86">
        <v>-0.66</v>
      </c>
      <c r="AC1515" s="86">
        <v>197459393.40000001</v>
      </c>
      <c r="AD1515" s="86">
        <v>197459393.40000001</v>
      </c>
      <c r="AE1515" s="86">
        <v>0</v>
      </c>
      <c r="AF1515" s="86">
        <v>-67392826.079999998</v>
      </c>
      <c r="AG1515" s="86">
        <v>-66087573.780000001</v>
      </c>
      <c r="AH1515" s="86">
        <v>-1305252.3</v>
      </c>
      <c r="AI1515" s="86"/>
      <c r="AJ1515" s="86">
        <v>7840166617.6999998</v>
      </c>
      <c r="AK1515" s="82">
        <v>2.5186000000000002</v>
      </c>
      <c r="AL1515" s="82" t="s">
        <v>8537</v>
      </c>
      <c r="AM1515" s="82" t="s">
        <v>4979</v>
      </c>
      <c r="AN1515" s="82">
        <v>6894</v>
      </c>
      <c r="AO1515" s="82" t="s">
        <v>8339</v>
      </c>
      <c r="AP1515" s="82"/>
      <c r="AQ1515" s="83">
        <v>45699</v>
      </c>
      <c r="AR1515" s="83"/>
      <c r="AS1515" s="82">
        <v>0</v>
      </c>
      <c r="AT1515" s="82"/>
      <c r="AU1515" s="83">
        <v>45777</v>
      </c>
      <c r="AV1515" s="82" t="s">
        <v>4979</v>
      </c>
      <c r="AW1515" s="82">
        <v>2</v>
      </c>
      <c r="AX1515" s="83"/>
      <c r="AY1515" s="82" t="s">
        <v>4963</v>
      </c>
      <c r="AZ1515" s="82">
        <v>1</v>
      </c>
      <c r="BA1515" s="82"/>
      <c r="BB1515" s="82"/>
      <c r="BC1515" s="87"/>
      <c r="BD1515" s="87"/>
      <c r="BE1515" s="87"/>
      <c r="BF1515" s="87"/>
      <c r="BG1515" s="82" t="s">
        <v>4888</v>
      </c>
      <c r="BH1515" s="82" t="s">
        <v>12434</v>
      </c>
      <c r="BI1515" s="82"/>
      <c r="BJ1515" s="82"/>
      <c r="BK1515" s="82"/>
      <c r="BL1515" s="86">
        <v>197459393.40000001</v>
      </c>
      <c r="BM1515" s="82">
        <v>2.5186000000000002</v>
      </c>
      <c r="BN1515" s="82" t="s">
        <v>4984</v>
      </c>
      <c r="BO1515" s="82"/>
      <c r="BP1515" s="88"/>
      <c r="BQ1515" s="88"/>
      <c r="BR1515" s="88"/>
      <c r="BS1515" s="82"/>
      <c r="BT1515" s="85"/>
    </row>
    <row r="1516" spans="1:72" hidden="1">
      <c r="A1516" s="82" t="s">
        <v>12432</v>
      </c>
      <c r="B1516" s="82" t="s">
        <v>12433</v>
      </c>
      <c r="C1516" s="82" t="s">
        <v>1130</v>
      </c>
      <c r="D1516" s="82" t="s">
        <v>3366</v>
      </c>
      <c r="E1516" s="82" t="s">
        <v>8815</v>
      </c>
      <c r="F1516" s="82" t="s">
        <v>4978</v>
      </c>
      <c r="G1516" s="83"/>
      <c r="H1516" s="84">
        <v>41447</v>
      </c>
      <c r="I1516" s="85"/>
      <c r="J1516" s="82">
        <v>4487.8999999999996</v>
      </c>
      <c r="K1516" s="86">
        <v>0</v>
      </c>
      <c r="L1516" s="82"/>
      <c r="M1516" s="82"/>
      <c r="N1516" s="82"/>
      <c r="O1516" s="82"/>
      <c r="P1516" s="82" t="s">
        <v>8436</v>
      </c>
      <c r="Q1516" s="86"/>
      <c r="R1516" s="82">
        <v>0</v>
      </c>
      <c r="S1516" s="86">
        <v>207235</v>
      </c>
      <c r="T1516" s="83">
        <v>45777</v>
      </c>
      <c r="U1516" s="82">
        <v>100</v>
      </c>
      <c r="V1516" s="82">
        <v>161974</v>
      </c>
      <c r="W1516" s="82" t="s">
        <v>4961</v>
      </c>
      <c r="X1516" s="82">
        <v>4173.5439999999999</v>
      </c>
      <c r="Y1516" s="86">
        <v>172980876.19</v>
      </c>
      <c r="Z1516" s="86"/>
      <c r="AA1516" s="82">
        <v>4609.3</v>
      </c>
      <c r="AB1516" s="86">
        <v>-2.63</v>
      </c>
      <c r="AC1516" s="86">
        <v>186009991.30000001</v>
      </c>
      <c r="AD1516" s="86">
        <v>186009991.30000001</v>
      </c>
      <c r="AE1516" s="86">
        <v>0</v>
      </c>
      <c r="AF1516" s="86">
        <v>13029115.109999999</v>
      </c>
      <c r="AG1516" s="86">
        <v>18060780.91</v>
      </c>
      <c r="AH1516" s="86">
        <v>-5031665.8</v>
      </c>
      <c r="AI1516" s="86"/>
      <c r="AJ1516" s="86">
        <v>7840166617.6999998</v>
      </c>
      <c r="AK1516" s="82">
        <v>2.3725000000000001</v>
      </c>
      <c r="AL1516" s="82" t="s">
        <v>8816</v>
      </c>
      <c r="AM1516" s="82" t="s">
        <v>4979</v>
      </c>
      <c r="AN1516" s="82">
        <v>786673</v>
      </c>
      <c r="AO1516" s="82" t="s">
        <v>8436</v>
      </c>
      <c r="AP1516" s="82"/>
      <c r="AQ1516" s="83">
        <v>45705</v>
      </c>
      <c r="AR1516" s="83"/>
      <c r="AS1516" s="82">
        <v>0</v>
      </c>
      <c r="AT1516" s="82"/>
      <c r="AU1516" s="83">
        <v>45777</v>
      </c>
      <c r="AV1516" s="82" t="s">
        <v>4979</v>
      </c>
      <c r="AW1516" s="82">
        <v>5</v>
      </c>
      <c r="AX1516" s="83"/>
      <c r="AY1516" s="82" t="s">
        <v>4963</v>
      </c>
      <c r="AZ1516" s="82">
        <v>1</v>
      </c>
      <c r="BA1516" s="82"/>
      <c r="BB1516" s="82"/>
      <c r="BC1516" s="87"/>
      <c r="BD1516" s="87"/>
      <c r="BE1516" s="87"/>
      <c r="BF1516" s="87"/>
      <c r="BG1516" s="82" t="s">
        <v>4888</v>
      </c>
      <c r="BH1516" s="82" t="s">
        <v>12434</v>
      </c>
      <c r="BI1516" s="82"/>
      <c r="BJ1516" s="82"/>
      <c r="BK1516" s="82"/>
      <c r="BL1516" s="86">
        <v>186009991.30000001</v>
      </c>
      <c r="BM1516" s="82">
        <v>2.3725000000000001</v>
      </c>
      <c r="BN1516" s="82" t="s">
        <v>5002</v>
      </c>
      <c r="BO1516" s="82"/>
      <c r="BP1516" s="88"/>
      <c r="BQ1516" s="88"/>
      <c r="BR1516" s="88"/>
      <c r="BS1516" s="82"/>
      <c r="BT1516" s="85"/>
    </row>
    <row r="1517" spans="1:72" hidden="1">
      <c r="A1517" s="82" t="s">
        <v>12432</v>
      </c>
      <c r="B1517" s="82" t="s">
        <v>12433</v>
      </c>
      <c r="C1517" s="82" t="s">
        <v>1208</v>
      </c>
      <c r="D1517" s="82" t="s">
        <v>5263</v>
      </c>
      <c r="E1517" s="82" t="s">
        <v>8328</v>
      </c>
      <c r="F1517" s="82" t="s">
        <v>4978</v>
      </c>
      <c r="G1517" s="83"/>
      <c r="H1517" s="84">
        <v>65154</v>
      </c>
      <c r="I1517" s="85"/>
      <c r="J1517" s="82">
        <v>2342.1</v>
      </c>
      <c r="K1517" s="86">
        <v>0</v>
      </c>
      <c r="L1517" s="82"/>
      <c r="M1517" s="82"/>
      <c r="N1517" s="82"/>
      <c r="O1517" s="82"/>
      <c r="P1517" s="82" t="s">
        <v>8329</v>
      </c>
      <c r="Q1517" s="86"/>
      <c r="R1517" s="82">
        <v>0</v>
      </c>
      <c r="S1517" s="86">
        <v>65154</v>
      </c>
      <c r="T1517" s="83">
        <v>45777</v>
      </c>
      <c r="U1517" s="82">
        <v>100</v>
      </c>
      <c r="V1517" s="82">
        <v>6607</v>
      </c>
      <c r="W1517" s="82" t="s">
        <v>4961</v>
      </c>
      <c r="X1517" s="82">
        <v>2492.6003999999998</v>
      </c>
      <c r="Y1517" s="86">
        <v>162402885.37</v>
      </c>
      <c r="Z1517" s="86"/>
      <c r="AA1517" s="82">
        <v>2321.6999999999998</v>
      </c>
      <c r="AB1517" s="86">
        <v>0.88</v>
      </c>
      <c r="AC1517" s="86">
        <v>152597183.40000001</v>
      </c>
      <c r="AD1517" s="86">
        <v>152597183.40000001</v>
      </c>
      <c r="AE1517" s="86">
        <v>0</v>
      </c>
      <c r="AF1517" s="86">
        <v>-9805701.9700000007</v>
      </c>
      <c r="AG1517" s="86">
        <v>-11134843.57</v>
      </c>
      <c r="AH1517" s="86">
        <v>1329141.6000000001</v>
      </c>
      <c r="AI1517" s="86"/>
      <c r="AJ1517" s="86">
        <v>7840166617.6999998</v>
      </c>
      <c r="AK1517" s="82">
        <v>1.9463999999999999</v>
      </c>
      <c r="AL1517" s="82" t="s">
        <v>8330</v>
      </c>
      <c r="AM1517" s="82" t="s">
        <v>4979</v>
      </c>
      <c r="AN1517" s="82">
        <v>6926</v>
      </c>
      <c r="AO1517" s="82" t="s">
        <v>8329</v>
      </c>
      <c r="AP1517" s="82"/>
      <c r="AQ1517" s="83"/>
      <c r="AR1517" s="83"/>
      <c r="AS1517" s="82">
        <v>0</v>
      </c>
      <c r="AT1517" s="82"/>
      <c r="AU1517" s="83">
        <v>45777</v>
      </c>
      <c r="AV1517" s="82" t="s">
        <v>4979</v>
      </c>
      <c r="AW1517" s="82">
        <v>1</v>
      </c>
      <c r="AX1517" s="83"/>
      <c r="AY1517" s="82" t="s">
        <v>4963</v>
      </c>
      <c r="AZ1517" s="82">
        <v>1</v>
      </c>
      <c r="BA1517" s="82"/>
      <c r="BB1517" s="82"/>
      <c r="BC1517" s="87"/>
      <c r="BD1517" s="87"/>
      <c r="BE1517" s="87"/>
      <c r="BF1517" s="87"/>
      <c r="BG1517" s="82" t="s">
        <v>4888</v>
      </c>
      <c r="BH1517" s="82" t="s">
        <v>12434</v>
      </c>
      <c r="BI1517" s="82"/>
      <c r="BJ1517" s="82"/>
      <c r="BK1517" s="82"/>
      <c r="BL1517" s="86">
        <v>152597183.40000001</v>
      </c>
      <c r="BM1517" s="82">
        <v>1.9463999999999999</v>
      </c>
      <c r="BN1517" s="82" t="s">
        <v>4980</v>
      </c>
      <c r="BO1517" s="82"/>
      <c r="BP1517" s="88"/>
      <c r="BQ1517" s="88"/>
      <c r="BR1517" s="88"/>
      <c r="BS1517" s="82"/>
      <c r="BT1517" s="85"/>
    </row>
    <row r="1518" spans="1:72" hidden="1">
      <c r="A1518" s="82" t="s">
        <v>12432</v>
      </c>
      <c r="B1518" s="82" t="s">
        <v>12433</v>
      </c>
      <c r="C1518" s="82" t="s">
        <v>2293</v>
      </c>
      <c r="D1518" s="82" t="s">
        <v>3413</v>
      </c>
      <c r="E1518" s="82" t="s">
        <v>5136</v>
      </c>
      <c r="F1518" s="82" t="s">
        <v>4978</v>
      </c>
      <c r="G1518" s="83"/>
      <c r="H1518" s="84">
        <v>8969</v>
      </c>
      <c r="I1518" s="85"/>
      <c r="J1518" s="82">
        <v>14529</v>
      </c>
      <c r="K1518" s="86">
        <v>0</v>
      </c>
      <c r="L1518" s="82"/>
      <c r="M1518" s="82"/>
      <c r="N1518" s="82"/>
      <c r="O1518" s="82"/>
      <c r="P1518" s="82" t="s">
        <v>5039</v>
      </c>
      <c r="Q1518" s="86"/>
      <c r="R1518" s="82">
        <v>0</v>
      </c>
      <c r="S1518" s="86">
        <v>17938</v>
      </c>
      <c r="T1518" s="83">
        <v>45777</v>
      </c>
      <c r="U1518" s="82">
        <v>100</v>
      </c>
      <c r="V1518" s="82">
        <v>115414</v>
      </c>
      <c r="W1518" s="82" t="s">
        <v>4961</v>
      </c>
      <c r="X1518" s="82">
        <v>12138.0224</v>
      </c>
      <c r="Y1518" s="86">
        <v>108865922.54000001</v>
      </c>
      <c r="Z1518" s="86"/>
      <c r="AA1518" s="82">
        <v>14391</v>
      </c>
      <c r="AB1518" s="86">
        <v>0.96</v>
      </c>
      <c r="AC1518" s="86">
        <v>130310601</v>
      </c>
      <c r="AD1518" s="86">
        <v>130310601</v>
      </c>
      <c r="AE1518" s="86">
        <v>0</v>
      </c>
      <c r="AF1518" s="86">
        <v>21444678.460000001</v>
      </c>
      <c r="AG1518" s="86">
        <v>20206956.460000001</v>
      </c>
      <c r="AH1518" s="86">
        <v>1237722</v>
      </c>
      <c r="AI1518" s="86"/>
      <c r="AJ1518" s="86">
        <v>7840166617.6999998</v>
      </c>
      <c r="AK1518" s="82">
        <v>1.6620999999999999</v>
      </c>
      <c r="AL1518" s="82" t="s">
        <v>5137</v>
      </c>
      <c r="AM1518" s="82" t="s">
        <v>4979</v>
      </c>
      <c r="AN1518" s="82">
        <v>789130</v>
      </c>
      <c r="AO1518" s="82" t="s">
        <v>5041</v>
      </c>
      <c r="AP1518" s="82"/>
      <c r="AQ1518" s="83"/>
      <c r="AR1518" s="83"/>
      <c r="AS1518" s="82">
        <v>0</v>
      </c>
      <c r="AT1518" s="82"/>
      <c r="AU1518" s="83">
        <v>45777</v>
      </c>
      <c r="AV1518" s="82" t="s">
        <v>4979</v>
      </c>
      <c r="AW1518" s="82">
        <v>2</v>
      </c>
      <c r="AX1518" s="83"/>
      <c r="AY1518" s="82" t="s">
        <v>4963</v>
      </c>
      <c r="AZ1518" s="82">
        <v>1</v>
      </c>
      <c r="BA1518" s="82"/>
      <c r="BB1518" s="82"/>
      <c r="BC1518" s="87"/>
      <c r="BD1518" s="87"/>
      <c r="BE1518" s="87"/>
      <c r="BF1518" s="87"/>
      <c r="BG1518" s="82" t="s">
        <v>4888</v>
      </c>
      <c r="BH1518" s="82" t="s">
        <v>12434</v>
      </c>
      <c r="BI1518" s="82"/>
      <c r="BJ1518" s="82"/>
      <c r="BK1518" s="82"/>
      <c r="BL1518" s="86">
        <v>130310601</v>
      </c>
      <c r="BM1518" s="82">
        <v>1.6620999999999999</v>
      </c>
      <c r="BN1518" s="82" t="s">
        <v>5002</v>
      </c>
      <c r="BO1518" s="82"/>
      <c r="BP1518" s="88"/>
      <c r="BQ1518" s="88"/>
      <c r="BR1518" s="88"/>
      <c r="BS1518" s="82"/>
      <c r="BT1518" s="85"/>
    </row>
    <row r="1519" spans="1:72" hidden="1">
      <c r="A1519" s="82" t="s">
        <v>12432</v>
      </c>
      <c r="B1519" s="82" t="s">
        <v>12433</v>
      </c>
      <c r="C1519" s="82" t="s">
        <v>1238</v>
      </c>
      <c r="D1519" s="82" t="s">
        <v>8726</v>
      </c>
      <c r="E1519" s="82" t="s">
        <v>8727</v>
      </c>
      <c r="F1519" s="82" t="s">
        <v>4978</v>
      </c>
      <c r="G1519" s="83"/>
      <c r="H1519" s="84">
        <v>4210</v>
      </c>
      <c r="I1519" s="85"/>
      <c r="J1519" s="82">
        <v>34520</v>
      </c>
      <c r="K1519" s="86">
        <v>0</v>
      </c>
      <c r="L1519" s="82"/>
      <c r="M1519" s="82"/>
      <c r="N1519" s="82"/>
      <c r="O1519" s="82"/>
      <c r="P1519" s="82" t="s">
        <v>5015</v>
      </c>
      <c r="Q1519" s="86"/>
      <c r="R1519" s="82">
        <v>0</v>
      </c>
      <c r="S1519" s="86">
        <v>42100</v>
      </c>
      <c r="T1519" s="83">
        <v>45777</v>
      </c>
      <c r="U1519" s="82">
        <v>100</v>
      </c>
      <c r="V1519" s="82">
        <v>6610</v>
      </c>
      <c r="W1519" s="82" t="s">
        <v>4961</v>
      </c>
      <c r="X1519" s="82">
        <v>46377.034800000001</v>
      </c>
      <c r="Y1519" s="86">
        <v>195247316.38999999</v>
      </c>
      <c r="Z1519" s="86"/>
      <c r="AA1519" s="82">
        <v>34165</v>
      </c>
      <c r="AB1519" s="86">
        <v>1.04</v>
      </c>
      <c r="AC1519" s="86">
        <v>145329200</v>
      </c>
      <c r="AD1519" s="86">
        <v>145329200</v>
      </c>
      <c r="AE1519" s="86">
        <v>0</v>
      </c>
      <c r="AF1519" s="86">
        <v>-49918116.390000001</v>
      </c>
      <c r="AG1519" s="86">
        <v>-51412666.390000001</v>
      </c>
      <c r="AH1519" s="86">
        <v>1494550</v>
      </c>
      <c r="AI1519" s="86"/>
      <c r="AJ1519" s="86">
        <v>7840166617.6999998</v>
      </c>
      <c r="AK1519" s="82">
        <v>1.8535999999999999</v>
      </c>
      <c r="AL1519" s="82" t="s">
        <v>8728</v>
      </c>
      <c r="AM1519" s="82" t="s">
        <v>4979</v>
      </c>
      <c r="AN1519" s="82">
        <v>6936</v>
      </c>
      <c r="AO1519" s="82" t="s">
        <v>5034</v>
      </c>
      <c r="AP1519" s="82"/>
      <c r="AQ1519" s="83"/>
      <c r="AR1519" s="83"/>
      <c r="AS1519" s="82">
        <v>0</v>
      </c>
      <c r="AT1519" s="82"/>
      <c r="AU1519" s="83">
        <v>45777</v>
      </c>
      <c r="AV1519" s="82" t="s">
        <v>4979</v>
      </c>
      <c r="AW1519" s="82">
        <v>10</v>
      </c>
      <c r="AX1519" s="83"/>
      <c r="AY1519" s="82" t="s">
        <v>4963</v>
      </c>
      <c r="AZ1519" s="82">
        <v>1</v>
      </c>
      <c r="BA1519" s="82"/>
      <c r="BB1519" s="82"/>
      <c r="BC1519" s="87"/>
      <c r="BD1519" s="87"/>
      <c r="BE1519" s="87"/>
      <c r="BF1519" s="87"/>
      <c r="BG1519" s="82" t="s">
        <v>4888</v>
      </c>
      <c r="BH1519" s="82" t="s">
        <v>12434</v>
      </c>
      <c r="BI1519" s="82"/>
      <c r="BJ1519" s="82"/>
      <c r="BK1519" s="82"/>
      <c r="BL1519" s="86">
        <v>145329200</v>
      </c>
      <c r="BM1519" s="82">
        <v>1.8535999999999999</v>
      </c>
      <c r="BN1519" s="82" t="s">
        <v>5002</v>
      </c>
      <c r="BO1519" s="82"/>
      <c r="BP1519" s="88"/>
      <c r="BQ1519" s="88"/>
      <c r="BR1519" s="88"/>
      <c r="BS1519" s="82"/>
      <c r="BT1519" s="85"/>
    </row>
    <row r="1520" spans="1:72" hidden="1">
      <c r="A1520" s="82" t="s">
        <v>12432</v>
      </c>
      <c r="B1520" s="82" t="s">
        <v>12433</v>
      </c>
      <c r="C1520" s="82" t="s">
        <v>1376</v>
      </c>
      <c r="D1520" s="82" t="s">
        <v>10023</v>
      </c>
      <c r="E1520" s="82" t="s">
        <v>10024</v>
      </c>
      <c r="F1520" s="82" t="s">
        <v>4978</v>
      </c>
      <c r="G1520" s="83"/>
      <c r="H1520" s="84">
        <v>34139</v>
      </c>
      <c r="I1520" s="85"/>
      <c r="J1520" s="82">
        <v>3754.9</v>
      </c>
      <c r="K1520" s="86">
        <v>0</v>
      </c>
      <c r="L1520" s="82"/>
      <c r="M1520" s="82"/>
      <c r="N1520" s="82"/>
      <c r="O1520" s="82"/>
      <c r="P1520" s="82" t="s">
        <v>5131</v>
      </c>
      <c r="Q1520" s="86"/>
      <c r="R1520" s="82">
        <v>0</v>
      </c>
      <c r="S1520" s="86">
        <v>341390</v>
      </c>
      <c r="T1520" s="83">
        <v>45777</v>
      </c>
      <c r="U1520" s="82">
        <v>100</v>
      </c>
      <c r="V1520" s="82">
        <v>6640</v>
      </c>
      <c r="W1520" s="82" t="s">
        <v>4961</v>
      </c>
      <c r="X1520" s="82">
        <v>4349.7354999999998</v>
      </c>
      <c r="Y1520" s="86">
        <v>148495620.61000001</v>
      </c>
      <c r="Z1520" s="86"/>
      <c r="AA1520" s="82">
        <v>3769.3</v>
      </c>
      <c r="AB1520" s="86">
        <v>-0.38</v>
      </c>
      <c r="AC1520" s="86">
        <v>128188531.09999999</v>
      </c>
      <c r="AD1520" s="86">
        <v>128188531.09999999</v>
      </c>
      <c r="AE1520" s="86">
        <v>0</v>
      </c>
      <c r="AF1520" s="86">
        <v>-20307089.510000002</v>
      </c>
      <c r="AG1520" s="86">
        <v>-19815487.91</v>
      </c>
      <c r="AH1520" s="86">
        <v>-491601.6</v>
      </c>
      <c r="AI1520" s="86"/>
      <c r="AJ1520" s="86">
        <v>7840166617.6999998</v>
      </c>
      <c r="AK1520" s="82">
        <v>1.635</v>
      </c>
      <c r="AL1520" s="82" t="s">
        <v>10025</v>
      </c>
      <c r="AM1520" s="82" t="s">
        <v>4979</v>
      </c>
      <c r="AN1520" s="82">
        <v>7087</v>
      </c>
      <c r="AO1520" s="82" t="s">
        <v>5015</v>
      </c>
      <c r="AP1520" s="82"/>
      <c r="AQ1520" s="83">
        <v>45622</v>
      </c>
      <c r="AR1520" s="83"/>
      <c r="AS1520" s="82">
        <v>0</v>
      </c>
      <c r="AT1520" s="82"/>
      <c r="AU1520" s="83">
        <v>45777</v>
      </c>
      <c r="AV1520" s="82" t="s">
        <v>4979</v>
      </c>
      <c r="AW1520" s="82">
        <v>10</v>
      </c>
      <c r="AX1520" s="83"/>
      <c r="AY1520" s="82" t="s">
        <v>4963</v>
      </c>
      <c r="AZ1520" s="82">
        <v>1</v>
      </c>
      <c r="BA1520" s="82"/>
      <c r="BB1520" s="82"/>
      <c r="BC1520" s="87"/>
      <c r="BD1520" s="87"/>
      <c r="BE1520" s="87"/>
      <c r="BF1520" s="87"/>
      <c r="BG1520" s="82" t="s">
        <v>4888</v>
      </c>
      <c r="BH1520" s="82" t="s">
        <v>12434</v>
      </c>
      <c r="BI1520" s="82"/>
      <c r="BJ1520" s="82"/>
      <c r="BK1520" s="82"/>
      <c r="BL1520" s="86">
        <v>128188531.09999999</v>
      </c>
      <c r="BM1520" s="82">
        <v>1.635</v>
      </c>
      <c r="BN1520" s="82" t="s">
        <v>5002</v>
      </c>
      <c r="BO1520" s="82"/>
      <c r="BP1520" s="88"/>
      <c r="BQ1520" s="88"/>
      <c r="BR1520" s="88"/>
      <c r="BS1520" s="82"/>
      <c r="BT1520" s="85"/>
    </row>
    <row r="1521" spans="1:72" hidden="1">
      <c r="A1521" s="82" t="s">
        <v>12432</v>
      </c>
      <c r="B1521" s="82" t="s">
        <v>12433</v>
      </c>
      <c r="C1521" s="82" t="s">
        <v>1382</v>
      </c>
      <c r="D1521" s="82" t="s">
        <v>3435</v>
      </c>
      <c r="E1521" s="82" t="s">
        <v>9100</v>
      </c>
      <c r="F1521" s="82" t="s">
        <v>4978</v>
      </c>
      <c r="G1521" s="83"/>
      <c r="H1521" s="84">
        <v>75383</v>
      </c>
      <c r="I1521" s="85"/>
      <c r="J1521" s="82">
        <v>988.8</v>
      </c>
      <c r="K1521" s="86">
        <v>0</v>
      </c>
      <c r="L1521" s="82"/>
      <c r="M1521" s="82"/>
      <c r="N1521" s="82"/>
      <c r="O1521" s="82"/>
      <c r="P1521" s="82" t="s">
        <v>5109</v>
      </c>
      <c r="Q1521" s="86"/>
      <c r="R1521" s="82">
        <v>0</v>
      </c>
      <c r="S1521" s="86">
        <v>150766</v>
      </c>
      <c r="T1521" s="83">
        <v>45777</v>
      </c>
      <c r="U1521" s="82">
        <v>100</v>
      </c>
      <c r="V1521" s="82">
        <v>164927</v>
      </c>
      <c r="W1521" s="82" t="s">
        <v>4961</v>
      </c>
      <c r="X1521" s="82">
        <v>1134.7501</v>
      </c>
      <c r="Y1521" s="86">
        <v>85540866.510000005</v>
      </c>
      <c r="Z1521" s="86"/>
      <c r="AA1521" s="82">
        <v>991.8</v>
      </c>
      <c r="AB1521" s="86">
        <v>-0.3</v>
      </c>
      <c r="AC1521" s="86">
        <v>74538710.400000006</v>
      </c>
      <c r="AD1521" s="86">
        <v>74538710.400000006</v>
      </c>
      <c r="AE1521" s="86">
        <v>0</v>
      </c>
      <c r="AF1521" s="86">
        <v>-11002156.109999999</v>
      </c>
      <c r="AG1521" s="86">
        <v>-10776007.109999999</v>
      </c>
      <c r="AH1521" s="86">
        <v>-226149</v>
      </c>
      <c r="AI1521" s="86"/>
      <c r="AJ1521" s="86">
        <v>7840166617.6999998</v>
      </c>
      <c r="AK1521" s="82">
        <v>0.95069999999999999</v>
      </c>
      <c r="AL1521" s="82" t="s">
        <v>20232</v>
      </c>
      <c r="AM1521" s="82" t="s">
        <v>4979</v>
      </c>
      <c r="AN1521" s="82">
        <v>74444</v>
      </c>
      <c r="AO1521" s="82" t="s">
        <v>5015</v>
      </c>
      <c r="AP1521" s="82"/>
      <c r="AQ1521" s="83"/>
      <c r="AR1521" s="83"/>
      <c r="AS1521" s="82">
        <v>0</v>
      </c>
      <c r="AT1521" s="82"/>
      <c r="AU1521" s="83">
        <v>45777</v>
      </c>
      <c r="AV1521" s="82" t="s">
        <v>4979</v>
      </c>
      <c r="AW1521" s="82">
        <v>2</v>
      </c>
      <c r="AX1521" s="83"/>
      <c r="AY1521" s="82" t="s">
        <v>4963</v>
      </c>
      <c r="AZ1521" s="82">
        <v>1</v>
      </c>
      <c r="BA1521" s="82"/>
      <c r="BB1521" s="82"/>
      <c r="BC1521" s="87"/>
      <c r="BD1521" s="87"/>
      <c r="BE1521" s="87"/>
      <c r="BF1521" s="87"/>
      <c r="BG1521" s="82" t="s">
        <v>4888</v>
      </c>
      <c r="BH1521" s="82" t="s">
        <v>12434</v>
      </c>
      <c r="BI1521" s="82"/>
      <c r="BJ1521" s="82"/>
      <c r="BK1521" s="82"/>
      <c r="BL1521" s="86">
        <v>74538710.400000006</v>
      </c>
      <c r="BM1521" s="82">
        <v>0.95069999999999999</v>
      </c>
      <c r="BN1521" s="82" t="s">
        <v>5002</v>
      </c>
      <c r="BO1521" s="82"/>
      <c r="BP1521" s="88"/>
      <c r="BQ1521" s="88"/>
      <c r="BR1521" s="88"/>
      <c r="BS1521" s="82"/>
      <c r="BT1521" s="85"/>
    </row>
    <row r="1522" spans="1:72" hidden="1">
      <c r="A1522" s="82" t="s">
        <v>12432</v>
      </c>
      <c r="B1522" s="82" t="s">
        <v>12433</v>
      </c>
      <c r="C1522" s="82" t="s">
        <v>1426</v>
      </c>
      <c r="D1522" s="82" t="s">
        <v>3445</v>
      </c>
      <c r="E1522" s="82" t="s">
        <v>9582</v>
      </c>
      <c r="F1522" s="82" t="s">
        <v>4978</v>
      </c>
      <c r="G1522" s="83"/>
      <c r="H1522" s="84">
        <v>81881</v>
      </c>
      <c r="I1522" s="85"/>
      <c r="J1522" s="82">
        <v>1130</v>
      </c>
      <c r="K1522" s="86">
        <v>0</v>
      </c>
      <c r="L1522" s="82"/>
      <c r="M1522" s="82"/>
      <c r="N1522" s="82"/>
      <c r="O1522" s="82"/>
      <c r="P1522" s="82" t="s">
        <v>4987</v>
      </c>
      <c r="Q1522" s="86"/>
      <c r="R1522" s="82">
        <v>0</v>
      </c>
      <c r="S1522" s="86">
        <v>81881</v>
      </c>
      <c r="T1522" s="83">
        <v>45777</v>
      </c>
      <c r="U1522" s="82">
        <v>100</v>
      </c>
      <c r="V1522" s="82">
        <v>171885</v>
      </c>
      <c r="W1522" s="82" t="s">
        <v>4961</v>
      </c>
      <c r="X1522" s="82">
        <v>1501.4949999999999</v>
      </c>
      <c r="Y1522" s="86">
        <v>122943913.97</v>
      </c>
      <c r="Z1522" s="86"/>
      <c r="AA1522" s="82">
        <v>1165.3</v>
      </c>
      <c r="AB1522" s="86">
        <v>-3.03</v>
      </c>
      <c r="AC1522" s="86">
        <v>92525530</v>
      </c>
      <c r="AD1522" s="86">
        <v>92525530</v>
      </c>
      <c r="AE1522" s="86">
        <v>0</v>
      </c>
      <c r="AF1522" s="86">
        <v>-30418383.969999999</v>
      </c>
      <c r="AG1522" s="86">
        <v>-27527984.670000002</v>
      </c>
      <c r="AH1522" s="86">
        <v>-2890399.3</v>
      </c>
      <c r="AI1522" s="86"/>
      <c r="AJ1522" s="86">
        <v>7840166617.6999998</v>
      </c>
      <c r="AK1522" s="82">
        <v>1.1800999999999999</v>
      </c>
      <c r="AL1522" s="82" t="s">
        <v>9583</v>
      </c>
      <c r="AM1522" s="82" t="s">
        <v>4979</v>
      </c>
      <c r="AN1522" s="82">
        <v>799027</v>
      </c>
      <c r="AO1522" s="82" t="s">
        <v>4988</v>
      </c>
      <c r="AP1522" s="82"/>
      <c r="AQ1522" s="83"/>
      <c r="AR1522" s="83"/>
      <c r="AS1522" s="82">
        <v>0</v>
      </c>
      <c r="AT1522" s="82"/>
      <c r="AU1522" s="83">
        <v>45777</v>
      </c>
      <c r="AV1522" s="82" t="s">
        <v>4979</v>
      </c>
      <c r="AW1522" s="82">
        <v>1</v>
      </c>
      <c r="AX1522" s="83"/>
      <c r="AY1522" s="82" t="s">
        <v>4963</v>
      </c>
      <c r="AZ1522" s="82">
        <v>1</v>
      </c>
      <c r="BA1522" s="82"/>
      <c r="BB1522" s="82"/>
      <c r="BC1522" s="87"/>
      <c r="BD1522" s="87"/>
      <c r="BE1522" s="87"/>
      <c r="BF1522" s="87"/>
      <c r="BG1522" s="82" t="s">
        <v>4888</v>
      </c>
      <c r="BH1522" s="82" t="s">
        <v>12434</v>
      </c>
      <c r="BI1522" s="82"/>
      <c r="BJ1522" s="82"/>
      <c r="BK1522" s="82"/>
      <c r="BL1522" s="86">
        <v>92525530</v>
      </c>
      <c r="BM1522" s="82">
        <v>1.1800999999999999</v>
      </c>
      <c r="BN1522" s="82" t="s">
        <v>4988</v>
      </c>
      <c r="BO1522" s="82"/>
      <c r="BP1522" s="88"/>
      <c r="BQ1522" s="88"/>
      <c r="BR1522" s="88"/>
      <c r="BS1522" s="82"/>
      <c r="BT1522" s="85"/>
    </row>
    <row r="1523" spans="1:72" hidden="1">
      <c r="A1523" s="82" t="s">
        <v>12432</v>
      </c>
      <c r="B1523" s="82" t="s">
        <v>12433</v>
      </c>
      <c r="C1523" s="82" t="s">
        <v>1466</v>
      </c>
      <c r="D1523" s="82" t="s">
        <v>8692</v>
      </c>
      <c r="E1523" s="82" t="s">
        <v>8693</v>
      </c>
      <c r="F1523" s="82" t="s">
        <v>4978</v>
      </c>
      <c r="G1523" s="83"/>
      <c r="H1523" s="84">
        <v>23783</v>
      </c>
      <c r="I1523" s="85"/>
      <c r="J1523" s="82">
        <v>1612.4</v>
      </c>
      <c r="K1523" s="86">
        <v>0</v>
      </c>
      <c r="L1523" s="82"/>
      <c r="M1523" s="82"/>
      <c r="N1523" s="82"/>
      <c r="O1523" s="82"/>
      <c r="P1523" s="82" t="s">
        <v>4999</v>
      </c>
      <c r="Q1523" s="86"/>
      <c r="R1523" s="82">
        <v>0</v>
      </c>
      <c r="S1523" s="86">
        <v>23783</v>
      </c>
      <c r="T1523" s="83">
        <v>45777</v>
      </c>
      <c r="U1523" s="82">
        <v>100</v>
      </c>
      <c r="V1523" s="82">
        <v>161690</v>
      </c>
      <c r="W1523" s="82" t="s">
        <v>4961</v>
      </c>
      <c r="X1523" s="82">
        <v>1827.0927999999999</v>
      </c>
      <c r="Y1523" s="86">
        <v>43453748.229999997</v>
      </c>
      <c r="Z1523" s="86"/>
      <c r="AA1523" s="82">
        <v>1585.5</v>
      </c>
      <c r="AB1523" s="86">
        <v>1.7</v>
      </c>
      <c r="AC1523" s="86">
        <v>38347709.200000003</v>
      </c>
      <c r="AD1523" s="86">
        <v>38347709.200000003</v>
      </c>
      <c r="AE1523" s="86">
        <v>0</v>
      </c>
      <c r="AF1523" s="86">
        <v>-5106039.03</v>
      </c>
      <c r="AG1523" s="86">
        <v>-5745801.7300000004</v>
      </c>
      <c r="AH1523" s="86">
        <v>639762.69999999995</v>
      </c>
      <c r="AI1523" s="86"/>
      <c r="AJ1523" s="86">
        <v>7840166617.6999998</v>
      </c>
      <c r="AK1523" s="82">
        <v>0.48909999999999998</v>
      </c>
      <c r="AL1523" s="82" t="s">
        <v>8694</v>
      </c>
      <c r="AM1523" s="82" t="s">
        <v>4979</v>
      </c>
      <c r="AN1523" s="82">
        <v>73476</v>
      </c>
      <c r="AO1523" s="82" t="s">
        <v>5000</v>
      </c>
      <c r="AP1523" s="82"/>
      <c r="AQ1523" s="83">
        <v>45694</v>
      </c>
      <c r="AR1523" s="83"/>
      <c r="AS1523" s="82">
        <v>0</v>
      </c>
      <c r="AT1523" s="82"/>
      <c r="AU1523" s="83">
        <v>45777</v>
      </c>
      <c r="AV1523" s="82" t="s">
        <v>4979</v>
      </c>
      <c r="AW1523" s="82">
        <v>1</v>
      </c>
      <c r="AX1523" s="83"/>
      <c r="AY1523" s="82" t="s">
        <v>4963</v>
      </c>
      <c r="AZ1523" s="82">
        <v>1</v>
      </c>
      <c r="BA1523" s="82"/>
      <c r="BB1523" s="82"/>
      <c r="BC1523" s="87"/>
      <c r="BD1523" s="87"/>
      <c r="BE1523" s="87"/>
      <c r="BF1523" s="87"/>
      <c r="BG1523" s="82" t="s">
        <v>4888</v>
      </c>
      <c r="BH1523" s="82" t="s">
        <v>12434</v>
      </c>
      <c r="BI1523" s="82"/>
      <c r="BJ1523" s="82"/>
      <c r="BK1523" s="82"/>
      <c r="BL1523" s="86">
        <v>38347709.200000003</v>
      </c>
      <c r="BM1523" s="82">
        <v>0.48909999999999998</v>
      </c>
      <c r="BN1523" s="82" t="s">
        <v>4997</v>
      </c>
      <c r="BO1523" s="82"/>
      <c r="BP1523" s="88"/>
      <c r="BQ1523" s="88"/>
      <c r="BR1523" s="88"/>
      <c r="BS1523" s="82"/>
      <c r="BT1523" s="85"/>
    </row>
    <row r="1524" spans="1:72" hidden="1">
      <c r="A1524" s="82" t="s">
        <v>12432</v>
      </c>
      <c r="B1524" s="82" t="s">
        <v>12433</v>
      </c>
      <c r="C1524" s="82" t="s">
        <v>9195</v>
      </c>
      <c r="D1524" s="82" t="s">
        <v>9196</v>
      </c>
      <c r="E1524" s="82" t="s">
        <v>9197</v>
      </c>
      <c r="F1524" s="82" t="s">
        <v>4978</v>
      </c>
      <c r="G1524" s="83"/>
      <c r="H1524" s="84">
        <v>167410</v>
      </c>
      <c r="I1524" s="85"/>
      <c r="J1524" s="82">
        <v>352.5</v>
      </c>
      <c r="K1524" s="86">
        <v>0</v>
      </c>
      <c r="L1524" s="82"/>
      <c r="M1524" s="82"/>
      <c r="N1524" s="82"/>
      <c r="O1524" s="82"/>
      <c r="P1524" s="82" t="s">
        <v>5015</v>
      </c>
      <c r="Q1524" s="86"/>
      <c r="R1524" s="82">
        <v>0</v>
      </c>
      <c r="S1524" s="86">
        <v>334820</v>
      </c>
      <c r="T1524" s="83">
        <v>45777</v>
      </c>
      <c r="U1524" s="82">
        <v>100</v>
      </c>
      <c r="V1524" s="82">
        <v>169117</v>
      </c>
      <c r="W1524" s="82" t="s">
        <v>4961</v>
      </c>
      <c r="X1524" s="82">
        <v>597.51509999999996</v>
      </c>
      <c r="Y1524" s="86">
        <v>100030008.48</v>
      </c>
      <c r="Z1524" s="86"/>
      <c r="AA1524" s="82">
        <v>368.7</v>
      </c>
      <c r="AB1524" s="86">
        <v>-4.3899999999999997</v>
      </c>
      <c r="AC1524" s="86">
        <v>59012025</v>
      </c>
      <c r="AD1524" s="86">
        <v>59012025</v>
      </c>
      <c r="AE1524" s="86">
        <v>0</v>
      </c>
      <c r="AF1524" s="86">
        <v>-41017983.479999997</v>
      </c>
      <c r="AG1524" s="86">
        <v>-38305941.479999997</v>
      </c>
      <c r="AH1524" s="86">
        <v>-2712042</v>
      </c>
      <c r="AI1524" s="86"/>
      <c r="AJ1524" s="86">
        <v>7840166617.6999998</v>
      </c>
      <c r="AK1524" s="82">
        <v>0.75270000000000004</v>
      </c>
      <c r="AL1524" s="82" t="s">
        <v>9376</v>
      </c>
      <c r="AM1524" s="82" t="s">
        <v>4979</v>
      </c>
      <c r="AN1524" s="82">
        <v>798571</v>
      </c>
      <c r="AO1524" s="82" t="s">
        <v>5034</v>
      </c>
      <c r="AP1524" s="82"/>
      <c r="AQ1524" s="83">
        <v>45583</v>
      </c>
      <c r="AR1524" s="83"/>
      <c r="AS1524" s="82">
        <v>0</v>
      </c>
      <c r="AT1524" s="82"/>
      <c r="AU1524" s="83">
        <v>45777</v>
      </c>
      <c r="AV1524" s="82" t="s">
        <v>4979</v>
      </c>
      <c r="AW1524" s="82">
        <v>2</v>
      </c>
      <c r="AX1524" s="83"/>
      <c r="AY1524" s="82" t="s">
        <v>4963</v>
      </c>
      <c r="AZ1524" s="82">
        <v>1</v>
      </c>
      <c r="BA1524" s="82"/>
      <c r="BB1524" s="82"/>
      <c r="BC1524" s="87"/>
      <c r="BD1524" s="87"/>
      <c r="BE1524" s="87"/>
      <c r="BF1524" s="87"/>
      <c r="BG1524" s="82" t="s">
        <v>4888</v>
      </c>
      <c r="BH1524" s="82" t="s">
        <v>12434</v>
      </c>
      <c r="BI1524" s="82"/>
      <c r="BJ1524" s="82"/>
      <c r="BK1524" s="82"/>
      <c r="BL1524" s="86">
        <v>59012025</v>
      </c>
      <c r="BM1524" s="82">
        <v>0.75270000000000004</v>
      </c>
      <c r="BN1524" s="82" t="s">
        <v>5002</v>
      </c>
      <c r="BO1524" s="82"/>
      <c r="BP1524" s="88"/>
      <c r="BQ1524" s="88"/>
      <c r="BR1524" s="88"/>
      <c r="BS1524" s="82"/>
      <c r="BT1524" s="85"/>
    </row>
    <row r="1525" spans="1:72" hidden="1">
      <c r="A1525" s="82" t="s">
        <v>12432</v>
      </c>
      <c r="B1525" s="82" t="s">
        <v>12433</v>
      </c>
      <c r="C1525" s="82" t="s">
        <v>1588</v>
      </c>
      <c r="D1525" s="82" t="s">
        <v>5050</v>
      </c>
      <c r="E1525" s="82" t="s">
        <v>5051</v>
      </c>
      <c r="F1525" s="82" t="s">
        <v>4978</v>
      </c>
      <c r="G1525" s="83"/>
      <c r="H1525" s="84">
        <v>33875</v>
      </c>
      <c r="I1525" s="85"/>
      <c r="J1525" s="82">
        <v>3063.6</v>
      </c>
      <c r="K1525" s="86">
        <v>0</v>
      </c>
      <c r="L1525" s="82"/>
      <c r="M1525" s="82"/>
      <c r="N1525" s="82"/>
      <c r="O1525" s="82"/>
      <c r="P1525" s="82" t="s">
        <v>5052</v>
      </c>
      <c r="Q1525" s="86"/>
      <c r="R1525" s="82">
        <v>0</v>
      </c>
      <c r="S1525" s="86">
        <v>67750</v>
      </c>
      <c r="T1525" s="83">
        <v>45777</v>
      </c>
      <c r="U1525" s="82">
        <v>100</v>
      </c>
      <c r="V1525" s="82">
        <v>16440</v>
      </c>
      <c r="W1525" s="82" t="s">
        <v>4961</v>
      </c>
      <c r="X1525" s="82">
        <v>3925.9472000000001</v>
      </c>
      <c r="Y1525" s="86">
        <v>132991460.22</v>
      </c>
      <c r="Z1525" s="86"/>
      <c r="AA1525" s="82">
        <v>3037.9</v>
      </c>
      <c r="AB1525" s="86">
        <v>0.85</v>
      </c>
      <c r="AC1525" s="86">
        <v>103779450</v>
      </c>
      <c r="AD1525" s="86">
        <v>103779450</v>
      </c>
      <c r="AE1525" s="86">
        <v>0</v>
      </c>
      <c r="AF1525" s="86">
        <v>-29212010.219999999</v>
      </c>
      <c r="AG1525" s="86">
        <v>-30082597.719999999</v>
      </c>
      <c r="AH1525" s="86">
        <v>870587.5</v>
      </c>
      <c r="AI1525" s="86"/>
      <c r="AJ1525" s="86">
        <v>7840166617.6999998</v>
      </c>
      <c r="AK1525" s="82">
        <v>1.3237000000000001</v>
      </c>
      <c r="AL1525" s="82" t="s">
        <v>5053</v>
      </c>
      <c r="AM1525" s="82" t="s">
        <v>4979</v>
      </c>
      <c r="AN1525" s="82">
        <v>73472</v>
      </c>
      <c r="AO1525" s="82" t="s">
        <v>5015</v>
      </c>
      <c r="AP1525" s="82"/>
      <c r="AQ1525" s="83">
        <v>45681</v>
      </c>
      <c r="AR1525" s="83"/>
      <c r="AS1525" s="82">
        <v>0</v>
      </c>
      <c r="AT1525" s="82"/>
      <c r="AU1525" s="83">
        <v>45777</v>
      </c>
      <c r="AV1525" s="82" t="s">
        <v>4979</v>
      </c>
      <c r="AW1525" s="82">
        <v>2</v>
      </c>
      <c r="AX1525" s="83"/>
      <c r="AY1525" s="82" t="s">
        <v>4963</v>
      </c>
      <c r="AZ1525" s="82">
        <v>1</v>
      </c>
      <c r="BA1525" s="82"/>
      <c r="BB1525" s="82"/>
      <c r="BC1525" s="87"/>
      <c r="BD1525" s="87"/>
      <c r="BE1525" s="87"/>
      <c r="BF1525" s="87"/>
      <c r="BG1525" s="82" t="s">
        <v>4888</v>
      </c>
      <c r="BH1525" s="82" t="s">
        <v>12434</v>
      </c>
      <c r="BI1525" s="82"/>
      <c r="BJ1525" s="82"/>
      <c r="BK1525" s="82"/>
      <c r="BL1525" s="86">
        <v>103779450</v>
      </c>
      <c r="BM1525" s="82">
        <v>1.3237000000000001</v>
      </c>
      <c r="BN1525" s="82" t="s">
        <v>5002</v>
      </c>
      <c r="BO1525" s="82"/>
      <c r="BP1525" s="88"/>
      <c r="BQ1525" s="88"/>
      <c r="BR1525" s="88"/>
      <c r="BS1525" s="82"/>
      <c r="BT1525" s="85"/>
    </row>
    <row r="1526" spans="1:72" hidden="1">
      <c r="A1526" s="82" t="s">
        <v>12432</v>
      </c>
      <c r="B1526" s="82" t="s">
        <v>12433</v>
      </c>
      <c r="C1526" s="82" t="s">
        <v>3443</v>
      </c>
      <c r="D1526" s="82" t="s">
        <v>5073</v>
      </c>
      <c r="E1526" s="82" t="s">
        <v>5074</v>
      </c>
      <c r="F1526" s="82" t="s">
        <v>4978</v>
      </c>
      <c r="G1526" s="83"/>
      <c r="H1526" s="84">
        <v>27363</v>
      </c>
      <c r="I1526" s="85"/>
      <c r="J1526" s="82">
        <v>2075.1</v>
      </c>
      <c r="K1526" s="86">
        <v>0</v>
      </c>
      <c r="L1526" s="82"/>
      <c r="M1526" s="82"/>
      <c r="N1526" s="82"/>
      <c r="O1526" s="82"/>
      <c r="P1526" s="82" t="s">
        <v>5015</v>
      </c>
      <c r="Q1526" s="86"/>
      <c r="R1526" s="82">
        <v>0</v>
      </c>
      <c r="S1526" s="86">
        <v>273630</v>
      </c>
      <c r="T1526" s="83">
        <v>45777</v>
      </c>
      <c r="U1526" s="82">
        <v>100</v>
      </c>
      <c r="V1526" s="82">
        <v>148890</v>
      </c>
      <c r="W1526" s="82" t="s">
        <v>4961</v>
      </c>
      <c r="X1526" s="82">
        <v>3120.1824000000001</v>
      </c>
      <c r="Y1526" s="86">
        <v>85377551</v>
      </c>
      <c r="Z1526" s="86"/>
      <c r="AA1526" s="82">
        <v>2113.9</v>
      </c>
      <c r="AB1526" s="86">
        <v>-1.84</v>
      </c>
      <c r="AC1526" s="86">
        <v>56780961.299999997</v>
      </c>
      <c r="AD1526" s="86">
        <v>56780961.299999997</v>
      </c>
      <c r="AE1526" s="86">
        <v>0</v>
      </c>
      <c r="AF1526" s="86">
        <v>-28596589.699999999</v>
      </c>
      <c r="AG1526" s="86">
        <v>-27534905.300000001</v>
      </c>
      <c r="AH1526" s="86">
        <v>-1061684.3999999999</v>
      </c>
      <c r="AI1526" s="86"/>
      <c r="AJ1526" s="86">
        <v>7840166617.6999998</v>
      </c>
      <c r="AK1526" s="82">
        <v>0.72419999999999995</v>
      </c>
      <c r="AL1526" s="82" t="s">
        <v>5075</v>
      </c>
      <c r="AM1526" s="82" t="s">
        <v>488</v>
      </c>
      <c r="AN1526" s="82">
        <v>7230</v>
      </c>
      <c r="AO1526" s="82" t="s">
        <v>5034</v>
      </c>
      <c r="AP1526" s="82"/>
      <c r="AQ1526" s="83"/>
      <c r="AR1526" s="83"/>
      <c r="AS1526" s="82">
        <v>0</v>
      </c>
      <c r="AT1526" s="82"/>
      <c r="AU1526" s="83">
        <v>45777</v>
      </c>
      <c r="AV1526" s="82" t="s">
        <v>4979</v>
      </c>
      <c r="AW1526" s="82">
        <v>10</v>
      </c>
      <c r="AX1526" s="83"/>
      <c r="AY1526" s="82" t="s">
        <v>4963</v>
      </c>
      <c r="AZ1526" s="82">
        <v>1</v>
      </c>
      <c r="BA1526" s="82"/>
      <c r="BB1526" s="82"/>
      <c r="BC1526" s="87"/>
      <c r="BD1526" s="87"/>
      <c r="BE1526" s="87"/>
      <c r="BF1526" s="87"/>
      <c r="BG1526" s="82" t="s">
        <v>4888</v>
      </c>
      <c r="BH1526" s="82" t="s">
        <v>12434</v>
      </c>
      <c r="BI1526" s="82"/>
      <c r="BJ1526" s="82"/>
      <c r="BK1526" s="82"/>
      <c r="BL1526" s="86">
        <v>56780961.299999997</v>
      </c>
      <c r="BM1526" s="82">
        <v>0.72419999999999995</v>
      </c>
      <c r="BN1526" s="82" t="s">
        <v>5002</v>
      </c>
      <c r="BO1526" s="82"/>
      <c r="BP1526" s="88"/>
      <c r="BQ1526" s="88"/>
      <c r="BR1526" s="88"/>
      <c r="BS1526" s="82"/>
      <c r="BT1526" s="85"/>
    </row>
    <row r="1527" spans="1:72" hidden="1">
      <c r="A1527" s="82" t="s">
        <v>12432</v>
      </c>
      <c r="B1527" s="82" t="s">
        <v>12433</v>
      </c>
      <c r="C1527" s="82" t="s">
        <v>1618</v>
      </c>
      <c r="D1527" s="82" t="s">
        <v>5138</v>
      </c>
      <c r="E1527" s="82" t="s">
        <v>5139</v>
      </c>
      <c r="F1527" s="82" t="s">
        <v>4978</v>
      </c>
      <c r="G1527" s="83"/>
      <c r="H1527" s="84">
        <v>118317</v>
      </c>
      <c r="I1527" s="85"/>
      <c r="J1527" s="82">
        <v>746.5</v>
      </c>
      <c r="K1527" s="86">
        <v>0</v>
      </c>
      <c r="L1527" s="82"/>
      <c r="M1527" s="82"/>
      <c r="N1527" s="82"/>
      <c r="O1527" s="82"/>
      <c r="P1527" s="82" t="s">
        <v>5131</v>
      </c>
      <c r="Q1527" s="86"/>
      <c r="R1527" s="82">
        <v>0</v>
      </c>
      <c r="S1527" s="86">
        <v>236634</v>
      </c>
      <c r="T1527" s="83">
        <v>45777</v>
      </c>
      <c r="U1527" s="82">
        <v>100</v>
      </c>
      <c r="V1527" s="82">
        <v>24677</v>
      </c>
      <c r="W1527" s="82" t="s">
        <v>4961</v>
      </c>
      <c r="X1527" s="82">
        <v>994.39509999999996</v>
      </c>
      <c r="Y1527" s="86">
        <v>117653850.2</v>
      </c>
      <c r="Z1527" s="86"/>
      <c r="AA1527" s="82">
        <v>748.5</v>
      </c>
      <c r="AB1527" s="86">
        <v>-0.27</v>
      </c>
      <c r="AC1527" s="86">
        <v>88323640.5</v>
      </c>
      <c r="AD1527" s="86">
        <v>88323640.5</v>
      </c>
      <c r="AE1527" s="86">
        <v>0</v>
      </c>
      <c r="AF1527" s="86">
        <v>-29330209.699999999</v>
      </c>
      <c r="AG1527" s="86">
        <v>-29093575.699999999</v>
      </c>
      <c r="AH1527" s="86">
        <v>-236634</v>
      </c>
      <c r="AI1527" s="86"/>
      <c r="AJ1527" s="86">
        <v>7840166617.6999998</v>
      </c>
      <c r="AK1527" s="82">
        <v>1.1266</v>
      </c>
      <c r="AL1527" s="82" t="s">
        <v>5140</v>
      </c>
      <c r="AM1527" s="82" t="s">
        <v>4979</v>
      </c>
      <c r="AN1527" s="82">
        <v>7250</v>
      </c>
      <c r="AO1527" s="82" t="s">
        <v>5015</v>
      </c>
      <c r="AP1527" s="82"/>
      <c r="AQ1527" s="83">
        <v>45708</v>
      </c>
      <c r="AR1527" s="83"/>
      <c r="AS1527" s="82">
        <v>0</v>
      </c>
      <c r="AT1527" s="82"/>
      <c r="AU1527" s="83">
        <v>45777</v>
      </c>
      <c r="AV1527" s="82" t="s">
        <v>4979</v>
      </c>
      <c r="AW1527" s="82">
        <v>2</v>
      </c>
      <c r="AX1527" s="83"/>
      <c r="AY1527" s="82" t="s">
        <v>4963</v>
      </c>
      <c r="AZ1527" s="82">
        <v>1</v>
      </c>
      <c r="BA1527" s="82"/>
      <c r="BB1527" s="82"/>
      <c r="BC1527" s="87"/>
      <c r="BD1527" s="87"/>
      <c r="BE1527" s="87"/>
      <c r="BF1527" s="87"/>
      <c r="BG1527" s="82" t="s">
        <v>4888</v>
      </c>
      <c r="BH1527" s="82" t="s">
        <v>12434</v>
      </c>
      <c r="BI1527" s="82"/>
      <c r="BJ1527" s="82"/>
      <c r="BK1527" s="82"/>
      <c r="BL1527" s="86">
        <v>88323640.5</v>
      </c>
      <c r="BM1527" s="82">
        <v>1.1266</v>
      </c>
      <c r="BN1527" s="82" t="s">
        <v>5002</v>
      </c>
      <c r="BO1527" s="82"/>
      <c r="BP1527" s="88"/>
      <c r="BQ1527" s="88"/>
      <c r="BR1527" s="88"/>
      <c r="BS1527" s="82"/>
      <c r="BT1527" s="85"/>
    </row>
    <row r="1528" spans="1:72" hidden="1">
      <c r="A1528" s="82" t="s">
        <v>12432</v>
      </c>
      <c r="B1528" s="82" t="s">
        <v>12433</v>
      </c>
      <c r="C1528" s="82" t="s">
        <v>1622</v>
      </c>
      <c r="D1528" s="82" t="s">
        <v>8827</v>
      </c>
      <c r="E1528" s="82" t="s">
        <v>8828</v>
      </c>
      <c r="F1528" s="82" t="s">
        <v>4978</v>
      </c>
      <c r="G1528" s="83"/>
      <c r="H1528" s="84">
        <v>114421</v>
      </c>
      <c r="I1528" s="85"/>
      <c r="J1528" s="82">
        <v>1131.5999999999999</v>
      </c>
      <c r="K1528" s="86">
        <v>0</v>
      </c>
      <c r="L1528" s="82"/>
      <c r="M1528" s="82"/>
      <c r="N1528" s="82"/>
      <c r="O1528" s="82"/>
      <c r="P1528" s="82" t="s">
        <v>5131</v>
      </c>
      <c r="Q1528" s="86"/>
      <c r="R1528" s="82">
        <v>0</v>
      </c>
      <c r="S1528" s="86">
        <v>228842</v>
      </c>
      <c r="T1528" s="83">
        <v>45777</v>
      </c>
      <c r="U1528" s="82">
        <v>100</v>
      </c>
      <c r="V1528" s="82">
        <v>24519</v>
      </c>
      <c r="W1528" s="82" t="s">
        <v>4961</v>
      </c>
      <c r="X1528" s="82">
        <v>1224.4458</v>
      </c>
      <c r="Y1528" s="86">
        <v>140102318.05000001</v>
      </c>
      <c r="Z1528" s="86"/>
      <c r="AA1528" s="82">
        <v>1140.4000000000001</v>
      </c>
      <c r="AB1528" s="86">
        <v>-0.77</v>
      </c>
      <c r="AC1528" s="86">
        <v>129478803.59999999</v>
      </c>
      <c r="AD1528" s="86">
        <v>129478803.59999999</v>
      </c>
      <c r="AE1528" s="86">
        <v>0</v>
      </c>
      <c r="AF1528" s="86">
        <v>-10623514.449999999</v>
      </c>
      <c r="AG1528" s="86">
        <v>-9616609.6500000004</v>
      </c>
      <c r="AH1528" s="86">
        <v>-1006904.8</v>
      </c>
      <c r="AI1528" s="86"/>
      <c r="AJ1528" s="86">
        <v>7840166617.6999998</v>
      </c>
      <c r="AK1528" s="82">
        <v>1.6515</v>
      </c>
      <c r="AL1528" s="82" t="s">
        <v>8829</v>
      </c>
      <c r="AM1528" s="82" t="s">
        <v>4979</v>
      </c>
      <c r="AN1528" s="82">
        <v>7251</v>
      </c>
      <c r="AO1528" s="82" t="s">
        <v>5015</v>
      </c>
      <c r="AP1528" s="82"/>
      <c r="AQ1528" s="83">
        <v>45694</v>
      </c>
      <c r="AR1528" s="83"/>
      <c r="AS1528" s="82">
        <v>0</v>
      </c>
      <c r="AT1528" s="82"/>
      <c r="AU1528" s="83">
        <v>45777</v>
      </c>
      <c r="AV1528" s="82" t="s">
        <v>4979</v>
      </c>
      <c r="AW1528" s="82">
        <v>2</v>
      </c>
      <c r="AX1528" s="83"/>
      <c r="AY1528" s="82" t="s">
        <v>4963</v>
      </c>
      <c r="AZ1528" s="82">
        <v>1</v>
      </c>
      <c r="BA1528" s="82"/>
      <c r="BB1528" s="82"/>
      <c r="BC1528" s="87"/>
      <c r="BD1528" s="87"/>
      <c r="BE1528" s="87"/>
      <c r="BF1528" s="87"/>
      <c r="BG1528" s="82" t="s">
        <v>4888</v>
      </c>
      <c r="BH1528" s="82" t="s">
        <v>12434</v>
      </c>
      <c r="BI1528" s="82"/>
      <c r="BJ1528" s="82"/>
      <c r="BK1528" s="82"/>
      <c r="BL1528" s="86">
        <v>129478803.59999999</v>
      </c>
      <c r="BM1528" s="82">
        <v>1.6515</v>
      </c>
      <c r="BN1528" s="82" t="s">
        <v>5002</v>
      </c>
      <c r="BO1528" s="82"/>
      <c r="BP1528" s="88"/>
      <c r="BQ1528" s="88"/>
      <c r="BR1528" s="88"/>
      <c r="BS1528" s="82"/>
      <c r="BT1528" s="85"/>
    </row>
    <row r="1529" spans="1:72" hidden="1">
      <c r="A1529" s="82" t="s">
        <v>12432</v>
      </c>
      <c r="B1529" s="82" t="s">
        <v>12433</v>
      </c>
      <c r="C1529" s="82" t="s">
        <v>9622</v>
      </c>
      <c r="D1529" s="82" t="s">
        <v>3427</v>
      </c>
      <c r="E1529" s="82" t="s">
        <v>5142</v>
      </c>
      <c r="F1529" s="82" t="s">
        <v>4978</v>
      </c>
      <c r="G1529" s="83"/>
      <c r="H1529" s="84">
        <v>115601</v>
      </c>
      <c r="I1529" s="85"/>
      <c r="J1529" s="82">
        <v>732.65</v>
      </c>
      <c r="K1529" s="86">
        <v>0</v>
      </c>
      <c r="L1529" s="82"/>
      <c r="M1529" s="82"/>
      <c r="N1529" s="82"/>
      <c r="O1529" s="82"/>
      <c r="P1529" s="82" t="s">
        <v>5131</v>
      </c>
      <c r="Q1529" s="86"/>
      <c r="R1529" s="82">
        <v>0</v>
      </c>
      <c r="S1529" s="86">
        <v>231202</v>
      </c>
      <c r="T1529" s="83">
        <v>45777</v>
      </c>
      <c r="U1529" s="82">
        <v>100</v>
      </c>
      <c r="V1529" s="82">
        <v>172556</v>
      </c>
      <c r="W1529" s="82" t="s">
        <v>4961</v>
      </c>
      <c r="X1529" s="82">
        <v>800.01980000000003</v>
      </c>
      <c r="Y1529" s="86">
        <v>92483090.829999998</v>
      </c>
      <c r="Z1529" s="86"/>
      <c r="AA1529" s="82">
        <v>747.6</v>
      </c>
      <c r="AB1529" s="86">
        <v>-2</v>
      </c>
      <c r="AC1529" s="86">
        <v>84695072.650000006</v>
      </c>
      <c r="AD1529" s="86">
        <v>84695072.650000006</v>
      </c>
      <c r="AE1529" s="86">
        <v>0</v>
      </c>
      <c r="AF1529" s="86">
        <v>-7788018.1799999997</v>
      </c>
      <c r="AG1529" s="86">
        <v>-6059783.2300000004</v>
      </c>
      <c r="AH1529" s="86">
        <v>-1728234.95</v>
      </c>
      <c r="AI1529" s="86"/>
      <c r="AJ1529" s="86">
        <v>7840166617.6999998</v>
      </c>
      <c r="AK1529" s="82">
        <v>1.0803</v>
      </c>
      <c r="AL1529" s="82" t="s">
        <v>5143</v>
      </c>
      <c r="AM1529" s="82" t="s">
        <v>4979</v>
      </c>
      <c r="AN1529" s="82">
        <v>7286</v>
      </c>
      <c r="AO1529" s="82" t="s">
        <v>5015</v>
      </c>
      <c r="AP1529" s="82"/>
      <c r="AQ1529" s="83"/>
      <c r="AR1529" s="83"/>
      <c r="AS1529" s="82">
        <v>0</v>
      </c>
      <c r="AT1529" s="82"/>
      <c r="AU1529" s="83">
        <v>45777</v>
      </c>
      <c r="AV1529" s="82" t="s">
        <v>4979</v>
      </c>
      <c r="AW1529" s="82">
        <v>2</v>
      </c>
      <c r="AX1529" s="83"/>
      <c r="AY1529" s="82" t="s">
        <v>4963</v>
      </c>
      <c r="AZ1529" s="82">
        <v>1</v>
      </c>
      <c r="BA1529" s="82"/>
      <c r="BB1529" s="82"/>
      <c r="BC1529" s="87"/>
      <c r="BD1529" s="87"/>
      <c r="BE1529" s="87"/>
      <c r="BF1529" s="87"/>
      <c r="BG1529" s="82" t="s">
        <v>4888</v>
      </c>
      <c r="BH1529" s="82" t="s">
        <v>12434</v>
      </c>
      <c r="BI1529" s="82"/>
      <c r="BJ1529" s="82"/>
      <c r="BK1529" s="82"/>
      <c r="BL1529" s="86">
        <v>84695072.650000006</v>
      </c>
      <c r="BM1529" s="82">
        <v>1.0803</v>
      </c>
      <c r="BN1529" s="82" t="s">
        <v>5002</v>
      </c>
      <c r="BO1529" s="82"/>
      <c r="BP1529" s="88"/>
      <c r="BQ1529" s="88"/>
      <c r="BR1529" s="88"/>
      <c r="BS1529" s="82"/>
      <c r="BT1529" s="85"/>
    </row>
    <row r="1530" spans="1:72" hidden="1">
      <c r="A1530" s="82" t="s">
        <v>12432</v>
      </c>
      <c r="B1530" s="82" t="s">
        <v>12433</v>
      </c>
      <c r="C1530" s="82" t="s">
        <v>1761</v>
      </c>
      <c r="D1530" s="82" t="s">
        <v>5302</v>
      </c>
      <c r="E1530" s="82" t="s">
        <v>8336</v>
      </c>
      <c r="F1530" s="82" t="s">
        <v>4978</v>
      </c>
      <c r="G1530" s="83"/>
      <c r="H1530" s="84">
        <v>112207</v>
      </c>
      <c r="I1530" s="85"/>
      <c r="J1530" s="82">
        <v>2928.8</v>
      </c>
      <c r="K1530" s="86">
        <v>0</v>
      </c>
      <c r="L1530" s="82"/>
      <c r="M1530" s="82"/>
      <c r="N1530" s="82"/>
      <c r="O1530" s="82"/>
      <c r="P1530" s="82" t="s">
        <v>8337</v>
      </c>
      <c r="Q1530" s="86"/>
      <c r="R1530" s="82">
        <v>0</v>
      </c>
      <c r="S1530" s="86">
        <v>561035</v>
      </c>
      <c r="T1530" s="83">
        <v>45777</v>
      </c>
      <c r="U1530" s="82">
        <v>100</v>
      </c>
      <c r="V1530" s="82">
        <v>6678</v>
      </c>
      <c r="W1530" s="82" t="s">
        <v>4961</v>
      </c>
      <c r="X1530" s="82">
        <v>2875.6343000000002</v>
      </c>
      <c r="Y1530" s="86">
        <v>322666301.52999997</v>
      </c>
      <c r="Z1530" s="86"/>
      <c r="AA1530" s="82">
        <v>2909.6</v>
      </c>
      <c r="AB1530" s="86">
        <v>0.66</v>
      </c>
      <c r="AC1530" s="86">
        <v>328631861.60000002</v>
      </c>
      <c r="AD1530" s="86">
        <v>328631861.60000002</v>
      </c>
      <c r="AE1530" s="86">
        <v>0</v>
      </c>
      <c r="AF1530" s="86">
        <v>5965560.0700000003</v>
      </c>
      <c r="AG1530" s="86">
        <v>3811185.67</v>
      </c>
      <c r="AH1530" s="86">
        <v>2154374.4</v>
      </c>
      <c r="AI1530" s="86"/>
      <c r="AJ1530" s="86">
        <v>7840166617.6999998</v>
      </c>
      <c r="AK1530" s="82">
        <v>4.1916000000000002</v>
      </c>
      <c r="AL1530" s="82" t="s">
        <v>8338</v>
      </c>
      <c r="AM1530" s="82" t="s">
        <v>4979</v>
      </c>
      <c r="AN1530" s="82">
        <v>7362</v>
      </c>
      <c r="AO1530" s="82" t="s">
        <v>8339</v>
      </c>
      <c r="AP1530" s="82"/>
      <c r="AQ1530" s="83"/>
      <c r="AR1530" s="83"/>
      <c r="AS1530" s="82">
        <v>0</v>
      </c>
      <c r="AT1530" s="82"/>
      <c r="AU1530" s="83">
        <v>45777</v>
      </c>
      <c r="AV1530" s="82" t="s">
        <v>4979</v>
      </c>
      <c r="AW1530" s="82">
        <v>5</v>
      </c>
      <c r="AX1530" s="83"/>
      <c r="AY1530" s="82" t="s">
        <v>4963</v>
      </c>
      <c r="AZ1530" s="82">
        <v>1</v>
      </c>
      <c r="BA1530" s="82"/>
      <c r="BB1530" s="82"/>
      <c r="BC1530" s="87"/>
      <c r="BD1530" s="87"/>
      <c r="BE1530" s="87"/>
      <c r="BF1530" s="87"/>
      <c r="BG1530" s="82" t="s">
        <v>4888</v>
      </c>
      <c r="BH1530" s="82" t="s">
        <v>12434</v>
      </c>
      <c r="BI1530" s="82"/>
      <c r="BJ1530" s="82"/>
      <c r="BK1530" s="82"/>
      <c r="BL1530" s="86">
        <v>328631861.60000002</v>
      </c>
      <c r="BM1530" s="82">
        <v>4.1916000000000002</v>
      </c>
      <c r="BN1530" s="82" t="s">
        <v>4984</v>
      </c>
      <c r="BO1530" s="82"/>
      <c r="BP1530" s="88"/>
      <c r="BQ1530" s="88"/>
      <c r="BR1530" s="88"/>
      <c r="BS1530" s="82"/>
      <c r="BT1530" s="85"/>
    </row>
    <row r="1531" spans="1:72" hidden="1">
      <c r="A1531" s="82" t="s">
        <v>12432</v>
      </c>
      <c r="B1531" s="82" t="s">
        <v>12433</v>
      </c>
      <c r="C1531" s="82" t="s">
        <v>1784</v>
      </c>
      <c r="D1531" s="82" t="s">
        <v>9476</v>
      </c>
      <c r="E1531" s="82" t="s">
        <v>9477</v>
      </c>
      <c r="F1531" s="82" t="s">
        <v>4978</v>
      </c>
      <c r="G1531" s="83"/>
      <c r="H1531" s="84">
        <v>237896</v>
      </c>
      <c r="I1531" s="85"/>
      <c r="J1531" s="82">
        <v>341.4</v>
      </c>
      <c r="K1531" s="86">
        <v>0</v>
      </c>
      <c r="L1531" s="82"/>
      <c r="M1531" s="82"/>
      <c r="N1531" s="82"/>
      <c r="O1531" s="82"/>
      <c r="P1531" s="82" t="s">
        <v>5007</v>
      </c>
      <c r="Q1531" s="86"/>
      <c r="R1531" s="82">
        <v>0</v>
      </c>
      <c r="S1531" s="86">
        <v>2378960</v>
      </c>
      <c r="T1531" s="83">
        <v>45777</v>
      </c>
      <c r="U1531" s="82">
        <v>100</v>
      </c>
      <c r="V1531" s="82">
        <v>6679</v>
      </c>
      <c r="W1531" s="82" t="s">
        <v>4961</v>
      </c>
      <c r="X1531" s="82">
        <v>431.137</v>
      </c>
      <c r="Y1531" s="86">
        <v>102565761.45</v>
      </c>
      <c r="Z1531" s="86"/>
      <c r="AA1531" s="82">
        <v>341.4</v>
      </c>
      <c r="AB1531" s="86">
        <v>0</v>
      </c>
      <c r="AC1531" s="86">
        <v>81217694.400000006</v>
      </c>
      <c r="AD1531" s="86">
        <v>81217694.400000006</v>
      </c>
      <c r="AE1531" s="86">
        <v>0</v>
      </c>
      <c r="AF1531" s="86">
        <v>-21348067.050000001</v>
      </c>
      <c r="AG1531" s="86">
        <v>-21348067.050000001</v>
      </c>
      <c r="AH1531" s="86">
        <v>0</v>
      </c>
      <c r="AI1531" s="86"/>
      <c r="AJ1531" s="86">
        <v>7840166617.6999998</v>
      </c>
      <c r="AK1531" s="82">
        <v>1.0359</v>
      </c>
      <c r="AL1531" s="82" t="s">
        <v>9478</v>
      </c>
      <c r="AM1531" s="82" t="s">
        <v>4979</v>
      </c>
      <c r="AN1531" s="82">
        <v>7365</v>
      </c>
      <c r="AO1531" s="82" t="s">
        <v>5008</v>
      </c>
      <c r="AP1531" s="82"/>
      <c r="AQ1531" s="83"/>
      <c r="AR1531" s="83"/>
      <c r="AS1531" s="82">
        <v>0</v>
      </c>
      <c r="AT1531" s="82"/>
      <c r="AU1531" s="83">
        <v>45777</v>
      </c>
      <c r="AV1531" s="82" t="s">
        <v>4979</v>
      </c>
      <c r="AW1531" s="82">
        <v>10</v>
      </c>
      <c r="AX1531" s="83"/>
      <c r="AY1531" s="82" t="s">
        <v>4963</v>
      </c>
      <c r="AZ1531" s="82">
        <v>1</v>
      </c>
      <c r="BA1531" s="82"/>
      <c r="BB1531" s="82"/>
      <c r="BC1531" s="87"/>
      <c r="BD1531" s="87"/>
      <c r="BE1531" s="87"/>
      <c r="BF1531" s="87"/>
      <c r="BG1531" s="82" t="s">
        <v>4888</v>
      </c>
      <c r="BH1531" s="82" t="s">
        <v>12434</v>
      </c>
      <c r="BI1531" s="82"/>
      <c r="BJ1531" s="82"/>
      <c r="BK1531" s="82"/>
      <c r="BL1531" s="86">
        <v>81217694.400000006</v>
      </c>
      <c r="BM1531" s="82">
        <v>1.0359</v>
      </c>
      <c r="BN1531" s="82" t="s">
        <v>5008</v>
      </c>
      <c r="BO1531" s="82"/>
      <c r="BP1531" s="88"/>
      <c r="BQ1531" s="88"/>
      <c r="BR1531" s="88"/>
      <c r="BS1531" s="82"/>
      <c r="BT1531" s="85"/>
    </row>
    <row r="1532" spans="1:72" hidden="1">
      <c r="A1532" s="82" t="s">
        <v>12432</v>
      </c>
      <c r="B1532" s="82" t="s">
        <v>12433</v>
      </c>
      <c r="C1532" s="82" t="s">
        <v>9078</v>
      </c>
      <c r="D1532" s="82" t="s">
        <v>12439</v>
      </c>
      <c r="E1532" s="82" t="s">
        <v>12440</v>
      </c>
      <c r="F1532" s="82" t="s">
        <v>4978</v>
      </c>
      <c r="G1532" s="83"/>
      <c r="H1532" s="84">
        <v>240582</v>
      </c>
      <c r="I1532" s="85"/>
      <c r="J1532" s="82">
        <v>1274.7</v>
      </c>
      <c r="K1532" s="86">
        <v>0</v>
      </c>
      <c r="L1532" s="82"/>
      <c r="M1532" s="82"/>
      <c r="N1532" s="82"/>
      <c r="O1532" s="82"/>
      <c r="P1532" s="82" t="s">
        <v>12441</v>
      </c>
      <c r="Q1532" s="86"/>
      <c r="R1532" s="82">
        <v>0</v>
      </c>
      <c r="S1532" s="86">
        <v>481164</v>
      </c>
      <c r="T1532" s="83">
        <v>45777</v>
      </c>
      <c r="U1532" s="82">
        <v>100</v>
      </c>
      <c r="V1532" s="82">
        <v>175946</v>
      </c>
      <c r="W1532" s="82" t="s">
        <v>4961</v>
      </c>
      <c r="X1532" s="82">
        <v>1066.6539</v>
      </c>
      <c r="Y1532" s="86">
        <v>256617739.69</v>
      </c>
      <c r="Z1532" s="86"/>
      <c r="AA1532" s="82">
        <v>1362.1</v>
      </c>
      <c r="AB1532" s="86">
        <v>-6.42</v>
      </c>
      <c r="AC1532" s="86">
        <v>306669875.39999998</v>
      </c>
      <c r="AD1532" s="86">
        <v>306669875.39999998</v>
      </c>
      <c r="AE1532" s="86">
        <v>0</v>
      </c>
      <c r="AF1532" s="86">
        <v>50052135.710000001</v>
      </c>
      <c r="AG1532" s="86">
        <v>71079002.510000005</v>
      </c>
      <c r="AH1532" s="86">
        <v>-21026866.800000001</v>
      </c>
      <c r="AI1532" s="86"/>
      <c r="AJ1532" s="86">
        <v>7840166617.6999998</v>
      </c>
      <c r="AK1532" s="82">
        <v>3.9115000000000002</v>
      </c>
      <c r="AL1532" s="82" t="s">
        <v>12442</v>
      </c>
      <c r="AM1532" s="82" t="s">
        <v>4979</v>
      </c>
      <c r="AN1532" s="82">
        <v>799804</v>
      </c>
      <c r="AO1532" s="82" t="s">
        <v>4986</v>
      </c>
      <c r="AP1532" s="82"/>
      <c r="AQ1532" s="83"/>
      <c r="AR1532" s="83"/>
      <c r="AS1532" s="82">
        <v>0</v>
      </c>
      <c r="AT1532" s="82"/>
      <c r="AU1532" s="83">
        <v>45777</v>
      </c>
      <c r="AV1532" s="82" t="s">
        <v>4979</v>
      </c>
      <c r="AW1532" s="82">
        <v>2</v>
      </c>
      <c r="AX1532" s="83"/>
      <c r="AY1532" s="82" t="s">
        <v>4963</v>
      </c>
      <c r="AZ1532" s="82">
        <v>1</v>
      </c>
      <c r="BA1532" s="82"/>
      <c r="BB1532" s="82"/>
      <c r="BC1532" s="87"/>
      <c r="BD1532" s="87"/>
      <c r="BE1532" s="87"/>
      <c r="BF1532" s="87"/>
      <c r="BG1532" s="82" t="s">
        <v>4888</v>
      </c>
      <c r="BH1532" s="82" t="s">
        <v>12434</v>
      </c>
      <c r="BI1532" s="82"/>
      <c r="BJ1532" s="82"/>
      <c r="BK1532" s="82"/>
      <c r="BL1532" s="86">
        <v>306669875.39999998</v>
      </c>
      <c r="BM1532" s="82">
        <v>3.9115000000000002</v>
      </c>
      <c r="BN1532" s="82" t="s">
        <v>4980</v>
      </c>
      <c r="BO1532" s="82"/>
      <c r="BP1532" s="88"/>
      <c r="BQ1532" s="88"/>
      <c r="BR1532" s="88"/>
      <c r="BS1532" s="82"/>
      <c r="BT1532" s="85"/>
    </row>
    <row r="1533" spans="1:72" hidden="1">
      <c r="A1533" s="82" t="s">
        <v>12432</v>
      </c>
      <c r="B1533" s="82" t="s">
        <v>12433</v>
      </c>
      <c r="C1533" s="82" t="s">
        <v>1835</v>
      </c>
      <c r="D1533" s="82" t="s">
        <v>5274</v>
      </c>
      <c r="E1533" s="82" t="s">
        <v>8549</v>
      </c>
      <c r="F1533" s="82" t="s">
        <v>4978</v>
      </c>
      <c r="G1533" s="83"/>
      <c r="H1533" s="84">
        <v>8558</v>
      </c>
      <c r="I1533" s="85"/>
      <c r="J1533" s="82">
        <v>12257</v>
      </c>
      <c r="K1533" s="86">
        <v>0</v>
      </c>
      <c r="L1533" s="82"/>
      <c r="M1533" s="82"/>
      <c r="N1533" s="82"/>
      <c r="O1533" s="82"/>
      <c r="P1533" s="82" t="s">
        <v>8337</v>
      </c>
      <c r="Q1533" s="86"/>
      <c r="R1533" s="82">
        <v>0</v>
      </c>
      <c r="S1533" s="86">
        <v>42790</v>
      </c>
      <c r="T1533" s="83">
        <v>45777</v>
      </c>
      <c r="U1533" s="82">
        <v>100</v>
      </c>
      <c r="V1533" s="82">
        <v>6683</v>
      </c>
      <c r="W1533" s="82" t="s">
        <v>4961</v>
      </c>
      <c r="X1533" s="82">
        <v>12089.4931</v>
      </c>
      <c r="Y1533" s="86">
        <v>103461881.92</v>
      </c>
      <c r="Z1533" s="86"/>
      <c r="AA1533" s="82">
        <v>11841</v>
      </c>
      <c r="AB1533" s="86">
        <v>3.51</v>
      </c>
      <c r="AC1533" s="86">
        <v>104895406</v>
      </c>
      <c r="AD1533" s="86">
        <v>104895406</v>
      </c>
      <c r="AE1533" s="86">
        <v>0</v>
      </c>
      <c r="AF1533" s="86">
        <v>1433524.08</v>
      </c>
      <c r="AG1533" s="86">
        <v>-2126603.92</v>
      </c>
      <c r="AH1533" s="86">
        <v>3560128</v>
      </c>
      <c r="AI1533" s="86"/>
      <c r="AJ1533" s="86">
        <v>7840166617.6999998</v>
      </c>
      <c r="AK1533" s="82">
        <v>1.3379000000000001</v>
      </c>
      <c r="AL1533" s="82" t="s">
        <v>8550</v>
      </c>
      <c r="AM1533" s="82" t="s">
        <v>4979</v>
      </c>
      <c r="AN1533" s="82">
        <v>7395</v>
      </c>
      <c r="AO1533" s="82" t="s">
        <v>8339</v>
      </c>
      <c r="AP1533" s="82"/>
      <c r="AQ1533" s="83"/>
      <c r="AR1533" s="83"/>
      <c r="AS1533" s="82">
        <v>0</v>
      </c>
      <c r="AT1533" s="82"/>
      <c r="AU1533" s="83">
        <v>45777</v>
      </c>
      <c r="AV1533" s="82" t="s">
        <v>4979</v>
      </c>
      <c r="AW1533" s="82">
        <v>5</v>
      </c>
      <c r="AX1533" s="83"/>
      <c r="AY1533" s="82" t="s">
        <v>4963</v>
      </c>
      <c r="AZ1533" s="82">
        <v>1</v>
      </c>
      <c r="BA1533" s="82"/>
      <c r="BB1533" s="82"/>
      <c r="BC1533" s="87"/>
      <c r="BD1533" s="87"/>
      <c r="BE1533" s="87"/>
      <c r="BF1533" s="87"/>
      <c r="BG1533" s="82" t="s">
        <v>4888</v>
      </c>
      <c r="BH1533" s="82" t="s">
        <v>12434</v>
      </c>
      <c r="BI1533" s="82"/>
      <c r="BJ1533" s="82"/>
      <c r="BK1533" s="82"/>
      <c r="BL1533" s="86">
        <v>104895406</v>
      </c>
      <c r="BM1533" s="82">
        <v>1.3379000000000001</v>
      </c>
      <c r="BN1533" s="82" t="s">
        <v>4984</v>
      </c>
      <c r="BO1533" s="82"/>
      <c r="BP1533" s="88"/>
      <c r="BQ1533" s="88"/>
      <c r="BR1533" s="88"/>
      <c r="BS1533" s="82"/>
      <c r="BT1533" s="85"/>
    </row>
    <row r="1534" spans="1:72" hidden="1">
      <c r="A1534" s="82" t="s">
        <v>12432</v>
      </c>
      <c r="B1534" s="82" t="s">
        <v>12433</v>
      </c>
      <c r="C1534" s="82" t="s">
        <v>1882</v>
      </c>
      <c r="D1534" s="82" t="s">
        <v>3400</v>
      </c>
      <c r="E1534" s="82" t="s">
        <v>8736</v>
      </c>
      <c r="F1534" s="82" t="s">
        <v>4978</v>
      </c>
      <c r="G1534" s="83"/>
      <c r="H1534" s="84">
        <v>33611</v>
      </c>
      <c r="I1534" s="85"/>
      <c r="J1534" s="82">
        <v>1070</v>
      </c>
      <c r="K1534" s="86">
        <v>0</v>
      </c>
      <c r="L1534" s="82"/>
      <c r="M1534" s="82"/>
      <c r="N1534" s="82"/>
      <c r="O1534" s="82"/>
      <c r="P1534" s="82" t="s">
        <v>5102</v>
      </c>
      <c r="Q1534" s="86"/>
      <c r="R1534" s="82">
        <v>0</v>
      </c>
      <c r="S1534" s="86">
        <v>168055</v>
      </c>
      <c r="T1534" s="83">
        <v>45777</v>
      </c>
      <c r="U1534" s="82">
        <v>100</v>
      </c>
      <c r="V1534" s="82">
        <v>138950</v>
      </c>
      <c r="W1534" s="82" t="s">
        <v>4961</v>
      </c>
      <c r="X1534" s="82">
        <v>1069.9998000000001</v>
      </c>
      <c r="Y1534" s="86">
        <v>35963762.719999999</v>
      </c>
      <c r="Z1534" s="86"/>
      <c r="AA1534" s="82">
        <v>1065.2</v>
      </c>
      <c r="AB1534" s="86">
        <v>0.45</v>
      </c>
      <c r="AC1534" s="86">
        <v>35963770</v>
      </c>
      <c r="AD1534" s="86">
        <v>35963770</v>
      </c>
      <c r="AE1534" s="86">
        <v>0</v>
      </c>
      <c r="AF1534" s="86">
        <v>7.28</v>
      </c>
      <c r="AG1534" s="86">
        <v>-161325.51999999999</v>
      </c>
      <c r="AH1534" s="86">
        <v>161332.79999999999</v>
      </c>
      <c r="AI1534" s="86"/>
      <c r="AJ1534" s="86">
        <v>7840166617.6999998</v>
      </c>
      <c r="AK1534" s="82">
        <v>0.4587</v>
      </c>
      <c r="AL1534" s="82" t="s">
        <v>8737</v>
      </c>
      <c r="AM1534" s="82" t="s">
        <v>4979</v>
      </c>
      <c r="AN1534" s="82">
        <v>794161</v>
      </c>
      <c r="AO1534" s="82" t="s">
        <v>4998</v>
      </c>
      <c r="AP1534" s="82"/>
      <c r="AQ1534" s="83"/>
      <c r="AR1534" s="83"/>
      <c r="AS1534" s="82">
        <v>0</v>
      </c>
      <c r="AT1534" s="82"/>
      <c r="AU1534" s="83">
        <v>45777</v>
      </c>
      <c r="AV1534" s="82" t="s">
        <v>4979</v>
      </c>
      <c r="AW1534" s="82">
        <v>5</v>
      </c>
      <c r="AX1534" s="83"/>
      <c r="AY1534" s="82" t="s">
        <v>4963</v>
      </c>
      <c r="AZ1534" s="82">
        <v>1</v>
      </c>
      <c r="BA1534" s="82"/>
      <c r="BB1534" s="82"/>
      <c r="BC1534" s="87"/>
      <c r="BD1534" s="87"/>
      <c r="BE1534" s="87"/>
      <c r="BF1534" s="87"/>
      <c r="BG1534" s="82" t="s">
        <v>4888</v>
      </c>
      <c r="BH1534" s="82" t="s">
        <v>12434</v>
      </c>
      <c r="BI1534" s="82"/>
      <c r="BJ1534" s="82"/>
      <c r="BK1534" s="82"/>
      <c r="BL1534" s="86">
        <v>35963770</v>
      </c>
      <c r="BM1534" s="82">
        <v>0.4587</v>
      </c>
      <c r="BN1534" s="82" t="s">
        <v>4998</v>
      </c>
      <c r="BO1534" s="82"/>
      <c r="BP1534" s="88"/>
      <c r="BQ1534" s="88"/>
      <c r="BR1534" s="88"/>
      <c r="BS1534" s="82"/>
      <c r="BT1534" s="85"/>
    </row>
    <row r="1535" spans="1:72" hidden="1">
      <c r="A1535" s="82" t="s">
        <v>12432</v>
      </c>
      <c r="B1535" s="82" t="s">
        <v>12433</v>
      </c>
      <c r="C1535" s="82" t="s">
        <v>1959</v>
      </c>
      <c r="D1535" s="82" t="s">
        <v>3404</v>
      </c>
      <c r="E1535" s="82" t="s">
        <v>8653</v>
      </c>
      <c r="F1535" s="82" t="s">
        <v>4978</v>
      </c>
      <c r="G1535" s="83"/>
      <c r="H1535" s="84">
        <v>1647292</v>
      </c>
      <c r="I1535" s="85"/>
      <c r="J1535" s="82">
        <v>55.76</v>
      </c>
      <c r="K1535" s="86">
        <v>0</v>
      </c>
      <c r="L1535" s="82"/>
      <c r="M1535" s="82"/>
      <c r="N1535" s="82"/>
      <c r="O1535" s="82"/>
      <c r="P1535" s="82" t="s">
        <v>5003</v>
      </c>
      <c r="Q1535" s="86"/>
      <c r="R1535" s="82">
        <v>0</v>
      </c>
      <c r="S1535" s="86">
        <v>1647292</v>
      </c>
      <c r="T1535" s="83">
        <v>45777</v>
      </c>
      <c r="U1535" s="82">
        <v>100</v>
      </c>
      <c r="V1535" s="82">
        <v>140647</v>
      </c>
      <c r="W1535" s="82" t="s">
        <v>4961</v>
      </c>
      <c r="X1535" s="82">
        <v>63.927399999999999</v>
      </c>
      <c r="Y1535" s="86">
        <v>105307071.59</v>
      </c>
      <c r="Z1535" s="86"/>
      <c r="AA1535" s="82">
        <v>55.46</v>
      </c>
      <c r="AB1535" s="86">
        <v>0.54</v>
      </c>
      <c r="AC1535" s="86">
        <v>91853001.920000002</v>
      </c>
      <c r="AD1535" s="86">
        <v>91853001.920000002</v>
      </c>
      <c r="AE1535" s="86">
        <v>0</v>
      </c>
      <c r="AF1535" s="86">
        <v>-13454069.67</v>
      </c>
      <c r="AG1535" s="86">
        <v>-13948257.27</v>
      </c>
      <c r="AH1535" s="86">
        <v>494187.6</v>
      </c>
      <c r="AI1535" s="86"/>
      <c r="AJ1535" s="86">
        <v>7840166617.6999998</v>
      </c>
      <c r="AK1535" s="82">
        <v>1.1716</v>
      </c>
      <c r="AL1535" s="82" t="s">
        <v>8654</v>
      </c>
      <c r="AM1535" s="82" t="s">
        <v>4979</v>
      </c>
      <c r="AN1535" s="82">
        <v>794284</v>
      </c>
      <c r="AO1535" s="82" t="s">
        <v>5004</v>
      </c>
      <c r="AP1535" s="82"/>
      <c r="AQ1535" s="83">
        <v>45743</v>
      </c>
      <c r="AR1535" s="83"/>
      <c r="AS1535" s="82">
        <v>0</v>
      </c>
      <c r="AT1535" s="82"/>
      <c r="AU1535" s="83">
        <v>45777</v>
      </c>
      <c r="AV1535" s="82" t="s">
        <v>4979</v>
      </c>
      <c r="AW1535" s="82">
        <v>1</v>
      </c>
      <c r="AX1535" s="83"/>
      <c r="AY1535" s="82" t="s">
        <v>4963</v>
      </c>
      <c r="AZ1535" s="82">
        <v>1</v>
      </c>
      <c r="BA1535" s="82"/>
      <c r="BB1535" s="82"/>
      <c r="BC1535" s="87"/>
      <c r="BD1535" s="87"/>
      <c r="BE1535" s="87"/>
      <c r="BF1535" s="87"/>
      <c r="BG1535" s="82" t="s">
        <v>4888</v>
      </c>
      <c r="BH1535" s="82" t="s">
        <v>12434</v>
      </c>
      <c r="BI1535" s="82"/>
      <c r="BJ1535" s="82"/>
      <c r="BK1535" s="82"/>
      <c r="BL1535" s="86">
        <v>91853001.920000002</v>
      </c>
      <c r="BM1535" s="82">
        <v>1.1716</v>
      </c>
      <c r="BN1535" s="82" t="s">
        <v>4984</v>
      </c>
      <c r="BO1535" s="82"/>
      <c r="BP1535" s="88"/>
      <c r="BQ1535" s="88"/>
      <c r="BR1535" s="88"/>
      <c r="BS1535" s="82"/>
      <c r="BT1535" s="85"/>
    </row>
    <row r="1536" spans="1:72" hidden="1">
      <c r="A1536" s="82" t="s">
        <v>12432</v>
      </c>
      <c r="B1536" s="82" t="s">
        <v>12433</v>
      </c>
      <c r="C1536" s="82" t="s">
        <v>2300</v>
      </c>
      <c r="D1536" s="82" t="s">
        <v>5024</v>
      </c>
      <c r="E1536" s="82" t="s">
        <v>5025</v>
      </c>
      <c r="F1536" s="82" t="s">
        <v>4978</v>
      </c>
      <c r="G1536" s="83"/>
      <c r="H1536" s="84">
        <v>338114</v>
      </c>
      <c r="I1536" s="85"/>
      <c r="J1536" s="82">
        <v>211.05</v>
      </c>
      <c r="K1536" s="86">
        <v>0</v>
      </c>
      <c r="L1536" s="82"/>
      <c r="M1536" s="82"/>
      <c r="N1536" s="82"/>
      <c r="O1536" s="82"/>
      <c r="P1536" s="82" t="s">
        <v>4999</v>
      </c>
      <c r="Q1536" s="86"/>
      <c r="R1536" s="82">
        <v>0</v>
      </c>
      <c r="S1536" s="86">
        <v>3381140</v>
      </c>
      <c r="T1536" s="83">
        <v>45777</v>
      </c>
      <c r="U1536" s="82">
        <v>100</v>
      </c>
      <c r="V1536" s="82">
        <v>148424</v>
      </c>
      <c r="W1536" s="82" t="s">
        <v>4961</v>
      </c>
      <c r="X1536" s="82">
        <v>222.36320000000001</v>
      </c>
      <c r="Y1536" s="86">
        <v>75184120.959999993</v>
      </c>
      <c r="Z1536" s="86"/>
      <c r="AA1536" s="82">
        <v>211.96</v>
      </c>
      <c r="AB1536" s="86">
        <v>-0.43</v>
      </c>
      <c r="AC1536" s="86">
        <v>71358959.700000003</v>
      </c>
      <c r="AD1536" s="86">
        <v>71358959.700000003</v>
      </c>
      <c r="AE1536" s="86">
        <v>0</v>
      </c>
      <c r="AF1536" s="86">
        <v>-3825161.26</v>
      </c>
      <c r="AG1536" s="86">
        <v>-3517477.52</v>
      </c>
      <c r="AH1536" s="86">
        <v>-307683.74</v>
      </c>
      <c r="AI1536" s="86"/>
      <c r="AJ1536" s="86">
        <v>7840166617.6999998</v>
      </c>
      <c r="AK1536" s="82">
        <v>0.91020000000000001</v>
      </c>
      <c r="AL1536" s="82" t="s">
        <v>5026</v>
      </c>
      <c r="AM1536" s="82" t="s">
        <v>4979</v>
      </c>
      <c r="AN1536" s="82">
        <v>795338</v>
      </c>
      <c r="AO1536" s="82" t="s">
        <v>5000</v>
      </c>
      <c r="AP1536" s="82"/>
      <c r="AQ1536" s="83"/>
      <c r="AR1536" s="83"/>
      <c r="AS1536" s="82">
        <v>0</v>
      </c>
      <c r="AT1536" s="82"/>
      <c r="AU1536" s="83">
        <v>45777</v>
      </c>
      <c r="AV1536" s="82" t="s">
        <v>4979</v>
      </c>
      <c r="AW1536" s="82">
        <v>10</v>
      </c>
      <c r="AX1536" s="83"/>
      <c r="AY1536" s="82" t="s">
        <v>4963</v>
      </c>
      <c r="AZ1536" s="82">
        <v>1</v>
      </c>
      <c r="BA1536" s="82"/>
      <c r="BB1536" s="82"/>
      <c r="BC1536" s="87"/>
      <c r="BD1536" s="87"/>
      <c r="BE1536" s="87"/>
      <c r="BF1536" s="87"/>
      <c r="BG1536" s="82" t="s">
        <v>4888</v>
      </c>
      <c r="BH1536" s="82" t="s">
        <v>12434</v>
      </c>
      <c r="BI1536" s="82"/>
      <c r="BJ1536" s="82"/>
      <c r="BK1536" s="82"/>
      <c r="BL1536" s="86">
        <v>71358959.700000003</v>
      </c>
      <c r="BM1536" s="82">
        <v>0.91020000000000001</v>
      </c>
      <c r="BN1536" s="82" t="s">
        <v>4997</v>
      </c>
      <c r="BO1536" s="82"/>
      <c r="BP1536" s="88"/>
      <c r="BQ1536" s="88"/>
      <c r="BR1536" s="88"/>
      <c r="BS1536" s="82"/>
      <c r="BT1536" s="85"/>
    </row>
    <row r="1537" spans="1:72" hidden="1">
      <c r="A1537" s="82" t="s">
        <v>12432</v>
      </c>
      <c r="B1537" s="82" t="s">
        <v>12433</v>
      </c>
      <c r="C1537" s="82" t="s">
        <v>21111</v>
      </c>
      <c r="D1537" s="82" t="s">
        <v>21267</v>
      </c>
      <c r="E1537" s="82" t="s">
        <v>21268</v>
      </c>
      <c r="F1537" s="82" t="s">
        <v>4978</v>
      </c>
      <c r="G1537" s="83"/>
      <c r="H1537" s="84">
        <v>94536</v>
      </c>
      <c r="I1537" s="85"/>
      <c r="J1537" s="82">
        <v>340.2</v>
      </c>
      <c r="K1537" s="86">
        <v>0</v>
      </c>
      <c r="L1537" s="82"/>
      <c r="M1537" s="82"/>
      <c r="N1537" s="82"/>
      <c r="O1537" s="82"/>
      <c r="P1537" s="82" t="s">
        <v>5039</v>
      </c>
      <c r="Q1537" s="86"/>
      <c r="R1537" s="82">
        <v>0</v>
      </c>
      <c r="S1537" s="86">
        <v>945360</v>
      </c>
      <c r="T1537" s="83">
        <v>45777</v>
      </c>
      <c r="U1537" s="82">
        <v>100</v>
      </c>
      <c r="V1537" s="82">
        <v>180480</v>
      </c>
      <c r="W1537" s="82" t="s">
        <v>4961</v>
      </c>
      <c r="X1537" s="82">
        <v>425</v>
      </c>
      <c r="Y1537" s="86">
        <v>40177800</v>
      </c>
      <c r="Z1537" s="86"/>
      <c r="AA1537" s="82">
        <v>353.55</v>
      </c>
      <c r="AB1537" s="86">
        <v>-3.78</v>
      </c>
      <c r="AC1537" s="86">
        <v>32161147.199999999</v>
      </c>
      <c r="AD1537" s="86">
        <v>32161147.199999999</v>
      </c>
      <c r="AE1537" s="86">
        <v>0</v>
      </c>
      <c r="AF1537" s="86">
        <v>-8016652.7999999998</v>
      </c>
      <c r="AG1537" s="86">
        <v>-6754597.2000000002</v>
      </c>
      <c r="AH1537" s="86">
        <v>-1262055.6000000001</v>
      </c>
      <c r="AI1537" s="86"/>
      <c r="AJ1537" s="86">
        <v>7840166617.6999998</v>
      </c>
      <c r="AK1537" s="82">
        <v>0.41020000000000001</v>
      </c>
      <c r="AL1537" s="82" t="s">
        <v>21269</v>
      </c>
      <c r="AM1537" s="82" t="s">
        <v>4979</v>
      </c>
      <c r="AN1537" s="82">
        <v>800581</v>
      </c>
      <c r="AO1537" s="82" t="s">
        <v>5041</v>
      </c>
      <c r="AP1537" s="82"/>
      <c r="AQ1537" s="83"/>
      <c r="AR1537" s="83"/>
      <c r="AS1537" s="82">
        <v>0</v>
      </c>
      <c r="AT1537" s="82"/>
      <c r="AU1537" s="83">
        <v>45777</v>
      </c>
      <c r="AV1537" s="82" t="s">
        <v>4979</v>
      </c>
      <c r="AW1537" s="82">
        <v>10</v>
      </c>
      <c r="AX1537" s="83"/>
      <c r="AY1537" s="82" t="s">
        <v>4963</v>
      </c>
      <c r="AZ1537" s="82">
        <v>1</v>
      </c>
      <c r="BA1537" s="82"/>
      <c r="BB1537" s="82"/>
      <c r="BC1537" s="87"/>
      <c r="BD1537" s="87"/>
      <c r="BE1537" s="87"/>
      <c r="BF1537" s="87"/>
      <c r="BG1537" s="82" t="s">
        <v>4888</v>
      </c>
      <c r="BH1537" s="82" t="s">
        <v>12434</v>
      </c>
      <c r="BI1537" s="82"/>
      <c r="BJ1537" s="82"/>
      <c r="BK1537" s="82"/>
      <c r="BL1537" s="86">
        <v>32161147.199999999</v>
      </c>
      <c r="BM1537" s="82">
        <v>0.41020000000000001</v>
      </c>
      <c r="BN1537" s="82" t="s">
        <v>5002</v>
      </c>
      <c r="BO1537" s="82"/>
      <c r="BP1537" s="88"/>
      <c r="BQ1537" s="88"/>
      <c r="BR1537" s="88"/>
      <c r="BS1537" s="82"/>
      <c r="BT1537" s="85"/>
    </row>
    <row r="1538" spans="1:72" hidden="1">
      <c r="A1538" s="82" t="s">
        <v>12432</v>
      </c>
      <c r="B1538" s="82" t="s">
        <v>12433</v>
      </c>
      <c r="C1538" s="82" t="s">
        <v>2402</v>
      </c>
      <c r="D1538" s="82" t="s">
        <v>22062</v>
      </c>
      <c r="E1538" s="82" t="s">
        <v>22063</v>
      </c>
      <c r="F1538" s="82" t="s">
        <v>4978</v>
      </c>
      <c r="G1538" s="83"/>
      <c r="H1538" s="84">
        <v>1242</v>
      </c>
      <c r="I1538" s="85"/>
      <c r="J1538" s="82">
        <v>2684.4</v>
      </c>
      <c r="K1538" s="86">
        <v>0</v>
      </c>
      <c r="L1538" s="82"/>
      <c r="M1538" s="82"/>
      <c r="N1538" s="82"/>
      <c r="O1538" s="82"/>
      <c r="P1538" s="82" t="s">
        <v>5014</v>
      </c>
      <c r="Q1538" s="86"/>
      <c r="R1538" s="82">
        <v>0</v>
      </c>
      <c r="S1538" s="86">
        <v>2484</v>
      </c>
      <c r="T1538" s="83">
        <v>45777</v>
      </c>
      <c r="U1538" s="82">
        <v>100</v>
      </c>
      <c r="V1538" s="82">
        <v>24539</v>
      </c>
      <c r="W1538" s="82" t="s">
        <v>4961</v>
      </c>
      <c r="X1538" s="82">
        <v>2648.4465</v>
      </c>
      <c r="Y1538" s="86">
        <v>3289370.55</v>
      </c>
      <c r="Z1538" s="86"/>
      <c r="AA1538" s="82">
        <v>2704.8</v>
      </c>
      <c r="AB1538" s="86">
        <v>-0.75</v>
      </c>
      <c r="AC1538" s="86">
        <v>3334024.8</v>
      </c>
      <c r="AD1538" s="86">
        <v>3334024.8</v>
      </c>
      <c r="AE1538" s="86">
        <v>0</v>
      </c>
      <c r="AF1538" s="86">
        <v>44654.25</v>
      </c>
      <c r="AG1538" s="86">
        <v>69991.05</v>
      </c>
      <c r="AH1538" s="86">
        <v>-25336.799999999999</v>
      </c>
      <c r="AI1538" s="86"/>
      <c r="AJ1538" s="86">
        <v>7840166617.6999998</v>
      </c>
      <c r="AK1538" s="82">
        <v>4.2500000000000003E-2</v>
      </c>
      <c r="AL1538" s="82" t="s">
        <v>22064</v>
      </c>
      <c r="AM1538" s="82" t="s">
        <v>4979</v>
      </c>
      <c r="AN1538" s="82">
        <v>7817</v>
      </c>
      <c r="AO1538" s="82" t="s">
        <v>5015</v>
      </c>
      <c r="AP1538" s="82"/>
      <c r="AQ1538" s="83"/>
      <c r="AR1538" s="83"/>
      <c r="AS1538" s="82">
        <v>0</v>
      </c>
      <c r="AT1538" s="82"/>
      <c r="AU1538" s="83">
        <v>45777</v>
      </c>
      <c r="AV1538" s="82" t="s">
        <v>4979</v>
      </c>
      <c r="AW1538" s="82">
        <v>2</v>
      </c>
      <c r="AX1538" s="83"/>
      <c r="AY1538" s="82" t="s">
        <v>4963</v>
      </c>
      <c r="AZ1538" s="82">
        <v>1</v>
      </c>
      <c r="BA1538" s="82"/>
      <c r="BB1538" s="82"/>
      <c r="BC1538" s="87"/>
      <c r="BD1538" s="87"/>
      <c r="BE1538" s="87"/>
      <c r="BF1538" s="87"/>
      <c r="BG1538" s="82" t="s">
        <v>4888</v>
      </c>
      <c r="BH1538" s="82" t="s">
        <v>12434</v>
      </c>
      <c r="BI1538" s="82"/>
      <c r="BJ1538" s="82"/>
      <c r="BK1538" s="82"/>
      <c r="BL1538" s="86">
        <v>3334024.8</v>
      </c>
      <c r="BM1538" s="82">
        <v>4.2500000000000003E-2</v>
      </c>
      <c r="BN1538" s="82" t="s">
        <v>5002</v>
      </c>
      <c r="BO1538" s="82"/>
      <c r="BP1538" s="88"/>
      <c r="BQ1538" s="88"/>
      <c r="BR1538" s="88"/>
      <c r="BS1538" s="82"/>
      <c r="BT1538" s="85"/>
    </row>
    <row r="1539" spans="1:72" hidden="1">
      <c r="A1539" s="82" t="s">
        <v>12432</v>
      </c>
      <c r="B1539" s="82" t="s">
        <v>12433</v>
      </c>
      <c r="C1539" s="82" t="s">
        <v>15017</v>
      </c>
      <c r="D1539" s="82" t="s">
        <v>6795</v>
      </c>
      <c r="E1539" s="82" t="s">
        <v>9755</v>
      </c>
      <c r="F1539" s="82" t="s">
        <v>4978</v>
      </c>
      <c r="G1539" s="83"/>
      <c r="H1539" s="84">
        <v>524967</v>
      </c>
      <c r="I1539" s="85"/>
      <c r="J1539" s="82">
        <v>220.01</v>
      </c>
      <c r="K1539" s="86">
        <v>0</v>
      </c>
      <c r="L1539" s="82"/>
      <c r="M1539" s="82"/>
      <c r="N1539" s="82"/>
      <c r="O1539" s="82"/>
      <c r="P1539" s="82" t="s">
        <v>5131</v>
      </c>
      <c r="Q1539" s="86"/>
      <c r="R1539" s="82">
        <v>0</v>
      </c>
      <c r="S1539" s="86">
        <v>524967</v>
      </c>
      <c r="T1539" s="83">
        <v>45777</v>
      </c>
      <c r="U1539" s="82">
        <v>100</v>
      </c>
      <c r="V1539" s="82">
        <v>177541</v>
      </c>
      <c r="W1539" s="82" t="s">
        <v>4961</v>
      </c>
      <c r="X1539" s="82">
        <v>290.40089999999998</v>
      </c>
      <c r="Y1539" s="86">
        <v>152450888.78999999</v>
      </c>
      <c r="Z1539" s="86"/>
      <c r="AA1539" s="82">
        <v>226.32</v>
      </c>
      <c r="AB1539" s="86">
        <v>-2.79</v>
      </c>
      <c r="AC1539" s="86">
        <v>115497989.67</v>
      </c>
      <c r="AD1539" s="86">
        <v>115497989.67</v>
      </c>
      <c r="AE1539" s="86">
        <v>0</v>
      </c>
      <c r="AF1539" s="86">
        <v>-36952899.119999997</v>
      </c>
      <c r="AG1539" s="86">
        <v>-33640357.350000001</v>
      </c>
      <c r="AH1539" s="86">
        <v>-3312541.77</v>
      </c>
      <c r="AI1539" s="86"/>
      <c r="AJ1539" s="86">
        <v>7840166617.6999998</v>
      </c>
      <c r="AK1539" s="82">
        <v>1.4732000000000001</v>
      </c>
      <c r="AL1539" s="82" t="s">
        <v>20561</v>
      </c>
      <c r="AM1539" s="82" t="s">
        <v>4979</v>
      </c>
      <c r="AN1539" s="82">
        <v>7871</v>
      </c>
      <c r="AO1539" s="82" t="s">
        <v>5015</v>
      </c>
      <c r="AP1539" s="82"/>
      <c r="AQ1539" s="83"/>
      <c r="AR1539" s="83"/>
      <c r="AS1539" s="82">
        <v>0</v>
      </c>
      <c r="AT1539" s="82"/>
      <c r="AU1539" s="83">
        <v>45777</v>
      </c>
      <c r="AV1539" s="82" t="s">
        <v>4979</v>
      </c>
      <c r="AW1539" s="82">
        <v>1</v>
      </c>
      <c r="AX1539" s="83"/>
      <c r="AY1539" s="82" t="s">
        <v>4963</v>
      </c>
      <c r="AZ1539" s="82">
        <v>1</v>
      </c>
      <c r="BA1539" s="82"/>
      <c r="BB1539" s="82"/>
      <c r="BC1539" s="87"/>
      <c r="BD1539" s="87"/>
      <c r="BE1539" s="87"/>
      <c r="BF1539" s="87"/>
      <c r="BG1539" s="82" t="s">
        <v>4888</v>
      </c>
      <c r="BH1539" s="82" t="s">
        <v>12434</v>
      </c>
      <c r="BI1539" s="82"/>
      <c r="BJ1539" s="82"/>
      <c r="BK1539" s="82"/>
      <c r="BL1539" s="86">
        <v>115497989.67</v>
      </c>
      <c r="BM1539" s="82">
        <v>1.4732000000000001</v>
      </c>
      <c r="BN1539" s="82" t="s">
        <v>5002</v>
      </c>
      <c r="BO1539" s="82"/>
      <c r="BP1539" s="88"/>
      <c r="BQ1539" s="88"/>
      <c r="BR1539" s="88"/>
      <c r="BS1539" s="82"/>
      <c r="BT1539" s="85"/>
    </row>
    <row r="1540" spans="1:72" hidden="1">
      <c r="A1540" s="82" t="s">
        <v>12432</v>
      </c>
      <c r="B1540" s="82" t="s">
        <v>12433</v>
      </c>
      <c r="C1540" s="82" t="s">
        <v>2662</v>
      </c>
      <c r="D1540" s="82" t="s">
        <v>12401</v>
      </c>
      <c r="E1540" s="82" t="s">
        <v>12402</v>
      </c>
      <c r="F1540" s="82" t="s">
        <v>4978</v>
      </c>
      <c r="G1540" s="83"/>
      <c r="H1540" s="84">
        <v>546711</v>
      </c>
      <c r="I1540" s="85"/>
      <c r="J1540" s="82">
        <v>198.69</v>
      </c>
      <c r="K1540" s="86">
        <v>0</v>
      </c>
      <c r="L1540" s="82"/>
      <c r="M1540" s="82"/>
      <c r="N1540" s="82"/>
      <c r="O1540" s="82"/>
      <c r="P1540" s="82" t="s">
        <v>4992</v>
      </c>
      <c r="Q1540" s="86"/>
      <c r="R1540" s="82">
        <v>0</v>
      </c>
      <c r="S1540" s="86">
        <v>5467110</v>
      </c>
      <c r="T1540" s="83">
        <v>45777</v>
      </c>
      <c r="U1540" s="82">
        <v>100</v>
      </c>
      <c r="V1540" s="82">
        <v>132205</v>
      </c>
      <c r="W1540" s="82" t="s">
        <v>4961</v>
      </c>
      <c r="X1540" s="82">
        <v>256.95</v>
      </c>
      <c r="Y1540" s="86">
        <v>140477415.44</v>
      </c>
      <c r="Z1540" s="86"/>
      <c r="AA1540" s="82">
        <v>208.74</v>
      </c>
      <c r="AB1540" s="86">
        <v>-4.8099999999999996</v>
      </c>
      <c r="AC1540" s="86">
        <v>108626008.59</v>
      </c>
      <c r="AD1540" s="86">
        <v>108626008.59</v>
      </c>
      <c r="AE1540" s="86">
        <v>0</v>
      </c>
      <c r="AF1540" s="86">
        <v>-31851406.850000001</v>
      </c>
      <c r="AG1540" s="86">
        <v>-26356961.300000001</v>
      </c>
      <c r="AH1540" s="86">
        <v>-5494445.5499999998</v>
      </c>
      <c r="AI1540" s="86"/>
      <c r="AJ1540" s="86">
        <v>7840166617.6999998</v>
      </c>
      <c r="AK1540" s="82">
        <v>1.3855</v>
      </c>
      <c r="AL1540" s="82" t="s">
        <v>12403</v>
      </c>
      <c r="AM1540" s="82" t="s">
        <v>4979</v>
      </c>
      <c r="AN1540" s="82">
        <v>793064</v>
      </c>
      <c r="AO1540" s="82" t="s">
        <v>4993</v>
      </c>
      <c r="AP1540" s="82"/>
      <c r="AQ1540" s="83"/>
      <c r="AR1540" s="83"/>
      <c r="AS1540" s="82">
        <v>0</v>
      </c>
      <c r="AT1540" s="82"/>
      <c r="AU1540" s="83">
        <v>45777</v>
      </c>
      <c r="AV1540" s="82" t="s">
        <v>4979</v>
      </c>
      <c r="AW1540" s="82">
        <v>10</v>
      </c>
      <c r="AX1540" s="83"/>
      <c r="AY1540" s="82" t="s">
        <v>4963</v>
      </c>
      <c r="AZ1540" s="82">
        <v>1</v>
      </c>
      <c r="BA1540" s="82"/>
      <c r="BB1540" s="82"/>
      <c r="BC1540" s="87"/>
      <c r="BD1540" s="87"/>
      <c r="BE1540" s="87"/>
      <c r="BF1540" s="87"/>
      <c r="BG1540" s="82" t="s">
        <v>4888</v>
      </c>
      <c r="BH1540" s="82" t="s">
        <v>12434</v>
      </c>
      <c r="BI1540" s="82"/>
      <c r="BJ1540" s="82"/>
      <c r="BK1540" s="82"/>
      <c r="BL1540" s="86">
        <v>108626008.59</v>
      </c>
      <c r="BM1540" s="82">
        <v>1.3855</v>
      </c>
      <c r="BN1540" s="82" t="s">
        <v>4994</v>
      </c>
      <c r="BO1540" s="82"/>
      <c r="BP1540" s="88"/>
      <c r="BQ1540" s="88"/>
      <c r="BR1540" s="88"/>
      <c r="BS1540" s="82"/>
      <c r="BT1540" s="85"/>
    </row>
    <row r="1541" spans="1:72" hidden="1">
      <c r="A1541" s="82" t="s">
        <v>12432</v>
      </c>
      <c r="B1541" s="82" t="s">
        <v>12433</v>
      </c>
      <c r="C1541" s="82" t="s">
        <v>2762</v>
      </c>
      <c r="D1541" s="82" t="s">
        <v>6348</v>
      </c>
      <c r="E1541" s="82" t="s">
        <v>9395</v>
      </c>
      <c r="F1541" s="82" t="s">
        <v>4978</v>
      </c>
      <c r="G1541" s="83"/>
      <c r="H1541" s="84">
        <v>71001</v>
      </c>
      <c r="I1541" s="85"/>
      <c r="J1541" s="82">
        <v>372</v>
      </c>
      <c r="K1541" s="86">
        <v>0</v>
      </c>
      <c r="L1541" s="82"/>
      <c r="M1541" s="82"/>
      <c r="N1541" s="82"/>
      <c r="O1541" s="82"/>
      <c r="P1541" s="82" t="s">
        <v>9396</v>
      </c>
      <c r="Q1541" s="86"/>
      <c r="R1541" s="82">
        <v>0</v>
      </c>
      <c r="S1541" s="86">
        <v>142002</v>
      </c>
      <c r="T1541" s="83">
        <v>45777</v>
      </c>
      <c r="U1541" s="82">
        <v>100</v>
      </c>
      <c r="V1541" s="82">
        <v>169714</v>
      </c>
      <c r="W1541" s="82" t="s">
        <v>4961</v>
      </c>
      <c r="X1541" s="82">
        <v>533.15740000000005</v>
      </c>
      <c r="Y1541" s="86">
        <v>37854708.539999999</v>
      </c>
      <c r="Z1541" s="86"/>
      <c r="AA1541" s="82">
        <v>378.55</v>
      </c>
      <c r="AB1541" s="86">
        <v>-1.73</v>
      </c>
      <c r="AC1541" s="86">
        <v>26412372</v>
      </c>
      <c r="AD1541" s="86">
        <v>26412372</v>
      </c>
      <c r="AE1541" s="86">
        <v>0</v>
      </c>
      <c r="AF1541" s="86">
        <v>-11442336.539999999</v>
      </c>
      <c r="AG1541" s="86">
        <v>-10977279.99</v>
      </c>
      <c r="AH1541" s="86">
        <v>-465056.55</v>
      </c>
      <c r="AI1541" s="86"/>
      <c r="AJ1541" s="86">
        <v>7840166617.6999998</v>
      </c>
      <c r="AK1541" s="82">
        <v>0.33689999999999998</v>
      </c>
      <c r="AL1541" s="82" t="s">
        <v>9397</v>
      </c>
      <c r="AM1541" s="82" t="s">
        <v>4979</v>
      </c>
      <c r="AN1541" s="82">
        <v>798643</v>
      </c>
      <c r="AO1541" s="82" t="s">
        <v>8295</v>
      </c>
      <c r="AP1541" s="82"/>
      <c r="AQ1541" s="83"/>
      <c r="AR1541" s="83"/>
      <c r="AS1541" s="82">
        <v>0</v>
      </c>
      <c r="AT1541" s="82"/>
      <c r="AU1541" s="83">
        <v>45777</v>
      </c>
      <c r="AV1541" s="82" t="s">
        <v>4979</v>
      </c>
      <c r="AW1541" s="82">
        <v>2</v>
      </c>
      <c r="AX1541" s="83"/>
      <c r="AY1541" s="82" t="s">
        <v>4963</v>
      </c>
      <c r="AZ1541" s="82">
        <v>1</v>
      </c>
      <c r="BA1541" s="82"/>
      <c r="BB1541" s="82"/>
      <c r="BC1541" s="87"/>
      <c r="BD1541" s="87"/>
      <c r="BE1541" s="87"/>
      <c r="BF1541" s="87"/>
      <c r="BG1541" s="82" t="s">
        <v>4888</v>
      </c>
      <c r="BH1541" s="82" t="s">
        <v>12434</v>
      </c>
      <c r="BI1541" s="82"/>
      <c r="BJ1541" s="82"/>
      <c r="BK1541" s="82"/>
      <c r="BL1541" s="86">
        <v>26412372</v>
      </c>
      <c r="BM1541" s="82">
        <v>0.33689999999999998</v>
      </c>
      <c r="BN1541" s="82" t="s">
        <v>4975</v>
      </c>
      <c r="BO1541" s="82"/>
      <c r="BP1541" s="88"/>
      <c r="BQ1541" s="88"/>
      <c r="BR1541" s="88"/>
      <c r="BS1541" s="82"/>
      <c r="BT1541" s="85"/>
    </row>
    <row r="1542" spans="1:72" hidden="1">
      <c r="A1542" s="82" t="s">
        <v>12432</v>
      </c>
      <c r="B1542" s="82" t="s">
        <v>12433</v>
      </c>
      <c r="C1542" s="82" t="s">
        <v>2590</v>
      </c>
      <c r="D1542" s="82" t="s">
        <v>5501</v>
      </c>
      <c r="E1542" s="82" t="s">
        <v>8739</v>
      </c>
      <c r="F1542" s="82" t="s">
        <v>4978</v>
      </c>
      <c r="G1542" s="83"/>
      <c r="H1542" s="84">
        <v>61451</v>
      </c>
      <c r="I1542" s="85"/>
      <c r="J1542" s="82">
        <v>3472.9</v>
      </c>
      <c r="K1542" s="86">
        <v>0</v>
      </c>
      <c r="L1542" s="82"/>
      <c r="M1542" s="82"/>
      <c r="N1542" s="82"/>
      <c r="O1542" s="82"/>
      <c r="P1542" s="82" t="s">
        <v>5003</v>
      </c>
      <c r="Q1542" s="86"/>
      <c r="R1542" s="82">
        <v>0</v>
      </c>
      <c r="S1542" s="86">
        <v>122902</v>
      </c>
      <c r="T1542" s="83">
        <v>45777</v>
      </c>
      <c r="U1542" s="82">
        <v>100</v>
      </c>
      <c r="V1542" s="82">
        <v>6555</v>
      </c>
      <c r="W1542" s="82" t="s">
        <v>4961</v>
      </c>
      <c r="X1542" s="82">
        <v>3691.4164000000001</v>
      </c>
      <c r="Y1542" s="86">
        <v>226841226.80000001</v>
      </c>
      <c r="Z1542" s="86"/>
      <c r="AA1542" s="82">
        <v>3282.8</v>
      </c>
      <c r="AB1542" s="86">
        <v>5.79</v>
      </c>
      <c r="AC1542" s="86">
        <v>213413177.90000001</v>
      </c>
      <c r="AD1542" s="86">
        <v>213413177.90000001</v>
      </c>
      <c r="AE1542" s="86">
        <v>0</v>
      </c>
      <c r="AF1542" s="86">
        <v>-13428048.9</v>
      </c>
      <c r="AG1542" s="86">
        <v>-25109884</v>
      </c>
      <c r="AH1542" s="86">
        <v>11681835.1</v>
      </c>
      <c r="AI1542" s="86"/>
      <c r="AJ1542" s="86">
        <v>7840166617.6999998</v>
      </c>
      <c r="AK1542" s="82">
        <v>2.722</v>
      </c>
      <c r="AL1542" s="82" t="s">
        <v>8740</v>
      </c>
      <c r="AM1542" s="82" t="s">
        <v>4979</v>
      </c>
      <c r="AN1542" s="82">
        <v>6651</v>
      </c>
      <c r="AO1542" s="82" t="s">
        <v>5004</v>
      </c>
      <c r="AP1542" s="82"/>
      <c r="AQ1542" s="83">
        <v>45769</v>
      </c>
      <c r="AR1542" s="83"/>
      <c r="AS1542" s="82">
        <v>0</v>
      </c>
      <c r="AT1542" s="82"/>
      <c r="AU1542" s="83">
        <v>45777</v>
      </c>
      <c r="AV1542" s="82" t="s">
        <v>4979</v>
      </c>
      <c r="AW1542" s="82">
        <v>2</v>
      </c>
      <c r="AX1542" s="83"/>
      <c r="AY1542" s="82" t="s">
        <v>4963</v>
      </c>
      <c r="AZ1542" s="82">
        <v>1</v>
      </c>
      <c r="BA1542" s="82"/>
      <c r="BB1542" s="82"/>
      <c r="BC1542" s="87"/>
      <c r="BD1542" s="87"/>
      <c r="BE1542" s="87"/>
      <c r="BF1542" s="87"/>
      <c r="BG1542" s="82" t="s">
        <v>4888</v>
      </c>
      <c r="BH1542" s="82" t="s">
        <v>12434</v>
      </c>
      <c r="BI1542" s="82"/>
      <c r="BJ1542" s="82"/>
      <c r="BK1542" s="82"/>
      <c r="BL1542" s="86">
        <v>213413177.90000001</v>
      </c>
      <c r="BM1542" s="82">
        <v>2.722</v>
      </c>
      <c r="BN1542" s="82" t="s">
        <v>4984</v>
      </c>
      <c r="BO1542" s="82"/>
      <c r="BP1542" s="88"/>
      <c r="BQ1542" s="88"/>
      <c r="BR1542" s="88"/>
      <c r="BS1542" s="82"/>
      <c r="BT1542" s="85"/>
    </row>
    <row r="1543" spans="1:72" hidden="1">
      <c r="A1543" s="82" t="s">
        <v>12432</v>
      </c>
      <c r="B1543" s="82" t="s">
        <v>12433</v>
      </c>
      <c r="C1543" s="82" t="s">
        <v>2593</v>
      </c>
      <c r="D1543" s="82" t="s">
        <v>8830</v>
      </c>
      <c r="E1543" s="82" t="s">
        <v>8831</v>
      </c>
      <c r="F1543" s="82" t="s">
        <v>4978</v>
      </c>
      <c r="G1543" s="83"/>
      <c r="H1543" s="84">
        <v>212601</v>
      </c>
      <c r="I1543" s="85"/>
      <c r="J1543" s="82">
        <v>575.5</v>
      </c>
      <c r="K1543" s="86">
        <v>0</v>
      </c>
      <c r="L1543" s="82"/>
      <c r="M1543" s="82"/>
      <c r="N1543" s="82"/>
      <c r="O1543" s="82"/>
      <c r="P1543" s="82" t="s">
        <v>5039</v>
      </c>
      <c r="Q1543" s="86"/>
      <c r="R1543" s="82">
        <v>0</v>
      </c>
      <c r="S1543" s="86">
        <v>425202</v>
      </c>
      <c r="T1543" s="83">
        <v>45777</v>
      </c>
      <c r="U1543" s="82">
        <v>100</v>
      </c>
      <c r="V1543" s="82">
        <v>164974</v>
      </c>
      <c r="W1543" s="82" t="s">
        <v>4961</v>
      </c>
      <c r="X1543" s="82">
        <v>768.60889999999995</v>
      </c>
      <c r="Y1543" s="86">
        <v>163407026.50999999</v>
      </c>
      <c r="Z1543" s="86"/>
      <c r="AA1543" s="82">
        <v>599.35</v>
      </c>
      <c r="AB1543" s="86">
        <v>-3.98</v>
      </c>
      <c r="AC1543" s="86">
        <v>122351875.5</v>
      </c>
      <c r="AD1543" s="86">
        <v>122351875.5</v>
      </c>
      <c r="AE1543" s="86">
        <v>0</v>
      </c>
      <c r="AF1543" s="86">
        <v>-41055151.009999998</v>
      </c>
      <c r="AG1543" s="86">
        <v>-35984617.159999996</v>
      </c>
      <c r="AH1543" s="86">
        <v>-5070533.8499999996</v>
      </c>
      <c r="AI1543" s="86"/>
      <c r="AJ1543" s="86">
        <v>7840166617.6999998</v>
      </c>
      <c r="AK1543" s="82">
        <v>1.5606</v>
      </c>
      <c r="AL1543" s="82" t="s">
        <v>8832</v>
      </c>
      <c r="AM1543" s="82" t="s">
        <v>4979</v>
      </c>
      <c r="AN1543" s="82">
        <v>797930</v>
      </c>
      <c r="AO1543" s="82" t="s">
        <v>5041</v>
      </c>
      <c r="AP1543" s="82"/>
      <c r="AQ1543" s="83"/>
      <c r="AR1543" s="83"/>
      <c r="AS1543" s="82">
        <v>0</v>
      </c>
      <c r="AT1543" s="82"/>
      <c r="AU1543" s="83">
        <v>45777</v>
      </c>
      <c r="AV1543" s="82" t="s">
        <v>4979</v>
      </c>
      <c r="AW1543" s="82">
        <v>2</v>
      </c>
      <c r="AX1543" s="83"/>
      <c r="AY1543" s="82" t="s">
        <v>4963</v>
      </c>
      <c r="AZ1543" s="82">
        <v>1</v>
      </c>
      <c r="BA1543" s="82"/>
      <c r="BB1543" s="82"/>
      <c r="BC1543" s="87"/>
      <c r="BD1543" s="87"/>
      <c r="BE1543" s="87"/>
      <c r="BF1543" s="87"/>
      <c r="BG1543" s="82" t="s">
        <v>4888</v>
      </c>
      <c r="BH1543" s="82" t="s">
        <v>12434</v>
      </c>
      <c r="BI1543" s="82"/>
      <c r="BJ1543" s="82"/>
      <c r="BK1543" s="82"/>
      <c r="BL1543" s="86">
        <v>122351875.5</v>
      </c>
      <c r="BM1543" s="82">
        <v>1.5606</v>
      </c>
      <c r="BN1543" s="82" t="s">
        <v>5002</v>
      </c>
      <c r="BO1543" s="82"/>
      <c r="BP1543" s="88"/>
      <c r="BQ1543" s="88"/>
      <c r="BR1543" s="88"/>
      <c r="BS1543" s="82"/>
      <c r="BT1543" s="85"/>
    </row>
    <row r="1544" spans="1:72" hidden="1">
      <c r="A1544" s="82" t="s">
        <v>12432</v>
      </c>
      <c r="B1544" s="82" t="s">
        <v>12433</v>
      </c>
      <c r="C1544" s="82" t="s">
        <v>2637</v>
      </c>
      <c r="D1544" s="82" t="s">
        <v>6452</v>
      </c>
      <c r="E1544" s="82" t="s">
        <v>9107</v>
      </c>
      <c r="F1544" s="82" t="s">
        <v>4978</v>
      </c>
      <c r="G1544" s="83"/>
      <c r="H1544" s="84">
        <v>300979</v>
      </c>
      <c r="I1544" s="85"/>
      <c r="J1544" s="82">
        <v>840.75</v>
      </c>
      <c r="K1544" s="86">
        <v>0</v>
      </c>
      <c r="L1544" s="82"/>
      <c r="M1544" s="82"/>
      <c r="N1544" s="82"/>
      <c r="O1544" s="82"/>
      <c r="P1544" s="82" t="s">
        <v>5131</v>
      </c>
      <c r="Q1544" s="86"/>
      <c r="R1544" s="82">
        <v>0</v>
      </c>
      <c r="S1544" s="86">
        <v>3009790</v>
      </c>
      <c r="T1544" s="83">
        <v>45777</v>
      </c>
      <c r="U1544" s="82">
        <v>100</v>
      </c>
      <c r="V1544" s="82">
        <v>168162</v>
      </c>
      <c r="W1544" s="82" t="s">
        <v>4961</v>
      </c>
      <c r="X1544" s="82">
        <v>840.58339999999998</v>
      </c>
      <c r="Y1544" s="86">
        <v>252997954.21000001</v>
      </c>
      <c r="Z1544" s="86"/>
      <c r="AA1544" s="82">
        <v>876.05</v>
      </c>
      <c r="AB1544" s="86">
        <v>-4.03</v>
      </c>
      <c r="AC1544" s="86">
        <v>253048094.25</v>
      </c>
      <c r="AD1544" s="86">
        <v>253048094.25</v>
      </c>
      <c r="AE1544" s="86">
        <v>0</v>
      </c>
      <c r="AF1544" s="86">
        <v>50140.04</v>
      </c>
      <c r="AG1544" s="86">
        <v>10674698.74</v>
      </c>
      <c r="AH1544" s="86">
        <v>-10624558.699999999</v>
      </c>
      <c r="AI1544" s="86"/>
      <c r="AJ1544" s="86">
        <v>7840166617.6999998</v>
      </c>
      <c r="AK1544" s="82">
        <v>3.2275999999999998</v>
      </c>
      <c r="AL1544" s="82" t="s">
        <v>9108</v>
      </c>
      <c r="AM1544" s="82" t="s">
        <v>4979</v>
      </c>
      <c r="AN1544" s="82">
        <v>798339</v>
      </c>
      <c r="AO1544" s="82" t="s">
        <v>5015</v>
      </c>
      <c r="AP1544" s="82"/>
      <c r="AQ1544" s="83"/>
      <c r="AR1544" s="83"/>
      <c r="AS1544" s="82">
        <v>0</v>
      </c>
      <c r="AT1544" s="82"/>
      <c r="AU1544" s="83">
        <v>45777</v>
      </c>
      <c r="AV1544" s="82" t="s">
        <v>4979</v>
      </c>
      <c r="AW1544" s="82">
        <v>10</v>
      </c>
      <c r="AX1544" s="83"/>
      <c r="AY1544" s="82" t="s">
        <v>4963</v>
      </c>
      <c r="AZ1544" s="82">
        <v>1</v>
      </c>
      <c r="BA1544" s="82"/>
      <c r="BB1544" s="82"/>
      <c r="BC1544" s="87"/>
      <c r="BD1544" s="87"/>
      <c r="BE1544" s="87"/>
      <c r="BF1544" s="87"/>
      <c r="BG1544" s="82" t="s">
        <v>4888</v>
      </c>
      <c r="BH1544" s="82" t="s">
        <v>12434</v>
      </c>
      <c r="BI1544" s="82"/>
      <c r="BJ1544" s="82"/>
      <c r="BK1544" s="82"/>
      <c r="BL1544" s="86">
        <v>253048094.25</v>
      </c>
      <c r="BM1544" s="82">
        <v>3.2275999999999998</v>
      </c>
      <c r="BN1544" s="82" t="s">
        <v>5002</v>
      </c>
      <c r="BO1544" s="82"/>
      <c r="BP1544" s="88"/>
      <c r="BQ1544" s="88"/>
      <c r="BR1544" s="88"/>
      <c r="BS1544" s="82"/>
      <c r="BT1544" s="85"/>
    </row>
    <row r="1545" spans="1:72" hidden="1">
      <c r="A1545" s="82" t="s">
        <v>12432</v>
      </c>
      <c r="B1545" s="82" t="s">
        <v>12433</v>
      </c>
      <c r="C1545" s="82" t="s">
        <v>2690</v>
      </c>
      <c r="D1545" s="82" t="s">
        <v>5319</v>
      </c>
      <c r="E1545" s="82" t="s">
        <v>8601</v>
      </c>
      <c r="F1545" s="82" t="s">
        <v>4978</v>
      </c>
      <c r="G1545" s="83"/>
      <c r="H1545" s="84">
        <v>24336</v>
      </c>
      <c r="I1545" s="85"/>
      <c r="J1545" s="82">
        <v>2901.5</v>
      </c>
      <c r="K1545" s="86">
        <v>0</v>
      </c>
      <c r="L1545" s="82"/>
      <c r="M1545" s="82"/>
      <c r="N1545" s="82"/>
      <c r="O1545" s="82"/>
      <c r="P1545" s="82" t="s">
        <v>5039</v>
      </c>
      <c r="Q1545" s="86"/>
      <c r="R1545" s="82">
        <v>0</v>
      </c>
      <c r="S1545" s="86">
        <v>48672</v>
      </c>
      <c r="T1545" s="83">
        <v>45777</v>
      </c>
      <c r="U1545" s="82">
        <v>100</v>
      </c>
      <c r="V1545" s="82">
        <v>6777</v>
      </c>
      <c r="W1545" s="82" t="s">
        <v>4961</v>
      </c>
      <c r="X1545" s="82">
        <v>2840.7505999999998</v>
      </c>
      <c r="Y1545" s="86">
        <v>69132506.109999999</v>
      </c>
      <c r="Z1545" s="86"/>
      <c r="AA1545" s="82">
        <v>2930</v>
      </c>
      <c r="AB1545" s="86">
        <v>-0.97</v>
      </c>
      <c r="AC1545" s="86">
        <v>70610904</v>
      </c>
      <c r="AD1545" s="86">
        <v>70610904</v>
      </c>
      <c r="AE1545" s="86">
        <v>0</v>
      </c>
      <c r="AF1545" s="86">
        <v>1478397.89</v>
      </c>
      <c r="AG1545" s="86">
        <v>2171973.89</v>
      </c>
      <c r="AH1545" s="86">
        <v>-693576</v>
      </c>
      <c r="AI1545" s="86"/>
      <c r="AJ1545" s="86">
        <v>7840166617.6999998</v>
      </c>
      <c r="AK1545" s="82">
        <v>0.90059999999999996</v>
      </c>
      <c r="AL1545" s="82" t="s">
        <v>8602</v>
      </c>
      <c r="AM1545" s="82" t="s">
        <v>4979</v>
      </c>
      <c r="AN1545" s="82">
        <v>8014</v>
      </c>
      <c r="AO1545" s="82" t="s">
        <v>5041</v>
      </c>
      <c r="AP1545" s="82"/>
      <c r="AQ1545" s="83"/>
      <c r="AR1545" s="83"/>
      <c r="AS1545" s="82">
        <v>0</v>
      </c>
      <c r="AT1545" s="82"/>
      <c r="AU1545" s="83">
        <v>45777</v>
      </c>
      <c r="AV1545" s="82" t="s">
        <v>4979</v>
      </c>
      <c r="AW1545" s="82">
        <v>2</v>
      </c>
      <c r="AX1545" s="83"/>
      <c r="AY1545" s="82" t="s">
        <v>4963</v>
      </c>
      <c r="AZ1545" s="82">
        <v>1</v>
      </c>
      <c r="BA1545" s="82"/>
      <c r="BB1545" s="82"/>
      <c r="BC1545" s="87"/>
      <c r="BD1545" s="87"/>
      <c r="BE1545" s="87"/>
      <c r="BF1545" s="87"/>
      <c r="BG1545" s="82" t="s">
        <v>4888</v>
      </c>
      <c r="BH1545" s="82" t="s">
        <v>12434</v>
      </c>
      <c r="BI1545" s="82"/>
      <c r="BJ1545" s="82"/>
      <c r="BK1545" s="82"/>
      <c r="BL1545" s="86">
        <v>70610904</v>
      </c>
      <c r="BM1545" s="82">
        <v>0.90059999999999996</v>
      </c>
      <c r="BN1545" s="82" t="s">
        <v>5002</v>
      </c>
      <c r="BO1545" s="82"/>
      <c r="BP1545" s="88"/>
      <c r="BQ1545" s="88"/>
      <c r="BR1545" s="88"/>
      <c r="BS1545" s="82"/>
      <c r="BT1545" s="85"/>
    </row>
    <row r="1546" spans="1:72" hidden="1">
      <c r="A1546" s="82" t="s">
        <v>12432</v>
      </c>
      <c r="B1546" s="82" t="s">
        <v>12433</v>
      </c>
      <c r="C1546" s="82" t="s">
        <v>2726</v>
      </c>
      <c r="D1546" s="82" t="s">
        <v>5640</v>
      </c>
      <c r="E1546" s="82" t="s">
        <v>9007</v>
      </c>
      <c r="F1546" s="82" t="s">
        <v>4978</v>
      </c>
      <c r="G1546" s="83"/>
      <c r="H1546" s="84">
        <v>6357</v>
      </c>
      <c r="I1546" s="85"/>
      <c r="J1546" s="82">
        <v>3885.7</v>
      </c>
      <c r="K1546" s="86">
        <v>0</v>
      </c>
      <c r="L1546" s="82"/>
      <c r="M1546" s="82"/>
      <c r="N1546" s="82"/>
      <c r="O1546" s="82"/>
      <c r="P1546" s="82" t="s">
        <v>5086</v>
      </c>
      <c r="Q1546" s="86"/>
      <c r="R1546" s="82">
        <v>0</v>
      </c>
      <c r="S1546" s="86">
        <v>63570</v>
      </c>
      <c r="T1546" s="83">
        <v>45777</v>
      </c>
      <c r="U1546" s="82">
        <v>100</v>
      </c>
      <c r="V1546" s="82">
        <v>6761</v>
      </c>
      <c r="W1546" s="82" t="s">
        <v>4961</v>
      </c>
      <c r="X1546" s="82">
        <v>5342.8410000000003</v>
      </c>
      <c r="Y1546" s="86">
        <v>33964440.020000003</v>
      </c>
      <c r="Z1546" s="86"/>
      <c r="AA1546" s="82">
        <v>3898.7</v>
      </c>
      <c r="AB1546" s="86">
        <v>-0.33</v>
      </c>
      <c r="AC1546" s="86">
        <v>24701394.899999999</v>
      </c>
      <c r="AD1546" s="86">
        <v>24701394.899999999</v>
      </c>
      <c r="AE1546" s="86">
        <v>0</v>
      </c>
      <c r="AF1546" s="86">
        <v>-9263045.1199999992</v>
      </c>
      <c r="AG1546" s="86">
        <v>-9180404.1199999992</v>
      </c>
      <c r="AH1546" s="86">
        <v>-82641</v>
      </c>
      <c r="AI1546" s="86"/>
      <c r="AJ1546" s="86">
        <v>7840166617.6999998</v>
      </c>
      <c r="AK1546" s="82">
        <v>0.31509999999999999</v>
      </c>
      <c r="AL1546" s="82" t="s">
        <v>9008</v>
      </c>
      <c r="AM1546" s="82" t="s">
        <v>4979</v>
      </c>
      <c r="AN1546" s="82">
        <v>8034</v>
      </c>
      <c r="AO1546" s="82" t="s">
        <v>5015</v>
      </c>
      <c r="AP1546" s="82"/>
      <c r="AQ1546" s="83"/>
      <c r="AR1546" s="83"/>
      <c r="AS1546" s="82">
        <v>0</v>
      </c>
      <c r="AT1546" s="82"/>
      <c r="AU1546" s="83">
        <v>45777</v>
      </c>
      <c r="AV1546" s="82" t="s">
        <v>4979</v>
      </c>
      <c r="AW1546" s="82">
        <v>10</v>
      </c>
      <c r="AX1546" s="83"/>
      <c r="AY1546" s="82" t="s">
        <v>4963</v>
      </c>
      <c r="AZ1546" s="82">
        <v>1</v>
      </c>
      <c r="BA1546" s="82"/>
      <c r="BB1546" s="82"/>
      <c r="BC1546" s="87"/>
      <c r="BD1546" s="87"/>
      <c r="BE1546" s="87"/>
      <c r="BF1546" s="87"/>
      <c r="BG1546" s="82" t="s">
        <v>4888</v>
      </c>
      <c r="BH1546" s="82" t="s">
        <v>12434</v>
      </c>
      <c r="BI1546" s="82"/>
      <c r="BJ1546" s="82"/>
      <c r="BK1546" s="82"/>
      <c r="BL1546" s="86">
        <v>24701394.899999999</v>
      </c>
      <c r="BM1546" s="82">
        <v>0.31509999999999999</v>
      </c>
      <c r="BN1546" s="82" t="s">
        <v>5002</v>
      </c>
      <c r="BO1546" s="82"/>
      <c r="BP1546" s="88"/>
      <c r="BQ1546" s="88"/>
      <c r="BR1546" s="88"/>
      <c r="BS1546" s="82"/>
      <c r="BT1546" s="85"/>
    </row>
    <row r="1547" spans="1:72" hidden="1">
      <c r="A1547" s="82" t="s">
        <v>12432</v>
      </c>
      <c r="B1547" s="82" t="s">
        <v>12433</v>
      </c>
      <c r="C1547" s="82" t="s">
        <v>2788</v>
      </c>
      <c r="D1547" s="82" t="s">
        <v>5418</v>
      </c>
      <c r="E1547" s="82" t="s">
        <v>8562</v>
      </c>
      <c r="F1547" s="82" t="s">
        <v>4978</v>
      </c>
      <c r="G1547" s="83"/>
      <c r="H1547" s="84">
        <v>13287</v>
      </c>
      <c r="I1547" s="85"/>
      <c r="J1547" s="82">
        <v>3008.9</v>
      </c>
      <c r="K1547" s="86">
        <v>0</v>
      </c>
      <c r="L1547" s="82"/>
      <c r="M1547" s="82"/>
      <c r="N1547" s="82"/>
      <c r="O1547" s="82"/>
      <c r="P1547" s="82" t="s">
        <v>5148</v>
      </c>
      <c r="Q1547" s="86"/>
      <c r="R1547" s="82">
        <v>0</v>
      </c>
      <c r="S1547" s="86">
        <v>132870</v>
      </c>
      <c r="T1547" s="83">
        <v>45777</v>
      </c>
      <c r="U1547" s="82">
        <v>100</v>
      </c>
      <c r="V1547" s="82">
        <v>6763</v>
      </c>
      <c r="W1547" s="82" t="s">
        <v>4961</v>
      </c>
      <c r="X1547" s="82">
        <v>2286.4186</v>
      </c>
      <c r="Y1547" s="86">
        <v>30379643.32</v>
      </c>
      <c r="Z1547" s="86"/>
      <c r="AA1547" s="82">
        <v>3020.5</v>
      </c>
      <c r="AB1547" s="86">
        <v>-0.38</v>
      </c>
      <c r="AC1547" s="86">
        <v>39979254.299999997</v>
      </c>
      <c r="AD1547" s="86">
        <v>39979254.299999997</v>
      </c>
      <c r="AE1547" s="86">
        <v>0</v>
      </c>
      <c r="AF1547" s="86">
        <v>9599610.9800000004</v>
      </c>
      <c r="AG1547" s="86">
        <v>9753740.1799999997</v>
      </c>
      <c r="AH1547" s="86">
        <v>-154129.20000000001</v>
      </c>
      <c r="AI1547" s="86"/>
      <c r="AJ1547" s="86">
        <v>7840166617.6999998</v>
      </c>
      <c r="AK1547" s="82">
        <v>0.50990000000000002</v>
      </c>
      <c r="AL1547" s="82" t="s">
        <v>8563</v>
      </c>
      <c r="AM1547" s="82" t="s">
        <v>4979</v>
      </c>
      <c r="AN1547" s="82">
        <v>8092</v>
      </c>
      <c r="AO1547" s="82" t="s">
        <v>4993</v>
      </c>
      <c r="AP1547" s="82"/>
      <c r="AQ1547" s="83">
        <v>45691</v>
      </c>
      <c r="AR1547" s="83"/>
      <c r="AS1547" s="82">
        <v>0</v>
      </c>
      <c r="AT1547" s="82"/>
      <c r="AU1547" s="83">
        <v>45777</v>
      </c>
      <c r="AV1547" s="82" t="s">
        <v>4979</v>
      </c>
      <c r="AW1547" s="82">
        <v>10</v>
      </c>
      <c r="AX1547" s="83"/>
      <c r="AY1547" s="82" t="s">
        <v>4963</v>
      </c>
      <c r="AZ1547" s="82">
        <v>1</v>
      </c>
      <c r="BA1547" s="82"/>
      <c r="BB1547" s="82"/>
      <c r="BC1547" s="87"/>
      <c r="BD1547" s="87"/>
      <c r="BE1547" s="87"/>
      <c r="BF1547" s="87"/>
      <c r="BG1547" s="82" t="s">
        <v>4888</v>
      </c>
      <c r="BH1547" s="82" t="s">
        <v>12434</v>
      </c>
      <c r="BI1547" s="82"/>
      <c r="BJ1547" s="82"/>
      <c r="BK1547" s="82"/>
      <c r="BL1547" s="86">
        <v>39979254.299999997</v>
      </c>
      <c r="BM1547" s="82">
        <v>0.50990000000000002</v>
      </c>
      <c r="BN1547" s="82" t="s">
        <v>4994</v>
      </c>
      <c r="BO1547" s="82"/>
      <c r="BP1547" s="88"/>
      <c r="BQ1547" s="88"/>
      <c r="BR1547" s="88"/>
      <c r="BS1547" s="82"/>
      <c r="BT1547" s="85"/>
    </row>
    <row r="1548" spans="1:72" hidden="1">
      <c r="A1548" s="82" t="s">
        <v>12432</v>
      </c>
      <c r="B1548" s="82" t="s">
        <v>12433</v>
      </c>
      <c r="C1548" s="82" t="s">
        <v>2849</v>
      </c>
      <c r="D1548" s="82" t="s">
        <v>8565</v>
      </c>
      <c r="E1548" s="82" t="s">
        <v>8566</v>
      </c>
      <c r="F1548" s="82" t="s">
        <v>4978</v>
      </c>
      <c r="G1548" s="83"/>
      <c r="H1548" s="84">
        <v>55141</v>
      </c>
      <c r="I1548" s="85"/>
      <c r="J1548" s="82">
        <v>1832.3</v>
      </c>
      <c r="K1548" s="86">
        <v>0</v>
      </c>
      <c r="L1548" s="82"/>
      <c r="M1548" s="82"/>
      <c r="N1548" s="82"/>
      <c r="O1548" s="82"/>
      <c r="P1548" s="82" t="s">
        <v>4999</v>
      </c>
      <c r="Q1548" s="86"/>
      <c r="R1548" s="82">
        <v>0</v>
      </c>
      <c r="S1548" s="86">
        <v>55141</v>
      </c>
      <c r="T1548" s="83">
        <v>45777</v>
      </c>
      <c r="U1548" s="82">
        <v>100</v>
      </c>
      <c r="V1548" s="82">
        <v>6789</v>
      </c>
      <c r="W1548" s="82" t="s">
        <v>4961</v>
      </c>
      <c r="X1548" s="82">
        <v>1914.0608999999999</v>
      </c>
      <c r="Y1548" s="86">
        <v>105543232.83</v>
      </c>
      <c r="Z1548" s="86"/>
      <c r="AA1548" s="82">
        <v>1805.5</v>
      </c>
      <c r="AB1548" s="86">
        <v>1.48</v>
      </c>
      <c r="AC1548" s="86">
        <v>101034854.3</v>
      </c>
      <c r="AD1548" s="86">
        <v>101034854.3</v>
      </c>
      <c r="AE1548" s="86">
        <v>0</v>
      </c>
      <c r="AF1548" s="86">
        <v>-4508378.53</v>
      </c>
      <c r="AG1548" s="86">
        <v>-5986157.3300000001</v>
      </c>
      <c r="AH1548" s="86">
        <v>1477778.8</v>
      </c>
      <c r="AI1548" s="86"/>
      <c r="AJ1548" s="86">
        <v>7840166617.6999998</v>
      </c>
      <c r="AK1548" s="82">
        <v>1.2887</v>
      </c>
      <c r="AL1548" s="82" t="s">
        <v>8567</v>
      </c>
      <c r="AM1548" s="82" t="s">
        <v>4979</v>
      </c>
      <c r="AN1548" s="82">
        <v>8183</v>
      </c>
      <c r="AO1548" s="82" t="s">
        <v>5000</v>
      </c>
      <c r="AP1548" s="82"/>
      <c r="AQ1548" s="83">
        <v>45693</v>
      </c>
      <c r="AR1548" s="83"/>
      <c r="AS1548" s="82">
        <v>0</v>
      </c>
      <c r="AT1548" s="82"/>
      <c r="AU1548" s="83">
        <v>45777</v>
      </c>
      <c r="AV1548" s="82" t="s">
        <v>4979</v>
      </c>
      <c r="AW1548" s="82">
        <v>1</v>
      </c>
      <c r="AX1548" s="83"/>
      <c r="AY1548" s="82" t="s">
        <v>4963</v>
      </c>
      <c r="AZ1548" s="82">
        <v>1</v>
      </c>
      <c r="BA1548" s="82"/>
      <c r="BB1548" s="82"/>
      <c r="BC1548" s="87"/>
      <c r="BD1548" s="87"/>
      <c r="BE1548" s="87"/>
      <c r="BF1548" s="87"/>
      <c r="BG1548" s="82" t="s">
        <v>4888</v>
      </c>
      <c r="BH1548" s="82" t="s">
        <v>12434</v>
      </c>
      <c r="BI1548" s="82"/>
      <c r="BJ1548" s="82"/>
      <c r="BK1548" s="82"/>
      <c r="BL1548" s="86">
        <v>101034854.3</v>
      </c>
      <c r="BM1548" s="82">
        <v>1.2887</v>
      </c>
      <c r="BN1548" s="82" t="s">
        <v>4997</v>
      </c>
      <c r="BO1548" s="82"/>
      <c r="BP1548" s="88"/>
      <c r="BQ1548" s="88"/>
      <c r="BR1548" s="88"/>
      <c r="BS1548" s="82"/>
      <c r="BT1548" s="85"/>
    </row>
    <row r="1549" spans="1:72" hidden="1">
      <c r="A1549" s="82" t="s">
        <v>12432</v>
      </c>
      <c r="B1549" s="82" t="s">
        <v>12433</v>
      </c>
      <c r="C1549" s="82" t="s">
        <v>2899</v>
      </c>
      <c r="D1549" s="82" t="s">
        <v>5601</v>
      </c>
      <c r="E1549" s="82" t="s">
        <v>8568</v>
      </c>
      <c r="F1549" s="82" t="s">
        <v>4978</v>
      </c>
      <c r="G1549" s="83"/>
      <c r="H1549" s="84">
        <v>120766</v>
      </c>
      <c r="I1549" s="85"/>
      <c r="J1549" s="82">
        <v>634.04999999999995</v>
      </c>
      <c r="K1549" s="86">
        <v>0</v>
      </c>
      <c r="L1549" s="82"/>
      <c r="M1549" s="82"/>
      <c r="N1549" s="82"/>
      <c r="O1549" s="82"/>
      <c r="P1549" s="82" t="s">
        <v>8569</v>
      </c>
      <c r="Q1549" s="86"/>
      <c r="R1549" s="82">
        <v>0</v>
      </c>
      <c r="S1549" s="86">
        <v>1207660</v>
      </c>
      <c r="T1549" s="83">
        <v>45777</v>
      </c>
      <c r="U1549" s="82">
        <v>100</v>
      </c>
      <c r="V1549" s="82">
        <v>60748</v>
      </c>
      <c r="W1549" s="82" t="s">
        <v>4961</v>
      </c>
      <c r="X1549" s="82">
        <v>880.26049999999998</v>
      </c>
      <c r="Y1549" s="86">
        <v>106305542.3</v>
      </c>
      <c r="Z1549" s="86"/>
      <c r="AA1549" s="82">
        <v>628.9</v>
      </c>
      <c r="AB1549" s="86">
        <v>0.82</v>
      </c>
      <c r="AC1549" s="86">
        <v>76571682.299999997</v>
      </c>
      <c r="AD1549" s="86">
        <v>76571682.299999997</v>
      </c>
      <c r="AE1549" s="86">
        <v>0</v>
      </c>
      <c r="AF1549" s="86">
        <v>-29733860</v>
      </c>
      <c r="AG1549" s="86">
        <v>-30355804.899999999</v>
      </c>
      <c r="AH1549" s="86">
        <v>621944.9</v>
      </c>
      <c r="AI1549" s="86"/>
      <c r="AJ1549" s="86">
        <v>7840166617.6999998</v>
      </c>
      <c r="AK1549" s="82">
        <v>0.97670000000000001</v>
      </c>
      <c r="AL1549" s="82" t="s">
        <v>8570</v>
      </c>
      <c r="AM1549" s="82" t="s">
        <v>4979</v>
      </c>
      <c r="AN1549" s="82">
        <v>776309</v>
      </c>
      <c r="AO1549" s="82" t="s">
        <v>4996</v>
      </c>
      <c r="AP1549" s="82"/>
      <c r="AQ1549" s="83"/>
      <c r="AR1549" s="83"/>
      <c r="AS1549" s="82">
        <v>0</v>
      </c>
      <c r="AT1549" s="82"/>
      <c r="AU1549" s="83">
        <v>45777</v>
      </c>
      <c r="AV1549" s="82" t="s">
        <v>4979</v>
      </c>
      <c r="AW1549" s="82">
        <v>10</v>
      </c>
      <c r="AX1549" s="83"/>
      <c r="AY1549" s="82" t="s">
        <v>4963</v>
      </c>
      <c r="AZ1549" s="82">
        <v>1</v>
      </c>
      <c r="BA1549" s="82"/>
      <c r="BB1549" s="82"/>
      <c r="BC1549" s="87"/>
      <c r="BD1549" s="87"/>
      <c r="BE1549" s="87"/>
      <c r="BF1549" s="87"/>
      <c r="BG1549" s="82" t="s">
        <v>4888</v>
      </c>
      <c r="BH1549" s="82" t="s">
        <v>12434</v>
      </c>
      <c r="BI1549" s="82"/>
      <c r="BJ1549" s="82"/>
      <c r="BK1549" s="82"/>
      <c r="BL1549" s="86">
        <v>76571682.299999997</v>
      </c>
      <c r="BM1549" s="82">
        <v>0.97670000000000001</v>
      </c>
      <c r="BN1549" s="82" t="s">
        <v>4997</v>
      </c>
      <c r="BO1549" s="82"/>
      <c r="BP1549" s="88"/>
      <c r="BQ1549" s="88"/>
      <c r="BR1549" s="88"/>
      <c r="BS1549" s="82"/>
      <c r="BT1549" s="85"/>
    </row>
    <row r="1550" spans="1:72" hidden="1">
      <c r="A1550" s="82" t="s">
        <v>12432</v>
      </c>
      <c r="B1550" s="82" t="s">
        <v>12433</v>
      </c>
      <c r="C1550" s="82" t="s">
        <v>2931</v>
      </c>
      <c r="D1550" s="82" t="s">
        <v>3370</v>
      </c>
      <c r="E1550" s="82" t="s">
        <v>8492</v>
      </c>
      <c r="F1550" s="82" t="s">
        <v>4978</v>
      </c>
      <c r="G1550" s="83"/>
      <c r="H1550" s="84">
        <v>480125</v>
      </c>
      <c r="I1550" s="85"/>
      <c r="J1550" s="82">
        <v>384.4</v>
      </c>
      <c r="K1550" s="86">
        <v>0</v>
      </c>
      <c r="L1550" s="82"/>
      <c r="M1550" s="82"/>
      <c r="N1550" s="82"/>
      <c r="O1550" s="82"/>
      <c r="P1550" s="82" t="s">
        <v>8493</v>
      </c>
      <c r="Q1550" s="86"/>
      <c r="R1550" s="82">
        <v>0</v>
      </c>
      <c r="S1550" s="86">
        <v>480125</v>
      </c>
      <c r="T1550" s="83">
        <v>45777</v>
      </c>
      <c r="U1550" s="82">
        <v>100</v>
      </c>
      <c r="V1550" s="82">
        <v>6812</v>
      </c>
      <c r="W1550" s="82" t="s">
        <v>4961</v>
      </c>
      <c r="X1550" s="82">
        <v>440.07389999999998</v>
      </c>
      <c r="Y1550" s="86">
        <v>211290489.53999999</v>
      </c>
      <c r="Z1550" s="86"/>
      <c r="AA1550" s="82">
        <v>393.35</v>
      </c>
      <c r="AB1550" s="86">
        <v>-2.2799999999999998</v>
      </c>
      <c r="AC1550" s="86">
        <v>184560050</v>
      </c>
      <c r="AD1550" s="86">
        <v>184560050</v>
      </c>
      <c r="AE1550" s="86">
        <v>0</v>
      </c>
      <c r="AF1550" s="86">
        <v>-26730439.539999999</v>
      </c>
      <c r="AG1550" s="86">
        <v>-22433320.789999999</v>
      </c>
      <c r="AH1550" s="86">
        <v>-4297118.75</v>
      </c>
      <c r="AI1550" s="86"/>
      <c r="AJ1550" s="86">
        <v>7840166617.6999998</v>
      </c>
      <c r="AK1550" s="82">
        <v>2.3540000000000001</v>
      </c>
      <c r="AL1550" s="82" t="s">
        <v>8494</v>
      </c>
      <c r="AM1550" s="82" t="s">
        <v>4979</v>
      </c>
      <c r="AN1550" s="82">
        <v>8265</v>
      </c>
      <c r="AO1550" s="82" t="s">
        <v>8309</v>
      </c>
      <c r="AP1550" s="82"/>
      <c r="AQ1550" s="83"/>
      <c r="AR1550" s="83"/>
      <c r="AS1550" s="82">
        <v>0</v>
      </c>
      <c r="AT1550" s="82"/>
      <c r="AU1550" s="83">
        <v>45777</v>
      </c>
      <c r="AV1550" s="82" t="s">
        <v>4979</v>
      </c>
      <c r="AW1550" s="82">
        <v>1</v>
      </c>
      <c r="AX1550" s="83"/>
      <c r="AY1550" s="82" t="s">
        <v>4963</v>
      </c>
      <c r="AZ1550" s="82">
        <v>1</v>
      </c>
      <c r="BA1550" s="82"/>
      <c r="BB1550" s="82"/>
      <c r="BC1550" s="87"/>
      <c r="BD1550" s="87"/>
      <c r="BE1550" s="87"/>
      <c r="BF1550" s="87"/>
      <c r="BG1550" s="82" t="s">
        <v>4888</v>
      </c>
      <c r="BH1550" s="82" t="s">
        <v>12434</v>
      </c>
      <c r="BI1550" s="82"/>
      <c r="BJ1550" s="82"/>
      <c r="BK1550" s="82"/>
      <c r="BL1550" s="86">
        <v>184560050</v>
      </c>
      <c r="BM1550" s="82">
        <v>2.3540000000000001</v>
      </c>
      <c r="BN1550" s="82" t="s">
        <v>8309</v>
      </c>
      <c r="BO1550" s="82"/>
      <c r="BP1550" s="88"/>
      <c r="BQ1550" s="88"/>
      <c r="BR1550" s="88"/>
      <c r="BS1550" s="82"/>
      <c r="BT1550" s="85"/>
    </row>
    <row r="1551" spans="1:72" hidden="1">
      <c r="A1551" s="82" t="s">
        <v>12432</v>
      </c>
      <c r="B1551" s="82" t="s">
        <v>12433</v>
      </c>
      <c r="C1551" s="82" t="s">
        <v>2935</v>
      </c>
      <c r="D1551" s="82" t="s">
        <v>3387</v>
      </c>
      <c r="E1551" s="82" t="s">
        <v>9235</v>
      </c>
      <c r="F1551" s="82" t="s">
        <v>4978</v>
      </c>
      <c r="G1551" s="83"/>
      <c r="H1551" s="84">
        <v>24416</v>
      </c>
      <c r="I1551" s="85"/>
      <c r="J1551" s="82">
        <v>657.85</v>
      </c>
      <c r="K1551" s="86">
        <v>0</v>
      </c>
      <c r="L1551" s="82"/>
      <c r="M1551" s="82"/>
      <c r="N1551" s="82"/>
      <c r="O1551" s="82"/>
      <c r="P1551" s="82" t="s">
        <v>5027</v>
      </c>
      <c r="Q1551" s="86"/>
      <c r="R1551" s="82">
        <v>0</v>
      </c>
      <c r="S1551" s="86">
        <v>48832</v>
      </c>
      <c r="T1551" s="83">
        <v>45777</v>
      </c>
      <c r="U1551" s="82">
        <v>100</v>
      </c>
      <c r="V1551" s="82">
        <v>163567</v>
      </c>
      <c r="W1551" s="82" t="s">
        <v>4961</v>
      </c>
      <c r="X1551" s="82">
        <v>798.44060000000002</v>
      </c>
      <c r="Y1551" s="86">
        <v>19494724.559999999</v>
      </c>
      <c r="Z1551" s="86"/>
      <c r="AA1551" s="82">
        <v>663.7</v>
      </c>
      <c r="AB1551" s="86">
        <v>-0.88</v>
      </c>
      <c r="AC1551" s="86">
        <v>16062065.6</v>
      </c>
      <c r="AD1551" s="86">
        <v>16062065.6</v>
      </c>
      <c r="AE1551" s="86">
        <v>0</v>
      </c>
      <c r="AF1551" s="86">
        <v>-3432658.96</v>
      </c>
      <c r="AG1551" s="86">
        <v>-3289825.36</v>
      </c>
      <c r="AH1551" s="86">
        <v>-142833.60000000001</v>
      </c>
      <c r="AI1551" s="86"/>
      <c r="AJ1551" s="86">
        <v>7840166617.6999998</v>
      </c>
      <c r="AK1551" s="82">
        <v>0.2049</v>
      </c>
      <c r="AL1551" s="82" t="s">
        <v>9236</v>
      </c>
      <c r="AM1551" s="82" t="s">
        <v>4979</v>
      </c>
      <c r="AN1551" s="82">
        <v>797817</v>
      </c>
      <c r="AO1551" s="82" t="s">
        <v>5028</v>
      </c>
      <c r="AP1551" s="82"/>
      <c r="AQ1551" s="83"/>
      <c r="AR1551" s="83"/>
      <c r="AS1551" s="82">
        <v>0</v>
      </c>
      <c r="AT1551" s="82"/>
      <c r="AU1551" s="83">
        <v>45777</v>
      </c>
      <c r="AV1551" s="82" t="s">
        <v>4979</v>
      </c>
      <c r="AW1551" s="82">
        <v>2</v>
      </c>
      <c r="AX1551" s="83"/>
      <c r="AY1551" s="82" t="s">
        <v>4963</v>
      </c>
      <c r="AZ1551" s="82">
        <v>1</v>
      </c>
      <c r="BA1551" s="82"/>
      <c r="BB1551" s="82"/>
      <c r="BC1551" s="87"/>
      <c r="BD1551" s="87"/>
      <c r="BE1551" s="87"/>
      <c r="BF1551" s="87"/>
      <c r="BG1551" s="82" t="s">
        <v>4888</v>
      </c>
      <c r="BH1551" s="82" t="s">
        <v>12434</v>
      </c>
      <c r="BI1551" s="82"/>
      <c r="BJ1551" s="82"/>
      <c r="BK1551" s="82"/>
      <c r="BL1551" s="86">
        <v>16062065.6</v>
      </c>
      <c r="BM1551" s="82">
        <v>0.2049</v>
      </c>
      <c r="BN1551" s="82" t="s">
        <v>4983</v>
      </c>
      <c r="BO1551" s="82"/>
      <c r="BP1551" s="88"/>
      <c r="BQ1551" s="88"/>
      <c r="BR1551" s="88"/>
      <c r="BS1551" s="82"/>
      <c r="BT1551" s="85"/>
    </row>
    <row r="1552" spans="1:72" hidden="1">
      <c r="A1552" s="82" t="s">
        <v>12432</v>
      </c>
      <c r="B1552" s="82" t="s">
        <v>12433</v>
      </c>
      <c r="C1552" s="82" t="s">
        <v>2950</v>
      </c>
      <c r="D1552" s="82" t="s">
        <v>3457</v>
      </c>
      <c r="E1552" s="82" t="s">
        <v>3356</v>
      </c>
      <c r="F1552" s="82" t="s">
        <v>4978</v>
      </c>
      <c r="G1552" s="83"/>
      <c r="H1552" s="84">
        <v>487474</v>
      </c>
      <c r="I1552" s="85"/>
      <c r="J1552" s="82">
        <v>432.4</v>
      </c>
      <c r="K1552" s="86">
        <v>0</v>
      </c>
      <c r="L1552" s="82"/>
      <c r="M1552" s="82"/>
      <c r="N1552" s="82"/>
      <c r="O1552" s="82"/>
      <c r="P1552" s="82" t="s">
        <v>5039</v>
      </c>
      <c r="Q1552" s="86"/>
      <c r="R1552" s="82">
        <v>0</v>
      </c>
      <c r="S1552" s="86">
        <v>974948</v>
      </c>
      <c r="T1552" s="83">
        <v>45777</v>
      </c>
      <c r="U1552" s="82">
        <v>100</v>
      </c>
      <c r="V1552" s="82">
        <v>156816</v>
      </c>
      <c r="W1552" s="82" t="s">
        <v>4961</v>
      </c>
      <c r="X1552" s="82">
        <v>388.85129999999998</v>
      </c>
      <c r="Y1552" s="86">
        <v>189554909.78999999</v>
      </c>
      <c r="Z1552" s="86"/>
      <c r="AA1552" s="82">
        <v>429.9</v>
      </c>
      <c r="AB1552" s="86">
        <v>0.57999999999999996</v>
      </c>
      <c r="AC1552" s="86">
        <v>210783757.59999999</v>
      </c>
      <c r="AD1552" s="86">
        <v>210783757.59999999</v>
      </c>
      <c r="AE1552" s="86">
        <v>0</v>
      </c>
      <c r="AF1552" s="86">
        <v>21228847.809999999</v>
      </c>
      <c r="AG1552" s="86">
        <v>20010162.809999999</v>
      </c>
      <c r="AH1552" s="86">
        <v>1218685</v>
      </c>
      <c r="AI1552" s="86"/>
      <c r="AJ1552" s="86">
        <v>7840166617.6999998</v>
      </c>
      <c r="AK1552" s="82">
        <v>2.6884999999999999</v>
      </c>
      <c r="AL1552" s="82" t="s">
        <v>5054</v>
      </c>
      <c r="AM1552" s="82" t="s">
        <v>4979</v>
      </c>
      <c r="AN1552" s="82">
        <v>796742</v>
      </c>
      <c r="AO1552" s="82" t="s">
        <v>5041</v>
      </c>
      <c r="AP1552" s="82"/>
      <c r="AQ1552" s="83">
        <v>45604</v>
      </c>
      <c r="AR1552" s="83"/>
      <c r="AS1552" s="82">
        <v>0</v>
      </c>
      <c r="AT1552" s="82"/>
      <c r="AU1552" s="83">
        <v>45777</v>
      </c>
      <c r="AV1552" s="82" t="s">
        <v>4979</v>
      </c>
      <c r="AW1552" s="82">
        <v>2</v>
      </c>
      <c r="AX1552" s="83"/>
      <c r="AY1552" s="82" t="s">
        <v>4963</v>
      </c>
      <c r="AZ1552" s="82">
        <v>1</v>
      </c>
      <c r="BA1552" s="82"/>
      <c r="BB1552" s="82"/>
      <c r="BC1552" s="87"/>
      <c r="BD1552" s="87"/>
      <c r="BE1552" s="87"/>
      <c r="BF1552" s="87"/>
      <c r="BG1552" s="82" t="s">
        <v>4888</v>
      </c>
      <c r="BH1552" s="82" t="s">
        <v>12434</v>
      </c>
      <c r="BI1552" s="82"/>
      <c r="BJ1552" s="82"/>
      <c r="BK1552" s="82"/>
      <c r="BL1552" s="86">
        <v>210783757.59999999</v>
      </c>
      <c r="BM1552" s="82">
        <v>2.6884999999999999</v>
      </c>
      <c r="BN1552" s="82" t="s">
        <v>5002</v>
      </c>
      <c r="BO1552" s="82"/>
      <c r="BP1552" s="88"/>
      <c r="BQ1552" s="88"/>
      <c r="BR1552" s="88"/>
      <c r="BS1552" s="82"/>
      <c r="BT1552" s="85"/>
    </row>
    <row r="1553" spans="1:72" hidden="1">
      <c r="A1553" s="82" t="s">
        <v>12432</v>
      </c>
      <c r="B1553" s="82" t="s">
        <v>12433</v>
      </c>
      <c r="C1553" s="82" t="s">
        <v>2970</v>
      </c>
      <c r="D1553" s="82" t="s">
        <v>5032</v>
      </c>
      <c r="E1553" s="82" t="s">
        <v>3357</v>
      </c>
      <c r="F1553" s="82" t="s">
        <v>4978</v>
      </c>
      <c r="G1553" s="83"/>
      <c r="H1553" s="84">
        <v>583916</v>
      </c>
      <c r="I1553" s="85"/>
      <c r="J1553" s="82">
        <v>134.75</v>
      </c>
      <c r="K1553" s="86">
        <v>0</v>
      </c>
      <c r="L1553" s="82"/>
      <c r="M1553" s="82"/>
      <c r="N1553" s="82"/>
      <c r="O1553" s="82"/>
      <c r="P1553" s="82" t="s">
        <v>5015</v>
      </c>
      <c r="Q1553" s="86"/>
      <c r="R1553" s="82">
        <v>0</v>
      </c>
      <c r="S1553" s="86">
        <v>583916</v>
      </c>
      <c r="T1553" s="83">
        <v>45777</v>
      </c>
      <c r="U1553" s="82">
        <v>100</v>
      </c>
      <c r="V1553" s="82">
        <v>24681</v>
      </c>
      <c r="W1553" s="82" t="s">
        <v>4961</v>
      </c>
      <c r="X1553" s="82">
        <v>200.55940000000001</v>
      </c>
      <c r="Y1553" s="86">
        <v>117109837.48</v>
      </c>
      <c r="Z1553" s="86"/>
      <c r="AA1553" s="82">
        <v>139.56</v>
      </c>
      <c r="AB1553" s="86">
        <v>-3.45</v>
      </c>
      <c r="AC1553" s="86">
        <v>78682681</v>
      </c>
      <c r="AD1553" s="86">
        <v>78682681</v>
      </c>
      <c r="AE1553" s="86">
        <v>0</v>
      </c>
      <c r="AF1553" s="86">
        <v>-38427156.479999997</v>
      </c>
      <c r="AG1553" s="86">
        <v>-35618520.520000003</v>
      </c>
      <c r="AH1553" s="86">
        <v>-2808635.96</v>
      </c>
      <c r="AI1553" s="86"/>
      <c r="AJ1553" s="86">
        <v>7840166617.6999998</v>
      </c>
      <c r="AK1553" s="82">
        <v>1.0036</v>
      </c>
      <c r="AL1553" s="82" t="s">
        <v>5033</v>
      </c>
      <c r="AM1553" s="82" t="s">
        <v>4979</v>
      </c>
      <c r="AN1553" s="82">
        <v>75305</v>
      </c>
      <c r="AO1553" s="82" t="s">
        <v>5034</v>
      </c>
      <c r="AP1553" s="82"/>
      <c r="AQ1553" s="83"/>
      <c r="AR1553" s="83"/>
      <c r="AS1553" s="82">
        <v>0</v>
      </c>
      <c r="AT1553" s="82"/>
      <c r="AU1553" s="83">
        <v>45777</v>
      </c>
      <c r="AV1553" s="82" t="s">
        <v>4979</v>
      </c>
      <c r="AW1553" s="82">
        <v>1</v>
      </c>
      <c r="AX1553" s="83"/>
      <c r="AY1553" s="82" t="s">
        <v>4963</v>
      </c>
      <c r="AZ1553" s="82">
        <v>1</v>
      </c>
      <c r="BA1553" s="82"/>
      <c r="BB1553" s="82"/>
      <c r="BC1553" s="87"/>
      <c r="BD1553" s="87"/>
      <c r="BE1553" s="87"/>
      <c r="BF1553" s="87"/>
      <c r="BG1553" s="82" t="s">
        <v>4888</v>
      </c>
      <c r="BH1553" s="82" t="s">
        <v>12434</v>
      </c>
      <c r="BI1553" s="82"/>
      <c r="BJ1553" s="82"/>
      <c r="BK1553" s="82"/>
      <c r="BL1553" s="86">
        <v>78682681</v>
      </c>
      <c r="BM1553" s="82">
        <v>1.0036</v>
      </c>
      <c r="BN1553" s="82" t="s">
        <v>5002</v>
      </c>
      <c r="BO1553" s="82"/>
      <c r="BP1553" s="88"/>
      <c r="BQ1553" s="88"/>
      <c r="BR1553" s="88"/>
      <c r="BS1553" s="82"/>
      <c r="BT1553" s="85"/>
    </row>
    <row r="1554" spans="1:72" hidden="1">
      <c r="A1554" s="82" t="s">
        <v>12432</v>
      </c>
      <c r="B1554" s="82" t="s">
        <v>12433</v>
      </c>
      <c r="C1554" s="82" t="s">
        <v>3003</v>
      </c>
      <c r="D1554" s="82" t="s">
        <v>3408</v>
      </c>
      <c r="E1554" s="82" t="s">
        <v>9612</v>
      </c>
      <c r="F1554" s="82" t="s">
        <v>4978</v>
      </c>
      <c r="G1554" s="83"/>
      <c r="H1554" s="84">
        <v>79996</v>
      </c>
      <c r="I1554" s="85"/>
      <c r="J1554" s="82">
        <v>2452.5</v>
      </c>
      <c r="K1554" s="86">
        <v>0</v>
      </c>
      <c r="L1554" s="82"/>
      <c r="M1554" s="82"/>
      <c r="N1554" s="82"/>
      <c r="O1554" s="82"/>
      <c r="P1554" s="82" t="s">
        <v>5086</v>
      </c>
      <c r="Q1554" s="86"/>
      <c r="R1554" s="82">
        <v>0</v>
      </c>
      <c r="S1554" s="86">
        <v>799960</v>
      </c>
      <c r="T1554" s="83">
        <v>45777</v>
      </c>
      <c r="U1554" s="82">
        <v>100</v>
      </c>
      <c r="V1554" s="82">
        <v>24547</v>
      </c>
      <c r="W1554" s="82" t="s">
        <v>4961</v>
      </c>
      <c r="X1554" s="82">
        <v>3029.8993999999998</v>
      </c>
      <c r="Y1554" s="86">
        <v>242379834.59999999</v>
      </c>
      <c r="Z1554" s="86"/>
      <c r="AA1554" s="82">
        <v>2537.4</v>
      </c>
      <c r="AB1554" s="86">
        <v>-3.35</v>
      </c>
      <c r="AC1554" s="86">
        <v>196190190</v>
      </c>
      <c r="AD1554" s="86">
        <v>196190190</v>
      </c>
      <c r="AE1554" s="86">
        <v>0</v>
      </c>
      <c r="AF1554" s="86">
        <v>-46189644.600000001</v>
      </c>
      <c r="AG1554" s="86">
        <v>-39397984.200000003</v>
      </c>
      <c r="AH1554" s="86">
        <v>-6791660.4000000004</v>
      </c>
      <c r="AI1554" s="86"/>
      <c r="AJ1554" s="86">
        <v>7840166617.6999998</v>
      </c>
      <c r="AK1554" s="82">
        <v>2.5024000000000002</v>
      </c>
      <c r="AL1554" s="82" t="s">
        <v>9613</v>
      </c>
      <c r="AM1554" s="82" t="s">
        <v>4979</v>
      </c>
      <c r="AN1554" s="82">
        <v>8308</v>
      </c>
      <c r="AO1554" s="82" t="s">
        <v>5015</v>
      </c>
      <c r="AP1554" s="82"/>
      <c r="AQ1554" s="83"/>
      <c r="AR1554" s="83"/>
      <c r="AS1554" s="82">
        <v>0</v>
      </c>
      <c r="AT1554" s="82"/>
      <c r="AU1554" s="83">
        <v>45777</v>
      </c>
      <c r="AV1554" s="82" t="s">
        <v>4979</v>
      </c>
      <c r="AW1554" s="82">
        <v>10</v>
      </c>
      <c r="AX1554" s="83"/>
      <c r="AY1554" s="82" t="s">
        <v>4963</v>
      </c>
      <c r="AZ1554" s="82">
        <v>1</v>
      </c>
      <c r="BA1554" s="82"/>
      <c r="BB1554" s="82"/>
      <c r="BC1554" s="87"/>
      <c r="BD1554" s="87"/>
      <c r="BE1554" s="87"/>
      <c r="BF1554" s="87"/>
      <c r="BG1554" s="82" t="s">
        <v>4888</v>
      </c>
      <c r="BH1554" s="82" t="s">
        <v>12434</v>
      </c>
      <c r="BI1554" s="82"/>
      <c r="BJ1554" s="82"/>
      <c r="BK1554" s="82"/>
      <c r="BL1554" s="86">
        <v>196190190</v>
      </c>
      <c r="BM1554" s="82">
        <v>2.5024000000000002</v>
      </c>
      <c r="BN1554" s="82" t="s">
        <v>5002</v>
      </c>
      <c r="BO1554" s="82"/>
      <c r="BP1554" s="88"/>
      <c r="BQ1554" s="88"/>
      <c r="BR1554" s="88"/>
      <c r="BS1554" s="82"/>
      <c r="BT1554" s="85"/>
    </row>
    <row r="1555" spans="1:72" hidden="1">
      <c r="A1555" s="82" t="s">
        <v>12432</v>
      </c>
      <c r="B1555" s="82" t="s">
        <v>12433</v>
      </c>
      <c r="C1555" s="82" t="s">
        <v>3020</v>
      </c>
      <c r="D1555" s="82" t="s">
        <v>5392</v>
      </c>
      <c r="E1555" s="82" t="s">
        <v>8571</v>
      </c>
      <c r="F1555" s="82" t="s">
        <v>4978</v>
      </c>
      <c r="G1555" s="83"/>
      <c r="H1555" s="84">
        <v>27160</v>
      </c>
      <c r="I1555" s="85"/>
      <c r="J1555" s="82">
        <v>3322</v>
      </c>
      <c r="K1555" s="86">
        <v>0</v>
      </c>
      <c r="L1555" s="82"/>
      <c r="M1555" s="82"/>
      <c r="N1555" s="82"/>
      <c r="O1555" s="82"/>
      <c r="P1555" s="82" t="s">
        <v>4999</v>
      </c>
      <c r="Q1555" s="86"/>
      <c r="R1555" s="82">
        <v>0</v>
      </c>
      <c r="S1555" s="86">
        <v>135800</v>
      </c>
      <c r="T1555" s="83">
        <v>45777</v>
      </c>
      <c r="U1555" s="82">
        <v>100</v>
      </c>
      <c r="V1555" s="82">
        <v>6821</v>
      </c>
      <c r="W1555" s="82" t="s">
        <v>4961</v>
      </c>
      <c r="X1555" s="82">
        <v>3315.6369</v>
      </c>
      <c r="Y1555" s="86">
        <v>90052697.379999995</v>
      </c>
      <c r="Z1555" s="86"/>
      <c r="AA1555" s="82">
        <v>3322.7</v>
      </c>
      <c r="AB1555" s="86">
        <v>-0.02</v>
      </c>
      <c r="AC1555" s="86">
        <v>90225520</v>
      </c>
      <c r="AD1555" s="86">
        <v>90225520</v>
      </c>
      <c r="AE1555" s="86">
        <v>0</v>
      </c>
      <c r="AF1555" s="86">
        <v>172822.62</v>
      </c>
      <c r="AG1555" s="86">
        <v>191834.62</v>
      </c>
      <c r="AH1555" s="86">
        <v>-19012</v>
      </c>
      <c r="AI1555" s="86"/>
      <c r="AJ1555" s="86">
        <v>7840166617.6999998</v>
      </c>
      <c r="AK1555" s="82">
        <v>1.1508</v>
      </c>
      <c r="AL1555" s="82" t="s">
        <v>8572</v>
      </c>
      <c r="AM1555" s="82" t="s">
        <v>4979</v>
      </c>
      <c r="AN1555" s="82">
        <v>8318</v>
      </c>
      <c r="AO1555" s="82" t="s">
        <v>5000</v>
      </c>
      <c r="AP1555" s="82"/>
      <c r="AQ1555" s="83">
        <v>45687</v>
      </c>
      <c r="AR1555" s="83"/>
      <c r="AS1555" s="82">
        <v>0</v>
      </c>
      <c r="AT1555" s="82"/>
      <c r="AU1555" s="83">
        <v>45777</v>
      </c>
      <c r="AV1555" s="82" t="s">
        <v>4979</v>
      </c>
      <c r="AW1555" s="82">
        <v>5</v>
      </c>
      <c r="AX1555" s="83"/>
      <c r="AY1555" s="82" t="s">
        <v>4963</v>
      </c>
      <c r="AZ1555" s="82">
        <v>1</v>
      </c>
      <c r="BA1555" s="82"/>
      <c r="BB1555" s="82"/>
      <c r="BC1555" s="87"/>
      <c r="BD1555" s="87"/>
      <c r="BE1555" s="87"/>
      <c r="BF1555" s="87"/>
      <c r="BG1555" s="82" t="s">
        <v>4888</v>
      </c>
      <c r="BH1555" s="82" t="s">
        <v>12434</v>
      </c>
      <c r="BI1555" s="82"/>
      <c r="BJ1555" s="82"/>
      <c r="BK1555" s="82"/>
      <c r="BL1555" s="86">
        <v>90225520</v>
      </c>
      <c r="BM1555" s="82">
        <v>1.1508</v>
      </c>
      <c r="BN1555" s="82" t="s">
        <v>4997</v>
      </c>
      <c r="BO1555" s="82"/>
      <c r="BP1555" s="88"/>
      <c r="BQ1555" s="88"/>
      <c r="BR1555" s="88"/>
      <c r="BS1555" s="82"/>
      <c r="BT1555" s="85"/>
    </row>
    <row r="1556" spans="1:72" hidden="1">
      <c r="A1556" s="82" t="s">
        <v>12432</v>
      </c>
      <c r="B1556" s="82" t="s">
        <v>12433</v>
      </c>
      <c r="C1556" s="82" t="s">
        <v>3046</v>
      </c>
      <c r="D1556" s="82" t="s">
        <v>5738</v>
      </c>
      <c r="E1556" s="82" t="s">
        <v>8659</v>
      </c>
      <c r="F1556" s="82" t="s">
        <v>4978</v>
      </c>
      <c r="G1556" s="83"/>
      <c r="H1556" s="84">
        <v>94060</v>
      </c>
      <c r="I1556" s="85"/>
      <c r="J1556" s="82">
        <v>520.15</v>
      </c>
      <c r="K1556" s="86">
        <v>0</v>
      </c>
      <c r="L1556" s="82"/>
      <c r="M1556" s="82"/>
      <c r="N1556" s="82"/>
      <c r="O1556" s="82"/>
      <c r="P1556" s="82" t="s">
        <v>5039</v>
      </c>
      <c r="Q1556" s="86"/>
      <c r="R1556" s="82">
        <v>0</v>
      </c>
      <c r="S1556" s="86">
        <v>94060</v>
      </c>
      <c r="T1556" s="83">
        <v>45777</v>
      </c>
      <c r="U1556" s="82">
        <v>100</v>
      </c>
      <c r="V1556" s="82">
        <v>15291</v>
      </c>
      <c r="W1556" s="82" t="s">
        <v>4961</v>
      </c>
      <c r="X1556" s="82">
        <v>515.38019999999995</v>
      </c>
      <c r="Y1556" s="86">
        <v>48476665.729999997</v>
      </c>
      <c r="Z1556" s="86"/>
      <c r="AA1556" s="82">
        <v>523.35</v>
      </c>
      <c r="AB1556" s="86">
        <v>-0.61</v>
      </c>
      <c r="AC1556" s="86">
        <v>48925309</v>
      </c>
      <c r="AD1556" s="86">
        <v>48925309</v>
      </c>
      <c r="AE1556" s="86">
        <v>0</v>
      </c>
      <c r="AF1556" s="86">
        <v>448643.27</v>
      </c>
      <c r="AG1556" s="86">
        <v>749635.27</v>
      </c>
      <c r="AH1556" s="86">
        <v>-300992</v>
      </c>
      <c r="AI1556" s="86"/>
      <c r="AJ1556" s="86">
        <v>7840166617.6999998</v>
      </c>
      <c r="AK1556" s="82">
        <v>0.624</v>
      </c>
      <c r="AL1556" s="82" t="s">
        <v>8660</v>
      </c>
      <c r="AM1556" s="82" t="s">
        <v>4979</v>
      </c>
      <c r="AN1556" s="82">
        <v>73273</v>
      </c>
      <c r="AO1556" s="82" t="s">
        <v>5041</v>
      </c>
      <c r="AP1556" s="82"/>
      <c r="AQ1556" s="83"/>
      <c r="AR1556" s="83"/>
      <c r="AS1556" s="82">
        <v>0</v>
      </c>
      <c r="AT1556" s="82"/>
      <c r="AU1556" s="83">
        <v>45777</v>
      </c>
      <c r="AV1556" s="82" t="s">
        <v>4979</v>
      </c>
      <c r="AW1556" s="82">
        <v>1</v>
      </c>
      <c r="AX1556" s="83"/>
      <c r="AY1556" s="82" t="s">
        <v>4963</v>
      </c>
      <c r="AZ1556" s="82">
        <v>1</v>
      </c>
      <c r="BA1556" s="82"/>
      <c r="BB1556" s="82"/>
      <c r="BC1556" s="87"/>
      <c r="BD1556" s="87"/>
      <c r="BE1556" s="87"/>
      <c r="BF1556" s="87"/>
      <c r="BG1556" s="82" t="s">
        <v>4888</v>
      </c>
      <c r="BH1556" s="82" t="s">
        <v>12434</v>
      </c>
      <c r="BI1556" s="82"/>
      <c r="BJ1556" s="82"/>
      <c r="BK1556" s="82"/>
      <c r="BL1556" s="86">
        <v>48925309</v>
      </c>
      <c r="BM1556" s="82">
        <v>0.624</v>
      </c>
      <c r="BN1556" s="82" t="s">
        <v>5002</v>
      </c>
      <c r="BO1556" s="82"/>
      <c r="BP1556" s="88"/>
      <c r="BQ1556" s="88"/>
      <c r="BR1556" s="88"/>
      <c r="BS1556" s="82"/>
      <c r="BT1556" s="85"/>
    </row>
    <row r="1557" spans="1:72" hidden="1">
      <c r="A1557" s="82" t="s">
        <v>12432</v>
      </c>
      <c r="B1557" s="82" t="s">
        <v>12433</v>
      </c>
      <c r="C1557" s="82" t="s">
        <v>3062</v>
      </c>
      <c r="D1557" s="82" t="s">
        <v>8608</v>
      </c>
      <c r="E1557" s="82" t="s">
        <v>8609</v>
      </c>
      <c r="F1557" s="82" t="s">
        <v>4978</v>
      </c>
      <c r="G1557" s="83"/>
      <c r="H1557" s="84">
        <v>62113</v>
      </c>
      <c r="I1557" s="85"/>
      <c r="J1557" s="82">
        <v>2672</v>
      </c>
      <c r="K1557" s="86">
        <v>0</v>
      </c>
      <c r="L1557" s="82"/>
      <c r="M1557" s="82"/>
      <c r="N1557" s="82"/>
      <c r="O1557" s="82"/>
      <c r="P1557" s="82" t="s">
        <v>8536</v>
      </c>
      <c r="Q1557" s="86"/>
      <c r="R1557" s="82">
        <v>0</v>
      </c>
      <c r="S1557" s="86">
        <v>62113</v>
      </c>
      <c r="T1557" s="83">
        <v>45777</v>
      </c>
      <c r="U1557" s="82">
        <v>100</v>
      </c>
      <c r="V1557" s="82">
        <v>6801</v>
      </c>
      <c r="W1557" s="82" t="s">
        <v>4961</v>
      </c>
      <c r="X1557" s="82">
        <v>2644.5099</v>
      </c>
      <c r="Y1557" s="86">
        <v>164258442</v>
      </c>
      <c r="Z1557" s="86"/>
      <c r="AA1557" s="82">
        <v>2702.6</v>
      </c>
      <c r="AB1557" s="86">
        <v>-1.1299999999999999</v>
      </c>
      <c r="AC1557" s="86">
        <v>165965936</v>
      </c>
      <c r="AD1557" s="86">
        <v>165965936</v>
      </c>
      <c r="AE1557" s="86">
        <v>0</v>
      </c>
      <c r="AF1557" s="86">
        <v>1707494</v>
      </c>
      <c r="AG1557" s="86">
        <v>3608151.8</v>
      </c>
      <c r="AH1557" s="86">
        <v>-1900657.8</v>
      </c>
      <c r="AI1557" s="86"/>
      <c r="AJ1557" s="86">
        <v>7840166617.6999998</v>
      </c>
      <c r="AK1557" s="82">
        <v>2.1168999999999998</v>
      </c>
      <c r="AL1557" s="82" t="s">
        <v>8610</v>
      </c>
      <c r="AM1557" s="82" t="s">
        <v>4979</v>
      </c>
      <c r="AN1557" s="82">
        <v>8357</v>
      </c>
      <c r="AO1557" s="82" t="s">
        <v>8339</v>
      </c>
      <c r="AP1557" s="82"/>
      <c r="AQ1557" s="83">
        <v>45741</v>
      </c>
      <c r="AR1557" s="83"/>
      <c r="AS1557" s="82">
        <v>0</v>
      </c>
      <c r="AT1557" s="82"/>
      <c r="AU1557" s="83">
        <v>45777</v>
      </c>
      <c r="AV1557" s="82" t="s">
        <v>4979</v>
      </c>
      <c r="AW1557" s="82">
        <v>1</v>
      </c>
      <c r="AX1557" s="83"/>
      <c r="AY1557" s="82" t="s">
        <v>4963</v>
      </c>
      <c r="AZ1557" s="82">
        <v>1</v>
      </c>
      <c r="BA1557" s="82"/>
      <c r="BB1557" s="82"/>
      <c r="BC1557" s="87"/>
      <c r="BD1557" s="87"/>
      <c r="BE1557" s="87"/>
      <c r="BF1557" s="87"/>
      <c r="BG1557" s="82" t="s">
        <v>4888</v>
      </c>
      <c r="BH1557" s="82" t="s">
        <v>12434</v>
      </c>
      <c r="BI1557" s="82"/>
      <c r="BJ1557" s="82"/>
      <c r="BK1557" s="82"/>
      <c r="BL1557" s="86">
        <v>165965936</v>
      </c>
      <c r="BM1557" s="82">
        <v>2.1168999999999998</v>
      </c>
      <c r="BN1557" s="82" t="s">
        <v>4984</v>
      </c>
      <c r="BO1557" s="82"/>
      <c r="BP1557" s="88"/>
      <c r="BQ1557" s="88"/>
      <c r="BR1557" s="88"/>
      <c r="BS1557" s="82"/>
      <c r="BT1557" s="85"/>
    </row>
    <row r="1558" spans="1:72" hidden="1">
      <c r="A1558" s="82" t="s">
        <v>12432</v>
      </c>
      <c r="B1558" s="82" t="s">
        <v>12433</v>
      </c>
      <c r="C1558" s="82" t="s">
        <v>3184</v>
      </c>
      <c r="D1558" s="82" t="s">
        <v>5720</v>
      </c>
      <c r="E1558" s="82" t="s">
        <v>8798</v>
      </c>
      <c r="F1558" s="82" t="s">
        <v>4978</v>
      </c>
      <c r="G1558" s="83"/>
      <c r="H1558" s="84">
        <v>39644</v>
      </c>
      <c r="I1558" s="85"/>
      <c r="J1558" s="82">
        <v>1624.7</v>
      </c>
      <c r="K1558" s="86">
        <v>0</v>
      </c>
      <c r="L1558" s="82"/>
      <c r="M1558" s="82"/>
      <c r="N1558" s="82"/>
      <c r="O1558" s="82"/>
      <c r="P1558" s="82" t="s">
        <v>4992</v>
      </c>
      <c r="Q1558" s="86"/>
      <c r="R1558" s="82">
        <v>0</v>
      </c>
      <c r="S1558" s="86">
        <v>39644</v>
      </c>
      <c r="T1558" s="83">
        <v>45777</v>
      </c>
      <c r="U1558" s="82">
        <v>100</v>
      </c>
      <c r="V1558" s="82">
        <v>39244</v>
      </c>
      <c r="W1558" s="82" t="s">
        <v>4961</v>
      </c>
      <c r="X1558" s="82">
        <v>1893.4817</v>
      </c>
      <c r="Y1558" s="86">
        <v>75065189.480000004</v>
      </c>
      <c r="Z1558" s="86"/>
      <c r="AA1558" s="82">
        <v>1651.2</v>
      </c>
      <c r="AB1558" s="86">
        <v>-1.6</v>
      </c>
      <c r="AC1558" s="86">
        <v>64409606.799999997</v>
      </c>
      <c r="AD1558" s="86">
        <v>64409606.799999997</v>
      </c>
      <c r="AE1558" s="86">
        <v>0</v>
      </c>
      <c r="AF1558" s="86">
        <v>-10655582.68</v>
      </c>
      <c r="AG1558" s="86">
        <v>-9605016.6799999997</v>
      </c>
      <c r="AH1558" s="86">
        <v>-1050566</v>
      </c>
      <c r="AI1558" s="86"/>
      <c r="AJ1558" s="86">
        <v>7840166617.6999998</v>
      </c>
      <c r="AK1558" s="82">
        <v>0.82150000000000001</v>
      </c>
      <c r="AL1558" s="82" t="s">
        <v>8799</v>
      </c>
      <c r="AM1558" s="82" t="s">
        <v>4979</v>
      </c>
      <c r="AN1558" s="82">
        <v>769618</v>
      </c>
      <c r="AO1558" s="82" t="s">
        <v>4993</v>
      </c>
      <c r="AP1558" s="82"/>
      <c r="AQ1558" s="83"/>
      <c r="AR1558" s="83"/>
      <c r="AS1558" s="82">
        <v>0</v>
      </c>
      <c r="AT1558" s="82"/>
      <c r="AU1558" s="83">
        <v>45777</v>
      </c>
      <c r="AV1558" s="82" t="s">
        <v>4979</v>
      </c>
      <c r="AW1558" s="82">
        <v>1</v>
      </c>
      <c r="AX1558" s="83"/>
      <c r="AY1558" s="82" t="s">
        <v>4963</v>
      </c>
      <c r="AZ1558" s="82">
        <v>1</v>
      </c>
      <c r="BA1558" s="82"/>
      <c r="BB1558" s="82"/>
      <c r="BC1558" s="87"/>
      <c r="BD1558" s="87"/>
      <c r="BE1558" s="87"/>
      <c r="BF1558" s="87"/>
      <c r="BG1558" s="82" t="s">
        <v>4888</v>
      </c>
      <c r="BH1558" s="82" t="s">
        <v>12434</v>
      </c>
      <c r="BI1558" s="82"/>
      <c r="BJ1558" s="82"/>
      <c r="BK1558" s="82"/>
      <c r="BL1558" s="86">
        <v>64409606.799999997</v>
      </c>
      <c r="BM1558" s="82">
        <v>0.82150000000000001</v>
      </c>
      <c r="BN1558" s="82" t="s">
        <v>4994</v>
      </c>
      <c r="BO1558" s="82"/>
      <c r="BP1558" s="88"/>
      <c r="BQ1558" s="88"/>
      <c r="BR1558" s="88"/>
      <c r="BS1558" s="82"/>
      <c r="BT1558" s="85"/>
    </row>
    <row r="1559" spans="1:72" hidden="1">
      <c r="A1559" s="82" t="s">
        <v>12432</v>
      </c>
      <c r="B1559" s="82" t="s">
        <v>12433</v>
      </c>
      <c r="C1559" s="82" t="s">
        <v>3208</v>
      </c>
      <c r="D1559" s="82" t="s">
        <v>5540</v>
      </c>
      <c r="E1559" s="82" t="s">
        <v>8751</v>
      </c>
      <c r="F1559" s="82" t="s">
        <v>4978</v>
      </c>
      <c r="G1559" s="83"/>
      <c r="H1559" s="84">
        <v>41502</v>
      </c>
      <c r="I1559" s="85"/>
      <c r="J1559" s="82">
        <v>1236.0999999999999</v>
      </c>
      <c r="K1559" s="86">
        <v>0</v>
      </c>
      <c r="L1559" s="82"/>
      <c r="M1559" s="82"/>
      <c r="N1559" s="82"/>
      <c r="O1559" s="82"/>
      <c r="P1559" s="82" t="s">
        <v>5018</v>
      </c>
      <c r="Q1559" s="86"/>
      <c r="R1559" s="82">
        <v>0</v>
      </c>
      <c r="S1559" s="86">
        <v>41502</v>
      </c>
      <c r="T1559" s="83">
        <v>45777</v>
      </c>
      <c r="U1559" s="82">
        <v>100</v>
      </c>
      <c r="V1559" s="82">
        <v>6847</v>
      </c>
      <c r="W1559" s="82" t="s">
        <v>4961</v>
      </c>
      <c r="X1559" s="82">
        <v>1296.8418999999999</v>
      </c>
      <c r="Y1559" s="86">
        <v>53821530.490000002</v>
      </c>
      <c r="Z1559" s="86"/>
      <c r="AA1559" s="82">
        <v>1264.5999999999999</v>
      </c>
      <c r="AB1559" s="86">
        <v>-2.25</v>
      </c>
      <c r="AC1559" s="86">
        <v>51300622.200000003</v>
      </c>
      <c r="AD1559" s="86">
        <v>51300622.200000003</v>
      </c>
      <c r="AE1559" s="86">
        <v>0</v>
      </c>
      <c r="AF1559" s="86">
        <v>-2520908.29</v>
      </c>
      <c r="AG1559" s="86">
        <v>-1338101.29</v>
      </c>
      <c r="AH1559" s="86">
        <v>-1182807</v>
      </c>
      <c r="AI1559" s="86"/>
      <c r="AJ1559" s="86">
        <v>7840166617.6999998</v>
      </c>
      <c r="AK1559" s="82">
        <v>0.65429999999999999</v>
      </c>
      <c r="AL1559" s="82" t="s">
        <v>8752</v>
      </c>
      <c r="AM1559" s="82" t="s">
        <v>4979</v>
      </c>
      <c r="AN1559" s="82">
        <v>8473</v>
      </c>
      <c r="AO1559" s="82" t="s">
        <v>4998</v>
      </c>
      <c r="AP1559" s="82"/>
      <c r="AQ1559" s="83"/>
      <c r="AR1559" s="83"/>
      <c r="AS1559" s="82">
        <v>0</v>
      </c>
      <c r="AT1559" s="82"/>
      <c r="AU1559" s="83">
        <v>45777</v>
      </c>
      <c r="AV1559" s="82" t="s">
        <v>4979</v>
      </c>
      <c r="AW1559" s="82">
        <v>1</v>
      </c>
      <c r="AX1559" s="83"/>
      <c r="AY1559" s="82" t="s">
        <v>4963</v>
      </c>
      <c r="AZ1559" s="82">
        <v>1</v>
      </c>
      <c r="BA1559" s="82"/>
      <c r="BB1559" s="82"/>
      <c r="BC1559" s="87"/>
      <c r="BD1559" s="87"/>
      <c r="BE1559" s="87"/>
      <c r="BF1559" s="87"/>
      <c r="BG1559" s="82" t="s">
        <v>4888</v>
      </c>
      <c r="BH1559" s="82" t="s">
        <v>12434</v>
      </c>
      <c r="BI1559" s="82"/>
      <c r="BJ1559" s="82"/>
      <c r="BK1559" s="82"/>
      <c r="BL1559" s="86">
        <v>51300622.200000003</v>
      </c>
      <c r="BM1559" s="82">
        <v>0.65429999999999999</v>
      </c>
      <c r="BN1559" s="82" t="s">
        <v>4998</v>
      </c>
      <c r="BO1559" s="82"/>
      <c r="BP1559" s="88"/>
      <c r="BQ1559" s="88"/>
      <c r="BR1559" s="88"/>
      <c r="BS1559" s="82"/>
      <c r="BT1559" s="85"/>
    </row>
    <row r="1560" spans="1:72" hidden="1">
      <c r="A1560" s="82" t="s">
        <v>12432</v>
      </c>
      <c r="B1560" s="82" t="s">
        <v>12433</v>
      </c>
      <c r="C1560" s="82" t="s">
        <v>3298</v>
      </c>
      <c r="D1560" s="82" t="s">
        <v>8945</v>
      </c>
      <c r="E1560" s="82" t="s">
        <v>8946</v>
      </c>
      <c r="F1560" s="82" t="s">
        <v>4978</v>
      </c>
      <c r="G1560" s="83"/>
      <c r="H1560" s="84">
        <v>5303</v>
      </c>
      <c r="I1560" s="85"/>
      <c r="J1560" s="82">
        <v>12527</v>
      </c>
      <c r="K1560" s="86">
        <v>0</v>
      </c>
      <c r="L1560" s="82"/>
      <c r="M1560" s="82"/>
      <c r="N1560" s="82"/>
      <c r="O1560" s="82"/>
      <c r="P1560" s="82" t="s">
        <v>5003</v>
      </c>
      <c r="Q1560" s="86"/>
      <c r="R1560" s="82">
        <v>0</v>
      </c>
      <c r="S1560" s="86">
        <v>26515</v>
      </c>
      <c r="T1560" s="83">
        <v>45777</v>
      </c>
      <c r="U1560" s="82">
        <v>100</v>
      </c>
      <c r="V1560" s="82">
        <v>24424</v>
      </c>
      <c r="W1560" s="82" t="s">
        <v>4961</v>
      </c>
      <c r="X1560" s="82">
        <v>13187.6589</v>
      </c>
      <c r="Y1560" s="86">
        <v>69934155.079999998</v>
      </c>
      <c r="Z1560" s="86"/>
      <c r="AA1560" s="82">
        <v>12439</v>
      </c>
      <c r="AB1560" s="86">
        <v>0.71</v>
      </c>
      <c r="AC1560" s="86">
        <v>66430681</v>
      </c>
      <c r="AD1560" s="86">
        <v>66430681</v>
      </c>
      <c r="AE1560" s="86">
        <v>0</v>
      </c>
      <c r="AF1560" s="86">
        <v>-3503474.08</v>
      </c>
      <c r="AG1560" s="86">
        <v>-3970138.08</v>
      </c>
      <c r="AH1560" s="86">
        <v>466664</v>
      </c>
      <c r="AI1560" s="86"/>
      <c r="AJ1560" s="86">
        <v>7840166617.6999998</v>
      </c>
      <c r="AK1560" s="82">
        <v>0.84730000000000005</v>
      </c>
      <c r="AL1560" s="82" t="s">
        <v>8947</v>
      </c>
      <c r="AM1560" s="82" t="s">
        <v>4979</v>
      </c>
      <c r="AN1560" s="82">
        <v>8479</v>
      </c>
      <c r="AO1560" s="82" t="s">
        <v>5004</v>
      </c>
      <c r="AP1560" s="82"/>
      <c r="AQ1560" s="83"/>
      <c r="AR1560" s="83"/>
      <c r="AS1560" s="82">
        <v>0</v>
      </c>
      <c r="AT1560" s="82"/>
      <c r="AU1560" s="83">
        <v>45777</v>
      </c>
      <c r="AV1560" s="82" t="s">
        <v>4979</v>
      </c>
      <c r="AW1560" s="82">
        <v>5</v>
      </c>
      <c r="AX1560" s="83"/>
      <c r="AY1560" s="82" t="s">
        <v>4963</v>
      </c>
      <c r="AZ1560" s="82">
        <v>1</v>
      </c>
      <c r="BA1560" s="82"/>
      <c r="BB1560" s="82"/>
      <c r="BC1560" s="87"/>
      <c r="BD1560" s="87"/>
      <c r="BE1560" s="87"/>
      <c r="BF1560" s="87"/>
      <c r="BG1560" s="82" t="s">
        <v>4888</v>
      </c>
      <c r="BH1560" s="82" t="s">
        <v>12434</v>
      </c>
      <c r="BI1560" s="82"/>
      <c r="BJ1560" s="82"/>
      <c r="BK1560" s="82"/>
      <c r="BL1560" s="86">
        <v>66430681</v>
      </c>
      <c r="BM1560" s="82">
        <v>0.84730000000000005</v>
      </c>
      <c r="BN1560" s="82" t="s">
        <v>4984</v>
      </c>
      <c r="BO1560" s="82"/>
      <c r="BP1560" s="88"/>
      <c r="BQ1560" s="88"/>
      <c r="BR1560" s="88"/>
      <c r="BS1560" s="82"/>
      <c r="BT1560" s="85"/>
    </row>
    <row r="1561" spans="1:72" hidden="1">
      <c r="A1561" s="82" t="s">
        <v>12432</v>
      </c>
      <c r="B1561" s="82" t="s">
        <v>12433</v>
      </c>
      <c r="C1561" s="82" t="s">
        <v>21841</v>
      </c>
      <c r="D1561" s="82" t="s">
        <v>21842</v>
      </c>
      <c r="E1561" s="82" t="s">
        <v>4965</v>
      </c>
      <c r="F1561" s="82" t="s">
        <v>4966</v>
      </c>
      <c r="G1561" s="83">
        <v>45779</v>
      </c>
      <c r="H1561" s="84">
        <v>1897805.5560000001</v>
      </c>
      <c r="I1561" s="85"/>
      <c r="J1561" s="82">
        <v>99.98357</v>
      </c>
      <c r="K1561" s="86">
        <v>0</v>
      </c>
      <c r="L1561" s="82"/>
      <c r="M1561" s="82"/>
      <c r="N1561" s="82"/>
      <c r="O1561" s="82"/>
      <c r="P1561" s="82" t="s">
        <v>4967</v>
      </c>
      <c r="Q1561" s="86">
        <v>189780555.59999999</v>
      </c>
      <c r="R1561" s="82">
        <v>0.01</v>
      </c>
      <c r="S1561" s="86">
        <v>189780555.59999999</v>
      </c>
      <c r="T1561" s="83">
        <v>45777</v>
      </c>
      <c r="U1561" s="82">
        <v>247</v>
      </c>
      <c r="V1561" s="82">
        <v>178347</v>
      </c>
      <c r="W1561" s="82" t="s">
        <v>4961</v>
      </c>
      <c r="X1561" s="82">
        <v>99.967100000000002</v>
      </c>
      <c r="Y1561" s="86">
        <v>189718205.09999999</v>
      </c>
      <c r="Z1561" s="86">
        <v>189749380.34999999</v>
      </c>
      <c r="AA1561" s="82"/>
      <c r="AB1561" s="86"/>
      <c r="AC1561" s="86">
        <v>189749380.34999999</v>
      </c>
      <c r="AD1561" s="86">
        <v>189749380.34999999</v>
      </c>
      <c r="AE1561" s="86">
        <v>31175.25</v>
      </c>
      <c r="AF1561" s="86">
        <v>0</v>
      </c>
      <c r="AG1561" s="86"/>
      <c r="AH1561" s="86">
        <v>0</v>
      </c>
      <c r="AI1561" s="86"/>
      <c r="AJ1561" s="86">
        <v>7840166617.6999998</v>
      </c>
      <c r="AK1561" s="82">
        <v>2.4201999999999999</v>
      </c>
      <c r="AL1561" s="82" t="s">
        <v>21843</v>
      </c>
      <c r="AM1561" s="82"/>
      <c r="AN1561" s="82">
        <v>73640</v>
      </c>
      <c r="AO1561" s="82" t="s">
        <v>4967</v>
      </c>
      <c r="AP1561" s="82"/>
      <c r="AQ1561" s="83"/>
      <c r="AR1561" s="83"/>
      <c r="AS1561" s="82">
        <v>2</v>
      </c>
      <c r="AT1561" s="82"/>
      <c r="AU1561" s="83"/>
      <c r="AV1561" s="82" t="s">
        <v>4968</v>
      </c>
      <c r="AW1561" s="82">
        <v>100</v>
      </c>
      <c r="AX1561" s="83"/>
      <c r="AY1561" s="82" t="s">
        <v>4969</v>
      </c>
      <c r="AZ1561" s="82">
        <v>1</v>
      </c>
      <c r="BA1561" s="82"/>
      <c r="BB1561" s="82"/>
      <c r="BC1561" s="87"/>
      <c r="BD1561" s="87"/>
      <c r="BE1561" s="87"/>
      <c r="BF1561" s="87"/>
      <c r="BG1561" s="82" t="s">
        <v>4888</v>
      </c>
      <c r="BH1561" s="82" t="s">
        <v>12434</v>
      </c>
      <c r="BI1561" s="82"/>
      <c r="BJ1561" s="82"/>
      <c r="BK1561" s="82"/>
      <c r="BL1561" s="86">
        <v>189749380.34999999</v>
      </c>
      <c r="BM1561" s="82">
        <v>2.4201999999999999</v>
      </c>
      <c r="BN1561" s="82" t="s">
        <v>4967</v>
      </c>
      <c r="BO1561" s="82"/>
      <c r="BP1561" s="88"/>
      <c r="BQ1561" s="88"/>
      <c r="BR1561" s="88"/>
      <c r="BS1561" s="82"/>
      <c r="BT1561" s="85"/>
    </row>
    <row r="1562" spans="1:72" hidden="1">
      <c r="A1562" s="82" t="s">
        <v>12432</v>
      </c>
      <c r="B1562" s="82" t="s">
        <v>12433</v>
      </c>
      <c r="C1562" s="82"/>
      <c r="D1562" s="82"/>
      <c r="E1562" s="82"/>
      <c r="F1562" s="82" t="s">
        <v>4970</v>
      </c>
      <c r="G1562" s="83"/>
      <c r="H1562" s="84"/>
      <c r="I1562" s="85"/>
      <c r="J1562" s="82"/>
      <c r="K1562" s="86"/>
      <c r="L1562" s="82"/>
      <c r="M1562" s="82"/>
      <c r="N1562" s="82"/>
      <c r="O1562" s="82"/>
      <c r="P1562" s="82" t="s">
        <v>4971</v>
      </c>
      <c r="Q1562" s="86"/>
      <c r="R1562" s="82">
        <v>0</v>
      </c>
      <c r="S1562" s="86"/>
      <c r="T1562" s="83">
        <v>45777</v>
      </c>
      <c r="U1562" s="82"/>
      <c r="V1562" s="82"/>
      <c r="W1562" s="82"/>
      <c r="X1562" s="82"/>
      <c r="Y1562" s="86"/>
      <c r="Z1562" s="86"/>
      <c r="AA1562" s="82"/>
      <c r="AB1562" s="86"/>
      <c r="AC1562" s="86">
        <v>-7914274.4500000002</v>
      </c>
      <c r="AD1562" s="86">
        <v>-7914274.4500000002</v>
      </c>
      <c r="AE1562" s="86"/>
      <c r="AF1562" s="86"/>
      <c r="AG1562" s="86"/>
      <c r="AH1562" s="86">
        <v>0</v>
      </c>
      <c r="AI1562" s="86"/>
      <c r="AJ1562" s="86"/>
      <c r="AK1562" s="82">
        <v>-0.10100000000000001</v>
      </c>
      <c r="AL1562" s="82"/>
      <c r="AM1562" s="82"/>
      <c r="AN1562" s="82"/>
      <c r="AO1562" s="82" t="s">
        <v>4971</v>
      </c>
      <c r="AP1562" s="82"/>
      <c r="AQ1562" s="83"/>
      <c r="AR1562" s="83"/>
      <c r="AS1562" s="82"/>
      <c r="AT1562" s="82"/>
      <c r="AU1562" s="83"/>
      <c r="AV1562" s="82"/>
      <c r="AW1562" s="82"/>
      <c r="AX1562" s="83"/>
      <c r="AY1562" s="82" t="s">
        <v>4963</v>
      </c>
      <c r="AZ1562" s="82">
        <v>1</v>
      </c>
      <c r="BA1562" s="82"/>
      <c r="BB1562" s="82"/>
      <c r="BC1562" s="87"/>
      <c r="BD1562" s="87"/>
      <c r="BE1562" s="87"/>
      <c r="BF1562" s="87"/>
      <c r="BG1562" s="82" t="s">
        <v>4888</v>
      </c>
      <c r="BH1562" s="82" t="s">
        <v>12434</v>
      </c>
      <c r="BI1562" s="82"/>
      <c r="BJ1562" s="82"/>
      <c r="BK1562" s="82"/>
      <c r="BL1562" s="86">
        <v>-7914274.4500000002</v>
      </c>
      <c r="BM1562" s="82">
        <v>-0.10100000000000001</v>
      </c>
      <c r="BN1562" s="82" t="s">
        <v>4971</v>
      </c>
      <c r="BO1562" s="82"/>
      <c r="BP1562" s="88"/>
      <c r="BQ1562" s="88"/>
      <c r="BR1562" s="88"/>
      <c r="BS1562" s="82"/>
      <c r="BT1562" s="85"/>
    </row>
    <row r="1563" spans="1:72" hidden="1">
      <c r="A1563" s="82" t="s">
        <v>5175</v>
      </c>
      <c r="B1563" s="82" t="s">
        <v>5176</v>
      </c>
      <c r="C1563" s="82" t="s">
        <v>10</v>
      </c>
      <c r="D1563" s="82" t="s">
        <v>5551</v>
      </c>
      <c r="E1563" s="82" t="s">
        <v>8700</v>
      </c>
      <c r="F1563" s="82" t="s">
        <v>4978</v>
      </c>
      <c r="G1563" s="83"/>
      <c r="H1563" s="84">
        <v>9666</v>
      </c>
      <c r="I1563" s="85"/>
      <c r="J1563" s="82">
        <v>30110</v>
      </c>
      <c r="K1563" s="86">
        <v>0</v>
      </c>
      <c r="L1563" s="82"/>
      <c r="M1563" s="82"/>
      <c r="N1563" s="82"/>
      <c r="O1563" s="82"/>
      <c r="P1563" s="82" t="s">
        <v>8701</v>
      </c>
      <c r="Q1563" s="86"/>
      <c r="R1563" s="82">
        <v>0</v>
      </c>
      <c r="S1563" s="86">
        <v>96660</v>
      </c>
      <c r="T1563" s="83">
        <v>45777</v>
      </c>
      <c r="U1563" s="82">
        <v>100</v>
      </c>
      <c r="V1563" s="82">
        <v>6431</v>
      </c>
      <c r="W1563" s="82" t="s">
        <v>4961</v>
      </c>
      <c r="X1563" s="82">
        <v>29959.057799999999</v>
      </c>
      <c r="Y1563" s="86">
        <v>289584252.81999999</v>
      </c>
      <c r="Z1563" s="86"/>
      <c r="AA1563" s="82">
        <v>30035</v>
      </c>
      <c r="AB1563" s="86">
        <v>0.25</v>
      </c>
      <c r="AC1563" s="86">
        <v>291043260</v>
      </c>
      <c r="AD1563" s="86">
        <v>291043260</v>
      </c>
      <c r="AE1563" s="86">
        <v>0</v>
      </c>
      <c r="AF1563" s="86">
        <v>1459007.18</v>
      </c>
      <c r="AG1563" s="86">
        <v>734057.18</v>
      </c>
      <c r="AH1563" s="86">
        <v>724950</v>
      </c>
      <c r="AI1563" s="86"/>
      <c r="AJ1563" s="86">
        <v>28942787666.290001</v>
      </c>
      <c r="AK1563" s="82">
        <v>1.0056</v>
      </c>
      <c r="AL1563" s="82" t="s">
        <v>8702</v>
      </c>
      <c r="AM1563" s="82" t="s">
        <v>4979</v>
      </c>
      <c r="AN1563" s="82">
        <v>5955</v>
      </c>
      <c r="AO1563" s="82" t="s">
        <v>8701</v>
      </c>
      <c r="AP1563" s="82"/>
      <c r="AQ1563" s="83">
        <v>45477</v>
      </c>
      <c r="AR1563" s="83"/>
      <c r="AS1563" s="82">
        <v>0</v>
      </c>
      <c r="AT1563" s="82"/>
      <c r="AU1563" s="83">
        <v>45777</v>
      </c>
      <c r="AV1563" s="82" t="s">
        <v>4979</v>
      </c>
      <c r="AW1563" s="82">
        <v>10</v>
      </c>
      <c r="AX1563" s="83"/>
      <c r="AY1563" s="82" t="s">
        <v>4963</v>
      </c>
      <c r="AZ1563" s="82">
        <v>1</v>
      </c>
      <c r="BA1563" s="82"/>
      <c r="BB1563" s="82"/>
      <c r="BC1563" s="87"/>
      <c r="BD1563" s="87"/>
      <c r="BE1563" s="87"/>
      <c r="BF1563" s="87"/>
      <c r="BG1563" s="82" t="s">
        <v>4888</v>
      </c>
      <c r="BH1563" s="82" t="s">
        <v>8932</v>
      </c>
      <c r="BI1563" s="82"/>
      <c r="BJ1563" s="82"/>
      <c r="BK1563" s="82"/>
      <c r="BL1563" s="86">
        <v>291043260</v>
      </c>
      <c r="BM1563" s="82">
        <v>1.0056</v>
      </c>
      <c r="BN1563" s="82" t="s">
        <v>8701</v>
      </c>
      <c r="BO1563" s="82"/>
      <c r="BP1563" s="88"/>
      <c r="BQ1563" s="88"/>
      <c r="BR1563" s="88"/>
      <c r="BS1563" s="82"/>
      <c r="BT1563" s="85"/>
    </row>
    <row r="1564" spans="1:72" hidden="1">
      <c r="A1564" s="82" t="s">
        <v>5175</v>
      </c>
      <c r="B1564" s="82" t="s">
        <v>5176</v>
      </c>
      <c r="C1564" s="82" t="s">
        <v>42</v>
      </c>
      <c r="D1564" s="82" t="s">
        <v>5449</v>
      </c>
      <c r="E1564" s="82" t="s">
        <v>8684</v>
      </c>
      <c r="F1564" s="82" t="s">
        <v>4978</v>
      </c>
      <c r="G1564" s="83"/>
      <c r="H1564" s="84">
        <v>15806</v>
      </c>
      <c r="I1564" s="85"/>
      <c r="J1564" s="82">
        <v>29985</v>
      </c>
      <c r="K1564" s="86">
        <v>0</v>
      </c>
      <c r="L1564" s="82"/>
      <c r="M1564" s="82"/>
      <c r="N1564" s="82"/>
      <c r="O1564" s="82"/>
      <c r="P1564" s="82" t="s">
        <v>4999</v>
      </c>
      <c r="Q1564" s="86"/>
      <c r="R1564" s="82">
        <v>0</v>
      </c>
      <c r="S1564" s="86">
        <v>158060</v>
      </c>
      <c r="T1564" s="83">
        <v>45777</v>
      </c>
      <c r="U1564" s="82">
        <v>100</v>
      </c>
      <c r="V1564" s="82">
        <v>16442</v>
      </c>
      <c r="W1564" s="82" t="s">
        <v>4961</v>
      </c>
      <c r="X1564" s="82">
        <v>23457.1754</v>
      </c>
      <c r="Y1564" s="86">
        <v>370764114.32999998</v>
      </c>
      <c r="Z1564" s="86"/>
      <c r="AA1564" s="82">
        <v>30100</v>
      </c>
      <c r="AB1564" s="86">
        <v>-0.38</v>
      </c>
      <c r="AC1564" s="86">
        <v>473942910</v>
      </c>
      <c r="AD1564" s="86">
        <v>473942910</v>
      </c>
      <c r="AE1564" s="86">
        <v>0</v>
      </c>
      <c r="AF1564" s="86">
        <v>103178795.67</v>
      </c>
      <c r="AG1564" s="86">
        <v>104996485.67</v>
      </c>
      <c r="AH1564" s="86">
        <v>-1817690</v>
      </c>
      <c r="AI1564" s="86"/>
      <c r="AJ1564" s="86">
        <v>28942787666.290001</v>
      </c>
      <c r="AK1564" s="82">
        <v>1.6375</v>
      </c>
      <c r="AL1564" s="82" t="s">
        <v>8685</v>
      </c>
      <c r="AM1564" s="82" t="s">
        <v>4979</v>
      </c>
      <c r="AN1564" s="82">
        <v>5961</v>
      </c>
      <c r="AO1564" s="82" t="s">
        <v>5000</v>
      </c>
      <c r="AP1564" s="82"/>
      <c r="AQ1564" s="83">
        <v>45491</v>
      </c>
      <c r="AR1564" s="83"/>
      <c r="AS1564" s="82">
        <v>0</v>
      </c>
      <c r="AT1564" s="82"/>
      <c r="AU1564" s="83">
        <v>45777</v>
      </c>
      <c r="AV1564" s="82" t="s">
        <v>4979</v>
      </c>
      <c r="AW1564" s="82">
        <v>10</v>
      </c>
      <c r="AX1564" s="83"/>
      <c r="AY1564" s="82" t="s">
        <v>4963</v>
      </c>
      <c r="AZ1564" s="82">
        <v>1</v>
      </c>
      <c r="BA1564" s="82"/>
      <c r="BB1564" s="82"/>
      <c r="BC1564" s="87"/>
      <c r="BD1564" s="87"/>
      <c r="BE1564" s="87"/>
      <c r="BF1564" s="87"/>
      <c r="BG1564" s="82" t="s">
        <v>4888</v>
      </c>
      <c r="BH1564" s="82" t="s">
        <v>8932</v>
      </c>
      <c r="BI1564" s="82"/>
      <c r="BJ1564" s="82"/>
      <c r="BK1564" s="82"/>
      <c r="BL1564" s="86">
        <v>473942910</v>
      </c>
      <c r="BM1564" s="82">
        <v>1.6375</v>
      </c>
      <c r="BN1564" s="82" t="s">
        <v>4997</v>
      </c>
      <c r="BO1564" s="82"/>
      <c r="BP1564" s="88"/>
      <c r="BQ1564" s="88"/>
      <c r="BR1564" s="88"/>
      <c r="BS1564" s="82"/>
      <c r="BT1564" s="85"/>
    </row>
    <row r="1565" spans="1:72" hidden="1">
      <c r="A1565" s="82" t="s">
        <v>5175</v>
      </c>
      <c r="B1565" s="82" t="s">
        <v>5176</v>
      </c>
      <c r="C1565" s="82" t="s">
        <v>12336</v>
      </c>
      <c r="D1565" s="82" t="s">
        <v>12335</v>
      </c>
      <c r="E1565" s="82" t="s">
        <v>12397</v>
      </c>
      <c r="F1565" s="82" t="s">
        <v>4978</v>
      </c>
      <c r="G1565" s="83"/>
      <c r="H1565" s="84">
        <v>392259</v>
      </c>
      <c r="I1565" s="85"/>
      <c r="J1565" s="82">
        <v>418.65</v>
      </c>
      <c r="K1565" s="86">
        <v>0</v>
      </c>
      <c r="L1565" s="82"/>
      <c r="M1565" s="82"/>
      <c r="N1565" s="82"/>
      <c r="O1565" s="82"/>
      <c r="P1565" s="82" t="s">
        <v>4987</v>
      </c>
      <c r="Q1565" s="86"/>
      <c r="R1565" s="82">
        <v>0</v>
      </c>
      <c r="S1565" s="86">
        <v>3922590</v>
      </c>
      <c r="T1565" s="83">
        <v>45777</v>
      </c>
      <c r="U1565" s="82">
        <v>100</v>
      </c>
      <c r="V1565" s="82">
        <v>175990</v>
      </c>
      <c r="W1565" s="82" t="s">
        <v>4961</v>
      </c>
      <c r="X1565" s="82">
        <v>468.76569999999998</v>
      </c>
      <c r="Y1565" s="86">
        <v>183877559.93000001</v>
      </c>
      <c r="Z1565" s="86"/>
      <c r="AA1565" s="82">
        <v>425.65</v>
      </c>
      <c r="AB1565" s="86">
        <v>-1.64</v>
      </c>
      <c r="AC1565" s="86">
        <v>164219230.34999999</v>
      </c>
      <c r="AD1565" s="86">
        <v>164219230.34999999</v>
      </c>
      <c r="AE1565" s="86">
        <v>0</v>
      </c>
      <c r="AF1565" s="86">
        <v>-19658329.579999998</v>
      </c>
      <c r="AG1565" s="86">
        <v>-16912516.579999998</v>
      </c>
      <c r="AH1565" s="86">
        <v>-2745813</v>
      </c>
      <c r="AI1565" s="86"/>
      <c r="AJ1565" s="86">
        <v>28942787666.290001</v>
      </c>
      <c r="AK1565" s="82">
        <v>0.56740000000000002</v>
      </c>
      <c r="AL1565" s="82" t="s">
        <v>12398</v>
      </c>
      <c r="AM1565" s="82" t="s">
        <v>4979</v>
      </c>
      <c r="AN1565" s="82">
        <v>781799</v>
      </c>
      <c r="AO1565" s="82" t="s">
        <v>4988</v>
      </c>
      <c r="AP1565" s="82"/>
      <c r="AQ1565" s="83"/>
      <c r="AR1565" s="83"/>
      <c r="AS1565" s="82">
        <v>0</v>
      </c>
      <c r="AT1565" s="82"/>
      <c r="AU1565" s="83">
        <v>45777</v>
      </c>
      <c r="AV1565" s="82" t="s">
        <v>4979</v>
      </c>
      <c r="AW1565" s="82">
        <v>10</v>
      </c>
      <c r="AX1565" s="83"/>
      <c r="AY1565" s="82" t="s">
        <v>4963</v>
      </c>
      <c r="AZ1565" s="82">
        <v>1</v>
      </c>
      <c r="BA1565" s="82"/>
      <c r="BB1565" s="82"/>
      <c r="BC1565" s="87"/>
      <c r="BD1565" s="87"/>
      <c r="BE1565" s="87"/>
      <c r="BF1565" s="87"/>
      <c r="BG1565" s="82" t="s">
        <v>4888</v>
      </c>
      <c r="BH1565" s="82" t="s">
        <v>8932</v>
      </c>
      <c r="BI1565" s="82"/>
      <c r="BJ1565" s="82"/>
      <c r="BK1565" s="82"/>
      <c r="BL1565" s="86">
        <v>164219230.34999999</v>
      </c>
      <c r="BM1565" s="82">
        <v>0.56740000000000002</v>
      </c>
      <c r="BN1565" s="82" t="s">
        <v>4988</v>
      </c>
      <c r="BO1565" s="82"/>
      <c r="BP1565" s="88"/>
      <c r="BQ1565" s="88"/>
      <c r="BR1565" s="88"/>
      <c r="BS1565" s="82"/>
      <c r="BT1565" s="85"/>
    </row>
    <row r="1566" spans="1:72" hidden="1">
      <c r="A1566" s="82" t="s">
        <v>5175</v>
      </c>
      <c r="B1566" s="82" t="s">
        <v>5176</v>
      </c>
      <c r="C1566" s="82" t="s">
        <v>139</v>
      </c>
      <c r="D1566" s="82" t="s">
        <v>5446</v>
      </c>
      <c r="E1566" s="82" t="s">
        <v>8510</v>
      </c>
      <c r="F1566" s="82" t="s">
        <v>4978</v>
      </c>
      <c r="G1566" s="83"/>
      <c r="H1566" s="84">
        <v>94569</v>
      </c>
      <c r="I1566" s="85"/>
      <c r="J1566" s="82">
        <v>5116</v>
      </c>
      <c r="K1566" s="86">
        <v>0</v>
      </c>
      <c r="L1566" s="82"/>
      <c r="M1566" s="82"/>
      <c r="N1566" s="82"/>
      <c r="O1566" s="82"/>
      <c r="P1566" s="82" t="s">
        <v>4999</v>
      </c>
      <c r="Q1566" s="86"/>
      <c r="R1566" s="82">
        <v>0</v>
      </c>
      <c r="S1566" s="86">
        <v>189138</v>
      </c>
      <c r="T1566" s="83">
        <v>45777</v>
      </c>
      <c r="U1566" s="82">
        <v>100</v>
      </c>
      <c r="V1566" s="82">
        <v>55268</v>
      </c>
      <c r="W1566" s="82" t="s">
        <v>4961</v>
      </c>
      <c r="X1566" s="82">
        <v>5120.7599</v>
      </c>
      <c r="Y1566" s="86">
        <v>484265145.44</v>
      </c>
      <c r="Z1566" s="86"/>
      <c r="AA1566" s="82">
        <v>5030.8</v>
      </c>
      <c r="AB1566" s="86">
        <v>1.69</v>
      </c>
      <c r="AC1566" s="86">
        <v>483815004</v>
      </c>
      <c r="AD1566" s="86">
        <v>483815004</v>
      </c>
      <c r="AE1566" s="86">
        <v>0</v>
      </c>
      <c r="AF1566" s="86">
        <v>-450141.44</v>
      </c>
      <c r="AG1566" s="86">
        <v>-8507420.2400000002</v>
      </c>
      <c r="AH1566" s="86">
        <v>8057278.7999999998</v>
      </c>
      <c r="AI1566" s="86"/>
      <c r="AJ1566" s="86">
        <v>28942787666.290001</v>
      </c>
      <c r="AK1566" s="82">
        <v>1.6716</v>
      </c>
      <c r="AL1566" s="82" t="s">
        <v>8511</v>
      </c>
      <c r="AM1566" s="82" t="s">
        <v>4979</v>
      </c>
      <c r="AN1566" s="82">
        <v>774615</v>
      </c>
      <c r="AO1566" s="82" t="s">
        <v>5000</v>
      </c>
      <c r="AP1566" s="82"/>
      <c r="AQ1566" s="83">
        <v>45701</v>
      </c>
      <c r="AR1566" s="83"/>
      <c r="AS1566" s="82">
        <v>0</v>
      </c>
      <c r="AT1566" s="82"/>
      <c r="AU1566" s="83">
        <v>45777</v>
      </c>
      <c r="AV1566" s="82" t="s">
        <v>4979</v>
      </c>
      <c r="AW1566" s="82">
        <v>2</v>
      </c>
      <c r="AX1566" s="83"/>
      <c r="AY1566" s="82" t="s">
        <v>4963</v>
      </c>
      <c r="AZ1566" s="82">
        <v>1</v>
      </c>
      <c r="BA1566" s="82"/>
      <c r="BB1566" s="82"/>
      <c r="BC1566" s="87"/>
      <c r="BD1566" s="87"/>
      <c r="BE1566" s="87"/>
      <c r="BF1566" s="87"/>
      <c r="BG1566" s="82" t="s">
        <v>4888</v>
      </c>
      <c r="BH1566" s="82" t="s">
        <v>8932</v>
      </c>
      <c r="BI1566" s="82"/>
      <c r="BJ1566" s="82"/>
      <c r="BK1566" s="82"/>
      <c r="BL1566" s="86">
        <v>483815004</v>
      </c>
      <c r="BM1566" s="82">
        <v>1.6716</v>
      </c>
      <c r="BN1566" s="82" t="s">
        <v>4997</v>
      </c>
      <c r="BO1566" s="82"/>
      <c r="BP1566" s="88"/>
      <c r="BQ1566" s="88"/>
      <c r="BR1566" s="88"/>
      <c r="BS1566" s="82"/>
      <c r="BT1566" s="85"/>
    </row>
    <row r="1567" spans="1:72" hidden="1">
      <c r="A1567" s="82" t="s">
        <v>5175</v>
      </c>
      <c r="B1567" s="82" t="s">
        <v>5176</v>
      </c>
      <c r="C1567" s="82" t="s">
        <v>187</v>
      </c>
      <c r="D1567" s="82" t="s">
        <v>5512</v>
      </c>
      <c r="E1567" s="82" t="s">
        <v>8512</v>
      </c>
      <c r="F1567" s="82" t="s">
        <v>4978</v>
      </c>
      <c r="G1567" s="83"/>
      <c r="H1567" s="84">
        <v>175026</v>
      </c>
      <c r="I1567" s="85"/>
      <c r="J1567" s="82">
        <v>1619.8</v>
      </c>
      <c r="K1567" s="86">
        <v>0</v>
      </c>
      <c r="L1567" s="82"/>
      <c r="M1567" s="82"/>
      <c r="N1567" s="82"/>
      <c r="O1567" s="82"/>
      <c r="P1567" s="82" t="s">
        <v>5014</v>
      </c>
      <c r="Q1567" s="86"/>
      <c r="R1567" s="82">
        <v>0</v>
      </c>
      <c r="S1567" s="86">
        <v>350052</v>
      </c>
      <c r="T1567" s="83">
        <v>45777</v>
      </c>
      <c r="U1567" s="82">
        <v>100</v>
      </c>
      <c r="V1567" s="82">
        <v>68827</v>
      </c>
      <c r="W1567" s="82" t="s">
        <v>4961</v>
      </c>
      <c r="X1567" s="82">
        <v>1449.0226</v>
      </c>
      <c r="Y1567" s="86">
        <v>253616632.40000001</v>
      </c>
      <c r="Z1567" s="86"/>
      <c r="AA1567" s="82">
        <v>1600.2</v>
      </c>
      <c r="AB1567" s="86">
        <v>1.22</v>
      </c>
      <c r="AC1567" s="86">
        <v>283507114.80000001</v>
      </c>
      <c r="AD1567" s="86">
        <v>283507114.80000001</v>
      </c>
      <c r="AE1567" s="86">
        <v>0</v>
      </c>
      <c r="AF1567" s="86">
        <v>29890482.399999999</v>
      </c>
      <c r="AG1567" s="86">
        <v>26459972.800000001</v>
      </c>
      <c r="AH1567" s="86">
        <v>3430509.6</v>
      </c>
      <c r="AI1567" s="86"/>
      <c r="AJ1567" s="86">
        <v>28942787666.290001</v>
      </c>
      <c r="AK1567" s="82">
        <v>0.97950000000000004</v>
      </c>
      <c r="AL1567" s="82" t="s">
        <v>8513</v>
      </c>
      <c r="AM1567" s="82" t="s">
        <v>4979</v>
      </c>
      <c r="AN1567" s="82">
        <v>777722</v>
      </c>
      <c r="AO1567" s="82" t="s">
        <v>5015</v>
      </c>
      <c r="AP1567" s="82"/>
      <c r="AQ1567" s="83">
        <v>45553</v>
      </c>
      <c r="AR1567" s="83"/>
      <c r="AS1567" s="82">
        <v>0</v>
      </c>
      <c r="AT1567" s="82"/>
      <c r="AU1567" s="83">
        <v>45777</v>
      </c>
      <c r="AV1567" s="82" t="s">
        <v>4979</v>
      </c>
      <c r="AW1567" s="82">
        <v>2</v>
      </c>
      <c r="AX1567" s="83"/>
      <c r="AY1567" s="82" t="s">
        <v>4963</v>
      </c>
      <c r="AZ1567" s="82">
        <v>1</v>
      </c>
      <c r="BA1567" s="82"/>
      <c r="BB1567" s="82"/>
      <c r="BC1567" s="87"/>
      <c r="BD1567" s="87"/>
      <c r="BE1567" s="87"/>
      <c r="BF1567" s="87"/>
      <c r="BG1567" s="82" t="s">
        <v>4888</v>
      </c>
      <c r="BH1567" s="82" t="s">
        <v>8932</v>
      </c>
      <c r="BI1567" s="82"/>
      <c r="BJ1567" s="82"/>
      <c r="BK1567" s="82"/>
      <c r="BL1567" s="86">
        <v>283507114.80000001</v>
      </c>
      <c r="BM1567" s="82">
        <v>0.97950000000000004</v>
      </c>
      <c r="BN1567" s="82" t="s">
        <v>5002</v>
      </c>
      <c r="BO1567" s="82"/>
      <c r="BP1567" s="88"/>
      <c r="BQ1567" s="88"/>
      <c r="BR1567" s="88"/>
      <c r="BS1567" s="82"/>
      <c r="BT1567" s="85"/>
    </row>
    <row r="1568" spans="1:72" hidden="1">
      <c r="A1568" s="82" t="s">
        <v>5175</v>
      </c>
      <c r="B1568" s="82" t="s">
        <v>5176</v>
      </c>
      <c r="C1568" s="82" t="s">
        <v>193</v>
      </c>
      <c r="D1568" s="82" t="s">
        <v>8423</v>
      </c>
      <c r="E1568" s="82" t="s">
        <v>8424</v>
      </c>
      <c r="F1568" s="82" t="s">
        <v>4978</v>
      </c>
      <c r="G1568" s="83"/>
      <c r="H1568" s="84">
        <v>60151</v>
      </c>
      <c r="I1568" s="85"/>
      <c r="J1568" s="82">
        <v>6977</v>
      </c>
      <c r="K1568" s="86">
        <v>0</v>
      </c>
      <c r="L1568" s="82"/>
      <c r="M1568" s="82"/>
      <c r="N1568" s="82"/>
      <c r="O1568" s="82"/>
      <c r="P1568" s="82" t="s">
        <v>4995</v>
      </c>
      <c r="Q1568" s="86"/>
      <c r="R1568" s="82">
        <v>0</v>
      </c>
      <c r="S1568" s="86">
        <v>300755</v>
      </c>
      <c r="T1568" s="83">
        <v>45777</v>
      </c>
      <c r="U1568" s="82">
        <v>100</v>
      </c>
      <c r="V1568" s="82">
        <v>6457</v>
      </c>
      <c r="W1568" s="82" t="s">
        <v>4961</v>
      </c>
      <c r="X1568" s="82">
        <v>6604.3310000000001</v>
      </c>
      <c r="Y1568" s="86">
        <v>397257115.22000003</v>
      </c>
      <c r="Z1568" s="86"/>
      <c r="AA1568" s="82">
        <v>6992.5</v>
      </c>
      <c r="AB1568" s="86">
        <v>-0.22</v>
      </c>
      <c r="AC1568" s="86">
        <v>419673527</v>
      </c>
      <c r="AD1568" s="86">
        <v>419673527</v>
      </c>
      <c r="AE1568" s="86">
        <v>0</v>
      </c>
      <c r="AF1568" s="86">
        <v>22416411.780000001</v>
      </c>
      <c r="AG1568" s="86">
        <v>23348752.280000001</v>
      </c>
      <c r="AH1568" s="86">
        <v>-932340.5</v>
      </c>
      <c r="AI1568" s="86"/>
      <c r="AJ1568" s="86">
        <v>28942787666.290001</v>
      </c>
      <c r="AK1568" s="82">
        <v>1.45</v>
      </c>
      <c r="AL1568" s="82" t="s">
        <v>8425</v>
      </c>
      <c r="AM1568" s="82" t="s">
        <v>4979</v>
      </c>
      <c r="AN1568" s="82">
        <v>6079</v>
      </c>
      <c r="AO1568" s="82" t="s">
        <v>4996</v>
      </c>
      <c r="AP1568" s="82"/>
      <c r="AQ1568" s="83">
        <v>45701</v>
      </c>
      <c r="AR1568" s="83"/>
      <c r="AS1568" s="82">
        <v>0</v>
      </c>
      <c r="AT1568" s="82"/>
      <c r="AU1568" s="83">
        <v>45777</v>
      </c>
      <c r="AV1568" s="82" t="s">
        <v>4979</v>
      </c>
      <c r="AW1568" s="82">
        <v>5</v>
      </c>
      <c r="AX1568" s="83"/>
      <c r="AY1568" s="82" t="s">
        <v>4963</v>
      </c>
      <c r="AZ1568" s="82">
        <v>1</v>
      </c>
      <c r="BA1568" s="82"/>
      <c r="BB1568" s="82"/>
      <c r="BC1568" s="87"/>
      <c r="BD1568" s="87"/>
      <c r="BE1568" s="87"/>
      <c r="BF1568" s="87"/>
      <c r="BG1568" s="82" t="s">
        <v>4888</v>
      </c>
      <c r="BH1568" s="82" t="s">
        <v>8932</v>
      </c>
      <c r="BI1568" s="82"/>
      <c r="BJ1568" s="82"/>
      <c r="BK1568" s="82"/>
      <c r="BL1568" s="86">
        <v>419673527</v>
      </c>
      <c r="BM1568" s="82">
        <v>1.45</v>
      </c>
      <c r="BN1568" s="82" t="s">
        <v>4997</v>
      </c>
      <c r="BO1568" s="82"/>
      <c r="BP1568" s="88"/>
      <c r="BQ1568" s="88"/>
      <c r="BR1568" s="88"/>
      <c r="BS1568" s="82"/>
      <c r="BT1568" s="85"/>
    </row>
    <row r="1569" spans="1:72" hidden="1">
      <c r="A1569" s="82" t="s">
        <v>5175</v>
      </c>
      <c r="B1569" s="82" t="s">
        <v>5176</v>
      </c>
      <c r="C1569" s="82" t="s">
        <v>229</v>
      </c>
      <c r="D1569" s="82" t="s">
        <v>5016</v>
      </c>
      <c r="E1569" s="82" t="s">
        <v>3343</v>
      </c>
      <c r="F1569" s="82" t="s">
        <v>4978</v>
      </c>
      <c r="G1569" s="83"/>
      <c r="H1569" s="84">
        <v>504215</v>
      </c>
      <c r="I1569" s="85"/>
      <c r="J1569" s="82">
        <v>396.35</v>
      </c>
      <c r="K1569" s="86">
        <v>0</v>
      </c>
      <c r="L1569" s="82"/>
      <c r="M1569" s="82"/>
      <c r="N1569" s="82"/>
      <c r="O1569" s="82"/>
      <c r="P1569" s="82" t="s">
        <v>5009</v>
      </c>
      <c r="Q1569" s="86"/>
      <c r="R1569" s="82">
        <v>0</v>
      </c>
      <c r="S1569" s="86">
        <v>2016860</v>
      </c>
      <c r="T1569" s="83">
        <v>45777</v>
      </c>
      <c r="U1569" s="82">
        <v>100</v>
      </c>
      <c r="V1569" s="82">
        <v>99994</v>
      </c>
      <c r="W1569" s="82" t="s">
        <v>4961</v>
      </c>
      <c r="X1569" s="82">
        <v>432.9427</v>
      </c>
      <c r="Y1569" s="86">
        <v>218296182.97999999</v>
      </c>
      <c r="Z1569" s="86"/>
      <c r="AA1569" s="82">
        <v>404.7</v>
      </c>
      <c r="AB1569" s="86">
        <v>-2.06</v>
      </c>
      <c r="AC1569" s="86">
        <v>199845615.25</v>
      </c>
      <c r="AD1569" s="86">
        <v>199845615.25</v>
      </c>
      <c r="AE1569" s="86">
        <v>0</v>
      </c>
      <c r="AF1569" s="86">
        <v>-18450567.73</v>
      </c>
      <c r="AG1569" s="86">
        <v>-14240372.48</v>
      </c>
      <c r="AH1569" s="86">
        <v>-4210195.25</v>
      </c>
      <c r="AI1569" s="86"/>
      <c r="AJ1569" s="86">
        <v>28942787666.290001</v>
      </c>
      <c r="AK1569" s="82">
        <v>0.6905</v>
      </c>
      <c r="AL1569" s="82" t="s">
        <v>5017</v>
      </c>
      <c r="AM1569" s="82" t="s">
        <v>4979</v>
      </c>
      <c r="AN1569" s="82">
        <v>786005</v>
      </c>
      <c r="AO1569" s="82" t="s">
        <v>5010</v>
      </c>
      <c r="AP1569" s="82"/>
      <c r="AQ1569" s="83">
        <v>45512</v>
      </c>
      <c r="AR1569" s="83"/>
      <c r="AS1569" s="82">
        <v>0</v>
      </c>
      <c r="AT1569" s="82"/>
      <c r="AU1569" s="83">
        <v>45777</v>
      </c>
      <c r="AV1569" s="82" t="s">
        <v>4979</v>
      </c>
      <c r="AW1569" s="82">
        <v>4</v>
      </c>
      <c r="AX1569" s="83"/>
      <c r="AY1569" s="82" t="s">
        <v>4963</v>
      </c>
      <c r="AZ1569" s="82">
        <v>1</v>
      </c>
      <c r="BA1569" s="82"/>
      <c r="BB1569" s="82"/>
      <c r="BC1569" s="87"/>
      <c r="BD1569" s="87"/>
      <c r="BE1569" s="87"/>
      <c r="BF1569" s="87"/>
      <c r="BG1569" s="82" t="s">
        <v>4888</v>
      </c>
      <c r="BH1569" s="82" t="s">
        <v>8932</v>
      </c>
      <c r="BI1569" s="82"/>
      <c r="BJ1569" s="82"/>
      <c r="BK1569" s="82"/>
      <c r="BL1569" s="86">
        <v>199845615.25</v>
      </c>
      <c r="BM1569" s="82">
        <v>0.6905</v>
      </c>
      <c r="BN1569" s="82" t="s">
        <v>5011</v>
      </c>
      <c r="BO1569" s="82"/>
      <c r="BP1569" s="88"/>
      <c r="BQ1569" s="88"/>
      <c r="BR1569" s="88"/>
      <c r="BS1569" s="82"/>
      <c r="BT1569" s="85"/>
    </row>
    <row r="1570" spans="1:72" hidden="1">
      <c r="A1570" s="82" t="s">
        <v>5175</v>
      </c>
      <c r="B1570" s="82" t="s">
        <v>5176</v>
      </c>
      <c r="C1570" s="82" t="s">
        <v>317</v>
      </c>
      <c r="D1570" s="82" t="s">
        <v>5280</v>
      </c>
      <c r="E1570" s="82" t="s">
        <v>8371</v>
      </c>
      <c r="F1570" s="82" t="s">
        <v>4978</v>
      </c>
      <c r="G1570" s="83"/>
      <c r="H1570" s="84">
        <v>396224</v>
      </c>
      <c r="I1570" s="85"/>
      <c r="J1570" s="82">
        <v>1185</v>
      </c>
      <c r="K1570" s="86">
        <v>0</v>
      </c>
      <c r="L1570" s="82"/>
      <c r="M1570" s="82"/>
      <c r="N1570" s="82"/>
      <c r="O1570" s="82"/>
      <c r="P1570" s="82" t="s">
        <v>4960</v>
      </c>
      <c r="Q1570" s="86"/>
      <c r="R1570" s="82">
        <v>0</v>
      </c>
      <c r="S1570" s="86">
        <v>792448</v>
      </c>
      <c r="T1570" s="83">
        <v>45777</v>
      </c>
      <c r="U1570" s="82">
        <v>100</v>
      </c>
      <c r="V1570" s="82">
        <v>6471</v>
      </c>
      <c r="W1570" s="82" t="s">
        <v>4961</v>
      </c>
      <c r="X1570" s="82">
        <v>895.10029999999995</v>
      </c>
      <c r="Y1570" s="86">
        <v>354660223.73000002</v>
      </c>
      <c r="Z1570" s="86"/>
      <c r="AA1570" s="82">
        <v>1187.3</v>
      </c>
      <c r="AB1570" s="86">
        <v>-0.19</v>
      </c>
      <c r="AC1570" s="86">
        <v>469525440</v>
      </c>
      <c r="AD1570" s="86">
        <v>469525440</v>
      </c>
      <c r="AE1570" s="86">
        <v>0</v>
      </c>
      <c r="AF1570" s="86">
        <v>114865216.27</v>
      </c>
      <c r="AG1570" s="86">
        <v>115776531.47</v>
      </c>
      <c r="AH1570" s="86">
        <v>-911315.2</v>
      </c>
      <c r="AI1570" s="86"/>
      <c r="AJ1570" s="86">
        <v>28942787666.290001</v>
      </c>
      <c r="AK1570" s="82">
        <v>1.6223000000000001</v>
      </c>
      <c r="AL1570" s="82" t="s">
        <v>8514</v>
      </c>
      <c r="AM1570" s="82" t="s">
        <v>4979</v>
      </c>
      <c r="AN1570" s="82">
        <v>6155</v>
      </c>
      <c r="AO1570" s="82" t="s">
        <v>4962</v>
      </c>
      <c r="AP1570" s="82"/>
      <c r="AQ1570" s="83">
        <v>45484</v>
      </c>
      <c r="AR1570" s="83"/>
      <c r="AS1570" s="82">
        <v>0</v>
      </c>
      <c r="AT1570" s="82"/>
      <c r="AU1570" s="83">
        <v>45777</v>
      </c>
      <c r="AV1570" s="82" t="s">
        <v>4979</v>
      </c>
      <c r="AW1570" s="82">
        <v>2</v>
      </c>
      <c r="AX1570" s="83"/>
      <c r="AY1570" s="82" t="s">
        <v>4963</v>
      </c>
      <c r="AZ1570" s="82">
        <v>1</v>
      </c>
      <c r="BA1570" s="82"/>
      <c r="BB1570" s="82"/>
      <c r="BC1570" s="87"/>
      <c r="BD1570" s="87"/>
      <c r="BE1570" s="87"/>
      <c r="BF1570" s="87"/>
      <c r="BG1570" s="82" t="s">
        <v>4888</v>
      </c>
      <c r="BH1570" s="82" t="s">
        <v>8932</v>
      </c>
      <c r="BI1570" s="82"/>
      <c r="BJ1570" s="82"/>
      <c r="BK1570" s="82"/>
      <c r="BL1570" s="86">
        <v>469525440</v>
      </c>
      <c r="BM1570" s="82">
        <v>1.6223000000000001</v>
      </c>
      <c r="BN1570" s="82" t="s">
        <v>4964</v>
      </c>
      <c r="BO1570" s="82"/>
      <c r="BP1570" s="88"/>
      <c r="BQ1570" s="88"/>
      <c r="BR1570" s="88"/>
      <c r="BS1570" s="82"/>
      <c r="BT1570" s="85"/>
    </row>
    <row r="1571" spans="1:72" hidden="1">
      <c r="A1571" s="82" t="s">
        <v>5175</v>
      </c>
      <c r="B1571" s="82" t="s">
        <v>5176</v>
      </c>
      <c r="C1571" s="82" t="s">
        <v>9194</v>
      </c>
      <c r="D1571" s="82" t="s">
        <v>5081</v>
      </c>
      <c r="E1571" s="82" t="s">
        <v>3345</v>
      </c>
      <c r="F1571" s="82" t="s">
        <v>4978</v>
      </c>
      <c r="G1571" s="83"/>
      <c r="H1571" s="84">
        <v>138858</v>
      </c>
      <c r="I1571" s="85"/>
      <c r="J1571" s="82">
        <v>2921.8</v>
      </c>
      <c r="K1571" s="86">
        <v>0</v>
      </c>
      <c r="L1571" s="82"/>
      <c r="M1571" s="82"/>
      <c r="N1571" s="82"/>
      <c r="O1571" s="82"/>
      <c r="P1571" s="82" t="s">
        <v>5082</v>
      </c>
      <c r="Q1571" s="86"/>
      <c r="R1571" s="82">
        <v>0</v>
      </c>
      <c r="S1571" s="86">
        <v>694290</v>
      </c>
      <c r="T1571" s="83">
        <v>45777</v>
      </c>
      <c r="U1571" s="82">
        <v>100</v>
      </c>
      <c r="V1571" s="82">
        <v>169262</v>
      </c>
      <c r="W1571" s="82" t="s">
        <v>4961</v>
      </c>
      <c r="X1571" s="82">
        <v>1940.5111999999999</v>
      </c>
      <c r="Y1571" s="86">
        <v>269455497.47000003</v>
      </c>
      <c r="Z1571" s="86"/>
      <c r="AA1571" s="82">
        <v>2995.6</v>
      </c>
      <c r="AB1571" s="86">
        <v>-2.46</v>
      </c>
      <c r="AC1571" s="86">
        <v>405715304.39999998</v>
      </c>
      <c r="AD1571" s="86">
        <v>405715304.39999998</v>
      </c>
      <c r="AE1571" s="86">
        <v>0</v>
      </c>
      <c r="AF1571" s="86">
        <v>136259806.93000001</v>
      </c>
      <c r="AG1571" s="86">
        <v>146507527.33000001</v>
      </c>
      <c r="AH1571" s="86">
        <v>-10247720.4</v>
      </c>
      <c r="AI1571" s="86"/>
      <c r="AJ1571" s="86">
        <v>28942787666.290001</v>
      </c>
      <c r="AK1571" s="82">
        <v>1.4017999999999999</v>
      </c>
      <c r="AL1571" s="82" t="s">
        <v>5083</v>
      </c>
      <c r="AM1571" s="82" t="s">
        <v>4979</v>
      </c>
      <c r="AN1571" s="82">
        <v>6238</v>
      </c>
      <c r="AO1571" s="82" t="s">
        <v>5041</v>
      </c>
      <c r="AP1571" s="82"/>
      <c r="AQ1571" s="83">
        <v>45524</v>
      </c>
      <c r="AR1571" s="83"/>
      <c r="AS1571" s="82">
        <v>0</v>
      </c>
      <c r="AT1571" s="82"/>
      <c r="AU1571" s="83">
        <v>45777</v>
      </c>
      <c r="AV1571" s="82" t="s">
        <v>4979</v>
      </c>
      <c r="AW1571" s="82">
        <v>5</v>
      </c>
      <c r="AX1571" s="83"/>
      <c r="AY1571" s="82" t="s">
        <v>4963</v>
      </c>
      <c r="AZ1571" s="82">
        <v>1</v>
      </c>
      <c r="BA1571" s="82"/>
      <c r="BB1571" s="82"/>
      <c r="BC1571" s="87"/>
      <c r="BD1571" s="87"/>
      <c r="BE1571" s="87"/>
      <c r="BF1571" s="87"/>
      <c r="BG1571" s="82" t="s">
        <v>4888</v>
      </c>
      <c r="BH1571" s="82" t="s">
        <v>8932</v>
      </c>
      <c r="BI1571" s="82"/>
      <c r="BJ1571" s="82"/>
      <c r="BK1571" s="82"/>
      <c r="BL1571" s="86">
        <v>405715304.39999998</v>
      </c>
      <c r="BM1571" s="82">
        <v>1.4017999999999999</v>
      </c>
      <c r="BN1571" s="82" t="s">
        <v>5002</v>
      </c>
      <c r="BO1571" s="82"/>
      <c r="BP1571" s="88"/>
      <c r="BQ1571" s="88"/>
      <c r="BR1571" s="88"/>
      <c r="BS1571" s="82"/>
      <c r="BT1571" s="85"/>
    </row>
    <row r="1572" spans="1:72" hidden="1">
      <c r="A1572" s="82" t="s">
        <v>5175</v>
      </c>
      <c r="B1572" s="82" t="s">
        <v>5176</v>
      </c>
      <c r="C1572" s="82" t="s">
        <v>406</v>
      </c>
      <c r="D1572" s="82" t="s">
        <v>5325</v>
      </c>
      <c r="E1572" s="82" t="s">
        <v>8435</v>
      </c>
      <c r="F1572" s="82" t="s">
        <v>4978</v>
      </c>
      <c r="G1572" s="83"/>
      <c r="H1572" s="84">
        <v>1773485</v>
      </c>
      <c r="I1572" s="85"/>
      <c r="J1572" s="82">
        <v>314.10000000000002</v>
      </c>
      <c r="K1572" s="86">
        <v>0</v>
      </c>
      <c r="L1572" s="82"/>
      <c r="M1572" s="82"/>
      <c r="N1572" s="82"/>
      <c r="O1572" s="82"/>
      <c r="P1572" s="82" t="s">
        <v>8436</v>
      </c>
      <c r="Q1572" s="86"/>
      <c r="R1572" s="82">
        <v>0</v>
      </c>
      <c r="S1572" s="86">
        <v>1773485</v>
      </c>
      <c r="T1572" s="83">
        <v>45777</v>
      </c>
      <c r="U1572" s="82">
        <v>100</v>
      </c>
      <c r="V1572" s="82">
        <v>6490</v>
      </c>
      <c r="W1572" s="82" t="s">
        <v>4961</v>
      </c>
      <c r="X1572" s="82">
        <v>108.0406</v>
      </c>
      <c r="Y1572" s="86">
        <v>191608345.43000001</v>
      </c>
      <c r="Z1572" s="86"/>
      <c r="AA1572" s="82">
        <v>317.10000000000002</v>
      </c>
      <c r="AB1572" s="86">
        <v>-0.95</v>
      </c>
      <c r="AC1572" s="86">
        <v>557051638.5</v>
      </c>
      <c r="AD1572" s="86">
        <v>557051638.5</v>
      </c>
      <c r="AE1572" s="86">
        <v>0</v>
      </c>
      <c r="AF1572" s="86">
        <v>365443293.06999999</v>
      </c>
      <c r="AG1572" s="86">
        <v>370763748.06999999</v>
      </c>
      <c r="AH1572" s="86">
        <v>-5320455</v>
      </c>
      <c r="AI1572" s="86"/>
      <c r="AJ1572" s="86">
        <v>28942787666.290001</v>
      </c>
      <c r="AK1572" s="82">
        <v>1.9247000000000001</v>
      </c>
      <c r="AL1572" s="82" t="s">
        <v>8437</v>
      </c>
      <c r="AM1572" s="82" t="s">
        <v>4979</v>
      </c>
      <c r="AN1572" s="82">
        <v>6241</v>
      </c>
      <c r="AO1572" s="82" t="s">
        <v>8436</v>
      </c>
      <c r="AP1572" s="82"/>
      <c r="AQ1572" s="83">
        <v>45726</v>
      </c>
      <c r="AR1572" s="83"/>
      <c r="AS1572" s="82">
        <v>0</v>
      </c>
      <c r="AT1572" s="82"/>
      <c r="AU1572" s="83">
        <v>45777</v>
      </c>
      <c r="AV1572" s="82" t="s">
        <v>4979</v>
      </c>
      <c r="AW1572" s="82">
        <v>1</v>
      </c>
      <c r="AX1572" s="83"/>
      <c r="AY1572" s="82" t="s">
        <v>4963</v>
      </c>
      <c r="AZ1572" s="82">
        <v>1</v>
      </c>
      <c r="BA1572" s="82"/>
      <c r="BB1572" s="82"/>
      <c r="BC1572" s="87"/>
      <c r="BD1572" s="87"/>
      <c r="BE1572" s="87"/>
      <c r="BF1572" s="87"/>
      <c r="BG1572" s="82" t="s">
        <v>4888</v>
      </c>
      <c r="BH1572" s="82" t="s">
        <v>8932</v>
      </c>
      <c r="BI1572" s="82"/>
      <c r="BJ1572" s="82"/>
      <c r="BK1572" s="82"/>
      <c r="BL1572" s="86">
        <v>557051638.5</v>
      </c>
      <c r="BM1572" s="82">
        <v>1.9247000000000001</v>
      </c>
      <c r="BN1572" s="82" t="s">
        <v>5002</v>
      </c>
      <c r="BO1572" s="82"/>
      <c r="BP1572" s="88"/>
      <c r="BQ1572" s="88"/>
      <c r="BR1572" s="88"/>
      <c r="BS1572" s="82"/>
      <c r="BT1572" s="85"/>
    </row>
    <row r="1573" spans="1:72" hidden="1">
      <c r="A1573" s="82" t="s">
        <v>5175</v>
      </c>
      <c r="B1573" s="82" t="s">
        <v>5176</v>
      </c>
      <c r="C1573" s="82" t="s">
        <v>426</v>
      </c>
      <c r="D1573" s="82" t="s">
        <v>3388</v>
      </c>
      <c r="E1573" s="82" t="s">
        <v>8582</v>
      </c>
      <c r="F1573" s="82" t="s">
        <v>4978</v>
      </c>
      <c r="G1573" s="83"/>
      <c r="H1573" s="84">
        <v>419711</v>
      </c>
      <c r="I1573" s="85"/>
      <c r="J1573" s="82">
        <v>1104.2</v>
      </c>
      <c r="K1573" s="86">
        <v>0</v>
      </c>
      <c r="L1573" s="82"/>
      <c r="M1573" s="82"/>
      <c r="N1573" s="82"/>
      <c r="O1573" s="82"/>
      <c r="P1573" s="82" t="s">
        <v>5003</v>
      </c>
      <c r="Q1573" s="86"/>
      <c r="R1573" s="82">
        <v>0</v>
      </c>
      <c r="S1573" s="86">
        <v>839422</v>
      </c>
      <c r="T1573" s="83">
        <v>45777</v>
      </c>
      <c r="U1573" s="82">
        <v>100</v>
      </c>
      <c r="V1573" s="82">
        <v>6491</v>
      </c>
      <c r="W1573" s="82" t="s">
        <v>4961</v>
      </c>
      <c r="X1573" s="82">
        <v>981.61479999999995</v>
      </c>
      <c r="Y1573" s="86">
        <v>411994522.13999999</v>
      </c>
      <c r="Z1573" s="86"/>
      <c r="AA1573" s="82">
        <v>1134</v>
      </c>
      <c r="AB1573" s="86">
        <v>-2.63</v>
      </c>
      <c r="AC1573" s="86">
        <v>463444886.19999999</v>
      </c>
      <c r="AD1573" s="86">
        <v>463444886.19999999</v>
      </c>
      <c r="AE1573" s="86">
        <v>0</v>
      </c>
      <c r="AF1573" s="86">
        <v>51450364.060000002</v>
      </c>
      <c r="AG1573" s="86">
        <v>63957751.859999999</v>
      </c>
      <c r="AH1573" s="86">
        <v>-12507387.800000001</v>
      </c>
      <c r="AI1573" s="86"/>
      <c r="AJ1573" s="86">
        <v>28942787666.290001</v>
      </c>
      <c r="AK1573" s="82">
        <v>1.6012</v>
      </c>
      <c r="AL1573" s="82" t="s">
        <v>8584</v>
      </c>
      <c r="AM1573" s="82" t="s">
        <v>4979</v>
      </c>
      <c r="AN1573" s="82">
        <v>6242</v>
      </c>
      <c r="AO1573" s="82" t="s">
        <v>5004</v>
      </c>
      <c r="AP1573" s="82"/>
      <c r="AQ1573" s="83">
        <v>45705</v>
      </c>
      <c r="AR1573" s="83"/>
      <c r="AS1573" s="82">
        <v>0</v>
      </c>
      <c r="AT1573" s="82"/>
      <c r="AU1573" s="83">
        <v>45777</v>
      </c>
      <c r="AV1573" s="82" t="s">
        <v>4979</v>
      </c>
      <c r="AW1573" s="82">
        <v>2</v>
      </c>
      <c r="AX1573" s="83"/>
      <c r="AY1573" s="82" t="s">
        <v>4963</v>
      </c>
      <c r="AZ1573" s="82">
        <v>1</v>
      </c>
      <c r="BA1573" s="82"/>
      <c r="BB1573" s="82"/>
      <c r="BC1573" s="87"/>
      <c r="BD1573" s="87"/>
      <c r="BE1573" s="87"/>
      <c r="BF1573" s="87"/>
      <c r="BG1573" s="82" t="s">
        <v>4888</v>
      </c>
      <c r="BH1573" s="82" t="s">
        <v>8932</v>
      </c>
      <c r="BI1573" s="82"/>
      <c r="BJ1573" s="82"/>
      <c r="BK1573" s="82"/>
      <c r="BL1573" s="86">
        <v>463444886.19999999</v>
      </c>
      <c r="BM1573" s="82">
        <v>1.6012</v>
      </c>
      <c r="BN1573" s="82" t="s">
        <v>4984</v>
      </c>
      <c r="BO1573" s="82"/>
      <c r="BP1573" s="88"/>
      <c r="BQ1573" s="88"/>
      <c r="BR1573" s="88"/>
      <c r="BS1573" s="82"/>
      <c r="BT1573" s="85"/>
    </row>
    <row r="1574" spans="1:72" hidden="1">
      <c r="A1574" s="82" t="s">
        <v>5175</v>
      </c>
      <c r="B1574" s="82" t="s">
        <v>5176</v>
      </c>
      <c r="C1574" s="82" t="s">
        <v>435</v>
      </c>
      <c r="D1574" s="82" t="s">
        <v>8858</v>
      </c>
      <c r="E1574" s="82" t="s">
        <v>8859</v>
      </c>
      <c r="F1574" s="82" t="s">
        <v>4978</v>
      </c>
      <c r="G1574" s="83"/>
      <c r="H1574" s="84">
        <v>693574</v>
      </c>
      <c r="I1574" s="85"/>
      <c r="J1574" s="82">
        <v>226.84</v>
      </c>
      <c r="K1574" s="86">
        <v>0</v>
      </c>
      <c r="L1574" s="82"/>
      <c r="M1574" s="82"/>
      <c r="N1574" s="82"/>
      <c r="O1574" s="82"/>
      <c r="P1574" s="82" t="s">
        <v>5039</v>
      </c>
      <c r="Q1574" s="86"/>
      <c r="R1574" s="82">
        <v>0</v>
      </c>
      <c r="S1574" s="86">
        <v>1387148</v>
      </c>
      <c r="T1574" s="83">
        <v>45777</v>
      </c>
      <c r="U1574" s="82">
        <v>100</v>
      </c>
      <c r="V1574" s="82">
        <v>6492</v>
      </c>
      <c r="W1574" s="82" t="s">
        <v>4961</v>
      </c>
      <c r="X1574" s="82">
        <v>193.70650000000001</v>
      </c>
      <c r="Y1574" s="86">
        <v>134349806.81</v>
      </c>
      <c r="Z1574" s="86"/>
      <c r="AA1574" s="82">
        <v>231.33</v>
      </c>
      <c r="AB1574" s="86">
        <v>-1.94</v>
      </c>
      <c r="AC1574" s="86">
        <v>157330326.16</v>
      </c>
      <c r="AD1574" s="86">
        <v>157330326.16</v>
      </c>
      <c r="AE1574" s="86">
        <v>0</v>
      </c>
      <c r="AF1574" s="86">
        <v>22980519.350000001</v>
      </c>
      <c r="AG1574" s="86">
        <v>26094666.609999999</v>
      </c>
      <c r="AH1574" s="86">
        <v>-3114147.26</v>
      </c>
      <c r="AI1574" s="86"/>
      <c r="AJ1574" s="86">
        <v>28942787666.290001</v>
      </c>
      <c r="AK1574" s="82">
        <v>0.54359999999999997</v>
      </c>
      <c r="AL1574" s="82" t="s">
        <v>8860</v>
      </c>
      <c r="AM1574" s="82" t="s">
        <v>4979</v>
      </c>
      <c r="AN1574" s="82">
        <v>6244</v>
      </c>
      <c r="AO1574" s="82" t="s">
        <v>5041</v>
      </c>
      <c r="AP1574" s="82"/>
      <c r="AQ1574" s="83"/>
      <c r="AR1574" s="83"/>
      <c r="AS1574" s="82">
        <v>0</v>
      </c>
      <c r="AT1574" s="82"/>
      <c r="AU1574" s="83">
        <v>45777</v>
      </c>
      <c r="AV1574" s="82" t="s">
        <v>4979</v>
      </c>
      <c r="AW1574" s="82">
        <v>2</v>
      </c>
      <c r="AX1574" s="83"/>
      <c r="AY1574" s="82" t="s">
        <v>4963</v>
      </c>
      <c r="AZ1574" s="82">
        <v>1</v>
      </c>
      <c r="BA1574" s="82"/>
      <c r="BB1574" s="82"/>
      <c r="BC1574" s="87"/>
      <c r="BD1574" s="87"/>
      <c r="BE1574" s="87"/>
      <c r="BF1574" s="87"/>
      <c r="BG1574" s="82" t="s">
        <v>4888</v>
      </c>
      <c r="BH1574" s="82" t="s">
        <v>8932</v>
      </c>
      <c r="BI1574" s="82"/>
      <c r="BJ1574" s="82"/>
      <c r="BK1574" s="82"/>
      <c r="BL1574" s="86">
        <v>157330326.16</v>
      </c>
      <c r="BM1574" s="82">
        <v>0.54359999999999997</v>
      </c>
      <c r="BN1574" s="82" t="s">
        <v>5002</v>
      </c>
      <c r="BO1574" s="82"/>
      <c r="BP1574" s="88"/>
      <c r="BQ1574" s="88"/>
      <c r="BR1574" s="88"/>
      <c r="BS1574" s="82"/>
      <c r="BT1574" s="85"/>
    </row>
    <row r="1575" spans="1:72" hidden="1">
      <c r="A1575" s="82" t="s">
        <v>5175</v>
      </c>
      <c r="B1575" s="82" t="s">
        <v>5176</v>
      </c>
      <c r="C1575" s="82" t="s">
        <v>9237</v>
      </c>
      <c r="D1575" s="82" t="s">
        <v>9238</v>
      </c>
      <c r="E1575" s="82" t="s">
        <v>9239</v>
      </c>
      <c r="F1575" s="82" t="s">
        <v>4978</v>
      </c>
      <c r="G1575" s="83"/>
      <c r="H1575" s="84">
        <v>247811</v>
      </c>
      <c r="I1575" s="85"/>
      <c r="J1575" s="82">
        <v>1689.1</v>
      </c>
      <c r="K1575" s="86">
        <v>0</v>
      </c>
      <c r="L1575" s="82"/>
      <c r="M1575" s="82"/>
      <c r="N1575" s="82"/>
      <c r="O1575" s="82"/>
      <c r="P1575" s="82" t="s">
        <v>8439</v>
      </c>
      <c r="Q1575" s="86"/>
      <c r="R1575" s="82">
        <v>0</v>
      </c>
      <c r="S1575" s="86">
        <v>1239055</v>
      </c>
      <c r="T1575" s="83">
        <v>45777</v>
      </c>
      <c r="U1575" s="82">
        <v>100</v>
      </c>
      <c r="V1575" s="82">
        <v>168492</v>
      </c>
      <c r="W1575" s="82" t="s">
        <v>4961</v>
      </c>
      <c r="X1575" s="82">
        <v>776.07460000000003</v>
      </c>
      <c r="Y1575" s="86">
        <v>192319822.68000001</v>
      </c>
      <c r="Z1575" s="86"/>
      <c r="AA1575" s="82">
        <v>1597.5</v>
      </c>
      <c r="AB1575" s="86">
        <v>5.73</v>
      </c>
      <c r="AC1575" s="86">
        <v>418577560.10000002</v>
      </c>
      <c r="AD1575" s="86">
        <v>418577560.10000002</v>
      </c>
      <c r="AE1575" s="86">
        <v>0</v>
      </c>
      <c r="AF1575" s="86">
        <v>226257737.41999999</v>
      </c>
      <c r="AG1575" s="86">
        <v>203558249.81999999</v>
      </c>
      <c r="AH1575" s="86">
        <v>22699487.600000001</v>
      </c>
      <c r="AI1575" s="86"/>
      <c r="AJ1575" s="86">
        <v>28942787666.290001</v>
      </c>
      <c r="AK1575" s="82">
        <v>1.4461999999999999</v>
      </c>
      <c r="AL1575" s="82" t="s">
        <v>9240</v>
      </c>
      <c r="AM1575" s="82" t="s">
        <v>4979</v>
      </c>
      <c r="AN1575" s="82">
        <v>784393</v>
      </c>
      <c r="AO1575" s="82" t="s">
        <v>8441</v>
      </c>
      <c r="AP1575" s="82"/>
      <c r="AQ1575" s="83">
        <v>45519</v>
      </c>
      <c r="AR1575" s="83"/>
      <c r="AS1575" s="82">
        <v>0</v>
      </c>
      <c r="AT1575" s="82"/>
      <c r="AU1575" s="83">
        <v>45777</v>
      </c>
      <c r="AV1575" s="82" t="s">
        <v>4979</v>
      </c>
      <c r="AW1575" s="82">
        <v>5</v>
      </c>
      <c r="AX1575" s="83"/>
      <c r="AY1575" s="82" t="s">
        <v>4963</v>
      </c>
      <c r="AZ1575" s="82">
        <v>1</v>
      </c>
      <c r="BA1575" s="82"/>
      <c r="BB1575" s="82"/>
      <c r="BC1575" s="87"/>
      <c r="BD1575" s="87"/>
      <c r="BE1575" s="87"/>
      <c r="BF1575" s="87"/>
      <c r="BG1575" s="82" t="s">
        <v>4888</v>
      </c>
      <c r="BH1575" s="82" t="s">
        <v>8932</v>
      </c>
      <c r="BI1575" s="82"/>
      <c r="BJ1575" s="82"/>
      <c r="BK1575" s="82"/>
      <c r="BL1575" s="86">
        <v>418577560.10000002</v>
      </c>
      <c r="BM1575" s="82">
        <v>1.4461999999999999</v>
      </c>
      <c r="BN1575" s="82" t="s">
        <v>8442</v>
      </c>
      <c r="BO1575" s="82"/>
      <c r="BP1575" s="88"/>
      <c r="BQ1575" s="88"/>
      <c r="BR1575" s="88"/>
      <c r="BS1575" s="82"/>
      <c r="BT1575" s="85"/>
    </row>
    <row r="1576" spans="1:72" hidden="1">
      <c r="A1576" s="82" t="s">
        <v>5175</v>
      </c>
      <c r="B1576" s="82" t="s">
        <v>5176</v>
      </c>
      <c r="C1576" s="82" t="s">
        <v>465</v>
      </c>
      <c r="D1576" s="82" t="s">
        <v>3417</v>
      </c>
      <c r="E1576" s="82" t="s">
        <v>5120</v>
      </c>
      <c r="F1576" s="82" t="s">
        <v>4978</v>
      </c>
      <c r="G1576" s="83"/>
      <c r="H1576" s="84">
        <v>35328</v>
      </c>
      <c r="I1576" s="85"/>
      <c r="J1576" s="82">
        <v>1706.3</v>
      </c>
      <c r="K1576" s="86">
        <v>0</v>
      </c>
      <c r="L1576" s="82"/>
      <c r="M1576" s="82"/>
      <c r="N1576" s="82"/>
      <c r="O1576" s="82"/>
      <c r="P1576" s="82" t="s">
        <v>5018</v>
      </c>
      <c r="Q1576" s="86"/>
      <c r="R1576" s="82">
        <v>0</v>
      </c>
      <c r="S1576" s="86">
        <v>70656</v>
      </c>
      <c r="T1576" s="83">
        <v>45777</v>
      </c>
      <c r="U1576" s="82">
        <v>100</v>
      </c>
      <c r="V1576" s="82">
        <v>16485</v>
      </c>
      <c r="W1576" s="82" t="s">
        <v>4961</v>
      </c>
      <c r="X1576" s="82">
        <v>1901.2798</v>
      </c>
      <c r="Y1576" s="86">
        <v>67168413.599999994</v>
      </c>
      <c r="Z1576" s="86"/>
      <c r="AA1576" s="82">
        <v>1745.9</v>
      </c>
      <c r="AB1576" s="86">
        <v>-2.27</v>
      </c>
      <c r="AC1576" s="86">
        <v>60280166.399999999</v>
      </c>
      <c r="AD1576" s="86">
        <v>60280166.399999999</v>
      </c>
      <c r="AE1576" s="86">
        <v>0</v>
      </c>
      <c r="AF1576" s="86">
        <v>-6888247.2000000002</v>
      </c>
      <c r="AG1576" s="86">
        <v>-5489258.4000000004</v>
      </c>
      <c r="AH1576" s="86">
        <v>-1398988.8</v>
      </c>
      <c r="AI1576" s="86"/>
      <c r="AJ1576" s="86">
        <v>28942787666.290001</v>
      </c>
      <c r="AK1576" s="82">
        <v>0.20830000000000001</v>
      </c>
      <c r="AL1576" s="82" t="s">
        <v>5121</v>
      </c>
      <c r="AM1576" s="82" t="s">
        <v>4979</v>
      </c>
      <c r="AN1576" s="82">
        <v>6292</v>
      </c>
      <c r="AO1576" s="82" t="s">
        <v>4998</v>
      </c>
      <c r="AP1576" s="82"/>
      <c r="AQ1576" s="83"/>
      <c r="AR1576" s="83"/>
      <c r="AS1576" s="82">
        <v>0</v>
      </c>
      <c r="AT1576" s="82"/>
      <c r="AU1576" s="83">
        <v>45777</v>
      </c>
      <c r="AV1576" s="82" t="s">
        <v>4979</v>
      </c>
      <c r="AW1576" s="82">
        <v>2</v>
      </c>
      <c r="AX1576" s="83"/>
      <c r="AY1576" s="82" t="s">
        <v>4963</v>
      </c>
      <c r="AZ1576" s="82">
        <v>1</v>
      </c>
      <c r="BA1576" s="82"/>
      <c r="BB1576" s="82"/>
      <c r="BC1576" s="87"/>
      <c r="BD1576" s="87"/>
      <c r="BE1576" s="87"/>
      <c r="BF1576" s="87"/>
      <c r="BG1576" s="82" t="s">
        <v>4888</v>
      </c>
      <c r="BH1576" s="82" t="s">
        <v>8932</v>
      </c>
      <c r="BI1576" s="82"/>
      <c r="BJ1576" s="82"/>
      <c r="BK1576" s="82"/>
      <c r="BL1576" s="86">
        <v>60280166.399999999</v>
      </c>
      <c r="BM1576" s="82">
        <v>0.20830000000000001</v>
      </c>
      <c r="BN1576" s="82" t="s">
        <v>4998</v>
      </c>
      <c r="BO1576" s="82"/>
      <c r="BP1576" s="88"/>
      <c r="BQ1576" s="88"/>
      <c r="BR1576" s="88"/>
      <c r="BS1576" s="82"/>
      <c r="BT1576" s="85"/>
    </row>
    <row r="1577" spans="1:72" hidden="1">
      <c r="A1577" s="82" t="s">
        <v>5175</v>
      </c>
      <c r="B1577" s="82" t="s">
        <v>5176</v>
      </c>
      <c r="C1577" s="82" t="s">
        <v>20556</v>
      </c>
      <c r="D1577" s="82" t="s">
        <v>20557</v>
      </c>
      <c r="E1577" s="82" t="s">
        <v>20558</v>
      </c>
      <c r="F1577" s="82" t="s">
        <v>4978</v>
      </c>
      <c r="G1577" s="83"/>
      <c r="H1577" s="84">
        <v>68000</v>
      </c>
      <c r="I1577" s="85"/>
      <c r="J1577" s="82">
        <v>374.35</v>
      </c>
      <c r="K1577" s="86">
        <v>0</v>
      </c>
      <c r="L1577" s="82"/>
      <c r="M1577" s="82"/>
      <c r="N1577" s="82"/>
      <c r="O1577" s="82"/>
      <c r="P1577" s="82" t="s">
        <v>5003</v>
      </c>
      <c r="Q1577" s="86"/>
      <c r="R1577" s="82">
        <v>0</v>
      </c>
      <c r="S1577" s="86">
        <v>680000</v>
      </c>
      <c r="T1577" s="83">
        <v>45777</v>
      </c>
      <c r="U1577" s="82">
        <v>100</v>
      </c>
      <c r="V1577" s="82">
        <v>178115</v>
      </c>
      <c r="W1577" s="82" t="s">
        <v>4961</v>
      </c>
      <c r="X1577" s="82">
        <v>614.69309999999996</v>
      </c>
      <c r="Y1577" s="86">
        <v>41799131.770000003</v>
      </c>
      <c r="Z1577" s="86"/>
      <c r="AA1577" s="82">
        <v>364.25</v>
      </c>
      <c r="AB1577" s="86">
        <v>2.77</v>
      </c>
      <c r="AC1577" s="86">
        <v>25455800</v>
      </c>
      <c r="AD1577" s="86">
        <v>25455800</v>
      </c>
      <c r="AE1577" s="86">
        <v>0</v>
      </c>
      <c r="AF1577" s="86">
        <v>-16343331.77</v>
      </c>
      <c r="AG1577" s="86">
        <v>-17030131.77</v>
      </c>
      <c r="AH1577" s="86">
        <v>686800</v>
      </c>
      <c r="AI1577" s="86"/>
      <c r="AJ1577" s="86">
        <v>28942787666.290001</v>
      </c>
      <c r="AK1577" s="82">
        <v>8.7999999999999995E-2</v>
      </c>
      <c r="AL1577" s="82" t="s">
        <v>20559</v>
      </c>
      <c r="AM1577" s="82" t="s">
        <v>4979</v>
      </c>
      <c r="AN1577" s="82">
        <v>800289</v>
      </c>
      <c r="AO1577" s="82" t="s">
        <v>5004</v>
      </c>
      <c r="AP1577" s="82"/>
      <c r="AQ1577" s="83"/>
      <c r="AR1577" s="83"/>
      <c r="AS1577" s="82">
        <v>0</v>
      </c>
      <c r="AT1577" s="82"/>
      <c r="AU1577" s="83">
        <v>45777</v>
      </c>
      <c r="AV1577" s="82" t="s">
        <v>4979</v>
      </c>
      <c r="AW1577" s="82">
        <v>10</v>
      </c>
      <c r="AX1577" s="83"/>
      <c r="AY1577" s="82" t="s">
        <v>4963</v>
      </c>
      <c r="AZ1577" s="82">
        <v>1</v>
      </c>
      <c r="BA1577" s="82"/>
      <c r="BB1577" s="82"/>
      <c r="BC1577" s="87"/>
      <c r="BD1577" s="87"/>
      <c r="BE1577" s="87"/>
      <c r="BF1577" s="87"/>
      <c r="BG1577" s="82" t="s">
        <v>4888</v>
      </c>
      <c r="BH1577" s="82" t="s">
        <v>8932</v>
      </c>
      <c r="BI1577" s="82"/>
      <c r="BJ1577" s="82"/>
      <c r="BK1577" s="82"/>
      <c r="BL1577" s="86">
        <v>25455800</v>
      </c>
      <c r="BM1577" s="82">
        <v>8.7999999999999995E-2</v>
      </c>
      <c r="BN1577" s="82" t="s">
        <v>4984</v>
      </c>
      <c r="BO1577" s="82"/>
      <c r="BP1577" s="88"/>
      <c r="BQ1577" s="88"/>
      <c r="BR1577" s="88"/>
      <c r="BS1577" s="82"/>
      <c r="BT1577" s="85"/>
    </row>
    <row r="1578" spans="1:72" hidden="1">
      <c r="A1578" s="82" t="s">
        <v>5175</v>
      </c>
      <c r="B1578" s="82" t="s">
        <v>5176</v>
      </c>
      <c r="C1578" s="82" t="s">
        <v>586</v>
      </c>
      <c r="D1578" s="82" t="s">
        <v>5353</v>
      </c>
      <c r="E1578" s="82" t="s">
        <v>8520</v>
      </c>
      <c r="F1578" s="82" t="s">
        <v>4978</v>
      </c>
      <c r="G1578" s="83"/>
      <c r="H1578" s="84">
        <v>94056</v>
      </c>
      <c r="I1578" s="85"/>
      <c r="J1578" s="82">
        <v>1550.1</v>
      </c>
      <c r="K1578" s="86">
        <v>0</v>
      </c>
      <c r="L1578" s="82"/>
      <c r="M1578" s="82"/>
      <c r="N1578" s="82"/>
      <c r="O1578" s="82"/>
      <c r="P1578" s="82" t="s">
        <v>4999</v>
      </c>
      <c r="Q1578" s="86"/>
      <c r="R1578" s="82">
        <v>0</v>
      </c>
      <c r="S1578" s="86">
        <v>188112</v>
      </c>
      <c r="T1578" s="83">
        <v>45777</v>
      </c>
      <c r="U1578" s="82">
        <v>100</v>
      </c>
      <c r="V1578" s="82">
        <v>6515</v>
      </c>
      <c r="W1578" s="82" t="s">
        <v>4961</v>
      </c>
      <c r="X1578" s="82">
        <v>1506.5284999999999</v>
      </c>
      <c r="Y1578" s="86">
        <v>141698040.87</v>
      </c>
      <c r="Z1578" s="86"/>
      <c r="AA1578" s="82">
        <v>1541.5</v>
      </c>
      <c r="AB1578" s="86">
        <v>0.56000000000000005</v>
      </c>
      <c r="AC1578" s="86">
        <v>145796205.59999999</v>
      </c>
      <c r="AD1578" s="86">
        <v>145796205.59999999</v>
      </c>
      <c r="AE1578" s="86">
        <v>0</v>
      </c>
      <c r="AF1578" s="86">
        <v>4098164.73</v>
      </c>
      <c r="AG1578" s="86">
        <v>3289283.13</v>
      </c>
      <c r="AH1578" s="86">
        <v>808881.6</v>
      </c>
      <c r="AI1578" s="86"/>
      <c r="AJ1578" s="86">
        <v>28942787666.290001</v>
      </c>
      <c r="AK1578" s="82">
        <v>0.50370000000000004</v>
      </c>
      <c r="AL1578" s="82" t="s">
        <v>8521</v>
      </c>
      <c r="AM1578" s="82" t="s">
        <v>4979</v>
      </c>
      <c r="AN1578" s="82">
        <v>6403</v>
      </c>
      <c r="AO1578" s="82" t="s">
        <v>5000</v>
      </c>
      <c r="AP1578" s="82"/>
      <c r="AQ1578" s="83"/>
      <c r="AR1578" s="83"/>
      <c r="AS1578" s="82">
        <v>0</v>
      </c>
      <c r="AT1578" s="82"/>
      <c r="AU1578" s="83">
        <v>45777</v>
      </c>
      <c r="AV1578" s="82" t="s">
        <v>4979</v>
      </c>
      <c r="AW1578" s="82">
        <v>2</v>
      </c>
      <c r="AX1578" s="83"/>
      <c r="AY1578" s="82" t="s">
        <v>4963</v>
      </c>
      <c r="AZ1578" s="82">
        <v>1</v>
      </c>
      <c r="BA1578" s="82"/>
      <c r="BB1578" s="82"/>
      <c r="BC1578" s="87"/>
      <c r="BD1578" s="87"/>
      <c r="BE1578" s="87"/>
      <c r="BF1578" s="87"/>
      <c r="BG1578" s="82" t="s">
        <v>4888</v>
      </c>
      <c r="BH1578" s="82" t="s">
        <v>8932</v>
      </c>
      <c r="BI1578" s="82"/>
      <c r="BJ1578" s="82"/>
      <c r="BK1578" s="82"/>
      <c r="BL1578" s="86">
        <v>145796205.59999999</v>
      </c>
      <c r="BM1578" s="82">
        <v>0.50370000000000004</v>
      </c>
      <c r="BN1578" s="82" t="s">
        <v>4997</v>
      </c>
      <c r="BO1578" s="82"/>
      <c r="BP1578" s="88"/>
      <c r="BQ1578" s="88"/>
      <c r="BR1578" s="88"/>
      <c r="BS1578" s="82"/>
      <c r="BT1578" s="85"/>
    </row>
    <row r="1579" spans="1:72" hidden="1">
      <c r="A1579" s="82" t="s">
        <v>5175</v>
      </c>
      <c r="B1579" s="82" t="s">
        <v>5176</v>
      </c>
      <c r="C1579" s="82" t="s">
        <v>20517</v>
      </c>
      <c r="D1579" s="82" t="s">
        <v>20518</v>
      </c>
      <c r="E1579" s="82" t="s">
        <v>20519</v>
      </c>
      <c r="F1579" s="82" t="s">
        <v>4978</v>
      </c>
      <c r="G1579" s="83"/>
      <c r="H1579" s="84">
        <v>183120</v>
      </c>
      <c r="I1579" s="85"/>
      <c r="J1579" s="82">
        <v>504.35</v>
      </c>
      <c r="K1579" s="86">
        <v>0</v>
      </c>
      <c r="L1579" s="82"/>
      <c r="M1579" s="82"/>
      <c r="N1579" s="82"/>
      <c r="O1579" s="82"/>
      <c r="P1579" s="82" t="s">
        <v>20520</v>
      </c>
      <c r="Q1579" s="86"/>
      <c r="R1579" s="82">
        <v>0</v>
      </c>
      <c r="S1579" s="86">
        <v>915600</v>
      </c>
      <c r="T1579" s="83">
        <v>45777</v>
      </c>
      <c r="U1579" s="82">
        <v>100</v>
      </c>
      <c r="V1579" s="82">
        <v>178040</v>
      </c>
      <c r="W1579" s="82" t="s">
        <v>4961</v>
      </c>
      <c r="X1579" s="82">
        <v>701</v>
      </c>
      <c r="Y1579" s="86">
        <v>128367120</v>
      </c>
      <c r="Z1579" s="86"/>
      <c r="AA1579" s="82">
        <v>518.65</v>
      </c>
      <c r="AB1579" s="86">
        <v>-2.76</v>
      </c>
      <c r="AC1579" s="86">
        <v>92356572</v>
      </c>
      <c r="AD1579" s="86">
        <v>92356572</v>
      </c>
      <c r="AE1579" s="86">
        <v>0</v>
      </c>
      <c r="AF1579" s="86">
        <v>-36010548</v>
      </c>
      <c r="AG1579" s="86">
        <v>-33391932</v>
      </c>
      <c r="AH1579" s="86">
        <v>-2618616</v>
      </c>
      <c r="AI1579" s="86"/>
      <c r="AJ1579" s="86">
        <v>28942787666.290001</v>
      </c>
      <c r="AK1579" s="82">
        <v>0.31909999999999999</v>
      </c>
      <c r="AL1579" s="82" t="s">
        <v>20521</v>
      </c>
      <c r="AM1579" s="82" t="s">
        <v>4979</v>
      </c>
      <c r="AN1579" s="82">
        <v>800274</v>
      </c>
      <c r="AO1579" s="82" t="s">
        <v>8796</v>
      </c>
      <c r="AP1579" s="82"/>
      <c r="AQ1579" s="83"/>
      <c r="AR1579" s="83"/>
      <c r="AS1579" s="82">
        <v>0</v>
      </c>
      <c r="AT1579" s="82"/>
      <c r="AU1579" s="83">
        <v>45777</v>
      </c>
      <c r="AV1579" s="82" t="s">
        <v>4979</v>
      </c>
      <c r="AW1579" s="82">
        <v>5</v>
      </c>
      <c r="AX1579" s="83"/>
      <c r="AY1579" s="82" t="s">
        <v>4963</v>
      </c>
      <c r="AZ1579" s="82">
        <v>1</v>
      </c>
      <c r="BA1579" s="82"/>
      <c r="BB1579" s="82"/>
      <c r="BC1579" s="87"/>
      <c r="BD1579" s="87"/>
      <c r="BE1579" s="87"/>
      <c r="BF1579" s="87"/>
      <c r="BG1579" s="82" t="s">
        <v>4888</v>
      </c>
      <c r="BH1579" s="82" t="s">
        <v>8932</v>
      </c>
      <c r="BI1579" s="82"/>
      <c r="BJ1579" s="82"/>
      <c r="BK1579" s="82"/>
      <c r="BL1579" s="86">
        <v>92356572</v>
      </c>
      <c r="BM1579" s="82">
        <v>0.31909999999999999</v>
      </c>
      <c r="BN1579" s="82" t="s">
        <v>8797</v>
      </c>
      <c r="BO1579" s="82"/>
      <c r="BP1579" s="88"/>
      <c r="BQ1579" s="88"/>
      <c r="BR1579" s="88"/>
      <c r="BS1579" s="82"/>
      <c r="BT1579" s="85"/>
    </row>
    <row r="1580" spans="1:72" hidden="1">
      <c r="A1580" s="82" t="s">
        <v>5175</v>
      </c>
      <c r="B1580" s="82" t="s">
        <v>5176</v>
      </c>
      <c r="C1580" s="82" t="s">
        <v>609</v>
      </c>
      <c r="D1580" s="82" t="s">
        <v>8445</v>
      </c>
      <c r="E1580" s="82" t="s">
        <v>8446</v>
      </c>
      <c r="F1580" s="82" t="s">
        <v>4978</v>
      </c>
      <c r="G1580" s="83"/>
      <c r="H1580" s="84">
        <v>399975</v>
      </c>
      <c r="I1580" s="85"/>
      <c r="J1580" s="82">
        <v>673.7</v>
      </c>
      <c r="K1580" s="86">
        <v>0</v>
      </c>
      <c r="L1580" s="82"/>
      <c r="M1580" s="82"/>
      <c r="N1580" s="82"/>
      <c r="O1580" s="82"/>
      <c r="P1580" s="82" t="s">
        <v>8447</v>
      </c>
      <c r="Q1580" s="86"/>
      <c r="R1580" s="82">
        <v>0</v>
      </c>
      <c r="S1580" s="86">
        <v>1999875</v>
      </c>
      <c r="T1580" s="83">
        <v>45777</v>
      </c>
      <c r="U1580" s="82">
        <v>100</v>
      </c>
      <c r="V1580" s="82">
        <v>6518</v>
      </c>
      <c r="W1580" s="82" t="s">
        <v>4961</v>
      </c>
      <c r="X1580" s="82">
        <v>855.18179999999995</v>
      </c>
      <c r="Y1580" s="86">
        <v>342051339.63999999</v>
      </c>
      <c r="Z1580" s="86"/>
      <c r="AA1580" s="82">
        <v>687.05</v>
      </c>
      <c r="AB1580" s="86">
        <v>-1.94</v>
      </c>
      <c r="AC1580" s="86">
        <v>269463157.5</v>
      </c>
      <c r="AD1580" s="86">
        <v>269463157.5</v>
      </c>
      <c r="AE1580" s="86">
        <v>0</v>
      </c>
      <c r="AF1580" s="86">
        <v>-72588182.140000001</v>
      </c>
      <c r="AG1580" s="86">
        <v>-67248515.890000001</v>
      </c>
      <c r="AH1580" s="86">
        <v>-5339666.25</v>
      </c>
      <c r="AI1580" s="86"/>
      <c r="AJ1580" s="86">
        <v>28942787666.290001</v>
      </c>
      <c r="AK1580" s="82">
        <v>0.93100000000000005</v>
      </c>
      <c r="AL1580" s="82" t="s">
        <v>8448</v>
      </c>
      <c r="AM1580" s="82" t="s">
        <v>4979</v>
      </c>
      <c r="AN1580" s="82">
        <v>6445</v>
      </c>
      <c r="AO1580" s="82" t="s">
        <v>8449</v>
      </c>
      <c r="AP1580" s="82"/>
      <c r="AQ1580" s="83">
        <v>45693</v>
      </c>
      <c r="AR1580" s="83"/>
      <c r="AS1580" s="82">
        <v>0</v>
      </c>
      <c r="AT1580" s="82"/>
      <c r="AU1580" s="83">
        <v>45777</v>
      </c>
      <c r="AV1580" s="82" t="s">
        <v>4979</v>
      </c>
      <c r="AW1580" s="82">
        <v>5</v>
      </c>
      <c r="AX1580" s="83"/>
      <c r="AY1580" s="82" t="s">
        <v>4963</v>
      </c>
      <c r="AZ1580" s="82">
        <v>1</v>
      </c>
      <c r="BA1580" s="82"/>
      <c r="BB1580" s="82"/>
      <c r="BC1580" s="87"/>
      <c r="BD1580" s="87"/>
      <c r="BE1580" s="87"/>
      <c r="BF1580" s="87"/>
      <c r="BG1580" s="82" t="s">
        <v>4888</v>
      </c>
      <c r="BH1580" s="82" t="s">
        <v>8932</v>
      </c>
      <c r="BI1580" s="82"/>
      <c r="BJ1580" s="82"/>
      <c r="BK1580" s="82"/>
      <c r="BL1580" s="86">
        <v>269463157.5</v>
      </c>
      <c r="BM1580" s="82">
        <v>0.93100000000000005</v>
      </c>
      <c r="BN1580" s="82" t="s">
        <v>8400</v>
      </c>
      <c r="BO1580" s="82"/>
      <c r="BP1580" s="88"/>
      <c r="BQ1580" s="88"/>
      <c r="BR1580" s="88"/>
      <c r="BS1580" s="82"/>
      <c r="BT1580" s="85"/>
    </row>
    <row r="1581" spans="1:72" hidden="1">
      <c r="A1581" s="82" t="s">
        <v>5175</v>
      </c>
      <c r="B1581" s="82" t="s">
        <v>5176</v>
      </c>
      <c r="C1581" s="82" t="s">
        <v>621</v>
      </c>
      <c r="D1581" s="82" t="s">
        <v>5574</v>
      </c>
      <c r="E1581" s="82" t="s">
        <v>8649</v>
      </c>
      <c r="F1581" s="82" t="s">
        <v>4978</v>
      </c>
      <c r="G1581" s="83"/>
      <c r="H1581" s="84">
        <v>240330</v>
      </c>
      <c r="I1581" s="85"/>
      <c r="J1581" s="82">
        <v>2214.1999999999998</v>
      </c>
      <c r="K1581" s="86">
        <v>0</v>
      </c>
      <c r="L1581" s="82"/>
      <c r="M1581" s="82"/>
      <c r="N1581" s="82"/>
      <c r="O1581" s="82"/>
      <c r="P1581" s="82" t="s">
        <v>5061</v>
      </c>
      <c r="Q1581" s="86"/>
      <c r="R1581" s="82">
        <v>0</v>
      </c>
      <c r="S1581" s="86">
        <v>240330</v>
      </c>
      <c r="T1581" s="83">
        <v>45777</v>
      </c>
      <c r="U1581" s="82">
        <v>100</v>
      </c>
      <c r="V1581" s="82">
        <v>15316</v>
      </c>
      <c r="W1581" s="82" t="s">
        <v>4961</v>
      </c>
      <c r="X1581" s="82">
        <v>880.90509999999995</v>
      </c>
      <c r="Y1581" s="86">
        <v>211707921.53999999</v>
      </c>
      <c r="Z1581" s="86"/>
      <c r="AA1581" s="82">
        <v>2251.9</v>
      </c>
      <c r="AB1581" s="86">
        <v>-1.67</v>
      </c>
      <c r="AC1581" s="86">
        <v>532138686</v>
      </c>
      <c r="AD1581" s="86">
        <v>532138686</v>
      </c>
      <c r="AE1581" s="86">
        <v>0</v>
      </c>
      <c r="AF1581" s="86">
        <v>320430764.45999998</v>
      </c>
      <c r="AG1581" s="86">
        <v>329491205.45999998</v>
      </c>
      <c r="AH1581" s="86">
        <v>-9060441</v>
      </c>
      <c r="AI1581" s="86"/>
      <c r="AJ1581" s="86">
        <v>28942787666.290001</v>
      </c>
      <c r="AK1581" s="82">
        <v>1.8386</v>
      </c>
      <c r="AL1581" s="82" t="s">
        <v>8650</v>
      </c>
      <c r="AM1581" s="82" t="s">
        <v>4979</v>
      </c>
      <c r="AN1581" s="82">
        <v>73279</v>
      </c>
      <c r="AO1581" s="82" t="s">
        <v>5023</v>
      </c>
      <c r="AP1581" s="82"/>
      <c r="AQ1581" s="83">
        <v>45692</v>
      </c>
      <c r="AR1581" s="83"/>
      <c r="AS1581" s="82">
        <v>0</v>
      </c>
      <c r="AT1581" s="82"/>
      <c r="AU1581" s="83">
        <v>45777</v>
      </c>
      <c r="AV1581" s="82" t="s">
        <v>4979</v>
      </c>
      <c r="AW1581" s="82">
        <v>1</v>
      </c>
      <c r="AX1581" s="83"/>
      <c r="AY1581" s="82" t="s">
        <v>4963</v>
      </c>
      <c r="AZ1581" s="82">
        <v>1</v>
      </c>
      <c r="BA1581" s="82"/>
      <c r="BB1581" s="82"/>
      <c r="BC1581" s="87"/>
      <c r="BD1581" s="87"/>
      <c r="BE1581" s="87"/>
      <c r="BF1581" s="87"/>
      <c r="BG1581" s="82" t="s">
        <v>4888</v>
      </c>
      <c r="BH1581" s="82" t="s">
        <v>8932</v>
      </c>
      <c r="BI1581" s="82"/>
      <c r="BJ1581" s="82"/>
      <c r="BK1581" s="82"/>
      <c r="BL1581" s="86">
        <v>532138686</v>
      </c>
      <c r="BM1581" s="82">
        <v>1.8386</v>
      </c>
      <c r="BN1581" s="82" t="s">
        <v>4994</v>
      </c>
      <c r="BO1581" s="82"/>
      <c r="BP1581" s="88"/>
      <c r="BQ1581" s="88"/>
      <c r="BR1581" s="88"/>
      <c r="BS1581" s="82"/>
      <c r="BT1581" s="85"/>
    </row>
    <row r="1582" spans="1:72" hidden="1">
      <c r="A1582" s="82" t="s">
        <v>5175</v>
      </c>
      <c r="B1582" s="82" t="s">
        <v>5176</v>
      </c>
      <c r="C1582" s="82" t="s">
        <v>645</v>
      </c>
      <c r="D1582" s="82" t="s">
        <v>5412</v>
      </c>
      <c r="E1582" s="82" t="s">
        <v>8820</v>
      </c>
      <c r="F1582" s="82" t="s">
        <v>4978</v>
      </c>
      <c r="G1582" s="83"/>
      <c r="H1582" s="84">
        <v>150766</v>
      </c>
      <c r="I1582" s="85"/>
      <c r="J1582" s="82">
        <v>2895.4</v>
      </c>
      <c r="K1582" s="86">
        <v>0</v>
      </c>
      <c r="L1582" s="82"/>
      <c r="M1582" s="82"/>
      <c r="N1582" s="82"/>
      <c r="O1582" s="82"/>
      <c r="P1582" s="82" t="s">
        <v>5131</v>
      </c>
      <c r="Q1582" s="86"/>
      <c r="R1582" s="82">
        <v>0</v>
      </c>
      <c r="S1582" s="86">
        <v>301532</v>
      </c>
      <c r="T1582" s="83">
        <v>45777</v>
      </c>
      <c r="U1582" s="82">
        <v>100</v>
      </c>
      <c r="V1582" s="82">
        <v>6523</v>
      </c>
      <c r="W1582" s="82" t="s">
        <v>4961</v>
      </c>
      <c r="X1582" s="82">
        <v>1391.9956</v>
      </c>
      <c r="Y1582" s="86">
        <v>209865616.06</v>
      </c>
      <c r="Z1582" s="86"/>
      <c r="AA1582" s="82">
        <v>2899.9</v>
      </c>
      <c r="AB1582" s="86">
        <v>-0.16</v>
      </c>
      <c r="AC1582" s="86">
        <v>436527876.39999998</v>
      </c>
      <c r="AD1582" s="86">
        <v>436527876.39999998</v>
      </c>
      <c r="AE1582" s="86">
        <v>0</v>
      </c>
      <c r="AF1582" s="86">
        <v>226662260.34</v>
      </c>
      <c r="AG1582" s="86">
        <v>227340707.34</v>
      </c>
      <c r="AH1582" s="86">
        <v>-678447</v>
      </c>
      <c r="AI1582" s="86"/>
      <c r="AJ1582" s="86">
        <v>28942787666.290001</v>
      </c>
      <c r="AK1582" s="82">
        <v>1.5082</v>
      </c>
      <c r="AL1582" s="82" t="s">
        <v>8821</v>
      </c>
      <c r="AM1582" s="82" t="s">
        <v>4979</v>
      </c>
      <c r="AN1582" s="82">
        <v>6471</v>
      </c>
      <c r="AO1582" s="82" t="s">
        <v>5015</v>
      </c>
      <c r="AP1582" s="82"/>
      <c r="AQ1582" s="83">
        <v>45701</v>
      </c>
      <c r="AR1582" s="83"/>
      <c r="AS1582" s="82">
        <v>0</v>
      </c>
      <c r="AT1582" s="82"/>
      <c r="AU1582" s="83">
        <v>45777</v>
      </c>
      <c r="AV1582" s="82" t="s">
        <v>4979</v>
      </c>
      <c r="AW1582" s="82">
        <v>2</v>
      </c>
      <c r="AX1582" s="83"/>
      <c r="AY1582" s="82" t="s">
        <v>4963</v>
      </c>
      <c r="AZ1582" s="82">
        <v>1</v>
      </c>
      <c r="BA1582" s="82"/>
      <c r="BB1582" s="82"/>
      <c r="BC1582" s="87"/>
      <c r="BD1582" s="87"/>
      <c r="BE1582" s="87"/>
      <c r="BF1582" s="87"/>
      <c r="BG1582" s="82" t="s">
        <v>4888</v>
      </c>
      <c r="BH1582" s="82" t="s">
        <v>8932</v>
      </c>
      <c r="BI1582" s="82"/>
      <c r="BJ1582" s="82"/>
      <c r="BK1582" s="82"/>
      <c r="BL1582" s="86">
        <v>436527876.39999998</v>
      </c>
      <c r="BM1582" s="82">
        <v>1.5082</v>
      </c>
      <c r="BN1582" s="82" t="s">
        <v>5002</v>
      </c>
      <c r="BO1582" s="82"/>
      <c r="BP1582" s="88"/>
      <c r="BQ1582" s="88"/>
      <c r="BR1582" s="88"/>
      <c r="BS1582" s="82"/>
      <c r="BT1582" s="85"/>
    </row>
    <row r="1583" spans="1:72" hidden="1">
      <c r="A1583" s="82" t="s">
        <v>5175</v>
      </c>
      <c r="B1583" s="82" t="s">
        <v>5176</v>
      </c>
      <c r="C1583" s="82" t="s">
        <v>9468</v>
      </c>
      <c r="D1583" s="82" t="s">
        <v>9469</v>
      </c>
      <c r="E1583" s="82" t="s">
        <v>9470</v>
      </c>
      <c r="F1583" s="82" t="s">
        <v>4978</v>
      </c>
      <c r="G1583" s="83"/>
      <c r="H1583" s="84">
        <v>501444</v>
      </c>
      <c r="I1583" s="85"/>
      <c r="J1583" s="82">
        <v>223.83</v>
      </c>
      <c r="K1583" s="86">
        <v>0</v>
      </c>
      <c r="L1583" s="82"/>
      <c r="M1583" s="82"/>
      <c r="N1583" s="82"/>
      <c r="O1583" s="82"/>
      <c r="P1583" s="82" t="s">
        <v>5015</v>
      </c>
      <c r="Q1583" s="86"/>
      <c r="R1583" s="82">
        <v>0</v>
      </c>
      <c r="S1583" s="86">
        <v>5014440</v>
      </c>
      <c r="T1583" s="83">
        <v>45777</v>
      </c>
      <c r="U1583" s="82">
        <v>100</v>
      </c>
      <c r="V1583" s="82">
        <v>171110</v>
      </c>
      <c r="W1583" s="82" t="s">
        <v>4961</v>
      </c>
      <c r="X1583" s="82">
        <v>256.23520000000002</v>
      </c>
      <c r="Y1583" s="86">
        <v>128487626.63</v>
      </c>
      <c r="Z1583" s="86"/>
      <c r="AA1583" s="82">
        <v>228.65</v>
      </c>
      <c r="AB1583" s="86">
        <v>-2.11</v>
      </c>
      <c r="AC1583" s="86">
        <v>112238210.52</v>
      </c>
      <c r="AD1583" s="86">
        <v>112238210.52</v>
      </c>
      <c r="AE1583" s="86">
        <v>0</v>
      </c>
      <c r="AF1583" s="86">
        <v>-16249416.109999999</v>
      </c>
      <c r="AG1583" s="86">
        <v>-13832456.029999999</v>
      </c>
      <c r="AH1583" s="86">
        <v>-2416960.08</v>
      </c>
      <c r="AI1583" s="86"/>
      <c r="AJ1583" s="86">
        <v>28942787666.290001</v>
      </c>
      <c r="AK1583" s="82">
        <v>0.38779999999999998</v>
      </c>
      <c r="AL1583" s="82" t="s">
        <v>9471</v>
      </c>
      <c r="AM1583" s="82" t="s">
        <v>4979</v>
      </c>
      <c r="AN1583" s="82">
        <v>798945</v>
      </c>
      <c r="AO1583" s="82" t="s">
        <v>5034</v>
      </c>
      <c r="AP1583" s="82"/>
      <c r="AQ1583" s="83"/>
      <c r="AR1583" s="83"/>
      <c r="AS1583" s="82">
        <v>0</v>
      </c>
      <c r="AT1583" s="82"/>
      <c r="AU1583" s="83">
        <v>45777</v>
      </c>
      <c r="AV1583" s="82" t="s">
        <v>4979</v>
      </c>
      <c r="AW1583" s="82">
        <v>10</v>
      </c>
      <c r="AX1583" s="83"/>
      <c r="AY1583" s="82" t="s">
        <v>4963</v>
      </c>
      <c r="AZ1583" s="82">
        <v>1</v>
      </c>
      <c r="BA1583" s="82"/>
      <c r="BB1583" s="82"/>
      <c r="BC1583" s="87"/>
      <c r="BD1583" s="87"/>
      <c r="BE1583" s="87"/>
      <c r="BF1583" s="87"/>
      <c r="BG1583" s="82" t="s">
        <v>4888</v>
      </c>
      <c r="BH1583" s="82" t="s">
        <v>8932</v>
      </c>
      <c r="BI1583" s="82"/>
      <c r="BJ1583" s="82"/>
      <c r="BK1583" s="82"/>
      <c r="BL1583" s="86">
        <v>112238210.52</v>
      </c>
      <c r="BM1583" s="82">
        <v>0.38779999999999998</v>
      </c>
      <c r="BN1583" s="82" t="s">
        <v>5002</v>
      </c>
      <c r="BO1583" s="82"/>
      <c r="BP1583" s="88"/>
      <c r="BQ1583" s="88"/>
      <c r="BR1583" s="88"/>
      <c r="BS1583" s="82"/>
      <c r="BT1583" s="85"/>
    </row>
    <row r="1584" spans="1:72" hidden="1">
      <c r="A1584" s="82" t="s">
        <v>5175</v>
      </c>
      <c r="B1584" s="82" t="s">
        <v>5176</v>
      </c>
      <c r="C1584" s="82" t="s">
        <v>739</v>
      </c>
      <c r="D1584" s="82" t="s">
        <v>5064</v>
      </c>
      <c r="E1584" s="82" t="s">
        <v>3350</v>
      </c>
      <c r="F1584" s="82" t="s">
        <v>4978</v>
      </c>
      <c r="G1584" s="83"/>
      <c r="H1584" s="84">
        <v>63557</v>
      </c>
      <c r="I1584" s="85"/>
      <c r="J1584" s="82">
        <v>468.9</v>
      </c>
      <c r="K1584" s="86">
        <v>0</v>
      </c>
      <c r="L1584" s="82"/>
      <c r="M1584" s="82"/>
      <c r="N1584" s="82"/>
      <c r="O1584" s="82"/>
      <c r="P1584" s="82" t="s">
        <v>5003</v>
      </c>
      <c r="Q1584" s="86"/>
      <c r="R1584" s="82">
        <v>0</v>
      </c>
      <c r="S1584" s="86">
        <v>317785</v>
      </c>
      <c r="T1584" s="83">
        <v>45777</v>
      </c>
      <c r="U1584" s="82">
        <v>100</v>
      </c>
      <c r="V1584" s="82">
        <v>155036</v>
      </c>
      <c r="W1584" s="82" t="s">
        <v>4961</v>
      </c>
      <c r="X1584" s="82">
        <v>827.13109999999995</v>
      </c>
      <c r="Y1584" s="86">
        <v>52569968.93</v>
      </c>
      <c r="Z1584" s="86"/>
      <c r="AA1584" s="82">
        <v>465.9</v>
      </c>
      <c r="AB1584" s="86">
        <v>0.64</v>
      </c>
      <c r="AC1584" s="86">
        <v>29801877.300000001</v>
      </c>
      <c r="AD1584" s="86">
        <v>29801877.300000001</v>
      </c>
      <c r="AE1584" s="86">
        <v>0</v>
      </c>
      <c r="AF1584" s="86">
        <v>-22768091.629999999</v>
      </c>
      <c r="AG1584" s="86">
        <v>-22958762.629999999</v>
      </c>
      <c r="AH1584" s="86">
        <v>190671</v>
      </c>
      <c r="AI1584" s="86"/>
      <c r="AJ1584" s="86">
        <v>28942787666.290001</v>
      </c>
      <c r="AK1584" s="82">
        <v>0.10299999999999999</v>
      </c>
      <c r="AL1584" s="82" t="s">
        <v>5065</v>
      </c>
      <c r="AM1584" s="82" t="s">
        <v>4979</v>
      </c>
      <c r="AN1584" s="82">
        <v>796305</v>
      </c>
      <c r="AO1584" s="82" t="s">
        <v>5004</v>
      </c>
      <c r="AP1584" s="82"/>
      <c r="AQ1584" s="83">
        <v>45492</v>
      </c>
      <c r="AR1584" s="83"/>
      <c r="AS1584" s="82">
        <v>0</v>
      </c>
      <c r="AT1584" s="82"/>
      <c r="AU1584" s="83">
        <v>45777</v>
      </c>
      <c r="AV1584" s="82" t="s">
        <v>4979</v>
      </c>
      <c r="AW1584" s="82">
        <v>5</v>
      </c>
      <c r="AX1584" s="83"/>
      <c r="AY1584" s="82" t="s">
        <v>4963</v>
      </c>
      <c r="AZ1584" s="82">
        <v>1</v>
      </c>
      <c r="BA1584" s="82"/>
      <c r="BB1584" s="82"/>
      <c r="BC1584" s="87"/>
      <c r="BD1584" s="87"/>
      <c r="BE1584" s="87"/>
      <c r="BF1584" s="87"/>
      <c r="BG1584" s="82" t="s">
        <v>4888</v>
      </c>
      <c r="BH1584" s="82" t="s">
        <v>8932</v>
      </c>
      <c r="BI1584" s="82"/>
      <c r="BJ1584" s="82"/>
      <c r="BK1584" s="82"/>
      <c r="BL1584" s="86">
        <v>29801877.300000001</v>
      </c>
      <c r="BM1584" s="82">
        <v>0.10299999999999999</v>
      </c>
      <c r="BN1584" s="82" t="s">
        <v>4984</v>
      </c>
      <c r="BO1584" s="82"/>
      <c r="BP1584" s="88"/>
      <c r="BQ1584" s="88"/>
      <c r="BR1584" s="88"/>
      <c r="BS1584" s="82"/>
      <c r="BT1584" s="85"/>
    </row>
    <row r="1585" spans="1:72" hidden="1">
      <c r="A1585" s="82" t="s">
        <v>5175</v>
      </c>
      <c r="B1585" s="82" t="s">
        <v>5176</v>
      </c>
      <c r="C1585" s="82" t="s">
        <v>807</v>
      </c>
      <c r="D1585" s="82" t="s">
        <v>5128</v>
      </c>
      <c r="E1585" s="82" t="s">
        <v>3351</v>
      </c>
      <c r="F1585" s="82" t="s">
        <v>4978</v>
      </c>
      <c r="G1585" s="83"/>
      <c r="H1585" s="84">
        <v>342161</v>
      </c>
      <c r="I1585" s="85"/>
      <c r="J1585" s="82">
        <v>817.35</v>
      </c>
      <c r="K1585" s="86">
        <v>0</v>
      </c>
      <c r="L1585" s="82"/>
      <c r="M1585" s="82"/>
      <c r="N1585" s="82"/>
      <c r="O1585" s="82"/>
      <c r="P1585" s="82" t="s">
        <v>12441</v>
      </c>
      <c r="Q1585" s="86"/>
      <c r="R1585" s="82">
        <v>0</v>
      </c>
      <c r="S1585" s="86">
        <v>342161</v>
      </c>
      <c r="T1585" s="83">
        <v>45777</v>
      </c>
      <c r="U1585" s="82">
        <v>100</v>
      </c>
      <c r="V1585" s="82">
        <v>6539</v>
      </c>
      <c r="W1585" s="82" t="s">
        <v>4961</v>
      </c>
      <c r="X1585" s="82">
        <v>605.62170000000003</v>
      </c>
      <c r="Y1585" s="86">
        <v>207220116.09999999</v>
      </c>
      <c r="Z1585" s="86"/>
      <c r="AA1585" s="82">
        <v>840.25</v>
      </c>
      <c r="AB1585" s="86">
        <v>-2.73</v>
      </c>
      <c r="AC1585" s="86">
        <v>279665293.35000002</v>
      </c>
      <c r="AD1585" s="86">
        <v>279665293.35000002</v>
      </c>
      <c r="AE1585" s="86">
        <v>0</v>
      </c>
      <c r="AF1585" s="86">
        <v>72445177.25</v>
      </c>
      <c r="AG1585" s="86">
        <v>80280664.150000006</v>
      </c>
      <c r="AH1585" s="86">
        <v>-7835486.9000000004</v>
      </c>
      <c r="AI1585" s="86"/>
      <c r="AJ1585" s="86">
        <v>28942787666.290001</v>
      </c>
      <c r="AK1585" s="82">
        <v>0.96630000000000005</v>
      </c>
      <c r="AL1585" s="82" t="s">
        <v>5129</v>
      </c>
      <c r="AM1585" s="82" t="s">
        <v>4979</v>
      </c>
      <c r="AN1585" s="82">
        <v>6590</v>
      </c>
      <c r="AO1585" s="82" t="s">
        <v>4986</v>
      </c>
      <c r="AP1585" s="82"/>
      <c r="AQ1585" s="83"/>
      <c r="AR1585" s="83"/>
      <c r="AS1585" s="82">
        <v>0</v>
      </c>
      <c r="AT1585" s="82"/>
      <c r="AU1585" s="83">
        <v>45777</v>
      </c>
      <c r="AV1585" s="82" t="s">
        <v>4979</v>
      </c>
      <c r="AW1585" s="82">
        <v>1</v>
      </c>
      <c r="AX1585" s="83"/>
      <c r="AY1585" s="82" t="s">
        <v>4963</v>
      </c>
      <c r="AZ1585" s="82">
        <v>1</v>
      </c>
      <c r="BA1585" s="82"/>
      <c r="BB1585" s="82"/>
      <c r="BC1585" s="87"/>
      <c r="BD1585" s="87"/>
      <c r="BE1585" s="87"/>
      <c r="BF1585" s="87"/>
      <c r="BG1585" s="82" t="s">
        <v>4888</v>
      </c>
      <c r="BH1585" s="82" t="s">
        <v>8932</v>
      </c>
      <c r="BI1585" s="82"/>
      <c r="BJ1585" s="82"/>
      <c r="BK1585" s="82"/>
      <c r="BL1585" s="86">
        <v>279665293.35000002</v>
      </c>
      <c r="BM1585" s="82">
        <v>0.96630000000000005</v>
      </c>
      <c r="BN1585" s="82" t="s">
        <v>4980</v>
      </c>
      <c r="BO1585" s="82"/>
      <c r="BP1585" s="88"/>
      <c r="BQ1585" s="88"/>
      <c r="BR1585" s="88"/>
      <c r="BS1585" s="82"/>
      <c r="BT1585" s="85"/>
    </row>
    <row r="1586" spans="1:72" hidden="1">
      <c r="A1586" s="82" t="s">
        <v>5175</v>
      </c>
      <c r="B1586" s="82" t="s">
        <v>5176</v>
      </c>
      <c r="C1586" s="82" t="s">
        <v>1097</v>
      </c>
      <c r="D1586" s="82" t="s">
        <v>3466</v>
      </c>
      <c r="E1586" s="82" t="s">
        <v>3352</v>
      </c>
      <c r="F1586" s="82" t="s">
        <v>4978</v>
      </c>
      <c r="G1586" s="83"/>
      <c r="H1586" s="84">
        <v>193087</v>
      </c>
      <c r="I1586" s="85"/>
      <c r="J1586" s="82">
        <v>3187</v>
      </c>
      <c r="K1586" s="86">
        <v>0</v>
      </c>
      <c r="L1586" s="82"/>
      <c r="M1586" s="82"/>
      <c r="N1586" s="82"/>
      <c r="O1586" s="82"/>
      <c r="P1586" s="82" t="s">
        <v>5101</v>
      </c>
      <c r="Q1586" s="86"/>
      <c r="R1586" s="82">
        <v>0</v>
      </c>
      <c r="S1586" s="86">
        <v>1930870</v>
      </c>
      <c r="T1586" s="83">
        <v>45777</v>
      </c>
      <c r="U1586" s="82">
        <v>100</v>
      </c>
      <c r="V1586" s="82">
        <v>139277</v>
      </c>
      <c r="W1586" s="82" t="s">
        <v>4961</v>
      </c>
      <c r="X1586" s="82">
        <v>1446.5794000000001</v>
      </c>
      <c r="Y1586" s="86">
        <v>279315674.43000001</v>
      </c>
      <c r="Z1586" s="86"/>
      <c r="AA1586" s="82">
        <v>3282.4</v>
      </c>
      <c r="AB1586" s="86">
        <v>-2.91</v>
      </c>
      <c r="AC1586" s="86">
        <v>615368269</v>
      </c>
      <c r="AD1586" s="86">
        <v>615368269</v>
      </c>
      <c r="AE1586" s="86">
        <v>0</v>
      </c>
      <c r="AF1586" s="86">
        <v>336052594.56999999</v>
      </c>
      <c r="AG1586" s="86">
        <v>354473094.37</v>
      </c>
      <c r="AH1586" s="86">
        <v>-18420499.800000001</v>
      </c>
      <c r="AI1586" s="86"/>
      <c r="AJ1586" s="86">
        <v>28942787666.290001</v>
      </c>
      <c r="AK1586" s="82">
        <v>2.1261999999999999</v>
      </c>
      <c r="AL1586" s="82" t="s">
        <v>5132</v>
      </c>
      <c r="AM1586" s="82" t="s">
        <v>4979</v>
      </c>
      <c r="AN1586" s="82">
        <v>6724</v>
      </c>
      <c r="AO1586" s="82" t="s">
        <v>5015</v>
      </c>
      <c r="AP1586" s="82"/>
      <c r="AQ1586" s="83">
        <v>45551</v>
      </c>
      <c r="AR1586" s="83"/>
      <c r="AS1586" s="82">
        <v>0</v>
      </c>
      <c r="AT1586" s="82"/>
      <c r="AU1586" s="83">
        <v>45777</v>
      </c>
      <c r="AV1586" s="82" t="s">
        <v>4979</v>
      </c>
      <c r="AW1586" s="82">
        <v>10</v>
      </c>
      <c r="AX1586" s="83"/>
      <c r="AY1586" s="82" t="s">
        <v>4963</v>
      </c>
      <c r="AZ1586" s="82">
        <v>1</v>
      </c>
      <c r="BA1586" s="82"/>
      <c r="BB1586" s="82"/>
      <c r="BC1586" s="87"/>
      <c r="BD1586" s="87"/>
      <c r="BE1586" s="87"/>
      <c r="BF1586" s="87"/>
      <c r="BG1586" s="82" t="s">
        <v>4888</v>
      </c>
      <c r="BH1586" s="82" t="s">
        <v>8932</v>
      </c>
      <c r="BI1586" s="82"/>
      <c r="BJ1586" s="82"/>
      <c r="BK1586" s="82"/>
      <c r="BL1586" s="86">
        <v>615368269</v>
      </c>
      <c r="BM1586" s="82">
        <v>2.1261999999999999</v>
      </c>
      <c r="BN1586" s="82" t="s">
        <v>5002</v>
      </c>
      <c r="BO1586" s="82"/>
      <c r="BP1586" s="88"/>
      <c r="BQ1586" s="88"/>
      <c r="BR1586" s="88"/>
      <c r="BS1586" s="82"/>
      <c r="BT1586" s="85"/>
    </row>
    <row r="1587" spans="1:72" hidden="1">
      <c r="A1587" s="82" t="s">
        <v>5175</v>
      </c>
      <c r="B1587" s="82" t="s">
        <v>5176</v>
      </c>
      <c r="C1587" s="82" t="s">
        <v>988</v>
      </c>
      <c r="D1587" s="82" t="s">
        <v>20215</v>
      </c>
      <c r="E1587" s="82" t="s">
        <v>20216</v>
      </c>
      <c r="F1587" s="82" t="s">
        <v>4978</v>
      </c>
      <c r="G1587" s="83"/>
      <c r="H1587" s="84">
        <v>112246</v>
      </c>
      <c r="I1587" s="85"/>
      <c r="J1587" s="82">
        <v>1566.1</v>
      </c>
      <c r="K1587" s="86">
        <v>0</v>
      </c>
      <c r="L1587" s="82"/>
      <c r="M1587" s="82"/>
      <c r="N1587" s="82"/>
      <c r="O1587" s="82"/>
      <c r="P1587" s="82" t="s">
        <v>5039</v>
      </c>
      <c r="Q1587" s="86"/>
      <c r="R1587" s="82">
        <v>0</v>
      </c>
      <c r="S1587" s="86">
        <v>224492</v>
      </c>
      <c r="T1587" s="83">
        <v>45777</v>
      </c>
      <c r="U1587" s="82">
        <v>100</v>
      </c>
      <c r="V1587" s="82">
        <v>16402</v>
      </c>
      <c r="W1587" s="82" t="s">
        <v>4961</v>
      </c>
      <c r="X1587" s="82">
        <v>1484.9583</v>
      </c>
      <c r="Y1587" s="86">
        <v>166680624.84</v>
      </c>
      <c r="Z1587" s="86"/>
      <c r="AA1587" s="82">
        <v>1558.2</v>
      </c>
      <c r="AB1587" s="86">
        <v>0.51</v>
      </c>
      <c r="AC1587" s="86">
        <v>175788460.59999999</v>
      </c>
      <c r="AD1587" s="86">
        <v>175788460.59999999</v>
      </c>
      <c r="AE1587" s="86">
        <v>0</v>
      </c>
      <c r="AF1587" s="86">
        <v>9107835.7599999998</v>
      </c>
      <c r="AG1587" s="86">
        <v>8221092.3600000003</v>
      </c>
      <c r="AH1587" s="86">
        <v>886743.4</v>
      </c>
      <c r="AI1587" s="86"/>
      <c r="AJ1587" s="86">
        <v>28942787666.290001</v>
      </c>
      <c r="AK1587" s="82">
        <v>0.60740000000000005</v>
      </c>
      <c r="AL1587" s="82" t="s">
        <v>5048</v>
      </c>
      <c r="AM1587" s="82" t="s">
        <v>4979</v>
      </c>
      <c r="AN1587" s="82">
        <v>6092</v>
      </c>
      <c r="AO1587" s="82" t="s">
        <v>5041</v>
      </c>
      <c r="AP1587" s="82"/>
      <c r="AQ1587" s="83"/>
      <c r="AR1587" s="83"/>
      <c r="AS1587" s="82">
        <v>0</v>
      </c>
      <c r="AT1587" s="82"/>
      <c r="AU1587" s="83">
        <v>45777</v>
      </c>
      <c r="AV1587" s="82" t="s">
        <v>4979</v>
      </c>
      <c r="AW1587" s="82">
        <v>2</v>
      </c>
      <c r="AX1587" s="83"/>
      <c r="AY1587" s="82" t="s">
        <v>4963</v>
      </c>
      <c r="AZ1587" s="82">
        <v>1</v>
      </c>
      <c r="BA1587" s="82"/>
      <c r="BB1587" s="82"/>
      <c r="BC1587" s="87"/>
      <c r="BD1587" s="87"/>
      <c r="BE1587" s="87"/>
      <c r="BF1587" s="87"/>
      <c r="BG1587" s="82" t="s">
        <v>4888</v>
      </c>
      <c r="BH1587" s="82" t="s">
        <v>8932</v>
      </c>
      <c r="BI1587" s="82"/>
      <c r="BJ1587" s="82"/>
      <c r="BK1587" s="82"/>
      <c r="BL1587" s="86">
        <v>175788460.59999999</v>
      </c>
      <c r="BM1587" s="82">
        <v>0.60740000000000005</v>
      </c>
      <c r="BN1587" s="82" t="s">
        <v>5002</v>
      </c>
      <c r="BO1587" s="82"/>
      <c r="BP1587" s="88"/>
      <c r="BQ1587" s="88"/>
      <c r="BR1587" s="88"/>
      <c r="BS1587" s="82"/>
      <c r="BT1587" s="85"/>
    </row>
    <row r="1588" spans="1:72" hidden="1">
      <c r="A1588" s="82" t="s">
        <v>5175</v>
      </c>
      <c r="B1588" s="82" t="s">
        <v>5176</v>
      </c>
      <c r="C1588" s="82" t="s">
        <v>1073</v>
      </c>
      <c r="D1588" s="82" t="s">
        <v>5327</v>
      </c>
      <c r="E1588" s="82" t="s">
        <v>8525</v>
      </c>
      <c r="F1588" s="82" t="s">
        <v>4978</v>
      </c>
      <c r="G1588" s="83"/>
      <c r="H1588" s="84">
        <v>161182</v>
      </c>
      <c r="I1588" s="85"/>
      <c r="J1588" s="82">
        <v>2737.5</v>
      </c>
      <c r="K1588" s="86">
        <v>0</v>
      </c>
      <c r="L1588" s="82"/>
      <c r="M1588" s="82"/>
      <c r="N1588" s="82"/>
      <c r="O1588" s="82"/>
      <c r="P1588" s="82" t="s">
        <v>5019</v>
      </c>
      <c r="Q1588" s="86"/>
      <c r="R1588" s="82">
        <v>0</v>
      </c>
      <c r="S1588" s="86">
        <v>322364</v>
      </c>
      <c r="T1588" s="83">
        <v>45777</v>
      </c>
      <c r="U1588" s="82">
        <v>100</v>
      </c>
      <c r="V1588" s="82">
        <v>6581</v>
      </c>
      <c r="W1588" s="82" t="s">
        <v>4961</v>
      </c>
      <c r="X1588" s="82">
        <v>2152.1237000000001</v>
      </c>
      <c r="Y1588" s="86">
        <v>346883604.88999999</v>
      </c>
      <c r="Z1588" s="86"/>
      <c r="AA1588" s="82">
        <v>2745.7</v>
      </c>
      <c r="AB1588" s="86">
        <v>-0.3</v>
      </c>
      <c r="AC1588" s="86">
        <v>441235725</v>
      </c>
      <c r="AD1588" s="86">
        <v>441235725</v>
      </c>
      <c r="AE1588" s="86">
        <v>0</v>
      </c>
      <c r="AF1588" s="86">
        <v>94352120.109999999</v>
      </c>
      <c r="AG1588" s="86">
        <v>95673812.510000005</v>
      </c>
      <c r="AH1588" s="86">
        <v>-1321692.3999999999</v>
      </c>
      <c r="AI1588" s="86"/>
      <c r="AJ1588" s="86">
        <v>28942787666.290001</v>
      </c>
      <c r="AK1588" s="82">
        <v>1.5245</v>
      </c>
      <c r="AL1588" s="82" t="s">
        <v>8527</v>
      </c>
      <c r="AM1588" s="82" t="s">
        <v>4979</v>
      </c>
      <c r="AN1588" s="82">
        <v>6808</v>
      </c>
      <c r="AO1588" s="82" t="s">
        <v>5019</v>
      </c>
      <c r="AP1588" s="82"/>
      <c r="AQ1588" s="83">
        <v>45509</v>
      </c>
      <c r="AR1588" s="83"/>
      <c r="AS1588" s="82">
        <v>0</v>
      </c>
      <c r="AT1588" s="82"/>
      <c r="AU1588" s="83">
        <v>45777</v>
      </c>
      <c r="AV1588" s="82" t="s">
        <v>4979</v>
      </c>
      <c r="AW1588" s="82">
        <v>2</v>
      </c>
      <c r="AX1588" s="83"/>
      <c r="AY1588" s="82" t="s">
        <v>4963</v>
      </c>
      <c r="AZ1588" s="82">
        <v>1</v>
      </c>
      <c r="BA1588" s="82"/>
      <c r="BB1588" s="82"/>
      <c r="BC1588" s="87"/>
      <c r="BD1588" s="87"/>
      <c r="BE1588" s="87"/>
      <c r="BF1588" s="87"/>
      <c r="BG1588" s="82" t="s">
        <v>4888</v>
      </c>
      <c r="BH1588" s="82" t="s">
        <v>8932</v>
      </c>
      <c r="BI1588" s="82"/>
      <c r="BJ1588" s="82"/>
      <c r="BK1588" s="82"/>
      <c r="BL1588" s="86">
        <v>441235725</v>
      </c>
      <c r="BM1588" s="82">
        <v>1.5245</v>
      </c>
      <c r="BN1588" s="82" t="s">
        <v>5020</v>
      </c>
      <c r="BO1588" s="82"/>
      <c r="BP1588" s="88"/>
      <c r="BQ1588" s="88"/>
      <c r="BR1588" s="88"/>
      <c r="BS1588" s="82"/>
      <c r="BT1588" s="85"/>
    </row>
    <row r="1589" spans="1:72" hidden="1">
      <c r="A1589" s="82" t="s">
        <v>5175</v>
      </c>
      <c r="B1589" s="82" t="s">
        <v>5176</v>
      </c>
      <c r="C1589" s="82" t="s">
        <v>1120</v>
      </c>
      <c r="D1589" s="82" t="s">
        <v>5527</v>
      </c>
      <c r="E1589" s="82" t="s">
        <v>8847</v>
      </c>
      <c r="F1589" s="82" t="s">
        <v>4978</v>
      </c>
      <c r="G1589" s="83"/>
      <c r="H1589" s="84">
        <v>694141</v>
      </c>
      <c r="I1589" s="85"/>
      <c r="J1589" s="82">
        <v>453.5</v>
      </c>
      <c r="K1589" s="86">
        <v>0</v>
      </c>
      <c r="L1589" s="82"/>
      <c r="M1589" s="82"/>
      <c r="N1589" s="82"/>
      <c r="O1589" s="82"/>
      <c r="P1589" s="82" t="s">
        <v>5089</v>
      </c>
      <c r="Q1589" s="86"/>
      <c r="R1589" s="82">
        <v>0</v>
      </c>
      <c r="S1589" s="86">
        <v>1388282</v>
      </c>
      <c r="T1589" s="83">
        <v>45777</v>
      </c>
      <c r="U1589" s="82">
        <v>100</v>
      </c>
      <c r="V1589" s="82">
        <v>24446</v>
      </c>
      <c r="W1589" s="82" t="s">
        <v>4961</v>
      </c>
      <c r="X1589" s="82">
        <v>560.81949999999995</v>
      </c>
      <c r="Y1589" s="86">
        <v>389287837.5</v>
      </c>
      <c r="Z1589" s="86"/>
      <c r="AA1589" s="82">
        <v>468.45</v>
      </c>
      <c r="AB1589" s="86">
        <v>-3.19</v>
      </c>
      <c r="AC1589" s="86">
        <v>314792943.5</v>
      </c>
      <c r="AD1589" s="86">
        <v>314792943.5</v>
      </c>
      <c r="AE1589" s="86">
        <v>0</v>
      </c>
      <c r="AF1589" s="86">
        <v>-74494894</v>
      </c>
      <c r="AG1589" s="86">
        <v>-64117486.049999997</v>
      </c>
      <c r="AH1589" s="86">
        <v>-10377407.949999999</v>
      </c>
      <c r="AI1589" s="86"/>
      <c r="AJ1589" s="86">
        <v>28942787666.290001</v>
      </c>
      <c r="AK1589" s="82">
        <v>1.0875999999999999</v>
      </c>
      <c r="AL1589" s="82" t="s">
        <v>8848</v>
      </c>
      <c r="AM1589" s="82" t="s">
        <v>4979</v>
      </c>
      <c r="AN1589" s="82">
        <v>6830</v>
      </c>
      <c r="AO1589" s="82" t="s">
        <v>4974</v>
      </c>
      <c r="AP1589" s="82"/>
      <c r="AQ1589" s="83">
        <v>45541</v>
      </c>
      <c r="AR1589" s="83"/>
      <c r="AS1589" s="82">
        <v>0</v>
      </c>
      <c r="AT1589" s="82"/>
      <c r="AU1589" s="83">
        <v>45777</v>
      </c>
      <c r="AV1589" s="82" t="s">
        <v>4979</v>
      </c>
      <c r="AW1589" s="82">
        <v>2</v>
      </c>
      <c r="AX1589" s="83"/>
      <c r="AY1589" s="82" t="s">
        <v>4963</v>
      </c>
      <c r="AZ1589" s="82">
        <v>1</v>
      </c>
      <c r="BA1589" s="82"/>
      <c r="BB1589" s="82"/>
      <c r="BC1589" s="87"/>
      <c r="BD1589" s="87"/>
      <c r="BE1589" s="87"/>
      <c r="BF1589" s="87"/>
      <c r="BG1589" s="82" t="s">
        <v>4888</v>
      </c>
      <c r="BH1589" s="82" t="s">
        <v>8932</v>
      </c>
      <c r="BI1589" s="82"/>
      <c r="BJ1589" s="82"/>
      <c r="BK1589" s="82"/>
      <c r="BL1589" s="86">
        <v>314792943.5</v>
      </c>
      <c r="BM1589" s="82">
        <v>1.0875999999999999</v>
      </c>
      <c r="BN1589" s="82" t="s">
        <v>4975</v>
      </c>
      <c r="BO1589" s="82"/>
      <c r="BP1589" s="88"/>
      <c r="BQ1589" s="88"/>
      <c r="BR1589" s="88"/>
      <c r="BS1589" s="82"/>
      <c r="BT1589" s="85"/>
    </row>
    <row r="1590" spans="1:72" hidden="1">
      <c r="A1590" s="82" t="s">
        <v>5175</v>
      </c>
      <c r="B1590" s="82" t="s">
        <v>5176</v>
      </c>
      <c r="C1590" s="82" t="s">
        <v>1162</v>
      </c>
      <c r="D1590" s="82" t="s">
        <v>8326</v>
      </c>
      <c r="E1590" s="82" t="s">
        <v>8212</v>
      </c>
      <c r="F1590" s="82" t="s">
        <v>4978</v>
      </c>
      <c r="G1590" s="83"/>
      <c r="H1590" s="84">
        <v>814691</v>
      </c>
      <c r="I1590" s="85"/>
      <c r="J1590" s="82">
        <v>1925</v>
      </c>
      <c r="K1590" s="86">
        <v>0</v>
      </c>
      <c r="L1590" s="82"/>
      <c r="M1590" s="82"/>
      <c r="N1590" s="82"/>
      <c r="O1590" s="82"/>
      <c r="P1590" s="82" t="s">
        <v>4960</v>
      </c>
      <c r="Q1590" s="86"/>
      <c r="R1590" s="82">
        <v>0</v>
      </c>
      <c r="S1590" s="86">
        <v>814691</v>
      </c>
      <c r="T1590" s="83">
        <v>45777</v>
      </c>
      <c r="U1590" s="82">
        <v>100</v>
      </c>
      <c r="V1590" s="82">
        <v>6593</v>
      </c>
      <c r="W1590" s="82" t="s">
        <v>4961</v>
      </c>
      <c r="X1590" s="82">
        <v>1341.4755</v>
      </c>
      <c r="Y1590" s="86">
        <v>1092888046.3599999</v>
      </c>
      <c r="Z1590" s="86"/>
      <c r="AA1590" s="82">
        <v>1908.8</v>
      </c>
      <c r="AB1590" s="86">
        <v>0.85</v>
      </c>
      <c r="AC1590" s="86">
        <v>1568280175</v>
      </c>
      <c r="AD1590" s="86">
        <v>1568280175</v>
      </c>
      <c r="AE1590" s="86">
        <v>0</v>
      </c>
      <c r="AF1590" s="86">
        <v>475392128.63999999</v>
      </c>
      <c r="AG1590" s="86">
        <v>462194134.44</v>
      </c>
      <c r="AH1590" s="86">
        <v>13197994.199999999</v>
      </c>
      <c r="AI1590" s="86"/>
      <c r="AJ1590" s="86">
        <v>28942787666.290001</v>
      </c>
      <c r="AK1590" s="82">
        <v>5.4185999999999996</v>
      </c>
      <c r="AL1590" s="82" t="s">
        <v>8327</v>
      </c>
      <c r="AM1590" s="82" t="s">
        <v>4979</v>
      </c>
      <c r="AN1590" s="82">
        <v>6884</v>
      </c>
      <c r="AO1590" s="82" t="s">
        <v>4962</v>
      </c>
      <c r="AP1590" s="82"/>
      <c r="AQ1590" s="83">
        <v>45421</v>
      </c>
      <c r="AR1590" s="83"/>
      <c r="AS1590" s="82">
        <v>0</v>
      </c>
      <c r="AT1590" s="82"/>
      <c r="AU1590" s="83">
        <v>45777</v>
      </c>
      <c r="AV1590" s="82" t="s">
        <v>4979</v>
      </c>
      <c r="AW1590" s="82">
        <v>1</v>
      </c>
      <c r="AX1590" s="83"/>
      <c r="AY1590" s="82" t="s">
        <v>4963</v>
      </c>
      <c r="AZ1590" s="82">
        <v>1</v>
      </c>
      <c r="BA1590" s="82"/>
      <c r="BB1590" s="82"/>
      <c r="BC1590" s="87"/>
      <c r="BD1590" s="87"/>
      <c r="BE1590" s="87"/>
      <c r="BF1590" s="87"/>
      <c r="BG1590" s="82" t="s">
        <v>4888</v>
      </c>
      <c r="BH1590" s="82" t="s">
        <v>8932</v>
      </c>
      <c r="BI1590" s="82"/>
      <c r="BJ1590" s="82"/>
      <c r="BK1590" s="82"/>
      <c r="BL1590" s="86">
        <v>1568280175</v>
      </c>
      <c r="BM1590" s="82">
        <v>5.4185999999999996</v>
      </c>
      <c r="BN1590" s="82" t="s">
        <v>4964</v>
      </c>
      <c r="BO1590" s="82"/>
      <c r="BP1590" s="88"/>
      <c r="BQ1590" s="88"/>
      <c r="BR1590" s="88"/>
      <c r="BS1590" s="82"/>
      <c r="BT1590" s="85"/>
    </row>
    <row r="1591" spans="1:72" hidden="1">
      <c r="A1591" s="82" t="s">
        <v>5175</v>
      </c>
      <c r="B1591" s="82" t="s">
        <v>5176</v>
      </c>
      <c r="C1591" s="82" t="s">
        <v>1176</v>
      </c>
      <c r="D1591" s="82" t="s">
        <v>5396</v>
      </c>
      <c r="E1591" s="82" t="s">
        <v>8535</v>
      </c>
      <c r="F1591" s="82" t="s">
        <v>4978</v>
      </c>
      <c r="G1591" s="83"/>
      <c r="H1591" s="84">
        <v>91843</v>
      </c>
      <c r="I1591" s="85"/>
      <c r="J1591" s="82">
        <v>3827.4</v>
      </c>
      <c r="K1591" s="86">
        <v>0</v>
      </c>
      <c r="L1591" s="82"/>
      <c r="M1591" s="82"/>
      <c r="N1591" s="82"/>
      <c r="O1591" s="82"/>
      <c r="P1591" s="82" t="s">
        <v>8536</v>
      </c>
      <c r="Q1591" s="86"/>
      <c r="R1591" s="82">
        <v>0</v>
      </c>
      <c r="S1591" s="86">
        <v>183686</v>
      </c>
      <c r="T1591" s="83">
        <v>45777</v>
      </c>
      <c r="U1591" s="82">
        <v>100</v>
      </c>
      <c r="V1591" s="82">
        <v>6598</v>
      </c>
      <c r="W1591" s="82" t="s">
        <v>4961</v>
      </c>
      <c r="X1591" s="82">
        <v>3847.1959999999999</v>
      </c>
      <c r="Y1591" s="86">
        <v>353338018.00999999</v>
      </c>
      <c r="Z1591" s="86"/>
      <c r="AA1591" s="82">
        <v>3852.7</v>
      </c>
      <c r="AB1591" s="86">
        <v>-0.66</v>
      </c>
      <c r="AC1591" s="86">
        <v>351519898.19999999</v>
      </c>
      <c r="AD1591" s="86">
        <v>351519898.19999999</v>
      </c>
      <c r="AE1591" s="86">
        <v>0</v>
      </c>
      <c r="AF1591" s="86">
        <v>-1818119.81</v>
      </c>
      <c r="AG1591" s="86">
        <v>505508.09</v>
      </c>
      <c r="AH1591" s="86">
        <v>-2323627.9</v>
      </c>
      <c r="AI1591" s="86"/>
      <c r="AJ1591" s="86">
        <v>28942787666.290001</v>
      </c>
      <c r="AK1591" s="82">
        <v>1.2144999999999999</v>
      </c>
      <c r="AL1591" s="82" t="s">
        <v>8537</v>
      </c>
      <c r="AM1591" s="82" t="s">
        <v>4979</v>
      </c>
      <c r="AN1591" s="82">
        <v>6894</v>
      </c>
      <c r="AO1591" s="82" t="s">
        <v>8339</v>
      </c>
      <c r="AP1591" s="82"/>
      <c r="AQ1591" s="83">
        <v>45699</v>
      </c>
      <c r="AR1591" s="83"/>
      <c r="AS1591" s="82">
        <v>0</v>
      </c>
      <c r="AT1591" s="82"/>
      <c r="AU1591" s="83">
        <v>45777</v>
      </c>
      <c r="AV1591" s="82" t="s">
        <v>4979</v>
      </c>
      <c r="AW1591" s="82">
        <v>2</v>
      </c>
      <c r="AX1591" s="83"/>
      <c r="AY1591" s="82" t="s">
        <v>4963</v>
      </c>
      <c r="AZ1591" s="82">
        <v>1</v>
      </c>
      <c r="BA1591" s="82"/>
      <c r="BB1591" s="82"/>
      <c r="BC1591" s="87"/>
      <c r="BD1591" s="87"/>
      <c r="BE1591" s="87"/>
      <c r="BF1591" s="87"/>
      <c r="BG1591" s="82" t="s">
        <v>4888</v>
      </c>
      <c r="BH1591" s="82" t="s">
        <v>8932</v>
      </c>
      <c r="BI1591" s="82"/>
      <c r="BJ1591" s="82"/>
      <c r="BK1591" s="82"/>
      <c r="BL1591" s="86">
        <v>351519898.19999999</v>
      </c>
      <c r="BM1591" s="82">
        <v>1.2144999999999999</v>
      </c>
      <c r="BN1591" s="82" t="s">
        <v>4984</v>
      </c>
      <c r="BO1591" s="82"/>
      <c r="BP1591" s="88"/>
      <c r="BQ1591" s="88"/>
      <c r="BR1591" s="88"/>
      <c r="BS1591" s="82"/>
      <c r="BT1591" s="85"/>
    </row>
    <row r="1592" spans="1:72" hidden="1">
      <c r="A1592" s="82" t="s">
        <v>5175</v>
      </c>
      <c r="B1592" s="82" t="s">
        <v>5176</v>
      </c>
      <c r="C1592" s="82" t="s">
        <v>1208</v>
      </c>
      <c r="D1592" s="82" t="s">
        <v>5263</v>
      </c>
      <c r="E1592" s="82" t="s">
        <v>8328</v>
      </c>
      <c r="F1592" s="82" t="s">
        <v>4978</v>
      </c>
      <c r="G1592" s="83"/>
      <c r="H1592" s="84">
        <v>118964</v>
      </c>
      <c r="I1592" s="85"/>
      <c r="J1592" s="82">
        <v>2342.1</v>
      </c>
      <c r="K1592" s="86">
        <v>0</v>
      </c>
      <c r="L1592" s="82"/>
      <c r="M1592" s="82"/>
      <c r="N1592" s="82"/>
      <c r="O1592" s="82"/>
      <c r="P1592" s="82" t="s">
        <v>8329</v>
      </c>
      <c r="Q1592" s="86"/>
      <c r="R1592" s="82">
        <v>0</v>
      </c>
      <c r="S1592" s="86">
        <v>118964</v>
      </c>
      <c r="T1592" s="83">
        <v>45777</v>
      </c>
      <c r="U1592" s="82">
        <v>100</v>
      </c>
      <c r="V1592" s="82">
        <v>6607</v>
      </c>
      <c r="W1592" s="82" t="s">
        <v>4961</v>
      </c>
      <c r="X1592" s="82">
        <v>2358.6624000000002</v>
      </c>
      <c r="Y1592" s="86">
        <v>280595919.20999998</v>
      </c>
      <c r="Z1592" s="86"/>
      <c r="AA1592" s="82">
        <v>2321.6999999999998</v>
      </c>
      <c r="AB1592" s="86">
        <v>0.88</v>
      </c>
      <c r="AC1592" s="86">
        <v>278625584.39999998</v>
      </c>
      <c r="AD1592" s="86">
        <v>278625584.39999998</v>
      </c>
      <c r="AE1592" s="86">
        <v>0</v>
      </c>
      <c r="AF1592" s="86">
        <v>-1970334.81</v>
      </c>
      <c r="AG1592" s="86">
        <v>-4397200.41</v>
      </c>
      <c r="AH1592" s="86">
        <v>2426865.6</v>
      </c>
      <c r="AI1592" s="86"/>
      <c r="AJ1592" s="86">
        <v>28942787666.290001</v>
      </c>
      <c r="AK1592" s="82">
        <v>0.9627</v>
      </c>
      <c r="AL1592" s="82" t="s">
        <v>8330</v>
      </c>
      <c r="AM1592" s="82" t="s">
        <v>4979</v>
      </c>
      <c r="AN1592" s="82">
        <v>6926</v>
      </c>
      <c r="AO1592" s="82" t="s">
        <v>8329</v>
      </c>
      <c r="AP1592" s="82"/>
      <c r="AQ1592" s="83">
        <v>45601</v>
      </c>
      <c r="AR1592" s="83"/>
      <c r="AS1592" s="82">
        <v>0</v>
      </c>
      <c r="AT1592" s="82"/>
      <c r="AU1592" s="83">
        <v>45777</v>
      </c>
      <c r="AV1592" s="82" t="s">
        <v>4979</v>
      </c>
      <c r="AW1592" s="82">
        <v>1</v>
      </c>
      <c r="AX1592" s="83"/>
      <c r="AY1592" s="82" t="s">
        <v>4963</v>
      </c>
      <c r="AZ1592" s="82">
        <v>1</v>
      </c>
      <c r="BA1592" s="82"/>
      <c r="BB1592" s="82"/>
      <c r="BC1592" s="87"/>
      <c r="BD1592" s="87"/>
      <c r="BE1592" s="87"/>
      <c r="BF1592" s="87"/>
      <c r="BG1592" s="82" t="s">
        <v>4888</v>
      </c>
      <c r="BH1592" s="82" t="s">
        <v>8932</v>
      </c>
      <c r="BI1592" s="82"/>
      <c r="BJ1592" s="82"/>
      <c r="BK1592" s="82"/>
      <c r="BL1592" s="86">
        <v>278625584.39999998</v>
      </c>
      <c r="BM1592" s="82">
        <v>0.9627</v>
      </c>
      <c r="BN1592" s="82" t="s">
        <v>4980</v>
      </c>
      <c r="BO1592" s="82"/>
      <c r="BP1592" s="88"/>
      <c r="BQ1592" s="88"/>
      <c r="BR1592" s="88"/>
      <c r="BS1592" s="82"/>
      <c r="BT1592" s="85"/>
    </row>
    <row r="1593" spans="1:72" hidden="1">
      <c r="A1593" s="82" t="s">
        <v>5175</v>
      </c>
      <c r="B1593" s="82" t="s">
        <v>5176</v>
      </c>
      <c r="C1593" s="82" t="s">
        <v>2293</v>
      </c>
      <c r="D1593" s="82" t="s">
        <v>3413</v>
      </c>
      <c r="E1593" s="82" t="s">
        <v>5136</v>
      </c>
      <c r="F1593" s="82" t="s">
        <v>4978</v>
      </c>
      <c r="G1593" s="83"/>
      <c r="H1593" s="84">
        <v>11455</v>
      </c>
      <c r="I1593" s="85"/>
      <c r="J1593" s="82">
        <v>14529</v>
      </c>
      <c r="K1593" s="86">
        <v>0</v>
      </c>
      <c r="L1593" s="82"/>
      <c r="M1593" s="82"/>
      <c r="N1593" s="82"/>
      <c r="O1593" s="82"/>
      <c r="P1593" s="82" t="s">
        <v>5039</v>
      </c>
      <c r="Q1593" s="86"/>
      <c r="R1593" s="82">
        <v>0</v>
      </c>
      <c r="S1593" s="86">
        <v>22910</v>
      </c>
      <c r="T1593" s="83">
        <v>45777</v>
      </c>
      <c r="U1593" s="82">
        <v>100</v>
      </c>
      <c r="V1593" s="82">
        <v>115414</v>
      </c>
      <c r="W1593" s="82" t="s">
        <v>4961</v>
      </c>
      <c r="X1593" s="82">
        <v>11977.982900000001</v>
      </c>
      <c r="Y1593" s="86">
        <v>137207793.97</v>
      </c>
      <c r="Z1593" s="86"/>
      <c r="AA1593" s="82">
        <v>14391</v>
      </c>
      <c r="AB1593" s="86">
        <v>0.96</v>
      </c>
      <c r="AC1593" s="86">
        <v>166429695</v>
      </c>
      <c r="AD1593" s="86">
        <v>166429695</v>
      </c>
      <c r="AE1593" s="86">
        <v>0</v>
      </c>
      <c r="AF1593" s="86">
        <v>29221901.030000001</v>
      </c>
      <c r="AG1593" s="86">
        <v>27641111.030000001</v>
      </c>
      <c r="AH1593" s="86">
        <v>1580790</v>
      </c>
      <c r="AI1593" s="86"/>
      <c r="AJ1593" s="86">
        <v>28942787666.290001</v>
      </c>
      <c r="AK1593" s="82">
        <v>0.57499999999999996</v>
      </c>
      <c r="AL1593" s="82" t="s">
        <v>5137</v>
      </c>
      <c r="AM1593" s="82" t="s">
        <v>4979</v>
      </c>
      <c r="AN1593" s="82">
        <v>789130</v>
      </c>
      <c r="AO1593" s="82" t="s">
        <v>5041</v>
      </c>
      <c r="AP1593" s="82"/>
      <c r="AQ1593" s="83">
        <v>45147</v>
      </c>
      <c r="AR1593" s="83"/>
      <c r="AS1593" s="82">
        <v>0</v>
      </c>
      <c r="AT1593" s="82"/>
      <c r="AU1593" s="83">
        <v>45777</v>
      </c>
      <c r="AV1593" s="82" t="s">
        <v>4979</v>
      </c>
      <c r="AW1593" s="82">
        <v>2</v>
      </c>
      <c r="AX1593" s="83"/>
      <c r="AY1593" s="82" t="s">
        <v>4963</v>
      </c>
      <c r="AZ1593" s="82">
        <v>1</v>
      </c>
      <c r="BA1593" s="82"/>
      <c r="BB1593" s="82"/>
      <c r="BC1593" s="87"/>
      <c r="BD1593" s="87"/>
      <c r="BE1593" s="87"/>
      <c r="BF1593" s="87"/>
      <c r="BG1593" s="82" t="s">
        <v>4888</v>
      </c>
      <c r="BH1593" s="82" t="s">
        <v>8932</v>
      </c>
      <c r="BI1593" s="82"/>
      <c r="BJ1593" s="82"/>
      <c r="BK1593" s="82"/>
      <c r="BL1593" s="86">
        <v>166429695</v>
      </c>
      <c r="BM1593" s="82">
        <v>0.57499999999999996</v>
      </c>
      <c r="BN1593" s="82" t="s">
        <v>5002</v>
      </c>
      <c r="BO1593" s="82"/>
      <c r="BP1593" s="88"/>
      <c r="BQ1593" s="88"/>
      <c r="BR1593" s="88"/>
      <c r="BS1593" s="82"/>
      <c r="BT1593" s="85"/>
    </row>
    <row r="1594" spans="1:72" hidden="1">
      <c r="A1594" s="82" t="s">
        <v>5175</v>
      </c>
      <c r="B1594" s="82" t="s">
        <v>5176</v>
      </c>
      <c r="C1594" s="82" t="s">
        <v>1238</v>
      </c>
      <c r="D1594" s="82" t="s">
        <v>8726</v>
      </c>
      <c r="E1594" s="82" t="s">
        <v>8727</v>
      </c>
      <c r="F1594" s="82" t="s">
        <v>4978</v>
      </c>
      <c r="G1594" s="83"/>
      <c r="H1594" s="84">
        <v>10091</v>
      </c>
      <c r="I1594" s="85"/>
      <c r="J1594" s="82">
        <v>34520</v>
      </c>
      <c r="K1594" s="86">
        <v>0</v>
      </c>
      <c r="L1594" s="82"/>
      <c r="M1594" s="82"/>
      <c r="N1594" s="82"/>
      <c r="O1594" s="82"/>
      <c r="P1594" s="82" t="s">
        <v>5015</v>
      </c>
      <c r="Q1594" s="86"/>
      <c r="R1594" s="82">
        <v>0</v>
      </c>
      <c r="S1594" s="86">
        <v>100910</v>
      </c>
      <c r="T1594" s="83">
        <v>45777</v>
      </c>
      <c r="U1594" s="82">
        <v>100</v>
      </c>
      <c r="V1594" s="82">
        <v>6610</v>
      </c>
      <c r="W1594" s="82" t="s">
        <v>4961</v>
      </c>
      <c r="X1594" s="82">
        <v>41343.483500000002</v>
      </c>
      <c r="Y1594" s="86">
        <v>417197092.30000001</v>
      </c>
      <c r="Z1594" s="86"/>
      <c r="AA1594" s="82">
        <v>34165</v>
      </c>
      <c r="AB1594" s="86">
        <v>1.04</v>
      </c>
      <c r="AC1594" s="86">
        <v>348341320</v>
      </c>
      <c r="AD1594" s="86">
        <v>348341320</v>
      </c>
      <c r="AE1594" s="86">
        <v>0</v>
      </c>
      <c r="AF1594" s="86">
        <v>-68855772.299999997</v>
      </c>
      <c r="AG1594" s="86">
        <v>-72438077.299999997</v>
      </c>
      <c r="AH1594" s="86">
        <v>3582305</v>
      </c>
      <c r="AI1594" s="86"/>
      <c r="AJ1594" s="86">
        <v>28942787666.290001</v>
      </c>
      <c r="AK1594" s="82">
        <v>1.2036</v>
      </c>
      <c r="AL1594" s="82" t="s">
        <v>8728</v>
      </c>
      <c r="AM1594" s="82" t="s">
        <v>4979</v>
      </c>
      <c r="AN1594" s="82">
        <v>6936</v>
      </c>
      <c r="AO1594" s="82" t="s">
        <v>5034</v>
      </c>
      <c r="AP1594" s="82"/>
      <c r="AQ1594" s="83">
        <v>45496</v>
      </c>
      <c r="AR1594" s="83"/>
      <c r="AS1594" s="82">
        <v>0</v>
      </c>
      <c r="AT1594" s="82"/>
      <c r="AU1594" s="83">
        <v>45777</v>
      </c>
      <c r="AV1594" s="82" t="s">
        <v>4979</v>
      </c>
      <c r="AW1594" s="82">
        <v>10</v>
      </c>
      <c r="AX1594" s="83"/>
      <c r="AY1594" s="82" t="s">
        <v>4963</v>
      </c>
      <c r="AZ1594" s="82">
        <v>1</v>
      </c>
      <c r="BA1594" s="82"/>
      <c r="BB1594" s="82"/>
      <c r="BC1594" s="87"/>
      <c r="BD1594" s="87"/>
      <c r="BE1594" s="87"/>
      <c r="BF1594" s="87"/>
      <c r="BG1594" s="82" t="s">
        <v>4888</v>
      </c>
      <c r="BH1594" s="82" t="s">
        <v>8932</v>
      </c>
      <c r="BI1594" s="82"/>
      <c r="BJ1594" s="82"/>
      <c r="BK1594" s="82"/>
      <c r="BL1594" s="86">
        <v>348341320</v>
      </c>
      <c r="BM1594" s="82">
        <v>1.2036</v>
      </c>
      <c r="BN1594" s="82" t="s">
        <v>5002</v>
      </c>
      <c r="BO1594" s="82"/>
      <c r="BP1594" s="88"/>
      <c r="BQ1594" s="88"/>
      <c r="BR1594" s="88"/>
      <c r="BS1594" s="82"/>
      <c r="BT1594" s="85"/>
    </row>
    <row r="1595" spans="1:72" hidden="1">
      <c r="A1595" s="82" t="s">
        <v>5175</v>
      </c>
      <c r="B1595" s="82" t="s">
        <v>5176</v>
      </c>
      <c r="C1595" s="82" t="s">
        <v>1255</v>
      </c>
      <c r="D1595" s="82" t="s">
        <v>9482</v>
      </c>
      <c r="E1595" s="82" t="s">
        <v>9483</v>
      </c>
      <c r="F1595" s="82" t="s">
        <v>4978</v>
      </c>
      <c r="G1595" s="83"/>
      <c r="H1595" s="84">
        <v>795799</v>
      </c>
      <c r="I1595" s="85"/>
      <c r="J1595" s="82">
        <v>223.46</v>
      </c>
      <c r="K1595" s="86">
        <v>0</v>
      </c>
      <c r="L1595" s="82"/>
      <c r="M1595" s="82"/>
      <c r="N1595" s="82"/>
      <c r="O1595" s="82"/>
      <c r="P1595" s="82" t="s">
        <v>8287</v>
      </c>
      <c r="Q1595" s="86"/>
      <c r="R1595" s="82">
        <v>0</v>
      </c>
      <c r="S1595" s="86">
        <v>7957990</v>
      </c>
      <c r="T1595" s="83">
        <v>45777</v>
      </c>
      <c r="U1595" s="82">
        <v>100</v>
      </c>
      <c r="V1595" s="82">
        <v>78288</v>
      </c>
      <c r="W1595" s="82" t="s">
        <v>4961</v>
      </c>
      <c r="X1595" s="82">
        <v>209.42160000000001</v>
      </c>
      <c r="Y1595" s="86">
        <v>166657497.02000001</v>
      </c>
      <c r="Z1595" s="86"/>
      <c r="AA1595" s="82">
        <v>227.22</v>
      </c>
      <c r="AB1595" s="86">
        <v>-1.65</v>
      </c>
      <c r="AC1595" s="86">
        <v>177829244.53999999</v>
      </c>
      <c r="AD1595" s="86">
        <v>177829244.53999999</v>
      </c>
      <c r="AE1595" s="86">
        <v>0</v>
      </c>
      <c r="AF1595" s="86">
        <v>11171747.52</v>
      </c>
      <c r="AG1595" s="86">
        <v>14163951.76</v>
      </c>
      <c r="AH1595" s="86">
        <v>-2992204.24</v>
      </c>
      <c r="AI1595" s="86"/>
      <c r="AJ1595" s="86">
        <v>28942787666.290001</v>
      </c>
      <c r="AK1595" s="82">
        <v>0.61439999999999995</v>
      </c>
      <c r="AL1595" s="82" t="s">
        <v>9484</v>
      </c>
      <c r="AM1595" s="82" t="s">
        <v>4979</v>
      </c>
      <c r="AN1595" s="82">
        <v>75838</v>
      </c>
      <c r="AO1595" s="82" t="s">
        <v>8280</v>
      </c>
      <c r="AP1595" s="82"/>
      <c r="AQ1595" s="83">
        <v>45728</v>
      </c>
      <c r="AR1595" s="83"/>
      <c r="AS1595" s="82">
        <v>0</v>
      </c>
      <c r="AT1595" s="82"/>
      <c r="AU1595" s="83">
        <v>45777</v>
      </c>
      <c r="AV1595" s="82" t="s">
        <v>4979</v>
      </c>
      <c r="AW1595" s="82">
        <v>10</v>
      </c>
      <c r="AX1595" s="83"/>
      <c r="AY1595" s="82" t="s">
        <v>4963</v>
      </c>
      <c r="AZ1595" s="82">
        <v>1</v>
      </c>
      <c r="BA1595" s="82"/>
      <c r="BB1595" s="82"/>
      <c r="BC1595" s="87"/>
      <c r="BD1595" s="87"/>
      <c r="BE1595" s="87"/>
      <c r="BF1595" s="87"/>
      <c r="BG1595" s="82" t="s">
        <v>4888</v>
      </c>
      <c r="BH1595" s="82" t="s">
        <v>8932</v>
      </c>
      <c r="BI1595" s="82"/>
      <c r="BJ1595" s="82"/>
      <c r="BK1595" s="82"/>
      <c r="BL1595" s="86">
        <v>177829244.53999999</v>
      </c>
      <c r="BM1595" s="82">
        <v>0.61439999999999995</v>
      </c>
      <c r="BN1595" s="82" t="s">
        <v>4964</v>
      </c>
      <c r="BO1595" s="82"/>
      <c r="BP1595" s="88"/>
      <c r="BQ1595" s="88"/>
      <c r="BR1595" s="88"/>
      <c r="BS1595" s="82"/>
      <c r="BT1595" s="85"/>
    </row>
    <row r="1596" spans="1:72" hidden="1">
      <c r="A1596" s="82" t="s">
        <v>5175</v>
      </c>
      <c r="B1596" s="82" t="s">
        <v>5176</v>
      </c>
      <c r="C1596" s="82" t="s">
        <v>1268</v>
      </c>
      <c r="D1596" s="82" t="s">
        <v>5255</v>
      </c>
      <c r="E1596" s="82" t="s">
        <v>8275</v>
      </c>
      <c r="F1596" s="82" t="s">
        <v>4978</v>
      </c>
      <c r="G1596" s="83"/>
      <c r="H1596" s="84">
        <v>1104252</v>
      </c>
      <c r="I1596" s="85"/>
      <c r="J1596" s="82">
        <v>1427</v>
      </c>
      <c r="K1596" s="86">
        <v>0</v>
      </c>
      <c r="L1596" s="82"/>
      <c r="M1596" s="82"/>
      <c r="N1596" s="82"/>
      <c r="O1596" s="82"/>
      <c r="P1596" s="82" t="s">
        <v>4960</v>
      </c>
      <c r="Q1596" s="86"/>
      <c r="R1596" s="82">
        <v>0</v>
      </c>
      <c r="S1596" s="86">
        <v>2208504</v>
      </c>
      <c r="T1596" s="83">
        <v>45777</v>
      </c>
      <c r="U1596" s="82">
        <v>100</v>
      </c>
      <c r="V1596" s="82">
        <v>6616</v>
      </c>
      <c r="W1596" s="82" t="s">
        <v>4961</v>
      </c>
      <c r="X1596" s="82">
        <v>424.2697</v>
      </c>
      <c r="Y1596" s="86">
        <v>468500623.23000002</v>
      </c>
      <c r="Z1596" s="86"/>
      <c r="AA1596" s="82">
        <v>1429.8</v>
      </c>
      <c r="AB1596" s="86">
        <v>-0.2</v>
      </c>
      <c r="AC1596" s="86">
        <v>1575767604</v>
      </c>
      <c r="AD1596" s="86">
        <v>1575767604</v>
      </c>
      <c r="AE1596" s="86">
        <v>0</v>
      </c>
      <c r="AF1596" s="86">
        <v>1107266980.77</v>
      </c>
      <c r="AG1596" s="86">
        <v>1110358886.3699999</v>
      </c>
      <c r="AH1596" s="86">
        <v>-3091905.6</v>
      </c>
      <c r="AI1596" s="86"/>
      <c r="AJ1596" s="86">
        <v>28942787666.290001</v>
      </c>
      <c r="AK1596" s="82">
        <v>5.4443999999999999</v>
      </c>
      <c r="AL1596" s="82" t="s">
        <v>8331</v>
      </c>
      <c r="AM1596" s="82" t="s">
        <v>4979</v>
      </c>
      <c r="AN1596" s="82">
        <v>6960</v>
      </c>
      <c r="AO1596" s="82" t="s">
        <v>4962</v>
      </c>
      <c r="AP1596" s="82"/>
      <c r="AQ1596" s="83">
        <v>45513</v>
      </c>
      <c r="AR1596" s="83"/>
      <c r="AS1596" s="82">
        <v>0</v>
      </c>
      <c r="AT1596" s="82"/>
      <c r="AU1596" s="83">
        <v>45777</v>
      </c>
      <c r="AV1596" s="82" t="s">
        <v>4979</v>
      </c>
      <c r="AW1596" s="82">
        <v>2</v>
      </c>
      <c r="AX1596" s="83"/>
      <c r="AY1596" s="82" t="s">
        <v>4963</v>
      </c>
      <c r="AZ1596" s="82">
        <v>1</v>
      </c>
      <c r="BA1596" s="82"/>
      <c r="BB1596" s="82"/>
      <c r="BC1596" s="87"/>
      <c r="BD1596" s="87"/>
      <c r="BE1596" s="87"/>
      <c r="BF1596" s="87"/>
      <c r="BG1596" s="82" t="s">
        <v>4888</v>
      </c>
      <c r="BH1596" s="82" t="s">
        <v>8932</v>
      </c>
      <c r="BI1596" s="82"/>
      <c r="BJ1596" s="82"/>
      <c r="BK1596" s="82"/>
      <c r="BL1596" s="86">
        <v>1575767604</v>
      </c>
      <c r="BM1596" s="82">
        <v>5.4443999999999999</v>
      </c>
      <c r="BN1596" s="82" t="s">
        <v>4964</v>
      </c>
      <c r="BO1596" s="82"/>
      <c r="BP1596" s="88"/>
      <c r="BQ1596" s="88"/>
      <c r="BR1596" s="88"/>
      <c r="BS1596" s="82"/>
      <c r="BT1596" s="85"/>
    </row>
    <row r="1597" spans="1:72" hidden="1">
      <c r="A1597" s="82" t="s">
        <v>5175</v>
      </c>
      <c r="B1597" s="82" t="s">
        <v>5176</v>
      </c>
      <c r="C1597" s="82" t="s">
        <v>1413</v>
      </c>
      <c r="D1597" s="82" t="s">
        <v>8594</v>
      </c>
      <c r="E1597" s="82" t="s">
        <v>8595</v>
      </c>
      <c r="F1597" s="82" t="s">
        <v>4978</v>
      </c>
      <c r="G1597" s="83"/>
      <c r="H1597" s="84">
        <v>0</v>
      </c>
      <c r="I1597" s="85"/>
      <c r="J1597" s="82">
        <v>0</v>
      </c>
      <c r="K1597" s="86">
        <v>0</v>
      </c>
      <c r="L1597" s="82"/>
      <c r="M1597" s="82"/>
      <c r="N1597" s="82"/>
      <c r="O1597" s="82"/>
      <c r="P1597" s="82"/>
      <c r="Q1597" s="86"/>
      <c r="R1597" s="82"/>
      <c r="S1597" s="86"/>
      <c r="T1597" s="83">
        <v>45777</v>
      </c>
      <c r="U1597" s="82">
        <v>100</v>
      </c>
      <c r="V1597" s="82">
        <v>112049</v>
      </c>
      <c r="W1597" s="82" t="s">
        <v>4961</v>
      </c>
      <c r="X1597" s="82"/>
      <c r="Y1597" s="86"/>
      <c r="Z1597" s="86"/>
      <c r="AA1597" s="82"/>
      <c r="AB1597" s="86"/>
      <c r="AC1597" s="86"/>
      <c r="AD1597" s="86"/>
      <c r="AE1597" s="86"/>
      <c r="AF1597" s="86">
        <v>0</v>
      </c>
      <c r="AG1597" s="86">
        <v>-11833901.02</v>
      </c>
      <c r="AH1597" s="86">
        <v>11833901.02</v>
      </c>
      <c r="AI1597" s="86">
        <v>-12451267.119999999</v>
      </c>
      <c r="AJ1597" s="86"/>
      <c r="AK1597" s="82"/>
      <c r="AL1597" s="82"/>
      <c r="AM1597" s="82"/>
      <c r="AN1597" s="82"/>
      <c r="AO1597" s="82"/>
      <c r="AP1597" s="82"/>
      <c r="AQ1597" s="83"/>
      <c r="AR1597" s="83"/>
      <c r="AS1597" s="82"/>
      <c r="AT1597" s="82"/>
      <c r="AU1597" s="83"/>
      <c r="AV1597" s="82"/>
      <c r="AW1597" s="82"/>
      <c r="AX1597" s="83"/>
      <c r="AY1597" s="82"/>
      <c r="AZ1597" s="82"/>
      <c r="BA1597" s="82"/>
      <c r="BB1597" s="82"/>
      <c r="BC1597" s="87"/>
      <c r="BD1597" s="87"/>
      <c r="BE1597" s="87"/>
      <c r="BF1597" s="87"/>
      <c r="BG1597" s="82" t="s">
        <v>4888</v>
      </c>
      <c r="BH1597" s="82" t="s">
        <v>8932</v>
      </c>
      <c r="BI1597" s="82"/>
      <c r="BJ1597" s="82"/>
      <c r="BK1597" s="82"/>
      <c r="BL1597" s="86"/>
      <c r="BM1597" s="82"/>
      <c r="BN1597" s="82"/>
      <c r="BO1597" s="82"/>
      <c r="BP1597" s="88"/>
      <c r="BQ1597" s="88"/>
      <c r="BR1597" s="88"/>
      <c r="BS1597" s="82"/>
      <c r="BT1597" s="85"/>
    </row>
    <row r="1598" spans="1:72" hidden="1">
      <c r="A1598" s="82" t="s">
        <v>5175</v>
      </c>
      <c r="B1598" s="82" t="s">
        <v>5176</v>
      </c>
      <c r="C1598" s="82" t="s">
        <v>1375</v>
      </c>
      <c r="D1598" s="82" t="s">
        <v>3361</v>
      </c>
      <c r="E1598" s="82" t="s">
        <v>8332</v>
      </c>
      <c r="F1598" s="82" t="s">
        <v>4978</v>
      </c>
      <c r="G1598" s="83"/>
      <c r="H1598" s="84">
        <v>202213</v>
      </c>
      <c r="I1598" s="85"/>
      <c r="J1598" s="82">
        <v>1500.1</v>
      </c>
      <c r="K1598" s="86">
        <v>0</v>
      </c>
      <c r="L1598" s="82"/>
      <c r="M1598" s="82"/>
      <c r="N1598" s="82"/>
      <c r="O1598" s="82"/>
      <c r="P1598" s="82" t="s">
        <v>4981</v>
      </c>
      <c r="Q1598" s="86"/>
      <c r="R1598" s="82">
        <v>0</v>
      </c>
      <c r="S1598" s="86">
        <v>1011065</v>
      </c>
      <c r="T1598" s="83">
        <v>45777</v>
      </c>
      <c r="U1598" s="82">
        <v>100</v>
      </c>
      <c r="V1598" s="82">
        <v>6637</v>
      </c>
      <c r="W1598" s="82" t="s">
        <v>4961</v>
      </c>
      <c r="X1598" s="82">
        <v>1013.1827</v>
      </c>
      <c r="Y1598" s="86">
        <v>204878708.61000001</v>
      </c>
      <c r="Z1598" s="86"/>
      <c r="AA1598" s="82">
        <v>1497.5</v>
      </c>
      <c r="AB1598" s="86">
        <v>0.17</v>
      </c>
      <c r="AC1598" s="86">
        <v>303339721.30000001</v>
      </c>
      <c r="AD1598" s="86">
        <v>303339721.30000001</v>
      </c>
      <c r="AE1598" s="86">
        <v>0</v>
      </c>
      <c r="AF1598" s="86">
        <v>98461012.689999998</v>
      </c>
      <c r="AG1598" s="86">
        <v>97935258.890000001</v>
      </c>
      <c r="AH1598" s="86">
        <v>525753.80000000005</v>
      </c>
      <c r="AI1598" s="86"/>
      <c r="AJ1598" s="86">
        <v>28942787666.290001</v>
      </c>
      <c r="AK1598" s="82">
        <v>1.0481</v>
      </c>
      <c r="AL1598" s="82" t="s">
        <v>8333</v>
      </c>
      <c r="AM1598" s="82" t="s">
        <v>4979</v>
      </c>
      <c r="AN1598" s="82">
        <v>7079</v>
      </c>
      <c r="AO1598" s="82" t="s">
        <v>4982</v>
      </c>
      <c r="AP1598" s="82"/>
      <c r="AQ1598" s="83">
        <v>45593</v>
      </c>
      <c r="AR1598" s="83"/>
      <c r="AS1598" s="82">
        <v>0</v>
      </c>
      <c r="AT1598" s="82"/>
      <c r="AU1598" s="83">
        <v>45777</v>
      </c>
      <c r="AV1598" s="82" t="s">
        <v>4979</v>
      </c>
      <c r="AW1598" s="82">
        <v>5</v>
      </c>
      <c r="AX1598" s="83"/>
      <c r="AY1598" s="82" t="s">
        <v>4963</v>
      </c>
      <c r="AZ1598" s="82">
        <v>1</v>
      </c>
      <c r="BA1598" s="82"/>
      <c r="BB1598" s="82"/>
      <c r="BC1598" s="87"/>
      <c r="BD1598" s="87"/>
      <c r="BE1598" s="87"/>
      <c r="BF1598" s="87"/>
      <c r="BG1598" s="82" t="s">
        <v>4888</v>
      </c>
      <c r="BH1598" s="82" t="s">
        <v>8932</v>
      </c>
      <c r="BI1598" s="82"/>
      <c r="BJ1598" s="82"/>
      <c r="BK1598" s="82"/>
      <c r="BL1598" s="86">
        <v>303339721.30000001</v>
      </c>
      <c r="BM1598" s="82">
        <v>1.0481</v>
      </c>
      <c r="BN1598" s="82" t="s">
        <v>4983</v>
      </c>
      <c r="BO1598" s="82"/>
      <c r="BP1598" s="88"/>
      <c r="BQ1598" s="88"/>
      <c r="BR1598" s="88"/>
      <c r="BS1598" s="82"/>
      <c r="BT1598" s="85"/>
    </row>
    <row r="1599" spans="1:72" hidden="1">
      <c r="A1599" s="82" t="s">
        <v>5175</v>
      </c>
      <c r="B1599" s="82" t="s">
        <v>5176</v>
      </c>
      <c r="C1599" s="82" t="s">
        <v>1426</v>
      </c>
      <c r="D1599" s="82" t="s">
        <v>3445</v>
      </c>
      <c r="E1599" s="82" t="s">
        <v>9582</v>
      </c>
      <c r="F1599" s="82" t="s">
        <v>4978</v>
      </c>
      <c r="G1599" s="83"/>
      <c r="H1599" s="84">
        <v>210922</v>
      </c>
      <c r="I1599" s="85"/>
      <c r="J1599" s="82">
        <v>1130</v>
      </c>
      <c r="K1599" s="86">
        <v>0</v>
      </c>
      <c r="L1599" s="82"/>
      <c r="M1599" s="82"/>
      <c r="N1599" s="82"/>
      <c r="O1599" s="82"/>
      <c r="P1599" s="82" t="s">
        <v>4987</v>
      </c>
      <c r="Q1599" s="86"/>
      <c r="R1599" s="82">
        <v>0</v>
      </c>
      <c r="S1599" s="86">
        <v>210922</v>
      </c>
      <c r="T1599" s="83">
        <v>45777</v>
      </c>
      <c r="U1599" s="82">
        <v>100</v>
      </c>
      <c r="V1599" s="82">
        <v>171885</v>
      </c>
      <c r="W1599" s="82" t="s">
        <v>4961</v>
      </c>
      <c r="X1599" s="82">
        <v>1448.7116000000001</v>
      </c>
      <c r="Y1599" s="86">
        <v>305565143.51999998</v>
      </c>
      <c r="Z1599" s="86"/>
      <c r="AA1599" s="82">
        <v>1165.3</v>
      </c>
      <c r="AB1599" s="86">
        <v>-3.03</v>
      </c>
      <c r="AC1599" s="86">
        <v>238341860</v>
      </c>
      <c r="AD1599" s="86">
        <v>238341860</v>
      </c>
      <c r="AE1599" s="86">
        <v>0</v>
      </c>
      <c r="AF1599" s="86">
        <v>-67223283.519999996</v>
      </c>
      <c r="AG1599" s="86">
        <v>-59777736.920000002</v>
      </c>
      <c r="AH1599" s="86">
        <v>-7445546.5999999996</v>
      </c>
      <c r="AI1599" s="86"/>
      <c r="AJ1599" s="86">
        <v>28942787666.290001</v>
      </c>
      <c r="AK1599" s="82">
        <v>0.82350000000000001</v>
      </c>
      <c r="AL1599" s="82" t="s">
        <v>9583</v>
      </c>
      <c r="AM1599" s="82" t="s">
        <v>4979</v>
      </c>
      <c r="AN1599" s="82">
        <v>799027</v>
      </c>
      <c r="AO1599" s="82" t="s">
        <v>4988</v>
      </c>
      <c r="AP1599" s="82"/>
      <c r="AQ1599" s="83">
        <v>45524</v>
      </c>
      <c r="AR1599" s="83"/>
      <c r="AS1599" s="82">
        <v>0</v>
      </c>
      <c r="AT1599" s="82"/>
      <c r="AU1599" s="83">
        <v>45777</v>
      </c>
      <c r="AV1599" s="82" t="s">
        <v>4979</v>
      </c>
      <c r="AW1599" s="82">
        <v>1</v>
      </c>
      <c r="AX1599" s="83"/>
      <c r="AY1599" s="82" t="s">
        <v>4963</v>
      </c>
      <c r="AZ1599" s="82">
        <v>1</v>
      </c>
      <c r="BA1599" s="82"/>
      <c r="BB1599" s="82"/>
      <c r="BC1599" s="87"/>
      <c r="BD1599" s="87"/>
      <c r="BE1599" s="87"/>
      <c r="BF1599" s="87"/>
      <c r="BG1599" s="82" t="s">
        <v>4888</v>
      </c>
      <c r="BH1599" s="82" t="s">
        <v>8932</v>
      </c>
      <c r="BI1599" s="82"/>
      <c r="BJ1599" s="82"/>
      <c r="BK1599" s="82"/>
      <c r="BL1599" s="86">
        <v>238341860</v>
      </c>
      <c r="BM1599" s="82">
        <v>0.82350000000000001</v>
      </c>
      <c r="BN1599" s="82" t="s">
        <v>4988</v>
      </c>
      <c r="BO1599" s="82"/>
      <c r="BP1599" s="88"/>
      <c r="BQ1599" s="88"/>
      <c r="BR1599" s="88"/>
      <c r="BS1599" s="82"/>
      <c r="BT1599" s="85"/>
    </row>
    <row r="1600" spans="1:72" hidden="1">
      <c r="A1600" s="82" t="s">
        <v>5175</v>
      </c>
      <c r="B1600" s="82" t="s">
        <v>5176</v>
      </c>
      <c r="C1600" s="82" t="s">
        <v>9195</v>
      </c>
      <c r="D1600" s="82" t="s">
        <v>9196</v>
      </c>
      <c r="E1600" s="82" t="s">
        <v>9197</v>
      </c>
      <c r="F1600" s="82" t="s">
        <v>4978</v>
      </c>
      <c r="G1600" s="83"/>
      <c r="H1600" s="84">
        <v>300284</v>
      </c>
      <c r="I1600" s="85"/>
      <c r="J1600" s="82">
        <v>352.5</v>
      </c>
      <c r="K1600" s="86">
        <v>0</v>
      </c>
      <c r="L1600" s="82"/>
      <c r="M1600" s="82"/>
      <c r="N1600" s="82"/>
      <c r="O1600" s="82"/>
      <c r="P1600" s="82" t="s">
        <v>5015</v>
      </c>
      <c r="Q1600" s="86"/>
      <c r="R1600" s="82">
        <v>0</v>
      </c>
      <c r="S1600" s="86">
        <v>600568</v>
      </c>
      <c r="T1600" s="83">
        <v>45777</v>
      </c>
      <c r="U1600" s="82">
        <v>100</v>
      </c>
      <c r="V1600" s="82">
        <v>169117</v>
      </c>
      <c r="W1600" s="82" t="s">
        <v>4961</v>
      </c>
      <c r="X1600" s="82">
        <v>499.60539999999997</v>
      </c>
      <c r="Y1600" s="86">
        <v>150023501.72</v>
      </c>
      <c r="Z1600" s="86"/>
      <c r="AA1600" s="82">
        <v>368.7</v>
      </c>
      <c r="AB1600" s="86">
        <v>-4.3899999999999997</v>
      </c>
      <c r="AC1600" s="86">
        <v>105850110</v>
      </c>
      <c r="AD1600" s="86">
        <v>105850110</v>
      </c>
      <c r="AE1600" s="86">
        <v>0</v>
      </c>
      <c r="AF1600" s="86">
        <v>-44173391.719999999</v>
      </c>
      <c r="AG1600" s="86">
        <v>-39308790.920000002</v>
      </c>
      <c r="AH1600" s="86">
        <v>-4864600.8</v>
      </c>
      <c r="AI1600" s="86"/>
      <c r="AJ1600" s="86">
        <v>28942787666.290001</v>
      </c>
      <c r="AK1600" s="82">
        <v>0.36570000000000003</v>
      </c>
      <c r="AL1600" s="82" t="s">
        <v>9376</v>
      </c>
      <c r="AM1600" s="82" t="s">
        <v>4979</v>
      </c>
      <c r="AN1600" s="82">
        <v>798571</v>
      </c>
      <c r="AO1600" s="82" t="s">
        <v>5034</v>
      </c>
      <c r="AP1600" s="82"/>
      <c r="AQ1600" s="83">
        <v>45583</v>
      </c>
      <c r="AR1600" s="83"/>
      <c r="AS1600" s="82">
        <v>0</v>
      </c>
      <c r="AT1600" s="82"/>
      <c r="AU1600" s="83">
        <v>45777</v>
      </c>
      <c r="AV1600" s="82" t="s">
        <v>4979</v>
      </c>
      <c r="AW1600" s="82">
        <v>2</v>
      </c>
      <c r="AX1600" s="83"/>
      <c r="AY1600" s="82" t="s">
        <v>4963</v>
      </c>
      <c r="AZ1600" s="82">
        <v>1</v>
      </c>
      <c r="BA1600" s="82"/>
      <c r="BB1600" s="82"/>
      <c r="BC1600" s="87"/>
      <c r="BD1600" s="87"/>
      <c r="BE1600" s="87"/>
      <c r="BF1600" s="87"/>
      <c r="BG1600" s="82" t="s">
        <v>4888</v>
      </c>
      <c r="BH1600" s="82" t="s">
        <v>8932</v>
      </c>
      <c r="BI1600" s="82"/>
      <c r="BJ1600" s="82"/>
      <c r="BK1600" s="82"/>
      <c r="BL1600" s="86">
        <v>105850110</v>
      </c>
      <c r="BM1600" s="82">
        <v>0.36570000000000003</v>
      </c>
      <c r="BN1600" s="82" t="s">
        <v>5002</v>
      </c>
      <c r="BO1600" s="82"/>
      <c r="BP1600" s="88"/>
      <c r="BQ1600" s="88"/>
      <c r="BR1600" s="88"/>
      <c r="BS1600" s="82"/>
      <c r="BT1600" s="85"/>
    </row>
    <row r="1601" spans="1:72" hidden="1">
      <c r="A1601" s="82" t="s">
        <v>5175</v>
      </c>
      <c r="B1601" s="82" t="s">
        <v>5176</v>
      </c>
      <c r="C1601" s="82" t="s">
        <v>1520</v>
      </c>
      <c r="D1601" s="82" t="s">
        <v>8933</v>
      </c>
      <c r="E1601" s="82" t="s">
        <v>8934</v>
      </c>
      <c r="F1601" s="82" t="s">
        <v>4978</v>
      </c>
      <c r="G1601" s="83"/>
      <c r="H1601" s="84">
        <v>843500</v>
      </c>
      <c r="I1601" s="85"/>
      <c r="J1601" s="82">
        <v>293.64999999999998</v>
      </c>
      <c r="K1601" s="86">
        <v>0</v>
      </c>
      <c r="L1601" s="82"/>
      <c r="M1601" s="82"/>
      <c r="N1601" s="82"/>
      <c r="O1601" s="82"/>
      <c r="P1601" s="82" t="s">
        <v>8397</v>
      </c>
      <c r="Q1601" s="86"/>
      <c r="R1601" s="82">
        <v>0</v>
      </c>
      <c r="S1601" s="86">
        <v>1687000</v>
      </c>
      <c r="T1601" s="83">
        <v>45777</v>
      </c>
      <c r="U1601" s="82">
        <v>100</v>
      </c>
      <c r="V1601" s="82">
        <v>161854</v>
      </c>
      <c r="W1601" s="82" t="s">
        <v>4961</v>
      </c>
      <c r="X1601" s="82">
        <v>172.0137</v>
      </c>
      <c r="Y1601" s="86">
        <v>145093581.46000001</v>
      </c>
      <c r="Z1601" s="86"/>
      <c r="AA1601" s="82">
        <v>300.5</v>
      </c>
      <c r="AB1601" s="86">
        <v>-2.2799999999999998</v>
      </c>
      <c r="AC1601" s="86">
        <v>247693775</v>
      </c>
      <c r="AD1601" s="86">
        <v>247693775</v>
      </c>
      <c r="AE1601" s="86">
        <v>0</v>
      </c>
      <c r="AF1601" s="86">
        <v>102600193.54000001</v>
      </c>
      <c r="AG1601" s="86">
        <v>108378168.54000001</v>
      </c>
      <c r="AH1601" s="86">
        <v>-5777975</v>
      </c>
      <c r="AI1601" s="86"/>
      <c r="AJ1601" s="86">
        <v>28942787666.290001</v>
      </c>
      <c r="AK1601" s="82">
        <v>0.85580000000000001</v>
      </c>
      <c r="AL1601" s="82" t="s">
        <v>8935</v>
      </c>
      <c r="AM1601" s="82" t="s">
        <v>4979</v>
      </c>
      <c r="AN1601" s="82">
        <v>797548</v>
      </c>
      <c r="AO1601" s="82" t="s">
        <v>8399</v>
      </c>
      <c r="AP1601" s="82"/>
      <c r="AQ1601" s="83">
        <v>45491</v>
      </c>
      <c r="AR1601" s="83"/>
      <c r="AS1601" s="82">
        <v>0</v>
      </c>
      <c r="AT1601" s="82"/>
      <c r="AU1601" s="83">
        <v>45777</v>
      </c>
      <c r="AV1601" s="82" t="s">
        <v>4979</v>
      </c>
      <c r="AW1601" s="82">
        <v>2</v>
      </c>
      <c r="AX1601" s="83"/>
      <c r="AY1601" s="82" t="s">
        <v>4963</v>
      </c>
      <c r="AZ1601" s="82">
        <v>1</v>
      </c>
      <c r="BA1601" s="82"/>
      <c r="BB1601" s="82"/>
      <c r="BC1601" s="87"/>
      <c r="BD1601" s="87"/>
      <c r="BE1601" s="87"/>
      <c r="BF1601" s="87"/>
      <c r="BG1601" s="82" t="s">
        <v>4888</v>
      </c>
      <c r="BH1601" s="82" t="s">
        <v>8932</v>
      </c>
      <c r="BI1601" s="82"/>
      <c r="BJ1601" s="82"/>
      <c r="BK1601" s="82"/>
      <c r="BL1601" s="86">
        <v>247693775</v>
      </c>
      <c r="BM1601" s="82">
        <v>0.85580000000000001</v>
      </c>
      <c r="BN1601" s="82" t="s">
        <v>8400</v>
      </c>
      <c r="BO1601" s="82"/>
      <c r="BP1601" s="88"/>
      <c r="BQ1601" s="88"/>
      <c r="BR1601" s="88"/>
      <c r="BS1601" s="82"/>
      <c r="BT1601" s="85"/>
    </row>
    <row r="1602" spans="1:72" hidden="1">
      <c r="A1602" s="82" t="s">
        <v>5175</v>
      </c>
      <c r="B1602" s="82" t="s">
        <v>5176</v>
      </c>
      <c r="C1602" s="82" t="s">
        <v>1527</v>
      </c>
      <c r="D1602" s="82" t="s">
        <v>5585</v>
      </c>
      <c r="E1602" s="82" t="s">
        <v>8598</v>
      </c>
      <c r="F1602" s="82" t="s">
        <v>4978</v>
      </c>
      <c r="G1602" s="83"/>
      <c r="H1602" s="84">
        <v>365542</v>
      </c>
      <c r="I1602" s="85"/>
      <c r="J1602" s="82">
        <v>715.4</v>
      </c>
      <c r="K1602" s="86">
        <v>0</v>
      </c>
      <c r="L1602" s="82"/>
      <c r="M1602" s="82"/>
      <c r="N1602" s="82"/>
      <c r="O1602" s="82"/>
      <c r="P1602" s="82" t="s">
        <v>8599</v>
      </c>
      <c r="Q1602" s="86"/>
      <c r="R1602" s="82">
        <v>0</v>
      </c>
      <c r="S1602" s="86">
        <v>731084</v>
      </c>
      <c r="T1602" s="83">
        <v>45777</v>
      </c>
      <c r="U1602" s="82">
        <v>100</v>
      </c>
      <c r="V1602" s="82">
        <v>143815</v>
      </c>
      <c r="W1602" s="82" t="s">
        <v>4961</v>
      </c>
      <c r="X1602" s="82">
        <v>545.60130000000004</v>
      </c>
      <c r="Y1602" s="86">
        <v>199440206.66999999</v>
      </c>
      <c r="Z1602" s="86"/>
      <c r="AA1602" s="82">
        <v>708.3</v>
      </c>
      <c r="AB1602" s="86">
        <v>1</v>
      </c>
      <c r="AC1602" s="86">
        <v>261508746.80000001</v>
      </c>
      <c r="AD1602" s="86">
        <v>261508746.80000001</v>
      </c>
      <c r="AE1602" s="86">
        <v>0</v>
      </c>
      <c r="AF1602" s="86">
        <v>62068540.130000003</v>
      </c>
      <c r="AG1602" s="86">
        <v>59473191.93</v>
      </c>
      <c r="AH1602" s="86">
        <v>2595348.2000000002</v>
      </c>
      <c r="AI1602" s="86"/>
      <c r="AJ1602" s="86">
        <v>28942787666.290001</v>
      </c>
      <c r="AK1602" s="82">
        <v>0.90349999999999997</v>
      </c>
      <c r="AL1602" s="82" t="s">
        <v>8600</v>
      </c>
      <c r="AM1602" s="82" t="s">
        <v>4979</v>
      </c>
      <c r="AN1602" s="82">
        <v>72039</v>
      </c>
      <c r="AO1602" s="82" t="s">
        <v>5049</v>
      </c>
      <c r="AP1602" s="82"/>
      <c r="AQ1602" s="83">
        <v>45484</v>
      </c>
      <c r="AR1602" s="83"/>
      <c r="AS1602" s="82">
        <v>0</v>
      </c>
      <c r="AT1602" s="82"/>
      <c r="AU1602" s="83">
        <v>45777</v>
      </c>
      <c r="AV1602" s="82" t="s">
        <v>4979</v>
      </c>
      <c r="AW1602" s="82">
        <v>2</v>
      </c>
      <c r="AX1602" s="83"/>
      <c r="AY1602" s="82" t="s">
        <v>4963</v>
      </c>
      <c r="AZ1602" s="82">
        <v>1</v>
      </c>
      <c r="BA1602" s="82"/>
      <c r="BB1602" s="82"/>
      <c r="BC1602" s="87"/>
      <c r="BD1602" s="87"/>
      <c r="BE1602" s="87"/>
      <c r="BF1602" s="87"/>
      <c r="BG1602" s="82" t="s">
        <v>4888</v>
      </c>
      <c r="BH1602" s="82" t="s">
        <v>8932</v>
      </c>
      <c r="BI1602" s="82"/>
      <c r="BJ1602" s="82"/>
      <c r="BK1602" s="82"/>
      <c r="BL1602" s="86">
        <v>261508746.80000001</v>
      </c>
      <c r="BM1602" s="82">
        <v>0.90349999999999997</v>
      </c>
      <c r="BN1602" s="82" t="s">
        <v>5011</v>
      </c>
      <c r="BO1602" s="82"/>
      <c r="BP1602" s="88"/>
      <c r="BQ1602" s="88"/>
      <c r="BR1602" s="88"/>
      <c r="BS1602" s="82"/>
      <c r="BT1602" s="85"/>
    </row>
    <row r="1603" spans="1:72" hidden="1">
      <c r="A1603" s="82" t="s">
        <v>5175</v>
      </c>
      <c r="B1603" s="82" t="s">
        <v>5176</v>
      </c>
      <c r="C1603" s="82" t="s">
        <v>1588</v>
      </c>
      <c r="D1603" s="82" t="s">
        <v>5050</v>
      </c>
      <c r="E1603" s="82" t="s">
        <v>5051</v>
      </c>
      <c r="F1603" s="82" t="s">
        <v>4978</v>
      </c>
      <c r="G1603" s="83"/>
      <c r="H1603" s="84">
        <v>94481</v>
      </c>
      <c r="I1603" s="85"/>
      <c r="J1603" s="82">
        <v>3063.6</v>
      </c>
      <c r="K1603" s="86">
        <v>0</v>
      </c>
      <c r="L1603" s="82"/>
      <c r="M1603" s="82"/>
      <c r="N1603" s="82"/>
      <c r="O1603" s="82"/>
      <c r="P1603" s="82" t="s">
        <v>5052</v>
      </c>
      <c r="Q1603" s="86"/>
      <c r="R1603" s="82">
        <v>0</v>
      </c>
      <c r="S1603" s="86">
        <v>188962</v>
      </c>
      <c r="T1603" s="83">
        <v>45777</v>
      </c>
      <c r="U1603" s="82">
        <v>100</v>
      </c>
      <c r="V1603" s="82">
        <v>16440</v>
      </c>
      <c r="W1603" s="82" t="s">
        <v>4961</v>
      </c>
      <c r="X1603" s="82">
        <v>3695.558</v>
      </c>
      <c r="Y1603" s="86">
        <v>349160016.01999998</v>
      </c>
      <c r="Z1603" s="86"/>
      <c r="AA1603" s="82">
        <v>3037.9</v>
      </c>
      <c r="AB1603" s="86">
        <v>0.85</v>
      </c>
      <c r="AC1603" s="86">
        <v>289451991.60000002</v>
      </c>
      <c r="AD1603" s="86">
        <v>289451991.60000002</v>
      </c>
      <c r="AE1603" s="86">
        <v>0</v>
      </c>
      <c r="AF1603" s="86">
        <v>-59708024.420000002</v>
      </c>
      <c r="AG1603" s="86">
        <v>-62136186.119999997</v>
      </c>
      <c r="AH1603" s="86">
        <v>2428161.7000000002</v>
      </c>
      <c r="AI1603" s="86"/>
      <c r="AJ1603" s="86">
        <v>28942787666.290001</v>
      </c>
      <c r="AK1603" s="82">
        <v>1.0001</v>
      </c>
      <c r="AL1603" s="82" t="s">
        <v>5053</v>
      </c>
      <c r="AM1603" s="82" t="s">
        <v>4979</v>
      </c>
      <c r="AN1603" s="82">
        <v>73472</v>
      </c>
      <c r="AO1603" s="82" t="s">
        <v>5015</v>
      </c>
      <c r="AP1603" s="82"/>
      <c r="AQ1603" s="83">
        <v>45681</v>
      </c>
      <c r="AR1603" s="83"/>
      <c r="AS1603" s="82">
        <v>0</v>
      </c>
      <c r="AT1603" s="82"/>
      <c r="AU1603" s="83">
        <v>45777</v>
      </c>
      <c r="AV1603" s="82" t="s">
        <v>4979</v>
      </c>
      <c r="AW1603" s="82">
        <v>2</v>
      </c>
      <c r="AX1603" s="83"/>
      <c r="AY1603" s="82" t="s">
        <v>4963</v>
      </c>
      <c r="AZ1603" s="82">
        <v>1</v>
      </c>
      <c r="BA1603" s="82"/>
      <c r="BB1603" s="82"/>
      <c r="BC1603" s="87"/>
      <c r="BD1603" s="87"/>
      <c r="BE1603" s="87"/>
      <c r="BF1603" s="87"/>
      <c r="BG1603" s="82" t="s">
        <v>4888</v>
      </c>
      <c r="BH1603" s="82" t="s">
        <v>8932</v>
      </c>
      <c r="BI1603" s="82"/>
      <c r="BJ1603" s="82"/>
      <c r="BK1603" s="82"/>
      <c r="BL1603" s="86">
        <v>289451991.60000002</v>
      </c>
      <c r="BM1603" s="82">
        <v>1.0001</v>
      </c>
      <c r="BN1603" s="82" t="s">
        <v>5002</v>
      </c>
      <c r="BO1603" s="82"/>
      <c r="BP1603" s="88"/>
      <c r="BQ1603" s="88"/>
      <c r="BR1603" s="88"/>
      <c r="BS1603" s="82"/>
      <c r="BT1603" s="85"/>
    </row>
    <row r="1604" spans="1:72" hidden="1">
      <c r="A1604" s="82" t="s">
        <v>5175</v>
      </c>
      <c r="B1604" s="82" t="s">
        <v>5176</v>
      </c>
      <c r="C1604" s="82" t="s">
        <v>3443</v>
      </c>
      <c r="D1604" s="82" t="s">
        <v>5073</v>
      </c>
      <c r="E1604" s="82" t="s">
        <v>5074</v>
      </c>
      <c r="F1604" s="82" t="s">
        <v>4978</v>
      </c>
      <c r="G1604" s="83"/>
      <c r="H1604" s="84">
        <v>105182</v>
      </c>
      <c r="I1604" s="85"/>
      <c r="J1604" s="82">
        <v>2075.1</v>
      </c>
      <c r="K1604" s="86">
        <v>0</v>
      </c>
      <c r="L1604" s="82"/>
      <c r="M1604" s="82"/>
      <c r="N1604" s="82"/>
      <c r="O1604" s="82"/>
      <c r="P1604" s="82" t="s">
        <v>5015</v>
      </c>
      <c r="Q1604" s="86"/>
      <c r="R1604" s="82">
        <v>0</v>
      </c>
      <c r="S1604" s="86">
        <v>1051820</v>
      </c>
      <c r="T1604" s="83">
        <v>45777</v>
      </c>
      <c r="U1604" s="82">
        <v>100</v>
      </c>
      <c r="V1604" s="82">
        <v>148890</v>
      </c>
      <c r="W1604" s="82" t="s">
        <v>4961</v>
      </c>
      <c r="X1604" s="82">
        <v>2502.5796</v>
      </c>
      <c r="Y1604" s="86">
        <v>263226327.59</v>
      </c>
      <c r="Z1604" s="86"/>
      <c r="AA1604" s="82">
        <v>2113.9</v>
      </c>
      <c r="AB1604" s="86">
        <v>-1.84</v>
      </c>
      <c r="AC1604" s="86">
        <v>218263168.19999999</v>
      </c>
      <c r="AD1604" s="86">
        <v>218263168.19999999</v>
      </c>
      <c r="AE1604" s="86">
        <v>0</v>
      </c>
      <c r="AF1604" s="86">
        <v>-44963159.390000001</v>
      </c>
      <c r="AG1604" s="86">
        <v>-40882097.789999999</v>
      </c>
      <c r="AH1604" s="86">
        <v>-4081061.6</v>
      </c>
      <c r="AI1604" s="86"/>
      <c r="AJ1604" s="86">
        <v>28942787666.290001</v>
      </c>
      <c r="AK1604" s="82">
        <v>0.75409999999999999</v>
      </c>
      <c r="AL1604" s="82" t="s">
        <v>5075</v>
      </c>
      <c r="AM1604" s="82" t="s">
        <v>488</v>
      </c>
      <c r="AN1604" s="82">
        <v>7230</v>
      </c>
      <c r="AO1604" s="82" t="s">
        <v>5034</v>
      </c>
      <c r="AP1604" s="82"/>
      <c r="AQ1604" s="83">
        <v>45433</v>
      </c>
      <c r="AR1604" s="83"/>
      <c r="AS1604" s="82">
        <v>0</v>
      </c>
      <c r="AT1604" s="82"/>
      <c r="AU1604" s="83">
        <v>45777</v>
      </c>
      <c r="AV1604" s="82" t="s">
        <v>4979</v>
      </c>
      <c r="AW1604" s="82">
        <v>10</v>
      </c>
      <c r="AX1604" s="83"/>
      <c r="AY1604" s="82" t="s">
        <v>4963</v>
      </c>
      <c r="AZ1604" s="82">
        <v>1</v>
      </c>
      <c r="BA1604" s="82"/>
      <c r="BB1604" s="82"/>
      <c r="BC1604" s="87"/>
      <c r="BD1604" s="87"/>
      <c r="BE1604" s="87"/>
      <c r="BF1604" s="87"/>
      <c r="BG1604" s="82" t="s">
        <v>4888</v>
      </c>
      <c r="BH1604" s="82" t="s">
        <v>8932</v>
      </c>
      <c r="BI1604" s="82"/>
      <c r="BJ1604" s="82"/>
      <c r="BK1604" s="82"/>
      <c r="BL1604" s="86">
        <v>218263168.19999999</v>
      </c>
      <c r="BM1604" s="82">
        <v>0.75409999999999999</v>
      </c>
      <c r="BN1604" s="82" t="s">
        <v>5002</v>
      </c>
      <c r="BO1604" s="82"/>
      <c r="BP1604" s="88"/>
      <c r="BQ1604" s="88"/>
      <c r="BR1604" s="88"/>
      <c r="BS1604" s="82"/>
      <c r="BT1604" s="85"/>
    </row>
    <row r="1605" spans="1:72" hidden="1">
      <c r="A1605" s="82" t="s">
        <v>5175</v>
      </c>
      <c r="B1605" s="82" t="s">
        <v>5176</v>
      </c>
      <c r="C1605" s="82" t="s">
        <v>1639</v>
      </c>
      <c r="D1605" s="82" t="s">
        <v>8479</v>
      </c>
      <c r="E1605" s="82" t="s">
        <v>8277</v>
      </c>
      <c r="F1605" s="82" t="s">
        <v>4978</v>
      </c>
      <c r="G1605" s="83"/>
      <c r="H1605" s="84">
        <v>355421</v>
      </c>
      <c r="I1605" s="85"/>
      <c r="J1605" s="82">
        <v>2208.1</v>
      </c>
      <c r="K1605" s="86">
        <v>0</v>
      </c>
      <c r="L1605" s="82"/>
      <c r="M1605" s="82"/>
      <c r="N1605" s="82"/>
      <c r="O1605" s="82"/>
      <c r="P1605" s="82" t="s">
        <v>4960</v>
      </c>
      <c r="Q1605" s="86"/>
      <c r="R1605" s="82">
        <v>0</v>
      </c>
      <c r="S1605" s="86">
        <v>1777105</v>
      </c>
      <c r="T1605" s="83">
        <v>45777</v>
      </c>
      <c r="U1605" s="82">
        <v>100</v>
      </c>
      <c r="V1605" s="82">
        <v>6665</v>
      </c>
      <c r="W1605" s="82" t="s">
        <v>4961</v>
      </c>
      <c r="X1605" s="82">
        <v>1800.1849999999999</v>
      </c>
      <c r="Y1605" s="86">
        <v>639823542.09000003</v>
      </c>
      <c r="Z1605" s="86"/>
      <c r="AA1605" s="82">
        <v>2205</v>
      </c>
      <c r="AB1605" s="86">
        <v>0.14000000000000001</v>
      </c>
      <c r="AC1605" s="86">
        <v>784805110.10000002</v>
      </c>
      <c r="AD1605" s="86">
        <v>784805110.10000002</v>
      </c>
      <c r="AE1605" s="86">
        <v>0</v>
      </c>
      <c r="AF1605" s="86">
        <v>144981568.00999999</v>
      </c>
      <c r="AG1605" s="86">
        <v>143879762.91</v>
      </c>
      <c r="AH1605" s="86">
        <v>1101805.1000000001</v>
      </c>
      <c r="AI1605" s="86"/>
      <c r="AJ1605" s="86">
        <v>28942787666.290001</v>
      </c>
      <c r="AK1605" s="82">
        <v>2.7115999999999998</v>
      </c>
      <c r="AL1605" s="82" t="s">
        <v>8480</v>
      </c>
      <c r="AM1605" s="82" t="s">
        <v>4979</v>
      </c>
      <c r="AN1605" s="82">
        <v>7263</v>
      </c>
      <c r="AO1605" s="82" t="s">
        <v>4962</v>
      </c>
      <c r="AP1605" s="82"/>
      <c r="AQ1605" s="83">
        <v>45491</v>
      </c>
      <c r="AR1605" s="83"/>
      <c r="AS1605" s="82">
        <v>0</v>
      </c>
      <c r="AT1605" s="82"/>
      <c r="AU1605" s="83">
        <v>45777</v>
      </c>
      <c r="AV1605" s="82" t="s">
        <v>4979</v>
      </c>
      <c r="AW1605" s="82">
        <v>5</v>
      </c>
      <c r="AX1605" s="83"/>
      <c r="AY1605" s="82" t="s">
        <v>4963</v>
      </c>
      <c r="AZ1605" s="82">
        <v>1</v>
      </c>
      <c r="BA1605" s="82"/>
      <c r="BB1605" s="82"/>
      <c r="BC1605" s="87"/>
      <c r="BD1605" s="87"/>
      <c r="BE1605" s="87"/>
      <c r="BF1605" s="87"/>
      <c r="BG1605" s="82" t="s">
        <v>4888</v>
      </c>
      <c r="BH1605" s="82" t="s">
        <v>8932</v>
      </c>
      <c r="BI1605" s="82"/>
      <c r="BJ1605" s="82"/>
      <c r="BK1605" s="82"/>
      <c r="BL1605" s="86">
        <v>784805110.10000002</v>
      </c>
      <c r="BM1605" s="82">
        <v>2.7115999999999998</v>
      </c>
      <c r="BN1605" s="82" t="s">
        <v>4964</v>
      </c>
      <c r="BO1605" s="82"/>
      <c r="BP1605" s="88"/>
      <c r="BQ1605" s="88"/>
      <c r="BR1605" s="88"/>
      <c r="BS1605" s="82"/>
      <c r="BT1605" s="85"/>
    </row>
    <row r="1606" spans="1:72" hidden="1">
      <c r="A1606" s="82" t="s">
        <v>5175</v>
      </c>
      <c r="B1606" s="82" t="s">
        <v>5176</v>
      </c>
      <c r="C1606" s="82" t="s">
        <v>1745</v>
      </c>
      <c r="D1606" s="82" t="s">
        <v>21611</v>
      </c>
      <c r="E1606" s="82" t="s">
        <v>21612</v>
      </c>
      <c r="F1606" s="82" t="s">
        <v>4978</v>
      </c>
      <c r="G1606" s="83"/>
      <c r="H1606" s="84">
        <v>21310</v>
      </c>
      <c r="I1606" s="85"/>
      <c r="J1606" s="82">
        <v>4257.1000000000004</v>
      </c>
      <c r="K1606" s="86">
        <v>0</v>
      </c>
      <c r="L1606" s="82"/>
      <c r="M1606" s="82"/>
      <c r="N1606" s="82"/>
      <c r="O1606" s="82"/>
      <c r="P1606" s="82" t="s">
        <v>5027</v>
      </c>
      <c r="Q1606" s="86"/>
      <c r="R1606" s="82">
        <v>0</v>
      </c>
      <c r="S1606" s="86">
        <v>42620</v>
      </c>
      <c r="T1606" s="83">
        <v>45777</v>
      </c>
      <c r="U1606" s="82">
        <v>100</v>
      </c>
      <c r="V1606" s="82">
        <v>86112</v>
      </c>
      <c r="W1606" s="82" t="s">
        <v>4961</v>
      </c>
      <c r="X1606" s="82">
        <v>4218.6144000000004</v>
      </c>
      <c r="Y1606" s="86">
        <v>89898672.890000001</v>
      </c>
      <c r="Z1606" s="86"/>
      <c r="AA1606" s="82">
        <v>4185.2</v>
      </c>
      <c r="AB1606" s="86">
        <v>1.72</v>
      </c>
      <c r="AC1606" s="86">
        <v>90718801</v>
      </c>
      <c r="AD1606" s="86">
        <v>90718801</v>
      </c>
      <c r="AE1606" s="86">
        <v>0</v>
      </c>
      <c r="AF1606" s="86">
        <v>820128.11</v>
      </c>
      <c r="AG1606" s="86">
        <v>-708095.19</v>
      </c>
      <c r="AH1606" s="86">
        <v>1528223.3</v>
      </c>
      <c r="AI1606" s="86"/>
      <c r="AJ1606" s="86">
        <v>28942787666.290001</v>
      </c>
      <c r="AK1606" s="82">
        <v>0.31340000000000001</v>
      </c>
      <c r="AL1606" s="82" t="s">
        <v>21613</v>
      </c>
      <c r="AM1606" s="82" t="s">
        <v>4979</v>
      </c>
      <c r="AN1606" s="82">
        <v>783268</v>
      </c>
      <c r="AO1606" s="82" t="s">
        <v>5028</v>
      </c>
      <c r="AP1606" s="82"/>
      <c r="AQ1606" s="83">
        <v>45113</v>
      </c>
      <c r="AR1606" s="83"/>
      <c r="AS1606" s="82">
        <v>0</v>
      </c>
      <c r="AT1606" s="82"/>
      <c r="AU1606" s="83">
        <v>45777</v>
      </c>
      <c r="AV1606" s="82" t="s">
        <v>4979</v>
      </c>
      <c r="AW1606" s="82">
        <v>2</v>
      </c>
      <c r="AX1606" s="83"/>
      <c r="AY1606" s="82" t="s">
        <v>4963</v>
      </c>
      <c r="AZ1606" s="82">
        <v>1</v>
      </c>
      <c r="BA1606" s="82"/>
      <c r="BB1606" s="82"/>
      <c r="BC1606" s="87"/>
      <c r="BD1606" s="87"/>
      <c r="BE1606" s="87"/>
      <c r="BF1606" s="87"/>
      <c r="BG1606" s="82" t="s">
        <v>4888</v>
      </c>
      <c r="BH1606" s="82" t="s">
        <v>8932</v>
      </c>
      <c r="BI1606" s="82"/>
      <c r="BJ1606" s="82"/>
      <c r="BK1606" s="82"/>
      <c r="BL1606" s="86">
        <v>90718801</v>
      </c>
      <c r="BM1606" s="82">
        <v>0.31340000000000001</v>
      </c>
      <c r="BN1606" s="82" t="s">
        <v>4983</v>
      </c>
      <c r="BO1606" s="82"/>
      <c r="BP1606" s="88"/>
      <c r="BQ1606" s="88"/>
      <c r="BR1606" s="88"/>
      <c r="BS1606" s="82"/>
      <c r="BT1606" s="85"/>
    </row>
    <row r="1607" spans="1:72" hidden="1">
      <c r="A1607" s="82" t="s">
        <v>5175</v>
      </c>
      <c r="B1607" s="82" t="s">
        <v>5176</v>
      </c>
      <c r="C1607" s="82" t="s">
        <v>1721</v>
      </c>
      <c r="D1607" s="82" t="s">
        <v>22116</v>
      </c>
      <c r="E1607" s="82" t="s">
        <v>22117</v>
      </c>
      <c r="F1607" s="82" t="s">
        <v>4978</v>
      </c>
      <c r="G1607" s="83"/>
      <c r="H1607" s="84">
        <v>18419</v>
      </c>
      <c r="I1607" s="85"/>
      <c r="J1607" s="82">
        <v>6336</v>
      </c>
      <c r="K1607" s="86">
        <v>0</v>
      </c>
      <c r="L1607" s="82"/>
      <c r="M1607" s="82"/>
      <c r="N1607" s="82"/>
      <c r="O1607" s="82"/>
      <c r="P1607" s="82" t="s">
        <v>22118</v>
      </c>
      <c r="Q1607" s="86"/>
      <c r="R1607" s="82">
        <v>0</v>
      </c>
      <c r="S1607" s="86">
        <v>184190</v>
      </c>
      <c r="T1607" s="83">
        <v>45777</v>
      </c>
      <c r="U1607" s="82">
        <v>100</v>
      </c>
      <c r="V1607" s="82">
        <v>6476</v>
      </c>
      <c r="W1607" s="82" t="s">
        <v>4961</v>
      </c>
      <c r="X1607" s="82">
        <v>6477.2290999999996</v>
      </c>
      <c r="Y1607" s="86">
        <v>119304083.65000001</v>
      </c>
      <c r="Z1607" s="86"/>
      <c r="AA1607" s="82">
        <v>6477.5</v>
      </c>
      <c r="AB1607" s="86">
        <v>-2.1800000000000002</v>
      </c>
      <c r="AC1607" s="86">
        <v>116702784</v>
      </c>
      <c r="AD1607" s="86">
        <v>116702784</v>
      </c>
      <c r="AE1607" s="86">
        <v>0</v>
      </c>
      <c r="AF1607" s="86">
        <v>-2601299.65</v>
      </c>
      <c r="AG1607" s="86">
        <v>4988.8500000000004</v>
      </c>
      <c r="AH1607" s="86">
        <v>-2606288.5</v>
      </c>
      <c r="AI1607" s="86"/>
      <c r="AJ1607" s="86">
        <v>28942787666.290001</v>
      </c>
      <c r="AK1607" s="82">
        <v>0.4032</v>
      </c>
      <c r="AL1607" s="82" t="s">
        <v>22119</v>
      </c>
      <c r="AM1607" s="82" t="s">
        <v>4979</v>
      </c>
      <c r="AN1607" s="82">
        <v>6297</v>
      </c>
      <c r="AO1607" s="82" t="s">
        <v>4993</v>
      </c>
      <c r="AP1607" s="82"/>
      <c r="AQ1607" s="83">
        <v>44712</v>
      </c>
      <c r="AR1607" s="83"/>
      <c r="AS1607" s="82">
        <v>0</v>
      </c>
      <c r="AT1607" s="82"/>
      <c r="AU1607" s="83">
        <v>45777</v>
      </c>
      <c r="AV1607" s="82" t="s">
        <v>4979</v>
      </c>
      <c r="AW1607" s="82">
        <v>10</v>
      </c>
      <c r="AX1607" s="83"/>
      <c r="AY1607" s="82" t="s">
        <v>4963</v>
      </c>
      <c r="AZ1607" s="82">
        <v>1</v>
      </c>
      <c r="BA1607" s="82"/>
      <c r="BB1607" s="82"/>
      <c r="BC1607" s="87"/>
      <c r="BD1607" s="87"/>
      <c r="BE1607" s="87"/>
      <c r="BF1607" s="87"/>
      <c r="BG1607" s="82" t="s">
        <v>4888</v>
      </c>
      <c r="BH1607" s="82" t="s">
        <v>8932</v>
      </c>
      <c r="BI1607" s="82"/>
      <c r="BJ1607" s="82"/>
      <c r="BK1607" s="82"/>
      <c r="BL1607" s="86">
        <v>116702784</v>
      </c>
      <c r="BM1607" s="82">
        <v>0.4032</v>
      </c>
      <c r="BN1607" s="82" t="s">
        <v>4994</v>
      </c>
      <c r="BO1607" s="82"/>
      <c r="BP1607" s="88"/>
      <c r="BQ1607" s="88"/>
      <c r="BR1607" s="88"/>
      <c r="BS1607" s="82"/>
      <c r="BT1607" s="85"/>
    </row>
    <row r="1608" spans="1:72" hidden="1">
      <c r="A1608" s="82" t="s">
        <v>5175</v>
      </c>
      <c r="B1608" s="82" t="s">
        <v>5176</v>
      </c>
      <c r="C1608" s="82" t="s">
        <v>1743</v>
      </c>
      <c r="D1608" s="82" t="s">
        <v>5321</v>
      </c>
      <c r="E1608" s="82" t="s">
        <v>8334</v>
      </c>
      <c r="F1608" s="82" t="s">
        <v>4978</v>
      </c>
      <c r="G1608" s="83"/>
      <c r="H1608" s="84">
        <v>63330</v>
      </c>
      <c r="I1608" s="85"/>
      <c r="J1608" s="82">
        <v>4586.5</v>
      </c>
      <c r="K1608" s="86">
        <v>0</v>
      </c>
      <c r="L1608" s="82"/>
      <c r="M1608" s="82"/>
      <c r="N1608" s="82"/>
      <c r="O1608" s="82"/>
      <c r="P1608" s="82" t="s">
        <v>4981</v>
      </c>
      <c r="Q1608" s="86"/>
      <c r="R1608" s="82">
        <v>0</v>
      </c>
      <c r="S1608" s="86">
        <v>63330</v>
      </c>
      <c r="T1608" s="83">
        <v>45777</v>
      </c>
      <c r="U1608" s="82">
        <v>100</v>
      </c>
      <c r="V1608" s="82">
        <v>68333</v>
      </c>
      <c r="W1608" s="82" t="s">
        <v>4961</v>
      </c>
      <c r="X1608" s="82">
        <v>5219.9286000000002</v>
      </c>
      <c r="Y1608" s="86">
        <v>330578078.55000001</v>
      </c>
      <c r="Z1608" s="86"/>
      <c r="AA1608" s="82">
        <v>4598.1000000000004</v>
      </c>
      <c r="AB1608" s="86">
        <v>-0.25</v>
      </c>
      <c r="AC1608" s="86">
        <v>290463045</v>
      </c>
      <c r="AD1608" s="86">
        <v>290463045</v>
      </c>
      <c r="AE1608" s="86">
        <v>0</v>
      </c>
      <c r="AF1608" s="86">
        <v>-40115033.549999997</v>
      </c>
      <c r="AG1608" s="86">
        <v>-39380405.549999997</v>
      </c>
      <c r="AH1608" s="86">
        <v>-734628</v>
      </c>
      <c r="AI1608" s="86"/>
      <c r="AJ1608" s="86">
        <v>28942787666.290001</v>
      </c>
      <c r="AK1608" s="82">
        <v>1.0036</v>
      </c>
      <c r="AL1608" s="82" t="s">
        <v>8335</v>
      </c>
      <c r="AM1608" s="82" t="s">
        <v>4979</v>
      </c>
      <c r="AN1608" s="82">
        <v>778239</v>
      </c>
      <c r="AO1608" s="82" t="s">
        <v>4982</v>
      </c>
      <c r="AP1608" s="82"/>
      <c r="AQ1608" s="83">
        <v>45589</v>
      </c>
      <c r="AR1608" s="83"/>
      <c r="AS1608" s="82">
        <v>0</v>
      </c>
      <c r="AT1608" s="82"/>
      <c r="AU1608" s="83">
        <v>45777</v>
      </c>
      <c r="AV1608" s="82" t="s">
        <v>4979</v>
      </c>
      <c r="AW1608" s="82">
        <v>1</v>
      </c>
      <c r="AX1608" s="83"/>
      <c r="AY1608" s="82" t="s">
        <v>4963</v>
      </c>
      <c r="AZ1608" s="82">
        <v>1</v>
      </c>
      <c r="BA1608" s="82"/>
      <c r="BB1608" s="82"/>
      <c r="BC1608" s="87"/>
      <c r="BD1608" s="87"/>
      <c r="BE1608" s="87"/>
      <c r="BF1608" s="87"/>
      <c r="BG1608" s="82" t="s">
        <v>4888</v>
      </c>
      <c r="BH1608" s="82" t="s">
        <v>8932</v>
      </c>
      <c r="BI1608" s="82"/>
      <c r="BJ1608" s="82"/>
      <c r="BK1608" s="82"/>
      <c r="BL1608" s="86">
        <v>290463045</v>
      </c>
      <c r="BM1608" s="82">
        <v>1.0036</v>
      </c>
      <c r="BN1608" s="82" t="s">
        <v>4983</v>
      </c>
      <c r="BO1608" s="82"/>
      <c r="BP1608" s="88"/>
      <c r="BQ1608" s="88"/>
      <c r="BR1608" s="88"/>
      <c r="BS1608" s="82"/>
      <c r="BT1608" s="85"/>
    </row>
    <row r="1609" spans="1:72" hidden="1">
      <c r="A1609" s="82" t="s">
        <v>5175</v>
      </c>
      <c r="B1609" s="82" t="s">
        <v>5176</v>
      </c>
      <c r="C1609" s="82" t="s">
        <v>1763</v>
      </c>
      <c r="D1609" s="82" t="s">
        <v>8543</v>
      </c>
      <c r="E1609" s="82" t="s">
        <v>8544</v>
      </c>
      <c r="F1609" s="82" t="s">
        <v>4978</v>
      </c>
      <c r="G1609" s="83"/>
      <c r="H1609" s="84">
        <v>1308379</v>
      </c>
      <c r="I1609" s="85"/>
      <c r="J1609" s="82">
        <v>262.05</v>
      </c>
      <c r="K1609" s="86">
        <v>0</v>
      </c>
      <c r="L1609" s="82"/>
      <c r="M1609" s="82"/>
      <c r="N1609" s="82"/>
      <c r="O1609" s="82"/>
      <c r="P1609" s="82" t="s">
        <v>8279</v>
      </c>
      <c r="Q1609" s="86"/>
      <c r="R1609" s="82">
        <v>0</v>
      </c>
      <c r="S1609" s="86">
        <v>2616758</v>
      </c>
      <c r="T1609" s="83">
        <v>45777</v>
      </c>
      <c r="U1609" s="82">
        <v>100</v>
      </c>
      <c r="V1609" s="82">
        <v>22452</v>
      </c>
      <c r="W1609" s="82" t="s">
        <v>4961</v>
      </c>
      <c r="X1609" s="82">
        <v>276.10250000000002</v>
      </c>
      <c r="Y1609" s="86">
        <v>361246687.74000001</v>
      </c>
      <c r="Z1609" s="86"/>
      <c r="AA1609" s="82">
        <v>261.3</v>
      </c>
      <c r="AB1609" s="86">
        <v>0.28999999999999998</v>
      </c>
      <c r="AC1609" s="86">
        <v>342860716.94999999</v>
      </c>
      <c r="AD1609" s="86">
        <v>342860716.94999999</v>
      </c>
      <c r="AE1609" s="86">
        <v>0</v>
      </c>
      <c r="AF1609" s="86">
        <v>-18385970.789999999</v>
      </c>
      <c r="AG1609" s="86">
        <v>-19367255.039999999</v>
      </c>
      <c r="AH1609" s="86">
        <v>981284.25</v>
      </c>
      <c r="AI1609" s="86"/>
      <c r="AJ1609" s="86">
        <v>28942787666.290001</v>
      </c>
      <c r="AK1609" s="82">
        <v>1.1846000000000001</v>
      </c>
      <c r="AL1609" s="82" t="s">
        <v>8545</v>
      </c>
      <c r="AM1609" s="82" t="s">
        <v>4979</v>
      </c>
      <c r="AN1609" s="82">
        <v>74506</v>
      </c>
      <c r="AO1609" s="82" t="s">
        <v>8280</v>
      </c>
      <c r="AP1609" s="82"/>
      <c r="AQ1609" s="83">
        <v>45488</v>
      </c>
      <c r="AR1609" s="83"/>
      <c r="AS1609" s="82">
        <v>0</v>
      </c>
      <c r="AT1609" s="82"/>
      <c r="AU1609" s="83">
        <v>45777</v>
      </c>
      <c r="AV1609" s="82" t="s">
        <v>4979</v>
      </c>
      <c r="AW1609" s="82">
        <v>2</v>
      </c>
      <c r="AX1609" s="83"/>
      <c r="AY1609" s="82" t="s">
        <v>4963</v>
      </c>
      <c r="AZ1609" s="82">
        <v>1</v>
      </c>
      <c r="BA1609" s="82"/>
      <c r="BB1609" s="82"/>
      <c r="BC1609" s="87"/>
      <c r="BD1609" s="87"/>
      <c r="BE1609" s="87"/>
      <c r="BF1609" s="87"/>
      <c r="BG1609" s="82" t="s">
        <v>4888</v>
      </c>
      <c r="BH1609" s="82" t="s">
        <v>8932</v>
      </c>
      <c r="BI1609" s="82"/>
      <c r="BJ1609" s="82"/>
      <c r="BK1609" s="82"/>
      <c r="BL1609" s="86">
        <v>342860716.94999999</v>
      </c>
      <c r="BM1609" s="82">
        <v>1.1846000000000001</v>
      </c>
      <c r="BN1609" s="82" t="s">
        <v>4964</v>
      </c>
      <c r="BO1609" s="82"/>
      <c r="BP1609" s="88"/>
      <c r="BQ1609" s="88"/>
      <c r="BR1609" s="88"/>
      <c r="BS1609" s="82"/>
      <c r="BT1609" s="85"/>
    </row>
    <row r="1610" spans="1:72" hidden="1">
      <c r="A1610" s="82" t="s">
        <v>5175</v>
      </c>
      <c r="B1610" s="82" t="s">
        <v>5176</v>
      </c>
      <c r="C1610" s="82" t="s">
        <v>1761</v>
      </c>
      <c r="D1610" s="82" t="s">
        <v>5302</v>
      </c>
      <c r="E1610" s="82" t="s">
        <v>8336</v>
      </c>
      <c r="F1610" s="82" t="s">
        <v>4978</v>
      </c>
      <c r="G1610" s="83"/>
      <c r="H1610" s="84">
        <v>33760</v>
      </c>
      <c r="I1610" s="85"/>
      <c r="J1610" s="82">
        <v>2928.8</v>
      </c>
      <c r="K1610" s="86">
        <v>0</v>
      </c>
      <c r="L1610" s="82"/>
      <c r="M1610" s="82"/>
      <c r="N1610" s="82"/>
      <c r="O1610" s="82"/>
      <c r="P1610" s="82" t="s">
        <v>8337</v>
      </c>
      <c r="Q1610" s="86"/>
      <c r="R1610" s="82">
        <v>0</v>
      </c>
      <c r="S1610" s="86">
        <v>168800</v>
      </c>
      <c r="T1610" s="83">
        <v>45777</v>
      </c>
      <c r="U1610" s="82">
        <v>100</v>
      </c>
      <c r="V1610" s="82">
        <v>6678</v>
      </c>
      <c r="W1610" s="82" t="s">
        <v>4961</v>
      </c>
      <c r="X1610" s="82">
        <v>2756.4616999999998</v>
      </c>
      <c r="Y1610" s="86">
        <v>93058147.060000002</v>
      </c>
      <c r="Z1610" s="86"/>
      <c r="AA1610" s="82">
        <v>2909.6</v>
      </c>
      <c r="AB1610" s="86">
        <v>0.66</v>
      </c>
      <c r="AC1610" s="86">
        <v>98876288</v>
      </c>
      <c r="AD1610" s="86">
        <v>98876288</v>
      </c>
      <c r="AE1610" s="86">
        <v>0</v>
      </c>
      <c r="AF1610" s="86">
        <v>5818140.9400000004</v>
      </c>
      <c r="AG1610" s="86">
        <v>5169948.9400000004</v>
      </c>
      <c r="AH1610" s="86">
        <v>648192</v>
      </c>
      <c r="AI1610" s="86"/>
      <c r="AJ1610" s="86">
        <v>28942787666.290001</v>
      </c>
      <c r="AK1610" s="82">
        <v>0.34160000000000001</v>
      </c>
      <c r="AL1610" s="82" t="s">
        <v>8338</v>
      </c>
      <c r="AM1610" s="82" t="s">
        <v>4979</v>
      </c>
      <c r="AN1610" s="82">
        <v>7362</v>
      </c>
      <c r="AO1610" s="82" t="s">
        <v>8339</v>
      </c>
      <c r="AP1610" s="82"/>
      <c r="AQ1610" s="83">
        <v>45120</v>
      </c>
      <c r="AR1610" s="83"/>
      <c r="AS1610" s="82">
        <v>0</v>
      </c>
      <c r="AT1610" s="82"/>
      <c r="AU1610" s="83">
        <v>45777</v>
      </c>
      <c r="AV1610" s="82" t="s">
        <v>4979</v>
      </c>
      <c r="AW1610" s="82">
        <v>5</v>
      </c>
      <c r="AX1610" s="83"/>
      <c r="AY1610" s="82" t="s">
        <v>4963</v>
      </c>
      <c r="AZ1610" s="82">
        <v>1</v>
      </c>
      <c r="BA1610" s="82"/>
      <c r="BB1610" s="82"/>
      <c r="BC1610" s="87"/>
      <c r="BD1610" s="87"/>
      <c r="BE1610" s="87"/>
      <c r="BF1610" s="87"/>
      <c r="BG1610" s="82" t="s">
        <v>4888</v>
      </c>
      <c r="BH1610" s="82" t="s">
        <v>8932</v>
      </c>
      <c r="BI1610" s="82"/>
      <c r="BJ1610" s="82"/>
      <c r="BK1610" s="82"/>
      <c r="BL1610" s="86">
        <v>98876288</v>
      </c>
      <c r="BM1610" s="82">
        <v>0.34160000000000001</v>
      </c>
      <c r="BN1610" s="82" t="s">
        <v>4984</v>
      </c>
      <c r="BO1610" s="82"/>
      <c r="BP1610" s="88"/>
      <c r="BQ1610" s="88"/>
      <c r="BR1610" s="88"/>
      <c r="BS1610" s="82"/>
      <c r="BT1610" s="85"/>
    </row>
    <row r="1611" spans="1:72" hidden="1">
      <c r="A1611" s="82" t="s">
        <v>5175</v>
      </c>
      <c r="B1611" s="82" t="s">
        <v>5176</v>
      </c>
      <c r="C1611" s="82" t="s">
        <v>9078</v>
      </c>
      <c r="D1611" s="82" t="s">
        <v>12439</v>
      </c>
      <c r="E1611" s="82" t="s">
        <v>12440</v>
      </c>
      <c r="F1611" s="82" t="s">
        <v>4978</v>
      </c>
      <c r="G1611" s="83"/>
      <c r="H1611" s="84">
        <v>193929</v>
      </c>
      <c r="I1611" s="85"/>
      <c r="J1611" s="82">
        <v>1274.7</v>
      </c>
      <c r="K1611" s="86">
        <v>0</v>
      </c>
      <c r="L1611" s="82"/>
      <c r="M1611" s="82"/>
      <c r="N1611" s="82"/>
      <c r="O1611" s="82"/>
      <c r="P1611" s="82" t="s">
        <v>12441</v>
      </c>
      <c r="Q1611" s="86"/>
      <c r="R1611" s="82">
        <v>0</v>
      </c>
      <c r="S1611" s="86">
        <v>387858</v>
      </c>
      <c r="T1611" s="83">
        <v>45777</v>
      </c>
      <c r="U1611" s="82">
        <v>100</v>
      </c>
      <c r="V1611" s="82">
        <v>175946</v>
      </c>
      <c r="W1611" s="82" t="s">
        <v>4961</v>
      </c>
      <c r="X1611" s="82">
        <v>1100</v>
      </c>
      <c r="Y1611" s="86">
        <v>213321900</v>
      </c>
      <c r="Z1611" s="86"/>
      <c r="AA1611" s="82">
        <v>1362.1</v>
      </c>
      <c r="AB1611" s="86">
        <v>-6.42</v>
      </c>
      <c r="AC1611" s="86">
        <v>247201296.30000001</v>
      </c>
      <c r="AD1611" s="86">
        <v>247201296.30000001</v>
      </c>
      <c r="AE1611" s="86">
        <v>0</v>
      </c>
      <c r="AF1611" s="86">
        <v>33879396.299999997</v>
      </c>
      <c r="AG1611" s="86">
        <v>50828790.899999999</v>
      </c>
      <c r="AH1611" s="86">
        <v>-16949394.600000001</v>
      </c>
      <c r="AI1611" s="86"/>
      <c r="AJ1611" s="86">
        <v>28942787666.290001</v>
      </c>
      <c r="AK1611" s="82">
        <v>0.85409999999999997</v>
      </c>
      <c r="AL1611" s="82" t="s">
        <v>12442</v>
      </c>
      <c r="AM1611" s="82" t="s">
        <v>4979</v>
      </c>
      <c r="AN1611" s="82">
        <v>799804</v>
      </c>
      <c r="AO1611" s="82" t="s">
        <v>4986</v>
      </c>
      <c r="AP1611" s="82"/>
      <c r="AQ1611" s="83"/>
      <c r="AR1611" s="83"/>
      <c r="AS1611" s="82">
        <v>0</v>
      </c>
      <c r="AT1611" s="82"/>
      <c r="AU1611" s="83">
        <v>45777</v>
      </c>
      <c r="AV1611" s="82" t="s">
        <v>4979</v>
      </c>
      <c r="AW1611" s="82">
        <v>2</v>
      </c>
      <c r="AX1611" s="83"/>
      <c r="AY1611" s="82" t="s">
        <v>4963</v>
      </c>
      <c r="AZ1611" s="82">
        <v>1</v>
      </c>
      <c r="BA1611" s="82"/>
      <c r="BB1611" s="82"/>
      <c r="BC1611" s="87"/>
      <c r="BD1611" s="87"/>
      <c r="BE1611" s="87"/>
      <c r="BF1611" s="87"/>
      <c r="BG1611" s="82" t="s">
        <v>4888</v>
      </c>
      <c r="BH1611" s="82" t="s">
        <v>8932</v>
      </c>
      <c r="BI1611" s="82"/>
      <c r="BJ1611" s="82"/>
      <c r="BK1611" s="82"/>
      <c r="BL1611" s="86">
        <v>247201296.30000001</v>
      </c>
      <c r="BM1611" s="82">
        <v>0.85409999999999997</v>
      </c>
      <c r="BN1611" s="82" t="s">
        <v>4980</v>
      </c>
      <c r="BO1611" s="82"/>
      <c r="BP1611" s="88"/>
      <c r="BQ1611" s="88"/>
      <c r="BR1611" s="88"/>
      <c r="BS1611" s="82"/>
      <c r="BT1611" s="85"/>
    </row>
    <row r="1612" spans="1:72" hidden="1">
      <c r="A1612" s="82" t="s">
        <v>5175</v>
      </c>
      <c r="B1612" s="82" t="s">
        <v>5176</v>
      </c>
      <c r="C1612" s="82" t="s">
        <v>1835</v>
      </c>
      <c r="D1612" s="82" t="s">
        <v>5274</v>
      </c>
      <c r="E1612" s="82" t="s">
        <v>8549</v>
      </c>
      <c r="F1612" s="82" t="s">
        <v>4978</v>
      </c>
      <c r="G1612" s="83"/>
      <c r="H1612" s="84">
        <v>29046</v>
      </c>
      <c r="I1612" s="85"/>
      <c r="J1612" s="82">
        <v>12257</v>
      </c>
      <c r="K1612" s="86">
        <v>0</v>
      </c>
      <c r="L1612" s="82"/>
      <c r="M1612" s="82"/>
      <c r="N1612" s="82"/>
      <c r="O1612" s="82"/>
      <c r="P1612" s="82" t="s">
        <v>8337</v>
      </c>
      <c r="Q1612" s="86"/>
      <c r="R1612" s="82">
        <v>0</v>
      </c>
      <c r="S1612" s="86">
        <v>145230</v>
      </c>
      <c r="T1612" s="83">
        <v>45777</v>
      </c>
      <c r="U1612" s="82">
        <v>100</v>
      </c>
      <c r="V1612" s="82">
        <v>6683</v>
      </c>
      <c r="W1612" s="82" t="s">
        <v>4961</v>
      </c>
      <c r="X1612" s="82">
        <v>12641.8102</v>
      </c>
      <c r="Y1612" s="86">
        <v>367194019.04000002</v>
      </c>
      <c r="Z1612" s="86"/>
      <c r="AA1612" s="82">
        <v>11841</v>
      </c>
      <c r="AB1612" s="86">
        <v>3.51</v>
      </c>
      <c r="AC1612" s="86">
        <v>356016822</v>
      </c>
      <c r="AD1612" s="86">
        <v>356016822</v>
      </c>
      <c r="AE1612" s="86">
        <v>0</v>
      </c>
      <c r="AF1612" s="86">
        <v>-11177197.039999999</v>
      </c>
      <c r="AG1612" s="86">
        <v>-23260333.039999999</v>
      </c>
      <c r="AH1612" s="86">
        <v>12083136</v>
      </c>
      <c r="AI1612" s="86"/>
      <c r="AJ1612" s="86">
        <v>28942787666.290001</v>
      </c>
      <c r="AK1612" s="82">
        <v>1.2301</v>
      </c>
      <c r="AL1612" s="82" t="s">
        <v>8550</v>
      </c>
      <c r="AM1612" s="82" t="s">
        <v>4979</v>
      </c>
      <c r="AN1612" s="82">
        <v>7395</v>
      </c>
      <c r="AO1612" s="82" t="s">
        <v>8339</v>
      </c>
      <c r="AP1612" s="82"/>
      <c r="AQ1612" s="83">
        <v>45505</v>
      </c>
      <c r="AR1612" s="83"/>
      <c r="AS1612" s="82">
        <v>0</v>
      </c>
      <c r="AT1612" s="82"/>
      <c r="AU1612" s="83">
        <v>45777</v>
      </c>
      <c r="AV1612" s="82" t="s">
        <v>4979</v>
      </c>
      <c r="AW1612" s="82">
        <v>5</v>
      </c>
      <c r="AX1612" s="83"/>
      <c r="AY1612" s="82" t="s">
        <v>4963</v>
      </c>
      <c r="AZ1612" s="82">
        <v>1</v>
      </c>
      <c r="BA1612" s="82"/>
      <c r="BB1612" s="82"/>
      <c r="BC1612" s="87"/>
      <c r="BD1612" s="87"/>
      <c r="BE1612" s="87"/>
      <c r="BF1612" s="87"/>
      <c r="BG1612" s="82" t="s">
        <v>4888</v>
      </c>
      <c r="BH1612" s="82" t="s">
        <v>8932</v>
      </c>
      <c r="BI1612" s="82"/>
      <c r="BJ1612" s="82"/>
      <c r="BK1612" s="82"/>
      <c r="BL1612" s="86">
        <v>356016822</v>
      </c>
      <c r="BM1612" s="82">
        <v>1.2301</v>
      </c>
      <c r="BN1612" s="82" t="s">
        <v>4984</v>
      </c>
      <c r="BO1612" s="82"/>
      <c r="BP1612" s="88"/>
      <c r="BQ1612" s="88"/>
      <c r="BR1612" s="88"/>
      <c r="BS1612" s="82"/>
      <c r="BT1612" s="85"/>
    </row>
    <row r="1613" spans="1:72" hidden="1">
      <c r="A1613" s="82" t="s">
        <v>5175</v>
      </c>
      <c r="B1613" s="82" t="s">
        <v>5176</v>
      </c>
      <c r="C1613" s="82" t="s">
        <v>1886</v>
      </c>
      <c r="D1613" s="82" t="s">
        <v>5565</v>
      </c>
      <c r="E1613" s="82" t="s">
        <v>8638</v>
      </c>
      <c r="F1613" s="82" t="s">
        <v>4978</v>
      </c>
      <c r="G1613" s="83"/>
      <c r="H1613" s="84">
        <v>210705</v>
      </c>
      <c r="I1613" s="85"/>
      <c r="J1613" s="82">
        <v>1305</v>
      </c>
      <c r="K1613" s="86">
        <v>0</v>
      </c>
      <c r="L1613" s="82"/>
      <c r="M1613" s="82"/>
      <c r="N1613" s="82"/>
      <c r="O1613" s="82"/>
      <c r="P1613" s="82" t="s">
        <v>8532</v>
      </c>
      <c r="Q1613" s="86"/>
      <c r="R1613" s="82">
        <v>0</v>
      </c>
      <c r="S1613" s="86">
        <v>421410</v>
      </c>
      <c r="T1613" s="83">
        <v>45777</v>
      </c>
      <c r="U1613" s="82">
        <v>100</v>
      </c>
      <c r="V1613" s="82">
        <v>15324</v>
      </c>
      <c r="W1613" s="82" t="s">
        <v>4961</v>
      </c>
      <c r="X1613" s="82">
        <v>924.99649999999997</v>
      </c>
      <c r="Y1613" s="86">
        <v>194901382.19</v>
      </c>
      <c r="Z1613" s="86"/>
      <c r="AA1613" s="82">
        <v>1306.8</v>
      </c>
      <c r="AB1613" s="86">
        <v>-0.14000000000000001</v>
      </c>
      <c r="AC1613" s="86">
        <v>274970025</v>
      </c>
      <c r="AD1613" s="86">
        <v>274970025</v>
      </c>
      <c r="AE1613" s="86">
        <v>0</v>
      </c>
      <c r="AF1613" s="86">
        <v>80068642.810000002</v>
      </c>
      <c r="AG1613" s="86">
        <v>80447911.810000002</v>
      </c>
      <c r="AH1613" s="86">
        <v>-379269</v>
      </c>
      <c r="AI1613" s="86"/>
      <c r="AJ1613" s="86">
        <v>28942787666.290001</v>
      </c>
      <c r="AK1613" s="82">
        <v>0.95</v>
      </c>
      <c r="AL1613" s="82" t="s">
        <v>8639</v>
      </c>
      <c r="AM1613" s="82" t="s">
        <v>4979</v>
      </c>
      <c r="AN1613" s="82">
        <v>73289</v>
      </c>
      <c r="AO1613" s="82" t="s">
        <v>8534</v>
      </c>
      <c r="AP1613" s="82"/>
      <c r="AQ1613" s="83"/>
      <c r="AR1613" s="83"/>
      <c r="AS1613" s="82">
        <v>0</v>
      </c>
      <c r="AT1613" s="82"/>
      <c r="AU1613" s="83">
        <v>45777</v>
      </c>
      <c r="AV1613" s="82" t="s">
        <v>4979</v>
      </c>
      <c r="AW1613" s="82">
        <v>2</v>
      </c>
      <c r="AX1613" s="83"/>
      <c r="AY1613" s="82" t="s">
        <v>4963</v>
      </c>
      <c r="AZ1613" s="82">
        <v>1</v>
      </c>
      <c r="BA1613" s="82"/>
      <c r="BB1613" s="82"/>
      <c r="BC1613" s="87"/>
      <c r="BD1613" s="87"/>
      <c r="BE1613" s="87"/>
      <c r="BF1613" s="87"/>
      <c r="BG1613" s="82" t="s">
        <v>4888</v>
      </c>
      <c r="BH1613" s="82" t="s">
        <v>8932</v>
      </c>
      <c r="BI1613" s="82"/>
      <c r="BJ1613" s="82"/>
      <c r="BK1613" s="82"/>
      <c r="BL1613" s="86">
        <v>274970025</v>
      </c>
      <c r="BM1613" s="82">
        <v>0.95</v>
      </c>
      <c r="BN1613" s="82" t="s">
        <v>4964</v>
      </c>
      <c r="BO1613" s="82"/>
      <c r="BP1613" s="88"/>
      <c r="BQ1613" s="88"/>
      <c r="BR1613" s="88"/>
      <c r="BS1613" s="82"/>
      <c r="BT1613" s="85"/>
    </row>
    <row r="1614" spans="1:72" hidden="1">
      <c r="A1614" s="82" t="s">
        <v>5175</v>
      </c>
      <c r="B1614" s="82" t="s">
        <v>5176</v>
      </c>
      <c r="C1614" s="82" t="s">
        <v>2133</v>
      </c>
      <c r="D1614" s="82" t="s">
        <v>5455</v>
      </c>
      <c r="E1614" s="82" t="s">
        <v>8899</v>
      </c>
      <c r="F1614" s="82" t="s">
        <v>4978</v>
      </c>
      <c r="G1614" s="83"/>
      <c r="H1614" s="84">
        <v>225041</v>
      </c>
      <c r="I1614" s="85"/>
      <c r="J1614" s="82">
        <v>410.75</v>
      </c>
      <c r="K1614" s="86">
        <v>0</v>
      </c>
      <c r="L1614" s="82"/>
      <c r="M1614" s="82"/>
      <c r="N1614" s="82"/>
      <c r="O1614" s="82"/>
      <c r="P1614" s="82" t="s">
        <v>8769</v>
      </c>
      <c r="Q1614" s="86"/>
      <c r="R1614" s="82">
        <v>0</v>
      </c>
      <c r="S1614" s="86">
        <v>2250410</v>
      </c>
      <c r="T1614" s="83">
        <v>45777</v>
      </c>
      <c r="U1614" s="82">
        <v>100</v>
      </c>
      <c r="V1614" s="82">
        <v>9796</v>
      </c>
      <c r="W1614" s="82" t="s">
        <v>4961</v>
      </c>
      <c r="X1614" s="82">
        <v>472.48660000000001</v>
      </c>
      <c r="Y1614" s="86">
        <v>106328863.34999999</v>
      </c>
      <c r="Z1614" s="86"/>
      <c r="AA1614" s="82">
        <v>404.45</v>
      </c>
      <c r="AB1614" s="86">
        <v>1.56</v>
      </c>
      <c r="AC1614" s="86">
        <v>92435590.75</v>
      </c>
      <c r="AD1614" s="86">
        <v>92435590.75</v>
      </c>
      <c r="AE1614" s="86">
        <v>0</v>
      </c>
      <c r="AF1614" s="86">
        <v>-13893272.6</v>
      </c>
      <c r="AG1614" s="86">
        <v>-15311030.9</v>
      </c>
      <c r="AH1614" s="86">
        <v>1417758.3</v>
      </c>
      <c r="AI1614" s="86"/>
      <c r="AJ1614" s="86">
        <v>28942787666.290001</v>
      </c>
      <c r="AK1614" s="82">
        <v>0.31940000000000002</v>
      </c>
      <c r="AL1614" s="82" t="s">
        <v>8900</v>
      </c>
      <c r="AM1614" s="82" t="s">
        <v>4979</v>
      </c>
      <c r="AN1614" s="82">
        <v>71831</v>
      </c>
      <c r="AO1614" s="82" t="s">
        <v>8771</v>
      </c>
      <c r="AP1614" s="82"/>
      <c r="AQ1614" s="83">
        <v>45702</v>
      </c>
      <c r="AR1614" s="83"/>
      <c r="AS1614" s="82">
        <v>0</v>
      </c>
      <c r="AT1614" s="82"/>
      <c r="AU1614" s="83">
        <v>45777</v>
      </c>
      <c r="AV1614" s="82" t="s">
        <v>4979</v>
      </c>
      <c r="AW1614" s="82">
        <v>10</v>
      </c>
      <c r="AX1614" s="83"/>
      <c r="AY1614" s="82" t="s">
        <v>4963</v>
      </c>
      <c r="AZ1614" s="82">
        <v>1</v>
      </c>
      <c r="BA1614" s="82"/>
      <c r="BB1614" s="82"/>
      <c r="BC1614" s="87"/>
      <c r="BD1614" s="87"/>
      <c r="BE1614" s="87"/>
      <c r="BF1614" s="87"/>
      <c r="BG1614" s="82" t="s">
        <v>4888</v>
      </c>
      <c r="BH1614" s="82" t="s">
        <v>8932</v>
      </c>
      <c r="BI1614" s="82"/>
      <c r="BJ1614" s="82"/>
      <c r="BK1614" s="82"/>
      <c r="BL1614" s="86">
        <v>92435590.75</v>
      </c>
      <c r="BM1614" s="82">
        <v>0.31940000000000002</v>
      </c>
      <c r="BN1614" s="82" t="s">
        <v>4975</v>
      </c>
      <c r="BO1614" s="82"/>
      <c r="BP1614" s="88"/>
      <c r="BQ1614" s="88"/>
      <c r="BR1614" s="88"/>
      <c r="BS1614" s="82"/>
      <c r="BT1614" s="85"/>
    </row>
    <row r="1615" spans="1:72" hidden="1">
      <c r="A1615" s="82" t="s">
        <v>5175</v>
      </c>
      <c r="B1615" s="82" t="s">
        <v>5176</v>
      </c>
      <c r="C1615" s="82" t="s">
        <v>2178</v>
      </c>
      <c r="D1615" s="82" t="s">
        <v>5531</v>
      </c>
      <c r="E1615" s="82" t="s">
        <v>8787</v>
      </c>
      <c r="F1615" s="82" t="s">
        <v>4978</v>
      </c>
      <c r="G1615" s="83"/>
      <c r="H1615" s="84">
        <v>6651</v>
      </c>
      <c r="I1615" s="85"/>
      <c r="J1615" s="82">
        <v>45615</v>
      </c>
      <c r="K1615" s="86">
        <v>0</v>
      </c>
      <c r="L1615" s="82"/>
      <c r="M1615" s="82"/>
      <c r="N1615" s="82"/>
      <c r="O1615" s="82"/>
      <c r="P1615" s="82" t="s">
        <v>5066</v>
      </c>
      <c r="Q1615" s="86"/>
      <c r="R1615" s="82">
        <v>0</v>
      </c>
      <c r="S1615" s="86">
        <v>66510</v>
      </c>
      <c r="T1615" s="83">
        <v>45777</v>
      </c>
      <c r="U1615" s="82">
        <v>100</v>
      </c>
      <c r="V1615" s="82">
        <v>16646</v>
      </c>
      <c r="W1615" s="82" t="s">
        <v>4961</v>
      </c>
      <c r="X1615" s="82">
        <v>40405.250699999997</v>
      </c>
      <c r="Y1615" s="86">
        <v>268735322.45999998</v>
      </c>
      <c r="Z1615" s="86"/>
      <c r="AA1615" s="82">
        <v>45000</v>
      </c>
      <c r="AB1615" s="86">
        <v>1.37</v>
      </c>
      <c r="AC1615" s="86">
        <v>303385365</v>
      </c>
      <c r="AD1615" s="86">
        <v>303385365</v>
      </c>
      <c r="AE1615" s="86">
        <v>0</v>
      </c>
      <c r="AF1615" s="86">
        <v>34650042.539999999</v>
      </c>
      <c r="AG1615" s="86">
        <v>30559677.539999999</v>
      </c>
      <c r="AH1615" s="86">
        <v>4090365</v>
      </c>
      <c r="AI1615" s="86"/>
      <c r="AJ1615" s="86">
        <v>28942787666.290001</v>
      </c>
      <c r="AK1615" s="82">
        <v>1.0482</v>
      </c>
      <c r="AL1615" s="82" t="s">
        <v>8788</v>
      </c>
      <c r="AM1615" s="82" t="s">
        <v>4979</v>
      </c>
      <c r="AN1615" s="82">
        <v>7626</v>
      </c>
      <c r="AO1615" s="82" t="s">
        <v>5067</v>
      </c>
      <c r="AP1615" s="82"/>
      <c r="AQ1615" s="83">
        <v>45700</v>
      </c>
      <c r="AR1615" s="83"/>
      <c r="AS1615" s="82">
        <v>0</v>
      </c>
      <c r="AT1615" s="82"/>
      <c r="AU1615" s="83">
        <v>45777</v>
      </c>
      <c r="AV1615" s="82" t="s">
        <v>4979</v>
      </c>
      <c r="AW1615" s="82">
        <v>10</v>
      </c>
      <c r="AX1615" s="83"/>
      <c r="AY1615" s="82" t="s">
        <v>4963</v>
      </c>
      <c r="AZ1615" s="82">
        <v>1</v>
      </c>
      <c r="BA1615" s="82"/>
      <c r="BB1615" s="82"/>
      <c r="BC1615" s="87"/>
      <c r="BD1615" s="87"/>
      <c r="BE1615" s="87"/>
      <c r="BF1615" s="87"/>
      <c r="BG1615" s="82" t="s">
        <v>4888</v>
      </c>
      <c r="BH1615" s="82" t="s">
        <v>8932</v>
      </c>
      <c r="BI1615" s="82"/>
      <c r="BJ1615" s="82"/>
      <c r="BK1615" s="82"/>
      <c r="BL1615" s="86">
        <v>303385365</v>
      </c>
      <c r="BM1615" s="82">
        <v>1.0482</v>
      </c>
      <c r="BN1615" s="82" t="s">
        <v>5068</v>
      </c>
      <c r="BO1615" s="82"/>
      <c r="BP1615" s="88"/>
      <c r="BQ1615" s="88"/>
      <c r="BR1615" s="88"/>
      <c r="BS1615" s="82"/>
      <c r="BT1615" s="85"/>
    </row>
    <row r="1616" spans="1:72" hidden="1">
      <c r="A1616" s="82" t="s">
        <v>5175</v>
      </c>
      <c r="B1616" s="82" t="s">
        <v>5176</v>
      </c>
      <c r="C1616" s="82" t="s">
        <v>9131</v>
      </c>
      <c r="D1616" s="82" t="s">
        <v>5439</v>
      </c>
      <c r="E1616" s="82" t="s">
        <v>8849</v>
      </c>
      <c r="F1616" s="82" t="s">
        <v>4978</v>
      </c>
      <c r="G1616" s="83"/>
      <c r="H1616" s="84">
        <v>31721</v>
      </c>
      <c r="I1616" s="85"/>
      <c r="J1616" s="82">
        <v>5321.5</v>
      </c>
      <c r="K1616" s="86">
        <v>0</v>
      </c>
      <c r="L1616" s="82"/>
      <c r="M1616" s="82"/>
      <c r="N1616" s="82"/>
      <c r="O1616" s="82"/>
      <c r="P1616" s="82" t="s">
        <v>4981</v>
      </c>
      <c r="Q1616" s="86"/>
      <c r="R1616" s="82">
        <v>0</v>
      </c>
      <c r="S1616" s="86">
        <v>158605</v>
      </c>
      <c r="T1616" s="83">
        <v>45777</v>
      </c>
      <c r="U1616" s="82">
        <v>100</v>
      </c>
      <c r="V1616" s="82">
        <v>168412</v>
      </c>
      <c r="W1616" s="82" t="s">
        <v>4961</v>
      </c>
      <c r="X1616" s="82">
        <v>6010.7226000000001</v>
      </c>
      <c r="Y1616" s="86">
        <v>190666130.84</v>
      </c>
      <c r="Z1616" s="86"/>
      <c r="AA1616" s="82">
        <v>5404</v>
      </c>
      <c r="AB1616" s="86">
        <v>-1.53</v>
      </c>
      <c r="AC1616" s="86">
        <v>168803301.5</v>
      </c>
      <c r="AD1616" s="86">
        <v>168803301.5</v>
      </c>
      <c r="AE1616" s="86">
        <v>0</v>
      </c>
      <c r="AF1616" s="86">
        <v>-21862829.34</v>
      </c>
      <c r="AG1616" s="86">
        <v>-19245846.84</v>
      </c>
      <c r="AH1616" s="86">
        <v>-2616982.5</v>
      </c>
      <c r="AI1616" s="86"/>
      <c r="AJ1616" s="86">
        <v>28942787666.290001</v>
      </c>
      <c r="AK1616" s="82">
        <v>0.58320000000000005</v>
      </c>
      <c r="AL1616" s="82" t="s">
        <v>8850</v>
      </c>
      <c r="AM1616" s="82" t="s">
        <v>4979</v>
      </c>
      <c r="AN1616" s="82">
        <v>73490</v>
      </c>
      <c r="AO1616" s="82" t="s">
        <v>4982</v>
      </c>
      <c r="AP1616" s="82"/>
      <c r="AQ1616" s="83">
        <v>45687</v>
      </c>
      <c r="AR1616" s="83"/>
      <c r="AS1616" s="82">
        <v>0</v>
      </c>
      <c r="AT1616" s="82"/>
      <c r="AU1616" s="83">
        <v>45777</v>
      </c>
      <c r="AV1616" s="82" t="s">
        <v>4979</v>
      </c>
      <c r="AW1616" s="82">
        <v>5</v>
      </c>
      <c r="AX1616" s="83"/>
      <c r="AY1616" s="82" t="s">
        <v>4963</v>
      </c>
      <c r="AZ1616" s="82">
        <v>1</v>
      </c>
      <c r="BA1616" s="82"/>
      <c r="BB1616" s="82"/>
      <c r="BC1616" s="87"/>
      <c r="BD1616" s="87"/>
      <c r="BE1616" s="87"/>
      <c r="BF1616" s="87"/>
      <c r="BG1616" s="82" t="s">
        <v>4888</v>
      </c>
      <c r="BH1616" s="82" t="s">
        <v>8932</v>
      </c>
      <c r="BI1616" s="82"/>
      <c r="BJ1616" s="82"/>
      <c r="BK1616" s="82"/>
      <c r="BL1616" s="86">
        <v>168803301.5</v>
      </c>
      <c r="BM1616" s="82">
        <v>0.58320000000000005</v>
      </c>
      <c r="BN1616" s="82" t="s">
        <v>4983</v>
      </c>
      <c r="BO1616" s="82"/>
      <c r="BP1616" s="88"/>
      <c r="BQ1616" s="88"/>
      <c r="BR1616" s="88"/>
      <c r="BS1616" s="82"/>
      <c r="BT1616" s="85"/>
    </row>
    <row r="1617" spans="1:72" hidden="1">
      <c r="A1617" s="82" t="s">
        <v>5175</v>
      </c>
      <c r="B1617" s="82" t="s">
        <v>5176</v>
      </c>
      <c r="C1617" s="82" t="s">
        <v>2232</v>
      </c>
      <c r="D1617" s="82" t="s">
        <v>3369</v>
      </c>
      <c r="E1617" s="82" t="s">
        <v>8310</v>
      </c>
      <c r="F1617" s="82" t="s">
        <v>4978</v>
      </c>
      <c r="G1617" s="83"/>
      <c r="H1617" s="84">
        <v>1174714</v>
      </c>
      <c r="I1617" s="85"/>
      <c r="J1617" s="82">
        <v>407.4</v>
      </c>
      <c r="K1617" s="86">
        <v>0</v>
      </c>
      <c r="L1617" s="82"/>
      <c r="M1617" s="82"/>
      <c r="N1617" s="82"/>
      <c r="O1617" s="82"/>
      <c r="P1617" s="82" t="s">
        <v>8287</v>
      </c>
      <c r="Q1617" s="86"/>
      <c r="R1617" s="82">
        <v>0</v>
      </c>
      <c r="S1617" s="86">
        <v>11747140</v>
      </c>
      <c r="T1617" s="83">
        <v>45777</v>
      </c>
      <c r="U1617" s="82">
        <v>100</v>
      </c>
      <c r="V1617" s="82">
        <v>6732</v>
      </c>
      <c r="W1617" s="82" t="s">
        <v>4961</v>
      </c>
      <c r="X1617" s="82">
        <v>199.04050000000001</v>
      </c>
      <c r="Y1617" s="86">
        <v>233815681.63999999</v>
      </c>
      <c r="Z1617" s="86"/>
      <c r="AA1617" s="82">
        <v>413.5</v>
      </c>
      <c r="AB1617" s="86">
        <v>-1.48</v>
      </c>
      <c r="AC1617" s="86">
        <v>478578483.60000002</v>
      </c>
      <c r="AD1617" s="86">
        <v>478578483.60000002</v>
      </c>
      <c r="AE1617" s="86">
        <v>0</v>
      </c>
      <c r="AF1617" s="86">
        <v>244762801.96000001</v>
      </c>
      <c r="AG1617" s="86">
        <v>251928557.36000001</v>
      </c>
      <c r="AH1617" s="86">
        <v>-7165755.4000000004</v>
      </c>
      <c r="AI1617" s="86"/>
      <c r="AJ1617" s="86">
        <v>28942787666.290001</v>
      </c>
      <c r="AK1617" s="82">
        <v>1.6535</v>
      </c>
      <c r="AL1617" s="82" t="s">
        <v>8559</v>
      </c>
      <c r="AM1617" s="82" t="s">
        <v>4979</v>
      </c>
      <c r="AN1617" s="82">
        <v>7708</v>
      </c>
      <c r="AO1617" s="82" t="s">
        <v>8280</v>
      </c>
      <c r="AP1617" s="82"/>
      <c r="AQ1617" s="83">
        <v>45734</v>
      </c>
      <c r="AR1617" s="83"/>
      <c r="AS1617" s="82">
        <v>0</v>
      </c>
      <c r="AT1617" s="82"/>
      <c r="AU1617" s="83">
        <v>45777</v>
      </c>
      <c r="AV1617" s="82" t="s">
        <v>4979</v>
      </c>
      <c r="AW1617" s="82">
        <v>10</v>
      </c>
      <c r="AX1617" s="83"/>
      <c r="AY1617" s="82" t="s">
        <v>4963</v>
      </c>
      <c r="AZ1617" s="82">
        <v>1</v>
      </c>
      <c r="BA1617" s="82"/>
      <c r="BB1617" s="82"/>
      <c r="BC1617" s="87"/>
      <c r="BD1617" s="87"/>
      <c r="BE1617" s="87"/>
      <c r="BF1617" s="87"/>
      <c r="BG1617" s="82" t="s">
        <v>4888</v>
      </c>
      <c r="BH1617" s="82" t="s">
        <v>8932</v>
      </c>
      <c r="BI1617" s="82"/>
      <c r="BJ1617" s="82"/>
      <c r="BK1617" s="82"/>
      <c r="BL1617" s="86">
        <v>478578483.60000002</v>
      </c>
      <c r="BM1617" s="82">
        <v>1.6535</v>
      </c>
      <c r="BN1617" s="82" t="s">
        <v>4964</v>
      </c>
      <c r="BO1617" s="82"/>
      <c r="BP1617" s="88"/>
      <c r="BQ1617" s="88"/>
      <c r="BR1617" s="88"/>
      <c r="BS1617" s="82"/>
      <c r="BT1617" s="85"/>
    </row>
    <row r="1618" spans="1:72" hidden="1">
      <c r="A1618" s="82" t="s">
        <v>5175</v>
      </c>
      <c r="B1618" s="82" t="s">
        <v>5176</v>
      </c>
      <c r="C1618" s="82" t="s">
        <v>2315</v>
      </c>
      <c r="D1618" s="82" t="s">
        <v>8915</v>
      </c>
      <c r="E1618" s="82" t="s">
        <v>8916</v>
      </c>
      <c r="F1618" s="82" t="s">
        <v>4978</v>
      </c>
      <c r="G1618" s="83"/>
      <c r="H1618" s="84">
        <v>266999</v>
      </c>
      <c r="I1618" s="85"/>
      <c r="J1618" s="82">
        <v>1375.1</v>
      </c>
      <c r="K1618" s="86">
        <v>0</v>
      </c>
      <c r="L1618" s="82"/>
      <c r="M1618" s="82"/>
      <c r="N1618" s="82"/>
      <c r="O1618" s="82"/>
      <c r="P1618" s="82" t="s">
        <v>5007</v>
      </c>
      <c r="Q1618" s="86"/>
      <c r="R1618" s="82">
        <v>0</v>
      </c>
      <c r="S1618" s="86">
        <v>2669990</v>
      </c>
      <c r="T1618" s="83">
        <v>45777</v>
      </c>
      <c r="U1618" s="82">
        <v>100</v>
      </c>
      <c r="V1618" s="82">
        <v>22641</v>
      </c>
      <c r="W1618" s="82" t="s">
        <v>4961</v>
      </c>
      <c r="X1618" s="82">
        <v>1706.0717</v>
      </c>
      <c r="Y1618" s="86">
        <v>455519436.57999998</v>
      </c>
      <c r="Z1618" s="86"/>
      <c r="AA1618" s="82">
        <v>1380</v>
      </c>
      <c r="AB1618" s="86">
        <v>-0.36</v>
      </c>
      <c r="AC1618" s="86">
        <v>367150324.89999998</v>
      </c>
      <c r="AD1618" s="86">
        <v>367150324.89999998</v>
      </c>
      <c r="AE1618" s="86">
        <v>0</v>
      </c>
      <c r="AF1618" s="86">
        <v>-88369111.680000007</v>
      </c>
      <c r="AG1618" s="86">
        <v>-87060816.579999998</v>
      </c>
      <c r="AH1618" s="86">
        <v>-1308295.1000000001</v>
      </c>
      <c r="AI1618" s="86"/>
      <c r="AJ1618" s="86">
        <v>28942787666.290001</v>
      </c>
      <c r="AK1618" s="82">
        <v>1.2685</v>
      </c>
      <c r="AL1618" s="82" t="s">
        <v>8917</v>
      </c>
      <c r="AM1618" s="82" t="s">
        <v>4979</v>
      </c>
      <c r="AN1618" s="82">
        <v>74538</v>
      </c>
      <c r="AO1618" s="82" t="s">
        <v>5008</v>
      </c>
      <c r="AP1618" s="82"/>
      <c r="AQ1618" s="83">
        <v>45555</v>
      </c>
      <c r="AR1618" s="83"/>
      <c r="AS1618" s="82">
        <v>0</v>
      </c>
      <c r="AT1618" s="82"/>
      <c r="AU1618" s="83">
        <v>45777</v>
      </c>
      <c r="AV1618" s="82" t="s">
        <v>4979</v>
      </c>
      <c r="AW1618" s="82">
        <v>10</v>
      </c>
      <c r="AX1618" s="83"/>
      <c r="AY1618" s="82" t="s">
        <v>4963</v>
      </c>
      <c r="AZ1618" s="82">
        <v>1</v>
      </c>
      <c r="BA1618" s="82"/>
      <c r="BB1618" s="82"/>
      <c r="BC1618" s="87"/>
      <c r="BD1618" s="87"/>
      <c r="BE1618" s="87"/>
      <c r="BF1618" s="87"/>
      <c r="BG1618" s="82" t="s">
        <v>4888</v>
      </c>
      <c r="BH1618" s="82" t="s">
        <v>8932</v>
      </c>
      <c r="BI1618" s="82"/>
      <c r="BJ1618" s="82"/>
      <c r="BK1618" s="82"/>
      <c r="BL1618" s="86">
        <v>367150324.89999998</v>
      </c>
      <c r="BM1618" s="82">
        <v>1.2685</v>
      </c>
      <c r="BN1618" s="82" t="s">
        <v>5008</v>
      </c>
      <c r="BO1618" s="82"/>
      <c r="BP1618" s="88"/>
      <c r="BQ1618" s="88"/>
      <c r="BR1618" s="88"/>
      <c r="BS1618" s="82"/>
      <c r="BT1618" s="85"/>
    </row>
    <row r="1619" spans="1:72" hidden="1">
      <c r="A1619" s="82" t="s">
        <v>5175</v>
      </c>
      <c r="B1619" s="82" t="s">
        <v>5176</v>
      </c>
      <c r="C1619" s="82" t="s">
        <v>2239</v>
      </c>
      <c r="D1619" s="82" t="s">
        <v>22122</v>
      </c>
      <c r="E1619" s="82" t="s">
        <v>22123</v>
      </c>
      <c r="F1619" s="82" t="s">
        <v>4978</v>
      </c>
      <c r="G1619" s="83"/>
      <c r="H1619" s="84">
        <v>19540</v>
      </c>
      <c r="I1619" s="85"/>
      <c r="J1619" s="82">
        <v>14243</v>
      </c>
      <c r="K1619" s="86">
        <v>0</v>
      </c>
      <c r="L1619" s="82"/>
      <c r="M1619" s="82"/>
      <c r="N1619" s="82"/>
      <c r="O1619" s="82"/>
      <c r="P1619" s="82" t="s">
        <v>5005</v>
      </c>
      <c r="Q1619" s="86"/>
      <c r="R1619" s="82">
        <v>0</v>
      </c>
      <c r="S1619" s="86">
        <v>195400</v>
      </c>
      <c r="T1619" s="83">
        <v>45777</v>
      </c>
      <c r="U1619" s="82">
        <v>100</v>
      </c>
      <c r="V1619" s="82">
        <v>6735</v>
      </c>
      <c r="W1619" s="82" t="s">
        <v>4961</v>
      </c>
      <c r="X1619" s="82">
        <v>13834.4373</v>
      </c>
      <c r="Y1619" s="86">
        <v>270324904.25999999</v>
      </c>
      <c r="Z1619" s="86"/>
      <c r="AA1619" s="82">
        <v>14360</v>
      </c>
      <c r="AB1619" s="86">
        <v>-0.81</v>
      </c>
      <c r="AC1619" s="86">
        <v>278308220</v>
      </c>
      <c r="AD1619" s="86">
        <v>278308220</v>
      </c>
      <c r="AE1619" s="86">
        <v>0</v>
      </c>
      <c r="AF1619" s="86">
        <v>7983315.7400000002</v>
      </c>
      <c r="AG1619" s="86">
        <v>10269495.74</v>
      </c>
      <c r="AH1619" s="86">
        <v>-2286180</v>
      </c>
      <c r="AI1619" s="86"/>
      <c r="AJ1619" s="86">
        <v>28942787666.290001</v>
      </c>
      <c r="AK1619" s="82">
        <v>0.96160000000000001</v>
      </c>
      <c r="AL1619" s="82" t="s">
        <v>22124</v>
      </c>
      <c r="AM1619" s="82" t="s">
        <v>4979</v>
      </c>
      <c r="AN1619" s="82">
        <v>7741</v>
      </c>
      <c r="AO1619" s="82" t="s">
        <v>5006</v>
      </c>
      <c r="AP1619" s="82"/>
      <c r="AQ1619" s="83">
        <v>43787</v>
      </c>
      <c r="AR1619" s="83"/>
      <c r="AS1619" s="82">
        <v>0</v>
      </c>
      <c r="AT1619" s="82"/>
      <c r="AU1619" s="83">
        <v>45777</v>
      </c>
      <c r="AV1619" s="82" t="s">
        <v>4979</v>
      </c>
      <c r="AW1619" s="82">
        <v>10</v>
      </c>
      <c r="AX1619" s="83"/>
      <c r="AY1619" s="82" t="s">
        <v>4963</v>
      </c>
      <c r="AZ1619" s="82">
        <v>1</v>
      </c>
      <c r="BA1619" s="82"/>
      <c r="BB1619" s="82"/>
      <c r="BC1619" s="87"/>
      <c r="BD1619" s="87"/>
      <c r="BE1619" s="87"/>
      <c r="BF1619" s="87"/>
      <c r="BG1619" s="82" t="s">
        <v>4888</v>
      </c>
      <c r="BH1619" s="82" t="s">
        <v>8932</v>
      </c>
      <c r="BI1619" s="82"/>
      <c r="BJ1619" s="82"/>
      <c r="BK1619" s="82"/>
      <c r="BL1619" s="86">
        <v>278308220</v>
      </c>
      <c r="BM1619" s="82">
        <v>0.96160000000000001</v>
      </c>
      <c r="BN1619" s="82" t="s">
        <v>4980</v>
      </c>
      <c r="BO1619" s="82"/>
      <c r="BP1619" s="88"/>
      <c r="BQ1619" s="88"/>
      <c r="BR1619" s="88"/>
      <c r="BS1619" s="82"/>
      <c r="BT1619" s="85"/>
    </row>
    <row r="1620" spans="1:72" hidden="1">
      <c r="A1620" s="82" t="s">
        <v>5175</v>
      </c>
      <c r="B1620" s="82" t="s">
        <v>5176</v>
      </c>
      <c r="C1620" s="82" t="s">
        <v>21111</v>
      </c>
      <c r="D1620" s="82" t="s">
        <v>21267</v>
      </c>
      <c r="E1620" s="82" t="s">
        <v>21268</v>
      </c>
      <c r="F1620" s="82" t="s">
        <v>4978</v>
      </c>
      <c r="G1620" s="83"/>
      <c r="H1620" s="84">
        <v>236340</v>
      </c>
      <c r="I1620" s="85"/>
      <c r="J1620" s="82">
        <v>340.2</v>
      </c>
      <c r="K1620" s="86">
        <v>0</v>
      </c>
      <c r="L1620" s="82"/>
      <c r="M1620" s="82"/>
      <c r="N1620" s="82"/>
      <c r="O1620" s="82"/>
      <c r="P1620" s="82" t="s">
        <v>5039</v>
      </c>
      <c r="Q1620" s="86"/>
      <c r="R1620" s="82">
        <v>0</v>
      </c>
      <c r="S1620" s="86">
        <v>2363400</v>
      </c>
      <c r="T1620" s="83">
        <v>45777</v>
      </c>
      <c r="U1620" s="82">
        <v>100</v>
      </c>
      <c r="V1620" s="82">
        <v>180480</v>
      </c>
      <c r="W1620" s="82" t="s">
        <v>4961</v>
      </c>
      <c r="X1620" s="82">
        <v>425</v>
      </c>
      <c r="Y1620" s="86">
        <v>100444500</v>
      </c>
      <c r="Z1620" s="86"/>
      <c r="AA1620" s="82">
        <v>353.55</v>
      </c>
      <c r="AB1620" s="86">
        <v>-3.78</v>
      </c>
      <c r="AC1620" s="86">
        <v>80402868</v>
      </c>
      <c r="AD1620" s="86">
        <v>80402868</v>
      </c>
      <c r="AE1620" s="86">
        <v>0</v>
      </c>
      <c r="AF1620" s="86">
        <v>-20041632</v>
      </c>
      <c r="AG1620" s="86">
        <v>-16886493</v>
      </c>
      <c r="AH1620" s="86">
        <v>-3155139</v>
      </c>
      <c r="AI1620" s="86"/>
      <c r="AJ1620" s="86">
        <v>28942787666.290001</v>
      </c>
      <c r="AK1620" s="82">
        <v>0.27779999999999999</v>
      </c>
      <c r="AL1620" s="82" t="s">
        <v>21269</v>
      </c>
      <c r="AM1620" s="82" t="s">
        <v>4979</v>
      </c>
      <c r="AN1620" s="82">
        <v>800581</v>
      </c>
      <c r="AO1620" s="82" t="s">
        <v>5041</v>
      </c>
      <c r="AP1620" s="82"/>
      <c r="AQ1620" s="83"/>
      <c r="AR1620" s="83"/>
      <c r="AS1620" s="82">
        <v>0</v>
      </c>
      <c r="AT1620" s="82"/>
      <c r="AU1620" s="83">
        <v>45777</v>
      </c>
      <c r="AV1620" s="82" t="s">
        <v>4979</v>
      </c>
      <c r="AW1620" s="82">
        <v>10</v>
      </c>
      <c r="AX1620" s="83"/>
      <c r="AY1620" s="82" t="s">
        <v>4963</v>
      </c>
      <c r="AZ1620" s="82">
        <v>1</v>
      </c>
      <c r="BA1620" s="82"/>
      <c r="BB1620" s="82"/>
      <c r="BC1620" s="87"/>
      <c r="BD1620" s="87"/>
      <c r="BE1620" s="87"/>
      <c r="BF1620" s="87"/>
      <c r="BG1620" s="82" t="s">
        <v>4888</v>
      </c>
      <c r="BH1620" s="82" t="s">
        <v>8932</v>
      </c>
      <c r="BI1620" s="82"/>
      <c r="BJ1620" s="82"/>
      <c r="BK1620" s="82"/>
      <c r="BL1620" s="86">
        <v>80402868</v>
      </c>
      <c r="BM1620" s="82">
        <v>0.27779999999999999</v>
      </c>
      <c r="BN1620" s="82" t="s">
        <v>5002</v>
      </c>
      <c r="BO1620" s="82"/>
      <c r="BP1620" s="88"/>
      <c r="BQ1620" s="88"/>
      <c r="BR1620" s="88"/>
      <c r="BS1620" s="82"/>
      <c r="BT1620" s="85"/>
    </row>
    <row r="1621" spans="1:72" hidden="1">
      <c r="A1621" s="82" t="s">
        <v>5175</v>
      </c>
      <c r="B1621" s="82" t="s">
        <v>5176</v>
      </c>
      <c r="C1621" s="82" t="s">
        <v>2415</v>
      </c>
      <c r="D1621" s="82" t="s">
        <v>5357</v>
      </c>
      <c r="E1621" s="82" t="s">
        <v>8316</v>
      </c>
      <c r="F1621" s="82" t="s">
        <v>4978</v>
      </c>
      <c r="G1621" s="83"/>
      <c r="H1621" s="84">
        <v>1608375</v>
      </c>
      <c r="I1621" s="85"/>
      <c r="J1621" s="82">
        <v>420.1</v>
      </c>
      <c r="K1621" s="86">
        <v>0</v>
      </c>
      <c r="L1621" s="82"/>
      <c r="M1621" s="82"/>
      <c r="N1621" s="82"/>
      <c r="O1621" s="82"/>
      <c r="P1621" s="82" t="s">
        <v>8287</v>
      </c>
      <c r="Q1621" s="86"/>
      <c r="R1621" s="82">
        <v>0</v>
      </c>
      <c r="S1621" s="86">
        <v>16083750</v>
      </c>
      <c r="T1621" s="83">
        <v>45777</v>
      </c>
      <c r="U1621" s="82">
        <v>100</v>
      </c>
      <c r="V1621" s="82">
        <v>6758</v>
      </c>
      <c r="W1621" s="82" t="s">
        <v>4961</v>
      </c>
      <c r="X1621" s="82">
        <v>264.40469999999999</v>
      </c>
      <c r="Y1621" s="86">
        <v>425261956.06999999</v>
      </c>
      <c r="Z1621" s="86"/>
      <c r="AA1621" s="82">
        <v>430.4</v>
      </c>
      <c r="AB1621" s="86">
        <v>-2.39</v>
      </c>
      <c r="AC1621" s="86">
        <v>675678337.5</v>
      </c>
      <c r="AD1621" s="86">
        <v>675678337.5</v>
      </c>
      <c r="AE1621" s="86">
        <v>0</v>
      </c>
      <c r="AF1621" s="86">
        <v>250416381.43000001</v>
      </c>
      <c r="AG1621" s="86">
        <v>266982643.93000001</v>
      </c>
      <c r="AH1621" s="86">
        <v>-16566262.5</v>
      </c>
      <c r="AI1621" s="86"/>
      <c r="AJ1621" s="86">
        <v>28942787666.290001</v>
      </c>
      <c r="AK1621" s="82">
        <v>2.3344999999999998</v>
      </c>
      <c r="AL1621" s="82" t="s">
        <v>8738</v>
      </c>
      <c r="AM1621" s="82" t="s">
        <v>4979</v>
      </c>
      <c r="AN1621" s="82">
        <v>7881</v>
      </c>
      <c r="AO1621" s="82" t="s">
        <v>8280</v>
      </c>
      <c r="AP1621" s="82"/>
      <c r="AQ1621" s="83">
        <v>45741</v>
      </c>
      <c r="AR1621" s="83"/>
      <c r="AS1621" s="82">
        <v>0</v>
      </c>
      <c r="AT1621" s="82"/>
      <c r="AU1621" s="83">
        <v>45777</v>
      </c>
      <c r="AV1621" s="82" t="s">
        <v>4979</v>
      </c>
      <c r="AW1621" s="82">
        <v>10</v>
      </c>
      <c r="AX1621" s="83"/>
      <c r="AY1621" s="82" t="s">
        <v>4963</v>
      </c>
      <c r="AZ1621" s="82">
        <v>1</v>
      </c>
      <c r="BA1621" s="82"/>
      <c r="BB1621" s="82"/>
      <c r="BC1621" s="87"/>
      <c r="BD1621" s="87"/>
      <c r="BE1621" s="87"/>
      <c r="BF1621" s="87"/>
      <c r="BG1621" s="82" t="s">
        <v>4888</v>
      </c>
      <c r="BH1621" s="82" t="s">
        <v>8932</v>
      </c>
      <c r="BI1621" s="82"/>
      <c r="BJ1621" s="82"/>
      <c r="BK1621" s="82"/>
      <c r="BL1621" s="86">
        <v>675678337.5</v>
      </c>
      <c r="BM1621" s="82">
        <v>2.3344999999999998</v>
      </c>
      <c r="BN1621" s="82" t="s">
        <v>4964</v>
      </c>
      <c r="BO1621" s="82"/>
      <c r="BP1621" s="88"/>
      <c r="BQ1621" s="88"/>
      <c r="BR1621" s="88"/>
      <c r="BS1621" s="82"/>
      <c r="BT1621" s="85"/>
    </row>
    <row r="1622" spans="1:72" hidden="1">
      <c r="A1622" s="82" t="s">
        <v>5175</v>
      </c>
      <c r="B1622" s="82" t="s">
        <v>5176</v>
      </c>
      <c r="C1622" s="82" t="s">
        <v>2425</v>
      </c>
      <c r="D1622" s="82" t="s">
        <v>3359</v>
      </c>
      <c r="E1622" s="82" t="s">
        <v>8342</v>
      </c>
      <c r="F1622" s="82" t="s">
        <v>4978</v>
      </c>
      <c r="G1622" s="83"/>
      <c r="H1622" s="84">
        <v>424022</v>
      </c>
      <c r="I1622" s="85"/>
      <c r="J1622" s="82">
        <v>1405</v>
      </c>
      <c r="K1622" s="86">
        <v>0</v>
      </c>
      <c r="L1622" s="82"/>
      <c r="M1622" s="82"/>
      <c r="N1622" s="82"/>
      <c r="O1622" s="82"/>
      <c r="P1622" s="82" t="s">
        <v>8294</v>
      </c>
      <c r="Q1622" s="86"/>
      <c r="R1622" s="82">
        <v>0</v>
      </c>
      <c r="S1622" s="86">
        <v>4240220</v>
      </c>
      <c r="T1622" s="83">
        <v>45777</v>
      </c>
      <c r="U1622" s="82">
        <v>100</v>
      </c>
      <c r="V1622" s="82">
        <v>6749</v>
      </c>
      <c r="W1622" s="82" t="s">
        <v>4961</v>
      </c>
      <c r="X1622" s="82">
        <v>952.89059999999995</v>
      </c>
      <c r="Y1622" s="86">
        <v>404046581.56</v>
      </c>
      <c r="Z1622" s="86"/>
      <c r="AA1622" s="82">
        <v>1399.7</v>
      </c>
      <c r="AB1622" s="86">
        <v>0.38</v>
      </c>
      <c r="AC1622" s="86">
        <v>595750910</v>
      </c>
      <c r="AD1622" s="86">
        <v>595750910</v>
      </c>
      <c r="AE1622" s="86">
        <v>0</v>
      </c>
      <c r="AF1622" s="86">
        <v>191704328.44</v>
      </c>
      <c r="AG1622" s="86">
        <v>189457011.84</v>
      </c>
      <c r="AH1622" s="86">
        <v>2247316.6</v>
      </c>
      <c r="AI1622" s="86"/>
      <c r="AJ1622" s="86">
        <v>28942787666.290001</v>
      </c>
      <c r="AK1622" s="82">
        <v>2.0583999999999998</v>
      </c>
      <c r="AL1622" s="82" t="s">
        <v>8343</v>
      </c>
      <c r="AM1622" s="82" t="s">
        <v>4979</v>
      </c>
      <c r="AN1622" s="82">
        <v>7842</v>
      </c>
      <c r="AO1622" s="82" t="s">
        <v>8295</v>
      </c>
      <c r="AP1622" s="82"/>
      <c r="AQ1622" s="83">
        <v>45520</v>
      </c>
      <c r="AR1622" s="83"/>
      <c r="AS1622" s="82">
        <v>0</v>
      </c>
      <c r="AT1622" s="82"/>
      <c r="AU1622" s="83">
        <v>45777</v>
      </c>
      <c r="AV1622" s="82" t="s">
        <v>4979</v>
      </c>
      <c r="AW1622" s="82">
        <v>10</v>
      </c>
      <c r="AX1622" s="83"/>
      <c r="AY1622" s="82" t="s">
        <v>4963</v>
      </c>
      <c r="AZ1622" s="82">
        <v>1</v>
      </c>
      <c r="BA1622" s="82"/>
      <c r="BB1622" s="82"/>
      <c r="BC1622" s="87"/>
      <c r="BD1622" s="87"/>
      <c r="BE1622" s="87"/>
      <c r="BF1622" s="87"/>
      <c r="BG1622" s="82" t="s">
        <v>4888</v>
      </c>
      <c r="BH1622" s="82" t="s">
        <v>8932</v>
      </c>
      <c r="BI1622" s="82"/>
      <c r="BJ1622" s="82"/>
      <c r="BK1622" s="82"/>
      <c r="BL1622" s="86">
        <v>595750910</v>
      </c>
      <c r="BM1622" s="82">
        <v>2.0583999999999998</v>
      </c>
      <c r="BN1622" s="82" t="s">
        <v>4975</v>
      </c>
      <c r="BO1622" s="82"/>
      <c r="BP1622" s="88"/>
      <c r="BQ1622" s="88"/>
      <c r="BR1622" s="88"/>
      <c r="BS1622" s="82"/>
      <c r="BT1622" s="85"/>
    </row>
    <row r="1623" spans="1:72" hidden="1">
      <c r="A1623" s="82" t="s">
        <v>5175</v>
      </c>
      <c r="B1623" s="82" t="s">
        <v>5176</v>
      </c>
      <c r="C1623" s="82" t="s">
        <v>2590</v>
      </c>
      <c r="D1623" s="82" t="s">
        <v>5501</v>
      </c>
      <c r="E1623" s="82" t="s">
        <v>8739</v>
      </c>
      <c r="F1623" s="82" t="s">
        <v>4978</v>
      </c>
      <c r="G1623" s="83"/>
      <c r="H1623" s="84">
        <v>124216</v>
      </c>
      <c r="I1623" s="85"/>
      <c r="J1623" s="82">
        <v>3472.9</v>
      </c>
      <c r="K1623" s="86">
        <v>0</v>
      </c>
      <c r="L1623" s="82"/>
      <c r="M1623" s="82"/>
      <c r="N1623" s="82"/>
      <c r="O1623" s="82"/>
      <c r="P1623" s="82" t="s">
        <v>5003</v>
      </c>
      <c r="Q1623" s="86"/>
      <c r="R1623" s="82">
        <v>0</v>
      </c>
      <c r="S1623" s="86">
        <v>248432</v>
      </c>
      <c r="T1623" s="83">
        <v>45777</v>
      </c>
      <c r="U1623" s="82">
        <v>100</v>
      </c>
      <c r="V1623" s="82">
        <v>6555</v>
      </c>
      <c r="W1623" s="82" t="s">
        <v>4961</v>
      </c>
      <c r="X1623" s="82">
        <v>2506.0762</v>
      </c>
      <c r="Y1623" s="86">
        <v>311294761.51999998</v>
      </c>
      <c r="Z1623" s="86"/>
      <c r="AA1623" s="82">
        <v>3282.8</v>
      </c>
      <c r="AB1623" s="86">
        <v>5.79</v>
      </c>
      <c r="AC1623" s="86">
        <v>431389746.39999998</v>
      </c>
      <c r="AD1623" s="86">
        <v>431389746.39999998</v>
      </c>
      <c r="AE1623" s="86">
        <v>0</v>
      </c>
      <c r="AF1623" s="86">
        <v>120094984.88</v>
      </c>
      <c r="AG1623" s="86">
        <v>96481523.280000001</v>
      </c>
      <c r="AH1623" s="86">
        <v>23613461.600000001</v>
      </c>
      <c r="AI1623" s="86"/>
      <c r="AJ1623" s="86">
        <v>28942787666.290001</v>
      </c>
      <c r="AK1623" s="82">
        <v>1.4904999999999999</v>
      </c>
      <c r="AL1623" s="82" t="s">
        <v>8740</v>
      </c>
      <c r="AM1623" s="82" t="s">
        <v>4979</v>
      </c>
      <c r="AN1623" s="82">
        <v>6651</v>
      </c>
      <c r="AO1623" s="82" t="s">
        <v>5004</v>
      </c>
      <c r="AP1623" s="82"/>
      <c r="AQ1623" s="83">
        <v>45769</v>
      </c>
      <c r="AR1623" s="83"/>
      <c r="AS1623" s="82">
        <v>0</v>
      </c>
      <c r="AT1623" s="82"/>
      <c r="AU1623" s="83">
        <v>45777</v>
      </c>
      <c r="AV1623" s="82" t="s">
        <v>4979</v>
      </c>
      <c r="AW1623" s="82">
        <v>2</v>
      </c>
      <c r="AX1623" s="83"/>
      <c r="AY1623" s="82" t="s">
        <v>4963</v>
      </c>
      <c r="AZ1623" s="82">
        <v>1</v>
      </c>
      <c r="BA1623" s="82"/>
      <c r="BB1623" s="82"/>
      <c r="BC1623" s="87"/>
      <c r="BD1623" s="87"/>
      <c r="BE1623" s="87"/>
      <c r="BF1623" s="87"/>
      <c r="BG1623" s="82" t="s">
        <v>4888</v>
      </c>
      <c r="BH1623" s="82" t="s">
        <v>8932</v>
      </c>
      <c r="BI1623" s="82"/>
      <c r="BJ1623" s="82"/>
      <c r="BK1623" s="82"/>
      <c r="BL1623" s="86">
        <v>431389746.39999998</v>
      </c>
      <c r="BM1623" s="82">
        <v>1.4904999999999999</v>
      </c>
      <c r="BN1623" s="82" t="s">
        <v>4984</v>
      </c>
      <c r="BO1623" s="82"/>
      <c r="BP1623" s="88"/>
      <c r="BQ1623" s="88"/>
      <c r="BR1623" s="88"/>
      <c r="BS1623" s="82"/>
      <c r="BT1623" s="85"/>
    </row>
    <row r="1624" spans="1:72" hidden="1">
      <c r="A1624" s="82" t="s">
        <v>5175</v>
      </c>
      <c r="B1624" s="82" t="s">
        <v>5176</v>
      </c>
      <c r="C1624" s="82" t="s">
        <v>2593</v>
      </c>
      <c r="D1624" s="82" t="s">
        <v>8830</v>
      </c>
      <c r="E1624" s="82" t="s">
        <v>8831</v>
      </c>
      <c r="F1624" s="82" t="s">
        <v>4978</v>
      </c>
      <c r="G1624" s="83"/>
      <c r="H1624" s="84">
        <v>420897</v>
      </c>
      <c r="I1624" s="85"/>
      <c r="J1624" s="82">
        <v>575.5</v>
      </c>
      <c r="K1624" s="86">
        <v>0</v>
      </c>
      <c r="L1624" s="82"/>
      <c r="M1624" s="82"/>
      <c r="N1624" s="82"/>
      <c r="O1624" s="82"/>
      <c r="P1624" s="82" t="s">
        <v>5039</v>
      </c>
      <c r="Q1624" s="86"/>
      <c r="R1624" s="82">
        <v>0</v>
      </c>
      <c r="S1624" s="86">
        <v>841794</v>
      </c>
      <c r="T1624" s="83">
        <v>45777</v>
      </c>
      <c r="U1624" s="82">
        <v>100</v>
      </c>
      <c r="V1624" s="82">
        <v>164974</v>
      </c>
      <c r="W1624" s="82" t="s">
        <v>4961</v>
      </c>
      <c r="X1624" s="82">
        <v>589.73860000000002</v>
      </c>
      <c r="Y1624" s="86">
        <v>248219196.38</v>
      </c>
      <c r="Z1624" s="86"/>
      <c r="AA1624" s="82">
        <v>599.35</v>
      </c>
      <c r="AB1624" s="86">
        <v>-3.98</v>
      </c>
      <c r="AC1624" s="86">
        <v>242226223.5</v>
      </c>
      <c r="AD1624" s="86">
        <v>242226223.5</v>
      </c>
      <c r="AE1624" s="86">
        <v>0</v>
      </c>
      <c r="AF1624" s="86">
        <v>-5992972.8799999999</v>
      </c>
      <c r="AG1624" s="86">
        <v>4045420.57</v>
      </c>
      <c r="AH1624" s="86">
        <v>-10038393.449999999</v>
      </c>
      <c r="AI1624" s="86"/>
      <c r="AJ1624" s="86">
        <v>28942787666.290001</v>
      </c>
      <c r="AK1624" s="82">
        <v>0.83689999999999998</v>
      </c>
      <c r="AL1624" s="82" t="s">
        <v>8832</v>
      </c>
      <c r="AM1624" s="82" t="s">
        <v>4979</v>
      </c>
      <c r="AN1624" s="82">
        <v>797930</v>
      </c>
      <c r="AO1624" s="82" t="s">
        <v>5041</v>
      </c>
      <c r="AP1624" s="82"/>
      <c r="AQ1624" s="83"/>
      <c r="AR1624" s="83"/>
      <c r="AS1624" s="82">
        <v>0</v>
      </c>
      <c r="AT1624" s="82"/>
      <c r="AU1624" s="83">
        <v>45777</v>
      </c>
      <c r="AV1624" s="82" t="s">
        <v>4979</v>
      </c>
      <c r="AW1624" s="82">
        <v>2</v>
      </c>
      <c r="AX1624" s="83"/>
      <c r="AY1624" s="82" t="s">
        <v>4963</v>
      </c>
      <c r="AZ1624" s="82">
        <v>1</v>
      </c>
      <c r="BA1624" s="82"/>
      <c r="BB1624" s="82"/>
      <c r="BC1624" s="87"/>
      <c r="BD1624" s="87"/>
      <c r="BE1624" s="87"/>
      <c r="BF1624" s="87"/>
      <c r="BG1624" s="82" t="s">
        <v>4888</v>
      </c>
      <c r="BH1624" s="82" t="s">
        <v>8932</v>
      </c>
      <c r="BI1624" s="82"/>
      <c r="BJ1624" s="82"/>
      <c r="BK1624" s="82"/>
      <c r="BL1624" s="86">
        <v>242226223.5</v>
      </c>
      <c r="BM1624" s="82">
        <v>0.83689999999999998</v>
      </c>
      <c r="BN1624" s="82" t="s">
        <v>5002</v>
      </c>
      <c r="BO1624" s="82"/>
      <c r="BP1624" s="88"/>
      <c r="BQ1624" s="88"/>
      <c r="BR1624" s="88"/>
      <c r="BS1624" s="82"/>
      <c r="BT1624" s="85"/>
    </row>
    <row r="1625" spans="1:72" hidden="1">
      <c r="A1625" s="82" t="s">
        <v>5175</v>
      </c>
      <c r="B1625" s="82" t="s">
        <v>5176</v>
      </c>
      <c r="C1625" s="82" t="s">
        <v>2637</v>
      </c>
      <c r="D1625" s="82" t="s">
        <v>6452</v>
      </c>
      <c r="E1625" s="82" t="s">
        <v>9107</v>
      </c>
      <c r="F1625" s="82" t="s">
        <v>4978</v>
      </c>
      <c r="G1625" s="83"/>
      <c r="H1625" s="84">
        <v>1149080</v>
      </c>
      <c r="I1625" s="85"/>
      <c r="J1625" s="82">
        <v>840.75</v>
      </c>
      <c r="K1625" s="86">
        <v>0</v>
      </c>
      <c r="L1625" s="82"/>
      <c r="M1625" s="82"/>
      <c r="N1625" s="82"/>
      <c r="O1625" s="82"/>
      <c r="P1625" s="82" t="s">
        <v>5131</v>
      </c>
      <c r="Q1625" s="86"/>
      <c r="R1625" s="82">
        <v>0</v>
      </c>
      <c r="S1625" s="86">
        <v>11490800</v>
      </c>
      <c r="T1625" s="83">
        <v>45777</v>
      </c>
      <c r="U1625" s="82">
        <v>100</v>
      </c>
      <c r="V1625" s="82">
        <v>168162</v>
      </c>
      <c r="W1625" s="82" t="s">
        <v>4961</v>
      </c>
      <c r="X1625" s="82">
        <v>225.02090000000001</v>
      </c>
      <c r="Y1625" s="86">
        <v>258567062.96000001</v>
      </c>
      <c r="Z1625" s="86"/>
      <c r="AA1625" s="82">
        <v>876.05</v>
      </c>
      <c r="AB1625" s="86">
        <v>-4.03</v>
      </c>
      <c r="AC1625" s="86">
        <v>966089010</v>
      </c>
      <c r="AD1625" s="86">
        <v>966089010</v>
      </c>
      <c r="AE1625" s="86">
        <v>0</v>
      </c>
      <c r="AF1625" s="86">
        <v>707521947.03999996</v>
      </c>
      <c r="AG1625" s="86">
        <v>748084471.03999996</v>
      </c>
      <c r="AH1625" s="86">
        <v>-40562524</v>
      </c>
      <c r="AI1625" s="86"/>
      <c r="AJ1625" s="86">
        <v>28942787666.290001</v>
      </c>
      <c r="AK1625" s="82">
        <v>3.3378999999999999</v>
      </c>
      <c r="AL1625" s="82" t="s">
        <v>9108</v>
      </c>
      <c r="AM1625" s="82" t="s">
        <v>4979</v>
      </c>
      <c r="AN1625" s="82">
        <v>798339</v>
      </c>
      <c r="AO1625" s="82" t="s">
        <v>5015</v>
      </c>
      <c r="AP1625" s="82"/>
      <c r="AQ1625" s="83">
        <v>45555</v>
      </c>
      <c r="AR1625" s="83"/>
      <c r="AS1625" s="82">
        <v>0</v>
      </c>
      <c r="AT1625" s="82"/>
      <c r="AU1625" s="83">
        <v>45777</v>
      </c>
      <c r="AV1625" s="82" t="s">
        <v>4979</v>
      </c>
      <c r="AW1625" s="82">
        <v>10</v>
      </c>
      <c r="AX1625" s="83"/>
      <c r="AY1625" s="82" t="s">
        <v>4963</v>
      </c>
      <c r="AZ1625" s="82">
        <v>1</v>
      </c>
      <c r="BA1625" s="82"/>
      <c r="BB1625" s="82"/>
      <c r="BC1625" s="87"/>
      <c r="BD1625" s="87"/>
      <c r="BE1625" s="87"/>
      <c r="BF1625" s="87"/>
      <c r="BG1625" s="82" t="s">
        <v>4888</v>
      </c>
      <c r="BH1625" s="82" t="s">
        <v>8932</v>
      </c>
      <c r="BI1625" s="82"/>
      <c r="BJ1625" s="82"/>
      <c r="BK1625" s="82"/>
      <c r="BL1625" s="86">
        <v>966089010</v>
      </c>
      <c r="BM1625" s="82">
        <v>3.3378999999999999</v>
      </c>
      <c r="BN1625" s="82" t="s">
        <v>5002</v>
      </c>
      <c r="BO1625" s="82"/>
      <c r="BP1625" s="88"/>
      <c r="BQ1625" s="88"/>
      <c r="BR1625" s="88"/>
      <c r="BS1625" s="82"/>
      <c r="BT1625" s="85"/>
    </row>
    <row r="1626" spans="1:72" hidden="1">
      <c r="A1626" s="82" t="s">
        <v>5175</v>
      </c>
      <c r="B1626" s="82" t="s">
        <v>5176</v>
      </c>
      <c r="C1626" s="82" t="s">
        <v>20720</v>
      </c>
      <c r="D1626" s="82" t="s">
        <v>3375</v>
      </c>
      <c r="E1626" s="82" t="s">
        <v>8384</v>
      </c>
      <c r="F1626" s="82" t="s">
        <v>4978</v>
      </c>
      <c r="G1626" s="83"/>
      <c r="H1626" s="84">
        <v>676891</v>
      </c>
      <c r="I1626" s="85"/>
      <c r="J1626" s="82">
        <v>611.70000000000005</v>
      </c>
      <c r="K1626" s="86">
        <v>0</v>
      </c>
      <c r="L1626" s="82"/>
      <c r="M1626" s="82"/>
      <c r="N1626" s="82"/>
      <c r="O1626" s="82"/>
      <c r="P1626" s="82" t="s">
        <v>8279</v>
      </c>
      <c r="Q1626" s="86"/>
      <c r="R1626" s="82">
        <v>0</v>
      </c>
      <c r="S1626" s="86">
        <v>1353782</v>
      </c>
      <c r="T1626" s="83">
        <v>45777</v>
      </c>
      <c r="U1626" s="82">
        <v>100</v>
      </c>
      <c r="V1626" s="82">
        <v>179185</v>
      </c>
      <c r="W1626" s="82" t="s">
        <v>4961</v>
      </c>
      <c r="X1626" s="82">
        <v>317.11189999999999</v>
      </c>
      <c r="Y1626" s="86">
        <v>214650191.61000001</v>
      </c>
      <c r="Z1626" s="86"/>
      <c r="AA1626" s="82">
        <v>614.70000000000005</v>
      </c>
      <c r="AB1626" s="86">
        <v>-0.49</v>
      </c>
      <c r="AC1626" s="86">
        <v>414054224.69999999</v>
      </c>
      <c r="AD1626" s="86">
        <v>414054224.69999999</v>
      </c>
      <c r="AE1626" s="86">
        <v>0</v>
      </c>
      <c r="AF1626" s="86">
        <v>199404033.09</v>
      </c>
      <c r="AG1626" s="86">
        <v>201434706.09</v>
      </c>
      <c r="AH1626" s="86">
        <v>-2030673</v>
      </c>
      <c r="AI1626" s="86"/>
      <c r="AJ1626" s="86">
        <v>28942787666.290001</v>
      </c>
      <c r="AK1626" s="82">
        <v>1.4306000000000001</v>
      </c>
      <c r="AL1626" s="82" t="s">
        <v>8938</v>
      </c>
      <c r="AM1626" s="82" t="s">
        <v>4979</v>
      </c>
      <c r="AN1626" s="82">
        <v>8001</v>
      </c>
      <c r="AO1626" s="82" t="s">
        <v>8280</v>
      </c>
      <c r="AP1626" s="82"/>
      <c r="AQ1626" s="83">
        <v>45687</v>
      </c>
      <c r="AR1626" s="83"/>
      <c r="AS1626" s="82">
        <v>0</v>
      </c>
      <c r="AT1626" s="82"/>
      <c r="AU1626" s="83">
        <v>45777</v>
      </c>
      <c r="AV1626" s="82" t="s">
        <v>4979</v>
      </c>
      <c r="AW1626" s="82">
        <v>2</v>
      </c>
      <c r="AX1626" s="83"/>
      <c r="AY1626" s="82" t="s">
        <v>4963</v>
      </c>
      <c r="AZ1626" s="82">
        <v>1</v>
      </c>
      <c r="BA1626" s="82"/>
      <c r="BB1626" s="82"/>
      <c r="BC1626" s="87"/>
      <c r="BD1626" s="87"/>
      <c r="BE1626" s="87"/>
      <c r="BF1626" s="87"/>
      <c r="BG1626" s="82" t="s">
        <v>4888</v>
      </c>
      <c r="BH1626" s="82" t="s">
        <v>8932</v>
      </c>
      <c r="BI1626" s="82"/>
      <c r="BJ1626" s="82"/>
      <c r="BK1626" s="82"/>
      <c r="BL1626" s="86">
        <v>414054224.69999999</v>
      </c>
      <c r="BM1626" s="82">
        <v>1.4306000000000001</v>
      </c>
      <c r="BN1626" s="82" t="s">
        <v>4964</v>
      </c>
      <c r="BO1626" s="82"/>
      <c r="BP1626" s="88"/>
      <c r="BQ1626" s="88"/>
      <c r="BR1626" s="88"/>
      <c r="BS1626" s="82"/>
      <c r="BT1626" s="85"/>
    </row>
    <row r="1627" spans="1:72" hidden="1">
      <c r="A1627" s="82" t="s">
        <v>5175</v>
      </c>
      <c r="B1627" s="82" t="s">
        <v>5176</v>
      </c>
      <c r="C1627" s="82" t="s">
        <v>2788</v>
      </c>
      <c r="D1627" s="82" t="s">
        <v>5418</v>
      </c>
      <c r="E1627" s="82" t="s">
        <v>8562</v>
      </c>
      <c r="F1627" s="82" t="s">
        <v>4978</v>
      </c>
      <c r="G1627" s="83"/>
      <c r="H1627" s="84">
        <v>100465</v>
      </c>
      <c r="I1627" s="85"/>
      <c r="J1627" s="82">
        <v>3008.9</v>
      </c>
      <c r="K1627" s="86">
        <v>0</v>
      </c>
      <c r="L1627" s="82"/>
      <c r="M1627" s="82"/>
      <c r="N1627" s="82"/>
      <c r="O1627" s="82"/>
      <c r="P1627" s="82" t="s">
        <v>5148</v>
      </c>
      <c r="Q1627" s="86"/>
      <c r="R1627" s="82">
        <v>0</v>
      </c>
      <c r="S1627" s="86">
        <v>1004650</v>
      </c>
      <c r="T1627" s="83">
        <v>45777</v>
      </c>
      <c r="U1627" s="82">
        <v>100</v>
      </c>
      <c r="V1627" s="82">
        <v>6763</v>
      </c>
      <c r="W1627" s="82" t="s">
        <v>4961</v>
      </c>
      <c r="X1627" s="82">
        <v>2134.4337</v>
      </c>
      <c r="Y1627" s="86">
        <v>214435877.59</v>
      </c>
      <c r="Z1627" s="86"/>
      <c r="AA1627" s="82">
        <v>3020.5</v>
      </c>
      <c r="AB1627" s="86">
        <v>-0.38</v>
      </c>
      <c r="AC1627" s="86">
        <v>302289138.5</v>
      </c>
      <c r="AD1627" s="86">
        <v>302289138.5</v>
      </c>
      <c r="AE1627" s="86">
        <v>0</v>
      </c>
      <c r="AF1627" s="86">
        <v>87853260.909999996</v>
      </c>
      <c r="AG1627" s="86">
        <v>89018654.909999996</v>
      </c>
      <c r="AH1627" s="86">
        <v>-1165394</v>
      </c>
      <c r="AI1627" s="86"/>
      <c r="AJ1627" s="86">
        <v>28942787666.290001</v>
      </c>
      <c r="AK1627" s="82">
        <v>1.0444</v>
      </c>
      <c r="AL1627" s="82" t="s">
        <v>8563</v>
      </c>
      <c r="AM1627" s="82" t="s">
        <v>4979</v>
      </c>
      <c r="AN1627" s="82">
        <v>8092</v>
      </c>
      <c r="AO1627" s="82" t="s">
        <v>4993</v>
      </c>
      <c r="AP1627" s="82"/>
      <c r="AQ1627" s="83">
        <v>45691</v>
      </c>
      <c r="AR1627" s="83"/>
      <c r="AS1627" s="82">
        <v>0</v>
      </c>
      <c r="AT1627" s="82"/>
      <c r="AU1627" s="83">
        <v>45777</v>
      </c>
      <c r="AV1627" s="82" t="s">
        <v>4979</v>
      </c>
      <c r="AW1627" s="82">
        <v>10</v>
      </c>
      <c r="AX1627" s="83"/>
      <c r="AY1627" s="82" t="s">
        <v>4963</v>
      </c>
      <c r="AZ1627" s="82">
        <v>1</v>
      </c>
      <c r="BA1627" s="82"/>
      <c r="BB1627" s="82"/>
      <c r="BC1627" s="87"/>
      <c r="BD1627" s="87"/>
      <c r="BE1627" s="87"/>
      <c r="BF1627" s="87"/>
      <c r="BG1627" s="82" t="s">
        <v>4888</v>
      </c>
      <c r="BH1627" s="82" t="s">
        <v>8932</v>
      </c>
      <c r="BI1627" s="82"/>
      <c r="BJ1627" s="82"/>
      <c r="BK1627" s="82"/>
      <c r="BL1627" s="86">
        <v>302289138.5</v>
      </c>
      <c r="BM1627" s="82">
        <v>1.0444</v>
      </c>
      <c r="BN1627" s="82" t="s">
        <v>4994</v>
      </c>
      <c r="BO1627" s="82"/>
      <c r="BP1627" s="88"/>
      <c r="BQ1627" s="88"/>
      <c r="BR1627" s="88"/>
      <c r="BS1627" s="82"/>
      <c r="BT1627" s="85"/>
    </row>
    <row r="1628" spans="1:72" hidden="1">
      <c r="A1628" s="82" t="s">
        <v>5175</v>
      </c>
      <c r="B1628" s="82" t="s">
        <v>5176</v>
      </c>
      <c r="C1628" s="82" t="s">
        <v>2588</v>
      </c>
      <c r="D1628" s="82" t="s">
        <v>5258</v>
      </c>
      <c r="E1628" s="82" t="s">
        <v>8321</v>
      </c>
      <c r="F1628" s="82" t="s">
        <v>4978</v>
      </c>
      <c r="G1628" s="83"/>
      <c r="H1628" s="84">
        <v>512722</v>
      </c>
      <c r="I1628" s="85"/>
      <c r="J1628" s="82">
        <v>788.65</v>
      </c>
      <c r="K1628" s="86">
        <v>0</v>
      </c>
      <c r="L1628" s="82"/>
      <c r="M1628" s="82"/>
      <c r="N1628" s="82"/>
      <c r="O1628" s="82"/>
      <c r="P1628" s="82" t="s">
        <v>4973</v>
      </c>
      <c r="Q1628" s="86"/>
      <c r="R1628" s="82">
        <v>0</v>
      </c>
      <c r="S1628" s="86">
        <v>512722</v>
      </c>
      <c r="T1628" s="83">
        <v>45777</v>
      </c>
      <c r="U1628" s="82">
        <v>100</v>
      </c>
      <c r="V1628" s="82">
        <v>6783</v>
      </c>
      <c r="W1628" s="82" t="s">
        <v>4961</v>
      </c>
      <c r="X1628" s="82">
        <v>522.7894</v>
      </c>
      <c r="Y1628" s="86">
        <v>268045649.93000001</v>
      </c>
      <c r="Z1628" s="86"/>
      <c r="AA1628" s="82">
        <v>812.55</v>
      </c>
      <c r="AB1628" s="86">
        <v>-2.94</v>
      </c>
      <c r="AC1628" s="86">
        <v>404358205.30000001</v>
      </c>
      <c r="AD1628" s="86">
        <v>404358205.30000001</v>
      </c>
      <c r="AE1628" s="86">
        <v>0</v>
      </c>
      <c r="AF1628" s="86">
        <v>136312555.37</v>
      </c>
      <c r="AG1628" s="86">
        <v>148566611.16999999</v>
      </c>
      <c r="AH1628" s="86">
        <v>-12254055.800000001</v>
      </c>
      <c r="AI1628" s="86"/>
      <c r="AJ1628" s="86">
        <v>28942787666.290001</v>
      </c>
      <c r="AK1628" s="82">
        <v>1.3971</v>
      </c>
      <c r="AL1628" s="82" t="s">
        <v>8564</v>
      </c>
      <c r="AM1628" s="82" t="s">
        <v>4979</v>
      </c>
      <c r="AN1628" s="82">
        <v>8119</v>
      </c>
      <c r="AO1628" s="82" t="s">
        <v>4962</v>
      </c>
      <c r="AP1628" s="82"/>
      <c r="AQ1628" s="83">
        <v>45433</v>
      </c>
      <c r="AR1628" s="83"/>
      <c r="AS1628" s="82">
        <v>0</v>
      </c>
      <c r="AT1628" s="82"/>
      <c r="AU1628" s="83">
        <v>45777</v>
      </c>
      <c r="AV1628" s="82" t="s">
        <v>4979</v>
      </c>
      <c r="AW1628" s="82">
        <v>1</v>
      </c>
      <c r="AX1628" s="83"/>
      <c r="AY1628" s="82" t="s">
        <v>4963</v>
      </c>
      <c r="AZ1628" s="82">
        <v>1</v>
      </c>
      <c r="BA1628" s="82"/>
      <c r="BB1628" s="82"/>
      <c r="BC1628" s="87"/>
      <c r="BD1628" s="87"/>
      <c r="BE1628" s="87"/>
      <c r="BF1628" s="87"/>
      <c r="BG1628" s="82" t="s">
        <v>4888</v>
      </c>
      <c r="BH1628" s="82" t="s">
        <v>8932</v>
      </c>
      <c r="BI1628" s="82"/>
      <c r="BJ1628" s="82"/>
      <c r="BK1628" s="82"/>
      <c r="BL1628" s="86">
        <v>404358205.30000001</v>
      </c>
      <c r="BM1628" s="82">
        <v>1.3971</v>
      </c>
      <c r="BN1628" s="82" t="s">
        <v>4964</v>
      </c>
      <c r="BO1628" s="82"/>
      <c r="BP1628" s="88"/>
      <c r="BQ1628" s="88"/>
      <c r="BR1628" s="88"/>
      <c r="BS1628" s="82"/>
      <c r="BT1628" s="85"/>
    </row>
    <row r="1629" spans="1:72" hidden="1">
      <c r="A1629" s="82" t="s">
        <v>5175</v>
      </c>
      <c r="B1629" s="82" t="s">
        <v>5176</v>
      </c>
      <c r="C1629" s="82" t="s">
        <v>2899</v>
      </c>
      <c r="D1629" s="82" t="s">
        <v>5601</v>
      </c>
      <c r="E1629" s="82" t="s">
        <v>8568</v>
      </c>
      <c r="F1629" s="82" t="s">
        <v>4978</v>
      </c>
      <c r="G1629" s="83"/>
      <c r="H1629" s="84">
        <v>553104</v>
      </c>
      <c r="I1629" s="85"/>
      <c r="J1629" s="82">
        <v>634.04999999999995</v>
      </c>
      <c r="K1629" s="86">
        <v>0</v>
      </c>
      <c r="L1629" s="82"/>
      <c r="M1629" s="82"/>
      <c r="N1629" s="82"/>
      <c r="O1629" s="82"/>
      <c r="P1629" s="82" t="s">
        <v>8569</v>
      </c>
      <c r="Q1629" s="86"/>
      <c r="R1629" s="82">
        <v>0</v>
      </c>
      <c r="S1629" s="86">
        <v>5531040</v>
      </c>
      <c r="T1629" s="83">
        <v>45777</v>
      </c>
      <c r="U1629" s="82">
        <v>100</v>
      </c>
      <c r="V1629" s="82">
        <v>60748</v>
      </c>
      <c r="W1629" s="82" t="s">
        <v>4961</v>
      </c>
      <c r="X1629" s="82">
        <v>735.47389999999996</v>
      </c>
      <c r="Y1629" s="86">
        <v>406793557.25</v>
      </c>
      <c r="Z1629" s="86"/>
      <c r="AA1629" s="82">
        <v>628.9</v>
      </c>
      <c r="AB1629" s="86">
        <v>0.82</v>
      </c>
      <c r="AC1629" s="86">
        <v>350695591.19999999</v>
      </c>
      <c r="AD1629" s="86">
        <v>350695591.19999999</v>
      </c>
      <c r="AE1629" s="86">
        <v>0</v>
      </c>
      <c r="AF1629" s="86">
        <v>-56097966.049999997</v>
      </c>
      <c r="AG1629" s="86">
        <v>-58946451.649999999</v>
      </c>
      <c r="AH1629" s="86">
        <v>2848485.6</v>
      </c>
      <c r="AI1629" s="86"/>
      <c r="AJ1629" s="86">
        <v>28942787666.290001</v>
      </c>
      <c r="AK1629" s="82">
        <v>1.2117</v>
      </c>
      <c r="AL1629" s="82" t="s">
        <v>8570</v>
      </c>
      <c r="AM1629" s="82" t="s">
        <v>4979</v>
      </c>
      <c r="AN1629" s="82">
        <v>776309</v>
      </c>
      <c r="AO1629" s="82" t="s">
        <v>4996</v>
      </c>
      <c r="AP1629" s="82"/>
      <c r="AQ1629" s="83">
        <v>45470</v>
      </c>
      <c r="AR1629" s="83"/>
      <c r="AS1629" s="82">
        <v>0</v>
      </c>
      <c r="AT1629" s="82"/>
      <c r="AU1629" s="83">
        <v>45777</v>
      </c>
      <c r="AV1629" s="82" t="s">
        <v>4979</v>
      </c>
      <c r="AW1629" s="82">
        <v>10</v>
      </c>
      <c r="AX1629" s="83"/>
      <c r="AY1629" s="82" t="s">
        <v>4963</v>
      </c>
      <c r="AZ1629" s="82">
        <v>1</v>
      </c>
      <c r="BA1629" s="82"/>
      <c r="BB1629" s="82"/>
      <c r="BC1629" s="87"/>
      <c r="BD1629" s="87"/>
      <c r="BE1629" s="87"/>
      <c r="BF1629" s="87"/>
      <c r="BG1629" s="82" t="s">
        <v>4888</v>
      </c>
      <c r="BH1629" s="82" t="s">
        <v>8932</v>
      </c>
      <c r="BI1629" s="82"/>
      <c r="BJ1629" s="82"/>
      <c r="BK1629" s="82"/>
      <c r="BL1629" s="86">
        <v>350695591.19999999</v>
      </c>
      <c r="BM1629" s="82">
        <v>1.2117</v>
      </c>
      <c r="BN1629" s="82" t="s">
        <v>4997</v>
      </c>
      <c r="BO1629" s="82"/>
      <c r="BP1629" s="88"/>
      <c r="BQ1629" s="88"/>
      <c r="BR1629" s="88"/>
      <c r="BS1629" s="82"/>
      <c r="BT1629" s="85"/>
    </row>
    <row r="1630" spans="1:72" hidden="1">
      <c r="A1630" s="82" t="s">
        <v>5175</v>
      </c>
      <c r="B1630" s="82" t="s">
        <v>5176</v>
      </c>
      <c r="C1630" s="82" t="s">
        <v>2921</v>
      </c>
      <c r="D1630" s="82" t="s">
        <v>5465</v>
      </c>
      <c r="E1630" s="82" t="s">
        <v>8803</v>
      </c>
      <c r="F1630" s="82" t="s">
        <v>4978</v>
      </c>
      <c r="G1630" s="83"/>
      <c r="H1630" s="84">
        <v>130226</v>
      </c>
      <c r="I1630" s="85"/>
      <c r="J1630" s="82">
        <v>1591.4</v>
      </c>
      <c r="K1630" s="86">
        <v>0</v>
      </c>
      <c r="L1630" s="82"/>
      <c r="M1630" s="82"/>
      <c r="N1630" s="82"/>
      <c r="O1630" s="82"/>
      <c r="P1630" s="82" t="s">
        <v>8439</v>
      </c>
      <c r="Q1630" s="86"/>
      <c r="R1630" s="82">
        <v>0</v>
      </c>
      <c r="S1630" s="86">
        <v>1302260</v>
      </c>
      <c r="T1630" s="83">
        <v>45777</v>
      </c>
      <c r="U1630" s="82">
        <v>100</v>
      </c>
      <c r="V1630" s="82">
        <v>6806</v>
      </c>
      <c r="W1630" s="82" t="s">
        <v>4961</v>
      </c>
      <c r="X1630" s="82">
        <v>1665.2189000000001</v>
      </c>
      <c r="Y1630" s="86">
        <v>216854793.25</v>
      </c>
      <c r="Z1630" s="86"/>
      <c r="AA1630" s="82">
        <v>1579.5</v>
      </c>
      <c r="AB1630" s="86">
        <v>0.75</v>
      </c>
      <c r="AC1630" s="86">
        <v>207241656.40000001</v>
      </c>
      <c r="AD1630" s="86">
        <v>207241656.40000001</v>
      </c>
      <c r="AE1630" s="86">
        <v>0</v>
      </c>
      <c r="AF1630" s="86">
        <v>-9613136.8499999996</v>
      </c>
      <c r="AG1630" s="86">
        <v>-11162826.25</v>
      </c>
      <c r="AH1630" s="86">
        <v>1549689.4</v>
      </c>
      <c r="AI1630" s="86"/>
      <c r="AJ1630" s="86">
        <v>28942787666.290001</v>
      </c>
      <c r="AK1630" s="82">
        <v>0.71599999999999997</v>
      </c>
      <c r="AL1630" s="82" t="s">
        <v>8804</v>
      </c>
      <c r="AM1630" s="82" t="s">
        <v>4979</v>
      </c>
      <c r="AN1630" s="82">
        <v>8253</v>
      </c>
      <c r="AO1630" s="82" t="s">
        <v>8441</v>
      </c>
      <c r="AP1630" s="82"/>
      <c r="AQ1630" s="83"/>
      <c r="AR1630" s="83"/>
      <c r="AS1630" s="82">
        <v>0</v>
      </c>
      <c r="AT1630" s="82"/>
      <c r="AU1630" s="83">
        <v>45777</v>
      </c>
      <c r="AV1630" s="82" t="s">
        <v>4979</v>
      </c>
      <c r="AW1630" s="82">
        <v>10</v>
      </c>
      <c r="AX1630" s="83"/>
      <c r="AY1630" s="82" t="s">
        <v>4963</v>
      </c>
      <c r="AZ1630" s="82">
        <v>1</v>
      </c>
      <c r="BA1630" s="82"/>
      <c r="BB1630" s="82"/>
      <c r="BC1630" s="87"/>
      <c r="BD1630" s="87"/>
      <c r="BE1630" s="87"/>
      <c r="BF1630" s="87"/>
      <c r="BG1630" s="82" t="s">
        <v>4888</v>
      </c>
      <c r="BH1630" s="82" t="s">
        <v>8932</v>
      </c>
      <c r="BI1630" s="82"/>
      <c r="BJ1630" s="82"/>
      <c r="BK1630" s="82"/>
      <c r="BL1630" s="86">
        <v>207241656.40000001</v>
      </c>
      <c r="BM1630" s="82">
        <v>0.71599999999999997</v>
      </c>
      <c r="BN1630" s="82" t="s">
        <v>8442</v>
      </c>
      <c r="BO1630" s="82"/>
      <c r="BP1630" s="88"/>
      <c r="BQ1630" s="88"/>
      <c r="BR1630" s="88"/>
      <c r="BS1630" s="82"/>
      <c r="BT1630" s="85"/>
    </row>
    <row r="1631" spans="1:72" hidden="1">
      <c r="A1631" s="82" t="s">
        <v>5175</v>
      </c>
      <c r="B1631" s="82" t="s">
        <v>5176</v>
      </c>
      <c r="C1631" s="82" t="s">
        <v>2948</v>
      </c>
      <c r="D1631" s="82" t="s">
        <v>8489</v>
      </c>
      <c r="E1631" s="82" t="s">
        <v>8490</v>
      </c>
      <c r="F1631" s="82" t="s">
        <v>4978</v>
      </c>
      <c r="G1631" s="83"/>
      <c r="H1631" s="84">
        <v>205366</v>
      </c>
      <c r="I1631" s="85"/>
      <c r="J1631" s="82">
        <v>3453.7</v>
      </c>
      <c r="K1631" s="86">
        <v>0</v>
      </c>
      <c r="L1631" s="82"/>
      <c r="M1631" s="82"/>
      <c r="N1631" s="82"/>
      <c r="O1631" s="82"/>
      <c r="P1631" s="82" t="s">
        <v>4981</v>
      </c>
      <c r="Q1631" s="86"/>
      <c r="R1631" s="82">
        <v>0</v>
      </c>
      <c r="S1631" s="86">
        <v>205366</v>
      </c>
      <c r="T1631" s="83">
        <v>45777</v>
      </c>
      <c r="U1631" s="82">
        <v>100</v>
      </c>
      <c r="V1631" s="82">
        <v>6807</v>
      </c>
      <c r="W1631" s="82" t="s">
        <v>4961</v>
      </c>
      <c r="X1631" s="82">
        <v>3067.8815</v>
      </c>
      <c r="Y1631" s="86">
        <v>630038560.39999998</v>
      </c>
      <c r="Z1631" s="86"/>
      <c r="AA1631" s="82">
        <v>3472.5</v>
      </c>
      <c r="AB1631" s="86">
        <v>-0.54</v>
      </c>
      <c r="AC1631" s="86">
        <v>709272554.20000005</v>
      </c>
      <c r="AD1631" s="86">
        <v>709272554.20000005</v>
      </c>
      <c r="AE1631" s="86">
        <v>0</v>
      </c>
      <c r="AF1631" s="86">
        <v>79233993.799999997</v>
      </c>
      <c r="AG1631" s="86">
        <v>83094874.599999994</v>
      </c>
      <c r="AH1631" s="86">
        <v>-3860880.8</v>
      </c>
      <c r="AI1631" s="86"/>
      <c r="AJ1631" s="86">
        <v>28942787666.290001</v>
      </c>
      <c r="AK1631" s="82">
        <v>2.4506000000000001</v>
      </c>
      <c r="AL1631" s="82" t="s">
        <v>8491</v>
      </c>
      <c r="AM1631" s="82" t="s">
        <v>4979</v>
      </c>
      <c r="AN1631" s="82">
        <v>8254</v>
      </c>
      <c r="AO1631" s="82" t="s">
        <v>4982</v>
      </c>
      <c r="AP1631" s="82"/>
      <c r="AQ1631" s="83">
        <v>45673</v>
      </c>
      <c r="AR1631" s="83"/>
      <c r="AS1631" s="82">
        <v>0</v>
      </c>
      <c r="AT1631" s="82"/>
      <c r="AU1631" s="83">
        <v>45777</v>
      </c>
      <c r="AV1631" s="82" t="s">
        <v>4979</v>
      </c>
      <c r="AW1631" s="82">
        <v>1</v>
      </c>
      <c r="AX1631" s="83"/>
      <c r="AY1631" s="82" t="s">
        <v>4963</v>
      </c>
      <c r="AZ1631" s="82">
        <v>1</v>
      </c>
      <c r="BA1631" s="82"/>
      <c r="BB1631" s="82"/>
      <c r="BC1631" s="87"/>
      <c r="BD1631" s="87"/>
      <c r="BE1631" s="87"/>
      <c r="BF1631" s="87"/>
      <c r="BG1631" s="82" t="s">
        <v>4888</v>
      </c>
      <c r="BH1631" s="82" t="s">
        <v>8932</v>
      </c>
      <c r="BI1631" s="82"/>
      <c r="BJ1631" s="82"/>
      <c r="BK1631" s="82"/>
      <c r="BL1631" s="86">
        <v>709272554.20000005</v>
      </c>
      <c r="BM1631" s="82">
        <v>2.4506000000000001</v>
      </c>
      <c r="BN1631" s="82" t="s">
        <v>4983</v>
      </c>
      <c r="BO1631" s="82"/>
      <c r="BP1631" s="88"/>
      <c r="BQ1631" s="88"/>
      <c r="BR1631" s="88"/>
      <c r="BS1631" s="82"/>
      <c r="BT1631" s="85"/>
    </row>
    <row r="1632" spans="1:72" hidden="1">
      <c r="A1632" s="82" t="s">
        <v>5175</v>
      </c>
      <c r="B1632" s="82" t="s">
        <v>5176</v>
      </c>
      <c r="C1632" s="82" t="s">
        <v>2923</v>
      </c>
      <c r="D1632" s="82" t="s">
        <v>5363</v>
      </c>
      <c r="E1632" s="82" t="s">
        <v>8817</v>
      </c>
      <c r="F1632" s="82" t="s">
        <v>4978</v>
      </c>
      <c r="G1632" s="83"/>
      <c r="H1632" s="84">
        <v>285155</v>
      </c>
      <c r="I1632" s="85"/>
      <c r="J1632" s="82">
        <v>1165.8</v>
      </c>
      <c r="K1632" s="86">
        <v>0</v>
      </c>
      <c r="L1632" s="82"/>
      <c r="M1632" s="82"/>
      <c r="N1632" s="82"/>
      <c r="O1632" s="82"/>
      <c r="P1632" s="82" t="s">
        <v>8758</v>
      </c>
      <c r="Q1632" s="86"/>
      <c r="R1632" s="82">
        <v>0</v>
      </c>
      <c r="S1632" s="86">
        <v>285155</v>
      </c>
      <c r="T1632" s="83">
        <v>45777</v>
      </c>
      <c r="U1632" s="82">
        <v>100</v>
      </c>
      <c r="V1632" s="82">
        <v>6815</v>
      </c>
      <c r="W1632" s="82" t="s">
        <v>4961</v>
      </c>
      <c r="X1632" s="82">
        <v>1109.57</v>
      </c>
      <c r="Y1632" s="86">
        <v>316399435.31</v>
      </c>
      <c r="Z1632" s="86"/>
      <c r="AA1632" s="82">
        <v>1168.9000000000001</v>
      </c>
      <c r="AB1632" s="86">
        <v>-0.27</v>
      </c>
      <c r="AC1632" s="86">
        <v>332433699</v>
      </c>
      <c r="AD1632" s="86">
        <v>332433699</v>
      </c>
      <c r="AE1632" s="86">
        <v>0</v>
      </c>
      <c r="AF1632" s="86">
        <v>16034263.689999999</v>
      </c>
      <c r="AG1632" s="86">
        <v>16918244.190000001</v>
      </c>
      <c r="AH1632" s="86">
        <v>-883980.5</v>
      </c>
      <c r="AI1632" s="86"/>
      <c r="AJ1632" s="86">
        <v>28942787666.290001</v>
      </c>
      <c r="AK1632" s="82">
        <v>1.1486000000000001</v>
      </c>
      <c r="AL1632" s="82" t="s">
        <v>8818</v>
      </c>
      <c r="AM1632" s="82" t="s">
        <v>4979</v>
      </c>
      <c r="AN1632" s="82">
        <v>8269</v>
      </c>
      <c r="AO1632" s="82" t="s">
        <v>8760</v>
      </c>
      <c r="AP1632" s="82"/>
      <c r="AQ1632" s="83">
        <v>44720</v>
      </c>
      <c r="AR1632" s="83"/>
      <c r="AS1632" s="82">
        <v>0</v>
      </c>
      <c r="AT1632" s="82"/>
      <c r="AU1632" s="83">
        <v>45777</v>
      </c>
      <c r="AV1632" s="82" t="s">
        <v>4979</v>
      </c>
      <c r="AW1632" s="82">
        <v>1</v>
      </c>
      <c r="AX1632" s="83"/>
      <c r="AY1632" s="82" t="s">
        <v>4963</v>
      </c>
      <c r="AZ1632" s="82">
        <v>1</v>
      </c>
      <c r="BA1632" s="82"/>
      <c r="BB1632" s="82"/>
      <c r="BC1632" s="87"/>
      <c r="BD1632" s="87"/>
      <c r="BE1632" s="87"/>
      <c r="BF1632" s="87"/>
      <c r="BG1632" s="82" t="s">
        <v>4888</v>
      </c>
      <c r="BH1632" s="82" t="s">
        <v>8932</v>
      </c>
      <c r="BI1632" s="82"/>
      <c r="BJ1632" s="82"/>
      <c r="BK1632" s="82"/>
      <c r="BL1632" s="86">
        <v>332433699</v>
      </c>
      <c r="BM1632" s="82">
        <v>1.1486000000000001</v>
      </c>
      <c r="BN1632" s="82" t="s">
        <v>4980</v>
      </c>
      <c r="BO1632" s="82"/>
      <c r="BP1632" s="88"/>
      <c r="BQ1632" s="88"/>
      <c r="BR1632" s="88"/>
      <c r="BS1632" s="82"/>
      <c r="BT1632" s="85"/>
    </row>
    <row r="1633" spans="1:72" hidden="1">
      <c r="A1633" s="82" t="s">
        <v>5175</v>
      </c>
      <c r="B1633" s="82" t="s">
        <v>5176</v>
      </c>
      <c r="C1633" s="82" t="s">
        <v>2931</v>
      </c>
      <c r="D1633" s="82" t="s">
        <v>3370</v>
      </c>
      <c r="E1633" s="82" t="s">
        <v>8492</v>
      </c>
      <c r="F1633" s="82" t="s">
        <v>4978</v>
      </c>
      <c r="G1633" s="83"/>
      <c r="H1633" s="84">
        <v>850456</v>
      </c>
      <c r="I1633" s="85"/>
      <c r="J1633" s="82">
        <v>384.4</v>
      </c>
      <c r="K1633" s="86">
        <v>0</v>
      </c>
      <c r="L1633" s="82"/>
      <c r="M1633" s="82"/>
      <c r="N1633" s="82"/>
      <c r="O1633" s="82"/>
      <c r="P1633" s="82" t="s">
        <v>8493</v>
      </c>
      <c r="Q1633" s="86"/>
      <c r="R1633" s="82">
        <v>0</v>
      </c>
      <c r="S1633" s="86">
        <v>850456</v>
      </c>
      <c r="T1633" s="83">
        <v>45777</v>
      </c>
      <c r="U1633" s="82">
        <v>100</v>
      </c>
      <c r="V1633" s="82">
        <v>6812</v>
      </c>
      <c r="W1633" s="82" t="s">
        <v>4961</v>
      </c>
      <c r="X1633" s="82">
        <v>441.60379999999998</v>
      </c>
      <c r="Y1633" s="86">
        <v>375564608.67000002</v>
      </c>
      <c r="Z1633" s="86"/>
      <c r="AA1633" s="82">
        <v>393.35</v>
      </c>
      <c r="AB1633" s="86">
        <v>-2.2799999999999998</v>
      </c>
      <c r="AC1633" s="86">
        <v>326915286.39999998</v>
      </c>
      <c r="AD1633" s="86">
        <v>326915286.39999998</v>
      </c>
      <c r="AE1633" s="86">
        <v>0</v>
      </c>
      <c r="AF1633" s="86">
        <v>-48649322.270000003</v>
      </c>
      <c r="AG1633" s="86">
        <v>-41037741.07</v>
      </c>
      <c r="AH1633" s="86">
        <v>-7611581.2000000002</v>
      </c>
      <c r="AI1633" s="86"/>
      <c r="AJ1633" s="86">
        <v>28942787666.290001</v>
      </c>
      <c r="AK1633" s="82">
        <v>1.1294999999999999</v>
      </c>
      <c r="AL1633" s="82" t="s">
        <v>8494</v>
      </c>
      <c r="AM1633" s="82" t="s">
        <v>4979</v>
      </c>
      <c r="AN1633" s="82">
        <v>8265</v>
      </c>
      <c r="AO1633" s="82" t="s">
        <v>8309</v>
      </c>
      <c r="AP1633" s="82"/>
      <c r="AQ1633" s="83">
        <v>43619</v>
      </c>
      <c r="AR1633" s="83"/>
      <c r="AS1633" s="82">
        <v>0</v>
      </c>
      <c r="AT1633" s="82"/>
      <c r="AU1633" s="83">
        <v>45777</v>
      </c>
      <c r="AV1633" s="82" t="s">
        <v>4979</v>
      </c>
      <c r="AW1633" s="82">
        <v>1</v>
      </c>
      <c r="AX1633" s="83"/>
      <c r="AY1633" s="82" t="s">
        <v>4963</v>
      </c>
      <c r="AZ1633" s="82">
        <v>1</v>
      </c>
      <c r="BA1633" s="82"/>
      <c r="BB1633" s="82"/>
      <c r="BC1633" s="87"/>
      <c r="BD1633" s="87"/>
      <c r="BE1633" s="87"/>
      <c r="BF1633" s="87"/>
      <c r="BG1633" s="82" t="s">
        <v>4888</v>
      </c>
      <c r="BH1633" s="82" t="s">
        <v>8932</v>
      </c>
      <c r="BI1633" s="82"/>
      <c r="BJ1633" s="82"/>
      <c r="BK1633" s="82"/>
      <c r="BL1633" s="86">
        <v>326915286.39999998</v>
      </c>
      <c r="BM1633" s="82">
        <v>1.1294999999999999</v>
      </c>
      <c r="BN1633" s="82" t="s">
        <v>8309</v>
      </c>
      <c r="BO1633" s="82"/>
      <c r="BP1633" s="88"/>
      <c r="BQ1633" s="88"/>
      <c r="BR1633" s="88"/>
      <c r="BS1633" s="82"/>
      <c r="BT1633" s="85"/>
    </row>
    <row r="1634" spans="1:72" hidden="1">
      <c r="A1634" s="82" t="s">
        <v>5175</v>
      </c>
      <c r="B1634" s="82" t="s">
        <v>5176</v>
      </c>
      <c r="C1634" s="82" t="s">
        <v>2935</v>
      </c>
      <c r="D1634" s="82" t="s">
        <v>3387</v>
      </c>
      <c r="E1634" s="82" t="s">
        <v>9235</v>
      </c>
      <c r="F1634" s="82" t="s">
        <v>4978</v>
      </c>
      <c r="G1634" s="83"/>
      <c r="H1634" s="84">
        <v>167741</v>
      </c>
      <c r="I1634" s="85"/>
      <c r="J1634" s="82">
        <v>657.85</v>
      </c>
      <c r="K1634" s="86">
        <v>0</v>
      </c>
      <c r="L1634" s="82"/>
      <c r="M1634" s="82"/>
      <c r="N1634" s="82"/>
      <c r="O1634" s="82"/>
      <c r="P1634" s="82" t="s">
        <v>5027</v>
      </c>
      <c r="Q1634" s="86"/>
      <c r="R1634" s="82">
        <v>0</v>
      </c>
      <c r="S1634" s="86">
        <v>335482</v>
      </c>
      <c r="T1634" s="83">
        <v>45777</v>
      </c>
      <c r="U1634" s="82">
        <v>100</v>
      </c>
      <c r="V1634" s="82">
        <v>163567</v>
      </c>
      <c r="W1634" s="82" t="s">
        <v>4961</v>
      </c>
      <c r="X1634" s="82">
        <v>1025.1983</v>
      </c>
      <c r="Y1634" s="86">
        <v>171967789.56999999</v>
      </c>
      <c r="Z1634" s="86"/>
      <c r="AA1634" s="82">
        <v>663.7</v>
      </c>
      <c r="AB1634" s="86">
        <v>-0.88</v>
      </c>
      <c r="AC1634" s="86">
        <v>110348416.84999999</v>
      </c>
      <c r="AD1634" s="86">
        <v>110348416.84999999</v>
      </c>
      <c r="AE1634" s="86">
        <v>0</v>
      </c>
      <c r="AF1634" s="86">
        <v>-61619372.719999999</v>
      </c>
      <c r="AG1634" s="86">
        <v>-60638087.869999997</v>
      </c>
      <c r="AH1634" s="86">
        <v>-981284.85</v>
      </c>
      <c r="AI1634" s="86"/>
      <c r="AJ1634" s="86">
        <v>28942787666.290001</v>
      </c>
      <c r="AK1634" s="82">
        <v>0.38129999999999997</v>
      </c>
      <c r="AL1634" s="82" t="s">
        <v>9236</v>
      </c>
      <c r="AM1634" s="82" t="s">
        <v>4979</v>
      </c>
      <c r="AN1634" s="82">
        <v>797817</v>
      </c>
      <c r="AO1634" s="82" t="s">
        <v>5028</v>
      </c>
      <c r="AP1634" s="82"/>
      <c r="AQ1634" s="83"/>
      <c r="AR1634" s="83"/>
      <c r="AS1634" s="82">
        <v>0</v>
      </c>
      <c r="AT1634" s="82"/>
      <c r="AU1634" s="83">
        <v>45777</v>
      </c>
      <c r="AV1634" s="82" t="s">
        <v>4979</v>
      </c>
      <c r="AW1634" s="82">
        <v>2</v>
      </c>
      <c r="AX1634" s="83"/>
      <c r="AY1634" s="82" t="s">
        <v>4963</v>
      </c>
      <c r="AZ1634" s="82">
        <v>1</v>
      </c>
      <c r="BA1634" s="82"/>
      <c r="BB1634" s="82"/>
      <c r="BC1634" s="87"/>
      <c r="BD1634" s="87"/>
      <c r="BE1634" s="87"/>
      <c r="BF1634" s="87"/>
      <c r="BG1634" s="82" t="s">
        <v>4888</v>
      </c>
      <c r="BH1634" s="82" t="s">
        <v>8932</v>
      </c>
      <c r="BI1634" s="82"/>
      <c r="BJ1634" s="82"/>
      <c r="BK1634" s="82"/>
      <c r="BL1634" s="86">
        <v>110348416.84999999</v>
      </c>
      <c r="BM1634" s="82">
        <v>0.38129999999999997</v>
      </c>
      <c r="BN1634" s="82" t="s">
        <v>4983</v>
      </c>
      <c r="BO1634" s="82"/>
      <c r="BP1634" s="88"/>
      <c r="BQ1634" s="88"/>
      <c r="BR1634" s="88"/>
      <c r="BS1634" s="82"/>
      <c r="BT1634" s="85"/>
    </row>
    <row r="1635" spans="1:72" hidden="1">
      <c r="A1635" s="82" t="s">
        <v>5175</v>
      </c>
      <c r="B1635" s="82" t="s">
        <v>5176</v>
      </c>
      <c r="C1635" s="82" t="s">
        <v>2950</v>
      </c>
      <c r="D1635" s="82" t="s">
        <v>3457</v>
      </c>
      <c r="E1635" s="82" t="s">
        <v>3356</v>
      </c>
      <c r="F1635" s="82" t="s">
        <v>4978</v>
      </c>
      <c r="G1635" s="83"/>
      <c r="H1635" s="84">
        <v>832182</v>
      </c>
      <c r="I1635" s="85"/>
      <c r="J1635" s="82">
        <v>432.4</v>
      </c>
      <c r="K1635" s="86">
        <v>0</v>
      </c>
      <c r="L1635" s="82"/>
      <c r="M1635" s="82"/>
      <c r="N1635" s="82"/>
      <c r="O1635" s="82"/>
      <c r="P1635" s="82" t="s">
        <v>5039</v>
      </c>
      <c r="Q1635" s="86"/>
      <c r="R1635" s="82">
        <v>0</v>
      </c>
      <c r="S1635" s="86">
        <v>1664364</v>
      </c>
      <c r="T1635" s="83">
        <v>45777</v>
      </c>
      <c r="U1635" s="82">
        <v>100</v>
      </c>
      <c r="V1635" s="82">
        <v>156816</v>
      </c>
      <c r="W1635" s="82" t="s">
        <v>4961</v>
      </c>
      <c r="X1635" s="82">
        <v>209.79239999999999</v>
      </c>
      <c r="Y1635" s="86">
        <v>174585478.25</v>
      </c>
      <c r="Z1635" s="86"/>
      <c r="AA1635" s="82">
        <v>429.9</v>
      </c>
      <c r="AB1635" s="86">
        <v>0.57999999999999996</v>
      </c>
      <c r="AC1635" s="86">
        <v>359835496.80000001</v>
      </c>
      <c r="AD1635" s="86">
        <v>359835496.80000001</v>
      </c>
      <c r="AE1635" s="86">
        <v>0</v>
      </c>
      <c r="AF1635" s="86">
        <v>185250018.55000001</v>
      </c>
      <c r="AG1635" s="86">
        <v>183169563.55000001</v>
      </c>
      <c r="AH1635" s="86">
        <v>2080455</v>
      </c>
      <c r="AI1635" s="86"/>
      <c r="AJ1635" s="86">
        <v>28942787666.290001</v>
      </c>
      <c r="AK1635" s="82">
        <v>1.2433000000000001</v>
      </c>
      <c r="AL1635" s="82" t="s">
        <v>5054</v>
      </c>
      <c r="AM1635" s="82" t="s">
        <v>4979</v>
      </c>
      <c r="AN1635" s="82">
        <v>796742</v>
      </c>
      <c r="AO1635" s="82" t="s">
        <v>5041</v>
      </c>
      <c r="AP1635" s="82"/>
      <c r="AQ1635" s="83">
        <v>45604</v>
      </c>
      <c r="AR1635" s="83"/>
      <c r="AS1635" s="82">
        <v>0</v>
      </c>
      <c r="AT1635" s="82"/>
      <c r="AU1635" s="83">
        <v>45777</v>
      </c>
      <c r="AV1635" s="82" t="s">
        <v>4979</v>
      </c>
      <c r="AW1635" s="82">
        <v>2</v>
      </c>
      <c r="AX1635" s="83"/>
      <c r="AY1635" s="82" t="s">
        <v>4963</v>
      </c>
      <c r="AZ1635" s="82">
        <v>1</v>
      </c>
      <c r="BA1635" s="82"/>
      <c r="BB1635" s="82"/>
      <c r="BC1635" s="87"/>
      <c r="BD1635" s="87"/>
      <c r="BE1635" s="87"/>
      <c r="BF1635" s="87"/>
      <c r="BG1635" s="82" t="s">
        <v>4888</v>
      </c>
      <c r="BH1635" s="82" t="s">
        <v>8932</v>
      </c>
      <c r="BI1635" s="82"/>
      <c r="BJ1635" s="82"/>
      <c r="BK1635" s="82"/>
      <c r="BL1635" s="86">
        <v>359835496.80000001</v>
      </c>
      <c r="BM1635" s="82">
        <v>1.2433000000000001</v>
      </c>
      <c r="BN1635" s="82" t="s">
        <v>5002</v>
      </c>
      <c r="BO1635" s="82"/>
      <c r="BP1635" s="88"/>
      <c r="BQ1635" s="88"/>
      <c r="BR1635" s="88"/>
      <c r="BS1635" s="82"/>
      <c r="BT1635" s="85"/>
    </row>
    <row r="1636" spans="1:72" hidden="1">
      <c r="A1636" s="82" t="s">
        <v>5175</v>
      </c>
      <c r="B1636" s="82" t="s">
        <v>5176</v>
      </c>
      <c r="C1636" s="82" t="s">
        <v>1323</v>
      </c>
      <c r="D1636" s="82" t="s">
        <v>3383</v>
      </c>
      <c r="E1636" s="82" t="s">
        <v>8745</v>
      </c>
      <c r="F1636" s="82" t="s">
        <v>4978</v>
      </c>
      <c r="G1636" s="83"/>
      <c r="H1636" s="84">
        <v>732260</v>
      </c>
      <c r="I1636" s="85"/>
      <c r="J1636" s="82">
        <v>787.7</v>
      </c>
      <c r="K1636" s="86">
        <v>0</v>
      </c>
      <c r="L1636" s="82"/>
      <c r="M1636" s="82"/>
      <c r="N1636" s="82"/>
      <c r="O1636" s="82"/>
      <c r="P1636" s="82" t="s">
        <v>5088</v>
      </c>
      <c r="Q1636" s="86"/>
      <c r="R1636" s="82">
        <v>0</v>
      </c>
      <c r="S1636" s="86">
        <v>732260</v>
      </c>
      <c r="T1636" s="83">
        <v>45777</v>
      </c>
      <c r="U1636" s="82">
        <v>100</v>
      </c>
      <c r="V1636" s="82">
        <v>6629</v>
      </c>
      <c r="W1636" s="82" t="s">
        <v>4961</v>
      </c>
      <c r="X1636" s="82">
        <v>177.09479999999999</v>
      </c>
      <c r="Y1636" s="86">
        <v>129679403.12</v>
      </c>
      <c r="Z1636" s="86"/>
      <c r="AA1636" s="82">
        <v>790.15</v>
      </c>
      <c r="AB1636" s="86">
        <v>-0.31</v>
      </c>
      <c r="AC1636" s="86">
        <v>576801202</v>
      </c>
      <c r="AD1636" s="86">
        <v>576801202</v>
      </c>
      <c r="AE1636" s="86">
        <v>0</v>
      </c>
      <c r="AF1636" s="86">
        <v>447121798.88</v>
      </c>
      <c r="AG1636" s="86">
        <v>448915835.88</v>
      </c>
      <c r="AH1636" s="86">
        <v>-1794037</v>
      </c>
      <c r="AI1636" s="86"/>
      <c r="AJ1636" s="86">
        <v>28942787666.290001</v>
      </c>
      <c r="AK1636" s="82">
        <v>1.9928999999999999</v>
      </c>
      <c r="AL1636" s="82" t="s">
        <v>8746</v>
      </c>
      <c r="AM1636" s="82" t="s">
        <v>4979</v>
      </c>
      <c r="AN1636" s="82">
        <v>7036</v>
      </c>
      <c r="AO1636" s="82" t="s">
        <v>5049</v>
      </c>
      <c r="AP1636" s="82"/>
      <c r="AQ1636" s="83">
        <v>45449</v>
      </c>
      <c r="AR1636" s="83"/>
      <c r="AS1636" s="82">
        <v>0</v>
      </c>
      <c r="AT1636" s="82"/>
      <c r="AU1636" s="83">
        <v>45777</v>
      </c>
      <c r="AV1636" s="82" t="s">
        <v>4979</v>
      </c>
      <c r="AW1636" s="82">
        <v>1</v>
      </c>
      <c r="AX1636" s="83"/>
      <c r="AY1636" s="82" t="s">
        <v>4963</v>
      </c>
      <c r="AZ1636" s="82">
        <v>1</v>
      </c>
      <c r="BA1636" s="82"/>
      <c r="BB1636" s="82"/>
      <c r="BC1636" s="87"/>
      <c r="BD1636" s="87"/>
      <c r="BE1636" s="87"/>
      <c r="BF1636" s="87"/>
      <c r="BG1636" s="82" t="s">
        <v>4888</v>
      </c>
      <c r="BH1636" s="82" t="s">
        <v>8932</v>
      </c>
      <c r="BI1636" s="82"/>
      <c r="BJ1636" s="82"/>
      <c r="BK1636" s="82"/>
      <c r="BL1636" s="86">
        <v>576801202</v>
      </c>
      <c r="BM1636" s="82">
        <v>1.9928999999999999</v>
      </c>
      <c r="BN1636" s="82" t="s">
        <v>5011</v>
      </c>
      <c r="BO1636" s="82"/>
      <c r="BP1636" s="88"/>
      <c r="BQ1636" s="88"/>
      <c r="BR1636" s="88"/>
      <c r="BS1636" s="82"/>
      <c r="BT1636" s="85"/>
    </row>
    <row r="1637" spans="1:72" hidden="1">
      <c r="A1637" s="82" t="s">
        <v>5175</v>
      </c>
      <c r="B1637" s="82" t="s">
        <v>5176</v>
      </c>
      <c r="C1637" s="82" t="s">
        <v>3020</v>
      </c>
      <c r="D1637" s="82" t="s">
        <v>5392</v>
      </c>
      <c r="E1637" s="82" t="s">
        <v>8571</v>
      </c>
      <c r="F1637" s="82" t="s">
        <v>4978</v>
      </c>
      <c r="G1637" s="83"/>
      <c r="H1637" s="84">
        <v>35598</v>
      </c>
      <c r="I1637" s="85"/>
      <c r="J1637" s="82">
        <v>3322</v>
      </c>
      <c r="K1637" s="86">
        <v>0</v>
      </c>
      <c r="L1637" s="82"/>
      <c r="M1637" s="82"/>
      <c r="N1637" s="82"/>
      <c r="O1637" s="82"/>
      <c r="P1637" s="82" t="s">
        <v>4999</v>
      </c>
      <c r="Q1637" s="86"/>
      <c r="R1637" s="82">
        <v>0</v>
      </c>
      <c r="S1637" s="86">
        <v>177990</v>
      </c>
      <c r="T1637" s="83">
        <v>45777</v>
      </c>
      <c r="U1637" s="82">
        <v>100</v>
      </c>
      <c r="V1637" s="82">
        <v>6821</v>
      </c>
      <c r="W1637" s="82" t="s">
        <v>4961</v>
      </c>
      <c r="X1637" s="82">
        <v>3070.6410000000001</v>
      </c>
      <c r="Y1637" s="86">
        <v>109308676.66</v>
      </c>
      <c r="Z1637" s="86"/>
      <c r="AA1637" s="82">
        <v>3322.7</v>
      </c>
      <c r="AB1637" s="86">
        <v>-0.02</v>
      </c>
      <c r="AC1637" s="86">
        <v>118256556</v>
      </c>
      <c r="AD1637" s="86">
        <v>118256556</v>
      </c>
      <c r="AE1637" s="86">
        <v>0</v>
      </c>
      <c r="AF1637" s="86">
        <v>8947879.3399999999</v>
      </c>
      <c r="AG1637" s="86">
        <v>8972797.9399999995</v>
      </c>
      <c r="AH1637" s="86">
        <v>-24918.6</v>
      </c>
      <c r="AI1637" s="86"/>
      <c r="AJ1637" s="86">
        <v>28942787666.290001</v>
      </c>
      <c r="AK1637" s="82">
        <v>0.40860000000000002</v>
      </c>
      <c r="AL1637" s="82" t="s">
        <v>8572</v>
      </c>
      <c r="AM1637" s="82" t="s">
        <v>4979</v>
      </c>
      <c r="AN1637" s="82">
        <v>8318</v>
      </c>
      <c r="AO1637" s="82" t="s">
        <v>5000</v>
      </c>
      <c r="AP1637" s="82"/>
      <c r="AQ1637" s="83">
        <v>44363</v>
      </c>
      <c r="AR1637" s="83"/>
      <c r="AS1637" s="82">
        <v>0</v>
      </c>
      <c r="AT1637" s="82"/>
      <c r="AU1637" s="83">
        <v>45777</v>
      </c>
      <c r="AV1637" s="82" t="s">
        <v>4979</v>
      </c>
      <c r="AW1637" s="82">
        <v>5</v>
      </c>
      <c r="AX1637" s="83"/>
      <c r="AY1637" s="82" t="s">
        <v>4963</v>
      </c>
      <c r="AZ1637" s="82">
        <v>1</v>
      </c>
      <c r="BA1637" s="82"/>
      <c r="BB1637" s="82"/>
      <c r="BC1637" s="87"/>
      <c r="BD1637" s="87"/>
      <c r="BE1637" s="87"/>
      <c r="BF1637" s="87"/>
      <c r="BG1637" s="82" t="s">
        <v>4888</v>
      </c>
      <c r="BH1637" s="82" t="s">
        <v>8932</v>
      </c>
      <c r="BI1637" s="82"/>
      <c r="BJ1637" s="82"/>
      <c r="BK1637" s="82"/>
      <c r="BL1637" s="86">
        <v>118256556</v>
      </c>
      <c r="BM1637" s="82">
        <v>0.40860000000000002</v>
      </c>
      <c r="BN1637" s="82" t="s">
        <v>4997</v>
      </c>
      <c r="BO1637" s="82"/>
      <c r="BP1637" s="88"/>
      <c r="BQ1637" s="88"/>
      <c r="BR1637" s="88"/>
      <c r="BS1637" s="82"/>
      <c r="BT1637" s="85"/>
    </row>
    <row r="1638" spans="1:72" hidden="1">
      <c r="A1638" s="82" t="s">
        <v>5175</v>
      </c>
      <c r="B1638" s="82" t="s">
        <v>5176</v>
      </c>
      <c r="C1638" s="82" t="s">
        <v>2941</v>
      </c>
      <c r="D1638" s="82" t="s">
        <v>3441</v>
      </c>
      <c r="E1638" s="82" t="s">
        <v>8606</v>
      </c>
      <c r="F1638" s="82" t="s">
        <v>4978</v>
      </c>
      <c r="G1638" s="83"/>
      <c r="H1638" s="84">
        <v>287215</v>
      </c>
      <c r="I1638" s="85"/>
      <c r="J1638" s="82">
        <v>1042.7</v>
      </c>
      <c r="K1638" s="86">
        <v>0</v>
      </c>
      <c r="L1638" s="82"/>
      <c r="M1638" s="82"/>
      <c r="N1638" s="82"/>
      <c r="O1638" s="82"/>
      <c r="P1638" s="82" t="s">
        <v>8447</v>
      </c>
      <c r="Q1638" s="86"/>
      <c r="R1638" s="82">
        <v>0</v>
      </c>
      <c r="S1638" s="86">
        <v>574430</v>
      </c>
      <c r="T1638" s="83">
        <v>45777</v>
      </c>
      <c r="U1638" s="82">
        <v>100</v>
      </c>
      <c r="V1638" s="82">
        <v>16470</v>
      </c>
      <c r="W1638" s="82" t="s">
        <v>4961</v>
      </c>
      <c r="X1638" s="82">
        <v>479.08390000000003</v>
      </c>
      <c r="Y1638" s="86">
        <v>137600095.88</v>
      </c>
      <c r="Z1638" s="86"/>
      <c r="AA1638" s="82">
        <v>1067.4000000000001</v>
      </c>
      <c r="AB1638" s="86">
        <v>-2.31</v>
      </c>
      <c r="AC1638" s="86">
        <v>299479080.5</v>
      </c>
      <c r="AD1638" s="86">
        <v>299479080.5</v>
      </c>
      <c r="AE1638" s="86">
        <v>0</v>
      </c>
      <c r="AF1638" s="86">
        <v>161878984.62</v>
      </c>
      <c r="AG1638" s="86">
        <v>168973195.12</v>
      </c>
      <c r="AH1638" s="86">
        <v>-7094210.5</v>
      </c>
      <c r="AI1638" s="86"/>
      <c r="AJ1638" s="86">
        <v>28942787666.290001</v>
      </c>
      <c r="AK1638" s="82">
        <v>1.0347</v>
      </c>
      <c r="AL1638" s="82" t="s">
        <v>8607</v>
      </c>
      <c r="AM1638" s="82" t="s">
        <v>4979</v>
      </c>
      <c r="AN1638" s="82">
        <v>8333</v>
      </c>
      <c r="AO1638" s="82" t="s">
        <v>8449</v>
      </c>
      <c r="AP1638" s="82"/>
      <c r="AQ1638" s="83">
        <v>45686</v>
      </c>
      <c r="AR1638" s="83"/>
      <c r="AS1638" s="82">
        <v>0</v>
      </c>
      <c r="AT1638" s="82"/>
      <c r="AU1638" s="83">
        <v>45777</v>
      </c>
      <c r="AV1638" s="82" t="s">
        <v>4979</v>
      </c>
      <c r="AW1638" s="82">
        <v>2</v>
      </c>
      <c r="AX1638" s="83"/>
      <c r="AY1638" s="82" t="s">
        <v>4963</v>
      </c>
      <c r="AZ1638" s="82">
        <v>1</v>
      </c>
      <c r="BA1638" s="82"/>
      <c r="BB1638" s="82"/>
      <c r="BC1638" s="87"/>
      <c r="BD1638" s="87"/>
      <c r="BE1638" s="87"/>
      <c r="BF1638" s="87"/>
      <c r="BG1638" s="82" t="s">
        <v>4888</v>
      </c>
      <c r="BH1638" s="82" t="s">
        <v>8932</v>
      </c>
      <c r="BI1638" s="82"/>
      <c r="BJ1638" s="82"/>
      <c r="BK1638" s="82"/>
      <c r="BL1638" s="86">
        <v>299479080.5</v>
      </c>
      <c r="BM1638" s="82">
        <v>1.0347</v>
      </c>
      <c r="BN1638" s="82" t="s">
        <v>8400</v>
      </c>
      <c r="BO1638" s="82"/>
      <c r="BP1638" s="88"/>
      <c r="BQ1638" s="88"/>
      <c r="BR1638" s="88"/>
      <c r="BS1638" s="82"/>
      <c r="BT1638" s="85"/>
    </row>
    <row r="1639" spans="1:72" hidden="1">
      <c r="A1639" s="82" t="s">
        <v>5175</v>
      </c>
      <c r="B1639" s="82" t="s">
        <v>5176</v>
      </c>
      <c r="C1639" s="82" t="s">
        <v>3037</v>
      </c>
      <c r="D1639" s="82" t="s">
        <v>5332</v>
      </c>
      <c r="E1639" s="82" t="s">
        <v>8503</v>
      </c>
      <c r="F1639" s="82" t="s">
        <v>4978</v>
      </c>
      <c r="G1639" s="83"/>
      <c r="H1639" s="84">
        <v>139926</v>
      </c>
      <c r="I1639" s="85"/>
      <c r="J1639" s="82">
        <v>5172.5</v>
      </c>
      <c r="K1639" s="86">
        <v>0</v>
      </c>
      <c r="L1639" s="82"/>
      <c r="M1639" s="82"/>
      <c r="N1639" s="82"/>
      <c r="O1639" s="82"/>
      <c r="P1639" s="82" t="s">
        <v>5009</v>
      </c>
      <c r="Q1639" s="86"/>
      <c r="R1639" s="82">
        <v>0</v>
      </c>
      <c r="S1639" s="86">
        <v>139926</v>
      </c>
      <c r="T1639" s="83">
        <v>45777</v>
      </c>
      <c r="U1639" s="82">
        <v>100</v>
      </c>
      <c r="V1639" s="82">
        <v>6823</v>
      </c>
      <c r="W1639" s="82" t="s">
        <v>4961</v>
      </c>
      <c r="X1639" s="82">
        <v>984.2921</v>
      </c>
      <c r="Y1639" s="86">
        <v>137728049.77000001</v>
      </c>
      <c r="Z1639" s="86"/>
      <c r="AA1639" s="82">
        <v>5391.5</v>
      </c>
      <c r="AB1639" s="86">
        <v>-4.0599999999999996</v>
      </c>
      <c r="AC1639" s="86">
        <v>723767235</v>
      </c>
      <c r="AD1639" s="86">
        <v>723767235</v>
      </c>
      <c r="AE1639" s="86">
        <v>0</v>
      </c>
      <c r="AF1639" s="86">
        <v>586039185.23000002</v>
      </c>
      <c r="AG1639" s="86">
        <v>616682979.23000002</v>
      </c>
      <c r="AH1639" s="86">
        <v>-30643794</v>
      </c>
      <c r="AI1639" s="86"/>
      <c r="AJ1639" s="86">
        <v>28942787666.290001</v>
      </c>
      <c r="AK1639" s="82">
        <v>2.5007000000000001</v>
      </c>
      <c r="AL1639" s="82" t="s">
        <v>8504</v>
      </c>
      <c r="AM1639" s="82" t="s">
        <v>4979</v>
      </c>
      <c r="AN1639" s="82">
        <v>8336</v>
      </c>
      <c r="AO1639" s="82" t="s">
        <v>5010</v>
      </c>
      <c r="AP1639" s="82"/>
      <c r="AQ1639" s="83">
        <v>45433</v>
      </c>
      <c r="AR1639" s="83"/>
      <c r="AS1639" s="82">
        <v>0</v>
      </c>
      <c r="AT1639" s="82"/>
      <c r="AU1639" s="83">
        <v>45777</v>
      </c>
      <c r="AV1639" s="82" t="s">
        <v>4979</v>
      </c>
      <c r="AW1639" s="82">
        <v>1</v>
      </c>
      <c r="AX1639" s="83"/>
      <c r="AY1639" s="82" t="s">
        <v>4963</v>
      </c>
      <c r="AZ1639" s="82">
        <v>1</v>
      </c>
      <c r="BA1639" s="82"/>
      <c r="BB1639" s="82"/>
      <c r="BC1639" s="87"/>
      <c r="BD1639" s="87"/>
      <c r="BE1639" s="87"/>
      <c r="BF1639" s="87"/>
      <c r="BG1639" s="82" t="s">
        <v>4888</v>
      </c>
      <c r="BH1639" s="82" t="s">
        <v>8932</v>
      </c>
      <c r="BI1639" s="82"/>
      <c r="BJ1639" s="82"/>
      <c r="BK1639" s="82"/>
      <c r="BL1639" s="86">
        <v>723767235</v>
      </c>
      <c r="BM1639" s="82">
        <v>2.5007000000000001</v>
      </c>
      <c r="BN1639" s="82" t="s">
        <v>5011</v>
      </c>
      <c r="BO1639" s="82"/>
      <c r="BP1639" s="88"/>
      <c r="BQ1639" s="88"/>
      <c r="BR1639" s="88"/>
      <c r="BS1639" s="82"/>
      <c r="BT1639" s="85"/>
    </row>
    <row r="1640" spans="1:72" hidden="1">
      <c r="A1640" s="82" t="s">
        <v>5175</v>
      </c>
      <c r="B1640" s="82" t="s">
        <v>5176</v>
      </c>
      <c r="C1640" s="82" t="s">
        <v>3053</v>
      </c>
      <c r="D1640" s="82" t="s">
        <v>5873</v>
      </c>
      <c r="E1640" s="82" t="s">
        <v>9688</v>
      </c>
      <c r="F1640" s="82" t="s">
        <v>4978</v>
      </c>
      <c r="G1640" s="83"/>
      <c r="H1640" s="84">
        <v>87012</v>
      </c>
      <c r="I1640" s="85"/>
      <c r="J1640" s="82">
        <v>606.54999999999995</v>
      </c>
      <c r="K1640" s="86">
        <v>0</v>
      </c>
      <c r="L1640" s="82"/>
      <c r="M1640" s="82"/>
      <c r="N1640" s="82"/>
      <c r="O1640" s="82"/>
      <c r="P1640" s="82" t="s">
        <v>5018</v>
      </c>
      <c r="Q1640" s="86"/>
      <c r="R1640" s="82">
        <v>0</v>
      </c>
      <c r="S1640" s="86">
        <v>87012</v>
      </c>
      <c r="T1640" s="83">
        <v>45777</v>
      </c>
      <c r="U1640" s="82">
        <v>100</v>
      </c>
      <c r="V1640" s="82">
        <v>16275</v>
      </c>
      <c r="W1640" s="82" t="s">
        <v>4961</v>
      </c>
      <c r="X1640" s="82">
        <v>662.90800000000002</v>
      </c>
      <c r="Y1640" s="86">
        <v>57680946.909999996</v>
      </c>
      <c r="Z1640" s="86"/>
      <c r="AA1640" s="82">
        <v>619.79999999999995</v>
      </c>
      <c r="AB1640" s="86">
        <v>-2.14</v>
      </c>
      <c r="AC1640" s="86">
        <v>52777128.600000001</v>
      </c>
      <c r="AD1640" s="86">
        <v>52777128.600000001</v>
      </c>
      <c r="AE1640" s="86">
        <v>0</v>
      </c>
      <c r="AF1640" s="86">
        <v>-4903818.3099999996</v>
      </c>
      <c r="AG1640" s="86">
        <v>-3750909.31</v>
      </c>
      <c r="AH1640" s="86">
        <v>-1152909</v>
      </c>
      <c r="AI1640" s="86"/>
      <c r="AJ1640" s="86">
        <v>28942787666.290001</v>
      </c>
      <c r="AK1640" s="82">
        <v>0.18229999999999999</v>
      </c>
      <c r="AL1640" s="82" t="s">
        <v>22068</v>
      </c>
      <c r="AM1640" s="82" t="s">
        <v>4979</v>
      </c>
      <c r="AN1640" s="82">
        <v>8346</v>
      </c>
      <c r="AO1640" s="82" t="s">
        <v>4998</v>
      </c>
      <c r="AP1640" s="82"/>
      <c r="AQ1640" s="83">
        <v>44377</v>
      </c>
      <c r="AR1640" s="83"/>
      <c r="AS1640" s="82">
        <v>0</v>
      </c>
      <c r="AT1640" s="82"/>
      <c r="AU1640" s="83">
        <v>45777</v>
      </c>
      <c r="AV1640" s="82" t="s">
        <v>4979</v>
      </c>
      <c r="AW1640" s="82">
        <v>1</v>
      </c>
      <c r="AX1640" s="83"/>
      <c r="AY1640" s="82" t="s">
        <v>4963</v>
      </c>
      <c r="AZ1640" s="82">
        <v>1</v>
      </c>
      <c r="BA1640" s="82"/>
      <c r="BB1640" s="82"/>
      <c r="BC1640" s="87"/>
      <c r="BD1640" s="87"/>
      <c r="BE1640" s="87"/>
      <c r="BF1640" s="87"/>
      <c r="BG1640" s="82" t="s">
        <v>4888</v>
      </c>
      <c r="BH1640" s="82" t="s">
        <v>8932</v>
      </c>
      <c r="BI1640" s="82"/>
      <c r="BJ1640" s="82"/>
      <c r="BK1640" s="82"/>
      <c r="BL1640" s="86">
        <v>52777128.600000001</v>
      </c>
      <c r="BM1640" s="82">
        <v>0.18229999999999999</v>
      </c>
      <c r="BN1640" s="82" t="s">
        <v>4998</v>
      </c>
      <c r="BO1640" s="82"/>
      <c r="BP1640" s="88"/>
      <c r="BQ1640" s="88"/>
      <c r="BR1640" s="88"/>
      <c r="BS1640" s="82"/>
      <c r="BT1640" s="85"/>
    </row>
    <row r="1641" spans="1:72" hidden="1">
      <c r="A1641" s="82" t="s">
        <v>5175</v>
      </c>
      <c r="B1641" s="82" t="s">
        <v>5176</v>
      </c>
      <c r="C1641" s="82" t="s">
        <v>3117</v>
      </c>
      <c r="D1641" s="82" t="s">
        <v>5529</v>
      </c>
      <c r="E1641" s="82" t="s">
        <v>8749</v>
      </c>
      <c r="F1641" s="82" t="s">
        <v>4978</v>
      </c>
      <c r="G1641" s="83"/>
      <c r="H1641" s="84">
        <v>264334</v>
      </c>
      <c r="I1641" s="85"/>
      <c r="J1641" s="82">
        <v>894.2</v>
      </c>
      <c r="K1641" s="86">
        <v>0</v>
      </c>
      <c r="L1641" s="82"/>
      <c r="M1641" s="82"/>
      <c r="N1641" s="82"/>
      <c r="O1641" s="82"/>
      <c r="P1641" s="82" t="s">
        <v>5003</v>
      </c>
      <c r="Q1641" s="86"/>
      <c r="R1641" s="82">
        <v>0</v>
      </c>
      <c r="S1641" s="86">
        <v>528668</v>
      </c>
      <c r="T1641" s="83">
        <v>45777</v>
      </c>
      <c r="U1641" s="82">
        <v>100</v>
      </c>
      <c r="V1641" s="82">
        <v>81534</v>
      </c>
      <c r="W1641" s="82" t="s">
        <v>4961</v>
      </c>
      <c r="X1641" s="82">
        <v>586.00490000000002</v>
      </c>
      <c r="Y1641" s="86">
        <v>154901018.99000001</v>
      </c>
      <c r="Z1641" s="86"/>
      <c r="AA1641" s="82">
        <v>894.6</v>
      </c>
      <c r="AB1641" s="86">
        <v>-0.04</v>
      </c>
      <c r="AC1641" s="86">
        <v>236367462.80000001</v>
      </c>
      <c r="AD1641" s="86">
        <v>236367462.80000001</v>
      </c>
      <c r="AE1641" s="86">
        <v>0</v>
      </c>
      <c r="AF1641" s="86">
        <v>81466443.810000002</v>
      </c>
      <c r="AG1641" s="86">
        <v>81572177.409999996</v>
      </c>
      <c r="AH1641" s="86">
        <v>-105733.6</v>
      </c>
      <c r="AI1641" s="86"/>
      <c r="AJ1641" s="86">
        <v>28942787666.290001</v>
      </c>
      <c r="AK1641" s="82">
        <v>0.81669999999999998</v>
      </c>
      <c r="AL1641" s="82" t="s">
        <v>8750</v>
      </c>
      <c r="AM1641" s="82" t="s">
        <v>4979</v>
      </c>
      <c r="AN1641" s="82">
        <v>782034</v>
      </c>
      <c r="AO1641" s="82" t="s">
        <v>5004</v>
      </c>
      <c r="AP1641" s="82"/>
      <c r="AQ1641" s="83">
        <v>45699</v>
      </c>
      <c r="AR1641" s="83"/>
      <c r="AS1641" s="82">
        <v>0</v>
      </c>
      <c r="AT1641" s="82"/>
      <c r="AU1641" s="83">
        <v>45777</v>
      </c>
      <c r="AV1641" s="82" t="s">
        <v>4979</v>
      </c>
      <c r="AW1641" s="82">
        <v>2</v>
      </c>
      <c r="AX1641" s="83"/>
      <c r="AY1641" s="82" t="s">
        <v>4963</v>
      </c>
      <c r="AZ1641" s="82">
        <v>1</v>
      </c>
      <c r="BA1641" s="82"/>
      <c r="BB1641" s="82"/>
      <c r="BC1641" s="87"/>
      <c r="BD1641" s="87"/>
      <c r="BE1641" s="87"/>
      <c r="BF1641" s="87"/>
      <c r="BG1641" s="82" t="s">
        <v>4888</v>
      </c>
      <c r="BH1641" s="82" t="s">
        <v>8932</v>
      </c>
      <c r="BI1641" s="82"/>
      <c r="BJ1641" s="82"/>
      <c r="BK1641" s="82"/>
      <c r="BL1641" s="86">
        <v>236367462.80000001</v>
      </c>
      <c r="BM1641" s="82">
        <v>0.81669999999999998</v>
      </c>
      <c r="BN1641" s="82" t="s">
        <v>4984</v>
      </c>
      <c r="BO1641" s="82"/>
      <c r="BP1641" s="88"/>
      <c r="BQ1641" s="88"/>
      <c r="BR1641" s="88"/>
      <c r="BS1641" s="82"/>
      <c r="BT1641" s="85"/>
    </row>
    <row r="1642" spans="1:72" hidden="1">
      <c r="A1642" s="82" t="s">
        <v>5175</v>
      </c>
      <c r="B1642" s="82" t="s">
        <v>5176</v>
      </c>
      <c r="C1642" s="82" t="s">
        <v>3208</v>
      </c>
      <c r="D1642" s="82" t="s">
        <v>5540</v>
      </c>
      <c r="E1642" s="82" t="s">
        <v>8751</v>
      </c>
      <c r="F1642" s="82" t="s">
        <v>4978</v>
      </c>
      <c r="G1642" s="83"/>
      <c r="H1642" s="84">
        <v>359182</v>
      </c>
      <c r="I1642" s="85"/>
      <c r="J1642" s="82">
        <v>1236.0999999999999</v>
      </c>
      <c r="K1642" s="86">
        <v>0</v>
      </c>
      <c r="L1642" s="82"/>
      <c r="M1642" s="82"/>
      <c r="N1642" s="82"/>
      <c r="O1642" s="82"/>
      <c r="P1642" s="82" t="s">
        <v>5018</v>
      </c>
      <c r="Q1642" s="86"/>
      <c r="R1642" s="82">
        <v>0</v>
      </c>
      <c r="S1642" s="86">
        <v>359182</v>
      </c>
      <c r="T1642" s="83">
        <v>45777</v>
      </c>
      <c r="U1642" s="82">
        <v>100</v>
      </c>
      <c r="V1642" s="82">
        <v>6847</v>
      </c>
      <c r="W1642" s="82" t="s">
        <v>4961</v>
      </c>
      <c r="X1642" s="82">
        <v>1137.4976999999999</v>
      </c>
      <c r="Y1642" s="86">
        <v>408568683.77999997</v>
      </c>
      <c r="Z1642" s="86"/>
      <c r="AA1642" s="82">
        <v>1264.5999999999999</v>
      </c>
      <c r="AB1642" s="86">
        <v>-2.25</v>
      </c>
      <c r="AC1642" s="86">
        <v>443984870.19999999</v>
      </c>
      <c r="AD1642" s="86">
        <v>443984870.19999999</v>
      </c>
      <c r="AE1642" s="86">
        <v>0</v>
      </c>
      <c r="AF1642" s="86">
        <v>35416186.420000002</v>
      </c>
      <c r="AG1642" s="86">
        <v>45652873.420000002</v>
      </c>
      <c r="AH1642" s="86">
        <v>-10236687</v>
      </c>
      <c r="AI1642" s="86"/>
      <c r="AJ1642" s="86">
        <v>28942787666.290001</v>
      </c>
      <c r="AK1642" s="82">
        <v>1.534</v>
      </c>
      <c r="AL1642" s="82" t="s">
        <v>8752</v>
      </c>
      <c r="AM1642" s="82" t="s">
        <v>4979</v>
      </c>
      <c r="AN1642" s="82">
        <v>8473</v>
      </c>
      <c r="AO1642" s="82" t="s">
        <v>4998</v>
      </c>
      <c r="AP1642" s="82"/>
      <c r="AQ1642" s="83">
        <v>45467</v>
      </c>
      <c r="AR1642" s="83"/>
      <c r="AS1642" s="82">
        <v>0</v>
      </c>
      <c r="AT1642" s="82"/>
      <c r="AU1642" s="83">
        <v>45777</v>
      </c>
      <c r="AV1642" s="82" t="s">
        <v>4979</v>
      </c>
      <c r="AW1642" s="82">
        <v>1</v>
      </c>
      <c r="AX1642" s="83"/>
      <c r="AY1642" s="82" t="s">
        <v>4963</v>
      </c>
      <c r="AZ1642" s="82">
        <v>1</v>
      </c>
      <c r="BA1642" s="82"/>
      <c r="BB1642" s="82"/>
      <c r="BC1642" s="87"/>
      <c r="BD1642" s="87"/>
      <c r="BE1642" s="87"/>
      <c r="BF1642" s="87"/>
      <c r="BG1642" s="82" t="s">
        <v>4888</v>
      </c>
      <c r="BH1642" s="82" t="s">
        <v>8932</v>
      </c>
      <c r="BI1642" s="82"/>
      <c r="BJ1642" s="82"/>
      <c r="BK1642" s="82"/>
      <c r="BL1642" s="86">
        <v>443984870.19999999</v>
      </c>
      <c r="BM1642" s="82">
        <v>1.534</v>
      </c>
      <c r="BN1642" s="82" t="s">
        <v>4998</v>
      </c>
      <c r="BO1642" s="82"/>
      <c r="BP1642" s="88"/>
      <c r="BQ1642" s="88"/>
      <c r="BR1642" s="88"/>
      <c r="BS1642" s="82"/>
      <c r="BT1642" s="85"/>
    </row>
    <row r="1643" spans="1:72" hidden="1">
      <c r="A1643" s="82" t="s">
        <v>5175</v>
      </c>
      <c r="B1643" s="82" t="s">
        <v>5176</v>
      </c>
      <c r="C1643" s="82" t="s">
        <v>21841</v>
      </c>
      <c r="D1643" s="82" t="s">
        <v>21842</v>
      </c>
      <c r="E1643" s="82" t="s">
        <v>4965</v>
      </c>
      <c r="F1643" s="82" t="s">
        <v>4966</v>
      </c>
      <c r="G1643" s="83">
        <v>45779</v>
      </c>
      <c r="H1643" s="84">
        <v>12422667.449999999</v>
      </c>
      <c r="I1643" s="85"/>
      <c r="J1643" s="82">
        <v>99.98357</v>
      </c>
      <c r="K1643" s="86">
        <v>0</v>
      </c>
      <c r="L1643" s="82"/>
      <c r="M1643" s="82"/>
      <c r="N1643" s="82"/>
      <c r="O1643" s="82"/>
      <c r="P1643" s="82" t="s">
        <v>4967</v>
      </c>
      <c r="Q1643" s="86">
        <v>1242266745</v>
      </c>
      <c r="R1643" s="82">
        <v>0.01</v>
      </c>
      <c r="S1643" s="86">
        <v>1242266745</v>
      </c>
      <c r="T1643" s="83">
        <v>45777</v>
      </c>
      <c r="U1643" s="82">
        <v>247</v>
      </c>
      <c r="V1643" s="82">
        <v>178347</v>
      </c>
      <c r="W1643" s="82" t="s">
        <v>4961</v>
      </c>
      <c r="X1643" s="82">
        <v>99.967100000000002</v>
      </c>
      <c r="Y1643" s="86">
        <v>1241858610</v>
      </c>
      <c r="Z1643" s="86">
        <v>1242062677.8399999</v>
      </c>
      <c r="AA1643" s="82"/>
      <c r="AB1643" s="86"/>
      <c r="AC1643" s="86">
        <v>1242062677.8399999</v>
      </c>
      <c r="AD1643" s="86">
        <v>1242062677.8399999</v>
      </c>
      <c r="AE1643" s="86">
        <v>204067.84</v>
      </c>
      <c r="AF1643" s="86">
        <v>0</v>
      </c>
      <c r="AG1643" s="86"/>
      <c r="AH1643" s="86">
        <v>0</v>
      </c>
      <c r="AI1643" s="86"/>
      <c r="AJ1643" s="86">
        <v>28942787666.290001</v>
      </c>
      <c r="AK1643" s="82">
        <v>4.2914000000000003</v>
      </c>
      <c r="AL1643" s="82" t="s">
        <v>21843</v>
      </c>
      <c r="AM1643" s="82" t="s">
        <v>4968</v>
      </c>
      <c r="AN1643" s="82">
        <v>73640</v>
      </c>
      <c r="AO1643" s="82" t="s">
        <v>4967</v>
      </c>
      <c r="AP1643" s="82"/>
      <c r="AQ1643" s="83"/>
      <c r="AR1643" s="83"/>
      <c r="AS1643" s="82">
        <v>2</v>
      </c>
      <c r="AT1643" s="82"/>
      <c r="AU1643" s="83">
        <v>45777</v>
      </c>
      <c r="AV1643" s="82" t="s">
        <v>4968</v>
      </c>
      <c r="AW1643" s="82">
        <v>100</v>
      </c>
      <c r="AX1643" s="83"/>
      <c r="AY1643" s="82" t="s">
        <v>4969</v>
      </c>
      <c r="AZ1643" s="82">
        <v>1</v>
      </c>
      <c r="BA1643" s="82"/>
      <c r="BB1643" s="82"/>
      <c r="BC1643" s="87"/>
      <c r="BD1643" s="87"/>
      <c r="BE1643" s="87"/>
      <c r="BF1643" s="87"/>
      <c r="BG1643" s="82" t="s">
        <v>4888</v>
      </c>
      <c r="BH1643" s="82" t="s">
        <v>8932</v>
      </c>
      <c r="BI1643" s="82"/>
      <c r="BJ1643" s="82"/>
      <c r="BK1643" s="82"/>
      <c r="BL1643" s="86">
        <v>1242062677.8399999</v>
      </c>
      <c r="BM1643" s="82">
        <v>4.2914000000000003</v>
      </c>
      <c r="BN1643" s="82" t="s">
        <v>4967</v>
      </c>
      <c r="BO1643" s="82"/>
      <c r="BP1643" s="88"/>
      <c r="BQ1643" s="88"/>
      <c r="BR1643" s="88"/>
      <c r="BS1643" s="82"/>
      <c r="BT1643" s="85"/>
    </row>
    <row r="1644" spans="1:72" hidden="1">
      <c r="A1644" s="82" t="s">
        <v>5175</v>
      </c>
      <c r="B1644" s="82" t="s">
        <v>5176</v>
      </c>
      <c r="C1644" s="82"/>
      <c r="D1644" s="82"/>
      <c r="E1644" s="82"/>
      <c r="F1644" s="82" t="s">
        <v>4970</v>
      </c>
      <c r="G1644" s="83"/>
      <c r="H1644" s="84"/>
      <c r="I1644" s="85"/>
      <c r="J1644" s="82"/>
      <c r="K1644" s="86"/>
      <c r="L1644" s="82"/>
      <c r="M1644" s="82"/>
      <c r="N1644" s="82"/>
      <c r="O1644" s="82"/>
      <c r="P1644" s="82" t="s">
        <v>4971</v>
      </c>
      <c r="Q1644" s="86"/>
      <c r="R1644" s="82">
        <v>0</v>
      </c>
      <c r="S1644" s="86"/>
      <c r="T1644" s="83">
        <v>45777</v>
      </c>
      <c r="U1644" s="82"/>
      <c r="V1644" s="82"/>
      <c r="W1644" s="82"/>
      <c r="X1644" s="82"/>
      <c r="Y1644" s="86"/>
      <c r="Z1644" s="86"/>
      <c r="AA1644" s="82"/>
      <c r="AB1644" s="86"/>
      <c r="AC1644" s="86">
        <v>-810039.47</v>
      </c>
      <c r="AD1644" s="86">
        <v>-810039.47</v>
      </c>
      <c r="AE1644" s="86"/>
      <c r="AF1644" s="86"/>
      <c r="AG1644" s="86"/>
      <c r="AH1644" s="86">
        <v>0</v>
      </c>
      <c r="AI1644" s="86"/>
      <c r="AJ1644" s="86"/>
      <c r="AK1644" s="82">
        <v>-2.5999999999999999E-3</v>
      </c>
      <c r="AL1644" s="82"/>
      <c r="AM1644" s="82"/>
      <c r="AN1644" s="82"/>
      <c r="AO1644" s="82" t="s">
        <v>4971</v>
      </c>
      <c r="AP1644" s="82"/>
      <c r="AQ1644" s="83"/>
      <c r="AR1644" s="83"/>
      <c r="AS1644" s="82"/>
      <c r="AT1644" s="82"/>
      <c r="AU1644" s="83"/>
      <c r="AV1644" s="82"/>
      <c r="AW1644" s="82"/>
      <c r="AX1644" s="83"/>
      <c r="AY1644" s="82" t="s">
        <v>4963</v>
      </c>
      <c r="AZ1644" s="82">
        <v>1</v>
      </c>
      <c r="BA1644" s="82"/>
      <c r="BB1644" s="82"/>
      <c r="BC1644" s="87"/>
      <c r="BD1644" s="87"/>
      <c r="BE1644" s="87"/>
      <c r="BF1644" s="87"/>
      <c r="BG1644" s="82" t="s">
        <v>4888</v>
      </c>
      <c r="BH1644" s="82" t="s">
        <v>8932</v>
      </c>
      <c r="BI1644" s="82"/>
      <c r="BJ1644" s="82"/>
      <c r="BK1644" s="82"/>
      <c r="BL1644" s="86">
        <v>-810039.47</v>
      </c>
      <c r="BM1644" s="82">
        <v>-2.5999999999999999E-3</v>
      </c>
      <c r="BN1644" s="82" t="s">
        <v>4971</v>
      </c>
      <c r="BO1644" s="82"/>
      <c r="BP1644" s="88"/>
      <c r="BQ1644" s="88"/>
      <c r="BR1644" s="88"/>
      <c r="BS1644" s="82"/>
      <c r="BT1644" s="85"/>
    </row>
    <row r="1645" spans="1:72" hidden="1">
      <c r="A1645" s="82" t="s">
        <v>5177</v>
      </c>
      <c r="B1645" s="82" t="s">
        <v>5178</v>
      </c>
      <c r="C1645" s="82" t="s">
        <v>78</v>
      </c>
      <c r="D1645" s="82" t="s">
        <v>5107</v>
      </c>
      <c r="E1645" s="82" t="s">
        <v>5108</v>
      </c>
      <c r="F1645" s="82" t="s">
        <v>4978</v>
      </c>
      <c r="G1645" s="83"/>
      <c r="H1645" s="84">
        <v>85538</v>
      </c>
      <c r="I1645" s="85"/>
      <c r="J1645" s="82">
        <v>876.9</v>
      </c>
      <c r="K1645" s="86">
        <v>0</v>
      </c>
      <c r="L1645" s="82"/>
      <c r="M1645" s="82"/>
      <c r="N1645" s="82"/>
      <c r="O1645" s="82"/>
      <c r="P1645" s="82" t="s">
        <v>5109</v>
      </c>
      <c r="Q1645" s="86"/>
      <c r="R1645" s="82">
        <v>0</v>
      </c>
      <c r="S1645" s="86">
        <v>855380</v>
      </c>
      <c r="T1645" s="83">
        <v>45777</v>
      </c>
      <c r="U1645" s="82">
        <v>100</v>
      </c>
      <c r="V1645" s="82">
        <v>6439</v>
      </c>
      <c r="W1645" s="82" t="s">
        <v>4961</v>
      </c>
      <c r="X1645" s="82">
        <v>1454.4766999999999</v>
      </c>
      <c r="Y1645" s="86">
        <v>124413031.55</v>
      </c>
      <c r="Z1645" s="86"/>
      <c r="AA1645" s="82">
        <v>889.15</v>
      </c>
      <c r="AB1645" s="86">
        <v>-1.38</v>
      </c>
      <c r="AC1645" s="86">
        <v>75008272.200000003</v>
      </c>
      <c r="AD1645" s="86">
        <v>75008272.200000003</v>
      </c>
      <c r="AE1645" s="86">
        <v>0</v>
      </c>
      <c r="AF1645" s="86">
        <v>-49404759.350000001</v>
      </c>
      <c r="AG1645" s="86">
        <v>-48356918.850000001</v>
      </c>
      <c r="AH1645" s="86">
        <v>-1047840.5</v>
      </c>
      <c r="AI1645" s="86"/>
      <c r="AJ1645" s="86">
        <v>14333328446.66</v>
      </c>
      <c r="AK1645" s="82">
        <v>0.52329999999999999</v>
      </c>
      <c r="AL1645" s="82" t="s">
        <v>5110</v>
      </c>
      <c r="AM1645" s="82" t="s">
        <v>4979</v>
      </c>
      <c r="AN1645" s="82">
        <v>5984</v>
      </c>
      <c r="AO1645" s="82" t="s">
        <v>5015</v>
      </c>
      <c r="AP1645" s="82"/>
      <c r="AQ1645" s="83">
        <v>45426</v>
      </c>
      <c r="AR1645" s="83"/>
      <c r="AS1645" s="82">
        <v>0</v>
      </c>
      <c r="AT1645" s="82"/>
      <c r="AU1645" s="83">
        <v>45777</v>
      </c>
      <c r="AV1645" s="82" t="s">
        <v>4979</v>
      </c>
      <c r="AW1645" s="82">
        <v>10</v>
      </c>
      <c r="AX1645" s="83"/>
      <c r="AY1645" s="82" t="s">
        <v>4963</v>
      </c>
      <c r="AZ1645" s="82">
        <v>1</v>
      </c>
      <c r="BA1645" s="82"/>
      <c r="BB1645" s="82"/>
      <c r="BC1645" s="87"/>
      <c r="BD1645" s="87"/>
      <c r="BE1645" s="87"/>
      <c r="BF1645" s="87"/>
      <c r="BG1645" s="82" t="s">
        <v>4888</v>
      </c>
      <c r="BH1645" s="82" t="s">
        <v>8948</v>
      </c>
      <c r="BI1645" s="82"/>
      <c r="BJ1645" s="82"/>
      <c r="BK1645" s="82"/>
      <c r="BL1645" s="86">
        <v>75008272.200000003</v>
      </c>
      <c r="BM1645" s="82">
        <v>0.52329999999999999</v>
      </c>
      <c r="BN1645" s="82" t="s">
        <v>5002</v>
      </c>
      <c r="BO1645" s="82"/>
      <c r="BP1645" s="88"/>
      <c r="BQ1645" s="88"/>
      <c r="BR1645" s="88"/>
      <c r="BS1645" s="82"/>
      <c r="BT1645" s="85"/>
    </row>
    <row r="1646" spans="1:72" hidden="1">
      <c r="A1646" s="82" t="s">
        <v>5177</v>
      </c>
      <c r="B1646" s="82" t="s">
        <v>5178</v>
      </c>
      <c r="C1646" s="82" t="s">
        <v>139</v>
      </c>
      <c r="D1646" s="82" t="s">
        <v>5446</v>
      </c>
      <c r="E1646" s="82" t="s">
        <v>8510</v>
      </c>
      <c r="F1646" s="82" t="s">
        <v>4978</v>
      </c>
      <c r="G1646" s="83"/>
      <c r="H1646" s="84">
        <v>44502</v>
      </c>
      <c r="I1646" s="85"/>
      <c r="J1646" s="82">
        <v>5116</v>
      </c>
      <c r="K1646" s="86">
        <v>0</v>
      </c>
      <c r="L1646" s="82"/>
      <c r="M1646" s="82"/>
      <c r="N1646" s="82"/>
      <c r="O1646" s="82"/>
      <c r="P1646" s="82" t="s">
        <v>4999</v>
      </c>
      <c r="Q1646" s="86"/>
      <c r="R1646" s="82">
        <v>0</v>
      </c>
      <c r="S1646" s="86">
        <v>89004</v>
      </c>
      <c r="T1646" s="83">
        <v>45777</v>
      </c>
      <c r="U1646" s="82">
        <v>100</v>
      </c>
      <c r="V1646" s="82">
        <v>55268</v>
      </c>
      <c r="W1646" s="82" t="s">
        <v>4961</v>
      </c>
      <c r="X1646" s="82">
        <v>4979.7488999999996</v>
      </c>
      <c r="Y1646" s="86">
        <v>221608784.44</v>
      </c>
      <c r="Z1646" s="86"/>
      <c r="AA1646" s="82">
        <v>5030.8</v>
      </c>
      <c r="AB1646" s="86">
        <v>1.69</v>
      </c>
      <c r="AC1646" s="86">
        <v>227672232</v>
      </c>
      <c r="AD1646" s="86">
        <v>227672232</v>
      </c>
      <c r="AE1646" s="86">
        <v>0</v>
      </c>
      <c r="AF1646" s="86">
        <v>6063447.5599999996</v>
      </c>
      <c r="AG1646" s="86">
        <v>2271877.16</v>
      </c>
      <c r="AH1646" s="86">
        <v>3791570.4</v>
      </c>
      <c r="AI1646" s="86"/>
      <c r="AJ1646" s="86">
        <v>14333328446.66</v>
      </c>
      <c r="AK1646" s="82">
        <v>1.5884</v>
      </c>
      <c r="AL1646" s="82" t="s">
        <v>8511</v>
      </c>
      <c r="AM1646" s="82" t="s">
        <v>4979</v>
      </c>
      <c r="AN1646" s="82">
        <v>774615</v>
      </c>
      <c r="AO1646" s="82" t="s">
        <v>5000</v>
      </c>
      <c r="AP1646" s="82"/>
      <c r="AQ1646" s="83">
        <v>45701</v>
      </c>
      <c r="AR1646" s="83"/>
      <c r="AS1646" s="82">
        <v>0</v>
      </c>
      <c r="AT1646" s="82"/>
      <c r="AU1646" s="83">
        <v>45777</v>
      </c>
      <c r="AV1646" s="82" t="s">
        <v>4979</v>
      </c>
      <c r="AW1646" s="82">
        <v>2</v>
      </c>
      <c r="AX1646" s="83"/>
      <c r="AY1646" s="82" t="s">
        <v>4963</v>
      </c>
      <c r="AZ1646" s="82">
        <v>1</v>
      </c>
      <c r="BA1646" s="82"/>
      <c r="BB1646" s="82"/>
      <c r="BC1646" s="87"/>
      <c r="BD1646" s="87"/>
      <c r="BE1646" s="87"/>
      <c r="BF1646" s="87"/>
      <c r="BG1646" s="82" t="s">
        <v>4888</v>
      </c>
      <c r="BH1646" s="82" t="s">
        <v>8948</v>
      </c>
      <c r="BI1646" s="82"/>
      <c r="BJ1646" s="82"/>
      <c r="BK1646" s="82"/>
      <c r="BL1646" s="86">
        <v>227672232</v>
      </c>
      <c r="BM1646" s="82">
        <v>1.5884</v>
      </c>
      <c r="BN1646" s="82" t="s">
        <v>4997</v>
      </c>
      <c r="BO1646" s="82"/>
      <c r="BP1646" s="88"/>
      <c r="BQ1646" s="88"/>
      <c r="BR1646" s="88"/>
      <c r="BS1646" s="82"/>
      <c r="BT1646" s="85"/>
    </row>
    <row r="1647" spans="1:72" hidden="1">
      <c r="A1647" s="82" t="s">
        <v>5177</v>
      </c>
      <c r="B1647" s="82" t="s">
        <v>5178</v>
      </c>
      <c r="C1647" s="82" t="s">
        <v>9464</v>
      </c>
      <c r="D1647" s="82" t="s">
        <v>9465</v>
      </c>
      <c r="E1647" s="82" t="s">
        <v>9466</v>
      </c>
      <c r="F1647" s="82" t="s">
        <v>4978</v>
      </c>
      <c r="G1647" s="83"/>
      <c r="H1647" s="84">
        <v>560400</v>
      </c>
      <c r="I1647" s="85"/>
      <c r="J1647" s="82">
        <v>307.25</v>
      </c>
      <c r="K1647" s="86">
        <v>0</v>
      </c>
      <c r="L1647" s="82"/>
      <c r="M1647" s="82"/>
      <c r="N1647" s="82"/>
      <c r="O1647" s="82"/>
      <c r="P1647" s="82" t="s">
        <v>8927</v>
      </c>
      <c r="Q1647" s="86"/>
      <c r="R1647" s="82">
        <v>0</v>
      </c>
      <c r="S1647" s="86">
        <v>1120800</v>
      </c>
      <c r="T1647" s="83">
        <v>45777</v>
      </c>
      <c r="U1647" s="82">
        <v>100</v>
      </c>
      <c r="V1647" s="82">
        <v>171313</v>
      </c>
      <c r="W1647" s="82" t="s">
        <v>4961</v>
      </c>
      <c r="X1647" s="82">
        <v>314.33330000000001</v>
      </c>
      <c r="Y1647" s="86">
        <v>176152376.25</v>
      </c>
      <c r="Z1647" s="86"/>
      <c r="AA1647" s="82">
        <v>315.05</v>
      </c>
      <c r="AB1647" s="86">
        <v>-2.48</v>
      </c>
      <c r="AC1647" s="86">
        <v>172182900</v>
      </c>
      <c r="AD1647" s="86">
        <v>172182900</v>
      </c>
      <c r="AE1647" s="86">
        <v>0</v>
      </c>
      <c r="AF1647" s="86">
        <v>-3969476.25</v>
      </c>
      <c r="AG1647" s="86">
        <v>401643.75</v>
      </c>
      <c r="AH1647" s="86">
        <v>-4371120</v>
      </c>
      <c r="AI1647" s="86"/>
      <c r="AJ1647" s="86">
        <v>14333328446.66</v>
      </c>
      <c r="AK1647" s="82">
        <v>1.2013</v>
      </c>
      <c r="AL1647" s="82" t="s">
        <v>9467</v>
      </c>
      <c r="AM1647" s="82" t="s">
        <v>4979</v>
      </c>
      <c r="AN1647" s="82">
        <v>798965</v>
      </c>
      <c r="AO1647" s="82" t="s">
        <v>8614</v>
      </c>
      <c r="AP1647" s="82"/>
      <c r="AQ1647" s="83"/>
      <c r="AR1647" s="83"/>
      <c r="AS1647" s="82">
        <v>0</v>
      </c>
      <c r="AT1647" s="82"/>
      <c r="AU1647" s="83">
        <v>45777</v>
      </c>
      <c r="AV1647" s="82" t="s">
        <v>4979</v>
      </c>
      <c r="AW1647" s="82">
        <v>2</v>
      </c>
      <c r="AX1647" s="83"/>
      <c r="AY1647" s="82" t="s">
        <v>4963</v>
      </c>
      <c r="AZ1647" s="82">
        <v>1</v>
      </c>
      <c r="BA1647" s="82"/>
      <c r="BB1647" s="82"/>
      <c r="BC1647" s="87"/>
      <c r="BD1647" s="87"/>
      <c r="BE1647" s="87"/>
      <c r="BF1647" s="87"/>
      <c r="BG1647" s="82" t="s">
        <v>4888</v>
      </c>
      <c r="BH1647" s="82" t="s">
        <v>8948</v>
      </c>
      <c r="BI1647" s="82"/>
      <c r="BJ1647" s="82"/>
      <c r="BK1647" s="82"/>
      <c r="BL1647" s="86">
        <v>172182900</v>
      </c>
      <c r="BM1647" s="82">
        <v>1.2013</v>
      </c>
      <c r="BN1647" s="82" t="s">
        <v>4980</v>
      </c>
      <c r="BO1647" s="82"/>
      <c r="BP1647" s="88"/>
      <c r="BQ1647" s="88"/>
      <c r="BR1647" s="88"/>
      <c r="BS1647" s="82"/>
      <c r="BT1647" s="85"/>
    </row>
    <row r="1648" spans="1:72" hidden="1">
      <c r="A1648" s="82" t="s">
        <v>5177</v>
      </c>
      <c r="B1648" s="82" t="s">
        <v>5178</v>
      </c>
      <c r="C1648" s="82" t="s">
        <v>229</v>
      </c>
      <c r="D1648" s="82" t="s">
        <v>5016</v>
      </c>
      <c r="E1648" s="82" t="s">
        <v>3343</v>
      </c>
      <c r="F1648" s="82" t="s">
        <v>4978</v>
      </c>
      <c r="G1648" s="83"/>
      <c r="H1648" s="84">
        <v>332350</v>
      </c>
      <c r="I1648" s="85"/>
      <c r="J1648" s="82">
        <v>396.35</v>
      </c>
      <c r="K1648" s="86">
        <v>0</v>
      </c>
      <c r="L1648" s="82"/>
      <c r="M1648" s="82"/>
      <c r="N1648" s="82"/>
      <c r="O1648" s="82"/>
      <c r="P1648" s="82" t="s">
        <v>5009</v>
      </c>
      <c r="Q1648" s="86"/>
      <c r="R1648" s="82">
        <v>0</v>
      </c>
      <c r="S1648" s="86">
        <v>1329400</v>
      </c>
      <c r="T1648" s="83">
        <v>45777</v>
      </c>
      <c r="U1648" s="82">
        <v>100</v>
      </c>
      <c r="V1648" s="82">
        <v>99994</v>
      </c>
      <c r="W1648" s="82" t="s">
        <v>4961</v>
      </c>
      <c r="X1648" s="82">
        <v>504.18060000000003</v>
      </c>
      <c r="Y1648" s="86">
        <v>167564435.08000001</v>
      </c>
      <c r="Z1648" s="86"/>
      <c r="AA1648" s="82">
        <v>404.7</v>
      </c>
      <c r="AB1648" s="86">
        <v>-2.06</v>
      </c>
      <c r="AC1648" s="86">
        <v>131726922.5</v>
      </c>
      <c r="AD1648" s="86">
        <v>131726922.5</v>
      </c>
      <c r="AE1648" s="86">
        <v>0</v>
      </c>
      <c r="AF1648" s="86">
        <v>-35837512.579999998</v>
      </c>
      <c r="AG1648" s="86">
        <v>-33062390.079999998</v>
      </c>
      <c r="AH1648" s="86">
        <v>-2775122.5</v>
      </c>
      <c r="AI1648" s="86"/>
      <c r="AJ1648" s="86">
        <v>14333328446.66</v>
      </c>
      <c r="AK1648" s="82">
        <v>0.91900000000000004</v>
      </c>
      <c r="AL1648" s="82" t="s">
        <v>5017</v>
      </c>
      <c r="AM1648" s="82" t="s">
        <v>4979</v>
      </c>
      <c r="AN1648" s="82">
        <v>786005</v>
      </c>
      <c r="AO1648" s="82" t="s">
        <v>5010</v>
      </c>
      <c r="AP1648" s="82"/>
      <c r="AQ1648" s="83">
        <v>45512</v>
      </c>
      <c r="AR1648" s="83"/>
      <c r="AS1648" s="82">
        <v>0</v>
      </c>
      <c r="AT1648" s="82"/>
      <c r="AU1648" s="83">
        <v>45777</v>
      </c>
      <c r="AV1648" s="82" t="s">
        <v>4979</v>
      </c>
      <c r="AW1648" s="82">
        <v>4</v>
      </c>
      <c r="AX1648" s="83"/>
      <c r="AY1648" s="82" t="s">
        <v>4963</v>
      </c>
      <c r="AZ1648" s="82">
        <v>1</v>
      </c>
      <c r="BA1648" s="82"/>
      <c r="BB1648" s="82"/>
      <c r="BC1648" s="87"/>
      <c r="BD1648" s="87"/>
      <c r="BE1648" s="87"/>
      <c r="BF1648" s="87"/>
      <c r="BG1648" s="82" t="s">
        <v>4888</v>
      </c>
      <c r="BH1648" s="82" t="s">
        <v>8948</v>
      </c>
      <c r="BI1648" s="82"/>
      <c r="BJ1648" s="82"/>
      <c r="BK1648" s="82"/>
      <c r="BL1648" s="86">
        <v>131726922.5</v>
      </c>
      <c r="BM1648" s="82">
        <v>0.91900000000000004</v>
      </c>
      <c r="BN1648" s="82" t="s">
        <v>5011</v>
      </c>
      <c r="BO1648" s="82"/>
      <c r="BP1648" s="88"/>
      <c r="BQ1648" s="88"/>
      <c r="BR1648" s="88"/>
      <c r="BS1648" s="82"/>
      <c r="BT1648" s="85"/>
    </row>
    <row r="1649" spans="1:72" hidden="1">
      <c r="A1649" s="82" t="s">
        <v>5177</v>
      </c>
      <c r="B1649" s="82" t="s">
        <v>5178</v>
      </c>
      <c r="C1649" s="82" t="s">
        <v>303</v>
      </c>
      <c r="D1649" s="82" t="s">
        <v>5114</v>
      </c>
      <c r="E1649" s="82" t="s">
        <v>3344</v>
      </c>
      <c r="F1649" s="82" t="s">
        <v>4978</v>
      </c>
      <c r="G1649" s="83"/>
      <c r="H1649" s="84">
        <v>321577</v>
      </c>
      <c r="I1649" s="85"/>
      <c r="J1649" s="82">
        <v>861.1</v>
      </c>
      <c r="K1649" s="86">
        <v>0</v>
      </c>
      <c r="L1649" s="82"/>
      <c r="M1649" s="82"/>
      <c r="N1649" s="82"/>
      <c r="O1649" s="82"/>
      <c r="P1649" s="82" t="s">
        <v>5082</v>
      </c>
      <c r="Q1649" s="86"/>
      <c r="R1649" s="82">
        <v>0</v>
      </c>
      <c r="S1649" s="86">
        <v>643154</v>
      </c>
      <c r="T1649" s="83">
        <v>45777</v>
      </c>
      <c r="U1649" s="82">
        <v>100</v>
      </c>
      <c r="V1649" s="82">
        <v>156556</v>
      </c>
      <c r="W1649" s="82" t="s">
        <v>4961</v>
      </c>
      <c r="X1649" s="82">
        <v>557.54780000000005</v>
      </c>
      <c r="Y1649" s="86">
        <v>179294551</v>
      </c>
      <c r="Z1649" s="86"/>
      <c r="AA1649" s="82">
        <v>860.8</v>
      </c>
      <c r="AB1649" s="86">
        <v>0.03</v>
      </c>
      <c r="AC1649" s="86">
        <v>276909954.69999999</v>
      </c>
      <c r="AD1649" s="86">
        <v>276909954.69999999</v>
      </c>
      <c r="AE1649" s="86">
        <v>0</v>
      </c>
      <c r="AF1649" s="86">
        <v>97615403.700000003</v>
      </c>
      <c r="AG1649" s="86">
        <v>97518930.599999994</v>
      </c>
      <c r="AH1649" s="86">
        <v>96473.1</v>
      </c>
      <c r="AI1649" s="86"/>
      <c r="AJ1649" s="86">
        <v>14333328446.66</v>
      </c>
      <c r="AK1649" s="82">
        <v>1.9319</v>
      </c>
      <c r="AL1649" s="82" t="s">
        <v>5115</v>
      </c>
      <c r="AM1649" s="82" t="s">
        <v>4979</v>
      </c>
      <c r="AN1649" s="82">
        <v>796697</v>
      </c>
      <c r="AO1649" s="82" t="s">
        <v>5041</v>
      </c>
      <c r="AP1649" s="82"/>
      <c r="AQ1649" s="83"/>
      <c r="AR1649" s="83"/>
      <c r="AS1649" s="82">
        <v>0</v>
      </c>
      <c r="AT1649" s="82"/>
      <c r="AU1649" s="83">
        <v>45777</v>
      </c>
      <c r="AV1649" s="82" t="s">
        <v>4979</v>
      </c>
      <c r="AW1649" s="82">
        <v>2</v>
      </c>
      <c r="AX1649" s="83"/>
      <c r="AY1649" s="82" t="s">
        <v>4963</v>
      </c>
      <c r="AZ1649" s="82">
        <v>1</v>
      </c>
      <c r="BA1649" s="82"/>
      <c r="BB1649" s="82"/>
      <c r="BC1649" s="87"/>
      <c r="BD1649" s="87"/>
      <c r="BE1649" s="87"/>
      <c r="BF1649" s="87"/>
      <c r="BG1649" s="82" t="s">
        <v>4888</v>
      </c>
      <c r="BH1649" s="82" t="s">
        <v>8948</v>
      </c>
      <c r="BI1649" s="82"/>
      <c r="BJ1649" s="82"/>
      <c r="BK1649" s="82"/>
      <c r="BL1649" s="86">
        <v>276909954.69999999</v>
      </c>
      <c r="BM1649" s="82">
        <v>1.9319</v>
      </c>
      <c r="BN1649" s="82" t="s">
        <v>5002</v>
      </c>
      <c r="BO1649" s="82"/>
      <c r="BP1649" s="88"/>
      <c r="BQ1649" s="88"/>
      <c r="BR1649" s="88"/>
      <c r="BS1649" s="82"/>
      <c r="BT1649" s="85"/>
    </row>
    <row r="1650" spans="1:72" hidden="1">
      <c r="A1650" s="82" t="s">
        <v>5177</v>
      </c>
      <c r="B1650" s="82" t="s">
        <v>5178</v>
      </c>
      <c r="C1650" s="82" t="s">
        <v>317</v>
      </c>
      <c r="D1650" s="82" t="s">
        <v>5280</v>
      </c>
      <c r="E1650" s="82" t="s">
        <v>8371</v>
      </c>
      <c r="F1650" s="82" t="s">
        <v>4978</v>
      </c>
      <c r="G1650" s="83"/>
      <c r="H1650" s="84">
        <v>286321</v>
      </c>
      <c r="I1650" s="85"/>
      <c r="J1650" s="82">
        <v>1185</v>
      </c>
      <c r="K1650" s="86">
        <v>0</v>
      </c>
      <c r="L1650" s="82"/>
      <c r="M1650" s="82"/>
      <c r="N1650" s="82"/>
      <c r="O1650" s="82"/>
      <c r="P1650" s="82" t="s">
        <v>4960</v>
      </c>
      <c r="Q1650" s="86"/>
      <c r="R1650" s="82">
        <v>0</v>
      </c>
      <c r="S1650" s="86">
        <v>572642</v>
      </c>
      <c r="T1650" s="83">
        <v>45777</v>
      </c>
      <c r="U1650" s="82">
        <v>100</v>
      </c>
      <c r="V1650" s="82">
        <v>6471</v>
      </c>
      <c r="W1650" s="82" t="s">
        <v>4961</v>
      </c>
      <c r="X1650" s="82">
        <v>1033.1298999999999</v>
      </c>
      <c r="Y1650" s="86">
        <v>295806774.94</v>
      </c>
      <c r="Z1650" s="86"/>
      <c r="AA1650" s="82">
        <v>1187.3</v>
      </c>
      <c r="AB1650" s="86">
        <v>-0.19</v>
      </c>
      <c r="AC1650" s="86">
        <v>339290385</v>
      </c>
      <c r="AD1650" s="86">
        <v>339290385</v>
      </c>
      <c r="AE1650" s="86">
        <v>0</v>
      </c>
      <c r="AF1650" s="86">
        <v>43483610.060000002</v>
      </c>
      <c r="AG1650" s="86">
        <v>44142148.359999999</v>
      </c>
      <c r="AH1650" s="86">
        <v>-658538.30000000005</v>
      </c>
      <c r="AI1650" s="86"/>
      <c r="AJ1650" s="86">
        <v>14333328446.66</v>
      </c>
      <c r="AK1650" s="82">
        <v>2.3671000000000002</v>
      </c>
      <c r="AL1650" s="82" t="s">
        <v>8514</v>
      </c>
      <c r="AM1650" s="82" t="s">
        <v>4979</v>
      </c>
      <c r="AN1650" s="82">
        <v>6155</v>
      </c>
      <c r="AO1650" s="82" t="s">
        <v>4962</v>
      </c>
      <c r="AP1650" s="82"/>
      <c r="AQ1650" s="83">
        <v>45484</v>
      </c>
      <c r="AR1650" s="83"/>
      <c r="AS1650" s="82">
        <v>0</v>
      </c>
      <c r="AT1650" s="82"/>
      <c r="AU1650" s="83">
        <v>45777</v>
      </c>
      <c r="AV1650" s="82" t="s">
        <v>4979</v>
      </c>
      <c r="AW1650" s="82">
        <v>2</v>
      </c>
      <c r="AX1650" s="83"/>
      <c r="AY1650" s="82" t="s">
        <v>4963</v>
      </c>
      <c r="AZ1650" s="82">
        <v>1</v>
      </c>
      <c r="BA1650" s="82"/>
      <c r="BB1650" s="82"/>
      <c r="BC1650" s="87"/>
      <c r="BD1650" s="87"/>
      <c r="BE1650" s="87"/>
      <c r="BF1650" s="87"/>
      <c r="BG1650" s="82" t="s">
        <v>4888</v>
      </c>
      <c r="BH1650" s="82" t="s">
        <v>8948</v>
      </c>
      <c r="BI1650" s="82"/>
      <c r="BJ1650" s="82"/>
      <c r="BK1650" s="82"/>
      <c r="BL1650" s="86">
        <v>339290385</v>
      </c>
      <c r="BM1650" s="82">
        <v>2.3671000000000002</v>
      </c>
      <c r="BN1650" s="82" t="s">
        <v>4964</v>
      </c>
      <c r="BO1650" s="82"/>
      <c r="BP1650" s="88"/>
      <c r="BQ1650" s="88"/>
      <c r="BR1650" s="88"/>
      <c r="BS1650" s="82"/>
      <c r="BT1650" s="85"/>
    </row>
    <row r="1651" spans="1:72" hidden="1">
      <c r="A1651" s="82" t="s">
        <v>5177</v>
      </c>
      <c r="B1651" s="82" t="s">
        <v>5178</v>
      </c>
      <c r="C1651" s="82" t="s">
        <v>325</v>
      </c>
      <c r="D1651" s="82" t="s">
        <v>5037</v>
      </c>
      <c r="E1651" s="82" t="s">
        <v>5038</v>
      </c>
      <c r="F1651" s="82" t="s">
        <v>4978</v>
      </c>
      <c r="G1651" s="83"/>
      <c r="H1651" s="84">
        <v>69924</v>
      </c>
      <c r="I1651" s="85"/>
      <c r="J1651" s="82">
        <v>1578.1</v>
      </c>
      <c r="K1651" s="86">
        <v>0</v>
      </c>
      <c r="L1651" s="82"/>
      <c r="M1651" s="82"/>
      <c r="N1651" s="82"/>
      <c r="O1651" s="82"/>
      <c r="P1651" s="82" t="s">
        <v>5039</v>
      </c>
      <c r="Q1651" s="86"/>
      <c r="R1651" s="82">
        <v>0</v>
      </c>
      <c r="S1651" s="86">
        <v>139848</v>
      </c>
      <c r="T1651" s="83">
        <v>45777</v>
      </c>
      <c r="U1651" s="82">
        <v>100</v>
      </c>
      <c r="V1651" s="82">
        <v>165009</v>
      </c>
      <c r="W1651" s="82" t="s">
        <v>4961</v>
      </c>
      <c r="X1651" s="82">
        <v>836.55520000000001</v>
      </c>
      <c r="Y1651" s="86">
        <v>58495285.710000001</v>
      </c>
      <c r="Z1651" s="86"/>
      <c r="AA1651" s="82">
        <v>1578</v>
      </c>
      <c r="AB1651" s="86">
        <v>0.01</v>
      </c>
      <c r="AC1651" s="86">
        <v>110347064.40000001</v>
      </c>
      <c r="AD1651" s="86">
        <v>110347064.40000001</v>
      </c>
      <c r="AE1651" s="86">
        <v>0</v>
      </c>
      <c r="AF1651" s="86">
        <v>51851778.689999998</v>
      </c>
      <c r="AG1651" s="86">
        <v>51844786.289999999</v>
      </c>
      <c r="AH1651" s="86">
        <v>6992.4</v>
      </c>
      <c r="AI1651" s="86"/>
      <c r="AJ1651" s="86">
        <v>14333328446.66</v>
      </c>
      <c r="AK1651" s="82">
        <v>0.76990000000000003</v>
      </c>
      <c r="AL1651" s="82" t="s">
        <v>5040</v>
      </c>
      <c r="AM1651" s="82" t="s">
        <v>4979</v>
      </c>
      <c r="AN1651" s="82">
        <v>797936</v>
      </c>
      <c r="AO1651" s="82" t="s">
        <v>5041</v>
      </c>
      <c r="AP1651" s="82"/>
      <c r="AQ1651" s="83"/>
      <c r="AR1651" s="83"/>
      <c r="AS1651" s="82">
        <v>0</v>
      </c>
      <c r="AT1651" s="82"/>
      <c r="AU1651" s="83">
        <v>45777</v>
      </c>
      <c r="AV1651" s="82" t="s">
        <v>4979</v>
      </c>
      <c r="AW1651" s="82">
        <v>2</v>
      </c>
      <c r="AX1651" s="83"/>
      <c r="AY1651" s="82" t="s">
        <v>4963</v>
      </c>
      <c r="AZ1651" s="82">
        <v>1</v>
      </c>
      <c r="BA1651" s="82"/>
      <c r="BB1651" s="82"/>
      <c r="BC1651" s="87"/>
      <c r="BD1651" s="87"/>
      <c r="BE1651" s="87"/>
      <c r="BF1651" s="87"/>
      <c r="BG1651" s="82" t="s">
        <v>4888</v>
      </c>
      <c r="BH1651" s="82" t="s">
        <v>8948</v>
      </c>
      <c r="BI1651" s="82"/>
      <c r="BJ1651" s="82"/>
      <c r="BK1651" s="82"/>
      <c r="BL1651" s="86">
        <v>110347064.40000001</v>
      </c>
      <c r="BM1651" s="82">
        <v>0.76990000000000003</v>
      </c>
      <c r="BN1651" s="82" t="s">
        <v>5002</v>
      </c>
      <c r="BO1651" s="82"/>
      <c r="BP1651" s="88"/>
      <c r="BQ1651" s="88"/>
      <c r="BR1651" s="88"/>
      <c r="BS1651" s="82"/>
      <c r="BT1651" s="85"/>
    </row>
    <row r="1652" spans="1:72" hidden="1">
      <c r="A1652" s="82" t="s">
        <v>5177</v>
      </c>
      <c r="B1652" s="82" t="s">
        <v>5178</v>
      </c>
      <c r="C1652" s="82" t="s">
        <v>353</v>
      </c>
      <c r="D1652" s="82" t="s">
        <v>5509</v>
      </c>
      <c r="E1652" s="82" t="s">
        <v>8714</v>
      </c>
      <c r="F1652" s="82" t="s">
        <v>4978</v>
      </c>
      <c r="G1652" s="83"/>
      <c r="H1652" s="84">
        <v>41219</v>
      </c>
      <c r="I1652" s="85"/>
      <c r="J1652" s="82">
        <v>2675.1</v>
      </c>
      <c r="K1652" s="86">
        <v>0</v>
      </c>
      <c r="L1652" s="82"/>
      <c r="M1652" s="82"/>
      <c r="N1652" s="82"/>
      <c r="O1652" s="82"/>
      <c r="P1652" s="82" t="s">
        <v>8707</v>
      </c>
      <c r="Q1652" s="86"/>
      <c r="R1652" s="82">
        <v>0</v>
      </c>
      <c r="S1652" s="86">
        <v>82438</v>
      </c>
      <c r="T1652" s="83">
        <v>45777</v>
      </c>
      <c r="U1652" s="82">
        <v>100</v>
      </c>
      <c r="V1652" s="82">
        <v>16408</v>
      </c>
      <c r="W1652" s="82" t="s">
        <v>4961</v>
      </c>
      <c r="X1652" s="82">
        <v>2340.0347000000002</v>
      </c>
      <c r="Y1652" s="86">
        <v>96453891.129999995</v>
      </c>
      <c r="Z1652" s="86"/>
      <c r="AA1652" s="82">
        <v>2597.6999999999998</v>
      </c>
      <c r="AB1652" s="86">
        <v>2.98</v>
      </c>
      <c r="AC1652" s="86">
        <v>110264946.90000001</v>
      </c>
      <c r="AD1652" s="86">
        <v>110264946.90000001</v>
      </c>
      <c r="AE1652" s="86">
        <v>0</v>
      </c>
      <c r="AF1652" s="86">
        <v>13811055.77</v>
      </c>
      <c r="AG1652" s="86">
        <v>10620705.17</v>
      </c>
      <c r="AH1652" s="86">
        <v>3190350.6</v>
      </c>
      <c r="AI1652" s="86"/>
      <c r="AJ1652" s="86">
        <v>14333328446.66</v>
      </c>
      <c r="AK1652" s="82">
        <v>0.76929999999999998</v>
      </c>
      <c r="AL1652" s="82" t="s">
        <v>8715</v>
      </c>
      <c r="AM1652" s="82" t="s">
        <v>4979</v>
      </c>
      <c r="AN1652" s="82">
        <v>6179</v>
      </c>
      <c r="AO1652" s="82" t="s">
        <v>5004</v>
      </c>
      <c r="AP1652" s="82"/>
      <c r="AQ1652" s="83">
        <v>45686</v>
      </c>
      <c r="AR1652" s="83"/>
      <c r="AS1652" s="82">
        <v>0</v>
      </c>
      <c r="AT1652" s="82"/>
      <c r="AU1652" s="83">
        <v>45777</v>
      </c>
      <c r="AV1652" s="82" t="s">
        <v>4979</v>
      </c>
      <c r="AW1652" s="82">
        <v>2</v>
      </c>
      <c r="AX1652" s="83"/>
      <c r="AY1652" s="82" t="s">
        <v>4963</v>
      </c>
      <c r="AZ1652" s="82">
        <v>1</v>
      </c>
      <c r="BA1652" s="82"/>
      <c r="BB1652" s="82"/>
      <c r="BC1652" s="87"/>
      <c r="BD1652" s="87"/>
      <c r="BE1652" s="87"/>
      <c r="BF1652" s="87"/>
      <c r="BG1652" s="82" t="s">
        <v>4888</v>
      </c>
      <c r="BH1652" s="82" t="s">
        <v>8948</v>
      </c>
      <c r="BI1652" s="82"/>
      <c r="BJ1652" s="82"/>
      <c r="BK1652" s="82"/>
      <c r="BL1652" s="86">
        <v>110264946.90000001</v>
      </c>
      <c r="BM1652" s="82">
        <v>0.76929999999999998</v>
      </c>
      <c r="BN1652" s="82" t="s">
        <v>4984</v>
      </c>
      <c r="BO1652" s="82"/>
      <c r="BP1652" s="88"/>
      <c r="BQ1652" s="88"/>
      <c r="BR1652" s="88"/>
      <c r="BS1652" s="82"/>
      <c r="BT1652" s="85"/>
    </row>
    <row r="1653" spans="1:72" hidden="1">
      <c r="A1653" s="82" t="s">
        <v>5177</v>
      </c>
      <c r="B1653" s="82" t="s">
        <v>5178</v>
      </c>
      <c r="C1653" s="82" t="s">
        <v>369</v>
      </c>
      <c r="D1653" s="82" t="s">
        <v>3368</v>
      </c>
      <c r="E1653" s="82" t="s">
        <v>4972</v>
      </c>
      <c r="F1653" s="82" t="s">
        <v>4978</v>
      </c>
      <c r="G1653" s="83"/>
      <c r="H1653" s="84">
        <v>432171</v>
      </c>
      <c r="I1653" s="85"/>
      <c r="J1653" s="82">
        <v>249.93</v>
      </c>
      <c r="K1653" s="86">
        <v>0</v>
      </c>
      <c r="L1653" s="82"/>
      <c r="M1653" s="82"/>
      <c r="N1653" s="82"/>
      <c r="O1653" s="82"/>
      <c r="P1653" s="82" t="s">
        <v>4973</v>
      </c>
      <c r="Q1653" s="86"/>
      <c r="R1653" s="82">
        <v>0</v>
      </c>
      <c r="S1653" s="86">
        <v>864342</v>
      </c>
      <c r="T1653" s="83">
        <v>45777</v>
      </c>
      <c r="U1653" s="82">
        <v>100</v>
      </c>
      <c r="V1653" s="82">
        <v>6486</v>
      </c>
      <c r="W1653" s="82" t="s">
        <v>4961</v>
      </c>
      <c r="X1653" s="82">
        <v>252.02879999999999</v>
      </c>
      <c r="Y1653" s="86">
        <v>108919526.33</v>
      </c>
      <c r="Z1653" s="86"/>
      <c r="AA1653" s="82">
        <v>253.22</v>
      </c>
      <c r="AB1653" s="86">
        <v>-1.3</v>
      </c>
      <c r="AC1653" s="86">
        <v>108012498.03</v>
      </c>
      <c r="AD1653" s="86">
        <v>108012498.03</v>
      </c>
      <c r="AE1653" s="86">
        <v>0</v>
      </c>
      <c r="AF1653" s="86">
        <v>-907028.3</v>
      </c>
      <c r="AG1653" s="86">
        <v>514814.29</v>
      </c>
      <c r="AH1653" s="86">
        <v>-1421842.59</v>
      </c>
      <c r="AI1653" s="86"/>
      <c r="AJ1653" s="86">
        <v>14333328446.66</v>
      </c>
      <c r="AK1653" s="82">
        <v>0.75360000000000005</v>
      </c>
      <c r="AL1653" s="82" t="s">
        <v>5001</v>
      </c>
      <c r="AM1653" s="82" t="s">
        <v>4979</v>
      </c>
      <c r="AN1653" s="82">
        <v>6194</v>
      </c>
      <c r="AO1653" s="82" t="s">
        <v>4962</v>
      </c>
      <c r="AP1653" s="82"/>
      <c r="AQ1653" s="83"/>
      <c r="AR1653" s="83"/>
      <c r="AS1653" s="82">
        <v>0</v>
      </c>
      <c r="AT1653" s="82"/>
      <c r="AU1653" s="83">
        <v>45777</v>
      </c>
      <c r="AV1653" s="82" t="s">
        <v>4979</v>
      </c>
      <c r="AW1653" s="82">
        <v>2</v>
      </c>
      <c r="AX1653" s="83"/>
      <c r="AY1653" s="82" t="s">
        <v>4963</v>
      </c>
      <c r="AZ1653" s="82">
        <v>1</v>
      </c>
      <c r="BA1653" s="82"/>
      <c r="BB1653" s="82"/>
      <c r="BC1653" s="87"/>
      <c r="BD1653" s="87"/>
      <c r="BE1653" s="87"/>
      <c r="BF1653" s="87"/>
      <c r="BG1653" s="82" t="s">
        <v>4888</v>
      </c>
      <c r="BH1653" s="82" t="s">
        <v>8948</v>
      </c>
      <c r="BI1653" s="82"/>
      <c r="BJ1653" s="82"/>
      <c r="BK1653" s="82"/>
      <c r="BL1653" s="86">
        <v>108012498.03</v>
      </c>
      <c r="BM1653" s="82">
        <v>0.75360000000000005</v>
      </c>
      <c r="BN1653" s="82" t="s">
        <v>4964</v>
      </c>
      <c r="BO1653" s="82"/>
      <c r="BP1653" s="88"/>
      <c r="BQ1653" s="88"/>
      <c r="BR1653" s="88"/>
      <c r="BS1653" s="82"/>
      <c r="BT1653" s="85"/>
    </row>
    <row r="1654" spans="1:72" hidden="1">
      <c r="A1654" s="82" t="s">
        <v>5177</v>
      </c>
      <c r="B1654" s="82" t="s">
        <v>5178</v>
      </c>
      <c r="C1654" s="82" t="s">
        <v>373</v>
      </c>
      <c r="D1654" s="82" t="s">
        <v>3394</v>
      </c>
      <c r="E1654" s="82" t="s">
        <v>8515</v>
      </c>
      <c r="F1654" s="82" t="s">
        <v>4978</v>
      </c>
      <c r="G1654" s="83"/>
      <c r="H1654" s="84">
        <v>970770</v>
      </c>
      <c r="I1654" s="85"/>
      <c r="J1654" s="82">
        <v>115.15</v>
      </c>
      <c r="K1654" s="86">
        <v>0</v>
      </c>
      <c r="L1654" s="82"/>
      <c r="M1654" s="82"/>
      <c r="N1654" s="82"/>
      <c r="O1654" s="82"/>
      <c r="P1654" s="82" t="s">
        <v>4973</v>
      </c>
      <c r="Q1654" s="86"/>
      <c r="R1654" s="82">
        <v>0</v>
      </c>
      <c r="S1654" s="86">
        <v>9707700</v>
      </c>
      <c r="T1654" s="83">
        <v>45777</v>
      </c>
      <c r="U1654" s="82">
        <v>100</v>
      </c>
      <c r="V1654" s="82">
        <v>6487</v>
      </c>
      <c r="W1654" s="82" t="s">
        <v>4961</v>
      </c>
      <c r="X1654" s="82">
        <v>123.7992</v>
      </c>
      <c r="Y1654" s="86">
        <v>120180532.39</v>
      </c>
      <c r="Z1654" s="86"/>
      <c r="AA1654" s="82">
        <v>117.82</v>
      </c>
      <c r="AB1654" s="86">
        <v>-2.27</v>
      </c>
      <c r="AC1654" s="86">
        <v>111784165.5</v>
      </c>
      <c r="AD1654" s="86">
        <v>111784165.5</v>
      </c>
      <c r="AE1654" s="86">
        <v>0</v>
      </c>
      <c r="AF1654" s="86">
        <v>-8396366.8900000006</v>
      </c>
      <c r="AG1654" s="86">
        <v>-5804410.9900000002</v>
      </c>
      <c r="AH1654" s="86">
        <v>-2591955.9</v>
      </c>
      <c r="AI1654" s="86"/>
      <c r="AJ1654" s="86">
        <v>14333328446.66</v>
      </c>
      <c r="AK1654" s="82">
        <v>0.77990000000000004</v>
      </c>
      <c r="AL1654" s="82" t="s">
        <v>8516</v>
      </c>
      <c r="AM1654" s="82" t="s">
        <v>4979</v>
      </c>
      <c r="AN1654" s="82">
        <v>6195</v>
      </c>
      <c r="AO1654" s="82" t="s">
        <v>4962</v>
      </c>
      <c r="AP1654" s="82"/>
      <c r="AQ1654" s="83">
        <v>45460</v>
      </c>
      <c r="AR1654" s="83"/>
      <c r="AS1654" s="82">
        <v>0</v>
      </c>
      <c r="AT1654" s="82"/>
      <c r="AU1654" s="83">
        <v>45777</v>
      </c>
      <c r="AV1654" s="82" t="s">
        <v>4979</v>
      </c>
      <c r="AW1654" s="82">
        <v>10</v>
      </c>
      <c r="AX1654" s="83"/>
      <c r="AY1654" s="82" t="s">
        <v>4963</v>
      </c>
      <c r="AZ1654" s="82">
        <v>1</v>
      </c>
      <c r="BA1654" s="82"/>
      <c r="BB1654" s="82"/>
      <c r="BC1654" s="87"/>
      <c r="BD1654" s="87"/>
      <c r="BE1654" s="87"/>
      <c r="BF1654" s="87"/>
      <c r="BG1654" s="82" t="s">
        <v>4888</v>
      </c>
      <c r="BH1654" s="82" t="s">
        <v>8948</v>
      </c>
      <c r="BI1654" s="82"/>
      <c r="BJ1654" s="82"/>
      <c r="BK1654" s="82"/>
      <c r="BL1654" s="86">
        <v>111784165.5</v>
      </c>
      <c r="BM1654" s="82">
        <v>0.77990000000000004</v>
      </c>
      <c r="BN1654" s="82" t="s">
        <v>4964</v>
      </c>
      <c r="BO1654" s="82"/>
      <c r="BP1654" s="88"/>
      <c r="BQ1654" s="88"/>
      <c r="BR1654" s="88"/>
      <c r="BS1654" s="82"/>
      <c r="BT1654" s="85"/>
    </row>
    <row r="1655" spans="1:72" hidden="1">
      <c r="A1655" s="82" t="s">
        <v>5177</v>
      </c>
      <c r="B1655" s="82" t="s">
        <v>5178</v>
      </c>
      <c r="C1655" s="82" t="s">
        <v>9194</v>
      </c>
      <c r="D1655" s="82" t="s">
        <v>5081</v>
      </c>
      <c r="E1655" s="82" t="s">
        <v>3345</v>
      </c>
      <c r="F1655" s="82" t="s">
        <v>4978</v>
      </c>
      <c r="G1655" s="83"/>
      <c r="H1655" s="84">
        <v>49034</v>
      </c>
      <c r="I1655" s="85"/>
      <c r="J1655" s="82">
        <v>2921.8</v>
      </c>
      <c r="K1655" s="86">
        <v>0</v>
      </c>
      <c r="L1655" s="82"/>
      <c r="M1655" s="82"/>
      <c r="N1655" s="82"/>
      <c r="O1655" s="82"/>
      <c r="P1655" s="82" t="s">
        <v>5082</v>
      </c>
      <c r="Q1655" s="86"/>
      <c r="R1655" s="82">
        <v>0</v>
      </c>
      <c r="S1655" s="86">
        <v>245170</v>
      </c>
      <c r="T1655" s="83">
        <v>45777</v>
      </c>
      <c r="U1655" s="82">
        <v>100</v>
      </c>
      <c r="V1655" s="82">
        <v>169262</v>
      </c>
      <c r="W1655" s="82" t="s">
        <v>4961</v>
      </c>
      <c r="X1655" s="82">
        <v>3368.4877000000001</v>
      </c>
      <c r="Y1655" s="86">
        <v>165170427.59999999</v>
      </c>
      <c r="Z1655" s="86"/>
      <c r="AA1655" s="82">
        <v>2995.6</v>
      </c>
      <c r="AB1655" s="86">
        <v>-2.46</v>
      </c>
      <c r="AC1655" s="86">
        <v>143267541.19999999</v>
      </c>
      <c r="AD1655" s="86">
        <v>143267541.19999999</v>
      </c>
      <c r="AE1655" s="86">
        <v>0</v>
      </c>
      <c r="AF1655" s="86">
        <v>-21902886.399999999</v>
      </c>
      <c r="AG1655" s="86">
        <v>-18284177.199999999</v>
      </c>
      <c r="AH1655" s="86">
        <v>-3618709.2</v>
      </c>
      <c r="AI1655" s="86"/>
      <c r="AJ1655" s="86">
        <v>14333328446.66</v>
      </c>
      <c r="AK1655" s="82">
        <v>0.99950000000000006</v>
      </c>
      <c r="AL1655" s="82" t="s">
        <v>5083</v>
      </c>
      <c r="AM1655" s="82" t="s">
        <v>4979</v>
      </c>
      <c r="AN1655" s="82">
        <v>6238</v>
      </c>
      <c r="AO1655" s="82" t="s">
        <v>5041</v>
      </c>
      <c r="AP1655" s="82"/>
      <c r="AQ1655" s="83">
        <v>45524</v>
      </c>
      <c r="AR1655" s="83"/>
      <c r="AS1655" s="82">
        <v>0</v>
      </c>
      <c r="AT1655" s="82"/>
      <c r="AU1655" s="83">
        <v>45777</v>
      </c>
      <c r="AV1655" s="82" t="s">
        <v>4979</v>
      </c>
      <c r="AW1655" s="82">
        <v>5</v>
      </c>
      <c r="AX1655" s="83"/>
      <c r="AY1655" s="82" t="s">
        <v>4963</v>
      </c>
      <c r="AZ1655" s="82">
        <v>1</v>
      </c>
      <c r="BA1655" s="82"/>
      <c r="BB1655" s="82"/>
      <c r="BC1655" s="87"/>
      <c r="BD1655" s="87"/>
      <c r="BE1655" s="87"/>
      <c r="BF1655" s="87"/>
      <c r="BG1655" s="82" t="s">
        <v>4888</v>
      </c>
      <c r="BH1655" s="82" t="s">
        <v>8948</v>
      </c>
      <c r="BI1655" s="82"/>
      <c r="BJ1655" s="82"/>
      <c r="BK1655" s="82"/>
      <c r="BL1655" s="86">
        <v>143267541.19999999</v>
      </c>
      <c r="BM1655" s="82">
        <v>0.99950000000000006</v>
      </c>
      <c r="BN1655" s="82" t="s">
        <v>5002</v>
      </c>
      <c r="BO1655" s="82"/>
      <c r="BP1655" s="88"/>
      <c r="BQ1655" s="88"/>
      <c r="BR1655" s="88"/>
      <c r="BS1655" s="82"/>
      <c r="BT1655" s="85"/>
    </row>
    <row r="1656" spans="1:72" hidden="1">
      <c r="A1656" s="82" t="s">
        <v>5177</v>
      </c>
      <c r="B1656" s="82" t="s">
        <v>5178</v>
      </c>
      <c r="C1656" s="82" t="s">
        <v>426</v>
      </c>
      <c r="D1656" s="82" t="s">
        <v>3388</v>
      </c>
      <c r="E1656" s="82" t="s">
        <v>8582</v>
      </c>
      <c r="F1656" s="82" t="s">
        <v>4978</v>
      </c>
      <c r="G1656" s="83"/>
      <c r="H1656" s="84">
        <v>179161</v>
      </c>
      <c r="I1656" s="85"/>
      <c r="J1656" s="82">
        <v>1104.2</v>
      </c>
      <c r="K1656" s="86">
        <v>0</v>
      </c>
      <c r="L1656" s="82"/>
      <c r="M1656" s="82"/>
      <c r="N1656" s="82"/>
      <c r="O1656" s="82"/>
      <c r="P1656" s="82" t="s">
        <v>5003</v>
      </c>
      <c r="Q1656" s="86"/>
      <c r="R1656" s="82">
        <v>0</v>
      </c>
      <c r="S1656" s="86">
        <v>358322</v>
      </c>
      <c r="T1656" s="83">
        <v>45777</v>
      </c>
      <c r="U1656" s="82">
        <v>100</v>
      </c>
      <c r="V1656" s="82">
        <v>6491</v>
      </c>
      <c r="W1656" s="82" t="s">
        <v>4961</v>
      </c>
      <c r="X1656" s="82">
        <v>1048.0344</v>
      </c>
      <c r="Y1656" s="86">
        <v>187766883.59999999</v>
      </c>
      <c r="Z1656" s="86"/>
      <c r="AA1656" s="82">
        <v>1134</v>
      </c>
      <c r="AB1656" s="86">
        <v>-2.63</v>
      </c>
      <c r="AC1656" s="86">
        <v>197829576.19999999</v>
      </c>
      <c r="AD1656" s="86">
        <v>197829576.19999999</v>
      </c>
      <c r="AE1656" s="86">
        <v>0</v>
      </c>
      <c r="AF1656" s="86">
        <v>10062692.6</v>
      </c>
      <c r="AG1656" s="86">
        <v>15401690.4</v>
      </c>
      <c r="AH1656" s="86">
        <v>-5338997.8</v>
      </c>
      <c r="AI1656" s="86"/>
      <c r="AJ1656" s="86">
        <v>14333328446.66</v>
      </c>
      <c r="AK1656" s="82">
        <v>1.3802000000000001</v>
      </c>
      <c r="AL1656" s="82" t="s">
        <v>8584</v>
      </c>
      <c r="AM1656" s="82" t="s">
        <v>4979</v>
      </c>
      <c r="AN1656" s="82">
        <v>6242</v>
      </c>
      <c r="AO1656" s="82" t="s">
        <v>5004</v>
      </c>
      <c r="AP1656" s="82"/>
      <c r="AQ1656" s="83">
        <v>45705</v>
      </c>
      <c r="AR1656" s="83"/>
      <c r="AS1656" s="82">
        <v>0</v>
      </c>
      <c r="AT1656" s="82"/>
      <c r="AU1656" s="83">
        <v>45777</v>
      </c>
      <c r="AV1656" s="82" t="s">
        <v>4979</v>
      </c>
      <c r="AW1656" s="82">
        <v>2</v>
      </c>
      <c r="AX1656" s="83"/>
      <c r="AY1656" s="82" t="s">
        <v>4963</v>
      </c>
      <c r="AZ1656" s="82">
        <v>1</v>
      </c>
      <c r="BA1656" s="82"/>
      <c r="BB1656" s="82"/>
      <c r="BC1656" s="87"/>
      <c r="BD1656" s="87"/>
      <c r="BE1656" s="87"/>
      <c r="BF1656" s="87"/>
      <c r="BG1656" s="82" t="s">
        <v>4888</v>
      </c>
      <c r="BH1656" s="82" t="s">
        <v>8948</v>
      </c>
      <c r="BI1656" s="82"/>
      <c r="BJ1656" s="82"/>
      <c r="BK1656" s="82"/>
      <c r="BL1656" s="86">
        <v>197829576.19999999</v>
      </c>
      <c r="BM1656" s="82">
        <v>1.3802000000000001</v>
      </c>
      <c r="BN1656" s="82" t="s">
        <v>4984</v>
      </c>
      <c r="BO1656" s="82"/>
      <c r="BP1656" s="88"/>
      <c r="BQ1656" s="88"/>
      <c r="BR1656" s="88"/>
      <c r="BS1656" s="82"/>
      <c r="BT1656" s="85"/>
    </row>
    <row r="1657" spans="1:72" hidden="1">
      <c r="A1657" s="82" t="s">
        <v>5177</v>
      </c>
      <c r="B1657" s="82" t="s">
        <v>5178</v>
      </c>
      <c r="C1657" s="82" t="s">
        <v>9237</v>
      </c>
      <c r="D1657" s="82" t="s">
        <v>9238</v>
      </c>
      <c r="E1657" s="82" t="s">
        <v>9239</v>
      </c>
      <c r="F1657" s="82" t="s">
        <v>4978</v>
      </c>
      <c r="G1657" s="83"/>
      <c r="H1657" s="84">
        <v>153253</v>
      </c>
      <c r="I1657" s="85"/>
      <c r="J1657" s="82">
        <v>1689.1</v>
      </c>
      <c r="K1657" s="86">
        <v>0</v>
      </c>
      <c r="L1657" s="82"/>
      <c r="M1657" s="82"/>
      <c r="N1657" s="82"/>
      <c r="O1657" s="82"/>
      <c r="P1657" s="82" t="s">
        <v>8439</v>
      </c>
      <c r="Q1657" s="86"/>
      <c r="R1657" s="82">
        <v>0</v>
      </c>
      <c r="S1657" s="86">
        <v>766265</v>
      </c>
      <c r="T1657" s="83">
        <v>45777</v>
      </c>
      <c r="U1657" s="82">
        <v>100</v>
      </c>
      <c r="V1657" s="82">
        <v>168492</v>
      </c>
      <c r="W1657" s="82" t="s">
        <v>4961</v>
      </c>
      <c r="X1657" s="82">
        <v>1089.1469</v>
      </c>
      <c r="Y1657" s="86">
        <v>166915026.94</v>
      </c>
      <c r="Z1657" s="86"/>
      <c r="AA1657" s="82">
        <v>1597.5</v>
      </c>
      <c r="AB1657" s="86">
        <v>5.73</v>
      </c>
      <c r="AC1657" s="86">
        <v>258859642.30000001</v>
      </c>
      <c r="AD1657" s="86">
        <v>258859642.30000001</v>
      </c>
      <c r="AE1657" s="86">
        <v>0</v>
      </c>
      <c r="AF1657" s="86">
        <v>91944615.359999999</v>
      </c>
      <c r="AG1657" s="86">
        <v>77906640.560000002</v>
      </c>
      <c r="AH1657" s="86">
        <v>14037974.800000001</v>
      </c>
      <c r="AI1657" s="86"/>
      <c r="AJ1657" s="86">
        <v>14333328446.66</v>
      </c>
      <c r="AK1657" s="82">
        <v>1.806</v>
      </c>
      <c r="AL1657" s="82" t="s">
        <v>9240</v>
      </c>
      <c r="AM1657" s="82" t="s">
        <v>4979</v>
      </c>
      <c r="AN1657" s="82">
        <v>784393</v>
      </c>
      <c r="AO1657" s="82" t="s">
        <v>8441</v>
      </c>
      <c r="AP1657" s="82"/>
      <c r="AQ1657" s="83">
        <v>45519</v>
      </c>
      <c r="AR1657" s="83"/>
      <c r="AS1657" s="82">
        <v>0</v>
      </c>
      <c r="AT1657" s="82"/>
      <c r="AU1657" s="83">
        <v>45777</v>
      </c>
      <c r="AV1657" s="82" t="s">
        <v>4979</v>
      </c>
      <c r="AW1657" s="82">
        <v>5</v>
      </c>
      <c r="AX1657" s="83"/>
      <c r="AY1657" s="82" t="s">
        <v>4963</v>
      </c>
      <c r="AZ1657" s="82">
        <v>1</v>
      </c>
      <c r="BA1657" s="82"/>
      <c r="BB1657" s="82"/>
      <c r="BC1657" s="87"/>
      <c r="BD1657" s="87"/>
      <c r="BE1657" s="87"/>
      <c r="BF1657" s="87"/>
      <c r="BG1657" s="82" t="s">
        <v>4888</v>
      </c>
      <c r="BH1657" s="82" t="s">
        <v>8948</v>
      </c>
      <c r="BI1657" s="82"/>
      <c r="BJ1657" s="82"/>
      <c r="BK1657" s="82"/>
      <c r="BL1657" s="86">
        <v>258859642.30000001</v>
      </c>
      <c r="BM1657" s="82">
        <v>1.806</v>
      </c>
      <c r="BN1657" s="82" t="s">
        <v>8442</v>
      </c>
      <c r="BO1657" s="82"/>
      <c r="BP1657" s="88"/>
      <c r="BQ1657" s="88"/>
      <c r="BR1657" s="88"/>
      <c r="BS1657" s="82"/>
      <c r="BT1657" s="85"/>
    </row>
    <row r="1658" spans="1:72" hidden="1">
      <c r="A1658" s="82" t="s">
        <v>5177</v>
      </c>
      <c r="B1658" s="82" t="s">
        <v>5178</v>
      </c>
      <c r="C1658" s="82" t="s">
        <v>439</v>
      </c>
      <c r="D1658" s="82" t="s">
        <v>5042</v>
      </c>
      <c r="E1658" s="82" t="s">
        <v>5043</v>
      </c>
      <c r="F1658" s="82" t="s">
        <v>4978</v>
      </c>
      <c r="G1658" s="83"/>
      <c r="H1658" s="84">
        <v>265498</v>
      </c>
      <c r="I1658" s="85"/>
      <c r="J1658" s="82">
        <v>700.2</v>
      </c>
      <c r="K1658" s="86">
        <v>0</v>
      </c>
      <c r="L1658" s="82"/>
      <c r="M1658" s="82"/>
      <c r="N1658" s="82"/>
      <c r="O1658" s="82"/>
      <c r="P1658" s="82" t="s">
        <v>4985</v>
      </c>
      <c r="Q1658" s="86"/>
      <c r="R1658" s="82">
        <v>0</v>
      </c>
      <c r="S1658" s="86">
        <v>265498</v>
      </c>
      <c r="T1658" s="83">
        <v>45777</v>
      </c>
      <c r="U1658" s="82">
        <v>100</v>
      </c>
      <c r="V1658" s="82">
        <v>150670</v>
      </c>
      <c r="W1658" s="82" t="s">
        <v>4961</v>
      </c>
      <c r="X1658" s="82">
        <v>564.59829999999999</v>
      </c>
      <c r="Y1658" s="86">
        <v>149899707.24000001</v>
      </c>
      <c r="Z1658" s="86"/>
      <c r="AA1658" s="82">
        <v>710.2</v>
      </c>
      <c r="AB1658" s="86">
        <v>-1.41</v>
      </c>
      <c r="AC1658" s="86">
        <v>185901699.59999999</v>
      </c>
      <c r="AD1658" s="86">
        <v>185901699.59999999</v>
      </c>
      <c r="AE1658" s="86">
        <v>0</v>
      </c>
      <c r="AF1658" s="86">
        <v>36001992.359999999</v>
      </c>
      <c r="AG1658" s="86">
        <v>38656972.359999999</v>
      </c>
      <c r="AH1658" s="86">
        <v>-2654980</v>
      </c>
      <c r="AI1658" s="86"/>
      <c r="AJ1658" s="86">
        <v>14333328446.66</v>
      </c>
      <c r="AK1658" s="82">
        <v>1.2969999999999999</v>
      </c>
      <c r="AL1658" s="82" t="s">
        <v>5044</v>
      </c>
      <c r="AM1658" s="82" t="s">
        <v>4979</v>
      </c>
      <c r="AN1658" s="82">
        <v>795699</v>
      </c>
      <c r="AO1658" s="82" t="s">
        <v>4986</v>
      </c>
      <c r="AP1658" s="82"/>
      <c r="AQ1658" s="83">
        <v>45456</v>
      </c>
      <c r="AR1658" s="83"/>
      <c r="AS1658" s="82">
        <v>0</v>
      </c>
      <c r="AT1658" s="82"/>
      <c r="AU1658" s="83">
        <v>45777</v>
      </c>
      <c r="AV1658" s="82" t="s">
        <v>4979</v>
      </c>
      <c r="AW1658" s="82">
        <v>1</v>
      </c>
      <c r="AX1658" s="83"/>
      <c r="AY1658" s="82" t="s">
        <v>4963</v>
      </c>
      <c r="AZ1658" s="82">
        <v>1</v>
      </c>
      <c r="BA1658" s="82"/>
      <c r="BB1658" s="82"/>
      <c r="BC1658" s="87"/>
      <c r="BD1658" s="87"/>
      <c r="BE1658" s="87"/>
      <c r="BF1658" s="87"/>
      <c r="BG1658" s="82" t="s">
        <v>4888</v>
      </c>
      <c r="BH1658" s="82" t="s">
        <v>8948</v>
      </c>
      <c r="BI1658" s="82"/>
      <c r="BJ1658" s="82"/>
      <c r="BK1658" s="82"/>
      <c r="BL1658" s="86">
        <v>185901699.59999999</v>
      </c>
      <c r="BM1658" s="82">
        <v>1.2969999999999999</v>
      </c>
      <c r="BN1658" s="82" t="s">
        <v>4980</v>
      </c>
      <c r="BO1658" s="82"/>
      <c r="BP1658" s="88"/>
      <c r="BQ1658" s="88"/>
      <c r="BR1658" s="88"/>
      <c r="BS1658" s="82"/>
      <c r="BT1658" s="85"/>
    </row>
    <row r="1659" spans="1:72" hidden="1">
      <c r="A1659" s="82" t="s">
        <v>5177</v>
      </c>
      <c r="B1659" s="82" t="s">
        <v>5178</v>
      </c>
      <c r="C1659" s="82" t="s">
        <v>20556</v>
      </c>
      <c r="D1659" s="82" t="s">
        <v>20557</v>
      </c>
      <c r="E1659" s="82" t="s">
        <v>20558</v>
      </c>
      <c r="F1659" s="82" t="s">
        <v>4978</v>
      </c>
      <c r="G1659" s="83"/>
      <c r="H1659" s="84">
        <v>263285</v>
      </c>
      <c r="I1659" s="85"/>
      <c r="J1659" s="82">
        <v>374.35</v>
      </c>
      <c r="K1659" s="86">
        <v>0</v>
      </c>
      <c r="L1659" s="82"/>
      <c r="M1659" s="82"/>
      <c r="N1659" s="82"/>
      <c r="O1659" s="82"/>
      <c r="P1659" s="82" t="s">
        <v>5003</v>
      </c>
      <c r="Q1659" s="86"/>
      <c r="R1659" s="82">
        <v>0</v>
      </c>
      <c r="S1659" s="86">
        <v>2632850</v>
      </c>
      <c r="T1659" s="83">
        <v>45777</v>
      </c>
      <c r="U1659" s="82">
        <v>100</v>
      </c>
      <c r="V1659" s="82">
        <v>178115</v>
      </c>
      <c r="W1659" s="82" t="s">
        <v>4961</v>
      </c>
      <c r="X1659" s="82">
        <v>645.35550000000001</v>
      </c>
      <c r="Y1659" s="86">
        <v>169912412.97</v>
      </c>
      <c r="Z1659" s="86"/>
      <c r="AA1659" s="82">
        <v>364.25</v>
      </c>
      <c r="AB1659" s="86">
        <v>2.77</v>
      </c>
      <c r="AC1659" s="86">
        <v>98560739.75</v>
      </c>
      <c r="AD1659" s="86">
        <v>98560739.75</v>
      </c>
      <c r="AE1659" s="86">
        <v>0</v>
      </c>
      <c r="AF1659" s="86">
        <v>-71351673.219999999</v>
      </c>
      <c r="AG1659" s="86">
        <v>-74010851.719999999</v>
      </c>
      <c r="AH1659" s="86">
        <v>2659178.5</v>
      </c>
      <c r="AI1659" s="86"/>
      <c r="AJ1659" s="86">
        <v>14333328446.66</v>
      </c>
      <c r="AK1659" s="82">
        <v>0.68759999999999999</v>
      </c>
      <c r="AL1659" s="82" t="s">
        <v>20559</v>
      </c>
      <c r="AM1659" s="82" t="s">
        <v>4979</v>
      </c>
      <c r="AN1659" s="82">
        <v>800289</v>
      </c>
      <c r="AO1659" s="82" t="s">
        <v>5004</v>
      </c>
      <c r="AP1659" s="82"/>
      <c r="AQ1659" s="83"/>
      <c r="AR1659" s="83"/>
      <c r="AS1659" s="82">
        <v>0</v>
      </c>
      <c r="AT1659" s="82"/>
      <c r="AU1659" s="83">
        <v>45777</v>
      </c>
      <c r="AV1659" s="82" t="s">
        <v>4979</v>
      </c>
      <c r="AW1659" s="82">
        <v>10</v>
      </c>
      <c r="AX1659" s="83"/>
      <c r="AY1659" s="82" t="s">
        <v>4963</v>
      </c>
      <c r="AZ1659" s="82">
        <v>1</v>
      </c>
      <c r="BA1659" s="82"/>
      <c r="BB1659" s="82"/>
      <c r="BC1659" s="87"/>
      <c r="BD1659" s="87"/>
      <c r="BE1659" s="87"/>
      <c r="BF1659" s="87"/>
      <c r="BG1659" s="82" t="s">
        <v>4888</v>
      </c>
      <c r="BH1659" s="82" t="s">
        <v>8948</v>
      </c>
      <c r="BI1659" s="82"/>
      <c r="BJ1659" s="82"/>
      <c r="BK1659" s="82"/>
      <c r="BL1659" s="86">
        <v>98560739.75</v>
      </c>
      <c r="BM1659" s="82">
        <v>0.68759999999999999</v>
      </c>
      <c r="BN1659" s="82" t="s">
        <v>4984</v>
      </c>
      <c r="BO1659" s="82"/>
      <c r="BP1659" s="88"/>
      <c r="BQ1659" s="88"/>
      <c r="BR1659" s="88"/>
      <c r="BS1659" s="82"/>
      <c r="BT1659" s="85"/>
    </row>
    <row r="1660" spans="1:72" hidden="1">
      <c r="A1660" s="82" t="s">
        <v>5177</v>
      </c>
      <c r="B1660" s="82" t="s">
        <v>5178</v>
      </c>
      <c r="C1660" s="82" t="s">
        <v>529</v>
      </c>
      <c r="D1660" s="82" t="s">
        <v>8756</v>
      </c>
      <c r="E1660" s="82" t="s">
        <v>8757</v>
      </c>
      <c r="F1660" s="82" t="s">
        <v>4978</v>
      </c>
      <c r="G1660" s="83"/>
      <c r="H1660" s="84">
        <v>220391</v>
      </c>
      <c r="I1660" s="85"/>
      <c r="J1660" s="82">
        <v>591.5</v>
      </c>
      <c r="K1660" s="86">
        <v>0</v>
      </c>
      <c r="L1660" s="82"/>
      <c r="M1660" s="82"/>
      <c r="N1660" s="82"/>
      <c r="O1660" s="82"/>
      <c r="P1660" s="82" t="s">
        <v>8758</v>
      </c>
      <c r="Q1660" s="86"/>
      <c r="R1660" s="82">
        <v>0</v>
      </c>
      <c r="S1660" s="86">
        <v>440782</v>
      </c>
      <c r="T1660" s="83">
        <v>45777</v>
      </c>
      <c r="U1660" s="82">
        <v>100</v>
      </c>
      <c r="V1660" s="82">
        <v>38427</v>
      </c>
      <c r="W1660" s="82" t="s">
        <v>4961</v>
      </c>
      <c r="X1660" s="82">
        <v>616.72460000000001</v>
      </c>
      <c r="Y1660" s="86">
        <v>135920552.37</v>
      </c>
      <c r="Z1660" s="86"/>
      <c r="AA1660" s="82">
        <v>613.85</v>
      </c>
      <c r="AB1660" s="86">
        <v>-3.64</v>
      </c>
      <c r="AC1660" s="86">
        <v>130361276.5</v>
      </c>
      <c r="AD1660" s="86">
        <v>130361276.5</v>
      </c>
      <c r="AE1660" s="86">
        <v>0</v>
      </c>
      <c r="AF1660" s="86">
        <v>-5559275.8700000001</v>
      </c>
      <c r="AG1660" s="86">
        <v>-633537.02</v>
      </c>
      <c r="AH1660" s="86">
        <v>-4925738.8499999996</v>
      </c>
      <c r="AI1660" s="86"/>
      <c r="AJ1660" s="86">
        <v>14333328446.66</v>
      </c>
      <c r="AK1660" s="82">
        <v>0.90949999999999998</v>
      </c>
      <c r="AL1660" s="82" t="s">
        <v>8759</v>
      </c>
      <c r="AM1660" s="82" t="s">
        <v>4979</v>
      </c>
      <c r="AN1660" s="82">
        <v>6356</v>
      </c>
      <c r="AO1660" s="82" t="s">
        <v>8760</v>
      </c>
      <c r="AP1660" s="82"/>
      <c r="AQ1660" s="83">
        <v>45547</v>
      </c>
      <c r="AR1660" s="83"/>
      <c r="AS1660" s="82">
        <v>0</v>
      </c>
      <c r="AT1660" s="82"/>
      <c r="AU1660" s="83">
        <v>45777</v>
      </c>
      <c r="AV1660" s="82" t="s">
        <v>4979</v>
      </c>
      <c r="AW1660" s="82">
        <v>2</v>
      </c>
      <c r="AX1660" s="83"/>
      <c r="AY1660" s="82" t="s">
        <v>4963</v>
      </c>
      <c r="AZ1660" s="82">
        <v>1</v>
      </c>
      <c r="BA1660" s="82"/>
      <c r="BB1660" s="82"/>
      <c r="BC1660" s="87"/>
      <c r="BD1660" s="87"/>
      <c r="BE1660" s="87"/>
      <c r="BF1660" s="87"/>
      <c r="BG1660" s="82" t="s">
        <v>4888</v>
      </c>
      <c r="BH1660" s="82" t="s">
        <v>8948</v>
      </c>
      <c r="BI1660" s="82"/>
      <c r="BJ1660" s="82"/>
      <c r="BK1660" s="82"/>
      <c r="BL1660" s="86">
        <v>130361276.5</v>
      </c>
      <c r="BM1660" s="82">
        <v>0.90949999999999998</v>
      </c>
      <c r="BN1660" s="82" t="s">
        <v>4980</v>
      </c>
      <c r="BO1660" s="82"/>
      <c r="BP1660" s="88"/>
      <c r="BQ1660" s="88"/>
      <c r="BR1660" s="88"/>
      <c r="BS1660" s="82"/>
      <c r="BT1660" s="85"/>
    </row>
    <row r="1661" spans="1:72" hidden="1">
      <c r="A1661" s="82" t="s">
        <v>5177</v>
      </c>
      <c r="B1661" s="82" t="s">
        <v>5178</v>
      </c>
      <c r="C1661" s="82" t="s">
        <v>535</v>
      </c>
      <c r="D1661" s="82" t="s">
        <v>3419</v>
      </c>
      <c r="E1661" s="82" t="s">
        <v>8949</v>
      </c>
      <c r="F1661" s="82" t="s">
        <v>4978</v>
      </c>
      <c r="G1661" s="83"/>
      <c r="H1661" s="84">
        <v>133111</v>
      </c>
      <c r="I1661" s="85"/>
      <c r="J1661" s="82">
        <v>549.70000000000005</v>
      </c>
      <c r="K1661" s="86">
        <v>0</v>
      </c>
      <c r="L1661" s="82"/>
      <c r="M1661" s="82"/>
      <c r="N1661" s="82"/>
      <c r="O1661" s="82"/>
      <c r="P1661" s="82" t="s">
        <v>8950</v>
      </c>
      <c r="Q1661" s="86"/>
      <c r="R1661" s="82">
        <v>0</v>
      </c>
      <c r="S1661" s="86">
        <v>665555</v>
      </c>
      <c r="T1661" s="83">
        <v>45777</v>
      </c>
      <c r="U1661" s="82">
        <v>100</v>
      </c>
      <c r="V1661" s="82">
        <v>162947</v>
      </c>
      <c r="W1661" s="82" t="s">
        <v>4961</v>
      </c>
      <c r="X1661" s="82">
        <v>834.71640000000002</v>
      </c>
      <c r="Y1661" s="86">
        <v>111109930.66</v>
      </c>
      <c r="Z1661" s="86"/>
      <c r="AA1661" s="82">
        <v>558</v>
      </c>
      <c r="AB1661" s="86">
        <v>-1.49</v>
      </c>
      <c r="AC1661" s="86">
        <v>73171116.700000003</v>
      </c>
      <c r="AD1661" s="86">
        <v>73171116.700000003</v>
      </c>
      <c r="AE1661" s="86">
        <v>0</v>
      </c>
      <c r="AF1661" s="86">
        <v>-37938813.960000001</v>
      </c>
      <c r="AG1661" s="86">
        <v>-36833992.659999996</v>
      </c>
      <c r="AH1661" s="86">
        <v>-1104821.3</v>
      </c>
      <c r="AI1661" s="86"/>
      <c r="AJ1661" s="86">
        <v>14333328446.66</v>
      </c>
      <c r="AK1661" s="82">
        <v>0.51049999999999995</v>
      </c>
      <c r="AL1661" s="82" t="s">
        <v>8951</v>
      </c>
      <c r="AM1661" s="82" t="s">
        <v>4979</v>
      </c>
      <c r="AN1661" s="82">
        <v>797715</v>
      </c>
      <c r="AO1661" s="82" t="s">
        <v>4998</v>
      </c>
      <c r="AP1661" s="82"/>
      <c r="AQ1661" s="83">
        <v>45505</v>
      </c>
      <c r="AR1661" s="83"/>
      <c r="AS1661" s="82">
        <v>0</v>
      </c>
      <c r="AT1661" s="82"/>
      <c r="AU1661" s="83">
        <v>45777</v>
      </c>
      <c r="AV1661" s="82" t="s">
        <v>4979</v>
      </c>
      <c r="AW1661" s="82">
        <v>5</v>
      </c>
      <c r="AX1661" s="83"/>
      <c r="AY1661" s="82" t="s">
        <v>4963</v>
      </c>
      <c r="AZ1661" s="82">
        <v>1</v>
      </c>
      <c r="BA1661" s="82"/>
      <c r="BB1661" s="82"/>
      <c r="BC1661" s="87"/>
      <c r="BD1661" s="87"/>
      <c r="BE1661" s="87"/>
      <c r="BF1661" s="87"/>
      <c r="BG1661" s="82" t="s">
        <v>4888</v>
      </c>
      <c r="BH1661" s="82" t="s">
        <v>8948</v>
      </c>
      <c r="BI1661" s="82"/>
      <c r="BJ1661" s="82"/>
      <c r="BK1661" s="82"/>
      <c r="BL1661" s="86">
        <v>73171116.700000003</v>
      </c>
      <c r="BM1661" s="82">
        <v>0.51049999999999995</v>
      </c>
      <c r="BN1661" s="82" t="s">
        <v>4998</v>
      </c>
      <c r="BO1661" s="82"/>
      <c r="BP1661" s="88"/>
      <c r="BQ1661" s="88"/>
      <c r="BR1661" s="88"/>
      <c r="BS1661" s="82"/>
      <c r="BT1661" s="85"/>
    </row>
    <row r="1662" spans="1:72" hidden="1">
      <c r="A1662" s="82" t="s">
        <v>5177</v>
      </c>
      <c r="B1662" s="82" t="s">
        <v>5178</v>
      </c>
      <c r="C1662" s="82" t="s">
        <v>621</v>
      </c>
      <c r="D1662" s="82" t="s">
        <v>5574</v>
      </c>
      <c r="E1662" s="82" t="s">
        <v>8649</v>
      </c>
      <c r="F1662" s="82" t="s">
        <v>4978</v>
      </c>
      <c r="G1662" s="83"/>
      <c r="H1662" s="84">
        <v>94831</v>
      </c>
      <c r="I1662" s="85"/>
      <c r="J1662" s="82">
        <v>2214.1999999999998</v>
      </c>
      <c r="K1662" s="86">
        <v>0</v>
      </c>
      <c r="L1662" s="82"/>
      <c r="M1662" s="82"/>
      <c r="N1662" s="82"/>
      <c r="O1662" s="82"/>
      <c r="P1662" s="82" t="s">
        <v>5061</v>
      </c>
      <c r="Q1662" s="86"/>
      <c r="R1662" s="82">
        <v>0</v>
      </c>
      <c r="S1662" s="86">
        <v>94831</v>
      </c>
      <c r="T1662" s="83">
        <v>45777</v>
      </c>
      <c r="U1662" s="82">
        <v>100</v>
      </c>
      <c r="V1662" s="82">
        <v>15316</v>
      </c>
      <c r="W1662" s="82" t="s">
        <v>4961</v>
      </c>
      <c r="X1662" s="82">
        <v>974.39300000000003</v>
      </c>
      <c r="Y1662" s="86">
        <v>92402661.010000005</v>
      </c>
      <c r="Z1662" s="86"/>
      <c r="AA1662" s="82">
        <v>2251.9</v>
      </c>
      <c r="AB1662" s="86">
        <v>-1.67</v>
      </c>
      <c r="AC1662" s="86">
        <v>209974800.19999999</v>
      </c>
      <c r="AD1662" s="86">
        <v>209974800.19999999</v>
      </c>
      <c r="AE1662" s="86">
        <v>0</v>
      </c>
      <c r="AF1662" s="86">
        <v>117572139.19</v>
      </c>
      <c r="AG1662" s="86">
        <v>121147267.89</v>
      </c>
      <c r="AH1662" s="86">
        <v>-3575128.7</v>
      </c>
      <c r="AI1662" s="86"/>
      <c r="AJ1662" s="86">
        <v>14333328446.66</v>
      </c>
      <c r="AK1662" s="82">
        <v>1.4649000000000001</v>
      </c>
      <c r="AL1662" s="82" t="s">
        <v>8650</v>
      </c>
      <c r="AM1662" s="82" t="s">
        <v>4979</v>
      </c>
      <c r="AN1662" s="82">
        <v>73279</v>
      </c>
      <c r="AO1662" s="82" t="s">
        <v>5023</v>
      </c>
      <c r="AP1662" s="82"/>
      <c r="AQ1662" s="83">
        <v>45692</v>
      </c>
      <c r="AR1662" s="83"/>
      <c r="AS1662" s="82">
        <v>0</v>
      </c>
      <c r="AT1662" s="82"/>
      <c r="AU1662" s="83">
        <v>45777</v>
      </c>
      <c r="AV1662" s="82" t="s">
        <v>4979</v>
      </c>
      <c r="AW1662" s="82">
        <v>1</v>
      </c>
      <c r="AX1662" s="83"/>
      <c r="AY1662" s="82" t="s">
        <v>4963</v>
      </c>
      <c r="AZ1662" s="82">
        <v>1</v>
      </c>
      <c r="BA1662" s="82"/>
      <c r="BB1662" s="82"/>
      <c r="BC1662" s="87"/>
      <c r="BD1662" s="87"/>
      <c r="BE1662" s="87"/>
      <c r="BF1662" s="87"/>
      <c r="BG1662" s="82" t="s">
        <v>4888</v>
      </c>
      <c r="BH1662" s="82" t="s">
        <v>8948</v>
      </c>
      <c r="BI1662" s="82"/>
      <c r="BJ1662" s="82"/>
      <c r="BK1662" s="82"/>
      <c r="BL1662" s="86">
        <v>209974800.19999999</v>
      </c>
      <c r="BM1662" s="82">
        <v>1.4649000000000001</v>
      </c>
      <c r="BN1662" s="82" t="s">
        <v>4994</v>
      </c>
      <c r="BO1662" s="82"/>
      <c r="BP1662" s="88"/>
      <c r="BQ1662" s="88"/>
      <c r="BR1662" s="88"/>
      <c r="BS1662" s="82"/>
      <c r="BT1662" s="85"/>
    </row>
    <row r="1663" spans="1:72" hidden="1">
      <c r="A1663" s="82" t="s">
        <v>5177</v>
      </c>
      <c r="B1663" s="82" t="s">
        <v>5178</v>
      </c>
      <c r="C1663" s="82" t="s">
        <v>9468</v>
      </c>
      <c r="D1663" s="82" t="s">
        <v>9469</v>
      </c>
      <c r="E1663" s="82" t="s">
        <v>9470</v>
      </c>
      <c r="F1663" s="82" t="s">
        <v>4978</v>
      </c>
      <c r="G1663" s="83"/>
      <c r="H1663" s="84">
        <v>627388</v>
      </c>
      <c r="I1663" s="85"/>
      <c r="J1663" s="82">
        <v>223.83</v>
      </c>
      <c r="K1663" s="86">
        <v>0</v>
      </c>
      <c r="L1663" s="82"/>
      <c r="M1663" s="82"/>
      <c r="N1663" s="82"/>
      <c r="O1663" s="82"/>
      <c r="P1663" s="82" t="s">
        <v>5015</v>
      </c>
      <c r="Q1663" s="86"/>
      <c r="R1663" s="82">
        <v>0</v>
      </c>
      <c r="S1663" s="86">
        <v>6273880</v>
      </c>
      <c r="T1663" s="83">
        <v>45777</v>
      </c>
      <c r="U1663" s="82">
        <v>100</v>
      </c>
      <c r="V1663" s="82">
        <v>171110</v>
      </c>
      <c r="W1663" s="82" t="s">
        <v>4961</v>
      </c>
      <c r="X1663" s="82">
        <v>280.62349999999998</v>
      </c>
      <c r="Y1663" s="86">
        <v>176059844.56999999</v>
      </c>
      <c r="Z1663" s="86"/>
      <c r="AA1663" s="82">
        <v>228.65</v>
      </c>
      <c r="AB1663" s="86">
        <v>-2.11</v>
      </c>
      <c r="AC1663" s="86">
        <v>140428256.03999999</v>
      </c>
      <c r="AD1663" s="86">
        <v>140428256.03999999</v>
      </c>
      <c r="AE1663" s="86">
        <v>0</v>
      </c>
      <c r="AF1663" s="86">
        <v>-35631588.530000001</v>
      </c>
      <c r="AG1663" s="86">
        <v>-32607578.370000001</v>
      </c>
      <c r="AH1663" s="86">
        <v>-3024010.16</v>
      </c>
      <c r="AI1663" s="86"/>
      <c r="AJ1663" s="86">
        <v>14333328446.66</v>
      </c>
      <c r="AK1663" s="82">
        <v>0.97970000000000002</v>
      </c>
      <c r="AL1663" s="82" t="s">
        <v>9471</v>
      </c>
      <c r="AM1663" s="82" t="s">
        <v>4979</v>
      </c>
      <c r="AN1663" s="82">
        <v>798945</v>
      </c>
      <c r="AO1663" s="82" t="s">
        <v>5034</v>
      </c>
      <c r="AP1663" s="82"/>
      <c r="AQ1663" s="83"/>
      <c r="AR1663" s="83"/>
      <c r="AS1663" s="82">
        <v>0</v>
      </c>
      <c r="AT1663" s="82"/>
      <c r="AU1663" s="83">
        <v>45777</v>
      </c>
      <c r="AV1663" s="82" t="s">
        <v>4979</v>
      </c>
      <c r="AW1663" s="82">
        <v>10</v>
      </c>
      <c r="AX1663" s="83"/>
      <c r="AY1663" s="82" t="s">
        <v>4963</v>
      </c>
      <c r="AZ1663" s="82">
        <v>1</v>
      </c>
      <c r="BA1663" s="82"/>
      <c r="BB1663" s="82"/>
      <c r="BC1663" s="87"/>
      <c r="BD1663" s="87"/>
      <c r="BE1663" s="87"/>
      <c r="BF1663" s="87"/>
      <c r="BG1663" s="82" t="s">
        <v>4888</v>
      </c>
      <c r="BH1663" s="82" t="s">
        <v>8948</v>
      </c>
      <c r="BI1663" s="82"/>
      <c r="BJ1663" s="82"/>
      <c r="BK1663" s="82"/>
      <c r="BL1663" s="86">
        <v>140428256.03999999</v>
      </c>
      <c r="BM1663" s="82">
        <v>0.97970000000000002</v>
      </c>
      <c r="BN1663" s="82" t="s">
        <v>5002</v>
      </c>
      <c r="BO1663" s="82"/>
      <c r="BP1663" s="88"/>
      <c r="BQ1663" s="88"/>
      <c r="BR1663" s="88"/>
      <c r="BS1663" s="82"/>
      <c r="BT1663" s="85"/>
    </row>
    <row r="1664" spans="1:72" hidden="1">
      <c r="A1664" s="82" t="s">
        <v>5177</v>
      </c>
      <c r="B1664" s="82" t="s">
        <v>5178</v>
      </c>
      <c r="C1664" s="82" t="s">
        <v>739</v>
      </c>
      <c r="D1664" s="82" t="s">
        <v>5064</v>
      </c>
      <c r="E1664" s="82" t="s">
        <v>3350</v>
      </c>
      <c r="F1664" s="82" t="s">
        <v>4978</v>
      </c>
      <c r="G1664" s="83"/>
      <c r="H1664" s="84">
        <v>141215</v>
      </c>
      <c r="I1664" s="85"/>
      <c r="J1664" s="82">
        <v>468.9</v>
      </c>
      <c r="K1664" s="86">
        <v>0</v>
      </c>
      <c r="L1664" s="82"/>
      <c r="M1664" s="82"/>
      <c r="N1664" s="82"/>
      <c r="O1664" s="82"/>
      <c r="P1664" s="82" t="s">
        <v>5003</v>
      </c>
      <c r="Q1664" s="86"/>
      <c r="R1664" s="82">
        <v>0</v>
      </c>
      <c r="S1664" s="86">
        <v>706075</v>
      </c>
      <c r="T1664" s="83">
        <v>45777</v>
      </c>
      <c r="U1664" s="82">
        <v>100</v>
      </c>
      <c r="V1664" s="82">
        <v>155036</v>
      </c>
      <c r="W1664" s="82" t="s">
        <v>4961</v>
      </c>
      <c r="X1664" s="82">
        <v>739.28980000000001</v>
      </c>
      <c r="Y1664" s="86">
        <v>104398807.81</v>
      </c>
      <c r="Z1664" s="86"/>
      <c r="AA1664" s="82">
        <v>465.9</v>
      </c>
      <c r="AB1664" s="86">
        <v>0.64</v>
      </c>
      <c r="AC1664" s="86">
        <v>66215713.5</v>
      </c>
      <c r="AD1664" s="86">
        <v>66215713.5</v>
      </c>
      <c r="AE1664" s="86">
        <v>0</v>
      </c>
      <c r="AF1664" s="86">
        <v>-38183094.310000002</v>
      </c>
      <c r="AG1664" s="86">
        <v>-38606739.310000002</v>
      </c>
      <c r="AH1664" s="86">
        <v>423645</v>
      </c>
      <c r="AI1664" s="86"/>
      <c r="AJ1664" s="86">
        <v>14333328446.66</v>
      </c>
      <c r="AK1664" s="82">
        <v>0.46200000000000002</v>
      </c>
      <c r="AL1664" s="82" t="s">
        <v>5065</v>
      </c>
      <c r="AM1664" s="82" t="s">
        <v>4979</v>
      </c>
      <c r="AN1664" s="82">
        <v>796305</v>
      </c>
      <c r="AO1664" s="82" t="s">
        <v>5004</v>
      </c>
      <c r="AP1664" s="82"/>
      <c r="AQ1664" s="83">
        <v>45492</v>
      </c>
      <c r="AR1664" s="83"/>
      <c r="AS1664" s="82">
        <v>0</v>
      </c>
      <c r="AT1664" s="82"/>
      <c r="AU1664" s="83">
        <v>45777</v>
      </c>
      <c r="AV1664" s="82" t="s">
        <v>4979</v>
      </c>
      <c r="AW1664" s="82">
        <v>5</v>
      </c>
      <c r="AX1664" s="83"/>
      <c r="AY1664" s="82" t="s">
        <v>4963</v>
      </c>
      <c r="AZ1664" s="82">
        <v>1</v>
      </c>
      <c r="BA1664" s="82"/>
      <c r="BB1664" s="82"/>
      <c r="BC1664" s="87"/>
      <c r="BD1664" s="87"/>
      <c r="BE1664" s="87"/>
      <c r="BF1664" s="87"/>
      <c r="BG1664" s="82" t="s">
        <v>4888</v>
      </c>
      <c r="BH1664" s="82" t="s">
        <v>8948</v>
      </c>
      <c r="BI1664" s="82"/>
      <c r="BJ1664" s="82"/>
      <c r="BK1664" s="82"/>
      <c r="BL1664" s="86">
        <v>66215713.5</v>
      </c>
      <c r="BM1664" s="82">
        <v>0.46200000000000002</v>
      </c>
      <c r="BN1664" s="82" t="s">
        <v>4984</v>
      </c>
      <c r="BO1664" s="82"/>
      <c r="BP1664" s="88"/>
      <c r="BQ1664" s="88"/>
      <c r="BR1664" s="88"/>
      <c r="BS1664" s="82"/>
      <c r="BT1664" s="85"/>
    </row>
    <row r="1665" spans="1:72" hidden="1">
      <c r="A1665" s="82" t="s">
        <v>5177</v>
      </c>
      <c r="B1665" s="82" t="s">
        <v>5178</v>
      </c>
      <c r="C1665" s="82" t="s">
        <v>20900</v>
      </c>
      <c r="D1665" s="82" t="s">
        <v>20901</v>
      </c>
      <c r="E1665" s="82" t="s">
        <v>20902</v>
      </c>
      <c r="F1665" s="82" t="s">
        <v>4978</v>
      </c>
      <c r="G1665" s="83"/>
      <c r="H1665" s="84">
        <v>355113</v>
      </c>
      <c r="I1665" s="85"/>
      <c r="J1665" s="82">
        <v>364.9</v>
      </c>
      <c r="K1665" s="86">
        <v>0</v>
      </c>
      <c r="L1665" s="82"/>
      <c r="M1665" s="82"/>
      <c r="N1665" s="82"/>
      <c r="O1665" s="82"/>
      <c r="P1665" s="82" t="s">
        <v>4995</v>
      </c>
      <c r="Q1665" s="86"/>
      <c r="R1665" s="82">
        <v>0</v>
      </c>
      <c r="S1665" s="86">
        <v>355113</v>
      </c>
      <c r="T1665" s="83">
        <v>45777</v>
      </c>
      <c r="U1665" s="82">
        <v>100</v>
      </c>
      <c r="V1665" s="82">
        <v>179968</v>
      </c>
      <c r="W1665" s="82" t="s">
        <v>4961</v>
      </c>
      <c r="X1665" s="82">
        <v>402</v>
      </c>
      <c r="Y1665" s="86">
        <v>142755426</v>
      </c>
      <c r="Z1665" s="86"/>
      <c r="AA1665" s="82">
        <v>374.55</v>
      </c>
      <c r="AB1665" s="86">
        <v>-2.58</v>
      </c>
      <c r="AC1665" s="86">
        <v>129580733.7</v>
      </c>
      <c r="AD1665" s="86">
        <v>129580733.7</v>
      </c>
      <c r="AE1665" s="86">
        <v>0</v>
      </c>
      <c r="AF1665" s="86">
        <v>-13174692.300000001</v>
      </c>
      <c r="AG1665" s="86">
        <v>-9747851.8499999996</v>
      </c>
      <c r="AH1665" s="86">
        <v>-3426840.45</v>
      </c>
      <c r="AI1665" s="86"/>
      <c r="AJ1665" s="86">
        <v>14333328446.66</v>
      </c>
      <c r="AK1665" s="82">
        <v>0.90410000000000001</v>
      </c>
      <c r="AL1665" s="82" t="s">
        <v>20903</v>
      </c>
      <c r="AM1665" s="82" t="s">
        <v>4979</v>
      </c>
      <c r="AN1665" s="82">
        <v>800508</v>
      </c>
      <c r="AO1665" s="82" t="s">
        <v>4996</v>
      </c>
      <c r="AP1665" s="82"/>
      <c r="AQ1665" s="83"/>
      <c r="AR1665" s="83"/>
      <c r="AS1665" s="82">
        <v>0</v>
      </c>
      <c r="AT1665" s="82"/>
      <c r="AU1665" s="83">
        <v>45777</v>
      </c>
      <c r="AV1665" s="82" t="s">
        <v>4979</v>
      </c>
      <c r="AW1665" s="82">
        <v>1</v>
      </c>
      <c r="AX1665" s="83"/>
      <c r="AY1665" s="82" t="s">
        <v>4963</v>
      </c>
      <c r="AZ1665" s="82">
        <v>1</v>
      </c>
      <c r="BA1665" s="82"/>
      <c r="BB1665" s="82"/>
      <c r="BC1665" s="87"/>
      <c r="BD1665" s="87"/>
      <c r="BE1665" s="87"/>
      <c r="BF1665" s="87"/>
      <c r="BG1665" s="82" t="s">
        <v>4888</v>
      </c>
      <c r="BH1665" s="82" t="s">
        <v>8948</v>
      </c>
      <c r="BI1665" s="82"/>
      <c r="BJ1665" s="82"/>
      <c r="BK1665" s="82"/>
      <c r="BL1665" s="86">
        <v>129580733.7</v>
      </c>
      <c r="BM1665" s="82">
        <v>0.90410000000000001</v>
      </c>
      <c r="BN1665" s="82" t="s">
        <v>4997</v>
      </c>
      <c r="BO1665" s="82"/>
      <c r="BP1665" s="88"/>
      <c r="BQ1665" s="88"/>
      <c r="BR1665" s="88"/>
      <c r="BS1665" s="82"/>
      <c r="BT1665" s="85"/>
    </row>
    <row r="1666" spans="1:72" hidden="1">
      <c r="A1666" s="82" t="s">
        <v>5177</v>
      </c>
      <c r="B1666" s="82" t="s">
        <v>5178</v>
      </c>
      <c r="C1666" s="82" t="s">
        <v>807</v>
      </c>
      <c r="D1666" s="82" t="s">
        <v>5128</v>
      </c>
      <c r="E1666" s="82" t="s">
        <v>3351</v>
      </c>
      <c r="F1666" s="82" t="s">
        <v>4978</v>
      </c>
      <c r="G1666" s="83"/>
      <c r="H1666" s="84">
        <v>218138</v>
      </c>
      <c r="I1666" s="85"/>
      <c r="J1666" s="82">
        <v>817.35</v>
      </c>
      <c r="K1666" s="86">
        <v>0</v>
      </c>
      <c r="L1666" s="82"/>
      <c r="M1666" s="82"/>
      <c r="N1666" s="82"/>
      <c r="O1666" s="82"/>
      <c r="P1666" s="82" t="s">
        <v>12441</v>
      </c>
      <c r="Q1666" s="86"/>
      <c r="R1666" s="82">
        <v>0</v>
      </c>
      <c r="S1666" s="86">
        <v>218138</v>
      </c>
      <c r="T1666" s="83">
        <v>45777</v>
      </c>
      <c r="U1666" s="82">
        <v>100</v>
      </c>
      <c r="V1666" s="82">
        <v>6539</v>
      </c>
      <c r="W1666" s="82" t="s">
        <v>4961</v>
      </c>
      <c r="X1666" s="82">
        <v>615.3451</v>
      </c>
      <c r="Y1666" s="86">
        <v>134230139.12</v>
      </c>
      <c r="Z1666" s="86"/>
      <c r="AA1666" s="82">
        <v>840.25</v>
      </c>
      <c r="AB1666" s="86">
        <v>-2.73</v>
      </c>
      <c r="AC1666" s="86">
        <v>178295094.30000001</v>
      </c>
      <c r="AD1666" s="86">
        <v>178295094.30000001</v>
      </c>
      <c r="AE1666" s="86">
        <v>0</v>
      </c>
      <c r="AF1666" s="86">
        <v>44064955.18</v>
      </c>
      <c r="AG1666" s="86">
        <v>49060315.380000003</v>
      </c>
      <c r="AH1666" s="86">
        <v>-4995360.2</v>
      </c>
      <c r="AI1666" s="86"/>
      <c r="AJ1666" s="86">
        <v>14333328446.66</v>
      </c>
      <c r="AK1666" s="82">
        <v>1.2439</v>
      </c>
      <c r="AL1666" s="82" t="s">
        <v>5129</v>
      </c>
      <c r="AM1666" s="82" t="s">
        <v>4979</v>
      </c>
      <c r="AN1666" s="82">
        <v>6590</v>
      </c>
      <c r="AO1666" s="82" t="s">
        <v>4986</v>
      </c>
      <c r="AP1666" s="82"/>
      <c r="AQ1666" s="83"/>
      <c r="AR1666" s="83"/>
      <c r="AS1666" s="82">
        <v>0</v>
      </c>
      <c r="AT1666" s="82"/>
      <c r="AU1666" s="83">
        <v>45777</v>
      </c>
      <c r="AV1666" s="82" t="s">
        <v>4979</v>
      </c>
      <c r="AW1666" s="82">
        <v>1</v>
      </c>
      <c r="AX1666" s="83"/>
      <c r="AY1666" s="82" t="s">
        <v>4963</v>
      </c>
      <c r="AZ1666" s="82">
        <v>1</v>
      </c>
      <c r="BA1666" s="82"/>
      <c r="BB1666" s="82"/>
      <c r="BC1666" s="87"/>
      <c r="BD1666" s="87"/>
      <c r="BE1666" s="87"/>
      <c r="BF1666" s="87"/>
      <c r="BG1666" s="82" t="s">
        <v>4888</v>
      </c>
      <c r="BH1666" s="82" t="s">
        <v>8948</v>
      </c>
      <c r="BI1666" s="82"/>
      <c r="BJ1666" s="82"/>
      <c r="BK1666" s="82"/>
      <c r="BL1666" s="86">
        <v>178295094.30000001</v>
      </c>
      <c r="BM1666" s="82">
        <v>1.2439</v>
      </c>
      <c r="BN1666" s="82" t="s">
        <v>4980</v>
      </c>
      <c r="BO1666" s="82"/>
      <c r="BP1666" s="88"/>
      <c r="BQ1666" s="88"/>
      <c r="BR1666" s="88"/>
      <c r="BS1666" s="82"/>
      <c r="BT1666" s="85"/>
    </row>
    <row r="1667" spans="1:72" hidden="1">
      <c r="A1667" s="82" t="s">
        <v>5177</v>
      </c>
      <c r="B1667" s="82" t="s">
        <v>5178</v>
      </c>
      <c r="C1667" s="82" t="s">
        <v>811</v>
      </c>
      <c r="D1667" s="82" t="s">
        <v>3420</v>
      </c>
      <c r="E1667" s="82" t="s">
        <v>8671</v>
      </c>
      <c r="F1667" s="82" t="s">
        <v>4978</v>
      </c>
      <c r="G1667" s="83"/>
      <c r="H1667" s="84">
        <v>471665</v>
      </c>
      <c r="I1667" s="85"/>
      <c r="J1667" s="82">
        <v>370.45</v>
      </c>
      <c r="K1667" s="86">
        <v>0</v>
      </c>
      <c r="L1667" s="82"/>
      <c r="M1667" s="82"/>
      <c r="N1667" s="82"/>
      <c r="O1667" s="82"/>
      <c r="P1667" s="82" t="s">
        <v>5088</v>
      </c>
      <c r="Q1667" s="86"/>
      <c r="R1667" s="82">
        <v>0</v>
      </c>
      <c r="S1667" s="86">
        <v>943330</v>
      </c>
      <c r="T1667" s="83">
        <v>45777</v>
      </c>
      <c r="U1667" s="82">
        <v>100</v>
      </c>
      <c r="V1667" s="82">
        <v>6540</v>
      </c>
      <c r="W1667" s="82" t="s">
        <v>4961</v>
      </c>
      <c r="X1667" s="82">
        <v>245.27950000000001</v>
      </c>
      <c r="Y1667" s="86">
        <v>115689778.02</v>
      </c>
      <c r="Z1667" s="86"/>
      <c r="AA1667" s="82">
        <v>378.65</v>
      </c>
      <c r="AB1667" s="86">
        <v>-2.17</v>
      </c>
      <c r="AC1667" s="86">
        <v>174728299.25</v>
      </c>
      <c r="AD1667" s="86">
        <v>174728299.25</v>
      </c>
      <c r="AE1667" s="86">
        <v>0</v>
      </c>
      <c r="AF1667" s="86">
        <v>59038521.229999997</v>
      </c>
      <c r="AG1667" s="86">
        <v>62906174.229999997</v>
      </c>
      <c r="AH1667" s="86">
        <v>-3867653</v>
      </c>
      <c r="AI1667" s="86"/>
      <c r="AJ1667" s="86">
        <v>14333328446.66</v>
      </c>
      <c r="AK1667" s="82">
        <v>1.2190000000000001</v>
      </c>
      <c r="AL1667" s="82" t="s">
        <v>8672</v>
      </c>
      <c r="AM1667" s="82" t="s">
        <v>4979</v>
      </c>
      <c r="AN1667" s="82">
        <v>6593</v>
      </c>
      <c r="AO1667" s="82" t="s">
        <v>5049</v>
      </c>
      <c r="AP1667" s="82"/>
      <c r="AQ1667" s="83">
        <v>45503</v>
      </c>
      <c r="AR1667" s="83"/>
      <c r="AS1667" s="82">
        <v>0</v>
      </c>
      <c r="AT1667" s="82"/>
      <c r="AU1667" s="83">
        <v>45777</v>
      </c>
      <c r="AV1667" s="82" t="s">
        <v>4979</v>
      </c>
      <c r="AW1667" s="82">
        <v>2</v>
      </c>
      <c r="AX1667" s="83"/>
      <c r="AY1667" s="82" t="s">
        <v>4963</v>
      </c>
      <c r="AZ1667" s="82">
        <v>1</v>
      </c>
      <c r="BA1667" s="82"/>
      <c r="BB1667" s="82"/>
      <c r="BC1667" s="87"/>
      <c r="BD1667" s="87"/>
      <c r="BE1667" s="87"/>
      <c r="BF1667" s="87"/>
      <c r="BG1667" s="82" t="s">
        <v>4888</v>
      </c>
      <c r="BH1667" s="82" t="s">
        <v>8948</v>
      </c>
      <c r="BI1667" s="82"/>
      <c r="BJ1667" s="82"/>
      <c r="BK1667" s="82"/>
      <c r="BL1667" s="86">
        <v>174728299.25</v>
      </c>
      <c r="BM1667" s="82">
        <v>1.2190000000000001</v>
      </c>
      <c r="BN1667" s="82" t="s">
        <v>5011</v>
      </c>
      <c r="BO1667" s="82"/>
      <c r="BP1667" s="88"/>
      <c r="BQ1667" s="88"/>
      <c r="BR1667" s="88"/>
      <c r="BS1667" s="82"/>
      <c r="BT1667" s="85"/>
    </row>
    <row r="1668" spans="1:72" hidden="1">
      <c r="A1668" s="82" t="s">
        <v>5177</v>
      </c>
      <c r="B1668" s="82" t="s">
        <v>5178</v>
      </c>
      <c r="C1668" s="82" t="s">
        <v>830</v>
      </c>
      <c r="D1668" s="82" t="s">
        <v>3410</v>
      </c>
      <c r="E1668" s="82" t="s">
        <v>8952</v>
      </c>
      <c r="F1668" s="82" t="s">
        <v>4978</v>
      </c>
      <c r="G1668" s="83"/>
      <c r="H1668" s="84">
        <v>243297</v>
      </c>
      <c r="I1668" s="85"/>
      <c r="J1668" s="82">
        <v>624.70000000000005</v>
      </c>
      <c r="K1668" s="86">
        <v>0</v>
      </c>
      <c r="L1668" s="82"/>
      <c r="M1668" s="82"/>
      <c r="N1668" s="82"/>
      <c r="O1668" s="82"/>
      <c r="P1668" s="82" t="s">
        <v>5005</v>
      </c>
      <c r="Q1668" s="86"/>
      <c r="R1668" s="82">
        <v>0</v>
      </c>
      <c r="S1668" s="86">
        <v>243297</v>
      </c>
      <c r="T1668" s="83">
        <v>45777</v>
      </c>
      <c r="U1668" s="82">
        <v>100</v>
      </c>
      <c r="V1668" s="82">
        <v>15982</v>
      </c>
      <c r="W1668" s="82" t="s">
        <v>4961</v>
      </c>
      <c r="X1668" s="82">
        <v>448.1191</v>
      </c>
      <c r="Y1668" s="86">
        <v>109026022.34999999</v>
      </c>
      <c r="Z1668" s="86"/>
      <c r="AA1668" s="82">
        <v>635.29999999999995</v>
      </c>
      <c r="AB1668" s="86">
        <v>-1.67</v>
      </c>
      <c r="AC1668" s="86">
        <v>151987635.90000001</v>
      </c>
      <c r="AD1668" s="86">
        <v>151987635.90000001</v>
      </c>
      <c r="AE1668" s="86">
        <v>0</v>
      </c>
      <c r="AF1668" s="86">
        <v>42961613.549999997</v>
      </c>
      <c r="AG1668" s="86">
        <v>45540561.75</v>
      </c>
      <c r="AH1668" s="86">
        <v>-2578948.2000000002</v>
      </c>
      <c r="AI1668" s="86"/>
      <c r="AJ1668" s="86">
        <v>14333328446.66</v>
      </c>
      <c r="AK1668" s="82">
        <v>1.0604</v>
      </c>
      <c r="AL1668" s="82" t="s">
        <v>8953</v>
      </c>
      <c r="AM1668" s="82" t="s">
        <v>4979</v>
      </c>
      <c r="AN1668" s="82">
        <v>6608</v>
      </c>
      <c r="AO1668" s="82" t="s">
        <v>5006</v>
      </c>
      <c r="AP1668" s="82"/>
      <c r="AQ1668" s="83">
        <v>45691</v>
      </c>
      <c r="AR1668" s="83"/>
      <c r="AS1668" s="82">
        <v>0</v>
      </c>
      <c r="AT1668" s="82"/>
      <c r="AU1668" s="83">
        <v>45777</v>
      </c>
      <c r="AV1668" s="82" t="s">
        <v>4979</v>
      </c>
      <c r="AW1668" s="82">
        <v>1</v>
      </c>
      <c r="AX1668" s="83"/>
      <c r="AY1668" s="82" t="s">
        <v>4963</v>
      </c>
      <c r="AZ1668" s="82">
        <v>1</v>
      </c>
      <c r="BA1668" s="82"/>
      <c r="BB1668" s="82"/>
      <c r="BC1668" s="87"/>
      <c r="BD1668" s="87"/>
      <c r="BE1668" s="87"/>
      <c r="BF1668" s="87"/>
      <c r="BG1668" s="82" t="s">
        <v>4888</v>
      </c>
      <c r="BH1668" s="82" t="s">
        <v>8948</v>
      </c>
      <c r="BI1668" s="82"/>
      <c r="BJ1668" s="82"/>
      <c r="BK1668" s="82"/>
      <c r="BL1668" s="86">
        <v>151987635.90000001</v>
      </c>
      <c r="BM1668" s="82">
        <v>1.0604</v>
      </c>
      <c r="BN1668" s="82" t="s">
        <v>4980</v>
      </c>
      <c r="BO1668" s="82"/>
      <c r="BP1668" s="88"/>
      <c r="BQ1668" s="88"/>
      <c r="BR1668" s="88"/>
      <c r="BS1668" s="82"/>
      <c r="BT1668" s="85"/>
    </row>
    <row r="1669" spans="1:72" hidden="1">
      <c r="A1669" s="82" t="s">
        <v>5177</v>
      </c>
      <c r="B1669" s="82" t="s">
        <v>5178</v>
      </c>
      <c r="C1669" s="82" t="s">
        <v>865</v>
      </c>
      <c r="D1669" s="82" t="s">
        <v>3396</v>
      </c>
      <c r="E1669" s="82" t="s">
        <v>8723</v>
      </c>
      <c r="F1669" s="82" t="s">
        <v>4978</v>
      </c>
      <c r="G1669" s="83"/>
      <c r="H1669" s="84">
        <v>37854</v>
      </c>
      <c r="I1669" s="85"/>
      <c r="J1669" s="82">
        <v>3259</v>
      </c>
      <c r="K1669" s="86">
        <v>0</v>
      </c>
      <c r="L1669" s="82"/>
      <c r="M1669" s="82"/>
      <c r="N1669" s="82"/>
      <c r="O1669" s="82"/>
      <c r="P1669" s="82" t="s">
        <v>8724</v>
      </c>
      <c r="Q1669" s="86"/>
      <c r="R1669" s="82">
        <v>0</v>
      </c>
      <c r="S1669" s="86">
        <v>378540</v>
      </c>
      <c r="T1669" s="83">
        <v>45777</v>
      </c>
      <c r="U1669" s="82">
        <v>100</v>
      </c>
      <c r="V1669" s="82">
        <v>6549</v>
      </c>
      <c r="W1669" s="82" t="s">
        <v>4961</v>
      </c>
      <c r="X1669" s="82">
        <v>3400.8364000000001</v>
      </c>
      <c r="Y1669" s="86">
        <v>128735259.95999999</v>
      </c>
      <c r="Z1669" s="86"/>
      <c r="AA1669" s="82">
        <v>3343.5</v>
      </c>
      <c r="AB1669" s="86">
        <v>-2.5299999999999998</v>
      </c>
      <c r="AC1669" s="86">
        <v>123366186</v>
      </c>
      <c r="AD1669" s="86">
        <v>123366186</v>
      </c>
      <c r="AE1669" s="86">
        <v>0</v>
      </c>
      <c r="AF1669" s="86">
        <v>-5369073.96</v>
      </c>
      <c r="AG1669" s="86">
        <v>-2170410.96</v>
      </c>
      <c r="AH1669" s="86">
        <v>-3198663</v>
      </c>
      <c r="AI1669" s="86"/>
      <c r="AJ1669" s="86">
        <v>14333328446.66</v>
      </c>
      <c r="AK1669" s="82">
        <v>0.86070000000000002</v>
      </c>
      <c r="AL1669" s="82" t="s">
        <v>8725</v>
      </c>
      <c r="AM1669" s="82" t="s">
        <v>4979</v>
      </c>
      <c r="AN1669" s="82">
        <v>6622</v>
      </c>
      <c r="AO1669" s="82" t="s">
        <v>8666</v>
      </c>
      <c r="AP1669" s="82"/>
      <c r="AQ1669" s="83">
        <v>45701</v>
      </c>
      <c r="AR1669" s="83"/>
      <c r="AS1669" s="82">
        <v>0</v>
      </c>
      <c r="AT1669" s="82"/>
      <c r="AU1669" s="83">
        <v>45777</v>
      </c>
      <c r="AV1669" s="82" t="s">
        <v>4979</v>
      </c>
      <c r="AW1669" s="82">
        <v>10</v>
      </c>
      <c r="AX1669" s="83"/>
      <c r="AY1669" s="82" t="s">
        <v>4963</v>
      </c>
      <c r="AZ1669" s="82">
        <v>1</v>
      </c>
      <c r="BA1669" s="82"/>
      <c r="BB1669" s="82"/>
      <c r="BC1669" s="87"/>
      <c r="BD1669" s="87"/>
      <c r="BE1669" s="87"/>
      <c r="BF1669" s="87"/>
      <c r="BG1669" s="82" t="s">
        <v>4888</v>
      </c>
      <c r="BH1669" s="82" t="s">
        <v>8948</v>
      </c>
      <c r="BI1669" s="82"/>
      <c r="BJ1669" s="82"/>
      <c r="BK1669" s="82"/>
      <c r="BL1669" s="86">
        <v>123366186</v>
      </c>
      <c r="BM1669" s="82">
        <v>0.86070000000000002</v>
      </c>
      <c r="BN1669" s="82" t="s">
        <v>5002</v>
      </c>
      <c r="BO1669" s="82"/>
      <c r="BP1669" s="88"/>
      <c r="BQ1669" s="88"/>
      <c r="BR1669" s="88"/>
      <c r="BS1669" s="82"/>
      <c r="BT1669" s="85"/>
    </row>
    <row r="1670" spans="1:72" hidden="1">
      <c r="A1670" s="82" t="s">
        <v>5177</v>
      </c>
      <c r="B1670" s="82" t="s">
        <v>5178</v>
      </c>
      <c r="C1670" s="82" t="s">
        <v>3303</v>
      </c>
      <c r="D1670" s="82" t="s">
        <v>22120</v>
      </c>
      <c r="E1670" s="82" t="s">
        <v>22121</v>
      </c>
      <c r="F1670" s="82" t="s">
        <v>4978</v>
      </c>
      <c r="G1670" s="83"/>
      <c r="H1670" s="84">
        <v>856651</v>
      </c>
      <c r="I1670" s="85"/>
      <c r="J1670" s="82">
        <v>232.52</v>
      </c>
      <c r="K1670" s="86">
        <v>0</v>
      </c>
      <c r="L1670" s="82"/>
      <c r="M1670" s="82"/>
      <c r="N1670" s="82"/>
      <c r="O1670" s="82"/>
      <c r="P1670" s="82" t="s">
        <v>8617</v>
      </c>
      <c r="Q1670" s="86"/>
      <c r="R1670" s="82">
        <v>0</v>
      </c>
      <c r="S1670" s="86">
        <v>856651</v>
      </c>
      <c r="T1670" s="83">
        <v>45777</v>
      </c>
      <c r="U1670" s="82">
        <v>100</v>
      </c>
      <c r="V1670" s="82">
        <v>134252</v>
      </c>
      <c r="W1670" s="82" t="s">
        <v>4961</v>
      </c>
      <c r="X1670" s="82">
        <v>115.2521</v>
      </c>
      <c r="Y1670" s="86">
        <v>98730822.079999998</v>
      </c>
      <c r="Z1670" s="86"/>
      <c r="AA1670" s="82">
        <v>231.11</v>
      </c>
      <c r="AB1670" s="86">
        <v>0.61</v>
      </c>
      <c r="AC1670" s="86">
        <v>199188490.52000001</v>
      </c>
      <c r="AD1670" s="86">
        <v>199188490.52000001</v>
      </c>
      <c r="AE1670" s="86">
        <v>0</v>
      </c>
      <c r="AF1670" s="86">
        <v>100457668.44</v>
      </c>
      <c r="AG1670" s="86">
        <v>99249790.530000001</v>
      </c>
      <c r="AH1670" s="86">
        <v>1207877.9099999999</v>
      </c>
      <c r="AI1670" s="86"/>
      <c r="AJ1670" s="86">
        <v>14333328446.66</v>
      </c>
      <c r="AK1670" s="82">
        <v>1.3896999999999999</v>
      </c>
      <c r="AL1670" s="82" t="s">
        <v>8618</v>
      </c>
      <c r="AM1670" s="82" t="s">
        <v>4979</v>
      </c>
      <c r="AN1670" s="82">
        <v>793412</v>
      </c>
      <c r="AO1670" s="82" t="s">
        <v>5010</v>
      </c>
      <c r="AP1670" s="82"/>
      <c r="AQ1670" s="83"/>
      <c r="AR1670" s="83"/>
      <c r="AS1670" s="82">
        <v>0</v>
      </c>
      <c r="AT1670" s="82"/>
      <c r="AU1670" s="83">
        <v>45777</v>
      </c>
      <c r="AV1670" s="82" t="s">
        <v>4979</v>
      </c>
      <c r="AW1670" s="82">
        <v>1</v>
      </c>
      <c r="AX1670" s="83"/>
      <c r="AY1670" s="82" t="s">
        <v>4963</v>
      </c>
      <c r="AZ1670" s="82">
        <v>1</v>
      </c>
      <c r="BA1670" s="82"/>
      <c r="BB1670" s="82"/>
      <c r="BC1670" s="87"/>
      <c r="BD1670" s="87"/>
      <c r="BE1670" s="87"/>
      <c r="BF1670" s="87"/>
      <c r="BG1670" s="82" t="s">
        <v>4888</v>
      </c>
      <c r="BH1670" s="82" t="s">
        <v>8948</v>
      </c>
      <c r="BI1670" s="82"/>
      <c r="BJ1670" s="82"/>
      <c r="BK1670" s="82"/>
      <c r="BL1670" s="86">
        <v>199188490.52000001</v>
      </c>
      <c r="BM1670" s="82">
        <v>1.3896999999999999</v>
      </c>
      <c r="BN1670" s="82" t="s">
        <v>5011</v>
      </c>
      <c r="BO1670" s="82"/>
      <c r="BP1670" s="88"/>
      <c r="BQ1670" s="88"/>
      <c r="BR1670" s="88"/>
      <c r="BS1670" s="82"/>
      <c r="BT1670" s="85"/>
    </row>
    <row r="1671" spans="1:72" hidden="1">
      <c r="A1671" s="82" t="s">
        <v>5177</v>
      </c>
      <c r="B1671" s="82" t="s">
        <v>5178</v>
      </c>
      <c r="C1671" s="82" t="s">
        <v>1097</v>
      </c>
      <c r="D1671" s="82" t="s">
        <v>3466</v>
      </c>
      <c r="E1671" s="82" t="s">
        <v>3352</v>
      </c>
      <c r="F1671" s="82" t="s">
        <v>4978</v>
      </c>
      <c r="G1671" s="83"/>
      <c r="H1671" s="84">
        <v>122790</v>
      </c>
      <c r="I1671" s="85"/>
      <c r="J1671" s="82">
        <v>3187</v>
      </c>
      <c r="K1671" s="86">
        <v>0</v>
      </c>
      <c r="L1671" s="82"/>
      <c r="M1671" s="82"/>
      <c r="N1671" s="82"/>
      <c r="O1671" s="82"/>
      <c r="P1671" s="82" t="s">
        <v>5101</v>
      </c>
      <c r="Q1671" s="86"/>
      <c r="R1671" s="82">
        <v>0</v>
      </c>
      <c r="S1671" s="86">
        <v>1227900</v>
      </c>
      <c r="T1671" s="83">
        <v>45777</v>
      </c>
      <c r="U1671" s="82">
        <v>100</v>
      </c>
      <c r="V1671" s="82">
        <v>139277</v>
      </c>
      <c r="W1671" s="82" t="s">
        <v>4961</v>
      </c>
      <c r="X1671" s="82">
        <v>1527.5771999999999</v>
      </c>
      <c r="Y1671" s="86">
        <v>187571206.21000001</v>
      </c>
      <c r="Z1671" s="86"/>
      <c r="AA1671" s="82">
        <v>3282.4</v>
      </c>
      <c r="AB1671" s="86">
        <v>-2.91</v>
      </c>
      <c r="AC1671" s="86">
        <v>391331730</v>
      </c>
      <c r="AD1671" s="86">
        <v>391331730</v>
      </c>
      <c r="AE1671" s="86">
        <v>0</v>
      </c>
      <c r="AF1671" s="86">
        <v>203760523.78999999</v>
      </c>
      <c r="AG1671" s="86">
        <v>215474689.78999999</v>
      </c>
      <c r="AH1671" s="86">
        <v>-11714166</v>
      </c>
      <c r="AI1671" s="86"/>
      <c r="AJ1671" s="86">
        <v>14333328446.66</v>
      </c>
      <c r="AK1671" s="82">
        <v>2.7302</v>
      </c>
      <c r="AL1671" s="82" t="s">
        <v>5132</v>
      </c>
      <c r="AM1671" s="82" t="s">
        <v>4979</v>
      </c>
      <c r="AN1671" s="82">
        <v>6724</v>
      </c>
      <c r="AO1671" s="82" t="s">
        <v>5015</v>
      </c>
      <c r="AP1671" s="82"/>
      <c r="AQ1671" s="83">
        <v>45551</v>
      </c>
      <c r="AR1671" s="83"/>
      <c r="AS1671" s="82">
        <v>0</v>
      </c>
      <c r="AT1671" s="82"/>
      <c r="AU1671" s="83">
        <v>45777</v>
      </c>
      <c r="AV1671" s="82" t="s">
        <v>4979</v>
      </c>
      <c r="AW1671" s="82">
        <v>10</v>
      </c>
      <c r="AX1671" s="83"/>
      <c r="AY1671" s="82" t="s">
        <v>4963</v>
      </c>
      <c r="AZ1671" s="82">
        <v>1</v>
      </c>
      <c r="BA1671" s="82"/>
      <c r="BB1671" s="82"/>
      <c r="BC1671" s="87"/>
      <c r="BD1671" s="87"/>
      <c r="BE1671" s="87"/>
      <c r="BF1671" s="87"/>
      <c r="BG1671" s="82" t="s">
        <v>4888</v>
      </c>
      <c r="BH1671" s="82" t="s">
        <v>8948</v>
      </c>
      <c r="BI1671" s="82"/>
      <c r="BJ1671" s="82"/>
      <c r="BK1671" s="82"/>
      <c r="BL1671" s="86">
        <v>391331730</v>
      </c>
      <c r="BM1671" s="82">
        <v>2.7302</v>
      </c>
      <c r="BN1671" s="82" t="s">
        <v>5002</v>
      </c>
      <c r="BO1671" s="82"/>
      <c r="BP1671" s="88"/>
      <c r="BQ1671" s="88"/>
      <c r="BR1671" s="88"/>
      <c r="BS1671" s="82"/>
      <c r="BT1671" s="85"/>
    </row>
    <row r="1672" spans="1:72" hidden="1">
      <c r="A1672" s="82" t="s">
        <v>5177</v>
      </c>
      <c r="B1672" s="82" t="s">
        <v>5178</v>
      </c>
      <c r="C1672" s="82" t="s">
        <v>988</v>
      </c>
      <c r="D1672" s="82" t="s">
        <v>20215</v>
      </c>
      <c r="E1672" s="82" t="s">
        <v>20216</v>
      </c>
      <c r="F1672" s="82" t="s">
        <v>4978</v>
      </c>
      <c r="G1672" s="83"/>
      <c r="H1672" s="84">
        <v>155583</v>
      </c>
      <c r="I1672" s="85"/>
      <c r="J1672" s="82">
        <v>1566.1</v>
      </c>
      <c r="K1672" s="86">
        <v>0</v>
      </c>
      <c r="L1672" s="82"/>
      <c r="M1672" s="82"/>
      <c r="N1672" s="82"/>
      <c r="O1672" s="82"/>
      <c r="P1672" s="82" t="s">
        <v>5039</v>
      </c>
      <c r="Q1672" s="86"/>
      <c r="R1672" s="82">
        <v>0</v>
      </c>
      <c r="S1672" s="86">
        <v>311166</v>
      </c>
      <c r="T1672" s="83">
        <v>45777</v>
      </c>
      <c r="U1672" s="82">
        <v>100</v>
      </c>
      <c r="V1672" s="82">
        <v>16402</v>
      </c>
      <c r="W1672" s="82" t="s">
        <v>4961</v>
      </c>
      <c r="X1672" s="82">
        <v>808.74170000000004</v>
      </c>
      <c r="Y1672" s="86">
        <v>125826466.98999999</v>
      </c>
      <c r="Z1672" s="86"/>
      <c r="AA1672" s="82">
        <v>1558.2</v>
      </c>
      <c r="AB1672" s="86">
        <v>0.51</v>
      </c>
      <c r="AC1672" s="86">
        <v>243658536.30000001</v>
      </c>
      <c r="AD1672" s="86">
        <v>243658536.30000001</v>
      </c>
      <c r="AE1672" s="86">
        <v>0</v>
      </c>
      <c r="AF1672" s="86">
        <v>117832069.31</v>
      </c>
      <c r="AG1672" s="86">
        <v>116602963.61</v>
      </c>
      <c r="AH1672" s="86">
        <v>1229105.7</v>
      </c>
      <c r="AI1672" s="86"/>
      <c r="AJ1672" s="86">
        <v>14333328446.66</v>
      </c>
      <c r="AK1672" s="82">
        <v>1.6999</v>
      </c>
      <c r="AL1672" s="82" t="s">
        <v>5048</v>
      </c>
      <c r="AM1672" s="82" t="s">
        <v>4979</v>
      </c>
      <c r="AN1672" s="82">
        <v>6092</v>
      </c>
      <c r="AO1672" s="82" t="s">
        <v>5041</v>
      </c>
      <c r="AP1672" s="82"/>
      <c r="AQ1672" s="83">
        <v>45531</v>
      </c>
      <c r="AR1672" s="83"/>
      <c r="AS1672" s="82">
        <v>0</v>
      </c>
      <c r="AT1672" s="82"/>
      <c r="AU1672" s="83">
        <v>45777</v>
      </c>
      <c r="AV1672" s="82" t="s">
        <v>4979</v>
      </c>
      <c r="AW1672" s="82">
        <v>2</v>
      </c>
      <c r="AX1672" s="83"/>
      <c r="AY1672" s="82" t="s">
        <v>4963</v>
      </c>
      <c r="AZ1672" s="82">
        <v>1</v>
      </c>
      <c r="BA1672" s="82"/>
      <c r="BB1672" s="82"/>
      <c r="BC1672" s="87"/>
      <c r="BD1672" s="87"/>
      <c r="BE1672" s="87"/>
      <c r="BF1672" s="87"/>
      <c r="BG1672" s="82" t="s">
        <v>4888</v>
      </c>
      <c r="BH1672" s="82" t="s">
        <v>8948</v>
      </c>
      <c r="BI1672" s="82"/>
      <c r="BJ1672" s="82"/>
      <c r="BK1672" s="82"/>
      <c r="BL1672" s="86">
        <v>243658536.30000001</v>
      </c>
      <c r="BM1672" s="82">
        <v>1.6999</v>
      </c>
      <c r="BN1672" s="82" t="s">
        <v>5002</v>
      </c>
      <c r="BO1672" s="82"/>
      <c r="BP1672" s="88"/>
      <c r="BQ1672" s="88"/>
      <c r="BR1672" s="88"/>
      <c r="BS1672" s="82"/>
      <c r="BT1672" s="85"/>
    </row>
    <row r="1673" spans="1:72" hidden="1">
      <c r="A1673" s="82" t="s">
        <v>5177</v>
      </c>
      <c r="B1673" s="82" t="s">
        <v>5178</v>
      </c>
      <c r="C1673" s="82" t="s">
        <v>1073</v>
      </c>
      <c r="D1673" s="82" t="s">
        <v>5327</v>
      </c>
      <c r="E1673" s="82" t="s">
        <v>8525</v>
      </c>
      <c r="F1673" s="82" t="s">
        <v>4978</v>
      </c>
      <c r="G1673" s="83"/>
      <c r="H1673" s="84">
        <v>90834</v>
      </c>
      <c r="I1673" s="85"/>
      <c r="J1673" s="82">
        <v>2737.5</v>
      </c>
      <c r="K1673" s="86">
        <v>0</v>
      </c>
      <c r="L1673" s="82"/>
      <c r="M1673" s="82"/>
      <c r="N1673" s="82"/>
      <c r="O1673" s="82"/>
      <c r="P1673" s="82" t="s">
        <v>5019</v>
      </c>
      <c r="Q1673" s="86"/>
      <c r="R1673" s="82">
        <v>0</v>
      </c>
      <c r="S1673" s="86">
        <v>181668</v>
      </c>
      <c r="T1673" s="83">
        <v>45777</v>
      </c>
      <c r="U1673" s="82">
        <v>100</v>
      </c>
      <c r="V1673" s="82">
        <v>6581</v>
      </c>
      <c r="W1673" s="82" t="s">
        <v>4961</v>
      </c>
      <c r="X1673" s="82">
        <v>2160.7831999999999</v>
      </c>
      <c r="Y1673" s="86">
        <v>196272582.63999999</v>
      </c>
      <c r="Z1673" s="86"/>
      <c r="AA1673" s="82">
        <v>2745.7</v>
      </c>
      <c r="AB1673" s="86">
        <v>-0.3</v>
      </c>
      <c r="AC1673" s="86">
        <v>248658075</v>
      </c>
      <c r="AD1673" s="86">
        <v>248658075</v>
      </c>
      <c r="AE1673" s="86">
        <v>0</v>
      </c>
      <c r="AF1673" s="86">
        <v>52385492.359999999</v>
      </c>
      <c r="AG1673" s="86">
        <v>53130331.159999996</v>
      </c>
      <c r="AH1673" s="86">
        <v>-744838.8</v>
      </c>
      <c r="AI1673" s="86"/>
      <c r="AJ1673" s="86">
        <v>14333328446.66</v>
      </c>
      <c r="AK1673" s="82">
        <v>1.7347999999999999</v>
      </c>
      <c r="AL1673" s="82" t="s">
        <v>8527</v>
      </c>
      <c r="AM1673" s="82" t="s">
        <v>4979</v>
      </c>
      <c r="AN1673" s="82">
        <v>6808</v>
      </c>
      <c r="AO1673" s="82" t="s">
        <v>5019</v>
      </c>
      <c r="AP1673" s="82"/>
      <c r="AQ1673" s="83">
        <v>45509</v>
      </c>
      <c r="AR1673" s="83"/>
      <c r="AS1673" s="82">
        <v>0</v>
      </c>
      <c r="AT1673" s="82"/>
      <c r="AU1673" s="83">
        <v>45777</v>
      </c>
      <c r="AV1673" s="82" t="s">
        <v>4979</v>
      </c>
      <c r="AW1673" s="82">
        <v>2</v>
      </c>
      <c r="AX1673" s="83"/>
      <c r="AY1673" s="82" t="s">
        <v>4963</v>
      </c>
      <c r="AZ1673" s="82">
        <v>1</v>
      </c>
      <c r="BA1673" s="82"/>
      <c r="BB1673" s="82"/>
      <c r="BC1673" s="87"/>
      <c r="BD1673" s="87"/>
      <c r="BE1673" s="87"/>
      <c r="BF1673" s="87"/>
      <c r="BG1673" s="82" t="s">
        <v>4888</v>
      </c>
      <c r="BH1673" s="82" t="s">
        <v>8948</v>
      </c>
      <c r="BI1673" s="82"/>
      <c r="BJ1673" s="82"/>
      <c r="BK1673" s="82"/>
      <c r="BL1673" s="86">
        <v>248658075</v>
      </c>
      <c r="BM1673" s="82">
        <v>1.7347999999999999</v>
      </c>
      <c r="BN1673" s="82" t="s">
        <v>5020</v>
      </c>
      <c r="BO1673" s="82"/>
      <c r="BP1673" s="88"/>
      <c r="BQ1673" s="88"/>
      <c r="BR1673" s="88"/>
      <c r="BS1673" s="82"/>
      <c r="BT1673" s="85"/>
    </row>
    <row r="1674" spans="1:72" hidden="1">
      <c r="A1674" s="82" t="s">
        <v>5177</v>
      </c>
      <c r="B1674" s="82" t="s">
        <v>5178</v>
      </c>
      <c r="C1674" s="82" t="s">
        <v>1120</v>
      </c>
      <c r="D1674" s="82" t="s">
        <v>5527</v>
      </c>
      <c r="E1674" s="82" t="s">
        <v>8847</v>
      </c>
      <c r="F1674" s="82" t="s">
        <v>4978</v>
      </c>
      <c r="G1674" s="83"/>
      <c r="H1674" s="84">
        <v>419653</v>
      </c>
      <c r="I1674" s="85"/>
      <c r="J1674" s="82">
        <v>453.5</v>
      </c>
      <c r="K1674" s="86">
        <v>0</v>
      </c>
      <c r="L1674" s="82"/>
      <c r="M1674" s="82"/>
      <c r="N1674" s="82"/>
      <c r="O1674" s="82"/>
      <c r="P1674" s="82" t="s">
        <v>5089</v>
      </c>
      <c r="Q1674" s="86"/>
      <c r="R1674" s="82">
        <v>0</v>
      </c>
      <c r="S1674" s="86">
        <v>839306</v>
      </c>
      <c r="T1674" s="83">
        <v>45777</v>
      </c>
      <c r="U1674" s="82">
        <v>100</v>
      </c>
      <c r="V1674" s="82">
        <v>24446</v>
      </c>
      <c r="W1674" s="82" t="s">
        <v>4961</v>
      </c>
      <c r="X1674" s="82">
        <v>527.73249999999996</v>
      </c>
      <c r="Y1674" s="86">
        <v>221464522.16</v>
      </c>
      <c r="Z1674" s="86"/>
      <c r="AA1674" s="82">
        <v>468.45</v>
      </c>
      <c r="AB1674" s="86">
        <v>-3.19</v>
      </c>
      <c r="AC1674" s="86">
        <v>190312635.5</v>
      </c>
      <c r="AD1674" s="86">
        <v>190312635.5</v>
      </c>
      <c r="AE1674" s="86">
        <v>0</v>
      </c>
      <c r="AF1674" s="86">
        <v>-31151886.66</v>
      </c>
      <c r="AG1674" s="86">
        <v>-24878074.309999999</v>
      </c>
      <c r="AH1674" s="86">
        <v>-6273812.3499999996</v>
      </c>
      <c r="AI1674" s="86"/>
      <c r="AJ1674" s="86">
        <v>14333328446.66</v>
      </c>
      <c r="AK1674" s="82">
        <v>1.3278000000000001</v>
      </c>
      <c r="AL1674" s="82" t="s">
        <v>8848</v>
      </c>
      <c r="AM1674" s="82" t="s">
        <v>4979</v>
      </c>
      <c r="AN1674" s="82">
        <v>6830</v>
      </c>
      <c r="AO1674" s="82" t="s">
        <v>4974</v>
      </c>
      <c r="AP1674" s="82"/>
      <c r="AQ1674" s="83">
        <v>45541</v>
      </c>
      <c r="AR1674" s="83"/>
      <c r="AS1674" s="82">
        <v>0</v>
      </c>
      <c r="AT1674" s="82"/>
      <c r="AU1674" s="83">
        <v>45777</v>
      </c>
      <c r="AV1674" s="82" t="s">
        <v>4979</v>
      </c>
      <c r="AW1674" s="82">
        <v>2</v>
      </c>
      <c r="AX1674" s="83"/>
      <c r="AY1674" s="82" t="s">
        <v>4963</v>
      </c>
      <c r="AZ1674" s="82">
        <v>1</v>
      </c>
      <c r="BA1674" s="82"/>
      <c r="BB1674" s="82"/>
      <c r="BC1674" s="87"/>
      <c r="BD1674" s="87"/>
      <c r="BE1674" s="87"/>
      <c r="BF1674" s="87"/>
      <c r="BG1674" s="82" t="s">
        <v>4888</v>
      </c>
      <c r="BH1674" s="82" t="s">
        <v>8948</v>
      </c>
      <c r="BI1674" s="82"/>
      <c r="BJ1674" s="82"/>
      <c r="BK1674" s="82"/>
      <c r="BL1674" s="86">
        <v>190312635.5</v>
      </c>
      <c r="BM1674" s="82">
        <v>1.3278000000000001</v>
      </c>
      <c r="BN1674" s="82" t="s">
        <v>4975</v>
      </c>
      <c r="BO1674" s="82"/>
      <c r="BP1674" s="88"/>
      <c r="BQ1674" s="88"/>
      <c r="BR1674" s="88"/>
      <c r="BS1674" s="82"/>
      <c r="BT1674" s="85"/>
    </row>
    <row r="1675" spans="1:72" hidden="1">
      <c r="A1675" s="82" t="s">
        <v>5177</v>
      </c>
      <c r="B1675" s="82" t="s">
        <v>5178</v>
      </c>
      <c r="C1675" s="82" t="s">
        <v>1162</v>
      </c>
      <c r="D1675" s="82" t="s">
        <v>8326</v>
      </c>
      <c r="E1675" s="82" t="s">
        <v>8212</v>
      </c>
      <c r="F1675" s="82" t="s">
        <v>4978</v>
      </c>
      <c r="G1675" s="83"/>
      <c r="H1675" s="84">
        <v>282079</v>
      </c>
      <c r="I1675" s="85"/>
      <c r="J1675" s="82">
        <v>1925</v>
      </c>
      <c r="K1675" s="86">
        <v>0</v>
      </c>
      <c r="L1675" s="82"/>
      <c r="M1675" s="82"/>
      <c r="N1675" s="82"/>
      <c r="O1675" s="82"/>
      <c r="P1675" s="82" t="s">
        <v>4960</v>
      </c>
      <c r="Q1675" s="86"/>
      <c r="R1675" s="82">
        <v>0</v>
      </c>
      <c r="S1675" s="86">
        <v>282079</v>
      </c>
      <c r="T1675" s="83">
        <v>45777</v>
      </c>
      <c r="U1675" s="82">
        <v>100</v>
      </c>
      <c r="V1675" s="82">
        <v>6593</v>
      </c>
      <c r="W1675" s="82" t="s">
        <v>4961</v>
      </c>
      <c r="X1675" s="82">
        <v>1618.2262000000001</v>
      </c>
      <c r="Y1675" s="86">
        <v>456467623.92000002</v>
      </c>
      <c r="Z1675" s="86"/>
      <c r="AA1675" s="82">
        <v>1908.8</v>
      </c>
      <c r="AB1675" s="86">
        <v>0.85</v>
      </c>
      <c r="AC1675" s="86">
        <v>543002075</v>
      </c>
      <c r="AD1675" s="86">
        <v>543002075</v>
      </c>
      <c r="AE1675" s="86">
        <v>0</v>
      </c>
      <c r="AF1675" s="86">
        <v>86534451.079999998</v>
      </c>
      <c r="AG1675" s="86">
        <v>81964771.280000001</v>
      </c>
      <c r="AH1675" s="86">
        <v>4569679.8</v>
      </c>
      <c r="AI1675" s="86"/>
      <c r="AJ1675" s="86">
        <v>14333328446.66</v>
      </c>
      <c r="AK1675" s="82">
        <v>3.7884000000000002</v>
      </c>
      <c r="AL1675" s="82" t="s">
        <v>8327</v>
      </c>
      <c r="AM1675" s="82" t="s">
        <v>4979</v>
      </c>
      <c r="AN1675" s="82">
        <v>6884</v>
      </c>
      <c r="AO1675" s="82" t="s">
        <v>4962</v>
      </c>
      <c r="AP1675" s="82"/>
      <c r="AQ1675" s="83">
        <v>45421</v>
      </c>
      <c r="AR1675" s="83"/>
      <c r="AS1675" s="82">
        <v>0</v>
      </c>
      <c r="AT1675" s="82"/>
      <c r="AU1675" s="83">
        <v>45777</v>
      </c>
      <c r="AV1675" s="82" t="s">
        <v>4979</v>
      </c>
      <c r="AW1675" s="82">
        <v>1</v>
      </c>
      <c r="AX1675" s="83"/>
      <c r="AY1675" s="82" t="s">
        <v>4963</v>
      </c>
      <c r="AZ1675" s="82">
        <v>1</v>
      </c>
      <c r="BA1675" s="82"/>
      <c r="BB1675" s="82"/>
      <c r="BC1675" s="87"/>
      <c r="BD1675" s="87"/>
      <c r="BE1675" s="87"/>
      <c r="BF1675" s="87"/>
      <c r="BG1675" s="82" t="s">
        <v>4888</v>
      </c>
      <c r="BH1675" s="82" t="s">
        <v>8948</v>
      </c>
      <c r="BI1675" s="82"/>
      <c r="BJ1675" s="82"/>
      <c r="BK1675" s="82"/>
      <c r="BL1675" s="86">
        <v>543002075</v>
      </c>
      <c r="BM1675" s="82">
        <v>3.7884000000000002</v>
      </c>
      <c r="BN1675" s="82" t="s">
        <v>4964</v>
      </c>
      <c r="BO1675" s="82"/>
      <c r="BP1675" s="88"/>
      <c r="BQ1675" s="88"/>
      <c r="BR1675" s="88"/>
      <c r="BS1675" s="82"/>
      <c r="BT1675" s="85"/>
    </row>
    <row r="1676" spans="1:72" hidden="1">
      <c r="A1676" s="82" t="s">
        <v>5177</v>
      </c>
      <c r="B1676" s="82" t="s">
        <v>5178</v>
      </c>
      <c r="C1676" s="82" t="s">
        <v>1176</v>
      </c>
      <c r="D1676" s="82" t="s">
        <v>5396</v>
      </c>
      <c r="E1676" s="82" t="s">
        <v>8535</v>
      </c>
      <c r="F1676" s="82" t="s">
        <v>4978</v>
      </c>
      <c r="G1676" s="83"/>
      <c r="H1676" s="84">
        <v>38355</v>
      </c>
      <c r="I1676" s="85"/>
      <c r="J1676" s="82">
        <v>3827.4</v>
      </c>
      <c r="K1676" s="86">
        <v>0</v>
      </c>
      <c r="L1676" s="82"/>
      <c r="M1676" s="82"/>
      <c r="N1676" s="82"/>
      <c r="O1676" s="82"/>
      <c r="P1676" s="82" t="s">
        <v>8536</v>
      </c>
      <c r="Q1676" s="86"/>
      <c r="R1676" s="82">
        <v>0</v>
      </c>
      <c r="S1676" s="86">
        <v>76710</v>
      </c>
      <c r="T1676" s="83">
        <v>45777</v>
      </c>
      <c r="U1676" s="82">
        <v>100</v>
      </c>
      <c r="V1676" s="82">
        <v>6598</v>
      </c>
      <c r="W1676" s="82" t="s">
        <v>4961</v>
      </c>
      <c r="X1676" s="82">
        <v>3657.3004000000001</v>
      </c>
      <c r="Y1676" s="86">
        <v>140275756.55000001</v>
      </c>
      <c r="Z1676" s="86"/>
      <c r="AA1676" s="82">
        <v>3852.7</v>
      </c>
      <c r="AB1676" s="86">
        <v>-0.66</v>
      </c>
      <c r="AC1676" s="86">
        <v>146799927</v>
      </c>
      <c r="AD1676" s="86">
        <v>146799927</v>
      </c>
      <c r="AE1676" s="86">
        <v>0</v>
      </c>
      <c r="AF1676" s="86">
        <v>6524170.4500000002</v>
      </c>
      <c r="AG1676" s="86">
        <v>7494551.9500000002</v>
      </c>
      <c r="AH1676" s="86">
        <v>-970381.5</v>
      </c>
      <c r="AI1676" s="86"/>
      <c r="AJ1676" s="86">
        <v>14333328446.66</v>
      </c>
      <c r="AK1676" s="82">
        <v>1.0242</v>
      </c>
      <c r="AL1676" s="82" t="s">
        <v>8537</v>
      </c>
      <c r="AM1676" s="82" t="s">
        <v>4979</v>
      </c>
      <c r="AN1676" s="82">
        <v>6894</v>
      </c>
      <c r="AO1676" s="82" t="s">
        <v>8339</v>
      </c>
      <c r="AP1676" s="82"/>
      <c r="AQ1676" s="83">
        <v>45699</v>
      </c>
      <c r="AR1676" s="83"/>
      <c r="AS1676" s="82">
        <v>0</v>
      </c>
      <c r="AT1676" s="82"/>
      <c r="AU1676" s="83">
        <v>45777</v>
      </c>
      <c r="AV1676" s="82" t="s">
        <v>4979</v>
      </c>
      <c r="AW1676" s="82">
        <v>2</v>
      </c>
      <c r="AX1676" s="83"/>
      <c r="AY1676" s="82" t="s">
        <v>4963</v>
      </c>
      <c r="AZ1676" s="82">
        <v>1</v>
      </c>
      <c r="BA1676" s="82"/>
      <c r="BB1676" s="82"/>
      <c r="BC1676" s="87"/>
      <c r="BD1676" s="87"/>
      <c r="BE1676" s="87"/>
      <c r="BF1676" s="87"/>
      <c r="BG1676" s="82" t="s">
        <v>4888</v>
      </c>
      <c r="BH1676" s="82" t="s">
        <v>8948</v>
      </c>
      <c r="BI1676" s="82"/>
      <c r="BJ1676" s="82"/>
      <c r="BK1676" s="82"/>
      <c r="BL1676" s="86">
        <v>146799927</v>
      </c>
      <c r="BM1676" s="82">
        <v>1.0242</v>
      </c>
      <c r="BN1676" s="82" t="s">
        <v>4984</v>
      </c>
      <c r="BO1676" s="82"/>
      <c r="BP1676" s="88"/>
      <c r="BQ1676" s="88"/>
      <c r="BR1676" s="88"/>
      <c r="BS1676" s="82"/>
      <c r="BT1676" s="85"/>
    </row>
    <row r="1677" spans="1:72" hidden="1">
      <c r="A1677" s="82" t="s">
        <v>5177</v>
      </c>
      <c r="B1677" s="82" t="s">
        <v>5178</v>
      </c>
      <c r="C1677" s="82" t="s">
        <v>1195</v>
      </c>
      <c r="D1677" s="82" t="s">
        <v>5365</v>
      </c>
      <c r="E1677" s="82" t="s">
        <v>8458</v>
      </c>
      <c r="F1677" s="82" t="s">
        <v>4978</v>
      </c>
      <c r="G1677" s="83"/>
      <c r="H1677" s="84">
        <v>196531</v>
      </c>
      <c r="I1677" s="85"/>
      <c r="J1677" s="82">
        <v>624.65</v>
      </c>
      <c r="K1677" s="86">
        <v>0</v>
      </c>
      <c r="L1677" s="82"/>
      <c r="M1677" s="82"/>
      <c r="N1677" s="82"/>
      <c r="O1677" s="82"/>
      <c r="P1677" s="82" t="s">
        <v>8459</v>
      </c>
      <c r="Q1677" s="86"/>
      <c r="R1677" s="82">
        <v>0</v>
      </c>
      <c r="S1677" s="86">
        <v>196531</v>
      </c>
      <c r="T1677" s="83">
        <v>45777</v>
      </c>
      <c r="U1677" s="82">
        <v>100</v>
      </c>
      <c r="V1677" s="82">
        <v>6602</v>
      </c>
      <c r="W1677" s="82" t="s">
        <v>4961</v>
      </c>
      <c r="X1677" s="82">
        <v>663.78570000000002</v>
      </c>
      <c r="Y1677" s="86">
        <v>130454473.92</v>
      </c>
      <c r="Z1677" s="86"/>
      <c r="AA1677" s="82">
        <v>622.54999999999995</v>
      </c>
      <c r="AB1677" s="86">
        <v>0.34</v>
      </c>
      <c r="AC1677" s="86">
        <v>122763089.15000001</v>
      </c>
      <c r="AD1677" s="86">
        <v>122763089.15000001</v>
      </c>
      <c r="AE1677" s="86">
        <v>0</v>
      </c>
      <c r="AF1677" s="86">
        <v>-7691384.7699999996</v>
      </c>
      <c r="AG1677" s="86">
        <v>-8104099.8700000001</v>
      </c>
      <c r="AH1677" s="86">
        <v>412715.1</v>
      </c>
      <c r="AI1677" s="86"/>
      <c r="AJ1677" s="86">
        <v>14333328446.66</v>
      </c>
      <c r="AK1677" s="82">
        <v>0.85650000000000004</v>
      </c>
      <c r="AL1677" s="82" t="s">
        <v>8460</v>
      </c>
      <c r="AM1677" s="82" t="s">
        <v>4979</v>
      </c>
      <c r="AN1677" s="82">
        <v>6911</v>
      </c>
      <c r="AO1677" s="82" t="s">
        <v>8461</v>
      </c>
      <c r="AP1677" s="82"/>
      <c r="AQ1677" s="83"/>
      <c r="AR1677" s="83"/>
      <c r="AS1677" s="82">
        <v>0</v>
      </c>
      <c r="AT1677" s="82"/>
      <c r="AU1677" s="83">
        <v>45777</v>
      </c>
      <c r="AV1677" s="82" t="s">
        <v>4979</v>
      </c>
      <c r="AW1677" s="82">
        <v>1</v>
      </c>
      <c r="AX1677" s="83"/>
      <c r="AY1677" s="82" t="s">
        <v>4963</v>
      </c>
      <c r="AZ1677" s="82">
        <v>1</v>
      </c>
      <c r="BA1677" s="82"/>
      <c r="BB1677" s="82"/>
      <c r="BC1677" s="87"/>
      <c r="BD1677" s="87"/>
      <c r="BE1677" s="87"/>
      <c r="BF1677" s="87"/>
      <c r="BG1677" s="82" t="s">
        <v>4888</v>
      </c>
      <c r="BH1677" s="82" t="s">
        <v>8948</v>
      </c>
      <c r="BI1677" s="82"/>
      <c r="BJ1677" s="82"/>
      <c r="BK1677" s="82"/>
      <c r="BL1677" s="86">
        <v>122763089.15000001</v>
      </c>
      <c r="BM1677" s="82">
        <v>0.85650000000000004</v>
      </c>
      <c r="BN1677" s="82" t="s">
        <v>8462</v>
      </c>
      <c r="BO1677" s="82"/>
      <c r="BP1677" s="88"/>
      <c r="BQ1677" s="88"/>
      <c r="BR1677" s="88"/>
      <c r="BS1677" s="82"/>
      <c r="BT1677" s="85"/>
    </row>
    <row r="1678" spans="1:72" hidden="1">
      <c r="A1678" s="82" t="s">
        <v>5177</v>
      </c>
      <c r="B1678" s="82" t="s">
        <v>5178</v>
      </c>
      <c r="C1678" s="82" t="s">
        <v>1206</v>
      </c>
      <c r="D1678" s="82" t="s">
        <v>3393</v>
      </c>
      <c r="E1678" s="82" t="s">
        <v>8293</v>
      </c>
      <c r="F1678" s="82" t="s">
        <v>4978</v>
      </c>
      <c r="G1678" s="83"/>
      <c r="H1678" s="84">
        <v>330092</v>
      </c>
      <c r="I1678" s="85"/>
      <c r="J1678" s="82">
        <v>378.7</v>
      </c>
      <c r="K1678" s="86">
        <v>0</v>
      </c>
      <c r="L1678" s="82"/>
      <c r="M1678" s="82"/>
      <c r="N1678" s="82"/>
      <c r="O1678" s="82"/>
      <c r="P1678" s="82" t="s">
        <v>8294</v>
      </c>
      <c r="Q1678" s="86"/>
      <c r="R1678" s="82">
        <v>0</v>
      </c>
      <c r="S1678" s="86">
        <v>3300920</v>
      </c>
      <c r="T1678" s="83">
        <v>45777</v>
      </c>
      <c r="U1678" s="82">
        <v>100</v>
      </c>
      <c r="V1678" s="82">
        <v>6606</v>
      </c>
      <c r="W1678" s="82" t="s">
        <v>4961</v>
      </c>
      <c r="X1678" s="82">
        <v>405.02499999999998</v>
      </c>
      <c r="Y1678" s="86">
        <v>133695507.61</v>
      </c>
      <c r="Z1678" s="86"/>
      <c r="AA1678" s="82">
        <v>391.1</v>
      </c>
      <c r="AB1678" s="86">
        <v>-3.17</v>
      </c>
      <c r="AC1678" s="86">
        <v>125005840.40000001</v>
      </c>
      <c r="AD1678" s="86">
        <v>125005840.40000001</v>
      </c>
      <c r="AE1678" s="86">
        <v>0</v>
      </c>
      <c r="AF1678" s="86">
        <v>-8689667.2100000009</v>
      </c>
      <c r="AG1678" s="86">
        <v>-4596526.41</v>
      </c>
      <c r="AH1678" s="86">
        <v>-4093140.8</v>
      </c>
      <c r="AI1678" s="86"/>
      <c r="AJ1678" s="86">
        <v>14333328446.66</v>
      </c>
      <c r="AK1678" s="82">
        <v>0.87209999999999999</v>
      </c>
      <c r="AL1678" s="82" t="s">
        <v>8463</v>
      </c>
      <c r="AM1678" s="82" t="s">
        <v>4979</v>
      </c>
      <c r="AN1678" s="82">
        <v>6923</v>
      </c>
      <c r="AO1678" s="82" t="s">
        <v>8295</v>
      </c>
      <c r="AP1678" s="82"/>
      <c r="AQ1678" s="83"/>
      <c r="AR1678" s="83"/>
      <c r="AS1678" s="82">
        <v>0</v>
      </c>
      <c r="AT1678" s="82"/>
      <c r="AU1678" s="83">
        <v>45777</v>
      </c>
      <c r="AV1678" s="82" t="s">
        <v>4979</v>
      </c>
      <c r="AW1678" s="82">
        <v>10</v>
      </c>
      <c r="AX1678" s="83"/>
      <c r="AY1678" s="82" t="s">
        <v>4963</v>
      </c>
      <c r="AZ1678" s="82">
        <v>1</v>
      </c>
      <c r="BA1678" s="82"/>
      <c r="BB1678" s="82"/>
      <c r="BC1678" s="87"/>
      <c r="BD1678" s="87"/>
      <c r="BE1678" s="87"/>
      <c r="BF1678" s="87"/>
      <c r="BG1678" s="82" t="s">
        <v>4888</v>
      </c>
      <c r="BH1678" s="82" t="s">
        <v>8948</v>
      </c>
      <c r="BI1678" s="82"/>
      <c r="BJ1678" s="82"/>
      <c r="BK1678" s="82"/>
      <c r="BL1678" s="86">
        <v>125005840.40000001</v>
      </c>
      <c r="BM1678" s="82">
        <v>0.87209999999999999</v>
      </c>
      <c r="BN1678" s="82" t="s">
        <v>4975</v>
      </c>
      <c r="BO1678" s="82"/>
      <c r="BP1678" s="88"/>
      <c r="BQ1678" s="88"/>
      <c r="BR1678" s="88"/>
      <c r="BS1678" s="82"/>
      <c r="BT1678" s="85"/>
    </row>
    <row r="1679" spans="1:72" hidden="1">
      <c r="A1679" s="82" t="s">
        <v>5177</v>
      </c>
      <c r="B1679" s="82" t="s">
        <v>5178</v>
      </c>
      <c r="C1679" s="82" t="s">
        <v>1210</v>
      </c>
      <c r="D1679" s="82" t="s">
        <v>5069</v>
      </c>
      <c r="E1679" s="82" t="s">
        <v>5070</v>
      </c>
      <c r="F1679" s="82" t="s">
        <v>4978</v>
      </c>
      <c r="G1679" s="83"/>
      <c r="H1679" s="84">
        <v>172449</v>
      </c>
      <c r="I1679" s="85"/>
      <c r="J1679" s="82">
        <v>199.39</v>
      </c>
      <c r="K1679" s="86">
        <v>0</v>
      </c>
      <c r="L1679" s="82"/>
      <c r="M1679" s="82"/>
      <c r="N1679" s="82"/>
      <c r="O1679" s="82"/>
      <c r="P1679" s="82" t="s">
        <v>5071</v>
      </c>
      <c r="Q1679" s="86"/>
      <c r="R1679" s="82">
        <v>0</v>
      </c>
      <c r="S1679" s="86">
        <v>344898</v>
      </c>
      <c r="T1679" s="83">
        <v>45777</v>
      </c>
      <c r="U1679" s="82">
        <v>100</v>
      </c>
      <c r="V1679" s="82">
        <v>110729</v>
      </c>
      <c r="W1679" s="82" t="s">
        <v>4961</v>
      </c>
      <c r="X1679" s="82">
        <v>507.94349999999997</v>
      </c>
      <c r="Y1679" s="86">
        <v>87594355.299999997</v>
      </c>
      <c r="Z1679" s="86"/>
      <c r="AA1679" s="82">
        <v>200.89</v>
      </c>
      <c r="AB1679" s="86">
        <v>-0.75</v>
      </c>
      <c r="AC1679" s="86">
        <v>34384606.109999999</v>
      </c>
      <c r="AD1679" s="86">
        <v>34384606.109999999</v>
      </c>
      <c r="AE1679" s="86">
        <v>0</v>
      </c>
      <c r="AF1679" s="86">
        <v>-53209749.189999998</v>
      </c>
      <c r="AG1679" s="86">
        <v>-52951075.689999998</v>
      </c>
      <c r="AH1679" s="86">
        <v>-258673.5</v>
      </c>
      <c r="AI1679" s="86"/>
      <c r="AJ1679" s="86">
        <v>14333328446.66</v>
      </c>
      <c r="AK1679" s="82">
        <v>0.2399</v>
      </c>
      <c r="AL1679" s="82" t="s">
        <v>5072</v>
      </c>
      <c r="AM1679" s="82" t="s">
        <v>4979</v>
      </c>
      <c r="AN1679" s="82">
        <v>788214</v>
      </c>
      <c r="AO1679" s="82" t="s">
        <v>4998</v>
      </c>
      <c r="AP1679" s="82"/>
      <c r="AQ1679" s="83">
        <v>45525</v>
      </c>
      <c r="AR1679" s="83"/>
      <c r="AS1679" s="82">
        <v>0</v>
      </c>
      <c r="AT1679" s="82"/>
      <c r="AU1679" s="83">
        <v>45777</v>
      </c>
      <c r="AV1679" s="82" t="s">
        <v>4979</v>
      </c>
      <c r="AW1679" s="82">
        <v>2</v>
      </c>
      <c r="AX1679" s="83"/>
      <c r="AY1679" s="82" t="s">
        <v>4963</v>
      </c>
      <c r="AZ1679" s="82">
        <v>1</v>
      </c>
      <c r="BA1679" s="82"/>
      <c r="BB1679" s="82"/>
      <c r="BC1679" s="87"/>
      <c r="BD1679" s="87"/>
      <c r="BE1679" s="87"/>
      <c r="BF1679" s="87"/>
      <c r="BG1679" s="82" t="s">
        <v>4888</v>
      </c>
      <c r="BH1679" s="82" t="s">
        <v>8948</v>
      </c>
      <c r="BI1679" s="82"/>
      <c r="BJ1679" s="82"/>
      <c r="BK1679" s="82"/>
      <c r="BL1679" s="86">
        <v>34384606.109999999</v>
      </c>
      <c r="BM1679" s="82">
        <v>0.2399</v>
      </c>
      <c r="BN1679" s="82" t="s">
        <v>4998</v>
      </c>
      <c r="BO1679" s="82"/>
      <c r="BP1679" s="88"/>
      <c r="BQ1679" s="88"/>
      <c r="BR1679" s="88"/>
      <c r="BS1679" s="82"/>
      <c r="BT1679" s="85"/>
    </row>
    <row r="1680" spans="1:72" hidden="1">
      <c r="A1680" s="82" t="s">
        <v>5177</v>
      </c>
      <c r="B1680" s="82" t="s">
        <v>5178</v>
      </c>
      <c r="C1680" s="82" t="s">
        <v>1268</v>
      </c>
      <c r="D1680" s="82" t="s">
        <v>5255</v>
      </c>
      <c r="E1680" s="82" t="s">
        <v>8275</v>
      </c>
      <c r="F1680" s="82" t="s">
        <v>4978</v>
      </c>
      <c r="G1680" s="83"/>
      <c r="H1680" s="84">
        <v>300254</v>
      </c>
      <c r="I1680" s="85"/>
      <c r="J1680" s="82">
        <v>1427</v>
      </c>
      <c r="K1680" s="86">
        <v>0</v>
      </c>
      <c r="L1680" s="82"/>
      <c r="M1680" s="82"/>
      <c r="N1680" s="82"/>
      <c r="O1680" s="82"/>
      <c r="P1680" s="82" t="s">
        <v>4960</v>
      </c>
      <c r="Q1680" s="86"/>
      <c r="R1680" s="82">
        <v>0</v>
      </c>
      <c r="S1680" s="86">
        <v>600508</v>
      </c>
      <c r="T1680" s="83">
        <v>45777</v>
      </c>
      <c r="U1680" s="82">
        <v>100</v>
      </c>
      <c r="V1680" s="82">
        <v>6616</v>
      </c>
      <c r="W1680" s="82" t="s">
        <v>4961</v>
      </c>
      <c r="X1680" s="82">
        <v>929.74779999999998</v>
      </c>
      <c r="Y1680" s="86">
        <v>279160502.58999997</v>
      </c>
      <c r="Z1680" s="86"/>
      <c r="AA1680" s="82">
        <v>1429.8</v>
      </c>
      <c r="AB1680" s="86">
        <v>-0.2</v>
      </c>
      <c r="AC1680" s="86">
        <v>428462458</v>
      </c>
      <c r="AD1680" s="86">
        <v>428462458</v>
      </c>
      <c r="AE1680" s="86">
        <v>0</v>
      </c>
      <c r="AF1680" s="86">
        <v>149301955.41</v>
      </c>
      <c r="AG1680" s="86">
        <v>150142666.61000001</v>
      </c>
      <c r="AH1680" s="86">
        <v>-840711.2</v>
      </c>
      <c r="AI1680" s="86"/>
      <c r="AJ1680" s="86">
        <v>14333328446.66</v>
      </c>
      <c r="AK1680" s="82">
        <v>2.9893000000000001</v>
      </c>
      <c r="AL1680" s="82" t="s">
        <v>8331</v>
      </c>
      <c r="AM1680" s="82" t="s">
        <v>4979</v>
      </c>
      <c r="AN1680" s="82">
        <v>6960</v>
      </c>
      <c r="AO1680" s="82" t="s">
        <v>4962</v>
      </c>
      <c r="AP1680" s="82"/>
      <c r="AQ1680" s="83">
        <v>45513</v>
      </c>
      <c r="AR1680" s="83"/>
      <c r="AS1680" s="82">
        <v>0</v>
      </c>
      <c r="AT1680" s="82"/>
      <c r="AU1680" s="83">
        <v>45777</v>
      </c>
      <c r="AV1680" s="82" t="s">
        <v>4979</v>
      </c>
      <c r="AW1680" s="82">
        <v>2</v>
      </c>
      <c r="AX1680" s="83"/>
      <c r="AY1680" s="82" t="s">
        <v>4963</v>
      </c>
      <c r="AZ1680" s="82">
        <v>1</v>
      </c>
      <c r="BA1680" s="82"/>
      <c r="BB1680" s="82"/>
      <c r="BC1680" s="87"/>
      <c r="BD1680" s="87"/>
      <c r="BE1680" s="87"/>
      <c r="BF1680" s="87"/>
      <c r="BG1680" s="82" t="s">
        <v>4888</v>
      </c>
      <c r="BH1680" s="82" t="s">
        <v>8948</v>
      </c>
      <c r="BI1680" s="82"/>
      <c r="BJ1680" s="82"/>
      <c r="BK1680" s="82"/>
      <c r="BL1680" s="86">
        <v>428462458</v>
      </c>
      <c r="BM1680" s="82">
        <v>2.9893000000000001</v>
      </c>
      <c r="BN1680" s="82" t="s">
        <v>4964</v>
      </c>
      <c r="BO1680" s="82"/>
      <c r="BP1680" s="88"/>
      <c r="BQ1680" s="88"/>
      <c r="BR1680" s="88"/>
      <c r="BS1680" s="82"/>
      <c r="BT1680" s="85"/>
    </row>
    <row r="1681" spans="1:72" hidden="1">
      <c r="A1681" s="82" t="s">
        <v>5177</v>
      </c>
      <c r="B1681" s="82" t="s">
        <v>5178</v>
      </c>
      <c r="C1681" s="82" t="s">
        <v>1375</v>
      </c>
      <c r="D1681" s="82" t="s">
        <v>3361</v>
      </c>
      <c r="E1681" s="82" t="s">
        <v>8332</v>
      </c>
      <c r="F1681" s="82" t="s">
        <v>4978</v>
      </c>
      <c r="G1681" s="83"/>
      <c r="H1681" s="84">
        <v>99491</v>
      </c>
      <c r="I1681" s="85"/>
      <c r="J1681" s="82">
        <v>1500.1</v>
      </c>
      <c r="K1681" s="86">
        <v>0</v>
      </c>
      <c r="L1681" s="82"/>
      <c r="M1681" s="82"/>
      <c r="N1681" s="82"/>
      <c r="O1681" s="82"/>
      <c r="P1681" s="82" t="s">
        <v>4981</v>
      </c>
      <c r="Q1681" s="86"/>
      <c r="R1681" s="82">
        <v>0</v>
      </c>
      <c r="S1681" s="86">
        <v>497455</v>
      </c>
      <c r="T1681" s="83">
        <v>45777</v>
      </c>
      <c r="U1681" s="82">
        <v>100</v>
      </c>
      <c r="V1681" s="82">
        <v>6637</v>
      </c>
      <c r="W1681" s="82" t="s">
        <v>4961</v>
      </c>
      <c r="X1681" s="82">
        <v>1517.3538000000001</v>
      </c>
      <c r="Y1681" s="86">
        <v>150963043.38</v>
      </c>
      <c r="Z1681" s="86"/>
      <c r="AA1681" s="82">
        <v>1497.5</v>
      </c>
      <c r="AB1681" s="86">
        <v>0.17</v>
      </c>
      <c r="AC1681" s="86">
        <v>149246449.09999999</v>
      </c>
      <c r="AD1681" s="86">
        <v>149246449.09999999</v>
      </c>
      <c r="AE1681" s="86">
        <v>0</v>
      </c>
      <c r="AF1681" s="86">
        <v>-1716594.28</v>
      </c>
      <c r="AG1681" s="86">
        <v>-1975270.88</v>
      </c>
      <c r="AH1681" s="86">
        <v>258676.6</v>
      </c>
      <c r="AI1681" s="86"/>
      <c r="AJ1681" s="86">
        <v>14333328446.66</v>
      </c>
      <c r="AK1681" s="82">
        <v>1.0412999999999999</v>
      </c>
      <c r="AL1681" s="82" t="s">
        <v>8333</v>
      </c>
      <c r="AM1681" s="82" t="s">
        <v>4979</v>
      </c>
      <c r="AN1681" s="82">
        <v>7079</v>
      </c>
      <c r="AO1681" s="82" t="s">
        <v>4982</v>
      </c>
      <c r="AP1681" s="82"/>
      <c r="AQ1681" s="83">
        <v>45593</v>
      </c>
      <c r="AR1681" s="83"/>
      <c r="AS1681" s="82">
        <v>0</v>
      </c>
      <c r="AT1681" s="82"/>
      <c r="AU1681" s="83">
        <v>45777</v>
      </c>
      <c r="AV1681" s="82" t="s">
        <v>4979</v>
      </c>
      <c r="AW1681" s="82">
        <v>5</v>
      </c>
      <c r="AX1681" s="83"/>
      <c r="AY1681" s="82" t="s">
        <v>4963</v>
      </c>
      <c r="AZ1681" s="82">
        <v>1</v>
      </c>
      <c r="BA1681" s="82"/>
      <c r="BB1681" s="82"/>
      <c r="BC1681" s="87"/>
      <c r="BD1681" s="87"/>
      <c r="BE1681" s="87"/>
      <c r="BF1681" s="87"/>
      <c r="BG1681" s="82" t="s">
        <v>4888</v>
      </c>
      <c r="BH1681" s="82" t="s">
        <v>8948</v>
      </c>
      <c r="BI1681" s="82"/>
      <c r="BJ1681" s="82"/>
      <c r="BK1681" s="82"/>
      <c r="BL1681" s="86">
        <v>149246449.09999999</v>
      </c>
      <c r="BM1681" s="82">
        <v>1.0412999999999999</v>
      </c>
      <c r="BN1681" s="82" t="s">
        <v>4983</v>
      </c>
      <c r="BO1681" s="82"/>
      <c r="BP1681" s="88"/>
      <c r="BQ1681" s="88"/>
      <c r="BR1681" s="88"/>
      <c r="BS1681" s="82"/>
      <c r="BT1681" s="85"/>
    </row>
    <row r="1682" spans="1:72" hidden="1">
      <c r="A1682" s="82" t="s">
        <v>5177</v>
      </c>
      <c r="B1682" s="82" t="s">
        <v>5178</v>
      </c>
      <c r="C1682" s="82" t="s">
        <v>20522</v>
      </c>
      <c r="D1682" s="82" t="s">
        <v>20523</v>
      </c>
      <c r="E1682" s="82" t="s">
        <v>20524</v>
      </c>
      <c r="F1682" s="82" t="s">
        <v>4978</v>
      </c>
      <c r="G1682" s="83"/>
      <c r="H1682" s="84">
        <v>3454</v>
      </c>
      <c r="I1682" s="85"/>
      <c r="J1682" s="82">
        <v>347.15</v>
      </c>
      <c r="K1682" s="86">
        <v>0</v>
      </c>
      <c r="L1682" s="82"/>
      <c r="M1682" s="82"/>
      <c r="N1682" s="82"/>
      <c r="O1682" s="82"/>
      <c r="P1682" s="82" t="s">
        <v>9602</v>
      </c>
      <c r="Q1682" s="86"/>
      <c r="R1682" s="82">
        <v>0</v>
      </c>
      <c r="S1682" s="86">
        <v>6908</v>
      </c>
      <c r="T1682" s="83">
        <v>45777</v>
      </c>
      <c r="U1682" s="82">
        <v>100</v>
      </c>
      <c r="V1682" s="82">
        <v>177742</v>
      </c>
      <c r="W1682" s="82" t="s">
        <v>4961</v>
      </c>
      <c r="X1682" s="82">
        <v>417</v>
      </c>
      <c r="Y1682" s="86">
        <v>1440318</v>
      </c>
      <c r="Z1682" s="86"/>
      <c r="AA1682" s="82">
        <v>346.85</v>
      </c>
      <c r="AB1682" s="86">
        <v>0.09</v>
      </c>
      <c r="AC1682" s="86">
        <v>1199056.1000000001</v>
      </c>
      <c r="AD1682" s="86">
        <v>1199056.1000000001</v>
      </c>
      <c r="AE1682" s="86">
        <v>0</v>
      </c>
      <c r="AF1682" s="86">
        <v>-241261.9</v>
      </c>
      <c r="AG1682" s="86">
        <v>-242298.1</v>
      </c>
      <c r="AH1682" s="86">
        <v>1036.2</v>
      </c>
      <c r="AI1682" s="86"/>
      <c r="AJ1682" s="86">
        <v>14333328446.66</v>
      </c>
      <c r="AK1682" s="82">
        <v>8.3999999999999995E-3</v>
      </c>
      <c r="AL1682" s="82" t="s">
        <v>20525</v>
      </c>
      <c r="AM1682" s="82" t="s">
        <v>4979</v>
      </c>
      <c r="AN1682" s="82">
        <v>800236</v>
      </c>
      <c r="AO1682" s="82" t="s">
        <v>9604</v>
      </c>
      <c r="AP1682" s="82"/>
      <c r="AQ1682" s="83">
        <v>45715</v>
      </c>
      <c r="AR1682" s="83"/>
      <c r="AS1682" s="82">
        <v>0</v>
      </c>
      <c r="AT1682" s="82"/>
      <c r="AU1682" s="83">
        <v>45777</v>
      </c>
      <c r="AV1682" s="82" t="s">
        <v>4979</v>
      </c>
      <c r="AW1682" s="82">
        <v>2</v>
      </c>
      <c r="AX1682" s="83"/>
      <c r="AY1682" s="82" t="s">
        <v>4963</v>
      </c>
      <c r="AZ1682" s="82">
        <v>1</v>
      </c>
      <c r="BA1682" s="82"/>
      <c r="BB1682" s="82"/>
      <c r="BC1682" s="87"/>
      <c r="BD1682" s="87"/>
      <c r="BE1682" s="87"/>
      <c r="BF1682" s="87"/>
      <c r="BG1682" s="82" t="s">
        <v>4888</v>
      </c>
      <c r="BH1682" s="82" t="s">
        <v>8948</v>
      </c>
      <c r="BI1682" s="82"/>
      <c r="BJ1682" s="82"/>
      <c r="BK1682" s="82"/>
      <c r="BL1682" s="86">
        <v>1199056.1000000001</v>
      </c>
      <c r="BM1682" s="82">
        <v>8.3999999999999995E-3</v>
      </c>
      <c r="BN1682" s="82" t="s">
        <v>8400</v>
      </c>
      <c r="BO1682" s="82"/>
      <c r="BP1682" s="88"/>
      <c r="BQ1682" s="88"/>
      <c r="BR1682" s="88"/>
      <c r="BS1682" s="82"/>
      <c r="BT1682" s="85"/>
    </row>
    <row r="1683" spans="1:72" hidden="1">
      <c r="A1683" s="82" t="s">
        <v>5177</v>
      </c>
      <c r="B1683" s="82" t="s">
        <v>5178</v>
      </c>
      <c r="C1683" s="82" t="s">
        <v>1426</v>
      </c>
      <c r="D1683" s="82" t="s">
        <v>3445</v>
      </c>
      <c r="E1683" s="82" t="s">
        <v>9582</v>
      </c>
      <c r="F1683" s="82" t="s">
        <v>4978</v>
      </c>
      <c r="G1683" s="83"/>
      <c r="H1683" s="84">
        <v>101850</v>
      </c>
      <c r="I1683" s="85"/>
      <c r="J1683" s="82">
        <v>1130</v>
      </c>
      <c r="K1683" s="86">
        <v>0</v>
      </c>
      <c r="L1683" s="82"/>
      <c r="M1683" s="82"/>
      <c r="N1683" s="82"/>
      <c r="O1683" s="82"/>
      <c r="P1683" s="82" t="s">
        <v>4987</v>
      </c>
      <c r="Q1683" s="86"/>
      <c r="R1683" s="82">
        <v>0</v>
      </c>
      <c r="S1683" s="86">
        <v>101850</v>
      </c>
      <c r="T1683" s="83">
        <v>45777</v>
      </c>
      <c r="U1683" s="82">
        <v>100</v>
      </c>
      <c r="V1683" s="82">
        <v>171885</v>
      </c>
      <c r="W1683" s="82" t="s">
        <v>4961</v>
      </c>
      <c r="X1683" s="82">
        <v>1279.7327</v>
      </c>
      <c r="Y1683" s="86">
        <v>130340780.48999999</v>
      </c>
      <c r="Z1683" s="86"/>
      <c r="AA1683" s="82">
        <v>1165.3</v>
      </c>
      <c r="AB1683" s="86">
        <v>-3.03</v>
      </c>
      <c r="AC1683" s="86">
        <v>115090500</v>
      </c>
      <c r="AD1683" s="86">
        <v>115090500</v>
      </c>
      <c r="AE1683" s="86">
        <v>0</v>
      </c>
      <c r="AF1683" s="86">
        <v>-15250280.49</v>
      </c>
      <c r="AG1683" s="86">
        <v>-11654975.49</v>
      </c>
      <c r="AH1683" s="86">
        <v>-3595305</v>
      </c>
      <c r="AI1683" s="86"/>
      <c r="AJ1683" s="86">
        <v>14333328446.66</v>
      </c>
      <c r="AK1683" s="82">
        <v>0.80300000000000005</v>
      </c>
      <c r="AL1683" s="82" t="s">
        <v>9583</v>
      </c>
      <c r="AM1683" s="82" t="s">
        <v>4979</v>
      </c>
      <c r="AN1683" s="82">
        <v>799027</v>
      </c>
      <c r="AO1683" s="82" t="s">
        <v>4988</v>
      </c>
      <c r="AP1683" s="82"/>
      <c r="AQ1683" s="83"/>
      <c r="AR1683" s="83"/>
      <c r="AS1683" s="82">
        <v>0</v>
      </c>
      <c r="AT1683" s="82"/>
      <c r="AU1683" s="83">
        <v>45777</v>
      </c>
      <c r="AV1683" s="82" t="s">
        <v>4979</v>
      </c>
      <c r="AW1683" s="82">
        <v>1</v>
      </c>
      <c r="AX1683" s="83"/>
      <c r="AY1683" s="82" t="s">
        <v>4963</v>
      </c>
      <c r="AZ1683" s="82">
        <v>1</v>
      </c>
      <c r="BA1683" s="82"/>
      <c r="BB1683" s="82"/>
      <c r="BC1683" s="87"/>
      <c r="BD1683" s="87"/>
      <c r="BE1683" s="87"/>
      <c r="BF1683" s="87"/>
      <c r="BG1683" s="82" t="s">
        <v>4888</v>
      </c>
      <c r="BH1683" s="82" t="s">
        <v>8948</v>
      </c>
      <c r="BI1683" s="82"/>
      <c r="BJ1683" s="82"/>
      <c r="BK1683" s="82"/>
      <c r="BL1683" s="86">
        <v>115090500</v>
      </c>
      <c r="BM1683" s="82">
        <v>0.80300000000000005</v>
      </c>
      <c r="BN1683" s="82" t="s">
        <v>4988</v>
      </c>
      <c r="BO1683" s="82"/>
      <c r="BP1683" s="88"/>
      <c r="BQ1683" s="88"/>
      <c r="BR1683" s="88"/>
      <c r="BS1683" s="82"/>
      <c r="BT1683" s="85"/>
    </row>
    <row r="1684" spans="1:72" hidden="1">
      <c r="A1684" s="82" t="s">
        <v>5177</v>
      </c>
      <c r="B1684" s="82" t="s">
        <v>5178</v>
      </c>
      <c r="C1684" s="82" t="s">
        <v>1654</v>
      </c>
      <c r="D1684" s="82" t="s">
        <v>3407</v>
      </c>
      <c r="E1684" s="82" t="s">
        <v>8733</v>
      </c>
      <c r="F1684" s="82" t="s">
        <v>4978</v>
      </c>
      <c r="G1684" s="83"/>
      <c r="H1684" s="84">
        <v>162767</v>
      </c>
      <c r="I1684" s="85"/>
      <c r="J1684" s="82">
        <v>997.25</v>
      </c>
      <c r="K1684" s="86">
        <v>0</v>
      </c>
      <c r="L1684" s="82"/>
      <c r="M1684" s="82"/>
      <c r="N1684" s="82"/>
      <c r="O1684" s="82"/>
      <c r="P1684" s="82" t="s">
        <v>8734</v>
      </c>
      <c r="Q1684" s="86"/>
      <c r="R1684" s="82">
        <v>0</v>
      </c>
      <c r="S1684" s="86">
        <v>162767</v>
      </c>
      <c r="T1684" s="83">
        <v>45777</v>
      </c>
      <c r="U1684" s="82">
        <v>100</v>
      </c>
      <c r="V1684" s="82">
        <v>64440</v>
      </c>
      <c r="W1684" s="82" t="s">
        <v>4961</v>
      </c>
      <c r="X1684" s="82">
        <v>611.80780000000004</v>
      </c>
      <c r="Y1684" s="86">
        <v>99582120.189999998</v>
      </c>
      <c r="Z1684" s="86"/>
      <c r="AA1684" s="82">
        <v>1025.5999999999999</v>
      </c>
      <c r="AB1684" s="86">
        <v>-2.76</v>
      </c>
      <c r="AC1684" s="86">
        <v>162319390.75</v>
      </c>
      <c r="AD1684" s="86">
        <v>162319390.75</v>
      </c>
      <c r="AE1684" s="86">
        <v>0</v>
      </c>
      <c r="AF1684" s="86">
        <v>62737270.560000002</v>
      </c>
      <c r="AG1684" s="86">
        <v>67351715.010000005</v>
      </c>
      <c r="AH1684" s="86">
        <v>-4614444.45</v>
      </c>
      <c r="AI1684" s="86"/>
      <c r="AJ1684" s="86">
        <v>14333328446.66</v>
      </c>
      <c r="AK1684" s="82">
        <v>1.1325000000000001</v>
      </c>
      <c r="AL1684" s="82" t="s">
        <v>8735</v>
      </c>
      <c r="AM1684" s="82" t="s">
        <v>4979</v>
      </c>
      <c r="AN1684" s="82">
        <v>776926</v>
      </c>
      <c r="AO1684" s="82" t="s">
        <v>5067</v>
      </c>
      <c r="AP1684" s="82"/>
      <c r="AQ1684" s="83">
        <v>45694</v>
      </c>
      <c r="AR1684" s="83"/>
      <c r="AS1684" s="82">
        <v>0</v>
      </c>
      <c r="AT1684" s="82"/>
      <c r="AU1684" s="83">
        <v>45777</v>
      </c>
      <c r="AV1684" s="82" t="s">
        <v>4979</v>
      </c>
      <c r="AW1684" s="82">
        <v>1</v>
      </c>
      <c r="AX1684" s="83"/>
      <c r="AY1684" s="82" t="s">
        <v>4963</v>
      </c>
      <c r="AZ1684" s="82">
        <v>1</v>
      </c>
      <c r="BA1684" s="82"/>
      <c r="BB1684" s="82"/>
      <c r="BC1684" s="87"/>
      <c r="BD1684" s="87"/>
      <c r="BE1684" s="87"/>
      <c r="BF1684" s="87"/>
      <c r="BG1684" s="82" t="s">
        <v>4888</v>
      </c>
      <c r="BH1684" s="82" t="s">
        <v>8948</v>
      </c>
      <c r="BI1684" s="82"/>
      <c r="BJ1684" s="82"/>
      <c r="BK1684" s="82"/>
      <c r="BL1684" s="86">
        <v>162319390.75</v>
      </c>
      <c r="BM1684" s="82">
        <v>1.1325000000000001</v>
      </c>
      <c r="BN1684" s="82" t="s">
        <v>5068</v>
      </c>
      <c r="BO1684" s="82"/>
      <c r="BP1684" s="88"/>
      <c r="BQ1684" s="88"/>
      <c r="BR1684" s="88"/>
      <c r="BS1684" s="82"/>
      <c r="BT1684" s="85"/>
    </row>
    <row r="1685" spans="1:72" hidden="1">
      <c r="A1685" s="82" t="s">
        <v>5177</v>
      </c>
      <c r="B1685" s="82" t="s">
        <v>5178</v>
      </c>
      <c r="C1685" s="82" t="s">
        <v>1588</v>
      </c>
      <c r="D1685" s="82" t="s">
        <v>5050</v>
      </c>
      <c r="E1685" s="82" t="s">
        <v>5051</v>
      </c>
      <c r="F1685" s="82" t="s">
        <v>4978</v>
      </c>
      <c r="G1685" s="83"/>
      <c r="H1685" s="84">
        <v>41470</v>
      </c>
      <c r="I1685" s="85"/>
      <c r="J1685" s="82">
        <v>3063.6</v>
      </c>
      <c r="K1685" s="86">
        <v>0</v>
      </c>
      <c r="L1685" s="82"/>
      <c r="M1685" s="82"/>
      <c r="N1685" s="82"/>
      <c r="O1685" s="82"/>
      <c r="P1685" s="82" t="s">
        <v>5052</v>
      </c>
      <c r="Q1685" s="86"/>
      <c r="R1685" s="82">
        <v>0</v>
      </c>
      <c r="S1685" s="86">
        <v>82940</v>
      </c>
      <c r="T1685" s="83">
        <v>45777</v>
      </c>
      <c r="U1685" s="82">
        <v>100</v>
      </c>
      <c r="V1685" s="82">
        <v>16440</v>
      </c>
      <c r="W1685" s="82" t="s">
        <v>4961</v>
      </c>
      <c r="X1685" s="82">
        <v>2158.8917999999999</v>
      </c>
      <c r="Y1685" s="86">
        <v>89529243.920000002</v>
      </c>
      <c r="Z1685" s="86"/>
      <c r="AA1685" s="82">
        <v>3037.9</v>
      </c>
      <c r="AB1685" s="86">
        <v>0.85</v>
      </c>
      <c r="AC1685" s="86">
        <v>127047492</v>
      </c>
      <c r="AD1685" s="86">
        <v>127047492</v>
      </c>
      <c r="AE1685" s="86">
        <v>0</v>
      </c>
      <c r="AF1685" s="86">
        <v>37518248.079999998</v>
      </c>
      <c r="AG1685" s="86">
        <v>36452469.079999998</v>
      </c>
      <c r="AH1685" s="86">
        <v>1065779</v>
      </c>
      <c r="AI1685" s="86"/>
      <c r="AJ1685" s="86">
        <v>14333328446.66</v>
      </c>
      <c r="AK1685" s="82">
        <v>0.88639999999999997</v>
      </c>
      <c r="AL1685" s="82" t="s">
        <v>5053</v>
      </c>
      <c r="AM1685" s="82" t="s">
        <v>4979</v>
      </c>
      <c r="AN1685" s="82">
        <v>73472</v>
      </c>
      <c r="AO1685" s="82" t="s">
        <v>5015</v>
      </c>
      <c r="AP1685" s="82"/>
      <c r="AQ1685" s="83">
        <v>45681</v>
      </c>
      <c r="AR1685" s="83"/>
      <c r="AS1685" s="82">
        <v>0</v>
      </c>
      <c r="AT1685" s="82"/>
      <c r="AU1685" s="83">
        <v>45777</v>
      </c>
      <c r="AV1685" s="82" t="s">
        <v>4979</v>
      </c>
      <c r="AW1685" s="82">
        <v>2</v>
      </c>
      <c r="AX1685" s="83"/>
      <c r="AY1685" s="82" t="s">
        <v>4963</v>
      </c>
      <c r="AZ1685" s="82">
        <v>1</v>
      </c>
      <c r="BA1685" s="82"/>
      <c r="BB1685" s="82"/>
      <c r="BC1685" s="87"/>
      <c r="BD1685" s="87"/>
      <c r="BE1685" s="87"/>
      <c r="BF1685" s="87"/>
      <c r="BG1685" s="82" t="s">
        <v>4888</v>
      </c>
      <c r="BH1685" s="82" t="s">
        <v>8948</v>
      </c>
      <c r="BI1685" s="82"/>
      <c r="BJ1685" s="82"/>
      <c r="BK1685" s="82"/>
      <c r="BL1685" s="86">
        <v>127047492</v>
      </c>
      <c r="BM1685" s="82">
        <v>0.88639999999999997</v>
      </c>
      <c r="BN1685" s="82" t="s">
        <v>5002</v>
      </c>
      <c r="BO1685" s="82"/>
      <c r="BP1685" s="88"/>
      <c r="BQ1685" s="88"/>
      <c r="BR1685" s="88"/>
      <c r="BS1685" s="82"/>
      <c r="BT1685" s="85"/>
    </row>
    <row r="1686" spans="1:72" hidden="1">
      <c r="A1686" s="82" t="s">
        <v>5177</v>
      </c>
      <c r="B1686" s="82" t="s">
        <v>5178</v>
      </c>
      <c r="C1686" s="82" t="s">
        <v>3443</v>
      </c>
      <c r="D1686" s="82" t="s">
        <v>5073</v>
      </c>
      <c r="E1686" s="82" t="s">
        <v>5074</v>
      </c>
      <c r="F1686" s="82" t="s">
        <v>4978</v>
      </c>
      <c r="G1686" s="83"/>
      <c r="H1686" s="84">
        <v>52709</v>
      </c>
      <c r="I1686" s="85"/>
      <c r="J1686" s="82">
        <v>2075.1</v>
      </c>
      <c r="K1686" s="86">
        <v>0</v>
      </c>
      <c r="L1686" s="82"/>
      <c r="M1686" s="82"/>
      <c r="N1686" s="82"/>
      <c r="O1686" s="82"/>
      <c r="P1686" s="82" t="s">
        <v>5015</v>
      </c>
      <c r="Q1686" s="86"/>
      <c r="R1686" s="82">
        <v>0</v>
      </c>
      <c r="S1686" s="86">
        <v>527090</v>
      </c>
      <c r="T1686" s="83">
        <v>45777</v>
      </c>
      <c r="U1686" s="82">
        <v>100</v>
      </c>
      <c r="V1686" s="82">
        <v>148890</v>
      </c>
      <c r="W1686" s="82" t="s">
        <v>4961</v>
      </c>
      <c r="X1686" s="82">
        <v>2439.2572</v>
      </c>
      <c r="Y1686" s="86">
        <v>128570808.09</v>
      </c>
      <c r="Z1686" s="86"/>
      <c r="AA1686" s="82">
        <v>2113.9</v>
      </c>
      <c r="AB1686" s="86">
        <v>-1.84</v>
      </c>
      <c r="AC1686" s="86">
        <v>109376445.90000001</v>
      </c>
      <c r="AD1686" s="86">
        <v>109376445.90000001</v>
      </c>
      <c r="AE1686" s="86">
        <v>0</v>
      </c>
      <c r="AF1686" s="86">
        <v>-19194362.190000001</v>
      </c>
      <c r="AG1686" s="86">
        <v>-17149252.989999998</v>
      </c>
      <c r="AH1686" s="86">
        <v>-2045109.2</v>
      </c>
      <c r="AI1686" s="86"/>
      <c r="AJ1686" s="86">
        <v>14333328446.66</v>
      </c>
      <c r="AK1686" s="82">
        <v>0.7631</v>
      </c>
      <c r="AL1686" s="82" t="s">
        <v>5075</v>
      </c>
      <c r="AM1686" s="82" t="s">
        <v>488</v>
      </c>
      <c r="AN1686" s="82">
        <v>7230</v>
      </c>
      <c r="AO1686" s="82" t="s">
        <v>5034</v>
      </c>
      <c r="AP1686" s="82"/>
      <c r="AQ1686" s="83">
        <v>45433</v>
      </c>
      <c r="AR1686" s="83"/>
      <c r="AS1686" s="82">
        <v>0</v>
      </c>
      <c r="AT1686" s="82"/>
      <c r="AU1686" s="83">
        <v>45777</v>
      </c>
      <c r="AV1686" s="82" t="s">
        <v>4979</v>
      </c>
      <c r="AW1686" s="82">
        <v>10</v>
      </c>
      <c r="AX1686" s="83"/>
      <c r="AY1686" s="82" t="s">
        <v>4963</v>
      </c>
      <c r="AZ1686" s="82">
        <v>1</v>
      </c>
      <c r="BA1686" s="82"/>
      <c r="BB1686" s="82"/>
      <c r="BC1686" s="87"/>
      <c r="BD1686" s="87"/>
      <c r="BE1686" s="87"/>
      <c r="BF1686" s="87"/>
      <c r="BG1686" s="82" t="s">
        <v>4888</v>
      </c>
      <c r="BH1686" s="82" t="s">
        <v>8948</v>
      </c>
      <c r="BI1686" s="82"/>
      <c r="BJ1686" s="82"/>
      <c r="BK1686" s="82"/>
      <c r="BL1686" s="86">
        <v>109376445.90000001</v>
      </c>
      <c r="BM1686" s="82">
        <v>0.7631</v>
      </c>
      <c r="BN1686" s="82" t="s">
        <v>5002</v>
      </c>
      <c r="BO1686" s="82"/>
      <c r="BP1686" s="88"/>
      <c r="BQ1686" s="88"/>
      <c r="BR1686" s="88"/>
      <c r="BS1686" s="82"/>
      <c r="BT1686" s="85"/>
    </row>
    <row r="1687" spans="1:72" hidden="1">
      <c r="A1687" s="82" t="s">
        <v>5177</v>
      </c>
      <c r="B1687" s="82" t="s">
        <v>5178</v>
      </c>
      <c r="C1687" s="82" t="s">
        <v>1639</v>
      </c>
      <c r="D1687" s="82" t="s">
        <v>8479</v>
      </c>
      <c r="E1687" s="82" t="s">
        <v>8277</v>
      </c>
      <c r="F1687" s="82" t="s">
        <v>4978</v>
      </c>
      <c r="G1687" s="83"/>
      <c r="H1687" s="84">
        <v>129719</v>
      </c>
      <c r="I1687" s="85"/>
      <c r="J1687" s="82">
        <v>2208.1</v>
      </c>
      <c r="K1687" s="86">
        <v>0</v>
      </c>
      <c r="L1687" s="82"/>
      <c r="M1687" s="82"/>
      <c r="N1687" s="82"/>
      <c r="O1687" s="82"/>
      <c r="P1687" s="82" t="s">
        <v>4960</v>
      </c>
      <c r="Q1687" s="86"/>
      <c r="R1687" s="82">
        <v>0</v>
      </c>
      <c r="S1687" s="86">
        <v>648595</v>
      </c>
      <c r="T1687" s="83">
        <v>45777</v>
      </c>
      <c r="U1687" s="82">
        <v>100</v>
      </c>
      <c r="V1687" s="82">
        <v>6665</v>
      </c>
      <c r="W1687" s="82" t="s">
        <v>4961</v>
      </c>
      <c r="X1687" s="82">
        <v>1834.7219</v>
      </c>
      <c r="Y1687" s="86">
        <v>237998294.38</v>
      </c>
      <c r="Z1687" s="86"/>
      <c r="AA1687" s="82">
        <v>2205</v>
      </c>
      <c r="AB1687" s="86">
        <v>0.14000000000000001</v>
      </c>
      <c r="AC1687" s="86">
        <v>286432523.89999998</v>
      </c>
      <c r="AD1687" s="86">
        <v>286432523.89999998</v>
      </c>
      <c r="AE1687" s="86">
        <v>0</v>
      </c>
      <c r="AF1687" s="86">
        <v>48434229.520000003</v>
      </c>
      <c r="AG1687" s="86">
        <v>48032100.619999997</v>
      </c>
      <c r="AH1687" s="86">
        <v>402128.9</v>
      </c>
      <c r="AI1687" s="86"/>
      <c r="AJ1687" s="86">
        <v>14333328446.66</v>
      </c>
      <c r="AK1687" s="82">
        <v>1.9984</v>
      </c>
      <c r="AL1687" s="82" t="s">
        <v>8480</v>
      </c>
      <c r="AM1687" s="82" t="s">
        <v>4979</v>
      </c>
      <c r="AN1687" s="82">
        <v>7263</v>
      </c>
      <c r="AO1687" s="82" t="s">
        <v>4962</v>
      </c>
      <c r="AP1687" s="82"/>
      <c r="AQ1687" s="83">
        <v>45491</v>
      </c>
      <c r="AR1687" s="83"/>
      <c r="AS1687" s="82">
        <v>0</v>
      </c>
      <c r="AT1687" s="82"/>
      <c r="AU1687" s="83">
        <v>45777</v>
      </c>
      <c r="AV1687" s="82" t="s">
        <v>4979</v>
      </c>
      <c r="AW1687" s="82">
        <v>5</v>
      </c>
      <c r="AX1687" s="83"/>
      <c r="AY1687" s="82" t="s">
        <v>4963</v>
      </c>
      <c r="AZ1687" s="82">
        <v>1</v>
      </c>
      <c r="BA1687" s="82"/>
      <c r="BB1687" s="82"/>
      <c r="BC1687" s="87"/>
      <c r="BD1687" s="87"/>
      <c r="BE1687" s="87"/>
      <c r="BF1687" s="87"/>
      <c r="BG1687" s="82" t="s">
        <v>4888</v>
      </c>
      <c r="BH1687" s="82" t="s">
        <v>8948</v>
      </c>
      <c r="BI1687" s="82"/>
      <c r="BJ1687" s="82"/>
      <c r="BK1687" s="82"/>
      <c r="BL1687" s="86">
        <v>286432523.89999998</v>
      </c>
      <c r="BM1687" s="82">
        <v>1.9984</v>
      </c>
      <c r="BN1687" s="82" t="s">
        <v>4964</v>
      </c>
      <c r="BO1687" s="82"/>
      <c r="BP1687" s="88"/>
      <c r="BQ1687" s="88"/>
      <c r="BR1687" s="88"/>
      <c r="BS1687" s="82"/>
      <c r="BT1687" s="85"/>
    </row>
    <row r="1688" spans="1:72" hidden="1">
      <c r="A1688" s="82" t="s">
        <v>5177</v>
      </c>
      <c r="B1688" s="82" t="s">
        <v>5178</v>
      </c>
      <c r="C1688" s="82" t="s">
        <v>1745</v>
      </c>
      <c r="D1688" s="82" t="s">
        <v>21611</v>
      </c>
      <c r="E1688" s="82" t="s">
        <v>21612</v>
      </c>
      <c r="F1688" s="82" t="s">
        <v>4978</v>
      </c>
      <c r="G1688" s="83"/>
      <c r="H1688" s="84">
        <v>31967</v>
      </c>
      <c r="I1688" s="85"/>
      <c r="J1688" s="82">
        <v>4257.1000000000004</v>
      </c>
      <c r="K1688" s="86">
        <v>0</v>
      </c>
      <c r="L1688" s="82"/>
      <c r="M1688" s="82"/>
      <c r="N1688" s="82"/>
      <c r="O1688" s="82"/>
      <c r="P1688" s="82" t="s">
        <v>5027</v>
      </c>
      <c r="Q1688" s="86"/>
      <c r="R1688" s="82">
        <v>0</v>
      </c>
      <c r="S1688" s="86">
        <v>63934</v>
      </c>
      <c r="T1688" s="83">
        <v>45777</v>
      </c>
      <c r="U1688" s="82">
        <v>100</v>
      </c>
      <c r="V1688" s="82">
        <v>86112</v>
      </c>
      <c r="W1688" s="82" t="s">
        <v>4961</v>
      </c>
      <c r="X1688" s="82">
        <v>4663.8123999999998</v>
      </c>
      <c r="Y1688" s="86">
        <v>149088091.52000001</v>
      </c>
      <c r="Z1688" s="86"/>
      <c r="AA1688" s="82">
        <v>4185.2</v>
      </c>
      <c r="AB1688" s="86">
        <v>1.72</v>
      </c>
      <c r="AC1688" s="86">
        <v>136086715.69999999</v>
      </c>
      <c r="AD1688" s="86">
        <v>136086715.69999999</v>
      </c>
      <c r="AE1688" s="86">
        <v>0</v>
      </c>
      <c r="AF1688" s="86">
        <v>-13001375.82</v>
      </c>
      <c r="AG1688" s="86">
        <v>-15299803.119999999</v>
      </c>
      <c r="AH1688" s="86">
        <v>2298427.2999999998</v>
      </c>
      <c r="AI1688" s="86"/>
      <c r="AJ1688" s="86">
        <v>14333328446.66</v>
      </c>
      <c r="AK1688" s="82">
        <v>0.94940000000000002</v>
      </c>
      <c r="AL1688" s="82" t="s">
        <v>21613</v>
      </c>
      <c r="AM1688" s="82" t="s">
        <v>4979</v>
      </c>
      <c r="AN1688" s="82">
        <v>783268</v>
      </c>
      <c r="AO1688" s="82" t="s">
        <v>5028</v>
      </c>
      <c r="AP1688" s="82"/>
      <c r="AQ1688" s="83"/>
      <c r="AR1688" s="83"/>
      <c r="AS1688" s="82">
        <v>0</v>
      </c>
      <c r="AT1688" s="82"/>
      <c r="AU1688" s="83">
        <v>45777</v>
      </c>
      <c r="AV1688" s="82" t="s">
        <v>4979</v>
      </c>
      <c r="AW1688" s="82">
        <v>2</v>
      </c>
      <c r="AX1688" s="83"/>
      <c r="AY1688" s="82" t="s">
        <v>4963</v>
      </c>
      <c r="AZ1688" s="82">
        <v>1</v>
      </c>
      <c r="BA1688" s="82"/>
      <c r="BB1688" s="82"/>
      <c r="BC1688" s="87"/>
      <c r="BD1688" s="87"/>
      <c r="BE1688" s="87"/>
      <c r="BF1688" s="87"/>
      <c r="BG1688" s="82" t="s">
        <v>4888</v>
      </c>
      <c r="BH1688" s="82" t="s">
        <v>8948</v>
      </c>
      <c r="BI1688" s="82"/>
      <c r="BJ1688" s="82"/>
      <c r="BK1688" s="82"/>
      <c r="BL1688" s="86">
        <v>136086715.69999999</v>
      </c>
      <c r="BM1688" s="82">
        <v>0.94940000000000002</v>
      </c>
      <c r="BN1688" s="82" t="s">
        <v>4983</v>
      </c>
      <c r="BO1688" s="82"/>
      <c r="BP1688" s="88"/>
      <c r="BQ1688" s="88"/>
      <c r="BR1688" s="88"/>
      <c r="BS1688" s="82"/>
      <c r="BT1688" s="85"/>
    </row>
    <row r="1689" spans="1:72" hidden="1">
      <c r="A1689" s="82" t="s">
        <v>5177</v>
      </c>
      <c r="B1689" s="82" t="s">
        <v>5178</v>
      </c>
      <c r="C1689" s="82" t="s">
        <v>1743</v>
      </c>
      <c r="D1689" s="82" t="s">
        <v>5321</v>
      </c>
      <c r="E1689" s="82" t="s">
        <v>8334</v>
      </c>
      <c r="F1689" s="82" t="s">
        <v>4978</v>
      </c>
      <c r="G1689" s="83"/>
      <c r="H1689" s="84">
        <v>48767</v>
      </c>
      <c r="I1689" s="85"/>
      <c r="J1689" s="82">
        <v>4586.5</v>
      </c>
      <c r="K1689" s="86">
        <v>0</v>
      </c>
      <c r="L1689" s="82"/>
      <c r="M1689" s="82"/>
      <c r="N1689" s="82"/>
      <c r="O1689" s="82"/>
      <c r="P1689" s="82" t="s">
        <v>4981</v>
      </c>
      <c r="Q1689" s="86"/>
      <c r="R1689" s="82">
        <v>0</v>
      </c>
      <c r="S1689" s="86">
        <v>48767</v>
      </c>
      <c r="T1689" s="83">
        <v>45777</v>
      </c>
      <c r="U1689" s="82">
        <v>100</v>
      </c>
      <c r="V1689" s="82">
        <v>68333</v>
      </c>
      <c r="W1689" s="82" t="s">
        <v>4961</v>
      </c>
      <c r="X1689" s="82">
        <v>5458.2392</v>
      </c>
      <c r="Y1689" s="86">
        <v>266181953.46000001</v>
      </c>
      <c r="Z1689" s="86"/>
      <c r="AA1689" s="82">
        <v>4598.1000000000004</v>
      </c>
      <c r="AB1689" s="86">
        <v>-0.25</v>
      </c>
      <c r="AC1689" s="86">
        <v>223669845.5</v>
      </c>
      <c r="AD1689" s="86">
        <v>223669845.5</v>
      </c>
      <c r="AE1689" s="86">
        <v>0</v>
      </c>
      <c r="AF1689" s="86">
        <v>-42512107.960000001</v>
      </c>
      <c r="AG1689" s="86">
        <v>-41946410.759999998</v>
      </c>
      <c r="AH1689" s="86">
        <v>-565697.19999999995</v>
      </c>
      <c r="AI1689" s="86"/>
      <c r="AJ1689" s="86">
        <v>14333328446.66</v>
      </c>
      <c r="AK1689" s="82">
        <v>1.5605</v>
      </c>
      <c r="AL1689" s="82" t="s">
        <v>8335</v>
      </c>
      <c r="AM1689" s="82" t="s">
        <v>4979</v>
      </c>
      <c r="AN1689" s="82">
        <v>778239</v>
      </c>
      <c r="AO1689" s="82" t="s">
        <v>4982</v>
      </c>
      <c r="AP1689" s="82"/>
      <c r="AQ1689" s="83">
        <v>45589</v>
      </c>
      <c r="AR1689" s="83"/>
      <c r="AS1689" s="82">
        <v>0</v>
      </c>
      <c r="AT1689" s="82"/>
      <c r="AU1689" s="83">
        <v>45777</v>
      </c>
      <c r="AV1689" s="82" t="s">
        <v>4979</v>
      </c>
      <c r="AW1689" s="82">
        <v>1</v>
      </c>
      <c r="AX1689" s="83"/>
      <c r="AY1689" s="82" t="s">
        <v>4963</v>
      </c>
      <c r="AZ1689" s="82">
        <v>1</v>
      </c>
      <c r="BA1689" s="82"/>
      <c r="BB1689" s="82"/>
      <c r="BC1689" s="87"/>
      <c r="BD1689" s="87"/>
      <c r="BE1689" s="87"/>
      <c r="BF1689" s="87"/>
      <c r="BG1689" s="82" t="s">
        <v>4888</v>
      </c>
      <c r="BH1689" s="82" t="s">
        <v>8948</v>
      </c>
      <c r="BI1689" s="82"/>
      <c r="BJ1689" s="82"/>
      <c r="BK1689" s="82"/>
      <c r="BL1689" s="86">
        <v>223669845.5</v>
      </c>
      <c r="BM1689" s="82">
        <v>1.5605</v>
      </c>
      <c r="BN1689" s="82" t="s">
        <v>4983</v>
      </c>
      <c r="BO1689" s="82"/>
      <c r="BP1689" s="88"/>
      <c r="BQ1689" s="88"/>
      <c r="BR1689" s="88"/>
      <c r="BS1689" s="82"/>
      <c r="BT1689" s="85"/>
    </row>
    <row r="1690" spans="1:72" hidden="1">
      <c r="A1690" s="82" t="s">
        <v>5177</v>
      </c>
      <c r="B1690" s="82" t="s">
        <v>5178</v>
      </c>
      <c r="C1690" s="82" t="s">
        <v>1763</v>
      </c>
      <c r="D1690" s="82" t="s">
        <v>8543</v>
      </c>
      <c r="E1690" s="82" t="s">
        <v>8544</v>
      </c>
      <c r="F1690" s="82" t="s">
        <v>4978</v>
      </c>
      <c r="G1690" s="83"/>
      <c r="H1690" s="84">
        <v>729544</v>
      </c>
      <c r="I1690" s="85"/>
      <c r="J1690" s="82">
        <v>262.05</v>
      </c>
      <c r="K1690" s="86">
        <v>0</v>
      </c>
      <c r="L1690" s="82"/>
      <c r="M1690" s="82"/>
      <c r="N1690" s="82"/>
      <c r="O1690" s="82"/>
      <c r="P1690" s="82" t="s">
        <v>8279</v>
      </c>
      <c r="Q1690" s="86"/>
      <c r="R1690" s="82">
        <v>0</v>
      </c>
      <c r="S1690" s="86">
        <v>1459088</v>
      </c>
      <c r="T1690" s="83">
        <v>45777</v>
      </c>
      <c r="U1690" s="82">
        <v>100</v>
      </c>
      <c r="V1690" s="82">
        <v>22452</v>
      </c>
      <c r="W1690" s="82" t="s">
        <v>4961</v>
      </c>
      <c r="X1690" s="82">
        <v>280.24020000000002</v>
      </c>
      <c r="Y1690" s="86">
        <v>204447551.16</v>
      </c>
      <c r="Z1690" s="86"/>
      <c r="AA1690" s="82">
        <v>261.3</v>
      </c>
      <c r="AB1690" s="86">
        <v>0.28999999999999998</v>
      </c>
      <c r="AC1690" s="86">
        <v>191177005.19999999</v>
      </c>
      <c r="AD1690" s="86">
        <v>191177005.19999999</v>
      </c>
      <c r="AE1690" s="86">
        <v>0</v>
      </c>
      <c r="AF1690" s="86">
        <v>-13270545.960000001</v>
      </c>
      <c r="AG1690" s="86">
        <v>-13817703.960000001</v>
      </c>
      <c r="AH1690" s="86">
        <v>547158</v>
      </c>
      <c r="AI1690" s="86"/>
      <c r="AJ1690" s="86">
        <v>14333328446.66</v>
      </c>
      <c r="AK1690" s="82">
        <v>1.3338000000000001</v>
      </c>
      <c r="AL1690" s="82" t="s">
        <v>8545</v>
      </c>
      <c r="AM1690" s="82" t="s">
        <v>4979</v>
      </c>
      <c r="AN1690" s="82">
        <v>74506</v>
      </c>
      <c r="AO1690" s="82" t="s">
        <v>8280</v>
      </c>
      <c r="AP1690" s="82"/>
      <c r="AQ1690" s="83">
        <v>45488</v>
      </c>
      <c r="AR1690" s="83"/>
      <c r="AS1690" s="82">
        <v>0</v>
      </c>
      <c r="AT1690" s="82"/>
      <c r="AU1690" s="83">
        <v>45777</v>
      </c>
      <c r="AV1690" s="82" t="s">
        <v>4979</v>
      </c>
      <c r="AW1690" s="82">
        <v>2</v>
      </c>
      <c r="AX1690" s="83"/>
      <c r="AY1690" s="82" t="s">
        <v>4963</v>
      </c>
      <c r="AZ1690" s="82">
        <v>1</v>
      </c>
      <c r="BA1690" s="82"/>
      <c r="BB1690" s="82"/>
      <c r="BC1690" s="87"/>
      <c r="BD1690" s="87"/>
      <c r="BE1690" s="87"/>
      <c r="BF1690" s="87"/>
      <c r="BG1690" s="82" t="s">
        <v>4888</v>
      </c>
      <c r="BH1690" s="82" t="s">
        <v>8948</v>
      </c>
      <c r="BI1690" s="82"/>
      <c r="BJ1690" s="82"/>
      <c r="BK1690" s="82"/>
      <c r="BL1690" s="86">
        <v>191177005.19999999</v>
      </c>
      <c r="BM1690" s="82">
        <v>1.3338000000000001</v>
      </c>
      <c r="BN1690" s="82" t="s">
        <v>4964</v>
      </c>
      <c r="BO1690" s="82"/>
      <c r="BP1690" s="88"/>
      <c r="BQ1690" s="88"/>
      <c r="BR1690" s="88"/>
      <c r="BS1690" s="82"/>
      <c r="BT1690" s="85"/>
    </row>
    <row r="1691" spans="1:72" hidden="1">
      <c r="A1691" s="82" t="s">
        <v>5177</v>
      </c>
      <c r="B1691" s="82" t="s">
        <v>5178</v>
      </c>
      <c r="C1691" s="82" t="s">
        <v>1761</v>
      </c>
      <c r="D1691" s="82" t="s">
        <v>5302</v>
      </c>
      <c r="E1691" s="82" t="s">
        <v>8336</v>
      </c>
      <c r="F1691" s="82" t="s">
        <v>4978</v>
      </c>
      <c r="G1691" s="83"/>
      <c r="H1691" s="84">
        <v>62764</v>
      </c>
      <c r="I1691" s="85"/>
      <c r="J1691" s="82">
        <v>2928.8</v>
      </c>
      <c r="K1691" s="86">
        <v>0</v>
      </c>
      <c r="L1691" s="82"/>
      <c r="M1691" s="82"/>
      <c r="N1691" s="82"/>
      <c r="O1691" s="82"/>
      <c r="P1691" s="82" t="s">
        <v>8337</v>
      </c>
      <c r="Q1691" s="86"/>
      <c r="R1691" s="82">
        <v>0</v>
      </c>
      <c r="S1691" s="86">
        <v>313820</v>
      </c>
      <c r="T1691" s="83">
        <v>45777</v>
      </c>
      <c r="U1691" s="82">
        <v>100</v>
      </c>
      <c r="V1691" s="82">
        <v>6678</v>
      </c>
      <c r="W1691" s="82" t="s">
        <v>4961</v>
      </c>
      <c r="X1691" s="82">
        <v>1283.1172999999999</v>
      </c>
      <c r="Y1691" s="86">
        <v>80533571.459999993</v>
      </c>
      <c r="Z1691" s="86"/>
      <c r="AA1691" s="82">
        <v>2909.6</v>
      </c>
      <c r="AB1691" s="86">
        <v>0.66</v>
      </c>
      <c r="AC1691" s="86">
        <v>183823203.19999999</v>
      </c>
      <c r="AD1691" s="86">
        <v>183823203.19999999</v>
      </c>
      <c r="AE1691" s="86">
        <v>0</v>
      </c>
      <c r="AF1691" s="86">
        <v>103289631.73999999</v>
      </c>
      <c r="AG1691" s="86">
        <v>102084562.94</v>
      </c>
      <c r="AH1691" s="86">
        <v>1205068.8</v>
      </c>
      <c r="AI1691" s="86"/>
      <c r="AJ1691" s="86">
        <v>14333328446.66</v>
      </c>
      <c r="AK1691" s="82">
        <v>1.2825</v>
      </c>
      <c r="AL1691" s="82" t="s">
        <v>8338</v>
      </c>
      <c r="AM1691" s="82" t="s">
        <v>4979</v>
      </c>
      <c r="AN1691" s="82">
        <v>7362</v>
      </c>
      <c r="AO1691" s="82" t="s">
        <v>8339</v>
      </c>
      <c r="AP1691" s="82"/>
      <c r="AQ1691" s="83">
        <v>45477</v>
      </c>
      <c r="AR1691" s="83"/>
      <c r="AS1691" s="82">
        <v>0</v>
      </c>
      <c r="AT1691" s="82"/>
      <c r="AU1691" s="83">
        <v>45777</v>
      </c>
      <c r="AV1691" s="82" t="s">
        <v>4979</v>
      </c>
      <c r="AW1691" s="82">
        <v>5</v>
      </c>
      <c r="AX1691" s="83"/>
      <c r="AY1691" s="82" t="s">
        <v>4963</v>
      </c>
      <c r="AZ1691" s="82">
        <v>1</v>
      </c>
      <c r="BA1691" s="82"/>
      <c r="BB1691" s="82"/>
      <c r="BC1691" s="87"/>
      <c r="BD1691" s="87"/>
      <c r="BE1691" s="87"/>
      <c r="BF1691" s="87"/>
      <c r="BG1691" s="82" t="s">
        <v>4888</v>
      </c>
      <c r="BH1691" s="82" t="s">
        <v>8948</v>
      </c>
      <c r="BI1691" s="82"/>
      <c r="BJ1691" s="82"/>
      <c r="BK1691" s="82"/>
      <c r="BL1691" s="86">
        <v>183823203.19999999</v>
      </c>
      <c r="BM1691" s="82">
        <v>1.2825</v>
      </c>
      <c r="BN1691" s="82" t="s">
        <v>4984</v>
      </c>
      <c r="BO1691" s="82"/>
      <c r="BP1691" s="88"/>
      <c r="BQ1691" s="88"/>
      <c r="BR1691" s="88"/>
      <c r="BS1691" s="82"/>
      <c r="BT1691" s="85"/>
    </row>
    <row r="1692" spans="1:72" hidden="1">
      <c r="A1692" s="82" t="s">
        <v>5177</v>
      </c>
      <c r="B1692" s="82" t="s">
        <v>5178</v>
      </c>
      <c r="C1692" s="82" t="s">
        <v>9078</v>
      </c>
      <c r="D1692" s="82" t="s">
        <v>12439</v>
      </c>
      <c r="E1692" s="82" t="s">
        <v>12440</v>
      </c>
      <c r="F1692" s="82" t="s">
        <v>4978</v>
      </c>
      <c r="G1692" s="83"/>
      <c r="H1692" s="84">
        <v>141805</v>
      </c>
      <c r="I1692" s="85"/>
      <c r="J1692" s="82">
        <v>1274.7</v>
      </c>
      <c r="K1692" s="86">
        <v>0</v>
      </c>
      <c r="L1692" s="82"/>
      <c r="M1692" s="82"/>
      <c r="N1692" s="82"/>
      <c r="O1692" s="82"/>
      <c r="P1692" s="82" t="s">
        <v>12441</v>
      </c>
      <c r="Q1692" s="86"/>
      <c r="R1692" s="82">
        <v>0</v>
      </c>
      <c r="S1692" s="86">
        <v>283610</v>
      </c>
      <c r="T1692" s="83">
        <v>45777</v>
      </c>
      <c r="U1692" s="82">
        <v>100</v>
      </c>
      <c r="V1692" s="82">
        <v>175946</v>
      </c>
      <c r="W1692" s="82" t="s">
        <v>4961</v>
      </c>
      <c r="X1692" s="82">
        <v>1085.0503000000001</v>
      </c>
      <c r="Y1692" s="86">
        <v>153865552.28</v>
      </c>
      <c r="Z1692" s="86"/>
      <c r="AA1692" s="82">
        <v>1362.1</v>
      </c>
      <c r="AB1692" s="86">
        <v>-6.42</v>
      </c>
      <c r="AC1692" s="86">
        <v>180758833.5</v>
      </c>
      <c r="AD1692" s="86">
        <v>180758833.5</v>
      </c>
      <c r="AE1692" s="86">
        <v>0</v>
      </c>
      <c r="AF1692" s="86">
        <v>26893281.219999999</v>
      </c>
      <c r="AG1692" s="86">
        <v>39287038.219999999</v>
      </c>
      <c r="AH1692" s="86">
        <v>-12393757</v>
      </c>
      <c r="AI1692" s="86"/>
      <c r="AJ1692" s="86">
        <v>14333328446.66</v>
      </c>
      <c r="AK1692" s="82">
        <v>1.2611000000000001</v>
      </c>
      <c r="AL1692" s="82" t="s">
        <v>12442</v>
      </c>
      <c r="AM1692" s="82" t="s">
        <v>4979</v>
      </c>
      <c r="AN1692" s="82">
        <v>799804</v>
      </c>
      <c r="AO1692" s="82" t="s">
        <v>4986</v>
      </c>
      <c r="AP1692" s="82"/>
      <c r="AQ1692" s="83"/>
      <c r="AR1692" s="83"/>
      <c r="AS1692" s="82">
        <v>0</v>
      </c>
      <c r="AT1692" s="82"/>
      <c r="AU1692" s="83">
        <v>45777</v>
      </c>
      <c r="AV1692" s="82" t="s">
        <v>4979</v>
      </c>
      <c r="AW1692" s="82">
        <v>2</v>
      </c>
      <c r="AX1692" s="83"/>
      <c r="AY1692" s="82" t="s">
        <v>4963</v>
      </c>
      <c r="AZ1692" s="82">
        <v>1</v>
      </c>
      <c r="BA1692" s="82"/>
      <c r="BB1692" s="82"/>
      <c r="BC1692" s="87"/>
      <c r="BD1692" s="87"/>
      <c r="BE1692" s="87"/>
      <c r="BF1692" s="87"/>
      <c r="BG1692" s="82" t="s">
        <v>4888</v>
      </c>
      <c r="BH1692" s="82" t="s">
        <v>8948</v>
      </c>
      <c r="BI1692" s="82"/>
      <c r="BJ1692" s="82"/>
      <c r="BK1692" s="82"/>
      <c r="BL1692" s="86">
        <v>180758833.5</v>
      </c>
      <c r="BM1692" s="82">
        <v>1.2611000000000001</v>
      </c>
      <c r="BN1692" s="82" t="s">
        <v>4980</v>
      </c>
      <c r="BO1692" s="82"/>
      <c r="BP1692" s="88"/>
      <c r="BQ1692" s="88"/>
      <c r="BR1692" s="88"/>
      <c r="BS1692" s="82"/>
      <c r="BT1692" s="85"/>
    </row>
    <row r="1693" spans="1:72" hidden="1">
      <c r="A1693" s="82" t="s">
        <v>5177</v>
      </c>
      <c r="B1693" s="82" t="s">
        <v>5178</v>
      </c>
      <c r="C1693" s="82" t="s">
        <v>1835</v>
      </c>
      <c r="D1693" s="82" t="s">
        <v>5274</v>
      </c>
      <c r="E1693" s="82" t="s">
        <v>8549</v>
      </c>
      <c r="F1693" s="82" t="s">
        <v>4978</v>
      </c>
      <c r="G1693" s="83"/>
      <c r="H1693" s="84">
        <v>18410</v>
      </c>
      <c r="I1693" s="85"/>
      <c r="J1693" s="82">
        <v>12257</v>
      </c>
      <c r="K1693" s="86">
        <v>0</v>
      </c>
      <c r="L1693" s="82"/>
      <c r="M1693" s="82"/>
      <c r="N1693" s="82"/>
      <c r="O1693" s="82"/>
      <c r="P1693" s="82" t="s">
        <v>8337</v>
      </c>
      <c r="Q1693" s="86"/>
      <c r="R1693" s="82">
        <v>0</v>
      </c>
      <c r="S1693" s="86">
        <v>92050</v>
      </c>
      <c r="T1693" s="83">
        <v>45777</v>
      </c>
      <c r="U1693" s="82">
        <v>100</v>
      </c>
      <c r="V1693" s="82">
        <v>6683</v>
      </c>
      <c r="W1693" s="82" t="s">
        <v>4961</v>
      </c>
      <c r="X1693" s="82">
        <v>10725.8981</v>
      </c>
      <c r="Y1693" s="86">
        <v>197463784.27000001</v>
      </c>
      <c r="Z1693" s="86"/>
      <c r="AA1693" s="82">
        <v>11841</v>
      </c>
      <c r="AB1693" s="86">
        <v>3.51</v>
      </c>
      <c r="AC1693" s="86">
        <v>225651370</v>
      </c>
      <c r="AD1693" s="86">
        <v>225651370</v>
      </c>
      <c r="AE1693" s="86">
        <v>0</v>
      </c>
      <c r="AF1693" s="86">
        <v>28187585.73</v>
      </c>
      <c r="AG1693" s="86">
        <v>20529025.73</v>
      </c>
      <c r="AH1693" s="86">
        <v>7658560</v>
      </c>
      <c r="AI1693" s="86"/>
      <c r="AJ1693" s="86">
        <v>14333328446.66</v>
      </c>
      <c r="AK1693" s="82">
        <v>1.5743</v>
      </c>
      <c r="AL1693" s="82" t="s">
        <v>8550</v>
      </c>
      <c r="AM1693" s="82" t="s">
        <v>4979</v>
      </c>
      <c r="AN1693" s="82">
        <v>7395</v>
      </c>
      <c r="AO1693" s="82" t="s">
        <v>8339</v>
      </c>
      <c r="AP1693" s="82"/>
      <c r="AQ1693" s="83">
        <v>45505</v>
      </c>
      <c r="AR1693" s="83"/>
      <c r="AS1693" s="82">
        <v>0</v>
      </c>
      <c r="AT1693" s="82"/>
      <c r="AU1693" s="83">
        <v>45777</v>
      </c>
      <c r="AV1693" s="82" t="s">
        <v>4979</v>
      </c>
      <c r="AW1693" s="82">
        <v>5</v>
      </c>
      <c r="AX1693" s="83"/>
      <c r="AY1693" s="82" t="s">
        <v>4963</v>
      </c>
      <c r="AZ1693" s="82">
        <v>1</v>
      </c>
      <c r="BA1693" s="82"/>
      <c r="BB1693" s="82"/>
      <c r="BC1693" s="87"/>
      <c r="BD1693" s="87"/>
      <c r="BE1693" s="87"/>
      <c r="BF1693" s="87"/>
      <c r="BG1693" s="82" t="s">
        <v>4888</v>
      </c>
      <c r="BH1693" s="82" t="s">
        <v>8948</v>
      </c>
      <c r="BI1693" s="82"/>
      <c r="BJ1693" s="82"/>
      <c r="BK1693" s="82"/>
      <c r="BL1693" s="86">
        <v>225651370</v>
      </c>
      <c r="BM1693" s="82">
        <v>1.5743</v>
      </c>
      <c r="BN1693" s="82" t="s">
        <v>4984</v>
      </c>
      <c r="BO1693" s="82"/>
      <c r="BP1693" s="88"/>
      <c r="BQ1693" s="88"/>
      <c r="BR1693" s="88"/>
      <c r="BS1693" s="82"/>
      <c r="BT1693" s="85"/>
    </row>
    <row r="1694" spans="1:72" hidden="1">
      <c r="A1694" s="82" t="s">
        <v>5177</v>
      </c>
      <c r="B1694" s="82" t="s">
        <v>5178</v>
      </c>
      <c r="C1694" s="82" t="s">
        <v>1882</v>
      </c>
      <c r="D1694" s="82" t="s">
        <v>3400</v>
      </c>
      <c r="E1694" s="82" t="s">
        <v>8736</v>
      </c>
      <c r="F1694" s="82" t="s">
        <v>4978</v>
      </c>
      <c r="G1694" s="83"/>
      <c r="H1694" s="84">
        <v>91506</v>
      </c>
      <c r="I1694" s="85"/>
      <c r="J1694" s="82">
        <v>1070</v>
      </c>
      <c r="K1694" s="86">
        <v>0</v>
      </c>
      <c r="L1694" s="82"/>
      <c r="M1694" s="82"/>
      <c r="N1694" s="82"/>
      <c r="O1694" s="82"/>
      <c r="P1694" s="82" t="s">
        <v>5102</v>
      </c>
      <c r="Q1694" s="86"/>
      <c r="R1694" s="82">
        <v>0</v>
      </c>
      <c r="S1694" s="86">
        <v>457530</v>
      </c>
      <c r="T1694" s="83">
        <v>45777</v>
      </c>
      <c r="U1694" s="82">
        <v>100</v>
      </c>
      <c r="V1694" s="82">
        <v>138950</v>
      </c>
      <c r="W1694" s="82" t="s">
        <v>4961</v>
      </c>
      <c r="X1694" s="82">
        <v>1142.9780000000001</v>
      </c>
      <c r="Y1694" s="86">
        <v>104589347.41</v>
      </c>
      <c r="Z1694" s="86"/>
      <c r="AA1694" s="82">
        <v>1065.2</v>
      </c>
      <c r="AB1694" s="86">
        <v>0.45</v>
      </c>
      <c r="AC1694" s="86">
        <v>97911420</v>
      </c>
      <c r="AD1694" s="86">
        <v>97911420</v>
      </c>
      <c r="AE1694" s="86">
        <v>0</v>
      </c>
      <c r="AF1694" s="86">
        <v>-6677927.4100000001</v>
      </c>
      <c r="AG1694" s="86">
        <v>-7117156.21</v>
      </c>
      <c r="AH1694" s="86">
        <v>439228.8</v>
      </c>
      <c r="AI1694" s="86"/>
      <c r="AJ1694" s="86">
        <v>14333328446.66</v>
      </c>
      <c r="AK1694" s="82">
        <v>0.68310000000000004</v>
      </c>
      <c r="AL1694" s="82" t="s">
        <v>8737</v>
      </c>
      <c r="AM1694" s="82" t="s">
        <v>4979</v>
      </c>
      <c r="AN1694" s="82">
        <v>794161</v>
      </c>
      <c r="AO1694" s="82" t="s">
        <v>4998</v>
      </c>
      <c r="AP1694" s="82"/>
      <c r="AQ1694" s="83">
        <v>45722</v>
      </c>
      <c r="AR1694" s="83"/>
      <c r="AS1694" s="82">
        <v>0</v>
      </c>
      <c r="AT1694" s="82"/>
      <c r="AU1694" s="83">
        <v>45777</v>
      </c>
      <c r="AV1694" s="82" t="s">
        <v>4979</v>
      </c>
      <c r="AW1694" s="82">
        <v>5</v>
      </c>
      <c r="AX1694" s="83"/>
      <c r="AY1694" s="82" t="s">
        <v>4963</v>
      </c>
      <c r="AZ1694" s="82">
        <v>1</v>
      </c>
      <c r="BA1694" s="82"/>
      <c r="BB1694" s="82"/>
      <c r="BC1694" s="87"/>
      <c r="BD1694" s="87"/>
      <c r="BE1694" s="87"/>
      <c r="BF1694" s="87"/>
      <c r="BG1694" s="82" t="s">
        <v>4888</v>
      </c>
      <c r="BH1694" s="82" t="s">
        <v>8948</v>
      </c>
      <c r="BI1694" s="82"/>
      <c r="BJ1694" s="82"/>
      <c r="BK1694" s="82"/>
      <c r="BL1694" s="86">
        <v>97911420</v>
      </c>
      <c r="BM1694" s="82">
        <v>0.68310000000000004</v>
      </c>
      <c r="BN1694" s="82" t="s">
        <v>4998</v>
      </c>
      <c r="BO1694" s="82"/>
      <c r="BP1694" s="88"/>
      <c r="BQ1694" s="88"/>
      <c r="BR1694" s="88"/>
      <c r="BS1694" s="82"/>
      <c r="BT1694" s="85"/>
    </row>
    <row r="1695" spans="1:72" hidden="1">
      <c r="A1695" s="82" t="s">
        <v>5177</v>
      </c>
      <c r="B1695" s="82" t="s">
        <v>5178</v>
      </c>
      <c r="C1695" s="82" t="s">
        <v>2007</v>
      </c>
      <c r="D1695" s="82" t="s">
        <v>5147</v>
      </c>
      <c r="E1695" s="82" t="s">
        <v>3355</v>
      </c>
      <c r="F1695" s="82" t="s">
        <v>4978</v>
      </c>
      <c r="G1695" s="83"/>
      <c r="H1695" s="84">
        <v>30849</v>
      </c>
      <c r="I1695" s="85"/>
      <c r="J1695" s="82">
        <v>4521.6000000000004</v>
      </c>
      <c r="K1695" s="86">
        <v>0</v>
      </c>
      <c r="L1695" s="82"/>
      <c r="M1695" s="82"/>
      <c r="N1695" s="82"/>
      <c r="O1695" s="82"/>
      <c r="P1695" s="82" t="s">
        <v>4992</v>
      </c>
      <c r="Q1695" s="86"/>
      <c r="R1695" s="82">
        <v>0</v>
      </c>
      <c r="S1695" s="86">
        <v>61698</v>
      </c>
      <c r="T1695" s="83">
        <v>45777</v>
      </c>
      <c r="U1695" s="82">
        <v>100</v>
      </c>
      <c r="V1695" s="82">
        <v>51367</v>
      </c>
      <c r="W1695" s="82" t="s">
        <v>4961</v>
      </c>
      <c r="X1695" s="82">
        <v>4114.9713000000002</v>
      </c>
      <c r="Y1695" s="86">
        <v>126942750.3</v>
      </c>
      <c r="Z1695" s="86"/>
      <c r="AA1695" s="82">
        <v>4513</v>
      </c>
      <c r="AB1695" s="86">
        <v>0.19</v>
      </c>
      <c r="AC1695" s="86">
        <v>139486838.40000001</v>
      </c>
      <c r="AD1695" s="86">
        <v>139486838.40000001</v>
      </c>
      <c r="AE1695" s="86">
        <v>0</v>
      </c>
      <c r="AF1695" s="86">
        <v>12544088.1</v>
      </c>
      <c r="AG1695" s="86">
        <v>12278786.699999999</v>
      </c>
      <c r="AH1695" s="86">
        <v>265301.40000000002</v>
      </c>
      <c r="AI1695" s="86"/>
      <c r="AJ1695" s="86">
        <v>14333328446.66</v>
      </c>
      <c r="AK1695" s="82">
        <v>0.97319999999999995</v>
      </c>
      <c r="AL1695" s="82" t="s">
        <v>5149</v>
      </c>
      <c r="AM1695" s="82" t="s">
        <v>4979</v>
      </c>
      <c r="AN1695" s="82">
        <v>772790</v>
      </c>
      <c r="AO1695" s="82" t="s">
        <v>4993</v>
      </c>
      <c r="AP1695" s="82"/>
      <c r="AQ1695" s="83">
        <v>45602</v>
      </c>
      <c r="AR1695" s="83"/>
      <c r="AS1695" s="82">
        <v>0</v>
      </c>
      <c r="AT1695" s="82"/>
      <c r="AU1695" s="83">
        <v>45777</v>
      </c>
      <c r="AV1695" s="82" t="s">
        <v>4979</v>
      </c>
      <c r="AW1695" s="82">
        <v>2</v>
      </c>
      <c r="AX1695" s="83"/>
      <c r="AY1695" s="82" t="s">
        <v>4963</v>
      </c>
      <c r="AZ1695" s="82">
        <v>1</v>
      </c>
      <c r="BA1695" s="82"/>
      <c r="BB1695" s="82"/>
      <c r="BC1695" s="87"/>
      <c r="BD1695" s="87"/>
      <c r="BE1695" s="87"/>
      <c r="BF1695" s="87"/>
      <c r="BG1695" s="82" t="s">
        <v>4888</v>
      </c>
      <c r="BH1695" s="82" t="s">
        <v>8948</v>
      </c>
      <c r="BI1695" s="82"/>
      <c r="BJ1695" s="82"/>
      <c r="BK1695" s="82"/>
      <c r="BL1695" s="86">
        <v>139486838.40000001</v>
      </c>
      <c r="BM1695" s="82">
        <v>0.97319999999999995</v>
      </c>
      <c r="BN1695" s="82" t="s">
        <v>4994</v>
      </c>
      <c r="BO1695" s="82"/>
      <c r="BP1695" s="88"/>
      <c r="BQ1695" s="88"/>
      <c r="BR1695" s="88"/>
      <c r="BS1695" s="82"/>
      <c r="BT1695" s="85"/>
    </row>
    <row r="1696" spans="1:72" hidden="1">
      <c r="A1696" s="82" t="s">
        <v>5177</v>
      </c>
      <c r="B1696" s="82" t="s">
        <v>5178</v>
      </c>
      <c r="C1696" s="82" t="s">
        <v>2133</v>
      </c>
      <c r="D1696" s="82" t="s">
        <v>5455</v>
      </c>
      <c r="E1696" s="82" t="s">
        <v>8899</v>
      </c>
      <c r="F1696" s="82" t="s">
        <v>4978</v>
      </c>
      <c r="G1696" s="83"/>
      <c r="H1696" s="84">
        <v>227867</v>
      </c>
      <c r="I1696" s="85"/>
      <c r="J1696" s="82">
        <v>410.75</v>
      </c>
      <c r="K1696" s="86">
        <v>0</v>
      </c>
      <c r="L1696" s="82"/>
      <c r="M1696" s="82"/>
      <c r="N1696" s="82"/>
      <c r="O1696" s="82"/>
      <c r="P1696" s="82" t="s">
        <v>8769</v>
      </c>
      <c r="Q1696" s="86"/>
      <c r="R1696" s="82">
        <v>0</v>
      </c>
      <c r="S1696" s="86">
        <v>2278670</v>
      </c>
      <c r="T1696" s="83">
        <v>45777</v>
      </c>
      <c r="U1696" s="82">
        <v>100</v>
      </c>
      <c r="V1696" s="82">
        <v>9796</v>
      </c>
      <c r="W1696" s="82" t="s">
        <v>4961</v>
      </c>
      <c r="X1696" s="82">
        <v>469.4427</v>
      </c>
      <c r="Y1696" s="86">
        <v>106970498.45</v>
      </c>
      <c r="Z1696" s="86"/>
      <c r="AA1696" s="82">
        <v>404.45</v>
      </c>
      <c r="AB1696" s="86">
        <v>1.56</v>
      </c>
      <c r="AC1696" s="86">
        <v>93596370.25</v>
      </c>
      <c r="AD1696" s="86">
        <v>93596370.25</v>
      </c>
      <c r="AE1696" s="86">
        <v>0</v>
      </c>
      <c r="AF1696" s="86">
        <v>-13374128.199999999</v>
      </c>
      <c r="AG1696" s="86">
        <v>-14809690.300000001</v>
      </c>
      <c r="AH1696" s="86">
        <v>1435562.1</v>
      </c>
      <c r="AI1696" s="86"/>
      <c r="AJ1696" s="86">
        <v>14333328446.66</v>
      </c>
      <c r="AK1696" s="82">
        <v>0.65300000000000002</v>
      </c>
      <c r="AL1696" s="82" t="s">
        <v>8900</v>
      </c>
      <c r="AM1696" s="82" t="s">
        <v>4979</v>
      </c>
      <c r="AN1696" s="82">
        <v>71831</v>
      </c>
      <c r="AO1696" s="82" t="s">
        <v>8771</v>
      </c>
      <c r="AP1696" s="82"/>
      <c r="AQ1696" s="83">
        <v>45702</v>
      </c>
      <c r="AR1696" s="83"/>
      <c r="AS1696" s="82">
        <v>0</v>
      </c>
      <c r="AT1696" s="82"/>
      <c r="AU1696" s="83">
        <v>45777</v>
      </c>
      <c r="AV1696" s="82" t="s">
        <v>4979</v>
      </c>
      <c r="AW1696" s="82">
        <v>10</v>
      </c>
      <c r="AX1696" s="83"/>
      <c r="AY1696" s="82" t="s">
        <v>4963</v>
      </c>
      <c r="AZ1696" s="82">
        <v>1</v>
      </c>
      <c r="BA1696" s="82"/>
      <c r="BB1696" s="82"/>
      <c r="BC1696" s="87"/>
      <c r="BD1696" s="87"/>
      <c r="BE1696" s="87"/>
      <c r="BF1696" s="87"/>
      <c r="BG1696" s="82" t="s">
        <v>4888</v>
      </c>
      <c r="BH1696" s="82" t="s">
        <v>8948</v>
      </c>
      <c r="BI1696" s="82"/>
      <c r="BJ1696" s="82"/>
      <c r="BK1696" s="82"/>
      <c r="BL1696" s="86">
        <v>93596370.25</v>
      </c>
      <c r="BM1696" s="82">
        <v>0.65300000000000002</v>
      </c>
      <c r="BN1696" s="82" t="s">
        <v>4975</v>
      </c>
      <c r="BO1696" s="82"/>
      <c r="BP1696" s="88"/>
      <c r="BQ1696" s="88"/>
      <c r="BR1696" s="88"/>
      <c r="BS1696" s="82"/>
      <c r="BT1696" s="85"/>
    </row>
    <row r="1697" spans="1:72" hidden="1">
      <c r="A1697" s="82" t="s">
        <v>5177</v>
      </c>
      <c r="B1697" s="82" t="s">
        <v>5178</v>
      </c>
      <c r="C1697" s="82" t="s">
        <v>2251</v>
      </c>
      <c r="D1697" s="82" t="s">
        <v>5459</v>
      </c>
      <c r="E1697" s="82" t="s">
        <v>8556</v>
      </c>
      <c r="F1697" s="82" t="s">
        <v>4978</v>
      </c>
      <c r="G1697" s="83"/>
      <c r="H1697" s="84">
        <v>37394</v>
      </c>
      <c r="I1697" s="85"/>
      <c r="J1697" s="82">
        <v>3640.2</v>
      </c>
      <c r="K1697" s="86">
        <v>0</v>
      </c>
      <c r="L1697" s="82"/>
      <c r="M1697" s="82"/>
      <c r="N1697" s="82"/>
      <c r="O1697" s="82"/>
      <c r="P1697" s="82" t="s">
        <v>8557</v>
      </c>
      <c r="Q1697" s="86"/>
      <c r="R1697" s="82">
        <v>0</v>
      </c>
      <c r="S1697" s="86">
        <v>37394</v>
      </c>
      <c r="T1697" s="83">
        <v>45777</v>
      </c>
      <c r="U1697" s="82">
        <v>100</v>
      </c>
      <c r="V1697" s="82">
        <v>26675</v>
      </c>
      <c r="W1697" s="82" t="s">
        <v>4961</v>
      </c>
      <c r="X1697" s="82">
        <v>3584.1296000000002</v>
      </c>
      <c r="Y1697" s="86">
        <v>134024941.27</v>
      </c>
      <c r="Z1697" s="86"/>
      <c r="AA1697" s="82">
        <v>3647.7</v>
      </c>
      <c r="AB1697" s="86">
        <v>-0.21</v>
      </c>
      <c r="AC1697" s="86">
        <v>136121638.80000001</v>
      </c>
      <c r="AD1697" s="86">
        <v>136121638.80000001</v>
      </c>
      <c r="AE1697" s="86">
        <v>0</v>
      </c>
      <c r="AF1697" s="86">
        <v>2096697.53</v>
      </c>
      <c r="AG1697" s="86">
        <v>2377152.5299999998</v>
      </c>
      <c r="AH1697" s="86">
        <v>-280455</v>
      </c>
      <c r="AI1697" s="86"/>
      <c r="AJ1697" s="86">
        <v>14333328446.66</v>
      </c>
      <c r="AK1697" s="82">
        <v>0.94969999999999999</v>
      </c>
      <c r="AL1697" s="82" t="s">
        <v>8558</v>
      </c>
      <c r="AM1697" s="82" t="s">
        <v>4979</v>
      </c>
      <c r="AN1697" s="82">
        <v>7683</v>
      </c>
      <c r="AO1697" s="82" t="s">
        <v>5023</v>
      </c>
      <c r="AP1697" s="82"/>
      <c r="AQ1697" s="83">
        <v>45701</v>
      </c>
      <c r="AR1697" s="83"/>
      <c r="AS1697" s="82">
        <v>0</v>
      </c>
      <c r="AT1697" s="82"/>
      <c r="AU1697" s="83">
        <v>45777</v>
      </c>
      <c r="AV1697" s="82" t="s">
        <v>4979</v>
      </c>
      <c r="AW1697" s="82">
        <v>1</v>
      </c>
      <c r="AX1697" s="83"/>
      <c r="AY1697" s="82" t="s">
        <v>4963</v>
      </c>
      <c r="AZ1697" s="82">
        <v>1</v>
      </c>
      <c r="BA1697" s="82"/>
      <c r="BB1697" s="82"/>
      <c r="BC1697" s="87"/>
      <c r="BD1697" s="87"/>
      <c r="BE1697" s="87"/>
      <c r="BF1697" s="87"/>
      <c r="BG1697" s="82" t="s">
        <v>4888</v>
      </c>
      <c r="BH1697" s="82" t="s">
        <v>8948</v>
      </c>
      <c r="BI1697" s="82"/>
      <c r="BJ1697" s="82"/>
      <c r="BK1697" s="82"/>
      <c r="BL1697" s="86">
        <v>136121638.80000001</v>
      </c>
      <c r="BM1697" s="82">
        <v>0.94969999999999999</v>
      </c>
      <c r="BN1697" s="82" t="s">
        <v>4994</v>
      </c>
      <c r="BO1697" s="82"/>
      <c r="BP1697" s="88"/>
      <c r="BQ1697" s="88"/>
      <c r="BR1697" s="88"/>
      <c r="BS1697" s="82"/>
      <c r="BT1697" s="85"/>
    </row>
    <row r="1698" spans="1:72" hidden="1">
      <c r="A1698" s="82" t="s">
        <v>5177</v>
      </c>
      <c r="B1698" s="82" t="s">
        <v>5178</v>
      </c>
      <c r="C1698" s="82" t="s">
        <v>2178</v>
      </c>
      <c r="D1698" s="82" t="s">
        <v>5531</v>
      </c>
      <c r="E1698" s="82" t="s">
        <v>8787</v>
      </c>
      <c r="F1698" s="82" t="s">
        <v>4978</v>
      </c>
      <c r="G1698" s="83"/>
      <c r="H1698" s="84">
        <v>4231</v>
      </c>
      <c r="I1698" s="85"/>
      <c r="J1698" s="82">
        <v>45615</v>
      </c>
      <c r="K1698" s="86">
        <v>0</v>
      </c>
      <c r="L1698" s="82"/>
      <c r="M1698" s="82"/>
      <c r="N1698" s="82"/>
      <c r="O1698" s="82"/>
      <c r="P1698" s="82" t="s">
        <v>5066</v>
      </c>
      <c r="Q1698" s="86"/>
      <c r="R1698" s="82">
        <v>0</v>
      </c>
      <c r="S1698" s="86">
        <v>42310</v>
      </c>
      <c r="T1698" s="83">
        <v>45777</v>
      </c>
      <c r="U1698" s="82">
        <v>100</v>
      </c>
      <c r="V1698" s="82">
        <v>16646</v>
      </c>
      <c r="W1698" s="82" t="s">
        <v>4961</v>
      </c>
      <c r="X1698" s="82">
        <v>39677.190799999997</v>
      </c>
      <c r="Y1698" s="86">
        <v>167874194.13999999</v>
      </c>
      <c r="Z1698" s="86"/>
      <c r="AA1698" s="82">
        <v>45000</v>
      </c>
      <c r="AB1698" s="86">
        <v>1.37</v>
      </c>
      <c r="AC1698" s="86">
        <v>192997065</v>
      </c>
      <c r="AD1698" s="86">
        <v>192997065</v>
      </c>
      <c r="AE1698" s="86">
        <v>0</v>
      </c>
      <c r="AF1698" s="86">
        <v>25122870.859999999</v>
      </c>
      <c r="AG1698" s="86">
        <v>22520805.859999999</v>
      </c>
      <c r="AH1698" s="86">
        <v>2602065</v>
      </c>
      <c r="AI1698" s="86"/>
      <c r="AJ1698" s="86">
        <v>14333328446.66</v>
      </c>
      <c r="AK1698" s="82">
        <v>1.3465</v>
      </c>
      <c r="AL1698" s="82" t="s">
        <v>8788</v>
      </c>
      <c r="AM1698" s="82" t="s">
        <v>4979</v>
      </c>
      <c r="AN1698" s="82">
        <v>7626</v>
      </c>
      <c r="AO1698" s="82" t="s">
        <v>5067</v>
      </c>
      <c r="AP1698" s="82"/>
      <c r="AQ1698" s="83">
        <v>45700</v>
      </c>
      <c r="AR1698" s="83"/>
      <c r="AS1698" s="82">
        <v>0</v>
      </c>
      <c r="AT1698" s="82"/>
      <c r="AU1698" s="83">
        <v>45777</v>
      </c>
      <c r="AV1698" s="82" t="s">
        <v>4979</v>
      </c>
      <c r="AW1698" s="82">
        <v>10</v>
      </c>
      <c r="AX1698" s="83"/>
      <c r="AY1698" s="82" t="s">
        <v>4963</v>
      </c>
      <c r="AZ1698" s="82">
        <v>1</v>
      </c>
      <c r="BA1698" s="82"/>
      <c r="BB1698" s="82"/>
      <c r="BC1698" s="87"/>
      <c r="BD1698" s="87"/>
      <c r="BE1698" s="87"/>
      <c r="BF1698" s="87"/>
      <c r="BG1698" s="82" t="s">
        <v>4888</v>
      </c>
      <c r="BH1698" s="82" t="s">
        <v>8948</v>
      </c>
      <c r="BI1698" s="82"/>
      <c r="BJ1698" s="82"/>
      <c r="BK1698" s="82"/>
      <c r="BL1698" s="86">
        <v>192997065</v>
      </c>
      <c r="BM1698" s="82">
        <v>1.3465</v>
      </c>
      <c r="BN1698" s="82" t="s">
        <v>5068</v>
      </c>
      <c r="BO1698" s="82"/>
      <c r="BP1698" s="88"/>
      <c r="BQ1698" s="88"/>
      <c r="BR1698" s="88"/>
      <c r="BS1698" s="82"/>
      <c r="BT1698" s="85"/>
    </row>
    <row r="1699" spans="1:72" hidden="1">
      <c r="A1699" s="82" t="s">
        <v>5177</v>
      </c>
      <c r="B1699" s="82" t="s">
        <v>5178</v>
      </c>
      <c r="C1699" s="82" t="s">
        <v>2217</v>
      </c>
      <c r="D1699" s="82" t="s">
        <v>20915</v>
      </c>
      <c r="E1699" s="82" t="s">
        <v>20916</v>
      </c>
      <c r="F1699" s="82" t="s">
        <v>4978</v>
      </c>
      <c r="G1699" s="83"/>
      <c r="H1699" s="84">
        <v>447460</v>
      </c>
      <c r="I1699" s="85"/>
      <c r="J1699" s="82">
        <v>359.65</v>
      </c>
      <c r="K1699" s="86">
        <v>0</v>
      </c>
      <c r="L1699" s="82"/>
      <c r="M1699" s="82"/>
      <c r="N1699" s="82"/>
      <c r="O1699" s="82"/>
      <c r="P1699" s="82" t="s">
        <v>8680</v>
      </c>
      <c r="Q1699" s="86"/>
      <c r="R1699" s="82">
        <v>0</v>
      </c>
      <c r="S1699" s="86">
        <v>447460</v>
      </c>
      <c r="T1699" s="83">
        <v>45777</v>
      </c>
      <c r="U1699" s="82">
        <v>100</v>
      </c>
      <c r="V1699" s="82">
        <v>143576</v>
      </c>
      <c r="W1699" s="82" t="s">
        <v>4961</v>
      </c>
      <c r="X1699" s="82">
        <v>189.428</v>
      </c>
      <c r="Y1699" s="86">
        <v>84761433.469999999</v>
      </c>
      <c r="Z1699" s="86"/>
      <c r="AA1699" s="82">
        <v>369.1</v>
      </c>
      <c r="AB1699" s="86">
        <v>-2.56</v>
      </c>
      <c r="AC1699" s="86">
        <v>160928989</v>
      </c>
      <c r="AD1699" s="86">
        <v>160928989</v>
      </c>
      <c r="AE1699" s="86">
        <v>0</v>
      </c>
      <c r="AF1699" s="86">
        <v>76167555.530000001</v>
      </c>
      <c r="AG1699" s="86">
        <v>80396052.530000001</v>
      </c>
      <c r="AH1699" s="86">
        <v>-4228497</v>
      </c>
      <c r="AI1699" s="86"/>
      <c r="AJ1699" s="86">
        <v>14333328446.66</v>
      </c>
      <c r="AK1699" s="82">
        <v>1.1228</v>
      </c>
      <c r="AL1699" s="82" t="s">
        <v>8681</v>
      </c>
      <c r="AM1699" s="82" t="s">
        <v>4979</v>
      </c>
      <c r="AN1699" s="82">
        <v>7680</v>
      </c>
      <c r="AO1699" s="82" t="s">
        <v>4993</v>
      </c>
      <c r="AP1699" s="82"/>
      <c r="AQ1699" s="83">
        <v>45672</v>
      </c>
      <c r="AR1699" s="83"/>
      <c r="AS1699" s="82">
        <v>0</v>
      </c>
      <c r="AT1699" s="82"/>
      <c r="AU1699" s="83">
        <v>45777</v>
      </c>
      <c r="AV1699" s="82" t="s">
        <v>4979</v>
      </c>
      <c r="AW1699" s="82">
        <v>1</v>
      </c>
      <c r="AX1699" s="83"/>
      <c r="AY1699" s="82" t="s">
        <v>4963</v>
      </c>
      <c r="AZ1699" s="82">
        <v>1</v>
      </c>
      <c r="BA1699" s="82"/>
      <c r="BB1699" s="82"/>
      <c r="BC1699" s="87"/>
      <c r="BD1699" s="87"/>
      <c r="BE1699" s="87"/>
      <c r="BF1699" s="87"/>
      <c r="BG1699" s="82" t="s">
        <v>4888</v>
      </c>
      <c r="BH1699" s="82" t="s">
        <v>8948</v>
      </c>
      <c r="BI1699" s="82"/>
      <c r="BJ1699" s="82"/>
      <c r="BK1699" s="82"/>
      <c r="BL1699" s="86">
        <v>160928989</v>
      </c>
      <c r="BM1699" s="82">
        <v>1.1228</v>
      </c>
      <c r="BN1699" s="82" t="s">
        <v>4994</v>
      </c>
      <c r="BO1699" s="82"/>
      <c r="BP1699" s="88"/>
      <c r="BQ1699" s="88"/>
      <c r="BR1699" s="88"/>
      <c r="BS1699" s="82"/>
      <c r="BT1699" s="85"/>
    </row>
    <row r="1700" spans="1:72" hidden="1">
      <c r="A1700" s="82" t="s">
        <v>5177</v>
      </c>
      <c r="B1700" s="82" t="s">
        <v>5178</v>
      </c>
      <c r="C1700" s="82" t="s">
        <v>2232</v>
      </c>
      <c r="D1700" s="82" t="s">
        <v>3369</v>
      </c>
      <c r="E1700" s="82" t="s">
        <v>8310</v>
      </c>
      <c r="F1700" s="82" t="s">
        <v>4978</v>
      </c>
      <c r="G1700" s="83"/>
      <c r="H1700" s="84">
        <v>665713</v>
      </c>
      <c r="I1700" s="85"/>
      <c r="J1700" s="82">
        <v>407.4</v>
      </c>
      <c r="K1700" s="86">
        <v>0</v>
      </c>
      <c r="L1700" s="82"/>
      <c r="M1700" s="82"/>
      <c r="N1700" s="82"/>
      <c r="O1700" s="82"/>
      <c r="P1700" s="82" t="s">
        <v>8287</v>
      </c>
      <c r="Q1700" s="86"/>
      <c r="R1700" s="82">
        <v>0</v>
      </c>
      <c r="S1700" s="86">
        <v>6657130</v>
      </c>
      <c r="T1700" s="83">
        <v>45777</v>
      </c>
      <c r="U1700" s="82">
        <v>100</v>
      </c>
      <c r="V1700" s="82">
        <v>6732</v>
      </c>
      <c r="W1700" s="82" t="s">
        <v>4961</v>
      </c>
      <c r="X1700" s="82">
        <v>249.2328</v>
      </c>
      <c r="Y1700" s="86">
        <v>165917511.63999999</v>
      </c>
      <c r="Z1700" s="86"/>
      <c r="AA1700" s="82">
        <v>413.5</v>
      </c>
      <c r="AB1700" s="86">
        <v>-1.48</v>
      </c>
      <c r="AC1700" s="86">
        <v>271211476.19999999</v>
      </c>
      <c r="AD1700" s="86">
        <v>271211476.19999999</v>
      </c>
      <c r="AE1700" s="86">
        <v>0</v>
      </c>
      <c r="AF1700" s="86">
        <v>105293964.56</v>
      </c>
      <c r="AG1700" s="86">
        <v>109354813.86</v>
      </c>
      <c r="AH1700" s="86">
        <v>-4060849.3</v>
      </c>
      <c r="AI1700" s="86"/>
      <c r="AJ1700" s="86">
        <v>14333328446.66</v>
      </c>
      <c r="AK1700" s="82">
        <v>1.8922000000000001</v>
      </c>
      <c r="AL1700" s="82" t="s">
        <v>8559</v>
      </c>
      <c r="AM1700" s="82" t="s">
        <v>4979</v>
      </c>
      <c r="AN1700" s="82">
        <v>7708</v>
      </c>
      <c r="AO1700" s="82" t="s">
        <v>8280</v>
      </c>
      <c r="AP1700" s="82"/>
      <c r="AQ1700" s="83">
        <v>45734</v>
      </c>
      <c r="AR1700" s="83"/>
      <c r="AS1700" s="82">
        <v>0</v>
      </c>
      <c r="AT1700" s="82"/>
      <c r="AU1700" s="83">
        <v>45777</v>
      </c>
      <c r="AV1700" s="82" t="s">
        <v>4979</v>
      </c>
      <c r="AW1700" s="82">
        <v>10</v>
      </c>
      <c r="AX1700" s="83"/>
      <c r="AY1700" s="82" t="s">
        <v>4963</v>
      </c>
      <c r="AZ1700" s="82">
        <v>1</v>
      </c>
      <c r="BA1700" s="82"/>
      <c r="BB1700" s="82"/>
      <c r="BC1700" s="87"/>
      <c r="BD1700" s="87"/>
      <c r="BE1700" s="87"/>
      <c r="BF1700" s="87"/>
      <c r="BG1700" s="82" t="s">
        <v>4888</v>
      </c>
      <c r="BH1700" s="82" t="s">
        <v>8948</v>
      </c>
      <c r="BI1700" s="82"/>
      <c r="BJ1700" s="82"/>
      <c r="BK1700" s="82"/>
      <c r="BL1700" s="86">
        <v>271211476.19999999</v>
      </c>
      <c r="BM1700" s="82">
        <v>1.8922000000000001</v>
      </c>
      <c r="BN1700" s="82" t="s">
        <v>4964</v>
      </c>
      <c r="BO1700" s="82"/>
      <c r="BP1700" s="88"/>
      <c r="BQ1700" s="88"/>
      <c r="BR1700" s="88"/>
      <c r="BS1700" s="82"/>
      <c r="BT1700" s="85"/>
    </row>
    <row r="1701" spans="1:72" hidden="1">
      <c r="A1701" s="82" t="s">
        <v>5177</v>
      </c>
      <c r="B1701" s="82" t="s">
        <v>5178</v>
      </c>
      <c r="C1701" s="82" t="s">
        <v>2315</v>
      </c>
      <c r="D1701" s="82" t="s">
        <v>8915</v>
      </c>
      <c r="E1701" s="82" t="s">
        <v>8916</v>
      </c>
      <c r="F1701" s="82" t="s">
        <v>4978</v>
      </c>
      <c r="G1701" s="83"/>
      <c r="H1701" s="84">
        <v>121821</v>
      </c>
      <c r="I1701" s="85"/>
      <c r="J1701" s="82">
        <v>1375.1</v>
      </c>
      <c r="K1701" s="86">
        <v>0</v>
      </c>
      <c r="L1701" s="82"/>
      <c r="M1701" s="82"/>
      <c r="N1701" s="82"/>
      <c r="O1701" s="82"/>
      <c r="P1701" s="82" t="s">
        <v>5007</v>
      </c>
      <c r="Q1701" s="86"/>
      <c r="R1701" s="82">
        <v>0</v>
      </c>
      <c r="S1701" s="86">
        <v>1218210</v>
      </c>
      <c r="T1701" s="83">
        <v>45777</v>
      </c>
      <c r="U1701" s="82">
        <v>100</v>
      </c>
      <c r="V1701" s="82">
        <v>22641</v>
      </c>
      <c r="W1701" s="82" t="s">
        <v>4961</v>
      </c>
      <c r="X1701" s="82">
        <v>1833.7748999999999</v>
      </c>
      <c r="Y1701" s="86">
        <v>223392287.30000001</v>
      </c>
      <c r="Z1701" s="86"/>
      <c r="AA1701" s="82">
        <v>1380</v>
      </c>
      <c r="AB1701" s="86">
        <v>-0.36</v>
      </c>
      <c r="AC1701" s="86">
        <v>167516057.09999999</v>
      </c>
      <c r="AD1701" s="86">
        <v>167516057.09999999</v>
      </c>
      <c r="AE1701" s="86">
        <v>0</v>
      </c>
      <c r="AF1701" s="86">
        <v>-55876230.200000003</v>
      </c>
      <c r="AG1701" s="86">
        <v>-55279307.299999997</v>
      </c>
      <c r="AH1701" s="86">
        <v>-596922.9</v>
      </c>
      <c r="AI1701" s="86"/>
      <c r="AJ1701" s="86">
        <v>14333328446.66</v>
      </c>
      <c r="AK1701" s="82">
        <v>1.1687000000000001</v>
      </c>
      <c r="AL1701" s="82" t="s">
        <v>8917</v>
      </c>
      <c r="AM1701" s="82" t="s">
        <v>4979</v>
      </c>
      <c r="AN1701" s="82">
        <v>74538</v>
      </c>
      <c r="AO1701" s="82" t="s">
        <v>5008</v>
      </c>
      <c r="AP1701" s="82"/>
      <c r="AQ1701" s="83">
        <v>45555</v>
      </c>
      <c r="AR1701" s="83"/>
      <c r="AS1701" s="82">
        <v>0</v>
      </c>
      <c r="AT1701" s="82"/>
      <c r="AU1701" s="83">
        <v>45777</v>
      </c>
      <c r="AV1701" s="82" t="s">
        <v>4979</v>
      </c>
      <c r="AW1701" s="82">
        <v>10</v>
      </c>
      <c r="AX1701" s="83"/>
      <c r="AY1701" s="82" t="s">
        <v>4963</v>
      </c>
      <c r="AZ1701" s="82">
        <v>1</v>
      </c>
      <c r="BA1701" s="82"/>
      <c r="BB1701" s="82"/>
      <c r="BC1701" s="87"/>
      <c r="BD1701" s="87"/>
      <c r="BE1701" s="87"/>
      <c r="BF1701" s="87"/>
      <c r="BG1701" s="82" t="s">
        <v>4888</v>
      </c>
      <c r="BH1701" s="82" t="s">
        <v>8948</v>
      </c>
      <c r="BI1701" s="82"/>
      <c r="BJ1701" s="82"/>
      <c r="BK1701" s="82"/>
      <c r="BL1701" s="86">
        <v>167516057.09999999</v>
      </c>
      <c r="BM1701" s="82">
        <v>1.1687000000000001</v>
      </c>
      <c r="BN1701" s="82" t="s">
        <v>5008</v>
      </c>
      <c r="BO1701" s="82"/>
      <c r="BP1701" s="88"/>
      <c r="BQ1701" s="88"/>
      <c r="BR1701" s="88"/>
      <c r="BS1701" s="82"/>
      <c r="BT1701" s="85"/>
    </row>
    <row r="1702" spans="1:72" hidden="1">
      <c r="A1702" s="82" t="s">
        <v>5177</v>
      </c>
      <c r="B1702" s="82" t="s">
        <v>5178</v>
      </c>
      <c r="C1702" s="82" t="s">
        <v>21111</v>
      </c>
      <c r="D1702" s="82" t="s">
        <v>21267</v>
      </c>
      <c r="E1702" s="82" t="s">
        <v>21268</v>
      </c>
      <c r="F1702" s="82" t="s">
        <v>4978</v>
      </c>
      <c r="G1702" s="83"/>
      <c r="H1702" s="84">
        <v>140919</v>
      </c>
      <c r="I1702" s="85"/>
      <c r="J1702" s="82">
        <v>340.2</v>
      </c>
      <c r="K1702" s="86">
        <v>0</v>
      </c>
      <c r="L1702" s="82"/>
      <c r="M1702" s="82"/>
      <c r="N1702" s="82"/>
      <c r="O1702" s="82"/>
      <c r="P1702" s="82" t="s">
        <v>5039</v>
      </c>
      <c r="Q1702" s="86"/>
      <c r="R1702" s="82">
        <v>0</v>
      </c>
      <c r="S1702" s="86">
        <v>1409190</v>
      </c>
      <c r="T1702" s="83">
        <v>45777</v>
      </c>
      <c r="U1702" s="82">
        <v>100</v>
      </c>
      <c r="V1702" s="82">
        <v>180480</v>
      </c>
      <c r="W1702" s="82" t="s">
        <v>4961</v>
      </c>
      <c r="X1702" s="82">
        <v>425</v>
      </c>
      <c r="Y1702" s="86">
        <v>59890575</v>
      </c>
      <c r="Z1702" s="86"/>
      <c r="AA1702" s="82">
        <v>353.55</v>
      </c>
      <c r="AB1702" s="86">
        <v>-3.78</v>
      </c>
      <c r="AC1702" s="86">
        <v>47940643.799999997</v>
      </c>
      <c r="AD1702" s="86">
        <v>47940643.799999997</v>
      </c>
      <c r="AE1702" s="86">
        <v>0</v>
      </c>
      <c r="AF1702" s="86">
        <v>-11949931.199999999</v>
      </c>
      <c r="AG1702" s="86">
        <v>-10068662.550000001</v>
      </c>
      <c r="AH1702" s="86">
        <v>-1881268.65</v>
      </c>
      <c r="AI1702" s="86"/>
      <c r="AJ1702" s="86">
        <v>14333328446.66</v>
      </c>
      <c r="AK1702" s="82">
        <v>0.33450000000000002</v>
      </c>
      <c r="AL1702" s="82" t="s">
        <v>21269</v>
      </c>
      <c r="AM1702" s="82" t="s">
        <v>4979</v>
      </c>
      <c r="AN1702" s="82">
        <v>800581</v>
      </c>
      <c r="AO1702" s="82" t="s">
        <v>5041</v>
      </c>
      <c r="AP1702" s="82"/>
      <c r="AQ1702" s="83"/>
      <c r="AR1702" s="83"/>
      <c r="AS1702" s="82">
        <v>0</v>
      </c>
      <c r="AT1702" s="82"/>
      <c r="AU1702" s="83">
        <v>45777</v>
      </c>
      <c r="AV1702" s="82" t="s">
        <v>4979</v>
      </c>
      <c r="AW1702" s="82">
        <v>10</v>
      </c>
      <c r="AX1702" s="83"/>
      <c r="AY1702" s="82" t="s">
        <v>4963</v>
      </c>
      <c r="AZ1702" s="82">
        <v>1</v>
      </c>
      <c r="BA1702" s="82"/>
      <c r="BB1702" s="82"/>
      <c r="BC1702" s="87"/>
      <c r="BD1702" s="87"/>
      <c r="BE1702" s="87"/>
      <c r="BF1702" s="87"/>
      <c r="BG1702" s="82" t="s">
        <v>4888</v>
      </c>
      <c r="BH1702" s="82" t="s">
        <v>8948</v>
      </c>
      <c r="BI1702" s="82"/>
      <c r="BJ1702" s="82"/>
      <c r="BK1702" s="82"/>
      <c r="BL1702" s="86">
        <v>47940643.799999997</v>
      </c>
      <c r="BM1702" s="82">
        <v>0.33450000000000002</v>
      </c>
      <c r="BN1702" s="82" t="s">
        <v>5002</v>
      </c>
      <c r="BO1702" s="82"/>
      <c r="BP1702" s="88"/>
      <c r="BQ1702" s="88"/>
      <c r="BR1702" s="88"/>
      <c r="BS1702" s="82"/>
      <c r="BT1702" s="85"/>
    </row>
    <row r="1703" spans="1:72" hidden="1">
      <c r="A1703" s="82" t="s">
        <v>5177</v>
      </c>
      <c r="B1703" s="82" t="s">
        <v>5178</v>
      </c>
      <c r="C1703" s="82" t="s">
        <v>2425</v>
      </c>
      <c r="D1703" s="82" t="s">
        <v>3359</v>
      </c>
      <c r="E1703" s="82" t="s">
        <v>8342</v>
      </c>
      <c r="F1703" s="82" t="s">
        <v>4978</v>
      </c>
      <c r="G1703" s="83"/>
      <c r="H1703" s="84">
        <v>141927</v>
      </c>
      <c r="I1703" s="85"/>
      <c r="J1703" s="82">
        <v>1405</v>
      </c>
      <c r="K1703" s="86">
        <v>0</v>
      </c>
      <c r="L1703" s="82"/>
      <c r="M1703" s="82"/>
      <c r="N1703" s="82"/>
      <c r="O1703" s="82"/>
      <c r="P1703" s="82" t="s">
        <v>8294</v>
      </c>
      <c r="Q1703" s="86"/>
      <c r="R1703" s="82">
        <v>0</v>
      </c>
      <c r="S1703" s="86">
        <v>1419270</v>
      </c>
      <c r="T1703" s="83">
        <v>45777</v>
      </c>
      <c r="U1703" s="82">
        <v>100</v>
      </c>
      <c r="V1703" s="82">
        <v>6749</v>
      </c>
      <c r="W1703" s="82" t="s">
        <v>4961</v>
      </c>
      <c r="X1703" s="82">
        <v>1188.7878000000001</v>
      </c>
      <c r="Y1703" s="86">
        <v>168721082.03</v>
      </c>
      <c r="Z1703" s="86"/>
      <c r="AA1703" s="82">
        <v>1399.7</v>
      </c>
      <c r="AB1703" s="86">
        <v>0.38</v>
      </c>
      <c r="AC1703" s="86">
        <v>199407435</v>
      </c>
      <c r="AD1703" s="86">
        <v>199407435</v>
      </c>
      <c r="AE1703" s="86">
        <v>0</v>
      </c>
      <c r="AF1703" s="86">
        <v>30686352.969999999</v>
      </c>
      <c r="AG1703" s="86">
        <v>29934139.870000001</v>
      </c>
      <c r="AH1703" s="86">
        <v>752213.1</v>
      </c>
      <c r="AI1703" s="86"/>
      <c r="AJ1703" s="86">
        <v>14333328446.66</v>
      </c>
      <c r="AK1703" s="82">
        <v>1.3912</v>
      </c>
      <c r="AL1703" s="82" t="s">
        <v>8343</v>
      </c>
      <c r="AM1703" s="82" t="s">
        <v>4979</v>
      </c>
      <c r="AN1703" s="82">
        <v>7842</v>
      </c>
      <c r="AO1703" s="82" t="s">
        <v>8295</v>
      </c>
      <c r="AP1703" s="82"/>
      <c r="AQ1703" s="83">
        <v>45520</v>
      </c>
      <c r="AR1703" s="83"/>
      <c r="AS1703" s="82">
        <v>0</v>
      </c>
      <c r="AT1703" s="82"/>
      <c r="AU1703" s="83">
        <v>45777</v>
      </c>
      <c r="AV1703" s="82" t="s">
        <v>4979</v>
      </c>
      <c r="AW1703" s="82">
        <v>10</v>
      </c>
      <c r="AX1703" s="83"/>
      <c r="AY1703" s="82" t="s">
        <v>4963</v>
      </c>
      <c r="AZ1703" s="82">
        <v>1</v>
      </c>
      <c r="BA1703" s="82"/>
      <c r="BB1703" s="82"/>
      <c r="BC1703" s="87"/>
      <c r="BD1703" s="87"/>
      <c r="BE1703" s="87"/>
      <c r="BF1703" s="87"/>
      <c r="BG1703" s="82" t="s">
        <v>4888</v>
      </c>
      <c r="BH1703" s="82" t="s">
        <v>8948</v>
      </c>
      <c r="BI1703" s="82"/>
      <c r="BJ1703" s="82"/>
      <c r="BK1703" s="82"/>
      <c r="BL1703" s="86">
        <v>199407435</v>
      </c>
      <c r="BM1703" s="82">
        <v>1.3912</v>
      </c>
      <c r="BN1703" s="82" t="s">
        <v>4975</v>
      </c>
      <c r="BO1703" s="82"/>
      <c r="BP1703" s="88"/>
      <c r="BQ1703" s="88"/>
      <c r="BR1703" s="88"/>
      <c r="BS1703" s="82"/>
      <c r="BT1703" s="85"/>
    </row>
    <row r="1704" spans="1:72" hidden="1">
      <c r="A1704" s="82" t="s">
        <v>5177</v>
      </c>
      <c r="B1704" s="82" t="s">
        <v>5178</v>
      </c>
      <c r="C1704" s="82" t="s">
        <v>1941</v>
      </c>
      <c r="D1704" s="82" t="s">
        <v>8486</v>
      </c>
      <c r="E1704" s="82" t="s">
        <v>8487</v>
      </c>
      <c r="F1704" s="82" t="s">
        <v>4978</v>
      </c>
      <c r="G1704" s="83"/>
      <c r="H1704" s="84">
        <v>960909</v>
      </c>
      <c r="I1704" s="85"/>
      <c r="J1704" s="82">
        <v>133.27000000000001</v>
      </c>
      <c r="K1704" s="86">
        <v>0</v>
      </c>
      <c r="L1704" s="82"/>
      <c r="M1704" s="82"/>
      <c r="N1704" s="82"/>
      <c r="O1704" s="82"/>
      <c r="P1704" s="82" t="s">
        <v>5003</v>
      </c>
      <c r="Q1704" s="86"/>
      <c r="R1704" s="82">
        <v>0</v>
      </c>
      <c r="S1704" s="86">
        <v>960909</v>
      </c>
      <c r="T1704" s="83">
        <v>45777</v>
      </c>
      <c r="U1704" s="82">
        <v>100</v>
      </c>
      <c r="V1704" s="82">
        <v>15325</v>
      </c>
      <c r="W1704" s="82" t="s">
        <v>4961</v>
      </c>
      <c r="X1704" s="82">
        <v>107.6722</v>
      </c>
      <c r="Y1704" s="86">
        <v>103463179.48999999</v>
      </c>
      <c r="Z1704" s="86"/>
      <c r="AA1704" s="82">
        <v>136.08000000000001</v>
      </c>
      <c r="AB1704" s="86">
        <v>-2.0699999999999998</v>
      </c>
      <c r="AC1704" s="86">
        <v>128060342.43000001</v>
      </c>
      <c r="AD1704" s="86">
        <v>128060342.43000001</v>
      </c>
      <c r="AE1704" s="86">
        <v>0</v>
      </c>
      <c r="AF1704" s="86">
        <v>24597162.940000001</v>
      </c>
      <c r="AG1704" s="86">
        <v>27297317.23</v>
      </c>
      <c r="AH1704" s="86">
        <v>-2700154.29</v>
      </c>
      <c r="AI1704" s="86"/>
      <c r="AJ1704" s="86">
        <v>14333328446.66</v>
      </c>
      <c r="AK1704" s="82">
        <v>0.89339999999999997</v>
      </c>
      <c r="AL1704" s="82" t="s">
        <v>8488</v>
      </c>
      <c r="AM1704" s="82" t="s">
        <v>4979</v>
      </c>
      <c r="AN1704" s="82">
        <v>73290</v>
      </c>
      <c r="AO1704" s="82" t="s">
        <v>5004</v>
      </c>
      <c r="AP1704" s="82"/>
      <c r="AQ1704" s="83">
        <v>45743</v>
      </c>
      <c r="AR1704" s="83"/>
      <c r="AS1704" s="82">
        <v>0</v>
      </c>
      <c r="AT1704" s="82"/>
      <c r="AU1704" s="83">
        <v>45777</v>
      </c>
      <c r="AV1704" s="82" t="s">
        <v>4979</v>
      </c>
      <c r="AW1704" s="82">
        <v>1</v>
      </c>
      <c r="AX1704" s="83"/>
      <c r="AY1704" s="82" t="s">
        <v>4963</v>
      </c>
      <c r="AZ1704" s="82">
        <v>1</v>
      </c>
      <c r="BA1704" s="82"/>
      <c r="BB1704" s="82"/>
      <c r="BC1704" s="87"/>
      <c r="BD1704" s="87"/>
      <c r="BE1704" s="87"/>
      <c r="BF1704" s="87"/>
      <c r="BG1704" s="82" t="s">
        <v>4888</v>
      </c>
      <c r="BH1704" s="82" t="s">
        <v>8948</v>
      </c>
      <c r="BI1704" s="82"/>
      <c r="BJ1704" s="82"/>
      <c r="BK1704" s="82"/>
      <c r="BL1704" s="86">
        <v>128060342.43000001</v>
      </c>
      <c r="BM1704" s="82">
        <v>0.89339999999999997</v>
      </c>
      <c r="BN1704" s="82" t="s">
        <v>4984</v>
      </c>
      <c r="BO1704" s="82"/>
      <c r="BP1704" s="88"/>
      <c r="BQ1704" s="88"/>
      <c r="BR1704" s="88"/>
      <c r="BS1704" s="82"/>
      <c r="BT1704" s="85"/>
    </row>
    <row r="1705" spans="1:72" hidden="1">
      <c r="A1705" s="82" t="s">
        <v>5177</v>
      </c>
      <c r="B1705" s="82" t="s">
        <v>5178</v>
      </c>
      <c r="C1705" s="82" t="s">
        <v>2564</v>
      </c>
      <c r="D1705" s="82" t="s">
        <v>5965</v>
      </c>
      <c r="E1705" s="82" t="s">
        <v>8954</v>
      </c>
      <c r="F1705" s="82" t="s">
        <v>4978</v>
      </c>
      <c r="G1705" s="83"/>
      <c r="H1705" s="84">
        <v>495178</v>
      </c>
      <c r="I1705" s="85"/>
      <c r="J1705" s="82">
        <v>524.04999999999995</v>
      </c>
      <c r="K1705" s="86">
        <v>0</v>
      </c>
      <c r="L1705" s="82"/>
      <c r="M1705" s="82"/>
      <c r="N1705" s="82"/>
      <c r="O1705" s="82"/>
      <c r="P1705" s="82" t="s">
        <v>8955</v>
      </c>
      <c r="Q1705" s="86"/>
      <c r="R1705" s="82">
        <v>0</v>
      </c>
      <c r="S1705" s="86">
        <v>495178</v>
      </c>
      <c r="T1705" s="83">
        <v>45777</v>
      </c>
      <c r="U1705" s="82">
        <v>100</v>
      </c>
      <c r="V1705" s="82">
        <v>144081</v>
      </c>
      <c r="W1705" s="82" t="s">
        <v>4961</v>
      </c>
      <c r="X1705" s="82">
        <v>406.93790000000001</v>
      </c>
      <c r="Y1705" s="86">
        <v>201506682.84999999</v>
      </c>
      <c r="Z1705" s="86"/>
      <c r="AA1705" s="82">
        <v>560.35</v>
      </c>
      <c r="AB1705" s="86">
        <v>-6.48</v>
      </c>
      <c r="AC1705" s="86">
        <v>259498030.90000001</v>
      </c>
      <c r="AD1705" s="86">
        <v>259498030.90000001</v>
      </c>
      <c r="AE1705" s="86">
        <v>0</v>
      </c>
      <c r="AF1705" s="86">
        <v>57991348.049999997</v>
      </c>
      <c r="AG1705" s="86">
        <v>75966309.450000003</v>
      </c>
      <c r="AH1705" s="86">
        <v>-17974961.399999999</v>
      </c>
      <c r="AI1705" s="86"/>
      <c r="AJ1705" s="86">
        <v>14333328446.66</v>
      </c>
      <c r="AK1705" s="82">
        <v>1.8105</v>
      </c>
      <c r="AL1705" s="82" t="s">
        <v>8956</v>
      </c>
      <c r="AM1705" s="82" t="s">
        <v>4979</v>
      </c>
      <c r="AN1705" s="82">
        <v>7923</v>
      </c>
      <c r="AO1705" s="82" t="s">
        <v>8789</v>
      </c>
      <c r="AP1705" s="82"/>
      <c r="AQ1705" s="83">
        <v>45701</v>
      </c>
      <c r="AR1705" s="83"/>
      <c r="AS1705" s="82">
        <v>0</v>
      </c>
      <c r="AT1705" s="82"/>
      <c r="AU1705" s="83">
        <v>45777</v>
      </c>
      <c r="AV1705" s="82" t="s">
        <v>4979</v>
      </c>
      <c r="AW1705" s="82">
        <v>1</v>
      </c>
      <c r="AX1705" s="83"/>
      <c r="AY1705" s="82" t="s">
        <v>4963</v>
      </c>
      <c r="AZ1705" s="82">
        <v>1</v>
      </c>
      <c r="BA1705" s="82"/>
      <c r="BB1705" s="82"/>
      <c r="BC1705" s="87"/>
      <c r="BD1705" s="87"/>
      <c r="BE1705" s="87"/>
      <c r="BF1705" s="87"/>
      <c r="BG1705" s="82" t="s">
        <v>4888</v>
      </c>
      <c r="BH1705" s="82" t="s">
        <v>8948</v>
      </c>
      <c r="BI1705" s="82"/>
      <c r="BJ1705" s="82"/>
      <c r="BK1705" s="82"/>
      <c r="BL1705" s="86">
        <v>259498030.90000001</v>
      </c>
      <c r="BM1705" s="82">
        <v>1.8105</v>
      </c>
      <c r="BN1705" s="82" t="s">
        <v>8790</v>
      </c>
      <c r="BO1705" s="82"/>
      <c r="BP1705" s="88"/>
      <c r="BQ1705" s="88"/>
      <c r="BR1705" s="88"/>
      <c r="BS1705" s="82"/>
      <c r="BT1705" s="85"/>
    </row>
    <row r="1706" spans="1:72" hidden="1">
      <c r="A1706" s="82" t="s">
        <v>5177</v>
      </c>
      <c r="B1706" s="82" t="s">
        <v>5178</v>
      </c>
      <c r="C1706" s="82" t="s">
        <v>2585</v>
      </c>
      <c r="D1706" s="82" t="s">
        <v>8990</v>
      </c>
      <c r="E1706" s="82" t="s">
        <v>8991</v>
      </c>
      <c r="F1706" s="82" t="s">
        <v>4978</v>
      </c>
      <c r="G1706" s="83"/>
      <c r="H1706" s="84">
        <v>125414</v>
      </c>
      <c r="I1706" s="85"/>
      <c r="J1706" s="82">
        <v>873.55</v>
      </c>
      <c r="K1706" s="86">
        <v>0</v>
      </c>
      <c r="L1706" s="82"/>
      <c r="M1706" s="82"/>
      <c r="N1706" s="82"/>
      <c r="O1706" s="82"/>
      <c r="P1706" s="82" t="s">
        <v>8279</v>
      </c>
      <c r="Q1706" s="86"/>
      <c r="R1706" s="82">
        <v>0</v>
      </c>
      <c r="S1706" s="86">
        <v>1254140</v>
      </c>
      <c r="T1706" s="83">
        <v>45777</v>
      </c>
      <c r="U1706" s="82">
        <v>100</v>
      </c>
      <c r="V1706" s="82">
        <v>117688</v>
      </c>
      <c r="W1706" s="82" t="s">
        <v>4961</v>
      </c>
      <c r="X1706" s="82">
        <v>801.64020000000005</v>
      </c>
      <c r="Y1706" s="86">
        <v>100536907.59</v>
      </c>
      <c r="Z1706" s="86"/>
      <c r="AA1706" s="82">
        <v>878.4</v>
      </c>
      <c r="AB1706" s="86">
        <v>-0.55000000000000004</v>
      </c>
      <c r="AC1706" s="86">
        <v>109555399.7</v>
      </c>
      <c r="AD1706" s="86">
        <v>109555399.7</v>
      </c>
      <c r="AE1706" s="86">
        <v>0</v>
      </c>
      <c r="AF1706" s="86">
        <v>9018492.1099999994</v>
      </c>
      <c r="AG1706" s="86">
        <v>9626750.0099999998</v>
      </c>
      <c r="AH1706" s="86">
        <v>-608257.9</v>
      </c>
      <c r="AI1706" s="86"/>
      <c r="AJ1706" s="86">
        <v>14333328446.66</v>
      </c>
      <c r="AK1706" s="82">
        <v>0.76429999999999998</v>
      </c>
      <c r="AL1706" s="82" t="s">
        <v>8992</v>
      </c>
      <c r="AM1706" s="82" t="s">
        <v>4979</v>
      </c>
      <c r="AN1706" s="82">
        <v>772544</v>
      </c>
      <c r="AO1706" s="82" t="s">
        <v>8280</v>
      </c>
      <c r="AP1706" s="82"/>
      <c r="AQ1706" s="83">
        <v>45712</v>
      </c>
      <c r="AR1706" s="83"/>
      <c r="AS1706" s="82">
        <v>0</v>
      </c>
      <c r="AT1706" s="82"/>
      <c r="AU1706" s="83">
        <v>45777</v>
      </c>
      <c r="AV1706" s="82" t="s">
        <v>4979</v>
      </c>
      <c r="AW1706" s="82">
        <v>10</v>
      </c>
      <c r="AX1706" s="83"/>
      <c r="AY1706" s="82" t="s">
        <v>4963</v>
      </c>
      <c r="AZ1706" s="82">
        <v>1</v>
      </c>
      <c r="BA1706" s="82"/>
      <c r="BB1706" s="82"/>
      <c r="BC1706" s="87"/>
      <c r="BD1706" s="87"/>
      <c r="BE1706" s="87"/>
      <c r="BF1706" s="87"/>
      <c r="BG1706" s="82" t="s">
        <v>4888</v>
      </c>
      <c r="BH1706" s="82" t="s">
        <v>8948</v>
      </c>
      <c r="BI1706" s="82"/>
      <c r="BJ1706" s="82"/>
      <c r="BK1706" s="82"/>
      <c r="BL1706" s="86">
        <v>109555399.7</v>
      </c>
      <c r="BM1706" s="82">
        <v>0.76429999999999998</v>
      </c>
      <c r="BN1706" s="82" t="s">
        <v>4964</v>
      </c>
      <c r="BO1706" s="82"/>
      <c r="BP1706" s="88"/>
      <c r="BQ1706" s="88"/>
      <c r="BR1706" s="88"/>
      <c r="BS1706" s="82"/>
      <c r="BT1706" s="85"/>
    </row>
    <row r="1707" spans="1:72" hidden="1">
      <c r="A1707" s="82" t="s">
        <v>5177</v>
      </c>
      <c r="B1707" s="82" t="s">
        <v>5178</v>
      </c>
      <c r="C1707" s="82" t="s">
        <v>2590</v>
      </c>
      <c r="D1707" s="82" t="s">
        <v>5501</v>
      </c>
      <c r="E1707" s="82" t="s">
        <v>8739</v>
      </c>
      <c r="F1707" s="82" t="s">
        <v>4978</v>
      </c>
      <c r="G1707" s="83"/>
      <c r="H1707" s="84">
        <v>38511</v>
      </c>
      <c r="I1707" s="85"/>
      <c r="J1707" s="82">
        <v>3472.9</v>
      </c>
      <c r="K1707" s="86">
        <v>0</v>
      </c>
      <c r="L1707" s="82"/>
      <c r="M1707" s="82"/>
      <c r="N1707" s="82"/>
      <c r="O1707" s="82"/>
      <c r="P1707" s="82" t="s">
        <v>5003</v>
      </c>
      <c r="Q1707" s="86"/>
      <c r="R1707" s="82">
        <v>0</v>
      </c>
      <c r="S1707" s="86">
        <v>77022</v>
      </c>
      <c r="T1707" s="83">
        <v>45777</v>
      </c>
      <c r="U1707" s="82">
        <v>100</v>
      </c>
      <c r="V1707" s="82">
        <v>6555</v>
      </c>
      <c r="W1707" s="82" t="s">
        <v>4961</v>
      </c>
      <c r="X1707" s="82">
        <v>2946.2040999999999</v>
      </c>
      <c r="Y1707" s="86">
        <v>113461266.14</v>
      </c>
      <c r="Z1707" s="86"/>
      <c r="AA1707" s="82">
        <v>3282.8</v>
      </c>
      <c r="AB1707" s="86">
        <v>5.79</v>
      </c>
      <c r="AC1707" s="86">
        <v>133744851.90000001</v>
      </c>
      <c r="AD1707" s="86">
        <v>133744851.90000001</v>
      </c>
      <c r="AE1707" s="86">
        <v>0</v>
      </c>
      <c r="AF1707" s="86">
        <v>20283585.760000002</v>
      </c>
      <c r="AG1707" s="86">
        <v>12962644.66</v>
      </c>
      <c r="AH1707" s="86">
        <v>7320941.0999999996</v>
      </c>
      <c r="AI1707" s="86"/>
      <c r="AJ1707" s="86">
        <v>14333328446.66</v>
      </c>
      <c r="AK1707" s="82">
        <v>0.93310000000000004</v>
      </c>
      <c r="AL1707" s="82" t="s">
        <v>8740</v>
      </c>
      <c r="AM1707" s="82" t="s">
        <v>4979</v>
      </c>
      <c r="AN1707" s="82">
        <v>6651</v>
      </c>
      <c r="AO1707" s="82" t="s">
        <v>5004</v>
      </c>
      <c r="AP1707" s="82"/>
      <c r="AQ1707" s="83">
        <v>45769</v>
      </c>
      <c r="AR1707" s="83"/>
      <c r="AS1707" s="82">
        <v>0</v>
      </c>
      <c r="AT1707" s="82"/>
      <c r="AU1707" s="83">
        <v>45777</v>
      </c>
      <c r="AV1707" s="82" t="s">
        <v>4979</v>
      </c>
      <c r="AW1707" s="82">
        <v>2</v>
      </c>
      <c r="AX1707" s="83"/>
      <c r="AY1707" s="82" t="s">
        <v>4963</v>
      </c>
      <c r="AZ1707" s="82">
        <v>1</v>
      </c>
      <c r="BA1707" s="82"/>
      <c r="BB1707" s="82"/>
      <c r="BC1707" s="87"/>
      <c r="BD1707" s="87"/>
      <c r="BE1707" s="87"/>
      <c r="BF1707" s="87"/>
      <c r="BG1707" s="82" t="s">
        <v>4888</v>
      </c>
      <c r="BH1707" s="82" t="s">
        <v>8948</v>
      </c>
      <c r="BI1707" s="82"/>
      <c r="BJ1707" s="82"/>
      <c r="BK1707" s="82"/>
      <c r="BL1707" s="86">
        <v>133744851.90000001</v>
      </c>
      <c r="BM1707" s="82">
        <v>0.93310000000000004</v>
      </c>
      <c r="BN1707" s="82" t="s">
        <v>4984</v>
      </c>
      <c r="BO1707" s="82"/>
      <c r="BP1707" s="88"/>
      <c r="BQ1707" s="88"/>
      <c r="BR1707" s="88"/>
      <c r="BS1707" s="82"/>
      <c r="BT1707" s="85"/>
    </row>
    <row r="1708" spans="1:72" hidden="1">
      <c r="A1708" s="82" t="s">
        <v>5177</v>
      </c>
      <c r="B1708" s="82" t="s">
        <v>5178</v>
      </c>
      <c r="C1708" s="82" t="s">
        <v>2593</v>
      </c>
      <c r="D1708" s="82" t="s">
        <v>8830</v>
      </c>
      <c r="E1708" s="82" t="s">
        <v>8831</v>
      </c>
      <c r="F1708" s="82" t="s">
        <v>4978</v>
      </c>
      <c r="G1708" s="83"/>
      <c r="H1708" s="84">
        <v>207599</v>
      </c>
      <c r="I1708" s="85"/>
      <c r="J1708" s="82">
        <v>575.5</v>
      </c>
      <c r="K1708" s="86">
        <v>0</v>
      </c>
      <c r="L1708" s="82"/>
      <c r="M1708" s="82"/>
      <c r="N1708" s="82"/>
      <c r="O1708" s="82"/>
      <c r="P1708" s="82" t="s">
        <v>5039</v>
      </c>
      <c r="Q1708" s="86"/>
      <c r="R1708" s="82">
        <v>0</v>
      </c>
      <c r="S1708" s="86">
        <v>415198</v>
      </c>
      <c r="T1708" s="83">
        <v>45777</v>
      </c>
      <c r="U1708" s="82">
        <v>100</v>
      </c>
      <c r="V1708" s="82">
        <v>164974</v>
      </c>
      <c r="W1708" s="82" t="s">
        <v>4961</v>
      </c>
      <c r="X1708" s="82">
        <v>678.86310000000003</v>
      </c>
      <c r="Y1708" s="86">
        <v>140931294.5</v>
      </c>
      <c r="Z1708" s="86"/>
      <c r="AA1708" s="82">
        <v>599.35</v>
      </c>
      <c r="AB1708" s="86">
        <v>-3.98</v>
      </c>
      <c r="AC1708" s="86">
        <v>119473224.5</v>
      </c>
      <c r="AD1708" s="86">
        <v>119473224.5</v>
      </c>
      <c r="AE1708" s="86">
        <v>0</v>
      </c>
      <c r="AF1708" s="86">
        <v>-21458070</v>
      </c>
      <c r="AG1708" s="86">
        <v>-16506833.85</v>
      </c>
      <c r="AH1708" s="86">
        <v>-4951236.1500000004</v>
      </c>
      <c r="AI1708" s="86"/>
      <c r="AJ1708" s="86">
        <v>14333328446.66</v>
      </c>
      <c r="AK1708" s="82">
        <v>0.83350000000000002</v>
      </c>
      <c r="AL1708" s="82" t="s">
        <v>8832</v>
      </c>
      <c r="AM1708" s="82" t="s">
        <v>4979</v>
      </c>
      <c r="AN1708" s="82">
        <v>797930</v>
      </c>
      <c r="AO1708" s="82" t="s">
        <v>5041</v>
      </c>
      <c r="AP1708" s="82"/>
      <c r="AQ1708" s="83"/>
      <c r="AR1708" s="83"/>
      <c r="AS1708" s="82">
        <v>0</v>
      </c>
      <c r="AT1708" s="82"/>
      <c r="AU1708" s="83">
        <v>45777</v>
      </c>
      <c r="AV1708" s="82" t="s">
        <v>4979</v>
      </c>
      <c r="AW1708" s="82">
        <v>2</v>
      </c>
      <c r="AX1708" s="83"/>
      <c r="AY1708" s="82" t="s">
        <v>4963</v>
      </c>
      <c r="AZ1708" s="82">
        <v>1</v>
      </c>
      <c r="BA1708" s="82"/>
      <c r="BB1708" s="82"/>
      <c r="BC1708" s="87"/>
      <c r="BD1708" s="87"/>
      <c r="BE1708" s="87"/>
      <c r="BF1708" s="87"/>
      <c r="BG1708" s="82" t="s">
        <v>4888</v>
      </c>
      <c r="BH1708" s="82" t="s">
        <v>8948</v>
      </c>
      <c r="BI1708" s="82"/>
      <c r="BJ1708" s="82"/>
      <c r="BK1708" s="82"/>
      <c r="BL1708" s="86">
        <v>119473224.5</v>
      </c>
      <c r="BM1708" s="82">
        <v>0.83350000000000002</v>
      </c>
      <c r="BN1708" s="82" t="s">
        <v>5002</v>
      </c>
      <c r="BO1708" s="82"/>
      <c r="BP1708" s="88"/>
      <c r="BQ1708" s="88"/>
      <c r="BR1708" s="88"/>
      <c r="BS1708" s="82"/>
      <c r="BT1708" s="85"/>
    </row>
    <row r="1709" spans="1:72" hidden="1">
      <c r="A1709" s="82" t="s">
        <v>5177</v>
      </c>
      <c r="B1709" s="82" t="s">
        <v>5178</v>
      </c>
      <c r="C1709" s="82" t="s">
        <v>2637</v>
      </c>
      <c r="D1709" s="82" t="s">
        <v>6452</v>
      </c>
      <c r="E1709" s="82" t="s">
        <v>9107</v>
      </c>
      <c r="F1709" s="82" t="s">
        <v>4978</v>
      </c>
      <c r="G1709" s="83"/>
      <c r="H1709" s="84">
        <v>508727</v>
      </c>
      <c r="I1709" s="85"/>
      <c r="J1709" s="82">
        <v>840.75</v>
      </c>
      <c r="K1709" s="86">
        <v>0</v>
      </c>
      <c r="L1709" s="82"/>
      <c r="M1709" s="82"/>
      <c r="N1709" s="82"/>
      <c r="O1709" s="82"/>
      <c r="P1709" s="82" t="s">
        <v>5131</v>
      </c>
      <c r="Q1709" s="86"/>
      <c r="R1709" s="82">
        <v>0</v>
      </c>
      <c r="S1709" s="86">
        <v>5087270</v>
      </c>
      <c r="T1709" s="83">
        <v>45777</v>
      </c>
      <c r="U1709" s="82">
        <v>100</v>
      </c>
      <c r="V1709" s="82">
        <v>168162</v>
      </c>
      <c r="W1709" s="82" t="s">
        <v>4961</v>
      </c>
      <c r="X1709" s="82">
        <v>247.697</v>
      </c>
      <c r="Y1709" s="86">
        <v>126010144.81</v>
      </c>
      <c r="Z1709" s="86"/>
      <c r="AA1709" s="82">
        <v>876.05</v>
      </c>
      <c r="AB1709" s="86">
        <v>-4.03</v>
      </c>
      <c r="AC1709" s="86">
        <v>427712225.25</v>
      </c>
      <c r="AD1709" s="86">
        <v>427712225.25</v>
      </c>
      <c r="AE1709" s="86">
        <v>0</v>
      </c>
      <c r="AF1709" s="86">
        <v>301702080.44</v>
      </c>
      <c r="AG1709" s="86">
        <v>319660143.54000002</v>
      </c>
      <c r="AH1709" s="86">
        <v>-17958063.100000001</v>
      </c>
      <c r="AI1709" s="86"/>
      <c r="AJ1709" s="86">
        <v>14333328446.66</v>
      </c>
      <c r="AK1709" s="82">
        <v>2.984</v>
      </c>
      <c r="AL1709" s="82" t="s">
        <v>9108</v>
      </c>
      <c r="AM1709" s="82" t="s">
        <v>4979</v>
      </c>
      <c r="AN1709" s="82">
        <v>798339</v>
      </c>
      <c r="AO1709" s="82" t="s">
        <v>5015</v>
      </c>
      <c r="AP1709" s="82"/>
      <c r="AQ1709" s="83">
        <v>45555</v>
      </c>
      <c r="AR1709" s="83"/>
      <c r="AS1709" s="82">
        <v>0</v>
      </c>
      <c r="AT1709" s="82"/>
      <c r="AU1709" s="83">
        <v>45777</v>
      </c>
      <c r="AV1709" s="82" t="s">
        <v>4979</v>
      </c>
      <c r="AW1709" s="82">
        <v>10</v>
      </c>
      <c r="AX1709" s="83"/>
      <c r="AY1709" s="82" t="s">
        <v>4963</v>
      </c>
      <c r="AZ1709" s="82">
        <v>1</v>
      </c>
      <c r="BA1709" s="82"/>
      <c r="BB1709" s="82"/>
      <c r="BC1709" s="87"/>
      <c r="BD1709" s="87"/>
      <c r="BE1709" s="87"/>
      <c r="BF1709" s="87"/>
      <c r="BG1709" s="82" t="s">
        <v>4888</v>
      </c>
      <c r="BH1709" s="82" t="s">
        <v>8948</v>
      </c>
      <c r="BI1709" s="82"/>
      <c r="BJ1709" s="82"/>
      <c r="BK1709" s="82"/>
      <c r="BL1709" s="86">
        <v>427712225.25</v>
      </c>
      <c r="BM1709" s="82">
        <v>2.984</v>
      </c>
      <c r="BN1709" s="82" t="s">
        <v>5002</v>
      </c>
      <c r="BO1709" s="82"/>
      <c r="BP1709" s="88"/>
      <c r="BQ1709" s="88"/>
      <c r="BR1709" s="88"/>
      <c r="BS1709" s="82"/>
      <c r="BT1709" s="85"/>
    </row>
    <row r="1710" spans="1:72" hidden="1">
      <c r="A1710" s="82" t="s">
        <v>5177</v>
      </c>
      <c r="B1710" s="82" t="s">
        <v>5178</v>
      </c>
      <c r="C1710" s="82" t="s">
        <v>2788</v>
      </c>
      <c r="D1710" s="82" t="s">
        <v>5418</v>
      </c>
      <c r="E1710" s="82" t="s">
        <v>8562</v>
      </c>
      <c r="F1710" s="82" t="s">
        <v>4978</v>
      </c>
      <c r="G1710" s="83"/>
      <c r="H1710" s="84">
        <v>64646</v>
      </c>
      <c r="I1710" s="85"/>
      <c r="J1710" s="82">
        <v>3008.9</v>
      </c>
      <c r="K1710" s="86">
        <v>0</v>
      </c>
      <c r="L1710" s="82"/>
      <c r="M1710" s="82"/>
      <c r="N1710" s="82"/>
      <c r="O1710" s="82"/>
      <c r="P1710" s="82" t="s">
        <v>5148</v>
      </c>
      <c r="Q1710" s="86"/>
      <c r="R1710" s="82">
        <v>0</v>
      </c>
      <c r="S1710" s="86">
        <v>646460</v>
      </c>
      <c r="T1710" s="83">
        <v>45777</v>
      </c>
      <c r="U1710" s="82">
        <v>100</v>
      </c>
      <c r="V1710" s="82">
        <v>6763</v>
      </c>
      <c r="W1710" s="82" t="s">
        <v>4961</v>
      </c>
      <c r="X1710" s="82">
        <v>2366.6587</v>
      </c>
      <c r="Y1710" s="86">
        <v>152995018</v>
      </c>
      <c r="Z1710" s="86"/>
      <c r="AA1710" s="82">
        <v>3020.5</v>
      </c>
      <c r="AB1710" s="86">
        <v>-0.38</v>
      </c>
      <c r="AC1710" s="86">
        <v>194513349.40000001</v>
      </c>
      <c r="AD1710" s="86">
        <v>194513349.40000001</v>
      </c>
      <c r="AE1710" s="86">
        <v>0</v>
      </c>
      <c r="AF1710" s="86">
        <v>41518331.399999999</v>
      </c>
      <c r="AG1710" s="86">
        <v>42268225</v>
      </c>
      <c r="AH1710" s="86">
        <v>-749893.6</v>
      </c>
      <c r="AI1710" s="86"/>
      <c r="AJ1710" s="86">
        <v>14333328446.66</v>
      </c>
      <c r="AK1710" s="82">
        <v>1.3571</v>
      </c>
      <c r="AL1710" s="82" t="s">
        <v>8563</v>
      </c>
      <c r="AM1710" s="82" t="s">
        <v>4979</v>
      </c>
      <c r="AN1710" s="82">
        <v>8092</v>
      </c>
      <c r="AO1710" s="82" t="s">
        <v>4993</v>
      </c>
      <c r="AP1710" s="82"/>
      <c r="AQ1710" s="83">
        <v>45691</v>
      </c>
      <c r="AR1710" s="83"/>
      <c r="AS1710" s="82">
        <v>0</v>
      </c>
      <c r="AT1710" s="82"/>
      <c r="AU1710" s="83">
        <v>45777</v>
      </c>
      <c r="AV1710" s="82" t="s">
        <v>4979</v>
      </c>
      <c r="AW1710" s="82">
        <v>10</v>
      </c>
      <c r="AX1710" s="83"/>
      <c r="AY1710" s="82" t="s">
        <v>4963</v>
      </c>
      <c r="AZ1710" s="82">
        <v>1</v>
      </c>
      <c r="BA1710" s="82"/>
      <c r="BB1710" s="82"/>
      <c r="BC1710" s="87"/>
      <c r="BD1710" s="87"/>
      <c r="BE1710" s="87"/>
      <c r="BF1710" s="87"/>
      <c r="BG1710" s="82" t="s">
        <v>4888</v>
      </c>
      <c r="BH1710" s="82" t="s">
        <v>8948</v>
      </c>
      <c r="BI1710" s="82"/>
      <c r="BJ1710" s="82"/>
      <c r="BK1710" s="82"/>
      <c r="BL1710" s="86">
        <v>194513349.40000001</v>
      </c>
      <c r="BM1710" s="82">
        <v>1.3571</v>
      </c>
      <c r="BN1710" s="82" t="s">
        <v>4994</v>
      </c>
      <c r="BO1710" s="82"/>
      <c r="BP1710" s="88"/>
      <c r="BQ1710" s="88"/>
      <c r="BR1710" s="88"/>
      <c r="BS1710" s="82"/>
      <c r="BT1710" s="85"/>
    </row>
    <row r="1711" spans="1:72" hidden="1">
      <c r="A1711" s="82" t="s">
        <v>5177</v>
      </c>
      <c r="B1711" s="82" t="s">
        <v>5178</v>
      </c>
      <c r="C1711" s="82" t="s">
        <v>2588</v>
      </c>
      <c r="D1711" s="82" t="s">
        <v>5258</v>
      </c>
      <c r="E1711" s="82" t="s">
        <v>8321</v>
      </c>
      <c r="F1711" s="82" t="s">
        <v>4978</v>
      </c>
      <c r="G1711" s="83"/>
      <c r="H1711" s="84">
        <v>307284</v>
      </c>
      <c r="I1711" s="85"/>
      <c r="J1711" s="82">
        <v>788.65</v>
      </c>
      <c r="K1711" s="86">
        <v>0</v>
      </c>
      <c r="L1711" s="82"/>
      <c r="M1711" s="82"/>
      <c r="N1711" s="82"/>
      <c r="O1711" s="82"/>
      <c r="P1711" s="82" t="s">
        <v>4973</v>
      </c>
      <c r="Q1711" s="86"/>
      <c r="R1711" s="82">
        <v>0</v>
      </c>
      <c r="S1711" s="86">
        <v>307284</v>
      </c>
      <c r="T1711" s="83">
        <v>45777</v>
      </c>
      <c r="U1711" s="82">
        <v>100</v>
      </c>
      <c r="V1711" s="82">
        <v>6783</v>
      </c>
      <c r="W1711" s="82" t="s">
        <v>4961</v>
      </c>
      <c r="X1711" s="82">
        <v>602.59010000000001</v>
      </c>
      <c r="Y1711" s="86">
        <v>185166294.38</v>
      </c>
      <c r="Z1711" s="86"/>
      <c r="AA1711" s="82">
        <v>812.55</v>
      </c>
      <c r="AB1711" s="86">
        <v>-2.94</v>
      </c>
      <c r="AC1711" s="86">
        <v>242339526.59999999</v>
      </c>
      <c r="AD1711" s="86">
        <v>242339526.59999999</v>
      </c>
      <c r="AE1711" s="86">
        <v>0</v>
      </c>
      <c r="AF1711" s="86">
        <v>57173232.219999999</v>
      </c>
      <c r="AG1711" s="86">
        <v>64517319.82</v>
      </c>
      <c r="AH1711" s="86">
        <v>-7344087.5999999996</v>
      </c>
      <c r="AI1711" s="86"/>
      <c r="AJ1711" s="86">
        <v>14333328446.66</v>
      </c>
      <c r="AK1711" s="82">
        <v>1.6907000000000001</v>
      </c>
      <c r="AL1711" s="82" t="s">
        <v>8564</v>
      </c>
      <c r="AM1711" s="82" t="s">
        <v>4979</v>
      </c>
      <c r="AN1711" s="82">
        <v>8119</v>
      </c>
      <c r="AO1711" s="82" t="s">
        <v>4962</v>
      </c>
      <c r="AP1711" s="82"/>
      <c r="AQ1711" s="83">
        <v>45433</v>
      </c>
      <c r="AR1711" s="83"/>
      <c r="AS1711" s="82">
        <v>0</v>
      </c>
      <c r="AT1711" s="82"/>
      <c r="AU1711" s="83">
        <v>45777</v>
      </c>
      <c r="AV1711" s="82" t="s">
        <v>4979</v>
      </c>
      <c r="AW1711" s="82">
        <v>1</v>
      </c>
      <c r="AX1711" s="83"/>
      <c r="AY1711" s="82" t="s">
        <v>4963</v>
      </c>
      <c r="AZ1711" s="82">
        <v>1</v>
      </c>
      <c r="BA1711" s="82"/>
      <c r="BB1711" s="82"/>
      <c r="BC1711" s="87"/>
      <c r="BD1711" s="87"/>
      <c r="BE1711" s="87"/>
      <c r="BF1711" s="87"/>
      <c r="BG1711" s="82" t="s">
        <v>4888</v>
      </c>
      <c r="BH1711" s="82" t="s">
        <v>8948</v>
      </c>
      <c r="BI1711" s="82"/>
      <c r="BJ1711" s="82"/>
      <c r="BK1711" s="82"/>
      <c r="BL1711" s="86">
        <v>242339526.59999999</v>
      </c>
      <c r="BM1711" s="82">
        <v>1.6907000000000001</v>
      </c>
      <c r="BN1711" s="82" t="s">
        <v>4964</v>
      </c>
      <c r="BO1711" s="82"/>
      <c r="BP1711" s="88"/>
      <c r="BQ1711" s="88"/>
      <c r="BR1711" s="88"/>
      <c r="BS1711" s="82"/>
      <c r="BT1711" s="85"/>
    </row>
    <row r="1712" spans="1:72" hidden="1">
      <c r="A1712" s="82" t="s">
        <v>5177</v>
      </c>
      <c r="B1712" s="82" t="s">
        <v>5178</v>
      </c>
      <c r="C1712" s="82" t="s">
        <v>2825</v>
      </c>
      <c r="D1712" s="82" t="s">
        <v>5090</v>
      </c>
      <c r="E1712" s="82" t="s">
        <v>5091</v>
      </c>
      <c r="F1712" s="82" t="s">
        <v>4978</v>
      </c>
      <c r="G1712" s="83"/>
      <c r="H1712" s="84">
        <v>65013</v>
      </c>
      <c r="I1712" s="85"/>
      <c r="J1712" s="82">
        <v>1024.55</v>
      </c>
      <c r="K1712" s="86">
        <v>0</v>
      </c>
      <c r="L1712" s="82"/>
      <c r="M1712" s="82"/>
      <c r="N1712" s="82"/>
      <c r="O1712" s="82"/>
      <c r="P1712" s="82" t="s">
        <v>5092</v>
      </c>
      <c r="Q1712" s="86"/>
      <c r="R1712" s="82">
        <v>0</v>
      </c>
      <c r="S1712" s="86">
        <v>130026</v>
      </c>
      <c r="T1712" s="83">
        <v>45777</v>
      </c>
      <c r="U1712" s="82">
        <v>100</v>
      </c>
      <c r="V1712" s="82">
        <v>24482</v>
      </c>
      <c r="W1712" s="82" t="s">
        <v>4961</v>
      </c>
      <c r="X1712" s="82">
        <v>1070</v>
      </c>
      <c r="Y1712" s="86">
        <v>69563910</v>
      </c>
      <c r="Z1712" s="86"/>
      <c r="AA1712" s="82">
        <v>1055.0999999999999</v>
      </c>
      <c r="AB1712" s="86">
        <v>-2.9</v>
      </c>
      <c r="AC1712" s="86">
        <v>66609069.149999999</v>
      </c>
      <c r="AD1712" s="86">
        <v>66609069.149999999</v>
      </c>
      <c r="AE1712" s="86">
        <v>0</v>
      </c>
      <c r="AF1712" s="86">
        <v>-2954840.85</v>
      </c>
      <c r="AG1712" s="86">
        <v>-968693.7</v>
      </c>
      <c r="AH1712" s="86">
        <v>-1986147.15</v>
      </c>
      <c r="AI1712" s="86"/>
      <c r="AJ1712" s="86">
        <v>14333328446.66</v>
      </c>
      <c r="AK1712" s="82">
        <v>0.4647</v>
      </c>
      <c r="AL1712" s="82" t="s">
        <v>5093</v>
      </c>
      <c r="AM1712" s="82" t="s">
        <v>4979</v>
      </c>
      <c r="AN1712" s="82">
        <v>75203</v>
      </c>
      <c r="AO1712" s="82" t="s">
        <v>4993</v>
      </c>
      <c r="AP1712" s="82"/>
      <c r="AQ1712" s="83"/>
      <c r="AR1712" s="83"/>
      <c r="AS1712" s="82">
        <v>0</v>
      </c>
      <c r="AT1712" s="82"/>
      <c r="AU1712" s="83">
        <v>45777</v>
      </c>
      <c r="AV1712" s="82" t="s">
        <v>4979</v>
      </c>
      <c r="AW1712" s="82">
        <v>2</v>
      </c>
      <c r="AX1712" s="83"/>
      <c r="AY1712" s="82" t="s">
        <v>4963</v>
      </c>
      <c r="AZ1712" s="82">
        <v>1</v>
      </c>
      <c r="BA1712" s="82"/>
      <c r="BB1712" s="82"/>
      <c r="BC1712" s="87"/>
      <c r="BD1712" s="87"/>
      <c r="BE1712" s="87"/>
      <c r="BF1712" s="87"/>
      <c r="BG1712" s="82" t="s">
        <v>4888</v>
      </c>
      <c r="BH1712" s="82" t="s">
        <v>8948</v>
      </c>
      <c r="BI1712" s="82"/>
      <c r="BJ1712" s="82"/>
      <c r="BK1712" s="82"/>
      <c r="BL1712" s="86">
        <v>66609069.149999999</v>
      </c>
      <c r="BM1712" s="82">
        <v>0.4647</v>
      </c>
      <c r="BN1712" s="82" t="s">
        <v>4994</v>
      </c>
      <c r="BO1712" s="82"/>
      <c r="BP1712" s="88"/>
      <c r="BQ1712" s="88"/>
      <c r="BR1712" s="88"/>
      <c r="BS1712" s="82"/>
      <c r="BT1712" s="85"/>
    </row>
    <row r="1713" spans="1:72" hidden="1">
      <c r="A1713" s="82" t="s">
        <v>5177</v>
      </c>
      <c r="B1713" s="82" t="s">
        <v>5178</v>
      </c>
      <c r="C1713" s="82" t="s">
        <v>2849</v>
      </c>
      <c r="D1713" s="82" t="s">
        <v>8565</v>
      </c>
      <c r="E1713" s="82" t="s">
        <v>8566</v>
      </c>
      <c r="F1713" s="82" t="s">
        <v>4978</v>
      </c>
      <c r="G1713" s="83"/>
      <c r="H1713" s="84">
        <v>132659</v>
      </c>
      <c r="I1713" s="85"/>
      <c r="J1713" s="82">
        <v>1832.3</v>
      </c>
      <c r="K1713" s="86">
        <v>0</v>
      </c>
      <c r="L1713" s="82"/>
      <c r="M1713" s="82"/>
      <c r="N1713" s="82"/>
      <c r="O1713" s="82"/>
      <c r="P1713" s="82" t="s">
        <v>4999</v>
      </c>
      <c r="Q1713" s="86"/>
      <c r="R1713" s="82">
        <v>0</v>
      </c>
      <c r="S1713" s="86">
        <v>132659</v>
      </c>
      <c r="T1713" s="83">
        <v>45777</v>
      </c>
      <c r="U1713" s="82">
        <v>100</v>
      </c>
      <c r="V1713" s="82">
        <v>6789</v>
      </c>
      <c r="W1713" s="82" t="s">
        <v>4961</v>
      </c>
      <c r="X1713" s="82">
        <v>1736.2841000000001</v>
      </c>
      <c r="Y1713" s="86">
        <v>230333717.33000001</v>
      </c>
      <c r="Z1713" s="86"/>
      <c r="AA1713" s="82">
        <v>1805.5</v>
      </c>
      <c r="AB1713" s="86">
        <v>1.48</v>
      </c>
      <c r="AC1713" s="86">
        <v>243071085.69999999</v>
      </c>
      <c r="AD1713" s="86">
        <v>243071085.69999999</v>
      </c>
      <c r="AE1713" s="86">
        <v>0</v>
      </c>
      <c r="AF1713" s="86">
        <v>12737368.369999999</v>
      </c>
      <c r="AG1713" s="86">
        <v>9182107.1699999999</v>
      </c>
      <c r="AH1713" s="86">
        <v>3555261.2</v>
      </c>
      <c r="AI1713" s="86"/>
      <c r="AJ1713" s="86">
        <v>14333328446.66</v>
      </c>
      <c r="AK1713" s="82">
        <v>1.6958</v>
      </c>
      <c r="AL1713" s="82" t="s">
        <v>8567</v>
      </c>
      <c r="AM1713" s="82" t="s">
        <v>4979</v>
      </c>
      <c r="AN1713" s="82">
        <v>8183</v>
      </c>
      <c r="AO1713" s="82" t="s">
        <v>5000</v>
      </c>
      <c r="AP1713" s="82"/>
      <c r="AQ1713" s="83">
        <v>45693</v>
      </c>
      <c r="AR1713" s="83"/>
      <c r="AS1713" s="82">
        <v>0</v>
      </c>
      <c r="AT1713" s="82"/>
      <c r="AU1713" s="83">
        <v>45777</v>
      </c>
      <c r="AV1713" s="82" t="s">
        <v>4979</v>
      </c>
      <c r="AW1713" s="82">
        <v>1</v>
      </c>
      <c r="AX1713" s="83"/>
      <c r="AY1713" s="82" t="s">
        <v>4963</v>
      </c>
      <c r="AZ1713" s="82">
        <v>1</v>
      </c>
      <c r="BA1713" s="82"/>
      <c r="BB1713" s="82"/>
      <c r="BC1713" s="87"/>
      <c r="BD1713" s="87"/>
      <c r="BE1713" s="87"/>
      <c r="BF1713" s="87"/>
      <c r="BG1713" s="82" t="s">
        <v>4888</v>
      </c>
      <c r="BH1713" s="82" t="s">
        <v>8948</v>
      </c>
      <c r="BI1713" s="82"/>
      <c r="BJ1713" s="82"/>
      <c r="BK1713" s="82"/>
      <c r="BL1713" s="86">
        <v>243071085.69999999</v>
      </c>
      <c r="BM1713" s="82">
        <v>1.6958</v>
      </c>
      <c r="BN1713" s="82" t="s">
        <v>4997</v>
      </c>
      <c r="BO1713" s="82"/>
      <c r="BP1713" s="88"/>
      <c r="BQ1713" s="88"/>
      <c r="BR1713" s="88"/>
      <c r="BS1713" s="82"/>
      <c r="BT1713" s="85"/>
    </row>
    <row r="1714" spans="1:72" hidden="1">
      <c r="A1714" s="82" t="s">
        <v>5177</v>
      </c>
      <c r="B1714" s="82" t="s">
        <v>5178</v>
      </c>
      <c r="C1714" s="82" t="s">
        <v>2870</v>
      </c>
      <c r="D1714" s="82" t="s">
        <v>6034</v>
      </c>
      <c r="E1714" s="82" t="s">
        <v>9377</v>
      </c>
      <c r="F1714" s="82" t="s">
        <v>4978</v>
      </c>
      <c r="G1714" s="83"/>
      <c r="H1714" s="84">
        <v>487662</v>
      </c>
      <c r="I1714" s="85"/>
      <c r="J1714" s="82">
        <v>256.29000000000002</v>
      </c>
      <c r="K1714" s="86">
        <v>0</v>
      </c>
      <c r="L1714" s="82"/>
      <c r="M1714" s="82"/>
      <c r="N1714" s="82"/>
      <c r="O1714" s="82"/>
      <c r="P1714" s="82" t="s">
        <v>5014</v>
      </c>
      <c r="Q1714" s="86"/>
      <c r="R1714" s="82">
        <v>0</v>
      </c>
      <c r="S1714" s="86">
        <v>2438310</v>
      </c>
      <c r="T1714" s="83">
        <v>45777</v>
      </c>
      <c r="U1714" s="82">
        <v>100</v>
      </c>
      <c r="V1714" s="82">
        <v>162233</v>
      </c>
      <c r="W1714" s="82" t="s">
        <v>4961</v>
      </c>
      <c r="X1714" s="82">
        <v>310.5514</v>
      </c>
      <c r="Y1714" s="86">
        <v>151444123.31999999</v>
      </c>
      <c r="Z1714" s="86"/>
      <c r="AA1714" s="82">
        <v>264.99</v>
      </c>
      <c r="AB1714" s="86">
        <v>-3.28</v>
      </c>
      <c r="AC1714" s="86">
        <v>124982893.98</v>
      </c>
      <c r="AD1714" s="86">
        <v>124982893.98</v>
      </c>
      <c r="AE1714" s="86">
        <v>0</v>
      </c>
      <c r="AF1714" s="86">
        <v>-26461229.34</v>
      </c>
      <c r="AG1714" s="86">
        <v>-22218569.940000001</v>
      </c>
      <c r="AH1714" s="86">
        <v>-4242659.4000000004</v>
      </c>
      <c r="AI1714" s="86"/>
      <c r="AJ1714" s="86">
        <v>14333328446.66</v>
      </c>
      <c r="AK1714" s="82">
        <v>0.872</v>
      </c>
      <c r="AL1714" s="82" t="s">
        <v>9378</v>
      </c>
      <c r="AM1714" s="82" t="s">
        <v>4979</v>
      </c>
      <c r="AN1714" s="82">
        <v>8216</v>
      </c>
      <c r="AO1714" s="82" t="s">
        <v>5015</v>
      </c>
      <c r="AP1714" s="82"/>
      <c r="AQ1714" s="83">
        <v>45624</v>
      </c>
      <c r="AR1714" s="83"/>
      <c r="AS1714" s="82">
        <v>0</v>
      </c>
      <c r="AT1714" s="82"/>
      <c r="AU1714" s="83">
        <v>45777</v>
      </c>
      <c r="AV1714" s="82" t="s">
        <v>4979</v>
      </c>
      <c r="AW1714" s="82">
        <v>5</v>
      </c>
      <c r="AX1714" s="83"/>
      <c r="AY1714" s="82" t="s">
        <v>4963</v>
      </c>
      <c r="AZ1714" s="82">
        <v>1</v>
      </c>
      <c r="BA1714" s="82"/>
      <c r="BB1714" s="82"/>
      <c r="BC1714" s="87"/>
      <c r="BD1714" s="87"/>
      <c r="BE1714" s="87"/>
      <c r="BF1714" s="87"/>
      <c r="BG1714" s="82" t="s">
        <v>4888</v>
      </c>
      <c r="BH1714" s="82" t="s">
        <v>8948</v>
      </c>
      <c r="BI1714" s="82"/>
      <c r="BJ1714" s="82"/>
      <c r="BK1714" s="82"/>
      <c r="BL1714" s="86">
        <v>124982893.98</v>
      </c>
      <c r="BM1714" s="82">
        <v>0.872</v>
      </c>
      <c r="BN1714" s="82" t="s">
        <v>5002</v>
      </c>
      <c r="BO1714" s="82"/>
      <c r="BP1714" s="88"/>
      <c r="BQ1714" s="88"/>
      <c r="BR1714" s="88"/>
      <c r="BS1714" s="82"/>
      <c r="BT1714" s="85"/>
    </row>
    <row r="1715" spans="1:72" hidden="1">
      <c r="A1715" s="82" t="s">
        <v>5177</v>
      </c>
      <c r="B1715" s="82" t="s">
        <v>5178</v>
      </c>
      <c r="C1715" s="82" t="s">
        <v>2899</v>
      </c>
      <c r="D1715" s="82" t="s">
        <v>5601</v>
      </c>
      <c r="E1715" s="82" t="s">
        <v>8568</v>
      </c>
      <c r="F1715" s="82" t="s">
        <v>4978</v>
      </c>
      <c r="G1715" s="83"/>
      <c r="H1715" s="84">
        <v>225223</v>
      </c>
      <c r="I1715" s="85"/>
      <c r="J1715" s="82">
        <v>634.04999999999995</v>
      </c>
      <c r="K1715" s="86">
        <v>0</v>
      </c>
      <c r="L1715" s="82"/>
      <c r="M1715" s="82"/>
      <c r="N1715" s="82"/>
      <c r="O1715" s="82"/>
      <c r="P1715" s="82" t="s">
        <v>8569</v>
      </c>
      <c r="Q1715" s="86"/>
      <c r="R1715" s="82">
        <v>0</v>
      </c>
      <c r="S1715" s="86">
        <v>2252230</v>
      </c>
      <c r="T1715" s="83">
        <v>45777</v>
      </c>
      <c r="U1715" s="82">
        <v>100</v>
      </c>
      <c r="V1715" s="82">
        <v>60748</v>
      </c>
      <c r="W1715" s="82" t="s">
        <v>4961</v>
      </c>
      <c r="X1715" s="82">
        <v>732.15020000000004</v>
      </c>
      <c r="Y1715" s="86">
        <v>164897068.87</v>
      </c>
      <c r="Z1715" s="86"/>
      <c r="AA1715" s="82">
        <v>628.9</v>
      </c>
      <c r="AB1715" s="86">
        <v>0.82</v>
      </c>
      <c r="AC1715" s="86">
        <v>142802643.15000001</v>
      </c>
      <c r="AD1715" s="86">
        <v>142802643.15000001</v>
      </c>
      <c r="AE1715" s="86">
        <v>0</v>
      </c>
      <c r="AF1715" s="86">
        <v>-22094425.719999999</v>
      </c>
      <c r="AG1715" s="86">
        <v>-23254324.170000002</v>
      </c>
      <c r="AH1715" s="86">
        <v>1159898.45</v>
      </c>
      <c r="AI1715" s="86"/>
      <c r="AJ1715" s="86">
        <v>14333328446.66</v>
      </c>
      <c r="AK1715" s="82">
        <v>0.99629999999999996</v>
      </c>
      <c r="AL1715" s="82" t="s">
        <v>8570</v>
      </c>
      <c r="AM1715" s="82" t="s">
        <v>4979</v>
      </c>
      <c r="AN1715" s="82">
        <v>776309</v>
      </c>
      <c r="AO1715" s="82" t="s">
        <v>4996</v>
      </c>
      <c r="AP1715" s="82"/>
      <c r="AQ1715" s="83">
        <v>45470</v>
      </c>
      <c r="AR1715" s="83"/>
      <c r="AS1715" s="82">
        <v>0</v>
      </c>
      <c r="AT1715" s="82"/>
      <c r="AU1715" s="83">
        <v>45777</v>
      </c>
      <c r="AV1715" s="82" t="s">
        <v>4979</v>
      </c>
      <c r="AW1715" s="82">
        <v>10</v>
      </c>
      <c r="AX1715" s="83"/>
      <c r="AY1715" s="82" t="s">
        <v>4963</v>
      </c>
      <c r="AZ1715" s="82">
        <v>1</v>
      </c>
      <c r="BA1715" s="82"/>
      <c r="BB1715" s="82"/>
      <c r="BC1715" s="87"/>
      <c r="BD1715" s="87"/>
      <c r="BE1715" s="87"/>
      <c r="BF1715" s="87"/>
      <c r="BG1715" s="82" t="s">
        <v>4888</v>
      </c>
      <c r="BH1715" s="82" t="s">
        <v>8948</v>
      </c>
      <c r="BI1715" s="82"/>
      <c r="BJ1715" s="82"/>
      <c r="BK1715" s="82"/>
      <c r="BL1715" s="86">
        <v>142802643.15000001</v>
      </c>
      <c r="BM1715" s="82">
        <v>0.99629999999999996</v>
      </c>
      <c r="BN1715" s="82" t="s">
        <v>4997</v>
      </c>
      <c r="BO1715" s="82"/>
      <c r="BP1715" s="88"/>
      <c r="BQ1715" s="88"/>
      <c r="BR1715" s="88"/>
      <c r="BS1715" s="82"/>
      <c r="BT1715" s="85"/>
    </row>
    <row r="1716" spans="1:72" hidden="1">
      <c r="A1716" s="82" t="s">
        <v>5177</v>
      </c>
      <c r="B1716" s="82" t="s">
        <v>5178</v>
      </c>
      <c r="C1716" s="82" t="s">
        <v>2948</v>
      </c>
      <c r="D1716" s="82" t="s">
        <v>8489</v>
      </c>
      <c r="E1716" s="82" t="s">
        <v>8490</v>
      </c>
      <c r="F1716" s="82" t="s">
        <v>4978</v>
      </c>
      <c r="G1716" s="83"/>
      <c r="H1716" s="84">
        <v>102770</v>
      </c>
      <c r="I1716" s="85"/>
      <c r="J1716" s="82">
        <v>3453.7</v>
      </c>
      <c r="K1716" s="86">
        <v>0</v>
      </c>
      <c r="L1716" s="82"/>
      <c r="M1716" s="82"/>
      <c r="N1716" s="82"/>
      <c r="O1716" s="82"/>
      <c r="P1716" s="82" t="s">
        <v>4981</v>
      </c>
      <c r="Q1716" s="86"/>
      <c r="R1716" s="82">
        <v>0</v>
      </c>
      <c r="S1716" s="86">
        <v>102770</v>
      </c>
      <c r="T1716" s="83">
        <v>45777</v>
      </c>
      <c r="U1716" s="82">
        <v>100</v>
      </c>
      <c r="V1716" s="82">
        <v>6807</v>
      </c>
      <c r="W1716" s="82" t="s">
        <v>4961</v>
      </c>
      <c r="X1716" s="82">
        <v>3996.7701000000002</v>
      </c>
      <c r="Y1716" s="86">
        <v>410748062.05000001</v>
      </c>
      <c r="Z1716" s="86"/>
      <c r="AA1716" s="82">
        <v>3472.5</v>
      </c>
      <c r="AB1716" s="86">
        <v>-0.54</v>
      </c>
      <c r="AC1716" s="86">
        <v>354936749</v>
      </c>
      <c r="AD1716" s="86">
        <v>354936749</v>
      </c>
      <c r="AE1716" s="86">
        <v>0</v>
      </c>
      <c r="AF1716" s="86">
        <v>-55811313.049999997</v>
      </c>
      <c r="AG1716" s="86">
        <v>-53879237.049999997</v>
      </c>
      <c r="AH1716" s="86">
        <v>-1932076</v>
      </c>
      <c r="AI1716" s="86"/>
      <c r="AJ1716" s="86">
        <v>14333328446.66</v>
      </c>
      <c r="AK1716" s="82">
        <v>2.4763000000000002</v>
      </c>
      <c r="AL1716" s="82" t="s">
        <v>8491</v>
      </c>
      <c r="AM1716" s="82" t="s">
        <v>4979</v>
      </c>
      <c r="AN1716" s="82">
        <v>8254</v>
      </c>
      <c r="AO1716" s="82" t="s">
        <v>4982</v>
      </c>
      <c r="AP1716" s="82"/>
      <c r="AQ1716" s="83">
        <v>45673</v>
      </c>
      <c r="AR1716" s="83"/>
      <c r="AS1716" s="82">
        <v>0</v>
      </c>
      <c r="AT1716" s="82"/>
      <c r="AU1716" s="83">
        <v>45777</v>
      </c>
      <c r="AV1716" s="82" t="s">
        <v>4979</v>
      </c>
      <c r="AW1716" s="82">
        <v>1</v>
      </c>
      <c r="AX1716" s="83"/>
      <c r="AY1716" s="82" t="s">
        <v>4963</v>
      </c>
      <c r="AZ1716" s="82">
        <v>1</v>
      </c>
      <c r="BA1716" s="82"/>
      <c r="BB1716" s="82"/>
      <c r="BC1716" s="87"/>
      <c r="BD1716" s="87"/>
      <c r="BE1716" s="87"/>
      <c r="BF1716" s="87"/>
      <c r="BG1716" s="82" t="s">
        <v>4888</v>
      </c>
      <c r="BH1716" s="82" t="s">
        <v>8948</v>
      </c>
      <c r="BI1716" s="82"/>
      <c r="BJ1716" s="82"/>
      <c r="BK1716" s="82"/>
      <c r="BL1716" s="86">
        <v>354936749</v>
      </c>
      <c r="BM1716" s="82">
        <v>2.4763000000000002</v>
      </c>
      <c r="BN1716" s="82" t="s">
        <v>4983</v>
      </c>
      <c r="BO1716" s="82"/>
      <c r="BP1716" s="88"/>
      <c r="BQ1716" s="88"/>
      <c r="BR1716" s="88"/>
      <c r="BS1716" s="82"/>
      <c r="BT1716" s="85"/>
    </row>
    <row r="1717" spans="1:72" hidden="1">
      <c r="A1717" s="82" t="s">
        <v>5177</v>
      </c>
      <c r="B1717" s="82" t="s">
        <v>5178</v>
      </c>
      <c r="C1717" s="82" t="s">
        <v>2950</v>
      </c>
      <c r="D1717" s="82" t="s">
        <v>3457</v>
      </c>
      <c r="E1717" s="82" t="s">
        <v>3356</v>
      </c>
      <c r="F1717" s="82" t="s">
        <v>4978</v>
      </c>
      <c r="G1717" s="83"/>
      <c r="H1717" s="84">
        <v>510965</v>
      </c>
      <c r="I1717" s="85"/>
      <c r="J1717" s="82">
        <v>432.4</v>
      </c>
      <c r="K1717" s="86">
        <v>0</v>
      </c>
      <c r="L1717" s="82"/>
      <c r="M1717" s="82"/>
      <c r="N1717" s="82"/>
      <c r="O1717" s="82"/>
      <c r="P1717" s="82" t="s">
        <v>5039</v>
      </c>
      <c r="Q1717" s="86"/>
      <c r="R1717" s="82">
        <v>0</v>
      </c>
      <c r="S1717" s="86">
        <v>1021930</v>
      </c>
      <c r="T1717" s="83">
        <v>45777</v>
      </c>
      <c r="U1717" s="82">
        <v>100</v>
      </c>
      <c r="V1717" s="82">
        <v>156816</v>
      </c>
      <c r="W1717" s="82" t="s">
        <v>4961</v>
      </c>
      <c r="X1717" s="82">
        <v>273.27510000000001</v>
      </c>
      <c r="Y1717" s="86">
        <v>139633992</v>
      </c>
      <c r="Z1717" s="86"/>
      <c r="AA1717" s="82">
        <v>429.9</v>
      </c>
      <c r="AB1717" s="86">
        <v>0.57999999999999996</v>
      </c>
      <c r="AC1717" s="86">
        <v>220941266</v>
      </c>
      <c r="AD1717" s="86">
        <v>220941266</v>
      </c>
      <c r="AE1717" s="86">
        <v>0</v>
      </c>
      <c r="AF1717" s="86">
        <v>81307274</v>
      </c>
      <c r="AG1717" s="86">
        <v>80029861.5</v>
      </c>
      <c r="AH1717" s="86">
        <v>1277412.5</v>
      </c>
      <c r="AI1717" s="86"/>
      <c r="AJ1717" s="86">
        <v>14333328446.66</v>
      </c>
      <c r="AK1717" s="82">
        <v>1.5415000000000001</v>
      </c>
      <c r="AL1717" s="82" t="s">
        <v>5054</v>
      </c>
      <c r="AM1717" s="82" t="s">
        <v>4979</v>
      </c>
      <c r="AN1717" s="82">
        <v>796742</v>
      </c>
      <c r="AO1717" s="82" t="s">
        <v>5041</v>
      </c>
      <c r="AP1717" s="82"/>
      <c r="AQ1717" s="83">
        <v>45604</v>
      </c>
      <c r="AR1717" s="83"/>
      <c r="AS1717" s="82">
        <v>0</v>
      </c>
      <c r="AT1717" s="82"/>
      <c r="AU1717" s="83">
        <v>45777</v>
      </c>
      <c r="AV1717" s="82" t="s">
        <v>4979</v>
      </c>
      <c r="AW1717" s="82">
        <v>2</v>
      </c>
      <c r="AX1717" s="83"/>
      <c r="AY1717" s="82" t="s">
        <v>4963</v>
      </c>
      <c r="AZ1717" s="82">
        <v>1</v>
      </c>
      <c r="BA1717" s="82"/>
      <c r="BB1717" s="82"/>
      <c r="BC1717" s="87"/>
      <c r="BD1717" s="87"/>
      <c r="BE1717" s="87"/>
      <c r="BF1717" s="87"/>
      <c r="BG1717" s="82" t="s">
        <v>4888</v>
      </c>
      <c r="BH1717" s="82" t="s">
        <v>8948</v>
      </c>
      <c r="BI1717" s="82"/>
      <c r="BJ1717" s="82"/>
      <c r="BK1717" s="82"/>
      <c r="BL1717" s="86">
        <v>220941266</v>
      </c>
      <c r="BM1717" s="82">
        <v>1.5415000000000001</v>
      </c>
      <c r="BN1717" s="82" t="s">
        <v>5002</v>
      </c>
      <c r="BO1717" s="82"/>
      <c r="BP1717" s="88"/>
      <c r="BQ1717" s="88"/>
      <c r="BR1717" s="88"/>
      <c r="BS1717" s="82"/>
      <c r="BT1717" s="85"/>
    </row>
    <row r="1718" spans="1:72" hidden="1">
      <c r="A1718" s="82" t="s">
        <v>5177</v>
      </c>
      <c r="B1718" s="82" t="s">
        <v>5178</v>
      </c>
      <c r="C1718" s="82" t="s">
        <v>2956</v>
      </c>
      <c r="D1718" s="82" t="s">
        <v>9109</v>
      </c>
      <c r="E1718" s="82" t="s">
        <v>9110</v>
      </c>
      <c r="F1718" s="82" t="s">
        <v>4978</v>
      </c>
      <c r="G1718" s="83"/>
      <c r="H1718" s="84">
        <v>102686</v>
      </c>
      <c r="I1718" s="85"/>
      <c r="J1718" s="82">
        <v>1063.5</v>
      </c>
      <c r="K1718" s="86">
        <v>0</v>
      </c>
      <c r="L1718" s="82"/>
      <c r="M1718" s="82"/>
      <c r="N1718" s="82"/>
      <c r="O1718" s="82"/>
      <c r="P1718" s="82" t="s">
        <v>4987</v>
      </c>
      <c r="Q1718" s="86"/>
      <c r="R1718" s="82">
        <v>0</v>
      </c>
      <c r="S1718" s="86">
        <v>205372</v>
      </c>
      <c r="T1718" s="83">
        <v>45777</v>
      </c>
      <c r="U1718" s="82">
        <v>100</v>
      </c>
      <c r="V1718" s="82">
        <v>24683</v>
      </c>
      <c r="W1718" s="82" t="s">
        <v>4961</v>
      </c>
      <c r="X1718" s="82">
        <v>954.89819999999997</v>
      </c>
      <c r="Y1718" s="86">
        <v>98054680.170000002</v>
      </c>
      <c r="Z1718" s="86"/>
      <c r="AA1718" s="82">
        <v>1096.9000000000001</v>
      </c>
      <c r="AB1718" s="86">
        <v>-3.04</v>
      </c>
      <c r="AC1718" s="86">
        <v>109206561</v>
      </c>
      <c r="AD1718" s="86">
        <v>109206561</v>
      </c>
      <c r="AE1718" s="86">
        <v>0</v>
      </c>
      <c r="AF1718" s="86">
        <v>11151880.83</v>
      </c>
      <c r="AG1718" s="86">
        <v>14581593.23</v>
      </c>
      <c r="AH1718" s="86">
        <v>-3429712.4</v>
      </c>
      <c r="AI1718" s="86"/>
      <c r="AJ1718" s="86">
        <v>14333328446.66</v>
      </c>
      <c r="AK1718" s="82">
        <v>0.76190000000000002</v>
      </c>
      <c r="AL1718" s="82" t="s">
        <v>9111</v>
      </c>
      <c r="AM1718" s="82" t="s">
        <v>4979</v>
      </c>
      <c r="AN1718" s="82">
        <v>75306</v>
      </c>
      <c r="AO1718" s="82" t="s">
        <v>4988</v>
      </c>
      <c r="AP1718" s="82"/>
      <c r="AQ1718" s="83">
        <v>45547</v>
      </c>
      <c r="AR1718" s="83"/>
      <c r="AS1718" s="82">
        <v>0</v>
      </c>
      <c r="AT1718" s="82"/>
      <c r="AU1718" s="83">
        <v>45777</v>
      </c>
      <c r="AV1718" s="82" t="s">
        <v>4979</v>
      </c>
      <c r="AW1718" s="82">
        <v>2</v>
      </c>
      <c r="AX1718" s="83"/>
      <c r="AY1718" s="82" t="s">
        <v>4963</v>
      </c>
      <c r="AZ1718" s="82">
        <v>1</v>
      </c>
      <c r="BA1718" s="82"/>
      <c r="BB1718" s="82"/>
      <c r="BC1718" s="87"/>
      <c r="BD1718" s="87"/>
      <c r="BE1718" s="87"/>
      <c r="BF1718" s="87"/>
      <c r="BG1718" s="82" t="s">
        <v>4888</v>
      </c>
      <c r="BH1718" s="82" t="s">
        <v>8948</v>
      </c>
      <c r="BI1718" s="82"/>
      <c r="BJ1718" s="82"/>
      <c r="BK1718" s="82"/>
      <c r="BL1718" s="86">
        <v>109206561</v>
      </c>
      <c r="BM1718" s="82">
        <v>0.76190000000000002</v>
      </c>
      <c r="BN1718" s="82" t="s">
        <v>4988</v>
      </c>
      <c r="BO1718" s="82"/>
      <c r="BP1718" s="88"/>
      <c r="BQ1718" s="88"/>
      <c r="BR1718" s="88"/>
      <c r="BS1718" s="82"/>
      <c r="BT1718" s="85"/>
    </row>
    <row r="1719" spans="1:72" hidden="1">
      <c r="A1719" s="82" t="s">
        <v>5177</v>
      </c>
      <c r="B1719" s="82" t="s">
        <v>5178</v>
      </c>
      <c r="C1719" s="82" t="s">
        <v>901</v>
      </c>
      <c r="D1719" s="82" t="s">
        <v>5545</v>
      </c>
      <c r="E1719" s="82" t="s">
        <v>8497</v>
      </c>
      <c r="F1719" s="82" t="s">
        <v>4978</v>
      </c>
      <c r="G1719" s="83"/>
      <c r="H1719" s="84">
        <v>684918</v>
      </c>
      <c r="I1719" s="85"/>
      <c r="J1719" s="82">
        <v>196.68</v>
      </c>
      <c r="K1719" s="86">
        <v>0</v>
      </c>
      <c r="L1719" s="82"/>
      <c r="M1719" s="82"/>
      <c r="N1719" s="82"/>
      <c r="O1719" s="82"/>
      <c r="P1719" s="82" t="s">
        <v>4960</v>
      </c>
      <c r="Q1719" s="86"/>
      <c r="R1719" s="82">
        <v>0</v>
      </c>
      <c r="S1719" s="86">
        <v>1369836</v>
      </c>
      <c r="T1719" s="83">
        <v>45777</v>
      </c>
      <c r="U1719" s="82">
        <v>100</v>
      </c>
      <c r="V1719" s="82">
        <v>6556</v>
      </c>
      <c r="W1719" s="82" t="s">
        <v>4961</v>
      </c>
      <c r="X1719" s="82">
        <v>137.4375</v>
      </c>
      <c r="Y1719" s="86">
        <v>94133413.340000004</v>
      </c>
      <c r="Z1719" s="86"/>
      <c r="AA1719" s="82">
        <v>203.42</v>
      </c>
      <c r="AB1719" s="86">
        <v>-3.31</v>
      </c>
      <c r="AC1719" s="86">
        <v>134709672.24000001</v>
      </c>
      <c r="AD1719" s="86">
        <v>134709672.24000001</v>
      </c>
      <c r="AE1719" s="86">
        <v>0</v>
      </c>
      <c r="AF1719" s="86">
        <v>40576258.899999999</v>
      </c>
      <c r="AG1719" s="86">
        <v>45192606.219999999</v>
      </c>
      <c r="AH1719" s="86">
        <v>-4616347.32</v>
      </c>
      <c r="AI1719" s="86"/>
      <c r="AJ1719" s="86">
        <v>14333328446.66</v>
      </c>
      <c r="AK1719" s="82">
        <v>0.93979999999999997</v>
      </c>
      <c r="AL1719" s="82" t="s">
        <v>8498</v>
      </c>
      <c r="AM1719" s="82" t="s">
        <v>4979</v>
      </c>
      <c r="AN1719" s="82">
        <v>6661</v>
      </c>
      <c r="AO1719" s="82" t="s">
        <v>4962</v>
      </c>
      <c r="AP1719" s="82"/>
      <c r="AQ1719" s="83">
        <v>45526</v>
      </c>
      <c r="AR1719" s="83"/>
      <c r="AS1719" s="82">
        <v>0</v>
      </c>
      <c r="AT1719" s="82"/>
      <c r="AU1719" s="83">
        <v>45777</v>
      </c>
      <c r="AV1719" s="82" t="s">
        <v>4979</v>
      </c>
      <c r="AW1719" s="82">
        <v>2</v>
      </c>
      <c r="AX1719" s="83"/>
      <c r="AY1719" s="82" t="s">
        <v>4963</v>
      </c>
      <c r="AZ1719" s="82">
        <v>1</v>
      </c>
      <c r="BA1719" s="82"/>
      <c r="BB1719" s="82"/>
      <c r="BC1719" s="87"/>
      <c r="BD1719" s="87"/>
      <c r="BE1719" s="87"/>
      <c r="BF1719" s="87"/>
      <c r="BG1719" s="82" t="s">
        <v>4888</v>
      </c>
      <c r="BH1719" s="82" t="s">
        <v>8948</v>
      </c>
      <c r="BI1719" s="82"/>
      <c r="BJ1719" s="82"/>
      <c r="BK1719" s="82"/>
      <c r="BL1719" s="86">
        <v>134709672.24000001</v>
      </c>
      <c r="BM1719" s="82">
        <v>0.93979999999999997</v>
      </c>
      <c r="BN1719" s="82" t="s">
        <v>4964</v>
      </c>
      <c r="BO1719" s="82"/>
      <c r="BP1719" s="88"/>
      <c r="BQ1719" s="88"/>
      <c r="BR1719" s="88"/>
      <c r="BS1719" s="82"/>
      <c r="BT1719" s="85"/>
    </row>
    <row r="1720" spans="1:72" hidden="1">
      <c r="A1720" s="82" t="s">
        <v>5177</v>
      </c>
      <c r="B1720" s="82" t="s">
        <v>5178</v>
      </c>
      <c r="C1720" s="82" t="s">
        <v>3020</v>
      </c>
      <c r="D1720" s="82" t="s">
        <v>5392</v>
      </c>
      <c r="E1720" s="82" t="s">
        <v>8571</v>
      </c>
      <c r="F1720" s="82" t="s">
        <v>4978</v>
      </c>
      <c r="G1720" s="83"/>
      <c r="H1720" s="84">
        <v>42951</v>
      </c>
      <c r="I1720" s="85"/>
      <c r="J1720" s="82">
        <v>3322</v>
      </c>
      <c r="K1720" s="86">
        <v>0</v>
      </c>
      <c r="L1720" s="82"/>
      <c r="M1720" s="82"/>
      <c r="N1720" s="82"/>
      <c r="O1720" s="82"/>
      <c r="P1720" s="82" t="s">
        <v>4999</v>
      </c>
      <c r="Q1720" s="86"/>
      <c r="R1720" s="82">
        <v>0</v>
      </c>
      <c r="S1720" s="86">
        <v>214755</v>
      </c>
      <c r="T1720" s="83">
        <v>45777</v>
      </c>
      <c r="U1720" s="82">
        <v>100</v>
      </c>
      <c r="V1720" s="82">
        <v>6821</v>
      </c>
      <c r="W1720" s="82" t="s">
        <v>4961</v>
      </c>
      <c r="X1720" s="82">
        <v>3072.7258999999999</v>
      </c>
      <c r="Y1720" s="86">
        <v>131976648.78</v>
      </c>
      <c r="Z1720" s="86"/>
      <c r="AA1720" s="82">
        <v>3322.7</v>
      </c>
      <c r="AB1720" s="86">
        <v>-0.02</v>
      </c>
      <c r="AC1720" s="86">
        <v>142683222</v>
      </c>
      <c r="AD1720" s="86">
        <v>142683222</v>
      </c>
      <c r="AE1720" s="86">
        <v>0</v>
      </c>
      <c r="AF1720" s="86">
        <v>10706573.220000001</v>
      </c>
      <c r="AG1720" s="86">
        <v>10736638.92</v>
      </c>
      <c r="AH1720" s="86">
        <v>-30065.7</v>
      </c>
      <c r="AI1720" s="86"/>
      <c r="AJ1720" s="86">
        <v>14333328446.66</v>
      </c>
      <c r="AK1720" s="82">
        <v>0.99550000000000005</v>
      </c>
      <c r="AL1720" s="82" t="s">
        <v>8572</v>
      </c>
      <c r="AM1720" s="82" t="s">
        <v>4979</v>
      </c>
      <c r="AN1720" s="82">
        <v>8318</v>
      </c>
      <c r="AO1720" s="82" t="s">
        <v>5000</v>
      </c>
      <c r="AP1720" s="82"/>
      <c r="AQ1720" s="83">
        <v>45463</v>
      </c>
      <c r="AR1720" s="83"/>
      <c r="AS1720" s="82">
        <v>0</v>
      </c>
      <c r="AT1720" s="82"/>
      <c r="AU1720" s="83">
        <v>45777</v>
      </c>
      <c r="AV1720" s="82" t="s">
        <v>4979</v>
      </c>
      <c r="AW1720" s="82">
        <v>5</v>
      </c>
      <c r="AX1720" s="83"/>
      <c r="AY1720" s="82" t="s">
        <v>4963</v>
      </c>
      <c r="AZ1720" s="82">
        <v>1</v>
      </c>
      <c r="BA1720" s="82"/>
      <c r="BB1720" s="82"/>
      <c r="BC1720" s="87"/>
      <c r="BD1720" s="87"/>
      <c r="BE1720" s="87"/>
      <c r="BF1720" s="87"/>
      <c r="BG1720" s="82" t="s">
        <v>4888</v>
      </c>
      <c r="BH1720" s="82" t="s">
        <v>8948</v>
      </c>
      <c r="BI1720" s="82"/>
      <c r="BJ1720" s="82"/>
      <c r="BK1720" s="82"/>
      <c r="BL1720" s="86">
        <v>142683222</v>
      </c>
      <c r="BM1720" s="82">
        <v>0.99550000000000005</v>
      </c>
      <c r="BN1720" s="82" t="s">
        <v>4997</v>
      </c>
      <c r="BO1720" s="82"/>
      <c r="BP1720" s="88"/>
      <c r="BQ1720" s="88"/>
      <c r="BR1720" s="88"/>
      <c r="BS1720" s="82"/>
      <c r="BT1720" s="85"/>
    </row>
    <row r="1721" spans="1:72" hidden="1">
      <c r="A1721" s="82" t="s">
        <v>5177</v>
      </c>
      <c r="B1721" s="82" t="s">
        <v>5178</v>
      </c>
      <c r="C1721" s="82" t="s">
        <v>20543</v>
      </c>
      <c r="D1721" s="82" t="s">
        <v>20544</v>
      </c>
      <c r="E1721" s="82" t="s">
        <v>20545</v>
      </c>
      <c r="F1721" s="82" t="s">
        <v>4978</v>
      </c>
      <c r="G1721" s="83"/>
      <c r="H1721" s="84">
        <v>174552</v>
      </c>
      <c r="I1721" s="85"/>
      <c r="J1721" s="82">
        <v>461.1</v>
      </c>
      <c r="K1721" s="86">
        <v>0</v>
      </c>
      <c r="L1721" s="82"/>
      <c r="M1721" s="82"/>
      <c r="N1721" s="82"/>
      <c r="O1721" s="82"/>
      <c r="P1721" s="82" t="s">
        <v>5039</v>
      </c>
      <c r="Q1721" s="86"/>
      <c r="R1721" s="82">
        <v>0</v>
      </c>
      <c r="S1721" s="86">
        <v>349104</v>
      </c>
      <c r="T1721" s="83">
        <v>45777</v>
      </c>
      <c r="U1721" s="82">
        <v>100</v>
      </c>
      <c r="V1721" s="82">
        <v>178088</v>
      </c>
      <c r="W1721" s="82" t="s">
        <v>4961</v>
      </c>
      <c r="X1721" s="82">
        <v>432</v>
      </c>
      <c r="Y1721" s="86">
        <v>75406464</v>
      </c>
      <c r="Z1721" s="86"/>
      <c r="AA1721" s="82">
        <v>485.05</v>
      </c>
      <c r="AB1721" s="86">
        <v>-4.9400000000000004</v>
      </c>
      <c r="AC1721" s="86">
        <v>80485927.200000003</v>
      </c>
      <c r="AD1721" s="86">
        <v>80485927.200000003</v>
      </c>
      <c r="AE1721" s="86">
        <v>0</v>
      </c>
      <c r="AF1721" s="86">
        <v>5079463.2</v>
      </c>
      <c r="AG1721" s="86">
        <v>9259983.5999999996</v>
      </c>
      <c r="AH1721" s="86">
        <v>-4180520.4</v>
      </c>
      <c r="AI1721" s="86"/>
      <c r="AJ1721" s="86">
        <v>14333328446.66</v>
      </c>
      <c r="AK1721" s="82">
        <v>0.5615</v>
      </c>
      <c r="AL1721" s="82" t="s">
        <v>20546</v>
      </c>
      <c r="AM1721" s="82" t="s">
        <v>4979</v>
      </c>
      <c r="AN1721" s="82">
        <v>800280</v>
      </c>
      <c r="AO1721" s="82" t="s">
        <v>5041</v>
      </c>
      <c r="AP1721" s="82"/>
      <c r="AQ1721" s="83"/>
      <c r="AR1721" s="83"/>
      <c r="AS1721" s="82">
        <v>0</v>
      </c>
      <c r="AT1721" s="82"/>
      <c r="AU1721" s="83">
        <v>45777</v>
      </c>
      <c r="AV1721" s="82" t="s">
        <v>4979</v>
      </c>
      <c r="AW1721" s="82">
        <v>2</v>
      </c>
      <c r="AX1721" s="83"/>
      <c r="AY1721" s="82" t="s">
        <v>4963</v>
      </c>
      <c r="AZ1721" s="82">
        <v>1</v>
      </c>
      <c r="BA1721" s="82"/>
      <c r="BB1721" s="82"/>
      <c r="BC1721" s="87"/>
      <c r="BD1721" s="87"/>
      <c r="BE1721" s="87"/>
      <c r="BF1721" s="87"/>
      <c r="BG1721" s="82" t="s">
        <v>4888</v>
      </c>
      <c r="BH1721" s="82" t="s">
        <v>8948</v>
      </c>
      <c r="BI1721" s="82"/>
      <c r="BJ1721" s="82"/>
      <c r="BK1721" s="82"/>
      <c r="BL1721" s="86">
        <v>80485927.200000003</v>
      </c>
      <c r="BM1721" s="82">
        <v>0.5615</v>
      </c>
      <c r="BN1721" s="82" t="s">
        <v>5002</v>
      </c>
      <c r="BO1721" s="82"/>
      <c r="BP1721" s="88"/>
      <c r="BQ1721" s="88"/>
      <c r="BR1721" s="88"/>
      <c r="BS1721" s="82"/>
      <c r="BT1721" s="85"/>
    </row>
    <row r="1722" spans="1:72" hidden="1">
      <c r="A1722" s="82" t="s">
        <v>5177</v>
      </c>
      <c r="B1722" s="82" t="s">
        <v>5178</v>
      </c>
      <c r="C1722" s="82" t="s">
        <v>3117</v>
      </c>
      <c r="D1722" s="82" t="s">
        <v>5529</v>
      </c>
      <c r="E1722" s="82" t="s">
        <v>8749</v>
      </c>
      <c r="F1722" s="82" t="s">
        <v>4978</v>
      </c>
      <c r="G1722" s="83"/>
      <c r="H1722" s="84">
        <v>163218</v>
      </c>
      <c r="I1722" s="85"/>
      <c r="J1722" s="82">
        <v>894.2</v>
      </c>
      <c r="K1722" s="86">
        <v>0</v>
      </c>
      <c r="L1722" s="82"/>
      <c r="M1722" s="82"/>
      <c r="N1722" s="82"/>
      <c r="O1722" s="82"/>
      <c r="P1722" s="82" t="s">
        <v>5003</v>
      </c>
      <c r="Q1722" s="86"/>
      <c r="R1722" s="82">
        <v>0</v>
      </c>
      <c r="S1722" s="86">
        <v>326436</v>
      </c>
      <c r="T1722" s="83">
        <v>45777</v>
      </c>
      <c r="U1722" s="82">
        <v>100</v>
      </c>
      <c r="V1722" s="82">
        <v>81534</v>
      </c>
      <c r="W1722" s="82" t="s">
        <v>4961</v>
      </c>
      <c r="X1722" s="82">
        <v>526.04870000000005</v>
      </c>
      <c r="Y1722" s="86">
        <v>85860621.810000002</v>
      </c>
      <c r="Z1722" s="86"/>
      <c r="AA1722" s="82">
        <v>894.6</v>
      </c>
      <c r="AB1722" s="86">
        <v>-0.04</v>
      </c>
      <c r="AC1722" s="86">
        <v>145949535.59999999</v>
      </c>
      <c r="AD1722" s="86">
        <v>145949535.59999999</v>
      </c>
      <c r="AE1722" s="86">
        <v>0</v>
      </c>
      <c r="AF1722" s="86">
        <v>60088913.789999999</v>
      </c>
      <c r="AG1722" s="86">
        <v>60154200.990000002</v>
      </c>
      <c r="AH1722" s="86">
        <v>-65287.199999999997</v>
      </c>
      <c r="AI1722" s="86"/>
      <c r="AJ1722" s="86">
        <v>14333328446.66</v>
      </c>
      <c r="AK1722" s="82">
        <v>1.0183</v>
      </c>
      <c r="AL1722" s="82" t="s">
        <v>8750</v>
      </c>
      <c r="AM1722" s="82" t="s">
        <v>4979</v>
      </c>
      <c r="AN1722" s="82">
        <v>782034</v>
      </c>
      <c r="AO1722" s="82" t="s">
        <v>5004</v>
      </c>
      <c r="AP1722" s="82"/>
      <c r="AQ1722" s="83">
        <v>45699</v>
      </c>
      <c r="AR1722" s="83"/>
      <c r="AS1722" s="82">
        <v>0</v>
      </c>
      <c r="AT1722" s="82"/>
      <c r="AU1722" s="83">
        <v>45777</v>
      </c>
      <c r="AV1722" s="82" t="s">
        <v>4979</v>
      </c>
      <c r="AW1722" s="82">
        <v>2</v>
      </c>
      <c r="AX1722" s="83"/>
      <c r="AY1722" s="82" t="s">
        <v>4963</v>
      </c>
      <c r="AZ1722" s="82">
        <v>1</v>
      </c>
      <c r="BA1722" s="82"/>
      <c r="BB1722" s="82"/>
      <c r="BC1722" s="87"/>
      <c r="BD1722" s="87"/>
      <c r="BE1722" s="87"/>
      <c r="BF1722" s="87"/>
      <c r="BG1722" s="82" t="s">
        <v>4888</v>
      </c>
      <c r="BH1722" s="82" t="s">
        <v>8948</v>
      </c>
      <c r="BI1722" s="82"/>
      <c r="BJ1722" s="82"/>
      <c r="BK1722" s="82"/>
      <c r="BL1722" s="86">
        <v>145949535.59999999</v>
      </c>
      <c r="BM1722" s="82">
        <v>1.0183</v>
      </c>
      <c r="BN1722" s="82" t="s">
        <v>4984</v>
      </c>
      <c r="BO1722" s="82"/>
      <c r="BP1722" s="88"/>
      <c r="BQ1722" s="88"/>
      <c r="BR1722" s="88"/>
      <c r="BS1722" s="82"/>
      <c r="BT1722" s="85"/>
    </row>
    <row r="1723" spans="1:72" hidden="1">
      <c r="A1723" s="82" t="s">
        <v>5177</v>
      </c>
      <c r="B1723" s="82" t="s">
        <v>5178</v>
      </c>
      <c r="C1723" s="82" t="s">
        <v>12190</v>
      </c>
      <c r="D1723" s="82" t="s">
        <v>8611</v>
      </c>
      <c r="E1723" s="82" t="s">
        <v>3367</v>
      </c>
      <c r="F1723" s="82" t="s">
        <v>4978</v>
      </c>
      <c r="G1723" s="83"/>
      <c r="H1723" s="84">
        <v>213918</v>
      </c>
      <c r="I1723" s="85"/>
      <c r="J1723" s="82">
        <v>522.35</v>
      </c>
      <c r="K1723" s="86">
        <v>0</v>
      </c>
      <c r="L1723" s="82"/>
      <c r="M1723" s="82"/>
      <c r="N1723" s="82"/>
      <c r="O1723" s="82"/>
      <c r="P1723" s="82" t="s">
        <v>8612</v>
      </c>
      <c r="Q1723" s="86"/>
      <c r="R1723" s="82">
        <v>0</v>
      </c>
      <c r="S1723" s="86">
        <v>427836</v>
      </c>
      <c r="T1723" s="83">
        <v>45777</v>
      </c>
      <c r="U1723" s="82">
        <v>100</v>
      </c>
      <c r="V1723" s="82">
        <v>174238</v>
      </c>
      <c r="W1723" s="82" t="s">
        <v>4961</v>
      </c>
      <c r="X1723" s="82">
        <v>645.83879999999999</v>
      </c>
      <c r="Y1723" s="86">
        <v>138156551.03999999</v>
      </c>
      <c r="Z1723" s="86"/>
      <c r="AA1723" s="82">
        <v>529.15</v>
      </c>
      <c r="AB1723" s="86">
        <v>-1.29</v>
      </c>
      <c r="AC1723" s="86">
        <v>111740067.3</v>
      </c>
      <c r="AD1723" s="86">
        <v>111740067.3</v>
      </c>
      <c r="AE1723" s="86">
        <v>0</v>
      </c>
      <c r="AF1723" s="86">
        <v>-26416483.739999998</v>
      </c>
      <c r="AG1723" s="86">
        <v>-24961841.34</v>
      </c>
      <c r="AH1723" s="86">
        <v>-1454642.4</v>
      </c>
      <c r="AI1723" s="86"/>
      <c r="AJ1723" s="86">
        <v>14333328446.66</v>
      </c>
      <c r="AK1723" s="82">
        <v>0.77959999999999996</v>
      </c>
      <c r="AL1723" s="82" t="s">
        <v>8613</v>
      </c>
      <c r="AM1723" s="82" t="s">
        <v>4979</v>
      </c>
      <c r="AN1723" s="82">
        <v>74134</v>
      </c>
      <c r="AO1723" s="82" t="s">
        <v>8614</v>
      </c>
      <c r="AP1723" s="82"/>
      <c r="AQ1723" s="83">
        <v>45750</v>
      </c>
      <c r="AR1723" s="83"/>
      <c r="AS1723" s="82">
        <v>0</v>
      </c>
      <c r="AT1723" s="82"/>
      <c r="AU1723" s="83">
        <v>45777</v>
      </c>
      <c r="AV1723" s="82" t="s">
        <v>4979</v>
      </c>
      <c r="AW1723" s="82">
        <v>2</v>
      </c>
      <c r="AX1723" s="83"/>
      <c r="AY1723" s="82" t="s">
        <v>4963</v>
      </c>
      <c r="AZ1723" s="82">
        <v>1</v>
      </c>
      <c r="BA1723" s="82"/>
      <c r="BB1723" s="82"/>
      <c r="BC1723" s="87"/>
      <c r="BD1723" s="87"/>
      <c r="BE1723" s="87"/>
      <c r="BF1723" s="87"/>
      <c r="BG1723" s="82" t="s">
        <v>4888</v>
      </c>
      <c r="BH1723" s="82" t="s">
        <v>8948</v>
      </c>
      <c r="BI1723" s="82"/>
      <c r="BJ1723" s="82"/>
      <c r="BK1723" s="82"/>
      <c r="BL1723" s="86">
        <v>111740067.3</v>
      </c>
      <c r="BM1723" s="82">
        <v>0.77959999999999996</v>
      </c>
      <c r="BN1723" s="82" t="s">
        <v>4980</v>
      </c>
      <c r="BO1723" s="82"/>
      <c r="BP1723" s="88"/>
      <c r="BQ1723" s="88"/>
      <c r="BR1723" s="88"/>
      <c r="BS1723" s="82"/>
      <c r="BT1723" s="85"/>
    </row>
    <row r="1724" spans="1:72" hidden="1">
      <c r="A1724" s="82" t="s">
        <v>5177</v>
      </c>
      <c r="B1724" s="82" t="s">
        <v>5178</v>
      </c>
      <c r="C1724" s="82" t="s">
        <v>1822</v>
      </c>
      <c r="D1724" s="82" t="s">
        <v>3401</v>
      </c>
      <c r="E1724" s="82" t="s">
        <v>8957</v>
      </c>
      <c r="F1724" s="82" t="s">
        <v>4978</v>
      </c>
      <c r="G1724" s="83"/>
      <c r="H1724" s="84">
        <v>86929</v>
      </c>
      <c r="I1724" s="85"/>
      <c r="J1724" s="82">
        <v>781.95</v>
      </c>
      <c r="K1724" s="86">
        <v>0</v>
      </c>
      <c r="L1724" s="82"/>
      <c r="M1724" s="82"/>
      <c r="N1724" s="82"/>
      <c r="O1724" s="82"/>
      <c r="P1724" s="82" t="s">
        <v>5009</v>
      </c>
      <c r="Q1724" s="86"/>
      <c r="R1724" s="82">
        <v>0</v>
      </c>
      <c r="S1724" s="86">
        <v>86929</v>
      </c>
      <c r="T1724" s="83">
        <v>45777</v>
      </c>
      <c r="U1724" s="82">
        <v>100</v>
      </c>
      <c r="V1724" s="82">
        <v>141225</v>
      </c>
      <c r="W1724" s="82" t="s">
        <v>4961</v>
      </c>
      <c r="X1724" s="82">
        <v>1222.8281999999999</v>
      </c>
      <c r="Y1724" s="86">
        <v>106299229.41</v>
      </c>
      <c r="Z1724" s="86"/>
      <c r="AA1724" s="82">
        <v>793.3</v>
      </c>
      <c r="AB1724" s="86">
        <v>-1.43</v>
      </c>
      <c r="AC1724" s="86">
        <v>67974131.549999997</v>
      </c>
      <c r="AD1724" s="86">
        <v>67974131.549999997</v>
      </c>
      <c r="AE1724" s="86">
        <v>0</v>
      </c>
      <c r="AF1724" s="86">
        <v>-38325097.859999999</v>
      </c>
      <c r="AG1724" s="86">
        <v>-37338453.710000001</v>
      </c>
      <c r="AH1724" s="86">
        <v>-986644.15</v>
      </c>
      <c r="AI1724" s="86"/>
      <c r="AJ1724" s="86">
        <v>14333328446.66</v>
      </c>
      <c r="AK1724" s="82">
        <v>0.47420000000000001</v>
      </c>
      <c r="AL1724" s="82" t="s">
        <v>8958</v>
      </c>
      <c r="AM1724" s="82" t="s">
        <v>4979</v>
      </c>
      <c r="AN1724" s="82">
        <v>794361</v>
      </c>
      <c r="AO1724" s="82" t="s">
        <v>5010</v>
      </c>
      <c r="AP1724" s="82"/>
      <c r="AQ1724" s="83">
        <v>45526</v>
      </c>
      <c r="AR1724" s="83"/>
      <c r="AS1724" s="82">
        <v>0</v>
      </c>
      <c r="AT1724" s="82"/>
      <c r="AU1724" s="83">
        <v>45777</v>
      </c>
      <c r="AV1724" s="82" t="s">
        <v>4979</v>
      </c>
      <c r="AW1724" s="82">
        <v>1</v>
      </c>
      <c r="AX1724" s="83"/>
      <c r="AY1724" s="82" t="s">
        <v>4963</v>
      </c>
      <c r="AZ1724" s="82">
        <v>1</v>
      </c>
      <c r="BA1724" s="82"/>
      <c r="BB1724" s="82"/>
      <c r="BC1724" s="87"/>
      <c r="BD1724" s="87"/>
      <c r="BE1724" s="87"/>
      <c r="BF1724" s="87"/>
      <c r="BG1724" s="82" t="s">
        <v>4888</v>
      </c>
      <c r="BH1724" s="82" t="s">
        <v>8948</v>
      </c>
      <c r="BI1724" s="82"/>
      <c r="BJ1724" s="82"/>
      <c r="BK1724" s="82"/>
      <c r="BL1724" s="86">
        <v>67974131.549999997</v>
      </c>
      <c r="BM1724" s="82">
        <v>0.47420000000000001</v>
      </c>
      <c r="BN1724" s="82" t="s">
        <v>5011</v>
      </c>
      <c r="BO1724" s="82"/>
      <c r="BP1724" s="88"/>
      <c r="BQ1724" s="88"/>
      <c r="BR1724" s="88"/>
      <c r="BS1724" s="82"/>
      <c r="BT1724" s="85"/>
    </row>
    <row r="1725" spans="1:72" hidden="1">
      <c r="A1725" s="82" t="s">
        <v>5177</v>
      </c>
      <c r="B1725" s="82" t="s">
        <v>5178</v>
      </c>
      <c r="C1725" s="82" t="s">
        <v>21841</v>
      </c>
      <c r="D1725" s="82" t="s">
        <v>21842</v>
      </c>
      <c r="E1725" s="82" t="s">
        <v>4965</v>
      </c>
      <c r="F1725" s="82" t="s">
        <v>4966</v>
      </c>
      <c r="G1725" s="83">
        <v>45779</v>
      </c>
      <c r="H1725" s="84">
        <v>6171012.0710000005</v>
      </c>
      <c r="I1725" s="85"/>
      <c r="J1725" s="82">
        <v>99.98357</v>
      </c>
      <c r="K1725" s="86">
        <v>0</v>
      </c>
      <c r="L1725" s="82"/>
      <c r="M1725" s="82"/>
      <c r="N1725" s="82"/>
      <c r="O1725" s="82"/>
      <c r="P1725" s="82" t="s">
        <v>4967</v>
      </c>
      <c r="Q1725" s="86">
        <v>617101207.10000002</v>
      </c>
      <c r="R1725" s="82">
        <v>0.01</v>
      </c>
      <c r="S1725" s="86">
        <v>617101207.10000002</v>
      </c>
      <c r="T1725" s="83">
        <v>45777</v>
      </c>
      <c r="U1725" s="82">
        <v>247</v>
      </c>
      <c r="V1725" s="82">
        <v>178347</v>
      </c>
      <c r="W1725" s="82" t="s">
        <v>4961</v>
      </c>
      <c r="X1725" s="82">
        <v>99.967100000000002</v>
      </c>
      <c r="Y1725" s="86">
        <v>616898464.70000005</v>
      </c>
      <c r="Z1725" s="86">
        <v>616999835.88</v>
      </c>
      <c r="AA1725" s="82"/>
      <c r="AB1725" s="86"/>
      <c r="AC1725" s="86">
        <v>616999835.88</v>
      </c>
      <c r="AD1725" s="86">
        <v>616999835.88</v>
      </c>
      <c r="AE1725" s="86">
        <v>101371.18</v>
      </c>
      <c r="AF1725" s="86">
        <v>0</v>
      </c>
      <c r="AG1725" s="86"/>
      <c r="AH1725" s="86">
        <v>0</v>
      </c>
      <c r="AI1725" s="86"/>
      <c r="AJ1725" s="86">
        <v>14333328446.66</v>
      </c>
      <c r="AK1725" s="82">
        <v>4.3047000000000004</v>
      </c>
      <c r="AL1725" s="82" t="s">
        <v>21843</v>
      </c>
      <c r="AM1725" s="82"/>
      <c r="AN1725" s="82">
        <v>73640</v>
      </c>
      <c r="AO1725" s="82" t="s">
        <v>4967</v>
      </c>
      <c r="AP1725" s="82"/>
      <c r="AQ1725" s="83"/>
      <c r="AR1725" s="83"/>
      <c r="AS1725" s="82">
        <v>2</v>
      </c>
      <c r="AT1725" s="82"/>
      <c r="AU1725" s="83"/>
      <c r="AV1725" s="82" t="s">
        <v>4968</v>
      </c>
      <c r="AW1725" s="82">
        <v>100</v>
      </c>
      <c r="AX1725" s="83"/>
      <c r="AY1725" s="82" t="s">
        <v>4969</v>
      </c>
      <c r="AZ1725" s="82">
        <v>1</v>
      </c>
      <c r="BA1725" s="82"/>
      <c r="BB1725" s="82"/>
      <c r="BC1725" s="87"/>
      <c r="BD1725" s="87"/>
      <c r="BE1725" s="87"/>
      <c r="BF1725" s="87"/>
      <c r="BG1725" s="82" t="s">
        <v>4888</v>
      </c>
      <c r="BH1725" s="82" t="s">
        <v>8948</v>
      </c>
      <c r="BI1725" s="82"/>
      <c r="BJ1725" s="82"/>
      <c r="BK1725" s="82"/>
      <c r="BL1725" s="86">
        <v>616999835.88</v>
      </c>
      <c r="BM1725" s="82">
        <v>4.3047000000000004</v>
      </c>
      <c r="BN1725" s="82" t="s">
        <v>4967</v>
      </c>
      <c r="BO1725" s="82"/>
      <c r="BP1725" s="88"/>
      <c r="BQ1725" s="88"/>
      <c r="BR1725" s="88"/>
      <c r="BS1725" s="82"/>
      <c r="BT1725" s="85"/>
    </row>
    <row r="1726" spans="1:72" hidden="1">
      <c r="A1726" s="82" t="s">
        <v>5177</v>
      </c>
      <c r="B1726" s="82" t="s">
        <v>5178</v>
      </c>
      <c r="C1726" s="82"/>
      <c r="D1726" s="82"/>
      <c r="E1726" s="82"/>
      <c r="F1726" s="82" t="s">
        <v>4970</v>
      </c>
      <c r="G1726" s="83"/>
      <c r="H1726" s="84"/>
      <c r="I1726" s="85"/>
      <c r="J1726" s="82"/>
      <c r="K1726" s="86"/>
      <c r="L1726" s="82"/>
      <c r="M1726" s="82"/>
      <c r="N1726" s="82"/>
      <c r="O1726" s="82"/>
      <c r="P1726" s="82" t="s">
        <v>4971</v>
      </c>
      <c r="Q1726" s="86"/>
      <c r="R1726" s="82">
        <v>0</v>
      </c>
      <c r="S1726" s="86"/>
      <c r="T1726" s="83">
        <v>45777</v>
      </c>
      <c r="U1726" s="82"/>
      <c r="V1726" s="82"/>
      <c r="W1726" s="82"/>
      <c r="X1726" s="82"/>
      <c r="Y1726" s="86"/>
      <c r="Z1726" s="86"/>
      <c r="AA1726" s="82"/>
      <c r="AB1726" s="86"/>
      <c r="AC1726" s="86">
        <v>-42953043.520000003</v>
      </c>
      <c r="AD1726" s="86">
        <v>-42953043.520000003</v>
      </c>
      <c r="AE1726" s="86"/>
      <c r="AF1726" s="86"/>
      <c r="AG1726" s="86"/>
      <c r="AH1726" s="86">
        <v>0</v>
      </c>
      <c r="AI1726" s="86"/>
      <c r="AJ1726" s="86"/>
      <c r="AK1726" s="82">
        <v>-0.29980000000000001</v>
      </c>
      <c r="AL1726" s="82"/>
      <c r="AM1726" s="82"/>
      <c r="AN1726" s="82"/>
      <c r="AO1726" s="82" t="s">
        <v>4971</v>
      </c>
      <c r="AP1726" s="82"/>
      <c r="AQ1726" s="83"/>
      <c r="AR1726" s="83"/>
      <c r="AS1726" s="82"/>
      <c r="AT1726" s="82"/>
      <c r="AU1726" s="83"/>
      <c r="AV1726" s="82"/>
      <c r="AW1726" s="82"/>
      <c r="AX1726" s="83"/>
      <c r="AY1726" s="82" t="s">
        <v>4963</v>
      </c>
      <c r="AZ1726" s="82">
        <v>1</v>
      </c>
      <c r="BA1726" s="82"/>
      <c r="BB1726" s="82"/>
      <c r="BC1726" s="87"/>
      <c r="BD1726" s="87"/>
      <c r="BE1726" s="87"/>
      <c r="BF1726" s="87"/>
      <c r="BG1726" s="82" t="s">
        <v>4888</v>
      </c>
      <c r="BH1726" s="82" t="s">
        <v>8948</v>
      </c>
      <c r="BI1726" s="82"/>
      <c r="BJ1726" s="82"/>
      <c r="BK1726" s="82"/>
      <c r="BL1726" s="86">
        <v>-42953043.520000003</v>
      </c>
      <c r="BM1726" s="82">
        <v>-0.29980000000000001</v>
      </c>
      <c r="BN1726" s="82" t="s">
        <v>4971</v>
      </c>
      <c r="BO1726" s="82"/>
      <c r="BP1726" s="88"/>
      <c r="BQ1726" s="88"/>
      <c r="BR1726" s="88"/>
      <c r="BS1726" s="82"/>
      <c r="BT1726" s="85"/>
    </row>
    <row r="1727" spans="1:72" hidden="1">
      <c r="A1727" s="82" t="s">
        <v>5179</v>
      </c>
      <c r="B1727" s="82" t="s">
        <v>5180</v>
      </c>
      <c r="C1727" s="82" t="s">
        <v>41</v>
      </c>
      <c r="D1727" s="82" t="s">
        <v>5359</v>
      </c>
      <c r="E1727" s="82" t="s">
        <v>8959</v>
      </c>
      <c r="F1727" s="82" t="s">
        <v>4978</v>
      </c>
      <c r="G1727" s="83"/>
      <c r="H1727" s="84">
        <v>2163</v>
      </c>
      <c r="I1727" s="85"/>
      <c r="J1727" s="82">
        <v>5522.5</v>
      </c>
      <c r="K1727" s="86">
        <v>0</v>
      </c>
      <c r="L1727" s="82"/>
      <c r="M1727" s="82"/>
      <c r="N1727" s="82"/>
      <c r="O1727" s="82"/>
      <c r="P1727" s="82" t="s">
        <v>5039</v>
      </c>
      <c r="Q1727" s="86"/>
      <c r="R1727" s="82">
        <v>0</v>
      </c>
      <c r="S1727" s="86">
        <v>4326</v>
      </c>
      <c r="T1727" s="83">
        <v>45777</v>
      </c>
      <c r="U1727" s="82">
        <v>100</v>
      </c>
      <c r="V1727" s="82">
        <v>6432</v>
      </c>
      <c r="W1727" s="82" t="s">
        <v>4961</v>
      </c>
      <c r="X1727" s="82">
        <v>4834.5614999999998</v>
      </c>
      <c r="Y1727" s="86">
        <v>10457156.449999999</v>
      </c>
      <c r="Z1727" s="86"/>
      <c r="AA1727" s="82">
        <v>5583.5</v>
      </c>
      <c r="AB1727" s="86">
        <v>-1.0900000000000001</v>
      </c>
      <c r="AC1727" s="86">
        <v>11945167.5</v>
      </c>
      <c r="AD1727" s="86">
        <v>11945167.5</v>
      </c>
      <c r="AE1727" s="86">
        <v>0</v>
      </c>
      <c r="AF1727" s="86">
        <v>1488011.05</v>
      </c>
      <c r="AG1727" s="86">
        <v>1619954.05</v>
      </c>
      <c r="AH1727" s="86">
        <v>-131943</v>
      </c>
      <c r="AI1727" s="86"/>
      <c r="AJ1727" s="86">
        <v>937318028.07000005</v>
      </c>
      <c r="AK1727" s="82">
        <v>1.2744</v>
      </c>
      <c r="AL1727" s="82" t="s">
        <v>8960</v>
      </c>
      <c r="AM1727" s="82" t="s">
        <v>4979</v>
      </c>
      <c r="AN1727" s="82">
        <v>5960</v>
      </c>
      <c r="AO1727" s="82" t="s">
        <v>5041</v>
      </c>
      <c r="AP1727" s="82"/>
      <c r="AQ1727" s="83">
        <v>45526</v>
      </c>
      <c r="AR1727" s="83"/>
      <c r="AS1727" s="82">
        <v>0</v>
      </c>
      <c r="AT1727" s="82"/>
      <c r="AU1727" s="83">
        <v>45777</v>
      </c>
      <c r="AV1727" s="82" t="s">
        <v>4979</v>
      </c>
      <c r="AW1727" s="82">
        <v>2</v>
      </c>
      <c r="AX1727" s="83"/>
      <c r="AY1727" s="82" t="s">
        <v>4963</v>
      </c>
      <c r="AZ1727" s="82">
        <v>1</v>
      </c>
      <c r="BA1727" s="82"/>
      <c r="BB1727" s="82"/>
      <c r="BC1727" s="87"/>
      <c r="BD1727" s="87"/>
      <c r="BE1727" s="87"/>
      <c r="BF1727" s="87"/>
      <c r="BG1727" s="82" t="s">
        <v>4888</v>
      </c>
      <c r="BH1727" s="82" t="s">
        <v>8961</v>
      </c>
      <c r="BI1727" s="82"/>
      <c r="BJ1727" s="82"/>
      <c r="BK1727" s="82"/>
      <c r="BL1727" s="86">
        <v>11945167.5</v>
      </c>
      <c r="BM1727" s="82">
        <v>1.2744</v>
      </c>
      <c r="BN1727" s="82" t="s">
        <v>5002</v>
      </c>
      <c r="BO1727" s="82"/>
      <c r="BP1727" s="88"/>
      <c r="BQ1727" s="88"/>
      <c r="BR1727" s="88"/>
      <c r="BS1727" s="82"/>
      <c r="BT1727" s="85"/>
    </row>
    <row r="1728" spans="1:72" hidden="1">
      <c r="A1728" s="82" t="s">
        <v>5179</v>
      </c>
      <c r="B1728" s="82" t="s">
        <v>5180</v>
      </c>
      <c r="C1728" s="82" t="s">
        <v>67</v>
      </c>
      <c r="D1728" s="82" t="s">
        <v>8962</v>
      </c>
      <c r="E1728" s="82" t="s">
        <v>8963</v>
      </c>
      <c r="F1728" s="82" t="s">
        <v>4978</v>
      </c>
      <c r="G1728" s="83"/>
      <c r="H1728" s="84">
        <v>14859</v>
      </c>
      <c r="I1728" s="85"/>
      <c r="J1728" s="82">
        <v>899.65</v>
      </c>
      <c r="K1728" s="86">
        <v>0</v>
      </c>
      <c r="L1728" s="82"/>
      <c r="M1728" s="82"/>
      <c r="N1728" s="82"/>
      <c r="O1728" s="82"/>
      <c r="P1728" s="82" t="s">
        <v>9635</v>
      </c>
      <c r="Q1728" s="86"/>
      <c r="R1728" s="82">
        <v>0</v>
      </c>
      <c r="S1728" s="86">
        <v>148590</v>
      </c>
      <c r="T1728" s="83">
        <v>45777</v>
      </c>
      <c r="U1728" s="82">
        <v>100</v>
      </c>
      <c r="V1728" s="82">
        <v>48013</v>
      </c>
      <c r="W1728" s="82" t="s">
        <v>4961</v>
      </c>
      <c r="X1728" s="82">
        <v>827.27949999999998</v>
      </c>
      <c r="Y1728" s="86">
        <v>12292545.82</v>
      </c>
      <c r="Z1728" s="86"/>
      <c r="AA1728" s="82">
        <v>917.65</v>
      </c>
      <c r="AB1728" s="86">
        <v>-1.96</v>
      </c>
      <c r="AC1728" s="86">
        <v>13367899.35</v>
      </c>
      <c r="AD1728" s="86">
        <v>13367899.35</v>
      </c>
      <c r="AE1728" s="86">
        <v>0</v>
      </c>
      <c r="AF1728" s="86">
        <v>1075353.53</v>
      </c>
      <c r="AG1728" s="86">
        <v>1342815.53</v>
      </c>
      <c r="AH1728" s="86">
        <v>-267462</v>
      </c>
      <c r="AI1728" s="86"/>
      <c r="AJ1728" s="86">
        <v>937318028.07000005</v>
      </c>
      <c r="AK1728" s="82">
        <v>1.4261999999999999</v>
      </c>
      <c r="AL1728" s="82" t="s">
        <v>8964</v>
      </c>
      <c r="AM1728" s="82" t="s">
        <v>4979</v>
      </c>
      <c r="AN1728" s="82">
        <v>771771</v>
      </c>
      <c r="AO1728" s="82" t="s">
        <v>8309</v>
      </c>
      <c r="AP1728" s="82"/>
      <c r="AQ1728" s="83"/>
      <c r="AR1728" s="83"/>
      <c r="AS1728" s="82">
        <v>0</v>
      </c>
      <c r="AT1728" s="82"/>
      <c r="AU1728" s="83">
        <v>45777</v>
      </c>
      <c r="AV1728" s="82" t="s">
        <v>4979</v>
      </c>
      <c r="AW1728" s="82">
        <v>10</v>
      </c>
      <c r="AX1728" s="83"/>
      <c r="AY1728" s="82" t="s">
        <v>4963</v>
      </c>
      <c r="AZ1728" s="82">
        <v>1</v>
      </c>
      <c r="BA1728" s="82"/>
      <c r="BB1728" s="82"/>
      <c r="BC1728" s="87"/>
      <c r="BD1728" s="87"/>
      <c r="BE1728" s="87"/>
      <c r="BF1728" s="87"/>
      <c r="BG1728" s="82" t="s">
        <v>4888</v>
      </c>
      <c r="BH1728" s="82" t="s">
        <v>8961</v>
      </c>
      <c r="BI1728" s="82"/>
      <c r="BJ1728" s="82"/>
      <c r="BK1728" s="82"/>
      <c r="BL1728" s="86">
        <v>13367899.35</v>
      </c>
      <c r="BM1728" s="82">
        <v>1.4261999999999999</v>
      </c>
      <c r="BN1728" s="82" t="s">
        <v>8309</v>
      </c>
      <c r="BO1728" s="82"/>
      <c r="BP1728" s="88"/>
      <c r="BQ1728" s="88"/>
      <c r="BR1728" s="88"/>
      <c r="BS1728" s="82"/>
      <c r="BT1728" s="85"/>
    </row>
    <row r="1729" spans="1:72" hidden="1">
      <c r="A1729" s="82" t="s">
        <v>5179</v>
      </c>
      <c r="B1729" s="82" t="s">
        <v>5180</v>
      </c>
      <c r="C1729" s="82" t="s">
        <v>71</v>
      </c>
      <c r="D1729" s="82" t="s">
        <v>5286</v>
      </c>
      <c r="E1729" s="82" t="s">
        <v>8965</v>
      </c>
      <c r="F1729" s="82" t="s">
        <v>4978</v>
      </c>
      <c r="G1729" s="83"/>
      <c r="H1729" s="84">
        <v>12631</v>
      </c>
      <c r="I1729" s="85"/>
      <c r="J1729" s="82">
        <v>900.7</v>
      </c>
      <c r="K1729" s="86">
        <v>0</v>
      </c>
      <c r="L1729" s="82"/>
      <c r="M1729" s="82"/>
      <c r="N1729" s="82"/>
      <c r="O1729" s="82"/>
      <c r="P1729" s="82" t="s">
        <v>8308</v>
      </c>
      <c r="Q1729" s="86"/>
      <c r="R1729" s="82">
        <v>0</v>
      </c>
      <c r="S1729" s="86">
        <v>126310</v>
      </c>
      <c r="T1729" s="83">
        <v>45777</v>
      </c>
      <c r="U1729" s="82">
        <v>100</v>
      </c>
      <c r="V1729" s="82">
        <v>91548</v>
      </c>
      <c r="W1729" s="82" t="s">
        <v>4961</v>
      </c>
      <c r="X1729" s="82">
        <v>1110.1538</v>
      </c>
      <c r="Y1729" s="86">
        <v>14022352.85</v>
      </c>
      <c r="Z1729" s="86"/>
      <c r="AA1729" s="82">
        <v>922.4</v>
      </c>
      <c r="AB1729" s="86">
        <v>-2.35</v>
      </c>
      <c r="AC1729" s="86">
        <v>11376741.699999999</v>
      </c>
      <c r="AD1729" s="86">
        <v>11376741.699999999</v>
      </c>
      <c r="AE1729" s="86">
        <v>0</v>
      </c>
      <c r="AF1729" s="86">
        <v>-2645611.15</v>
      </c>
      <c r="AG1729" s="86">
        <v>-2371518.4500000002</v>
      </c>
      <c r="AH1729" s="86">
        <v>-274092.7</v>
      </c>
      <c r="AI1729" s="86"/>
      <c r="AJ1729" s="86">
        <v>937318028.07000005</v>
      </c>
      <c r="AK1729" s="82">
        <v>1.2138</v>
      </c>
      <c r="AL1729" s="82" t="s">
        <v>8966</v>
      </c>
      <c r="AM1729" s="82" t="s">
        <v>4979</v>
      </c>
      <c r="AN1729" s="82">
        <v>784345</v>
      </c>
      <c r="AO1729" s="82" t="s">
        <v>8309</v>
      </c>
      <c r="AP1729" s="82"/>
      <c r="AQ1729" s="83"/>
      <c r="AR1729" s="83"/>
      <c r="AS1729" s="82">
        <v>0</v>
      </c>
      <c r="AT1729" s="82"/>
      <c r="AU1729" s="83">
        <v>45777</v>
      </c>
      <c r="AV1729" s="82" t="s">
        <v>4979</v>
      </c>
      <c r="AW1729" s="82">
        <v>10</v>
      </c>
      <c r="AX1729" s="83"/>
      <c r="AY1729" s="82" t="s">
        <v>4963</v>
      </c>
      <c r="AZ1729" s="82">
        <v>1</v>
      </c>
      <c r="BA1729" s="82"/>
      <c r="BB1729" s="82"/>
      <c r="BC1729" s="87"/>
      <c r="BD1729" s="87"/>
      <c r="BE1729" s="87"/>
      <c r="BF1729" s="87"/>
      <c r="BG1729" s="82" t="s">
        <v>4888</v>
      </c>
      <c r="BH1729" s="82" t="s">
        <v>8961</v>
      </c>
      <c r="BI1729" s="82"/>
      <c r="BJ1729" s="82"/>
      <c r="BK1729" s="82"/>
      <c r="BL1729" s="86">
        <v>11376741.699999999</v>
      </c>
      <c r="BM1729" s="82">
        <v>1.2138</v>
      </c>
      <c r="BN1729" s="82" t="s">
        <v>8309</v>
      </c>
      <c r="BO1729" s="82"/>
      <c r="BP1729" s="88"/>
      <c r="BQ1729" s="88"/>
      <c r="BR1729" s="88"/>
      <c r="BS1729" s="82"/>
      <c r="BT1729" s="85"/>
    </row>
    <row r="1730" spans="1:72" hidden="1">
      <c r="A1730" s="82" t="s">
        <v>5179</v>
      </c>
      <c r="B1730" s="82" t="s">
        <v>5180</v>
      </c>
      <c r="C1730" s="82" t="s">
        <v>75</v>
      </c>
      <c r="D1730" s="82" t="s">
        <v>5309</v>
      </c>
      <c r="E1730" s="82" t="s">
        <v>8852</v>
      </c>
      <c r="F1730" s="82" t="s">
        <v>4978</v>
      </c>
      <c r="G1730" s="83"/>
      <c r="H1730" s="84">
        <v>32647</v>
      </c>
      <c r="I1730" s="85"/>
      <c r="J1730" s="82">
        <v>532.04999999999995</v>
      </c>
      <c r="K1730" s="86">
        <v>0</v>
      </c>
      <c r="L1730" s="82"/>
      <c r="M1730" s="82"/>
      <c r="N1730" s="82"/>
      <c r="O1730" s="82"/>
      <c r="P1730" s="82" t="s">
        <v>8493</v>
      </c>
      <c r="Q1730" s="86"/>
      <c r="R1730" s="82">
        <v>0</v>
      </c>
      <c r="S1730" s="86">
        <v>326470</v>
      </c>
      <c r="T1730" s="83">
        <v>45777</v>
      </c>
      <c r="U1730" s="82">
        <v>100</v>
      </c>
      <c r="V1730" s="82">
        <v>24662</v>
      </c>
      <c r="W1730" s="82" t="s">
        <v>4961</v>
      </c>
      <c r="X1730" s="82">
        <v>540.92930000000001</v>
      </c>
      <c r="Y1730" s="86">
        <v>17659718.399999999</v>
      </c>
      <c r="Z1730" s="86"/>
      <c r="AA1730" s="82">
        <v>548.65</v>
      </c>
      <c r="AB1730" s="86">
        <v>-3.03</v>
      </c>
      <c r="AC1730" s="86">
        <v>17369836.350000001</v>
      </c>
      <c r="AD1730" s="86">
        <v>17369836.350000001</v>
      </c>
      <c r="AE1730" s="86">
        <v>0</v>
      </c>
      <c r="AF1730" s="86">
        <v>-289882.05</v>
      </c>
      <c r="AG1730" s="86">
        <v>252058.15</v>
      </c>
      <c r="AH1730" s="86">
        <v>-541940.19999999995</v>
      </c>
      <c r="AI1730" s="86"/>
      <c r="AJ1730" s="86">
        <v>937318028.07000005</v>
      </c>
      <c r="AK1730" s="82">
        <v>1.8531</v>
      </c>
      <c r="AL1730" s="82" t="s">
        <v>8853</v>
      </c>
      <c r="AM1730" s="82" t="s">
        <v>4979</v>
      </c>
      <c r="AN1730" s="82">
        <v>75291</v>
      </c>
      <c r="AO1730" s="82" t="s">
        <v>8309</v>
      </c>
      <c r="AP1730" s="82"/>
      <c r="AQ1730" s="83"/>
      <c r="AR1730" s="83"/>
      <c r="AS1730" s="82">
        <v>0</v>
      </c>
      <c r="AT1730" s="82"/>
      <c r="AU1730" s="83">
        <v>45777</v>
      </c>
      <c r="AV1730" s="82" t="s">
        <v>4979</v>
      </c>
      <c r="AW1730" s="82">
        <v>10</v>
      </c>
      <c r="AX1730" s="83"/>
      <c r="AY1730" s="82" t="s">
        <v>4963</v>
      </c>
      <c r="AZ1730" s="82">
        <v>1</v>
      </c>
      <c r="BA1730" s="82"/>
      <c r="BB1730" s="82"/>
      <c r="BC1730" s="87"/>
      <c r="BD1730" s="87"/>
      <c r="BE1730" s="87"/>
      <c r="BF1730" s="87"/>
      <c r="BG1730" s="82" t="s">
        <v>4888</v>
      </c>
      <c r="BH1730" s="82" t="s">
        <v>8961</v>
      </c>
      <c r="BI1730" s="82"/>
      <c r="BJ1730" s="82"/>
      <c r="BK1730" s="82"/>
      <c r="BL1730" s="86">
        <v>17369836.350000001</v>
      </c>
      <c r="BM1730" s="82">
        <v>1.8531</v>
      </c>
      <c r="BN1730" s="82" t="s">
        <v>8309</v>
      </c>
      <c r="BO1730" s="82"/>
      <c r="BP1730" s="88"/>
      <c r="BQ1730" s="88"/>
      <c r="BR1730" s="88"/>
      <c r="BS1730" s="82"/>
      <c r="BT1730" s="85"/>
    </row>
    <row r="1731" spans="1:72" hidden="1">
      <c r="A1731" s="82" t="s">
        <v>5179</v>
      </c>
      <c r="B1731" s="82" t="s">
        <v>5180</v>
      </c>
      <c r="C1731" s="82" t="s">
        <v>158</v>
      </c>
      <c r="D1731" s="82" t="s">
        <v>5347</v>
      </c>
      <c r="E1731" s="82" t="s">
        <v>8969</v>
      </c>
      <c r="F1731" s="82" t="s">
        <v>4978</v>
      </c>
      <c r="G1731" s="83"/>
      <c r="H1731" s="84">
        <v>27557</v>
      </c>
      <c r="I1731" s="85"/>
      <c r="J1731" s="82">
        <v>539.70000000000005</v>
      </c>
      <c r="K1731" s="86">
        <v>0</v>
      </c>
      <c r="L1731" s="82"/>
      <c r="M1731" s="82"/>
      <c r="N1731" s="82"/>
      <c r="O1731" s="82"/>
      <c r="P1731" s="82" t="s">
        <v>5019</v>
      </c>
      <c r="Q1731" s="86"/>
      <c r="R1731" s="82">
        <v>0</v>
      </c>
      <c r="S1731" s="86">
        <v>55114</v>
      </c>
      <c r="T1731" s="83">
        <v>45777</v>
      </c>
      <c r="U1731" s="82">
        <v>100</v>
      </c>
      <c r="V1731" s="82">
        <v>6451</v>
      </c>
      <c r="W1731" s="82" t="s">
        <v>4961</v>
      </c>
      <c r="X1731" s="82">
        <v>394.04719999999998</v>
      </c>
      <c r="Y1731" s="86">
        <v>10858759.689999999</v>
      </c>
      <c r="Z1731" s="86"/>
      <c r="AA1731" s="82">
        <v>533.95000000000005</v>
      </c>
      <c r="AB1731" s="86">
        <v>1.08</v>
      </c>
      <c r="AC1731" s="86">
        <v>14872512.9</v>
      </c>
      <c r="AD1731" s="86">
        <v>14872512.9</v>
      </c>
      <c r="AE1731" s="86">
        <v>0</v>
      </c>
      <c r="AF1731" s="86">
        <v>4013753.21</v>
      </c>
      <c r="AG1731" s="86">
        <v>3855300.46</v>
      </c>
      <c r="AH1731" s="86">
        <v>158452.75</v>
      </c>
      <c r="AI1731" s="86"/>
      <c r="AJ1731" s="86">
        <v>937318028.07000005</v>
      </c>
      <c r="AK1731" s="82">
        <v>1.5867</v>
      </c>
      <c r="AL1731" s="82" t="s">
        <v>8970</v>
      </c>
      <c r="AM1731" s="82" t="s">
        <v>4979</v>
      </c>
      <c r="AN1731" s="82">
        <v>8541</v>
      </c>
      <c r="AO1731" s="82" t="s">
        <v>5019</v>
      </c>
      <c r="AP1731" s="82"/>
      <c r="AQ1731" s="83">
        <v>45456</v>
      </c>
      <c r="AR1731" s="83"/>
      <c r="AS1731" s="82">
        <v>0</v>
      </c>
      <c r="AT1731" s="82"/>
      <c r="AU1731" s="83">
        <v>45777</v>
      </c>
      <c r="AV1731" s="82" t="s">
        <v>4979</v>
      </c>
      <c r="AW1731" s="82">
        <v>2</v>
      </c>
      <c r="AX1731" s="83"/>
      <c r="AY1731" s="82" t="s">
        <v>4963</v>
      </c>
      <c r="AZ1731" s="82">
        <v>1</v>
      </c>
      <c r="BA1731" s="82"/>
      <c r="BB1731" s="82"/>
      <c r="BC1731" s="87"/>
      <c r="BD1731" s="87"/>
      <c r="BE1731" s="87"/>
      <c r="BF1731" s="87"/>
      <c r="BG1731" s="82" t="s">
        <v>4888</v>
      </c>
      <c r="BH1731" s="82" t="s">
        <v>8961</v>
      </c>
      <c r="BI1731" s="82"/>
      <c r="BJ1731" s="82"/>
      <c r="BK1731" s="82"/>
      <c r="BL1731" s="86">
        <v>14872512.9</v>
      </c>
      <c r="BM1731" s="82">
        <v>1.5867</v>
      </c>
      <c r="BN1731" s="82" t="s">
        <v>5020</v>
      </c>
      <c r="BO1731" s="82"/>
      <c r="BP1731" s="88"/>
      <c r="BQ1731" s="88"/>
      <c r="BR1731" s="88"/>
      <c r="BS1731" s="82"/>
      <c r="BT1731" s="85"/>
    </row>
    <row r="1732" spans="1:72" hidden="1">
      <c r="A1732" s="82" t="s">
        <v>5179</v>
      </c>
      <c r="B1732" s="82" t="s">
        <v>5180</v>
      </c>
      <c r="C1732" s="82" t="s">
        <v>750</v>
      </c>
      <c r="D1732" s="82" t="s">
        <v>5296</v>
      </c>
      <c r="E1732" s="82" t="s">
        <v>8810</v>
      </c>
      <c r="F1732" s="82" t="s">
        <v>4978</v>
      </c>
      <c r="G1732" s="83"/>
      <c r="H1732" s="84">
        <v>6105</v>
      </c>
      <c r="I1732" s="85"/>
      <c r="J1732" s="82">
        <v>4199.8999999999996</v>
      </c>
      <c r="K1732" s="86">
        <v>0</v>
      </c>
      <c r="L1732" s="82"/>
      <c r="M1732" s="82"/>
      <c r="N1732" s="82"/>
      <c r="O1732" s="82"/>
      <c r="P1732" s="82" t="s">
        <v>8367</v>
      </c>
      <c r="Q1732" s="86"/>
      <c r="R1732" s="82">
        <v>0</v>
      </c>
      <c r="S1732" s="86">
        <v>61050</v>
      </c>
      <c r="T1732" s="83">
        <v>45777</v>
      </c>
      <c r="U1732" s="82">
        <v>100</v>
      </c>
      <c r="V1732" s="82">
        <v>76210</v>
      </c>
      <c r="W1732" s="82" t="s">
        <v>4961</v>
      </c>
      <c r="X1732" s="82">
        <v>3467.5194000000001</v>
      </c>
      <c r="Y1732" s="86">
        <v>21169206.140000001</v>
      </c>
      <c r="Z1732" s="86"/>
      <c r="AA1732" s="82">
        <v>4310</v>
      </c>
      <c r="AB1732" s="86">
        <v>-2.5499999999999998</v>
      </c>
      <c r="AC1732" s="86">
        <v>25640389.5</v>
      </c>
      <c r="AD1732" s="86">
        <v>25640389.5</v>
      </c>
      <c r="AE1732" s="86">
        <v>0</v>
      </c>
      <c r="AF1732" s="86">
        <v>4471183.3600000003</v>
      </c>
      <c r="AG1732" s="86">
        <v>5143343.8600000003</v>
      </c>
      <c r="AH1732" s="86">
        <v>-672160.5</v>
      </c>
      <c r="AI1732" s="86"/>
      <c r="AJ1732" s="86">
        <v>937318028.07000005</v>
      </c>
      <c r="AK1732" s="82">
        <v>2.7355</v>
      </c>
      <c r="AL1732" s="82" t="s">
        <v>8811</v>
      </c>
      <c r="AM1732" s="82" t="s">
        <v>4979</v>
      </c>
      <c r="AN1732" s="82">
        <v>779969</v>
      </c>
      <c r="AO1732" s="82" t="s">
        <v>5010</v>
      </c>
      <c r="AP1732" s="82"/>
      <c r="AQ1732" s="83"/>
      <c r="AR1732" s="83"/>
      <c r="AS1732" s="82">
        <v>0</v>
      </c>
      <c r="AT1732" s="82"/>
      <c r="AU1732" s="83">
        <v>45777</v>
      </c>
      <c r="AV1732" s="82" t="s">
        <v>4979</v>
      </c>
      <c r="AW1732" s="82">
        <v>10</v>
      </c>
      <c r="AX1732" s="83"/>
      <c r="AY1732" s="82" t="s">
        <v>4963</v>
      </c>
      <c r="AZ1732" s="82">
        <v>1</v>
      </c>
      <c r="BA1732" s="82"/>
      <c r="BB1732" s="82"/>
      <c r="BC1732" s="87"/>
      <c r="BD1732" s="87"/>
      <c r="BE1732" s="87"/>
      <c r="BF1732" s="87"/>
      <c r="BG1732" s="82" t="s">
        <v>4888</v>
      </c>
      <c r="BH1732" s="82" t="s">
        <v>8961</v>
      </c>
      <c r="BI1732" s="82"/>
      <c r="BJ1732" s="82"/>
      <c r="BK1732" s="82"/>
      <c r="BL1732" s="86">
        <v>25640389.5</v>
      </c>
      <c r="BM1732" s="82">
        <v>2.7355</v>
      </c>
      <c r="BN1732" s="82" t="s">
        <v>5011</v>
      </c>
      <c r="BO1732" s="82"/>
      <c r="BP1732" s="88"/>
      <c r="BQ1732" s="88"/>
      <c r="BR1732" s="88"/>
      <c r="BS1732" s="82"/>
      <c r="BT1732" s="85"/>
    </row>
    <row r="1733" spans="1:72" hidden="1">
      <c r="A1733" s="82" t="s">
        <v>5179</v>
      </c>
      <c r="B1733" s="82" t="s">
        <v>5180</v>
      </c>
      <c r="C1733" s="82" t="s">
        <v>343</v>
      </c>
      <c r="D1733" s="82" t="s">
        <v>8971</v>
      </c>
      <c r="E1733" s="82" t="s">
        <v>8972</v>
      </c>
      <c r="F1733" s="82" t="s">
        <v>4978</v>
      </c>
      <c r="G1733" s="83"/>
      <c r="H1733" s="84">
        <v>1789</v>
      </c>
      <c r="I1733" s="85"/>
      <c r="J1733" s="82">
        <v>11973</v>
      </c>
      <c r="K1733" s="86">
        <v>0</v>
      </c>
      <c r="L1733" s="82"/>
      <c r="M1733" s="82"/>
      <c r="N1733" s="82"/>
      <c r="O1733" s="82"/>
      <c r="P1733" s="82" t="s">
        <v>8433</v>
      </c>
      <c r="Q1733" s="86"/>
      <c r="R1733" s="82">
        <v>0</v>
      </c>
      <c r="S1733" s="86">
        <v>17890</v>
      </c>
      <c r="T1733" s="83">
        <v>45777</v>
      </c>
      <c r="U1733" s="82">
        <v>100</v>
      </c>
      <c r="V1733" s="82">
        <v>6482</v>
      </c>
      <c r="W1733" s="82" t="s">
        <v>4961</v>
      </c>
      <c r="X1733" s="82">
        <v>10413.5195</v>
      </c>
      <c r="Y1733" s="86">
        <v>18629786.41</v>
      </c>
      <c r="Z1733" s="86"/>
      <c r="AA1733" s="82">
        <v>12316</v>
      </c>
      <c r="AB1733" s="86">
        <v>-2.79</v>
      </c>
      <c r="AC1733" s="86">
        <v>21419697</v>
      </c>
      <c r="AD1733" s="86">
        <v>21419697</v>
      </c>
      <c r="AE1733" s="86">
        <v>0</v>
      </c>
      <c r="AF1733" s="86">
        <v>2789910.59</v>
      </c>
      <c r="AG1733" s="86">
        <v>3403537.59</v>
      </c>
      <c r="AH1733" s="86">
        <v>-613627</v>
      </c>
      <c r="AI1733" s="86"/>
      <c r="AJ1733" s="86">
        <v>937318028.07000005</v>
      </c>
      <c r="AK1733" s="82">
        <v>2.2852000000000001</v>
      </c>
      <c r="AL1733" s="82" t="s">
        <v>8973</v>
      </c>
      <c r="AM1733" s="82" t="s">
        <v>4979</v>
      </c>
      <c r="AN1733" s="82">
        <v>6171</v>
      </c>
      <c r="AO1733" s="82" t="s">
        <v>8280</v>
      </c>
      <c r="AP1733" s="82"/>
      <c r="AQ1733" s="83">
        <v>45559</v>
      </c>
      <c r="AR1733" s="83"/>
      <c r="AS1733" s="82">
        <v>0</v>
      </c>
      <c r="AT1733" s="82"/>
      <c r="AU1733" s="83">
        <v>45777</v>
      </c>
      <c r="AV1733" s="82" t="s">
        <v>4979</v>
      </c>
      <c r="AW1733" s="82">
        <v>10</v>
      </c>
      <c r="AX1733" s="83"/>
      <c r="AY1733" s="82" t="s">
        <v>4963</v>
      </c>
      <c r="AZ1733" s="82">
        <v>1</v>
      </c>
      <c r="BA1733" s="82"/>
      <c r="BB1733" s="82"/>
      <c r="BC1733" s="87"/>
      <c r="BD1733" s="87"/>
      <c r="BE1733" s="87"/>
      <c r="BF1733" s="87"/>
      <c r="BG1733" s="82" t="s">
        <v>4888</v>
      </c>
      <c r="BH1733" s="82" t="s">
        <v>8961</v>
      </c>
      <c r="BI1733" s="82"/>
      <c r="BJ1733" s="82"/>
      <c r="BK1733" s="82"/>
      <c r="BL1733" s="86">
        <v>21419697</v>
      </c>
      <c r="BM1733" s="82">
        <v>2.2852000000000001</v>
      </c>
      <c r="BN1733" s="82" t="s">
        <v>4964</v>
      </c>
      <c r="BO1733" s="82"/>
      <c r="BP1733" s="88"/>
      <c r="BQ1733" s="88"/>
      <c r="BR1733" s="88"/>
      <c r="BS1733" s="82"/>
      <c r="BT1733" s="85"/>
    </row>
    <row r="1734" spans="1:72" hidden="1">
      <c r="A1734" s="82" t="s">
        <v>5179</v>
      </c>
      <c r="B1734" s="82" t="s">
        <v>5180</v>
      </c>
      <c r="C1734" s="82" t="s">
        <v>12193</v>
      </c>
      <c r="D1734" s="82" t="s">
        <v>21632</v>
      </c>
      <c r="E1734" s="82" t="s">
        <v>10011</v>
      </c>
      <c r="F1734" s="82" t="s">
        <v>4978</v>
      </c>
      <c r="G1734" s="83"/>
      <c r="H1734" s="84">
        <v>38568</v>
      </c>
      <c r="I1734" s="85"/>
      <c r="J1734" s="82">
        <v>122</v>
      </c>
      <c r="K1734" s="86">
        <v>0</v>
      </c>
      <c r="L1734" s="82"/>
      <c r="M1734" s="82"/>
      <c r="N1734" s="82"/>
      <c r="O1734" s="82"/>
      <c r="P1734" s="82" t="s">
        <v>8365</v>
      </c>
      <c r="Q1734" s="86"/>
      <c r="R1734" s="82">
        <v>0</v>
      </c>
      <c r="S1734" s="86">
        <v>385680</v>
      </c>
      <c r="T1734" s="83">
        <v>45777</v>
      </c>
      <c r="U1734" s="82">
        <v>100</v>
      </c>
      <c r="V1734" s="82">
        <v>174083</v>
      </c>
      <c r="W1734" s="82" t="s">
        <v>4961</v>
      </c>
      <c r="X1734" s="82">
        <v>125.2405</v>
      </c>
      <c r="Y1734" s="86">
        <v>4830277.17</v>
      </c>
      <c r="Z1734" s="86"/>
      <c r="AA1734" s="82">
        <v>123.5</v>
      </c>
      <c r="AB1734" s="86">
        <v>-1.21</v>
      </c>
      <c r="AC1734" s="86">
        <v>4705296</v>
      </c>
      <c r="AD1734" s="86">
        <v>4705296</v>
      </c>
      <c r="AE1734" s="86">
        <v>0</v>
      </c>
      <c r="AF1734" s="86">
        <v>-124981.17</v>
      </c>
      <c r="AG1734" s="86">
        <v>-67129.17</v>
      </c>
      <c r="AH1734" s="86">
        <v>-57852</v>
      </c>
      <c r="AI1734" s="86"/>
      <c r="AJ1734" s="86">
        <v>937318028.07000005</v>
      </c>
      <c r="AK1734" s="82">
        <v>0.502</v>
      </c>
      <c r="AL1734" s="82" t="s">
        <v>21633</v>
      </c>
      <c r="AM1734" s="82" t="s">
        <v>4979</v>
      </c>
      <c r="AN1734" s="82">
        <v>784154</v>
      </c>
      <c r="AO1734" s="82" t="s">
        <v>8280</v>
      </c>
      <c r="AP1734" s="82"/>
      <c r="AQ1734" s="83"/>
      <c r="AR1734" s="83"/>
      <c r="AS1734" s="82">
        <v>0</v>
      </c>
      <c r="AT1734" s="82"/>
      <c r="AU1734" s="83">
        <v>45777</v>
      </c>
      <c r="AV1734" s="82" t="s">
        <v>4979</v>
      </c>
      <c r="AW1734" s="82">
        <v>10</v>
      </c>
      <c r="AX1734" s="83"/>
      <c r="AY1734" s="82" t="s">
        <v>4963</v>
      </c>
      <c r="AZ1734" s="82">
        <v>1</v>
      </c>
      <c r="BA1734" s="82"/>
      <c r="BB1734" s="82"/>
      <c r="BC1734" s="87"/>
      <c r="BD1734" s="87"/>
      <c r="BE1734" s="87"/>
      <c r="BF1734" s="87"/>
      <c r="BG1734" s="82" t="s">
        <v>4888</v>
      </c>
      <c r="BH1734" s="82" t="s">
        <v>8961</v>
      </c>
      <c r="BI1734" s="82"/>
      <c r="BJ1734" s="82"/>
      <c r="BK1734" s="82"/>
      <c r="BL1734" s="86">
        <v>4705296</v>
      </c>
      <c r="BM1734" s="82">
        <v>0.502</v>
      </c>
      <c r="BN1734" s="82" t="s">
        <v>4964</v>
      </c>
      <c r="BO1734" s="82"/>
      <c r="BP1734" s="88"/>
      <c r="BQ1734" s="88"/>
      <c r="BR1734" s="88"/>
      <c r="BS1734" s="82"/>
      <c r="BT1734" s="85"/>
    </row>
    <row r="1735" spans="1:72" hidden="1">
      <c r="A1735" s="82" t="s">
        <v>5179</v>
      </c>
      <c r="B1735" s="82" t="s">
        <v>5180</v>
      </c>
      <c r="C1735" s="82" t="s">
        <v>369</v>
      </c>
      <c r="D1735" s="82" t="s">
        <v>3368</v>
      </c>
      <c r="E1735" s="82" t="s">
        <v>4972</v>
      </c>
      <c r="F1735" s="82" t="s">
        <v>4978</v>
      </c>
      <c r="G1735" s="83"/>
      <c r="H1735" s="84">
        <v>76633</v>
      </c>
      <c r="I1735" s="85"/>
      <c r="J1735" s="82">
        <v>249.93</v>
      </c>
      <c r="K1735" s="86">
        <v>0</v>
      </c>
      <c r="L1735" s="82"/>
      <c r="M1735" s="82"/>
      <c r="N1735" s="82"/>
      <c r="O1735" s="82"/>
      <c r="P1735" s="82" t="s">
        <v>4973</v>
      </c>
      <c r="Q1735" s="86"/>
      <c r="R1735" s="82">
        <v>0</v>
      </c>
      <c r="S1735" s="86">
        <v>153266</v>
      </c>
      <c r="T1735" s="83">
        <v>45777</v>
      </c>
      <c r="U1735" s="82">
        <v>100</v>
      </c>
      <c r="V1735" s="82">
        <v>6486</v>
      </c>
      <c r="W1735" s="82" t="s">
        <v>4961</v>
      </c>
      <c r="X1735" s="82">
        <v>147.28919999999999</v>
      </c>
      <c r="Y1735" s="86">
        <v>11287209.76</v>
      </c>
      <c r="Z1735" s="86"/>
      <c r="AA1735" s="82">
        <v>253.22</v>
      </c>
      <c r="AB1735" s="86">
        <v>-1.3</v>
      </c>
      <c r="AC1735" s="86">
        <v>19152885.690000001</v>
      </c>
      <c r="AD1735" s="86">
        <v>19152885.690000001</v>
      </c>
      <c r="AE1735" s="86">
        <v>0</v>
      </c>
      <c r="AF1735" s="86">
        <v>7865675.9299999997</v>
      </c>
      <c r="AG1735" s="86">
        <v>8117798.5</v>
      </c>
      <c r="AH1735" s="86">
        <v>-252122.57</v>
      </c>
      <c r="AI1735" s="86"/>
      <c r="AJ1735" s="86">
        <v>937318028.07000005</v>
      </c>
      <c r="AK1735" s="82">
        <v>2.0434000000000001</v>
      </c>
      <c r="AL1735" s="82" t="s">
        <v>5001</v>
      </c>
      <c r="AM1735" s="82" t="s">
        <v>4979</v>
      </c>
      <c r="AN1735" s="82">
        <v>6194</v>
      </c>
      <c r="AO1735" s="82" t="s">
        <v>4962</v>
      </c>
      <c r="AP1735" s="82"/>
      <c r="AQ1735" s="83">
        <v>45470</v>
      </c>
      <c r="AR1735" s="83"/>
      <c r="AS1735" s="82">
        <v>0</v>
      </c>
      <c r="AT1735" s="82"/>
      <c r="AU1735" s="83">
        <v>45777</v>
      </c>
      <c r="AV1735" s="82" t="s">
        <v>4979</v>
      </c>
      <c r="AW1735" s="82">
        <v>2</v>
      </c>
      <c r="AX1735" s="83"/>
      <c r="AY1735" s="82" t="s">
        <v>4963</v>
      </c>
      <c r="AZ1735" s="82">
        <v>1</v>
      </c>
      <c r="BA1735" s="82"/>
      <c r="BB1735" s="82"/>
      <c r="BC1735" s="87"/>
      <c r="BD1735" s="87"/>
      <c r="BE1735" s="87"/>
      <c r="BF1735" s="87"/>
      <c r="BG1735" s="82" t="s">
        <v>4888</v>
      </c>
      <c r="BH1735" s="82" t="s">
        <v>8961</v>
      </c>
      <c r="BI1735" s="82"/>
      <c r="BJ1735" s="82"/>
      <c r="BK1735" s="82"/>
      <c r="BL1735" s="86">
        <v>19152885.690000001</v>
      </c>
      <c r="BM1735" s="82">
        <v>2.0434000000000001</v>
      </c>
      <c r="BN1735" s="82" t="s">
        <v>4964</v>
      </c>
      <c r="BO1735" s="82"/>
      <c r="BP1735" s="88"/>
      <c r="BQ1735" s="88"/>
      <c r="BR1735" s="88"/>
      <c r="BS1735" s="82"/>
      <c r="BT1735" s="85"/>
    </row>
    <row r="1736" spans="1:72" hidden="1">
      <c r="A1736" s="82" t="s">
        <v>5179</v>
      </c>
      <c r="B1736" s="82" t="s">
        <v>5180</v>
      </c>
      <c r="C1736" s="82" t="s">
        <v>477</v>
      </c>
      <c r="D1736" s="82" t="s">
        <v>8517</v>
      </c>
      <c r="E1736" s="82" t="s">
        <v>8518</v>
      </c>
      <c r="F1736" s="82" t="s">
        <v>4978</v>
      </c>
      <c r="G1736" s="83"/>
      <c r="H1736" s="84">
        <v>80494</v>
      </c>
      <c r="I1736" s="85"/>
      <c r="J1736" s="82">
        <v>310.05</v>
      </c>
      <c r="K1736" s="86">
        <v>0</v>
      </c>
      <c r="L1736" s="82"/>
      <c r="M1736" s="82"/>
      <c r="N1736" s="82"/>
      <c r="O1736" s="82"/>
      <c r="P1736" s="82" t="s">
        <v>8294</v>
      </c>
      <c r="Q1736" s="86"/>
      <c r="R1736" s="82">
        <v>0</v>
      </c>
      <c r="S1736" s="86">
        <v>804940</v>
      </c>
      <c r="T1736" s="83">
        <v>45777</v>
      </c>
      <c r="U1736" s="82">
        <v>100</v>
      </c>
      <c r="V1736" s="82">
        <v>6493</v>
      </c>
      <c r="W1736" s="82" t="s">
        <v>4961</v>
      </c>
      <c r="X1736" s="82">
        <v>276.26589999999999</v>
      </c>
      <c r="Y1736" s="86">
        <v>22237751.199999999</v>
      </c>
      <c r="Z1736" s="86"/>
      <c r="AA1736" s="82">
        <v>311.7</v>
      </c>
      <c r="AB1736" s="86">
        <v>-0.53</v>
      </c>
      <c r="AC1736" s="86">
        <v>24957164.699999999</v>
      </c>
      <c r="AD1736" s="86">
        <v>24957164.699999999</v>
      </c>
      <c r="AE1736" s="86">
        <v>0</v>
      </c>
      <c r="AF1736" s="86">
        <v>2719413.5</v>
      </c>
      <c r="AG1736" s="86">
        <v>2852228.6</v>
      </c>
      <c r="AH1736" s="86">
        <v>-132815.1</v>
      </c>
      <c r="AI1736" s="86"/>
      <c r="AJ1736" s="86">
        <v>937318028.07000005</v>
      </c>
      <c r="AK1736" s="82">
        <v>2.6625999999999999</v>
      </c>
      <c r="AL1736" s="82" t="s">
        <v>8519</v>
      </c>
      <c r="AM1736" s="82" t="s">
        <v>4979</v>
      </c>
      <c r="AN1736" s="82">
        <v>6248</v>
      </c>
      <c r="AO1736" s="82" t="s">
        <v>8295</v>
      </c>
      <c r="AP1736" s="82"/>
      <c r="AQ1736" s="83"/>
      <c r="AR1736" s="83"/>
      <c r="AS1736" s="82">
        <v>0</v>
      </c>
      <c r="AT1736" s="82"/>
      <c r="AU1736" s="83">
        <v>45777</v>
      </c>
      <c r="AV1736" s="82" t="s">
        <v>4979</v>
      </c>
      <c r="AW1736" s="82">
        <v>10</v>
      </c>
      <c r="AX1736" s="83"/>
      <c r="AY1736" s="82" t="s">
        <v>4963</v>
      </c>
      <c r="AZ1736" s="82">
        <v>1</v>
      </c>
      <c r="BA1736" s="82"/>
      <c r="BB1736" s="82"/>
      <c r="BC1736" s="87"/>
      <c r="BD1736" s="87"/>
      <c r="BE1736" s="87"/>
      <c r="BF1736" s="87"/>
      <c r="BG1736" s="82" t="s">
        <v>4888</v>
      </c>
      <c r="BH1736" s="82" t="s">
        <v>8961</v>
      </c>
      <c r="BI1736" s="82"/>
      <c r="BJ1736" s="82"/>
      <c r="BK1736" s="82"/>
      <c r="BL1736" s="86">
        <v>24957164.699999999</v>
      </c>
      <c r="BM1736" s="82">
        <v>2.6625999999999999</v>
      </c>
      <c r="BN1736" s="82" t="s">
        <v>4975</v>
      </c>
      <c r="BO1736" s="82"/>
      <c r="BP1736" s="88"/>
      <c r="BQ1736" s="88"/>
      <c r="BR1736" s="88"/>
      <c r="BS1736" s="82"/>
      <c r="BT1736" s="85"/>
    </row>
    <row r="1737" spans="1:72" hidden="1">
      <c r="A1737" s="82" t="s">
        <v>5179</v>
      </c>
      <c r="B1737" s="82" t="s">
        <v>5180</v>
      </c>
      <c r="C1737" s="82" t="s">
        <v>475</v>
      </c>
      <c r="D1737" s="82" t="s">
        <v>3381</v>
      </c>
      <c r="E1737" s="82" t="s">
        <v>8812</v>
      </c>
      <c r="F1737" s="82" t="s">
        <v>4978</v>
      </c>
      <c r="G1737" s="83"/>
      <c r="H1737" s="84">
        <v>359</v>
      </c>
      <c r="I1737" s="85"/>
      <c r="J1737" s="82">
        <v>29455</v>
      </c>
      <c r="K1737" s="86">
        <v>0</v>
      </c>
      <c r="L1737" s="82"/>
      <c r="M1737" s="82"/>
      <c r="N1737" s="82"/>
      <c r="O1737" s="82"/>
      <c r="P1737" s="82" t="s">
        <v>5003</v>
      </c>
      <c r="Q1737" s="86"/>
      <c r="R1737" s="82">
        <v>0</v>
      </c>
      <c r="S1737" s="86">
        <v>3590</v>
      </c>
      <c r="T1737" s="83">
        <v>45777</v>
      </c>
      <c r="U1737" s="82">
        <v>100</v>
      </c>
      <c r="V1737" s="82">
        <v>16112</v>
      </c>
      <c r="W1737" s="82" t="s">
        <v>4961</v>
      </c>
      <c r="X1737" s="82">
        <v>23295.795699999999</v>
      </c>
      <c r="Y1737" s="86">
        <v>8363190.6500000004</v>
      </c>
      <c r="Z1737" s="86"/>
      <c r="AA1737" s="82">
        <v>29165</v>
      </c>
      <c r="AB1737" s="86">
        <v>0.99</v>
      </c>
      <c r="AC1737" s="86">
        <v>10574345</v>
      </c>
      <c r="AD1737" s="86">
        <v>10574345</v>
      </c>
      <c r="AE1737" s="86">
        <v>0</v>
      </c>
      <c r="AF1737" s="86">
        <v>2211154.35</v>
      </c>
      <c r="AG1737" s="86">
        <v>2107044.35</v>
      </c>
      <c r="AH1737" s="86">
        <v>104110</v>
      </c>
      <c r="AI1737" s="86"/>
      <c r="AJ1737" s="86">
        <v>937318028.07000005</v>
      </c>
      <c r="AK1737" s="82">
        <v>1.1281000000000001</v>
      </c>
      <c r="AL1737" s="82" t="s">
        <v>8974</v>
      </c>
      <c r="AM1737" s="82" t="s">
        <v>4979</v>
      </c>
      <c r="AN1737" s="82">
        <v>73458</v>
      </c>
      <c r="AO1737" s="82" t="s">
        <v>5004</v>
      </c>
      <c r="AP1737" s="82"/>
      <c r="AQ1737" s="83">
        <v>45491</v>
      </c>
      <c r="AR1737" s="83"/>
      <c r="AS1737" s="82">
        <v>0</v>
      </c>
      <c r="AT1737" s="82"/>
      <c r="AU1737" s="83">
        <v>45777</v>
      </c>
      <c r="AV1737" s="82" t="s">
        <v>4979</v>
      </c>
      <c r="AW1737" s="82">
        <v>10</v>
      </c>
      <c r="AX1737" s="83"/>
      <c r="AY1737" s="82" t="s">
        <v>4963</v>
      </c>
      <c r="AZ1737" s="82">
        <v>1</v>
      </c>
      <c r="BA1737" s="82"/>
      <c r="BB1737" s="82"/>
      <c r="BC1737" s="87"/>
      <c r="BD1737" s="87"/>
      <c r="BE1737" s="87"/>
      <c r="BF1737" s="87"/>
      <c r="BG1737" s="82" t="s">
        <v>4888</v>
      </c>
      <c r="BH1737" s="82" t="s">
        <v>8961</v>
      </c>
      <c r="BI1737" s="82"/>
      <c r="BJ1737" s="82"/>
      <c r="BK1737" s="82"/>
      <c r="BL1737" s="86">
        <v>10574345</v>
      </c>
      <c r="BM1737" s="82">
        <v>1.1281000000000001</v>
      </c>
      <c r="BN1737" s="82" t="s">
        <v>4984</v>
      </c>
      <c r="BO1737" s="82"/>
      <c r="BP1737" s="88"/>
      <c r="BQ1737" s="88"/>
      <c r="BR1737" s="88"/>
      <c r="BS1737" s="82"/>
      <c r="BT1737" s="85"/>
    </row>
    <row r="1738" spans="1:72" hidden="1">
      <c r="A1738" s="82" t="s">
        <v>5179</v>
      </c>
      <c r="B1738" s="82" t="s">
        <v>5180</v>
      </c>
      <c r="C1738" s="82" t="s">
        <v>483</v>
      </c>
      <c r="D1738" s="82" t="s">
        <v>5351</v>
      </c>
      <c r="E1738" s="82" t="s">
        <v>8647</v>
      </c>
      <c r="F1738" s="82" t="s">
        <v>4978</v>
      </c>
      <c r="G1738" s="83"/>
      <c r="H1738" s="84">
        <v>4898</v>
      </c>
      <c r="I1738" s="85"/>
      <c r="J1738" s="82">
        <v>5438.9</v>
      </c>
      <c r="K1738" s="86">
        <v>0</v>
      </c>
      <c r="L1738" s="82"/>
      <c r="M1738" s="82"/>
      <c r="N1738" s="82"/>
      <c r="O1738" s="82"/>
      <c r="P1738" s="82" t="s">
        <v>4985</v>
      </c>
      <c r="Q1738" s="86"/>
      <c r="R1738" s="82">
        <v>0</v>
      </c>
      <c r="S1738" s="86">
        <v>4898</v>
      </c>
      <c r="T1738" s="83">
        <v>45777</v>
      </c>
      <c r="U1738" s="82">
        <v>100</v>
      </c>
      <c r="V1738" s="82">
        <v>6502</v>
      </c>
      <c r="W1738" s="82" t="s">
        <v>4961</v>
      </c>
      <c r="X1738" s="82">
        <v>4845.0406999999996</v>
      </c>
      <c r="Y1738" s="86">
        <v>23731009.34</v>
      </c>
      <c r="Z1738" s="86"/>
      <c r="AA1738" s="82">
        <v>5468.3</v>
      </c>
      <c r="AB1738" s="86">
        <v>-0.54</v>
      </c>
      <c r="AC1738" s="86">
        <v>26639732.199999999</v>
      </c>
      <c r="AD1738" s="86">
        <v>26639732.199999999</v>
      </c>
      <c r="AE1738" s="86">
        <v>0</v>
      </c>
      <c r="AF1738" s="86">
        <v>2908722.86</v>
      </c>
      <c r="AG1738" s="86">
        <v>3052724.06</v>
      </c>
      <c r="AH1738" s="86">
        <v>-144001.20000000001</v>
      </c>
      <c r="AI1738" s="86"/>
      <c r="AJ1738" s="86">
        <v>937318028.07000005</v>
      </c>
      <c r="AK1738" s="82">
        <v>2.8420999999999998</v>
      </c>
      <c r="AL1738" s="82" t="s">
        <v>8648</v>
      </c>
      <c r="AM1738" s="82" t="s">
        <v>4979</v>
      </c>
      <c r="AN1738" s="82">
        <v>6316</v>
      </c>
      <c r="AO1738" s="82" t="s">
        <v>4986</v>
      </c>
      <c r="AP1738" s="82"/>
      <c r="AQ1738" s="83"/>
      <c r="AR1738" s="83"/>
      <c r="AS1738" s="82">
        <v>0</v>
      </c>
      <c r="AT1738" s="82"/>
      <c r="AU1738" s="83">
        <v>45777</v>
      </c>
      <c r="AV1738" s="82" t="s">
        <v>4979</v>
      </c>
      <c r="AW1738" s="82">
        <v>1</v>
      </c>
      <c r="AX1738" s="83"/>
      <c r="AY1738" s="82" t="s">
        <v>4963</v>
      </c>
      <c r="AZ1738" s="82">
        <v>1</v>
      </c>
      <c r="BA1738" s="82"/>
      <c r="BB1738" s="82"/>
      <c r="BC1738" s="87"/>
      <c r="BD1738" s="87"/>
      <c r="BE1738" s="87"/>
      <c r="BF1738" s="87"/>
      <c r="BG1738" s="82" t="s">
        <v>4888</v>
      </c>
      <c r="BH1738" s="82" t="s">
        <v>8961</v>
      </c>
      <c r="BI1738" s="82"/>
      <c r="BJ1738" s="82"/>
      <c r="BK1738" s="82"/>
      <c r="BL1738" s="86">
        <v>26639732.199999999</v>
      </c>
      <c r="BM1738" s="82">
        <v>2.8420999999999998</v>
      </c>
      <c r="BN1738" s="82" t="s">
        <v>4980</v>
      </c>
      <c r="BO1738" s="82"/>
      <c r="BP1738" s="88"/>
      <c r="BQ1738" s="88"/>
      <c r="BR1738" s="88"/>
      <c r="BS1738" s="82"/>
      <c r="BT1738" s="85"/>
    </row>
    <row r="1739" spans="1:72" hidden="1">
      <c r="A1739" s="82" t="s">
        <v>5179</v>
      </c>
      <c r="B1739" s="82" t="s">
        <v>5180</v>
      </c>
      <c r="C1739" s="82" t="s">
        <v>9388</v>
      </c>
      <c r="D1739" s="82" t="s">
        <v>3379</v>
      </c>
      <c r="E1739" s="82" t="s">
        <v>8443</v>
      </c>
      <c r="F1739" s="82" t="s">
        <v>4978</v>
      </c>
      <c r="G1739" s="83"/>
      <c r="H1739" s="84">
        <v>139349</v>
      </c>
      <c r="I1739" s="85"/>
      <c r="J1739" s="82">
        <v>97.45</v>
      </c>
      <c r="K1739" s="86">
        <v>0</v>
      </c>
      <c r="L1739" s="82"/>
      <c r="M1739" s="82"/>
      <c r="N1739" s="82"/>
      <c r="O1739" s="82"/>
      <c r="P1739" s="82" t="s">
        <v>4973</v>
      </c>
      <c r="Q1739" s="86"/>
      <c r="R1739" s="82">
        <v>0</v>
      </c>
      <c r="S1739" s="86">
        <v>278698</v>
      </c>
      <c r="T1739" s="83">
        <v>45777</v>
      </c>
      <c r="U1739" s="82">
        <v>100</v>
      </c>
      <c r="V1739" s="82">
        <v>170042</v>
      </c>
      <c r="W1739" s="82" t="s">
        <v>4961</v>
      </c>
      <c r="X1739" s="82">
        <v>76.854299999999995</v>
      </c>
      <c r="Y1739" s="86">
        <v>10709574.560000001</v>
      </c>
      <c r="Z1739" s="86"/>
      <c r="AA1739" s="82">
        <v>99.33</v>
      </c>
      <c r="AB1739" s="86">
        <v>-1.89</v>
      </c>
      <c r="AC1739" s="86">
        <v>13579560.050000001</v>
      </c>
      <c r="AD1739" s="86">
        <v>13579560.050000001</v>
      </c>
      <c r="AE1739" s="86">
        <v>0</v>
      </c>
      <c r="AF1739" s="86">
        <v>2869985.49</v>
      </c>
      <c r="AG1739" s="86">
        <v>3131961.61</v>
      </c>
      <c r="AH1739" s="86">
        <v>-261976.12</v>
      </c>
      <c r="AI1739" s="86"/>
      <c r="AJ1739" s="86">
        <v>937318028.07000005</v>
      </c>
      <c r="AK1739" s="82">
        <v>1.4488000000000001</v>
      </c>
      <c r="AL1739" s="82" t="s">
        <v>8444</v>
      </c>
      <c r="AM1739" s="82" t="s">
        <v>4979</v>
      </c>
      <c r="AN1739" s="82">
        <v>6343</v>
      </c>
      <c r="AO1739" s="82" t="s">
        <v>4962</v>
      </c>
      <c r="AP1739" s="82"/>
      <c r="AQ1739" s="83">
        <v>45456</v>
      </c>
      <c r="AR1739" s="83"/>
      <c r="AS1739" s="82">
        <v>0</v>
      </c>
      <c r="AT1739" s="82"/>
      <c r="AU1739" s="83">
        <v>45777</v>
      </c>
      <c r="AV1739" s="82" t="s">
        <v>4979</v>
      </c>
      <c r="AW1739" s="82">
        <v>2</v>
      </c>
      <c r="AX1739" s="83"/>
      <c r="AY1739" s="82" t="s">
        <v>4963</v>
      </c>
      <c r="AZ1739" s="82">
        <v>1</v>
      </c>
      <c r="BA1739" s="82"/>
      <c r="BB1739" s="82"/>
      <c r="BC1739" s="87"/>
      <c r="BD1739" s="87"/>
      <c r="BE1739" s="87"/>
      <c r="BF1739" s="87"/>
      <c r="BG1739" s="82" t="s">
        <v>4888</v>
      </c>
      <c r="BH1739" s="82" t="s">
        <v>8961</v>
      </c>
      <c r="BI1739" s="82"/>
      <c r="BJ1739" s="82"/>
      <c r="BK1739" s="82"/>
      <c r="BL1739" s="86">
        <v>13579560.050000001</v>
      </c>
      <c r="BM1739" s="82">
        <v>1.4488000000000001</v>
      </c>
      <c r="BN1739" s="82" t="s">
        <v>4964</v>
      </c>
      <c r="BO1739" s="82"/>
      <c r="BP1739" s="88"/>
      <c r="BQ1739" s="88"/>
      <c r="BR1739" s="88"/>
      <c r="BS1739" s="82"/>
      <c r="BT1739" s="85"/>
    </row>
    <row r="1740" spans="1:72" hidden="1">
      <c r="A1740" s="82" t="s">
        <v>5179</v>
      </c>
      <c r="B1740" s="82" t="s">
        <v>5180</v>
      </c>
      <c r="C1740" s="82" t="s">
        <v>556</v>
      </c>
      <c r="D1740" s="82" t="s">
        <v>8861</v>
      </c>
      <c r="E1740" s="82" t="s">
        <v>8862</v>
      </c>
      <c r="F1740" s="82" t="s">
        <v>4978</v>
      </c>
      <c r="G1740" s="83"/>
      <c r="H1740" s="84">
        <v>26620</v>
      </c>
      <c r="I1740" s="85"/>
      <c r="J1740" s="82">
        <v>626.79999999999995</v>
      </c>
      <c r="K1740" s="86">
        <v>0</v>
      </c>
      <c r="L1740" s="82"/>
      <c r="M1740" s="82"/>
      <c r="N1740" s="82"/>
      <c r="O1740" s="82"/>
      <c r="P1740" s="82" t="s">
        <v>5039</v>
      </c>
      <c r="Q1740" s="86"/>
      <c r="R1740" s="82">
        <v>0</v>
      </c>
      <c r="S1740" s="86">
        <v>53240</v>
      </c>
      <c r="T1740" s="83">
        <v>45777</v>
      </c>
      <c r="U1740" s="82">
        <v>100</v>
      </c>
      <c r="V1740" s="82">
        <v>6522</v>
      </c>
      <c r="W1740" s="82" t="s">
        <v>4961</v>
      </c>
      <c r="X1740" s="82">
        <v>636.89729999999997</v>
      </c>
      <c r="Y1740" s="86">
        <v>16954206.66</v>
      </c>
      <c r="Z1740" s="86"/>
      <c r="AA1740" s="82">
        <v>638.45000000000005</v>
      </c>
      <c r="AB1740" s="86">
        <v>-1.82</v>
      </c>
      <c r="AC1740" s="86">
        <v>16685416</v>
      </c>
      <c r="AD1740" s="86">
        <v>16685416</v>
      </c>
      <c r="AE1740" s="86">
        <v>0</v>
      </c>
      <c r="AF1740" s="86">
        <v>-268790.65999999997</v>
      </c>
      <c r="AG1740" s="86">
        <v>41332.339999999997</v>
      </c>
      <c r="AH1740" s="86">
        <v>-310123</v>
      </c>
      <c r="AI1740" s="86"/>
      <c r="AJ1740" s="86">
        <v>937318028.07000005</v>
      </c>
      <c r="AK1740" s="82">
        <v>1.7801</v>
      </c>
      <c r="AL1740" s="82" t="s">
        <v>8863</v>
      </c>
      <c r="AM1740" s="82" t="s">
        <v>4979</v>
      </c>
      <c r="AN1740" s="82">
        <v>6467</v>
      </c>
      <c r="AO1740" s="82" t="s">
        <v>5041</v>
      </c>
      <c r="AP1740" s="82"/>
      <c r="AQ1740" s="83"/>
      <c r="AR1740" s="83"/>
      <c r="AS1740" s="82">
        <v>0</v>
      </c>
      <c r="AT1740" s="82"/>
      <c r="AU1740" s="83">
        <v>45777</v>
      </c>
      <c r="AV1740" s="82" t="s">
        <v>4979</v>
      </c>
      <c r="AW1740" s="82">
        <v>2</v>
      </c>
      <c r="AX1740" s="83"/>
      <c r="AY1740" s="82" t="s">
        <v>4963</v>
      </c>
      <c r="AZ1740" s="82">
        <v>1</v>
      </c>
      <c r="BA1740" s="82"/>
      <c r="BB1740" s="82"/>
      <c r="BC1740" s="87"/>
      <c r="BD1740" s="87"/>
      <c r="BE1740" s="87"/>
      <c r="BF1740" s="87"/>
      <c r="BG1740" s="82" t="s">
        <v>4888</v>
      </c>
      <c r="BH1740" s="82" t="s">
        <v>8961</v>
      </c>
      <c r="BI1740" s="82"/>
      <c r="BJ1740" s="82"/>
      <c r="BK1740" s="82"/>
      <c r="BL1740" s="86">
        <v>16685416</v>
      </c>
      <c r="BM1740" s="82">
        <v>1.7801</v>
      </c>
      <c r="BN1740" s="82" t="s">
        <v>5002</v>
      </c>
      <c r="BO1740" s="82"/>
      <c r="BP1740" s="88"/>
      <c r="BQ1740" s="88"/>
      <c r="BR1740" s="88"/>
      <c r="BS1740" s="82"/>
      <c r="BT1740" s="85"/>
    </row>
    <row r="1741" spans="1:72" hidden="1">
      <c r="A1741" s="82" t="s">
        <v>5179</v>
      </c>
      <c r="B1741" s="82" t="s">
        <v>5180</v>
      </c>
      <c r="C1741" s="82" t="s">
        <v>574</v>
      </c>
      <c r="D1741" s="82" t="s">
        <v>8718</v>
      </c>
      <c r="E1741" s="82" t="s">
        <v>8719</v>
      </c>
      <c r="F1741" s="82" t="s">
        <v>4978</v>
      </c>
      <c r="G1741" s="83"/>
      <c r="H1741" s="84">
        <v>17532</v>
      </c>
      <c r="I1741" s="85"/>
      <c r="J1741" s="82">
        <v>1492.2</v>
      </c>
      <c r="K1741" s="86">
        <v>0</v>
      </c>
      <c r="L1741" s="82"/>
      <c r="M1741" s="82"/>
      <c r="N1741" s="82"/>
      <c r="O1741" s="82"/>
      <c r="P1741" s="82" t="s">
        <v>8279</v>
      </c>
      <c r="Q1741" s="86"/>
      <c r="R1741" s="82">
        <v>0</v>
      </c>
      <c r="S1741" s="86">
        <v>35064</v>
      </c>
      <c r="T1741" s="83">
        <v>45777</v>
      </c>
      <c r="U1741" s="82">
        <v>100</v>
      </c>
      <c r="V1741" s="82">
        <v>6514</v>
      </c>
      <c r="W1741" s="82" t="s">
        <v>4961</v>
      </c>
      <c r="X1741" s="82">
        <v>937.39319999999998</v>
      </c>
      <c r="Y1741" s="86">
        <v>16434377.779999999</v>
      </c>
      <c r="Z1741" s="86"/>
      <c r="AA1741" s="82">
        <v>1484.5</v>
      </c>
      <c r="AB1741" s="86">
        <v>0.52</v>
      </c>
      <c r="AC1741" s="86">
        <v>26161250.399999999</v>
      </c>
      <c r="AD1741" s="86">
        <v>26161250.399999999</v>
      </c>
      <c r="AE1741" s="86">
        <v>0</v>
      </c>
      <c r="AF1741" s="86">
        <v>9726872.6199999992</v>
      </c>
      <c r="AG1741" s="86">
        <v>9591876.2200000007</v>
      </c>
      <c r="AH1741" s="86">
        <v>134996.4</v>
      </c>
      <c r="AI1741" s="86"/>
      <c r="AJ1741" s="86">
        <v>937318028.07000005</v>
      </c>
      <c r="AK1741" s="82">
        <v>2.7911000000000001</v>
      </c>
      <c r="AL1741" s="82" t="s">
        <v>8720</v>
      </c>
      <c r="AM1741" s="82" t="s">
        <v>4979</v>
      </c>
      <c r="AN1741" s="82">
        <v>6395</v>
      </c>
      <c r="AO1741" s="82" t="s">
        <v>8280</v>
      </c>
      <c r="AP1741" s="82"/>
      <c r="AQ1741" s="83">
        <v>45694</v>
      </c>
      <c r="AR1741" s="83"/>
      <c r="AS1741" s="82">
        <v>0</v>
      </c>
      <c r="AT1741" s="82"/>
      <c r="AU1741" s="83">
        <v>45777</v>
      </c>
      <c r="AV1741" s="82" t="s">
        <v>4979</v>
      </c>
      <c r="AW1741" s="82">
        <v>2</v>
      </c>
      <c r="AX1741" s="83"/>
      <c r="AY1741" s="82" t="s">
        <v>4963</v>
      </c>
      <c r="AZ1741" s="82">
        <v>1</v>
      </c>
      <c r="BA1741" s="82"/>
      <c r="BB1741" s="82"/>
      <c r="BC1741" s="87"/>
      <c r="BD1741" s="87"/>
      <c r="BE1741" s="87"/>
      <c r="BF1741" s="87"/>
      <c r="BG1741" s="82" t="s">
        <v>4888</v>
      </c>
      <c r="BH1741" s="82" t="s">
        <v>8961</v>
      </c>
      <c r="BI1741" s="82"/>
      <c r="BJ1741" s="82"/>
      <c r="BK1741" s="82"/>
      <c r="BL1741" s="86">
        <v>26161250.399999999</v>
      </c>
      <c r="BM1741" s="82">
        <v>2.7911000000000001</v>
      </c>
      <c r="BN1741" s="82" t="s">
        <v>4964</v>
      </c>
      <c r="BO1741" s="82"/>
      <c r="BP1741" s="88"/>
      <c r="BQ1741" s="88"/>
      <c r="BR1741" s="88"/>
      <c r="BS1741" s="82"/>
      <c r="BT1741" s="85"/>
    </row>
    <row r="1742" spans="1:72" hidden="1">
      <c r="A1742" s="82" t="s">
        <v>5179</v>
      </c>
      <c r="B1742" s="82" t="s">
        <v>5180</v>
      </c>
      <c r="C1742" s="82" t="s">
        <v>656</v>
      </c>
      <c r="D1742" s="82" t="s">
        <v>5382</v>
      </c>
      <c r="E1742" s="82" t="s">
        <v>8761</v>
      </c>
      <c r="F1742" s="82" t="s">
        <v>4978</v>
      </c>
      <c r="G1742" s="83"/>
      <c r="H1742" s="84">
        <v>24409</v>
      </c>
      <c r="I1742" s="85"/>
      <c r="J1742" s="82">
        <v>487.75</v>
      </c>
      <c r="K1742" s="86">
        <v>0</v>
      </c>
      <c r="L1742" s="82"/>
      <c r="M1742" s="82"/>
      <c r="N1742" s="82"/>
      <c r="O1742" s="82"/>
      <c r="P1742" s="82" t="s">
        <v>5005</v>
      </c>
      <c r="Q1742" s="86"/>
      <c r="R1742" s="82">
        <v>0</v>
      </c>
      <c r="S1742" s="86">
        <v>24409</v>
      </c>
      <c r="T1742" s="83">
        <v>45777</v>
      </c>
      <c r="U1742" s="82">
        <v>100</v>
      </c>
      <c r="V1742" s="82">
        <v>6529</v>
      </c>
      <c r="W1742" s="82" t="s">
        <v>4961</v>
      </c>
      <c r="X1742" s="82">
        <v>459.21699999999998</v>
      </c>
      <c r="Y1742" s="86">
        <v>11209027.98</v>
      </c>
      <c r="Z1742" s="86"/>
      <c r="AA1742" s="82">
        <v>483.65</v>
      </c>
      <c r="AB1742" s="86">
        <v>0.85</v>
      </c>
      <c r="AC1742" s="86">
        <v>11905489.75</v>
      </c>
      <c r="AD1742" s="86">
        <v>11905489.75</v>
      </c>
      <c r="AE1742" s="86">
        <v>0</v>
      </c>
      <c r="AF1742" s="86">
        <v>696461.77</v>
      </c>
      <c r="AG1742" s="86">
        <v>596384.87</v>
      </c>
      <c r="AH1742" s="86">
        <v>100076.9</v>
      </c>
      <c r="AI1742" s="86"/>
      <c r="AJ1742" s="86">
        <v>937318028.07000005</v>
      </c>
      <c r="AK1742" s="82">
        <v>1.2702</v>
      </c>
      <c r="AL1742" s="82" t="s">
        <v>8762</v>
      </c>
      <c r="AM1742" s="82" t="s">
        <v>4979</v>
      </c>
      <c r="AN1742" s="82">
        <v>6483</v>
      </c>
      <c r="AO1742" s="82" t="s">
        <v>5006</v>
      </c>
      <c r="AP1742" s="82"/>
      <c r="AQ1742" s="83">
        <v>45603</v>
      </c>
      <c r="AR1742" s="83"/>
      <c r="AS1742" s="82">
        <v>0</v>
      </c>
      <c r="AT1742" s="82"/>
      <c r="AU1742" s="83">
        <v>45777</v>
      </c>
      <c r="AV1742" s="82" t="s">
        <v>4979</v>
      </c>
      <c r="AW1742" s="82">
        <v>1</v>
      </c>
      <c r="AX1742" s="83"/>
      <c r="AY1742" s="82" t="s">
        <v>4963</v>
      </c>
      <c r="AZ1742" s="82">
        <v>1</v>
      </c>
      <c r="BA1742" s="82"/>
      <c r="BB1742" s="82"/>
      <c r="BC1742" s="87"/>
      <c r="BD1742" s="87"/>
      <c r="BE1742" s="87"/>
      <c r="BF1742" s="87"/>
      <c r="BG1742" s="82" t="s">
        <v>4888</v>
      </c>
      <c r="BH1742" s="82" t="s">
        <v>8961</v>
      </c>
      <c r="BI1742" s="82"/>
      <c r="BJ1742" s="82"/>
      <c r="BK1742" s="82"/>
      <c r="BL1742" s="86">
        <v>11905489.75</v>
      </c>
      <c r="BM1742" s="82">
        <v>1.2702</v>
      </c>
      <c r="BN1742" s="82" t="s">
        <v>4980</v>
      </c>
      <c r="BO1742" s="82"/>
      <c r="BP1742" s="88"/>
      <c r="BQ1742" s="88"/>
      <c r="BR1742" s="88"/>
      <c r="BS1742" s="82"/>
      <c r="BT1742" s="85"/>
    </row>
    <row r="1743" spans="1:72" hidden="1">
      <c r="A1743" s="82" t="s">
        <v>5179</v>
      </c>
      <c r="B1743" s="82" t="s">
        <v>5180</v>
      </c>
      <c r="C1743" s="82" t="s">
        <v>741</v>
      </c>
      <c r="D1743" s="82" t="s">
        <v>5386</v>
      </c>
      <c r="E1743" s="82" t="s">
        <v>8669</v>
      </c>
      <c r="F1743" s="82" t="s">
        <v>4978</v>
      </c>
      <c r="G1743" s="83"/>
      <c r="H1743" s="84">
        <v>5287</v>
      </c>
      <c r="I1743" s="85"/>
      <c r="J1743" s="82">
        <v>6087</v>
      </c>
      <c r="K1743" s="86">
        <v>0</v>
      </c>
      <c r="L1743" s="82"/>
      <c r="M1743" s="82"/>
      <c r="N1743" s="82"/>
      <c r="O1743" s="82"/>
      <c r="P1743" s="82" t="s">
        <v>4999</v>
      </c>
      <c r="Q1743" s="86"/>
      <c r="R1743" s="82">
        <v>0</v>
      </c>
      <c r="S1743" s="86">
        <v>10574</v>
      </c>
      <c r="T1743" s="83">
        <v>45777</v>
      </c>
      <c r="U1743" s="82">
        <v>100</v>
      </c>
      <c r="V1743" s="82">
        <v>6535</v>
      </c>
      <c r="W1743" s="82" t="s">
        <v>4961</v>
      </c>
      <c r="X1743" s="82">
        <v>5504.6580999999996</v>
      </c>
      <c r="Y1743" s="86">
        <v>29103127.300000001</v>
      </c>
      <c r="Z1743" s="86"/>
      <c r="AA1743" s="82">
        <v>6108</v>
      </c>
      <c r="AB1743" s="86">
        <v>-0.34</v>
      </c>
      <c r="AC1743" s="86">
        <v>32181969</v>
      </c>
      <c r="AD1743" s="86">
        <v>32181969</v>
      </c>
      <c r="AE1743" s="86">
        <v>0</v>
      </c>
      <c r="AF1743" s="86">
        <v>3078841.7</v>
      </c>
      <c r="AG1743" s="86">
        <v>3189868.7</v>
      </c>
      <c r="AH1743" s="86">
        <v>-111027</v>
      </c>
      <c r="AI1743" s="86"/>
      <c r="AJ1743" s="86">
        <v>937318028.07000005</v>
      </c>
      <c r="AK1743" s="82">
        <v>3.4333999999999998</v>
      </c>
      <c r="AL1743" s="82" t="s">
        <v>8670</v>
      </c>
      <c r="AM1743" s="82" t="s">
        <v>4979</v>
      </c>
      <c r="AN1743" s="82">
        <v>6553</v>
      </c>
      <c r="AO1743" s="82" t="s">
        <v>5000</v>
      </c>
      <c r="AP1743" s="82"/>
      <c r="AQ1743" s="83"/>
      <c r="AR1743" s="83"/>
      <c r="AS1743" s="82">
        <v>0</v>
      </c>
      <c r="AT1743" s="82"/>
      <c r="AU1743" s="83">
        <v>45777</v>
      </c>
      <c r="AV1743" s="82" t="s">
        <v>4979</v>
      </c>
      <c r="AW1743" s="82">
        <v>2</v>
      </c>
      <c r="AX1743" s="83"/>
      <c r="AY1743" s="82" t="s">
        <v>4963</v>
      </c>
      <c r="AZ1743" s="82">
        <v>1</v>
      </c>
      <c r="BA1743" s="82"/>
      <c r="BB1743" s="82"/>
      <c r="BC1743" s="87"/>
      <c r="BD1743" s="87"/>
      <c r="BE1743" s="87"/>
      <c r="BF1743" s="87"/>
      <c r="BG1743" s="82" t="s">
        <v>4888</v>
      </c>
      <c r="BH1743" s="82" t="s">
        <v>8961</v>
      </c>
      <c r="BI1743" s="82"/>
      <c r="BJ1743" s="82"/>
      <c r="BK1743" s="82"/>
      <c r="BL1743" s="86">
        <v>32181969</v>
      </c>
      <c r="BM1743" s="82">
        <v>3.4333999999999998</v>
      </c>
      <c r="BN1743" s="82" t="s">
        <v>4997</v>
      </c>
      <c r="BO1743" s="82"/>
      <c r="BP1743" s="88"/>
      <c r="BQ1743" s="88"/>
      <c r="BR1743" s="88"/>
      <c r="BS1743" s="82"/>
      <c r="BT1743" s="85"/>
    </row>
    <row r="1744" spans="1:72" hidden="1">
      <c r="A1744" s="82" t="s">
        <v>5179</v>
      </c>
      <c r="B1744" s="82" t="s">
        <v>5180</v>
      </c>
      <c r="C1744" s="82" t="s">
        <v>746</v>
      </c>
      <c r="D1744" s="82" t="s">
        <v>5307</v>
      </c>
      <c r="E1744" s="82" t="s">
        <v>8978</v>
      </c>
      <c r="F1744" s="82" t="s">
        <v>4978</v>
      </c>
      <c r="G1744" s="83"/>
      <c r="H1744" s="84">
        <v>26558</v>
      </c>
      <c r="I1744" s="85"/>
      <c r="J1744" s="82">
        <v>674.3</v>
      </c>
      <c r="K1744" s="86">
        <v>0</v>
      </c>
      <c r="L1744" s="82"/>
      <c r="M1744" s="82"/>
      <c r="N1744" s="82"/>
      <c r="O1744" s="82"/>
      <c r="P1744" s="82" t="s">
        <v>5007</v>
      </c>
      <c r="Q1744" s="86"/>
      <c r="R1744" s="82">
        <v>0</v>
      </c>
      <c r="S1744" s="86">
        <v>53116</v>
      </c>
      <c r="T1744" s="83">
        <v>45777</v>
      </c>
      <c r="U1744" s="82">
        <v>100</v>
      </c>
      <c r="V1744" s="82">
        <v>6528</v>
      </c>
      <c r="W1744" s="82" t="s">
        <v>4961</v>
      </c>
      <c r="X1744" s="82">
        <v>451.2396</v>
      </c>
      <c r="Y1744" s="86">
        <v>11984022</v>
      </c>
      <c r="Z1744" s="86"/>
      <c r="AA1744" s="82">
        <v>658.85</v>
      </c>
      <c r="AB1744" s="86">
        <v>2.35</v>
      </c>
      <c r="AC1744" s="86">
        <v>17908059.399999999</v>
      </c>
      <c r="AD1744" s="86">
        <v>17908059.399999999</v>
      </c>
      <c r="AE1744" s="86">
        <v>0</v>
      </c>
      <c r="AF1744" s="86">
        <v>5924037.4000000004</v>
      </c>
      <c r="AG1744" s="86">
        <v>5513716.2999999998</v>
      </c>
      <c r="AH1744" s="86">
        <v>410321.1</v>
      </c>
      <c r="AI1744" s="86"/>
      <c r="AJ1744" s="86">
        <v>937318028.07000005</v>
      </c>
      <c r="AK1744" s="82">
        <v>1.9106000000000001</v>
      </c>
      <c r="AL1744" s="82" t="s">
        <v>8979</v>
      </c>
      <c r="AM1744" s="82" t="s">
        <v>4979</v>
      </c>
      <c r="AN1744" s="82">
        <v>6555</v>
      </c>
      <c r="AO1744" s="82" t="s">
        <v>5008</v>
      </c>
      <c r="AP1744" s="82"/>
      <c r="AQ1744" s="83">
        <v>45503</v>
      </c>
      <c r="AR1744" s="83"/>
      <c r="AS1744" s="82">
        <v>0</v>
      </c>
      <c r="AT1744" s="82"/>
      <c r="AU1744" s="83">
        <v>45777</v>
      </c>
      <c r="AV1744" s="82" t="s">
        <v>4979</v>
      </c>
      <c r="AW1744" s="82">
        <v>2</v>
      </c>
      <c r="AX1744" s="83"/>
      <c r="AY1744" s="82" t="s">
        <v>4963</v>
      </c>
      <c r="AZ1744" s="82">
        <v>1</v>
      </c>
      <c r="BA1744" s="82"/>
      <c r="BB1744" s="82"/>
      <c r="BC1744" s="87"/>
      <c r="BD1744" s="87"/>
      <c r="BE1744" s="87"/>
      <c r="BF1744" s="87"/>
      <c r="BG1744" s="82" t="s">
        <v>4888</v>
      </c>
      <c r="BH1744" s="82" t="s">
        <v>8961</v>
      </c>
      <c r="BI1744" s="82"/>
      <c r="BJ1744" s="82"/>
      <c r="BK1744" s="82"/>
      <c r="BL1744" s="86">
        <v>17908059.399999999</v>
      </c>
      <c r="BM1744" s="82">
        <v>1.9106000000000001</v>
      </c>
      <c r="BN1744" s="82" t="s">
        <v>5008</v>
      </c>
      <c r="BO1744" s="82"/>
      <c r="BP1744" s="88"/>
      <c r="BQ1744" s="88"/>
      <c r="BR1744" s="88"/>
      <c r="BS1744" s="82"/>
      <c r="BT1744" s="85"/>
    </row>
    <row r="1745" spans="1:72" hidden="1">
      <c r="A1745" s="82" t="s">
        <v>5179</v>
      </c>
      <c r="B1745" s="82" t="s">
        <v>5180</v>
      </c>
      <c r="C1745" s="82" t="s">
        <v>946</v>
      </c>
      <c r="D1745" s="82" t="s">
        <v>8980</v>
      </c>
      <c r="E1745" s="82" t="s">
        <v>8288</v>
      </c>
      <c r="F1745" s="82" t="s">
        <v>4978</v>
      </c>
      <c r="G1745" s="83"/>
      <c r="H1745" s="84">
        <v>111523</v>
      </c>
      <c r="I1745" s="85"/>
      <c r="J1745" s="82">
        <v>189.09</v>
      </c>
      <c r="K1745" s="86">
        <v>0</v>
      </c>
      <c r="L1745" s="82"/>
      <c r="M1745" s="82"/>
      <c r="N1745" s="82"/>
      <c r="O1745" s="82"/>
      <c r="P1745" s="82" t="s">
        <v>8290</v>
      </c>
      <c r="Q1745" s="86"/>
      <c r="R1745" s="82">
        <v>0</v>
      </c>
      <c r="S1745" s="86">
        <v>1115230</v>
      </c>
      <c r="T1745" s="83">
        <v>45777</v>
      </c>
      <c r="U1745" s="82">
        <v>100</v>
      </c>
      <c r="V1745" s="82">
        <v>6566</v>
      </c>
      <c r="W1745" s="82" t="s">
        <v>4961</v>
      </c>
      <c r="X1745" s="82">
        <v>141.5018</v>
      </c>
      <c r="Y1745" s="86">
        <v>15780702.24</v>
      </c>
      <c r="Z1745" s="86"/>
      <c r="AA1745" s="82">
        <v>189.6</v>
      </c>
      <c r="AB1745" s="86">
        <v>-0.27</v>
      </c>
      <c r="AC1745" s="86">
        <v>21087884.07</v>
      </c>
      <c r="AD1745" s="86">
        <v>21087884.07</v>
      </c>
      <c r="AE1745" s="86">
        <v>0</v>
      </c>
      <c r="AF1745" s="86">
        <v>5307181.83</v>
      </c>
      <c r="AG1745" s="86">
        <v>5364058.5599999996</v>
      </c>
      <c r="AH1745" s="86">
        <v>-56876.73</v>
      </c>
      <c r="AI1745" s="86"/>
      <c r="AJ1745" s="86">
        <v>937318028.07000005</v>
      </c>
      <c r="AK1745" s="82">
        <v>2.2498</v>
      </c>
      <c r="AL1745" s="82" t="s">
        <v>8981</v>
      </c>
      <c r="AM1745" s="82" t="s">
        <v>4979</v>
      </c>
      <c r="AN1745" s="82">
        <v>6712</v>
      </c>
      <c r="AO1745" s="82" t="s">
        <v>4974</v>
      </c>
      <c r="AP1745" s="82"/>
      <c r="AQ1745" s="83">
        <v>45694</v>
      </c>
      <c r="AR1745" s="83"/>
      <c r="AS1745" s="82">
        <v>0</v>
      </c>
      <c r="AT1745" s="82"/>
      <c r="AU1745" s="83">
        <v>45777</v>
      </c>
      <c r="AV1745" s="82" t="s">
        <v>4979</v>
      </c>
      <c r="AW1745" s="82">
        <v>10</v>
      </c>
      <c r="AX1745" s="83"/>
      <c r="AY1745" s="82" t="s">
        <v>4963</v>
      </c>
      <c r="AZ1745" s="82">
        <v>1</v>
      </c>
      <c r="BA1745" s="82"/>
      <c r="BB1745" s="82"/>
      <c r="BC1745" s="87"/>
      <c r="BD1745" s="87"/>
      <c r="BE1745" s="87"/>
      <c r="BF1745" s="87"/>
      <c r="BG1745" s="82" t="s">
        <v>4888</v>
      </c>
      <c r="BH1745" s="82" t="s">
        <v>8961</v>
      </c>
      <c r="BI1745" s="82"/>
      <c r="BJ1745" s="82"/>
      <c r="BK1745" s="82"/>
      <c r="BL1745" s="86">
        <v>21087884.07</v>
      </c>
      <c r="BM1745" s="82">
        <v>2.2498</v>
      </c>
      <c r="BN1745" s="82" t="s">
        <v>4975</v>
      </c>
      <c r="BO1745" s="82"/>
      <c r="BP1745" s="88"/>
      <c r="BQ1745" s="88"/>
      <c r="BR1745" s="88"/>
      <c r="BS1745" s="82"/>
      <c r="BT1745" s="85"/>
    </row>
    <row r="1746" spans="1:72" hidden="1">
      <c r="A1746" s="82" t="s">
        <v>5179</v>
      </c>
      <c r="B1746" s="82" t="s">
        <v>5180</v>
      </c>
      <c r="C1746" s="82" t="s">
        <v>1039</v>
      </c>
      <c r="D1746" s="82" t="s">
        <v>5339</v>
      </c>
      <c r="E1746" s="82" t="s">
        <v>8451</v>
      </c>
      <c r="F1746" s="82" t="s">
        <v>4978</v>
      </c>
      <c r="G1746" s="83"/>
      <c r="H1746" s="84">
        <v>19795</v>
      </c>
      <c r="I1746" s="85"/>
      <c r="J1746" s="82">
        <v>1260.5</v>
      </c>
      <c r="K1746" s="86">
        <v>0</v>
      </c>
      <c r="L1746" s="82"/>
      <c r="M1746" s="82"/>
      <c r="N1746" s="82"/>
      <c r="O1746" s="82"/>
      <c r="P1746" s="82" t="s">
        <v>5005</v>
      </c>
      <c r="Q1746" s="86"/>
      <c r="R1746" s="82">
        <v>0</v>
      </c>
      <c r="S1746" s="86">
        <v>19795</v>
      </c>
      <c r="T1746" s="83">
        <v>45777</v>
      </c>
      <c r="U1746" s="82">
        <v>100</v>
      </c>
      <c r="V1746" s="82">
        <v>15318</v>
      </c>
      <c r="W1746" s="82" t="s">
        <v>4961</v>
      </c>
      <c r="X1746" s="82">
        <v>938.2835</v>
      </c>
      <c r="Y1746" s="86">
        <v>18573322.359999999</v>
      </c>
      <c r="Z1746" s="86"/>
      <c r="AA1746" s="82">
        <v>1262.7</v>
      </c>
      <c r="AB1746" s="86">
        <v>-0.17</v>
      </c>
      <c r="AC1746" s="86">
        <v>24951597.5</v>
      </c>
      <c r="AD1746" s="86">
        <v>24951597.5</v>
      </c>
      <c r="AE1746" s="86">
        <v>0</v>
      </c>
      <c r="AF1746" s="86">
        <v>6378275.1399999997</v>
      </c>
      <c r="AG1746" s="86">
        <v>6421824.1399999997</v>
      </c>
      <c r="AH1746" s="86">
        <v>-43549</v>
      </c>
      <c r="AI1746" s="86"/>
      <c r="AJ1746" s="86">
        <v>937318028.07000005</v>
      </c>
      <c r="AK1746" s="82">
        <v>2.6619999999999999</v>
      </c>
      <c r="AL1746" s="82" t="s">
        <v>8452</v>
      </c>
      <c r="AM1746" s="82" t="s">
        <v>4979</v>
      </c>
      <c r="AN1746" s="82">
        <v>73282</v>
      </c>
      <c r="AO1746" s="82" t="s">
        <v>5006</v>
      </c>
      <c r="AP1746" s="82"/>
      <c r="AQ1746" s="83">
        <v>45688</v>
      </c>
      <c r="AR1746" s="83"/>
      <c r="AS1746" s="82">
        <v>0</v>
      </c>
      <c r="AT1746" s="82"/>
      <c r="AU1746" s="83">
        <v>45777</v>
      </c>
      <c r="AV1746" s="82" t="s">
        <v>4979</v>
      </c>
      <c r="AW1746" s="82">
        <v>1</v>
      </c>
      <c r="AX1746" s="83"/>
      <c r="AY1746" s="82" t="s">
        <v>4963</v>
      </c>
      <c r="AZ1746" s="82">
        <v>1</v>
      </c>
      <c r="BA1746" s="82"/>
      <c r="BB1746" s="82"/>
      <c r="BC1746" s="87"/>
      <c r="BD1746" s="87"/>
      <c r="BE1746" s="87"/>
      <c r="BF1746" s="87"/>
      <c r="BG1746" s="82" t="s">
        <v>4888</v>
      </c>
      <c r="BH1746" s="82" t="s">
        <v>8961</v>
      </c>
      <c r="BI1746" s="82"/>
      <c r="BJ1746" s="82"/>
      <c r="BK1746" s="82"/>
      <c r="BL1746" s="86">
        <v>24951597.5</v>
      </c>
      <c r="BM1746" s="82">
        <v>2.6619999999999999</v>
      </c>
      <c r="BN1746" s="82" t="s">
        <v>4980</v>
      </c>
      <c r="BO1746" s="82"/>
      <c r="BP1746" s="88"/>
      <c r="BQ1746" s="88"/>
      <c r="BR1746" s="88"/>
      <c r="BS1746" s="82"/>
      <c r="BT1746" s="85"/>
    </row>
    <row r="1747" spans="1:72" hidden="1">
      <c r="A1747" s="82" t="s">
        <v>5179</v>
      </c>
      <c r="B1747" s="82" t="s">
        <v>5180</v>
      </c>
      <c r="C1747" s="82" t="s">
        <v>1147</v>
      </c>
      <c r="D1747" s="82" t="s">
        <v>5380</v>
      </c>
      <c r="E1747" s="82" t="s">
        <v>8455</v>
      </c>
      <c r="F1747" s="82" t="s">
        <v>4978</v>
      </c>
      <c r="G1747" s="83"/>
      <c r="H1747" s="84">
        <v>10465</v>
      </c>
      <c r="I1747" s="85"/>
      <c r="J1747" s="82">
        <v>1601</v>
      </c>
      <c r="K1747" s="86">
        <v>0</v>
      </c>
      <c r="L1747" s="82"/>
      <c r="M1747" s="82"/>
      <c r="N1747" s="82"/>
      <c r="O1747" s="82"/>
      <c r="P1747" s="82" t="s">
        <v>8456</v>
      </c>
      <c r="Q1747" s="86"/>
      <c r="R1747" s="82">
        <v>0</v>
      </c>
      <c r="S1747" s="86">
        <v>10465</v>
      </c>
      <c r="T1747" s="83">
        <v>45777</v>
      </c>
      <c r="U1747" s="82">
        <v>100</v>
      </c>
      <c r="V1747" s="82">
        <v>16431</v>
      </c>
      <c r="W1747" s="82" t="s">
        <v>4961</v>
      </c>
      <c r="X1747" s="82">
        <v>1098.0386000000001</v>
      </c>
      <c r="Y1747" s="86">
        <v>11490973.550000001</v>
      </c>
      <c r="Z1747" s="86"/>
      <c r="AA1747" s="82">
        <v>1622.8</v>
      </c>
      <c r="AB1747" s="86">
        <v>-1.34</v>
      </c>
      <c r="AC1747" s="86">
        <v>16754465</v>
      </c>
      <c r="AD1747" s="86">
        <v>16754465</v>
      </c>
      <c r="AE1747" s="86">
        <v>0</v>
      </c>
      <c r="AF1747" s="86">
        <v>5263491.45</v>
      </c>
      <c r="AG1747" s="86">
        <v>5491628.4500000002</v>
      </c>
      <c r="AH1747" s="86">
        <v>-228137</v>
      </c>
      <c r="AI1747" s="86"/>
      <c r="AJ1747" s="86">
        <v>937318028.07000005</v>
      </c>
      <c r="AK1747" s="82">
        <v>1.7875000000000001</v>
      </c>
      <c r="AL1747" s="82" t="s">
        <v>8457</v>
      </c>
      <c r="AM1747" s="82" t="s">
        <v>4979</v>
      </c>
      <c r="AN1747" s="82">
        <v>6875</v>
      </c>
      <c r="AO1747" s="82" t="s">
        <v>4998</v>
      </c>
      <c r="AP1747" s="82"/>
      <c r="AQ1747" s="83">
        <v>45678</v>
      </c>
      <c r="AR1747" s="83"/>
      <c r="AS1747" s="82">
        <v>0</v>
      </c>
      <c r="AT1747" s="82"/>
      <c r="AU1747" s="83">
        <v>45777</v>
      </c>
      <c r="AV1747" s="82" t="s">
        <v>4979</v>
      </c>
      <c r="AW1747" s="82">
        <v>1</v>
      </c>
      <c r="AX1747" s="83"/>
      <c r="AY1747" s="82" t="s">
        <v>4963</v>
      </c>
      <c r="AZ1747" s="82">
        <v>1</v>
      </c>
      <c r="BA1747" s="82"/>
      <c r="BB1747" s="82"/>
      <c r="BC1747" s="87"/>
      <c r="BD1747" s="87"/>
      <c r="BE1747" s="87"/>
      <c r="BF1747" s="87"/>
      <c r="BG1747" s="82" t="s">
        <v>4888</v>
      </c>
      <c r="BH1747" s="82" t="s">
        <v>8961</v>
      </c>
      <c r="BI1747" s="82"/>
      <c r="BJ1747" s="82"/>
      <c r="BK1747" s="82"/>
      <c r="BL1747" s="86">
        <v>16754465</v>
      </c>
      <c r="BM1747" s="82">
        <v>1.7875000000000001</v>
      </c>
      <c r="BN1747" s="82" t="s">
        <v>4998</v>
      </c>
      <c r="BO1747" s="82"/>
      <c r="BP1747" s="88"/>
      <c r="BQ1747" s="88"/>
      <c r="BR1747" s="88"/>
      <c r="BS1747" s="82"/>
      <c r="BT1747" s="85"/>
    </row>
    <row r="1748" spans="1:72" hidden="1">
      <c r="A1748" s="82" t="s">
        <v>5179</v>
      </c>
      <c r="B1748" s="82" t="s">
        <v>5180</v>
      </c>
      <c r="C1748" s="82" t="s">
        <v>1130</v>
      </c>
      <c r="D1748" s="82" t="s">
        <v>3366</v>
      </c>
      <c r="E1748" s="82" t="s">
        <v>8815</v>
      </c>
      <c r="F1748" s="82" t="s">
        <v>4978</v>
      </c>
      <c r="G1748" s="83"/>
      <c r="H1748" s="84">
        <v>7911</v>
      </c>
      <c r="I1748" s="85"/>
      <c r="J1748" s="82">
        <v>4487.8999999999996</v>
      </c>
      <c r="K1748" s="86">
        <v>0</v>
      </c>
      <c r="L1748" s="82"/>
      <c r="M1748" s="82"/>
      <c r="N1748" s="82"/>
      <c r="O1748" s="82"/>
      <c r="P1748" s="82" t="s">
        <v>8436</v>
      </c>
      <c r="Q1748" s="86"/>
      <c r="R1748" s="82">
        <v>0</v>
      </c>
      <c r="S1748" s="86">
        <v>39555</v>
      </c>
      <c r="T1748" s="83">
        <v>45777</v>
      </c>
      <c r="U1748" s="82">
        <v>100</v>
      </c>
      <c r="V1748" s="82">
        <v>161974</v>
      </c>
      <c r="W1748" s="82" t="s">
        <v>4961</v>
      </c>
      <c r="X1748" s="82">
        <v>2453.6163000000001</v>
      </c>
      <c r="Y1748" s="86">
        <v>19410558.829999998</v>
      </c>
      <c r="Z1748" s="86"/>
      <c r="AA1748" s="82">
        <v>4609.3</v>
      </c>
      <c r="AB1748" s="86">
        <v>-2.63</v>
      </c>
      <c r="AC1748" s="86">
        <v>35503776.899999999</v>
      </c>
      <c r="AD1748" s="86">
        <v>35503776.899999999</v>
      </c>
      <c r="AE1748" s="86">
        <v>0</v>
      </c>
      <c r="AF1748" s="86">
        <v>16093218.07</v>
      </c>
      <c r="AG1748" s="86">
        <v>17053613.469999999</v>
      </c>
      <c r="AH1748" s="86">
        <v>-960395.4</v>
      </c>
      <c r="AI1748" s="86"/>
      <c r="AJ1748" s="86">
        <v>937318028.07000005</v>
      </c>
      <c r="AK1748" s="82">
        <v>3.7877999999999998</v>
      </c>
      <c r="AL1748" s="82" t="s">
        <v>8816</v>
      </c>
      <c r="AM1748" s="82" t="s">
        <v>4979</v>
      </c>
      <c r="AN1748" s="82">
        <v>786673</v>
      </c>
      <c r="AO1748" s="82" t="s">
        <v>8436</v>
      </c>
      <c r="AP1748" s="82"/>
      <c r="AQ1748" s="83">
        <v>45705</v>
      </c>
      <c r="AR1748" s="83"/>
      <c r="AS1748" s="82">
        <v>0</v>
      </c>
      <c r="AT1748" s="82"/>
      <c r="AU1748" s="83">
        <v>45777</v>
      </c>
      <c r="AV1748" s="82" t="s">
        <v>4979</v>
      </c>
      <c r="AW1748" s="82">
        <v>5</v>
      </c>
      <c r="AX1748" s="83"/>
      <c r="AY1748" s="82" t="s">
        <v>4963</v>
      </c>
      <c r="AZ1748" s="82">
        <v>1</v>
      </c>
      <c r="BA1748" s="82"/>
      <c r="BB1748" s="82"/>
      <c r="BC1748" s="87"/>
      <c r="BD1748" s="87"/>
      <c r="BE1748" s="87"/>
      <c r="BF1748" s="87"/>
      <c r="BG1748" s="82" t="s">
        <v>4888</v>
      </c>
      <c r="BH1748" s="82" t="s">
        <v>8961</v>
      </c>
      <c r="BI1748" s="82"/>
      <c r="BJ1748" s="82"/>
      <c r="BK1748" s="82"/>
      <c r="BL1748" s="86">
        <v>35503776.899999999</v>
      </c>
      <c r="BM1748" s="82">
        <v>3.7877999999999998</v>
      </c>
      <c r="BN1748" s="82" t="s">
        <v>5002</v>
      </c>
      <c r="BO1748" s="82"/>
      <c r="BP1748" s="88"/>
      <c r="BQ1748" s="88"/>
      <c r="BR1748" s="88"/>
      <c r="BS1748" s="82"/>
      <c r="BT1748" s="85"/>
    </row>
    <row r="1749" spans="1:72" hidden="1">
      <c r="A1749" s="82" t="s">
        <v>5179</v>
      </c>
      <c r="B1749" s="82" t="s">
        <v>5180</v>
      </c>
      <c r="C1749" s="82" t="s">
        <v>12345</v>
      </c>
      <c r="D1749" s="82" t="s">
        <v>12344</v>
      </c>
      <c r="E1749" s="82" t="s">
        <v>21634</v>
      </c>
      <c r="F1749" s="82" t="s">
        <v>4978</v>
      </c>
      <c r="G1749" s="83"/>
      <c r="H1749" s="84">
        <v>5010</v>
      </c>
      <c r="I1749" s="85"/>
      <c r="J1749" s="82">
        <v>1707.6</v>
      </c>
      <c r="K1749" s="86">
        <v>0</v>
      </c>
      <c r="L1749" s="82"/>
      <c r="M1749" s="82"/>
      <c r="N1749" s="82"/>
      <c r="O1749" s="82"/>
      <c r="P1749" s="82" t="s">
        <v>8337</v>
      </c>
      <c r="Q1749" s="86"/>
      <c r="R1749" s="82">
        <v>0</v>
      </c>
      <c r="S1749" s="86">
        <v>50100</v>
      </c>
      <c r="T1749" s="83">
        <v>45777</v>
      </c>
      <c r="U1749" s="82">
        <v>100</v>
      </c>
      <c r="V1749" s="82">
        <v>175828</v>
      </c>
      <c r="W1749" s="82" t="s">
        <v>4961</v>
      </c>
      <c r="X1749" s="82">
        <v>1759.3837000000001</v>
      </c>
      <c r="Y1749" s="86">
        <v>8814512.3399999999</v>
      </c>
      <c r="Z1749" s="86"/>
      <c r="AA1749" s="82">
        <v>1676.6</v>
      </c>
      <c r="AB1749" s="86">
        <v>1.85</v>
      </c>
      <c r="AC1749" s="86">
        <v>8555076</v>
      </c>
      <c r="AD1749" s="86">
        <v>8555076</v>
      </c>
      <c r="AE1749" s="86">
        <v>0</v>
      </c>
      <c r="AF1749" s="86">
        <v>-259436.34</v>
      </c>
      <c r="AG1749" s="86">
        <v>-414746.34</v>
      </c>
      <c r="AH1749" s="86">
        <v>155310</v>
      </c>
      <c r="AI1749" s="86"/>
      <c r="AJ1749" s="86">
        <v>937318028.07000005</v>
      </c>
      <c r="AK1749" s="82">
        <v>0.91269999999999996</v>
      </c>
      <c r="AL1749" s="82" t="s">
        <v>21635</v>
      </c>
      <c r="AM1749" s="82" t="s">
        <v>4979</v>
      </c>
      <c r="AN1749" s="82">
        <v>799748</v>
      </c>
      <c r="AO1749" s="82" t="s">
        <v>8339</v>
      </c>
      <c r="AP1749" s="82"/>
      <c r="AQ1749" s="83"/>
      <c r="AR1749" s="83"/>
      <c r="AS1749" s="82">
        <v>0</v>
      </c>
      <c r="AT1749" s="82"/>
      <c r="AU1749" s="83">
        <v>45777</v>
      </c>
      <c r="AV1749" s="82" t="s">
        <v>4979</v>
      </c>
      <c r="AW1749" s="82">
        <v>10</v>
      </c>
      <c r="AX1749" s="83"/>
      <c r="AY1749" s="82" t="s">
        <v>4963</v>
      </c>
      <c r="AZ1749" s="82">
        <v>1</v>
      </c>
      <c r="BA1749" s="82"/>
      <c r="BB1749" s="82"/>
      <c r="BC1749" s="87"/>
      <c r="BD1749" s="87"/>
      <c r="BE1749" s="87"/>
      <c r="BF1749" s="87"/>
      <c r="BG1749" s="82" t="s">
        <v>4888</v>
      </c>
      <c r="BH1749" s="82" t="s">
        <v>8961</v>
      </c>
      <c r="BI1749" s="82"/>
      <c r="BJ1749" s="82"/>
      <c r="BK1749" s="82"/>
      <c r="BL1749" s="86">
        <v>8555076</v>
      </c>
      <c r="BM1749" s="82">
        <v>0.91269999999999996</v>
      </c>
      <c r="BN1749" s="82" t="s">
        <v>4984</v>
      </c>
      <c r="BO1749" s="82"/>
      <c r="BP1749" s="88"/>
      <c r="BQ1749" s="88"/>
      <c r="BR1749" s="88"/>
      <c r="BS1749" s="82"/>
      <c r="BT1749" s="85"/>
    </row>
    <row r="1750" spans="1:72" hidden="1">
      <c r="A1750" s="82" t="s">
        <v>5179</v>
      </c>
      <c r="B1750" s="82" t="s">
        <v>5180</v>
      </c>
      <c r="C1750" s="82" t="s">
        <v>1269</v>
      </c>
      <c r="D1750" s="82" t="s">
        <v>8982</v>
      </c>
      <c r="E1750" s="82" t="s">
        <v>8983</v>
      </c>
      <c r="F1750" s="82" t="s">
        <v>4978</v>
      </c>
      <c r="G1750" s="83"/>
      <c r="H1750" s="84">
        <v>9976</v>
      </c>
      <c r="I1750" s="85"/>
      <c r="J1750" s="82">
        <v>1876.5</v>
      </c>
      <c r="K1750" s="86">
        <v>0</v>
      </c>
      <c r="L1750" s="82"/>
      <c r="M1750" s="82"/>
      <c r="N1750" s="82"/>
      <c r="O1750" s="82"/>
      <c r="P1750" s="82" t="s">
        <v>8941</v>
      </c>
      <c r="Q1750" s="86"/>
      <c r="R1750" s="82">
        <v>0</v>
      </c>
      <c r="S1750" s="86">
        <v>99760</v>
      </c>
      <c r="T1750" s="83">
        <v>45777</v>
      </c>
      <c r="U1750" s="82">
        <v>100</v>
      </c>
      <c r="V1750" s="82">
        <v>82871</v>
      </c>
      <c r="W1750" s="82" t="s">
        <v>4961</v>
      </c>
      <c r="X1750" s="82">
        <v>1430.1119000000001</v>
      </c>
      <c r="Y1750" s="86">
        <v>14266796.310000001</v>
      </c>
      <c r="Z1750" s="86"/>
      <c r="AA1750" s="82">
        <v>1856.1</v>
      </c>
      <c r="AB1750" s="86">
        <v>1.1000000000000001</v>
      </c>
      <c r="AC1750" s="86">
        <v>18719964</v>
      </c>
      <c r="AD1750" s="86">
        <v>18719964</v>
      </c>
      <c r="AE1750" s="86">
        <v>0</v>
      </c>
      <c r="AF1750" s="86">
        <v>4453167.6900000004</v>
      </c>
      <c r="AG1750" s="86">
        <v>4249657.29</v>
      </c>
      <c r="AH1750" s="86">
        <v>203510.39999999999</v>
      </c>
      <c r="AI1750" s="86"/>
      <c r="AJ1750" s="86">
        <v>937318028.07000005</v>
      </c>
      <c r="AK1750" s="82">
        <v>1.9972000000000001</v>
      </c>
      <c r="AL1750" s="82" t="s">
        <v>8984</v>
      </c>
      <c r="AM1750" s="82" t="s">
        <v>4979</v>
      </c>
      <c r="AN1750" s="82">
        <v>782564</v>
      </c>
      <c r="AO1750" s="82" t="s">
        <v>8534</v>
      </c>
      <c r="AP1750" s="82"/>
      <c r="AQ1750" s="83">
        <v>45590</v>
      </c>
      <c r="AR1750" s="83"/>
      <c r="AS1750" s="82">
        <v>0</v>
      </c>
      <c r="AT1750" s="82"/>
      <c r="AU1750" s="83">
        <v>45777</v>
      </c>
      <c r="AV1750" s="82" t="s">
        <v>4979</v>
      </c>
      <c r="AW1750" s="82">
        <v>10</v>
      </c>
      <c r="AX1750" s="83"/>
      <c r="AY1750" s="82" t="s">
        <v>4963</v>
      </c>
      <c r="AZ1750" s="82">
        <v>1</v>
      </c>
      <c r="BA1750" s="82"/>
      <c r="BB1750" s="82"/>
      <c r="BC1750" s="87"/>
      <c r="BD1750" s="87"/>
      <c r="BE1750" s="87"/>
      <c r="BF1750" s="87"/>
      <c r="BG1750" s="82" t="s">
        <v>4888</v>
      </c>
      <c r="BH1750" s="82" t="s">
        <v>8961</v>
      </c>
      <c r="BI1750" s="82"/>
      <c r="BJ1750" s="82"/>
      <c r="BK1750" s="82"/>
      <c r="BL1750" s="86">
        <v>18719964</v>
      </c>
      <c r="BM1750" s="82">
        <v>1.9972000000000001</v>
      </c>
      <c r="BN1750" s="82" t="s">
        <v>4964</v>
      </c>
      <c r="BO1750" s="82"/>
      <c r="BP1750" s="88"/>
      <c r="BQ1750" s="88"/>
      <c r="BR1750" s="88"/>
      <c r="BS1750" s="82"/>
      <c r="BT1750" s="85"/>
    </row>
    <row r="1751" spans="1:72" hidden="1">
      <c r="A1751" s="82" t="s">
        <v>5179</v>
      </c>
      <c r="B1751" s="82" t="s">
        <v>5180</v>
      </c>
      <c r="C1751" s="82" t="s">
        <v>1271</v>
      </c>
      <c r="D1751" s="82" t="s">
        <v>8538</v>
      </c>
      <c r="E1751" s="82" t="s">
        <v>8539</v>
      </c>
      <c r="F1751" s="82" t="s">
        <v>4978</v>
      </c>
      <c r="G1751" s="83"/>
      <c r="H1751" s="84">
        <v>16166</v>
      </c>
      <c r="I1751" s="85"/>
      <c r="J1751" s="82">
        <v>614.35</v>
      </c>
      <c r="K1751" s="86">
        <v>0</v>
      </c>
      <c r="L1751" s="82"/>
      <c r="M1751" s="82"/>
      <c r="N1751" s="82"/>
      <c r="O1751" s="82"/>
      <c r="P1751" s="82" t="s">
        <v>8532</v>
      </c>
      <c r="Q1751" s="86"/>
      <c r="R1751" s="82">
        <v>0</v>
      </c>
      <c r="S1751" s="86">
        <v>161660</v>
      </c>
      <c r="T1751" s="83">
        <v>45777</v>
      </c>
      <c r="U1751" s="82">
        <v>100</v>
      </c>
      <c r="V1751" s="82">
        <v>68336</v>
      </c>
      <c r="W1751" s="82" t="s">
        <v>4961</v>
      </c>
      <c r="X1751" s="82">
        <v>518.69449999999995</v>
      </c>
      <c r="Y1751" s="86">
        <v>8385215.1500000004</v>
      </c>
      <c r="Z1751" s="86"/>
      <c r="AA1751" s="82">
        <v>605.25</v>
      </c>
      <c r="AB1751" s="86">
        <v>1.5</v>
      </c>
      <c r="AC1751" s="86">
        <v>9931582.0999999996</v>
      </c>
      <c r="AD1751" s="86">
        <v>9931582.0999999996</v>
      </c>
      <c r="AE1751" s="86">
        <v>0</v>
      </c>
      <c r="AF1751" s="86">
        <v>1546366.95</v>
      </c>
      <c r="AG1751" s="86">
        <v>1399256.35</v>
      </c>
      <c r="AH1751" s="86">
        <v>147110.6</v>
      </c>
      <c r="AI1751" s="86"/>
      <c r="AJ1751" s="86">
        <v>937318028.07000005</v>
      </c>
      <c r="AK1751" s="82">
        <v>1.0596000000000001</v>
      </c>
      <c r="AL1751" s="82" t="s">
        <v>8540</v>
      </c>
      <c r="AM1751" s="82" t="s">
        <v>4979</v>
      </c>
      <c r="AN1751" s="82">
        <v>6963</v>
      </c>
      <c r="AO1751" s="82" t="s">
        <v>8534</v>
      </c>
      <c r="AP1751" s="82"/>
      <c r="AQ1751" s="83">
        <v>45455</v>
      </c>
      <c r="AR1751" s="83"/>
      <c r="AS1751" s="82">
        <v>0</v>
      </c>
      <c r="AT1751" s="82"/>
      <c r="AU1751" s="83">
        <v>45777</v>
      </c>
      <c r="AV1751" s="82" t="s">
        <v>4979</v>
      </c>
      <c r="AW1751" s="82">
        <v>10</v>
      </c>
      <c r="AX1751" s="83"/>
      <c r="AY1751" s="82" t="s">
        <v>4963</v>
      </c>
      <c r="AZ1751" s="82">
        <v>1</v>
      </c>
      <c r="BA1751" s="82"/>
      <c r="BB1751" s="82"/>
      <c r="BC1751" s="87"/>
      <c r="BD1751" s="87"/>
      <c r="BE1751" s="87"/>
      <c r="BF1751" s="87"/>
      <c r="BG1751" s="82" t="s">
        <v>4888</v>
      </c>
      <c r="BH1751" s="82" t="s">
        <v>8961</v>
      </c>
      <c r="BI1751" s="82"/>
      <c r="BJ1751" s="82"/>
      <c r="BK1751" s="82"/>
      <c r="BL1751" s="86">
        <v>9931582.0999999996</v>
      </c>
      <c r="BM1751" s="82">
        <v>1.0596000000000001</v>
      </c>
      <c r="BN1751" s="82" t="s">
        <v>4964</v>
      </c>
      <c r="BO1751" s="82"/>
      <c r="BP1751" s="88"/>
      <c r="BQ1751" s="88"/>
      <c r="BR1751" s="88"/>
      <c r="BS1751" s="82"/>
      <c r="BT1751" s="85"/>
    </row>
    <row r="1752" spans="1:72" hidden="1">
      <c r="A1752" s="82" t="s">
        <v>5179</v>
      </c>
      <c r="B1752" s="82" t="s">
        <v>5180</v>
      </c>
      <c r="C1752" s="82" t="s">
        <v>1400</v>
      </c>
      <c r="D1752" s="82" t="s">
        <v>8464</v>
      </c>
      <c r="E1752" s="82" t="s">
        <v>8465</v>
      </c>
      <c r="F1752" s="82" t="s">
        <v>4978</v>
      </c>
      <c r="G1752" s="83"/>
      <c r="H1752" s="84">
        <v>154299</v>
      </c>
      <c r="I1752" s="85"/>
      <c r="J1752" s="82">
        <v>137.86000000000001</v>
      </c>
      <c r="K1752" s="86">
        <v>0</v>
      </c>
      <c r="L1752" s="82"/>
      <c r="M1752" s="82"/>
      <c r="N1752" s="82"/>
      <c r="O1752" s="82"/>
      <c r="P1752" s="82" t="s">
        <v>8294</v>
      </c>
      <c r="Q1752" s="86"/>
      <c r="R1752" s="82">
        <v>0</v>
      </c>
      <c r="S1752" s="86">
        <v>1542990</v>
      </c>
      <c r="T1752" s="83">
        <v>45777</v>
      </c>
      <c r="U1752" s="82">
        <v>100</v>
      </c>
      <c r="V1752" s="82">
        <v>6630</v>
      </c>
      <c r="W1752" s="82" t="s">
        <v>4961</v>
      </c>
      <c r="X1752" s="82">
        <v>108.98350000000001</v>
      </c>
      <c r="Y1752" s="86">
        <v>16816050.859999999</v>
      </c>
      <c r="Z1752" s="86"/>
      <c r="AA1752" s="82">
        <v>135.78</v>
      </c>
      <c r="AB1752" s="86">
        <v>1.53</v>
      </c>
      <c r="AC1752" s="86">
        <v>21271660.140000001</v>
      </c>
      <c r="AD1752" s="86">
        <v>21271660.140000001</v>
      </c>
      <c r="AE1752" s="86">
        <v>0</v>
      </c>
      <c r="AF1752" s="86">
        <v>4455609.28</v>
      </c>
      <c r="AG1752" s="86">
        <v>4134667.36</v>
      </c>
      <c r="AH1752" s="86">
        <v>320941.92</v>
      </c>
      <c r="AI1752" s="86"/>
      <c r="AJ1752" s="86">
        <v>937318028.07000005</v>
      </c>
      <c r="AK1752" s="82">
        <v>2.2694000000000001</v>
      </c>
      <c r="AL1752" s="82" t="s">
        <v>8466</v>
      </c>
      <c r="AM1752" s="82" t="s">
        <v>4979</v>
      </c>
      <c r="AN1752" s="82">
        <v>7041</v>
      </c>
      <c r="AO1752" s="82" t="s">
        <v>8295</v>
      </c>
      <c r="AP1752" s="82"/>
      <c r="AQ1752" s="83">
        <v>45484</v>
      </c>
      <c r="AR1752" s="83"/>
      <c r="AS1752" s="82">
        <v>0</v>
      </c>
      <c r="AT1752" s="82"/>
      <c r="AU1752" s="83">
        <v>45777</v>
      </c>
      <c r="AV1752" s="82" t="s">
        <v>4979</v>
      </c>
      <c r="AW1752" s="82">
        <v>10</v>
      </c>
      <c r="AX1752" s="83"/>
      <c r="AY1752" s="82" t="s">
        <v>4963</v>
      </c>
      <c r="AZ1752" s="82">
        <v>1</v>
      </c>
      <c r="BA1752" s="82"/>
      <c r="BB1752" s="82"/>
      <c r="BC1752" s="87"/>
      <c r="BD1752" s="87"/>
      <c r="BE1752" s="87"/>
      <c r="BF1752" s="87"/>
      <c r="BG1752" s="82" t="s">
        <v>4888</v>
      </c>
      <c r="BH1752" s="82" t="s">
        <v>8961</v>
      </c>
      <c r="BI1752" s="82"/>
      <c r="BJ1752" s="82"/>
      <c r="BK1752" s="82"/>
      <c r="BL1752" s="86">
        <v>21271660.140000001</v>
      </c>
      <c r="BM1752" s="82">
        <v>2.2694000000000001</v>
      </c>
      <c r="BN1752" s="82" t="s">
        <v>4975</v>
      </c>
      <c r="BO1752" s="82"/>
      <c r="BP1752" s="88"/>
      <c r="BQ1752" s="88"/>
      <c r="BR1752" s="88"/>
      <c r="BS1752" s="82"/>
      <c r="BT1752" s="85"/>
    </row>
    <row r="1753" spans="1:72" hidden="1">
      <c r="A1753" s="82" t="s">
        <v>5179</v>
      </c>
      <c r="B1753" s="82" t="s">
        <v>5180</v>
      </c>
      <c r="C1753" s="82" t="s">
        <v>1415</v>
      </c>
      <c r="D1753" s="82" t="s">
        <v>8874</v>
      </c>
      <c r="E1753" s="82" t="s">
        <v>8298</v>
      </c>
      <c r="F1753" s="82" t="s">
        <v>4978</v>
      </c>
      <c r="G1753" s="83"/>
      <c r="H1753" s="84">
        <v>73797</v>
      </c>
      <c r="I1753" s="85"/>
      <c r="J1753" s="82">
        <v>124.47</v>
      </c>
      <c r="K1753" s="86">
        <v>0</v>
      </c>
      <c r="L1753" s="82"/>
      <c r="M1753" s="82"/>
      <c r="N1753" s="82"/>
      <c r="O1753" s="82"/>
      <c r="P1753" s="82" t="s">
        <v>8287</v>
      </c>
      <c r="Q1753" s="86"/>
      <c r="R1753" s="82">
        <v>0</v>
      </c>
      <c r="S1753" s="86">
        <v>737970</v>
      </c>
      <c r="T1753" s="83">
        <v>45777</v>
      </c>
      <c r="U1753" s="82">
        <v>100</v>
      </c>
      <c r="V1753" s="82">
        <v>138813</v>
      </c>
      <c r="W1753" s="82" t="s">
        <v>4961</v>
      </c>
      <c r="X1753" s="82">
        <v>148.2458</v>
      </c>
      <c r="Y1753" s="86">
        <v>10940092.07</v>
      </c>
      <c r="Z1753" s="86"/>
      <c r="AA1753" s="82">
        <v>126.93</v>
      </c>
      <c r="AB1753" s="86">
        <v>-1.94</v>
      </c>
      <c r="AC1753" s="86">
        <v>9185512.5899999999</v>
      </c>
      <c r="AD1753" s="86">
        <v>9185512.5899999999</v>
      </c>
      <c r="AE1753" s="86">
        <v>0</v>
      </c>
      <c r="AF1753" s="86">
        <v>-1754579.48</v>
      </c>
      <c r="AG1753" s="86">
        <v>-1573038.86</v>
      </c>
      <c r="AH1753" s="86">
        <v>-181540.62</v>
      </c>
      <c r="AI1753" s="86"/>
      <c r="AJ1753" s="86">
        <v>937318028.07000005</v>
      </c>
      <c r="AK1753" s="82">
        <v>0.98</v>
      </c>
      <c r="AL1753" s="82" t="s">
        <v>8875</v>
      </c>
      <c r="AM1753" s="82" t="s">
        <v>4979</v>
      </c>
      <c r="AN1753" s="82">
        <v>73211</v>
      </c>
      <c r="AO1753" s="82" t="s">
        <v>8280</v>
      </c>
      <c r="AP1753" s="82"/>
      <c r="AQ1753" s="83">
        <v>45736</v>
      </c>
      <c r="AR1753" s="83"/>
      <c r="AS1753" s="82">
        <v>0</v>
      </c>
      <c r="AT1753" s="82"/>
      <c r="AU1753" s="83">
        <v>45777</v>
      </c>
      <c r="AV1753" s="82" t="s">
        <v>4979</v>
      </c>
      <c r="AW1753" s="82">
        <v>10</v>
      </c>
      <c r="AX1753" s="83"/>
      <c r="AY1753" s="82" t="s">
        <v>4963</v>
      </c>
      <c r="AZ1753" s="82">
        <v>1</v>
      </c>
      <c r="BA1753" s="82"/>
      <c r="BB1753" s="82"/>
      <c r="BC1753" s="87"/>
      <c r="BD1753" s="87"/>
      <c r="BE1753" s="87"/>
      <c r="BF1753" s="87"/>
      <c r="BG1753" s="82" t="s">
        <v>4888</v>
      </c>
      <c r="BH1753" s="82" t="s">
        <v>8961</v>
      </c>
      <c r="BI1753" s="82"/>
      <c r="BJ1753" s="82"/>
      <c r="BK1753" s="82"/>
      <c r="BL1753" s="86">
        <v>9185512.5899999999</v>
      </c>
      <c r="BM1753" s="82">
        <v>0.98</v>
      </c>
      <c r="BN1753" s="82" t="s">
        <v>4964</v>
      </c>
      <c r="BO1753" s="82"/>
      <c r="BP1753" s="88"/>
      <c r="BQ1753" s="88"/>
      <c r="BR1753" s="88"/>
      <c r="BS1753" s="82"/>
      <c r="BT1753" s="85"/>
    </row>
    <row r="1754" spans="1:72" hidden="1">
      <c r="A1754" s="82" t="s">
        <v>5179</v>
      </c>
      <c r="B1754" s="82" t="s">
        <v>5180</v>
      </c>
      <c r="C1754" s="82" t="s">
        <v>2004</v>
      </c>
      <c r="D1754" s="82" t="s">
        <v>8729</v>
      </c>
      <c r="E1754" s="82" t="s">
        <v>8730</v>
      </c>
      <c r="F1754" s="82" t="s">
        <v>4978</v>
      </c>
      <c r="G1754" s="83"/>
      <c r="H1754" s="84">
        <v>3223</v>
      </c>
      <c r="I1754" s="85"/>
      <c r="J1754" s="82">
        <v>7069.5</v>
      </c>
      <c r="K1754" s="86">
        <v>0</v>
      </c>
      <c r="L1754" s="82"/>
      <c r="M1754" s="82"/>
      <c r="N1754" s="82"/>
      <c r="O1754" s="82"/>
      <c r="P1754" s="82" t="s">
        <v>8731</v>
      </c>
      <c r="Q1754" s="86"/>
      <c r="R1754" s="82">
        <v>0</v>
      </c>
      <c r="S1754" s="86">
        <v>32230</v>
      </c>
      <c r="T1754" s="83">
        <v>45777</v>
      </c>
      <c r="U1754" s="82">
        <v>100</v>
      </c>
      <c r="V1754" s="82">
        <v>6636</v>
      </c>
      <c r="W1754" s="82" t="s">
        <v>4961</v>
      </c>
      <c r="X1754" s="82">
        <v>4741.018</v>
      </c>
      <c r="Y1754" s="86">
        <v>15280300.98</v>
      </c>
      <c r="Z1754" s="86"/>
      <c r="AA1754" s="82">
        <v>7059</v>
      </c>
      <c r="AB1754" s="86">
        <v>0.15</v>
      </c>
      <c r="AC1754" s="86">
        <v>22784998.5</v>
      </c>
      <c r="AD1754" s="86">
        <v>22784998.5</v>
      </c>
      <c r="AE1754" s="86">
        <v>0</v>
      </c>
      <c r="AF1754" s="86">
        <v>7504697.5199999996</v>
      </c>
      <c r="AG1754" s="86">
        <v>7470856.0199999996</v>
      </c>
      <c r="AH1754" s="86">
        <v>33841.5</v>
      </c>
      <c r="AI1754" s="86"/>
      <c r="AJ1754" s="86">
        <v>937318028.07000005</v>
      </c>
      <c r="AK1754" s="82">
        <v>2.4308999999999998</v>
      </c>
      <c r="AL1754" s="82" t="s">
        <v>8732</v>
      </c>
      <c r="AM1754" s="82" t="s">
        <v>4979</v>
      </c>
      <c r="AN1754" s="82">
        <v>7077</v>
      </c>
      <c r="AO1754" s="82" t="s">
        <v>5010</v>
      </c>
      <c r="AP1754" s="82"/>
      <c r="AQ1754" s="83">
        <v>45614</v>
      </c>
      <c r="AR1754" s="83"/>
      <c r="AS1754" s="82">
        <v>0</v>
      </c>
      <c r="AT1754" s="82"/>
      <c r="AU1754" s="83">
        <v>45777</v>
      </c>
      <c r="AV1754" s="82" t="s">
        <v>4979</v>
      </c>
      <c r="AW1754" s="82">
        <v>10</v>
      </c>
      <c r="AX1754" s="83"/>
      <c r="AY1754" s="82" t="s">
        <v>4963</v>
      </c>
      <c r="AZ1754" s="82">
        <v>1</v>
      </c>
      <c r="BA1754" s="82"/>
      <c r="BB1754" s="82"/>
      <c r="BC1754" s="87"/>
      <c r="BD1754" s="87"/>
      <c r="BE1754" s="87"/>
      <c r="BF1754" s="87"/>
      <c r="BG1754" s="82" t="s">
        <v>4888</v>
      </c>
      <c r="BH1754" s="82" t="s">
        <v>8961</v>
      </c>
      <c r="BI1754" s="82"/>
      <c r="BJ1754" s="82"/>
      <c r="BK1754" s="82"/>
      <c r="BL1754" s="86">
        <v>22784998.5</v>
      </c>
      <c r="BM1754" s="82">
        <v>2.4308999999999998</v>
      </c>
      <c r="BN1754" s="82" t="s">
        <v>5011</v>
      </c>
      <c r="BO1754" s="82"/>
      <c r="BP1754" s="88"/>
      <c r="BQ1754" s="88"/>
      <c r="BR1754" s="88"/>
      <c r="BS1754" s="82"/>
      <c r="BT1754" s="85"/>
    </row>
    <row r="1755" spans="1:72" hidden="1">
      <c r="A1755" s="82" t="s">
        <v>5179</v>
      </c>
      <c r="B1755" s="82" t="s">
        <v>5180</v>
      </c>
      <c r="C1755" s="82" t="s">
        <v>1338</v>
      </c>
      <c r="D1755" s="82" t="s">
        <v>5345</v>
      </c>
      <c r="E1755" s="82" t="s">
        <v>8780</v>
      </c>
      <c r="F1755" s="82" t="s">
        <v>4978</v>
      </c>
      <c r="G1755" s="83"/>
      <c r="H1755" s="84">
        <v>8168</v>
      </c>
      <c r="I1755" s="85"/>
      <c r="J1755" s="82">
        <v>5249.5</v>
      </c>
      <c r="K1755" s="86">
        <v>0</v>
      </c>
      <c r="L1755" s="82"/>
      <c r="M1755" s="82"/>
      <c r="N1755" s="82"/>
      <c r="O1755" s="82"/>
      <c r="P1755" s="82" t="s">
        <v>8781</v>
      </c>
      <c r="Q1755" s="86"/>
      <c r="R1755" s="82">
        <v>0</v>
      </c>
      <c r="S1755" s="86">
        <v>81680</v>
      </c>
      <c r="T1755" s="83">
        <v>45777</v>
      </c>
      <c r="U1755" s="82">
        <v>100</v>
      </c>
      <c r="V1755" s="82">
        <v>58054</v>
      </c>
      <c r="W1755" s="82" t="s">
        <v>4961</v>
      </c>
      <c r="X1755" s="82">
        <v>2973.9216000000001</v>
      </c>
      <c r="Y1755" s="86">
        <v>24290991.52</v>
      </c>
      <c r="Z1755" s="86"/>
      <c r="AA1755" s="82">
        <v>5264</v>
      </c>
      <c r="AB1755" s="86">
        <v>-0.28000000000000003</v>
      </c>
      <c r="AC1755" s="86">
        <v>42877916</v>
      </c>
      <c r="AD1755" s="86">
        <v>42877916</v>
      </c>
      <c r="AE1755" s="86">
        <v>0</v>
      </c>
      <c r="AF1755" s="86">
        <v>18586924.48</v>
      </c>
      <c r="AG1755" s="86">
        <v>18705360.48</v>
      </c>
      <c r="AH1755" s="86">
        <v>-118436</v>
      </c>
      <c r="AI1755" s="86"/>
      <c r="AJ1755" s="86">
        <v>937318028.07000005</v>
      </c>
      <c r="AK1755" s="82">
        <v>4.5744999999999996</v>
      </c>
      <c r="AL1755" s="82" t="s">
        <v>8782</v>
      </c>
      <c r="AM1755" s="82" t="s">
        <v>4979</v>
      </c>
      <c r="AN1755" s="82">
        <v>774953</v>
      </c>
      <c r="AO1755" s="82" t="s">
        <v>8449</v>
      </c>
      <c r="AP1755" s="82"/>
      <c r="AQ1755" s="83"/>
      <c r="AR1755" s="83"/>
      <c r="AS1755" s="82">
        <v>0</v>
      </c>
      <c r="AT1755" s="82"/>
      <c r="AU1755" s="83">
        <v>45777</v>
      </c>
      <c r="AV1755" s="82" t="s">
        <v>4979</v>
      </c>
      <c r="AW1755" s="82">
        <v>10</v>
      </c>
      <c r="AX1755" s="83"/>
      <c r="AY1755" s="82" t="s">
        <v>4963</v>
      </c>
      <c r="AZ1755" s="82">
        <v>1</v>
      </c>
      <c r="BA1755" s="82"/>
      <c r="BB1755" s="82"/>
      <c r="BC1755" s="87"/>
      <c r="BD1755" s="87"/>
      <c r="BE1755" s="87"/>
      <c r="BF1755" s="87"/>
      <c r="BG1755" s="82" t="s">
        <v>4888</v>
      </c>
      <c r="BH1755" s="82" t="s">
        <v>8961</v>
      </c>
      <c r="BI1755" s="82"/>
      <c r="BJ1755" s="82"/>
      <c r="BK1755" s="82"/>
      <c r="BL1755" s="86">
        <v>42877916</v>
      </c>
      <c r="BM1755" s="82">
        <v>4.5744999999999996</v>
      </c>
      <c r="BN1755" s="82" t="s">
        <v>8400</v>
      </c>
      <c r="BO1755" s="82"/>
      <c r="BP1755" s="88"/>
      <c r="BQ1755" s="88"/>
      <c r="BR1755" s="88"/>
      <c r="BS1755" s="82"/>
      <c r="BT1755" s="85"/>
    </row>
    <row r="1756" spans="1:72" hidden="1">
      <c r="A1756" s="82" t="s">
        <v>5179</v>
      </c>
      <c r="B1756" s="82" t="s">
        <v>5180</v>
      </c>
      <c r="C1756" s="82" t="s">
        <v>1479</v>
      </c>
      <c r="D1756" s="82" t="s">
        <v>3378</v>
      </c>
      <c r="E1756" s="82" t="s">
        <v>8473</v>
      </c>
      <c r="F1756" s="82" t="s">
        <v>4978</v>
      </c>
      <c r="G1756" s="83"/>
      <c r="H1756" s="84">
        <v>15750</v>
      </c>
      <c r="I1756" s="85"/>
      <c r="J1756" s="82">
        <v>895.65</v>
      </c>
      <c r="K1756" s="86">
        <v>0</v>
      </c>
      <c r="L1756" s="82"/>
      <c r="M1756" s="82"/>
      <c r="N1756" s="82"/>
      <c r="O1756" s="82"/>
      <c r="P1756" s="82" t="s">
        <v>8474</v>
      </c>
      <c r="Q1756" s="86"/>
      <c r="R1756" s="82">
        <v>0</v>
      </c>
      <c r="S1756" s="86">
        <v>15750</v>
      </c>
      <c r="T1756" s="83">
        <v>45777</v>
      </c>
      <c r="U1756" s="82">
        <v>100</v>
      </c>
      <c r="V1756" s="82">
        <v>6653</v>
      </c>
      <c r="W1756" s="82" t="s">
        <v>4961</v>
      </c>
      <c r="X1756" s="82">
        <v>757.02239999999995</v>
      </c>
      <c r="Y1756" s="86">
        <v>11923102.560000001</v>
      </c>
      <c r="Z1756" s="86"/>
      <c r="AA1756" s="82">
        <v>895.45</v>
      </c>
      <c r="AB1756" s="86">
        <v>0.02</v>
      </c>
      <c r="AC1756" s="86">
        <v>14106487.5</v>
      </c>
      <c r="AD1756" s="86">
        <v>14106487.5</v>
      </c>
      <c r="AE1756" s="86">
        <v>0</v>
      </c>
      <c r="AF1756" s="86">
        <v>2183384.94</v>
      </c>
      <c r="AG1756" s="86">
        <v>2180234.94</v>
      </c>
      <c r="AH1756" s="86">
        <v>3150</v>
      </c>
      <c r="AI1756" s="86"/>
      <c r="AJ1756" s="86">
        <v>937318028.07000005</v>
      </c>
      <c r="AK1756" s="82">
        <v>1.5049999999999999</v>
      </c>
      <c r="AL1756" s="82" t="s">
        <v>8475</v>
      </c>
      <c r="AM1756" s="82" t="s">
        <v>4979</v>
      </c>
      <c r="AN1756" s="82">
        <v>7168</v>
      </c>
      <c r="AO1756" s="82" t="s">
        <v>8476</v>
      </c>
      <c r="AP1756" s="82"/>
      <c r="AQ1756" s="83">
        <v>45525</v>
      </c>
      <c r="AR1756" s="83"/>
      <c r="AS1756" s="82">
        <v>0</v>
      </c>
      <c r="AT1756" s="82"/>
      <c r="AU1756" s="83">
        <v>45777</v>
      </c>
      <c r="AV1756" s="82" t="s">
        <v>4979</v>
      </c>
      <c r="AW1756" s="82">
        <v>1</v>
      </c>
      <c r="AX1756" s="83"/>
      <c r="AY1756" s="82" t="s">
        <v>4963</v>
      </c>
      <c r="AZ1756" s="82">
        <v>1</v>
      </c>
      <c r="BA1756" s="82"/>
      <c r="BB1756" s="82"/>
      <c r="BC1756" s="87"/>
      <c r="BD1756" s="87"/>
      <c r="BE1756" s="87"/>
      <c r="BF1756" s="87"/>
      <c r="BG1756" s="82" t="s">
        <v>4888</v>
      </c>
      <c r="BH1756" s="82" t="s">
        <v>8961</v>
      </c>
      <c r="BI1756" s="82"/>
      <c r="BJ1756" s="82"/>
      <c r="BK1756" s="82"/>
      <c r="BL1756" s="86">
        <v>14106487.5</v>
      </c>
      <c r="BM1756" s="82">
        <v>1.5049999999999999</v>
      </c>
      <c r="BN1756" s="82" t="s">
        <v>8462</v>
      </c>
      <c r="BO1756" s="82"/>
      <c r="BP1756" s="88"/>
      <c r="BQ1756" s="88"/>
      <c r="BR1756" s="88"/>
      <c r="BS1756" s="82"/>
      <c r="BT1756" s="85"/>
    </row>
    <row r="1757" spans="1:72" hidden="1">
      <c r="A1757" s="82" t="s">
        <v>5179</v>
      </c>
      <c r="B1757" s="82" t="s">
        <v>5180</v>
      </c>
      <c r="C1757" s="82" t="s">
        <v>1516</v>
      </c>
      <c r="D1757" s="82" t="s">
        <v>5403</v>
      </c>
      <c r="E1757" s="82" t="s">
        <v>8878</v>
      </c>
      <c r="F1757" s="82" t="s">
        <v>4978</v>
      </c>
      <c r="G1757" s="83"/>
      <c r="H1757" s="84">
        <v>22094</v>
      </c>
      <c r="I1757" s="85"/>
      <c r="J1757" s="82">
        <v>479.2</v>
      </c>
      <c r="K1757" s="86">
        <v>0</v>
      </c>
      <c r="L1757" s="82"/>
      <c r="M1757" s="82"/>
      <c r="N1757" s="82"/>
      <c r="O1757" s="82"/>
      <c r="P1757" s="82" t="s">
        <v>8308</v>
      </c>
      <c r="Q1757" s="86"/>
      <c r="R1757" s="82">
        <v>0</v>
      </c>
      <c r="S1757" s="86">
        <v>220940</v>
      </c>
      <c r="T1757" s="83">
        <v>45777</v>
      </c>
      <c r="U1757" s="82">
        <v>100</v>
      </c>
      <c r="V1757" s="82">
        <v>24657</v>
      </c>
      <c r="W1757" s="82" t="s">
        <v>4961</v>
      </c>
      <c r="X1757" s="82">
        <v>662.7518</v>
      </c>
      <c r="Y1757" s="86">
        <v>14642837.73</v>
      </c>
      <c r="Z1757" s="86"/>
      <c r="AA1757" s="82">
        <v>464.6</v>
      </c>
      <c r="AB1757" s="86">
        <v>3.14</v>
      </c>
      <c r="AC1757" s="86">
        <v>10587444.800000001</v>
      </c>
      <c r="AD1757" s="86">
        <v>10587444.800000001</v>
      </c>
      <c r="AE1757" s="86">
        <v>0</v>
      </c>
      <c r="AF1757" s="86">
        <v>-4055392.93</v>
      </c>
      <c r="AG1757" s="86">
        <v>-4377965.33</v>
      </c>
      <c r="AH1757" s="86">
        <v>322572.40000000002</v>
      </c>
      <c r="AI1757" s="86"/>
      <c r="AJ1757" s="86">
        <v>937318028.07000005</v>
      </c>
      <c r="AK1757" s="82">
        <v>1.1294999999999999</v>
      </c>
      <c r="AL1757" s="82" t="s">
        <v>8879</v>
      </c>
      <c r="AM1757" s="82" t="s">
        <v>4979</v>
      </c>
      <c r="AN1757" s="82">
        <v>75287</v>
      </c>
      <c r="AO1757" s="82" t="s">
        <v>8309</v>
      </c>
      <c r="AP1757" s="82"/>
      <c r="AQ1757" s="83"/>
      <c r="AR1757" s="83"/>
      <c r="AS1757" s="82">
        <v>0</v>
      </c>
      <c r="AT1757" s="82"/>
      <c r="AU1757" s="83">
        <v>45777</v>
      </c>
      <c r="AV1757" s="82" t="s">
        <v>4979</v>
      </c>
      <c r="AW1757" s="82">
        <v>10</v>
      </c>
      <c r="AX1757" s="83"/>
      <c r="AY1757" s="82" t="s">
        <v>4963</v>
      </c>
      <c r="AZ1757" s="82">
        <v>1</v>
      </c>
      <c r="BA1757" s="82"/>
      <c r="BB1757" s="82"/>
      <c r="BC1757" s="87"/>
      <c r="BD1757" s="87"/>
      <c r="BE1757" s="87"/>
      <c r="BF1757" s="87"/>
      <c r="BG1757" s="82" t="s">
        <v>4888</v>
      </c>
      <c r="BH1757" s="82" t="s">
        <v>8961</v>
      </c>
      <c r="BI1757" s="82"/>
      <c r="BJ1757" s="82"/>
      <c r="BK1757" s="82"/>
      <c r="BL1757" s="86">
        <v>10587444.800000001</v>
      </c>
      <c r="BM1757" s="82">
        <v>1.1294999999999999</v>
      </c>
      <c r="BN1757" s="82" t="s">
        <v>8309</v>
      </c>
      <c r="BO1757" s="82"/>
      <c r="BP1757" s="88"/>
      <c r="BQ1757" s="88"/>
      <c r="BR1757" s="88"/>
      <c r="BS1757" s="82"/>
      <c r="BT1757" s="85"/>
    </row>
    <row r="1758" spans="1:72" hidden="1">
      <c r="A1758" s="82" t="s">
        <v>5179</v>
      </c>
      <c r="B1758" s="82" t="s">
        <v>5180</v>
      </c>
      <c r="C1758" s="82" t="s">
        <v>1710</v>
      </c>
      <c r="D1758" s="82" t="s">
        <v>3363</v>
      </c>
      <c r="E1758" s="82" t="s">
        <v>8985</v>
      </c>
      <c r="F1758" s="82" t="s">
        <v>4978</v>
      </c>
      <c r="G1758" s="83"/>
      <c r="H1758" s="84">
        <v>9179</v>
      </c>
      <c r="I1758" s="85"/>
      <c r="J1758" s="82">
        <v>795.75</v>
      </c>
      <c r="K1758" s="86">
        <v>0</v>
      </c>
      <c r="L1758" s="82"/>
      <c r="M1758" s="82"/>
      <c r="N1758" s="82"/>
      <c r="O1758" s="82"/>
      <c r="P1758" s="82" t="s">
        <v>8532</v>
      </c>
      <c r="Q1758" s="86"/>
      <c r="R1758" s="82">
        <v>0</v>
      </c>
      <c r="S1758" s="86">
        <v>91790</v>
      </c>
      <c r="T1758" s="83">
        <v>45777</v>
      </c>
      <c r="U1758" s="82">
        <v>100</v>
      </c>
      <c r="V1758" s="82">
        <v>144154</v>
      </c>
      <c r="W1758" s="82" t="s">
        <v>4961</v>
      </c>
      <c r="X1758" s="82">
        <v>847.47289999999998</v>
      </c>
      <c r="Y1758" s="86">
        <v>7778954</v>
      </c>
      <c r="Z1758" s="86"/>
      <c r="AA1758" s="82">
        <v>800.4</v>
      </c>
      <c r="AB1758" s="86">
        <v>-0.57999999999999996</v>
      </c>
      <c r="AC1758" s="86">
        <v>7304189.25</v>
      </c>
      <c r="AD1758" s="86">
        <v>7304189.25</v>
      </c>
      <c r="AE1758" s="86">
        <v>0</v>
      </c>
      <c r="AF1758" s="86">
        <v>-474764.75</v>
      </c>
      <c r="AG1758" s="86">
        <v>-432082.4</v>
      </c>
      <c r="AH1758" s="86">
        <v>-42682.35</v>
      </c>
      <c r="AI1758" s="86"/>
      <c r="AJ1758" s="86">
        <v>937318028.07000005</v>
      </c>
      <c r="AK1758" s="82">
        <v>0.77929999999999999</v>
      </c>
      <c r="AL1758" s="82" t="s">
        <v>8986</v>
      </c>
      <c r="AM1758" s="82" t="s">
        <v>4979</v>
      </c>
      <c r="AN1758" s="82">
        <v>794730</v>
      </c>
      <c r="AO1758" s="82" t="s">
        <v>8534</v>
      </c>
      <c r="AP1758" s="82"/>
      <c r="AQ1758" s="83">
        <v>45491</v>
      </c>
      <c r="AR1758" s="83"/>
      <c r="AS1758" s="82">
        <v>0</v>
      </c>
      <c r="AT1758" s="82"/>
      <c r="AU1758" s="83">
        <v>45777</v>
      </c>
      <c r="AV1758" s="82" t="s">
        <v>4979</v>
      </c>
      <c r="AW1758" s="82">
        <v>10</v>
      </c>
      <c r="AX1758" s="83"/>
      <c r="AY1758" s="82" t="s">
        <v>4963</v>
      </c>
      <c r="AZ1758" s="82">
        <v>1</v>
      </c>
      <c r="BA1758" s="82"/>
      <c r="BB1758" s="82"/>
      <c r="BC1758" s="87"/>
      <c r="BD1758" s="87"/>
      <c r="BE1758" s="87"/>
      <c r="BF1758" s="87"/>
      <c r="BG1758" s="82" t="s">
        <v>4888</v>
      </c>
      <c r="BH1758" s="82" t="s">
        <v>8961</v>
      </c>
      <c r="BI1758" s="82"/>
      <c r="BJ1758" s="82"/>
      <c r="BK1758" s="82"/>
      <c r="BL1758" s="86">
        <v>7304189.25</v>
      </c>
      <c r="BM1758" s="82">
        <v>0.77929999999999999</v>
      </c>
      <c r="BN1758" s="82" t="s">
        <v>4964</v>
      </c>
      <c r="BO1758" s="82"/>
      <c r="BP1758" s="88"/>
      <c r="BQ1758" s="88"/>
      <c r="BR1758" s="88"/>
      <c r="BS1758" s="82"/>
      <c r="BT1758" s="85"/>
    </row>
    <row r="1759" spans="1:72" hidden="1">
      <c r="A1759" s="82" t="s">
        <v>5179</v>
      </c>
      <c r="B1759" s="82" t="s">
        <v>5180</v>
      </c>
      <c r="C1759" s="82" t="s">
        <v>1743</v>
      </c>
      <c r="D1759" s="82" t="s">
        <v>5321</v>
      </c>
      <c r="E1759" s="82" t="s">
        <v>8334</v>
      </c>
      <c r="F1759" s="82" t="s">
        <v>4978</v>
      </c>
      <c r="G1759" s="83"/>
      <c r="H1759" s="84">
        <v>3805</v>
      </c>
      <c r="I1759" s="85"/>
      <c r="J1759" s="82">
        <v>4586.5</v>
      </c>
      <c r="K1759" s="86">
        <v>0</v>
      </c>
      <c r="L1759" s="82"/>
      <c r="M1759" s="82"/>
      <c r="N1759" s="82"/>
      <c r="O1759" s="82"/>
      <c r="P1759" s="82" t="s">
        <v>4981</v>
      </c>
      <c r="Q1759" s="86"/>
      <c r="R1759" s="82">
        <v>0</v>
      </c>
      <c r="S1759" s="86">
        <v>3805</v>
      </c>
      <c r="T1759" s="83">
        <v>45777</v>
      </c>
      <c r="U1759" s="82">
        <v>100</v>
      </c>
      <c r="V1759" s="82">
        <v>68333</v>
      </c>
      <c r="W1759" s="82" t="s">
        <v>4961</v>
      </c>
      <c r="X1759" s="82">
        <v>6046.8319000000001</v>
      </c>
      <c r="Y1759" s="86">
        <v>23008195.309999999</v>
      </c>
      <c r="Z1759" s="86"/>
      <c r="AA1759" s="82">
        <v>4598.1000000000004</v>
      </c>
      <c r="AB1759" s="86">
        <v>-0.25</v>
      </c>
      <c r="AC1759" s="86">
        <v>17451632.5</v>
      </c>
      <c r="AD1759" s="86">
        <v>17451632.5</v>
      </c>
      <c r="AE1759" s="86">
        <v>0</v>
      </c>
      <c r="AF1759" s="86">
        <v>-5556562.8099999996</v>
      </c>
      <c r="AG1759" s="86">
        <v>-5512424.8099999996</v>
      </c>
      <c r="AH1759" s="86">
        <v>-44138</v>
      </c>
      <c r="AI1759" s="86"/>
      <c r="AJ1759" s="86">
        <v>937318028.07000005</v>
      </c>
      <c r="AK1759" s="82">
        <v>1.8619000000000001</v>
      </c>
      <c r="AL1759" s="82" t="s">
        <v>8335</v>
      </c>
      <c r="AM1759" s="82" t="s">
        <v>4979</v>
      </c>
      <c r="AN1759" s="82">
        <v>778239</v>
      </c>
      <c r="AO1759" s="82" t="s">
        <v>4982</v>
      </c>
      <c r="AP1759" s="82"/>
      <c r="AQ1759" s="83">
        <v>45589</v>
      </c>
      <c r="AR1759" s="83"/>
      <c r="AS1759" s="82">
        <v>0</v>
      </c>
      <c r="AT1759" s="82"/>
      <c r="AU1759" s="83">
        <v>45777</v>
      </c>
      <c r="AV1759" s="82" t="s">
        <v>4979</v>
      </c>
      <c r="AW1759" s="82">
        <v>1</v>
      </c>
      <c r="AX1759" s="83"/>
      <c r="AY1759" s="82" t="s">
        <v>4963</v>
      </c>
      <c r="AZ1759" s="82">
        <v>1</v>
      </c>
      <c r="BA1759" s="82"/>
      <c r="BB1759" s="82"/>
      <c r="BC1759" s="87"/>
      <c r="BD1759" s="87"/>
      <c r="BE1759" s="87"/>
      <c r="BF1759" s="87"/>
      <c r="BG1759" s="82" t="s">
        <v>4888</v>
      </c>
      <c r="BH1759" s="82" t="s">
        <v>8961</v>
      </c>
      <c r="BI1759" s="82"/>
      <c r="BJ1759" s="82"/>
      <c r="BK1759" s="82"/>
      <c r="BL1759" s="86">
        <v>17451632.5</v>
      </c>
      <c r="BM1759" s="82">
        <v>1.8619000000000001</v>
      </c>
      <c r="BN1759" s="82" t="s">
        <v>4983</v>
      </c>
      <c r="BO1759" s="82"/>
      <c r="BP1759" s="88"/>
      <c r="BQ1759" s="88"/>
      <c r="BR1759" s="88"/>
      <c r="BS1759" s="82"/>
      <c r="BT1759" s="85"/>
    </row>
    <row r="1760" spans="1:72" hidden="1">
      <c r="A1760" s="82" t="s">
        <v>5179</v>
      </c>
      <c r="B1760" s="82" t="s">
        <v>5180</v>
      </c>
      <c r="C1760" s="82" t="s">
        <v>1729</v>
      </c>
      <c r="D1760" s="82" t="s">
        <v>5368</v>
      </c>
      <c r="E1760" s="82" t="s">
        <v>8541</v>
      </c>
      <c r="F1760" s="82" t="s">
        <v>4978</v>
      </c>
      <c r="G1760" s="83"/>
      <c r="H1760" s="84">
        <v>11631</v>
      </c>
      <c r="I1760" s="85"/>
      <c r="J1760" s="82">
        <v>1329.3</v>
      </c>
      <c r="K1760" s="86">
        <v>0</v>
      </c>
      <c r="L1760" s="82"/>
      <c r="M1760" s="82"/>
      <c r="N1760" s="82"/>
      <c r="O1760" s="82"/>
      <c r="P1760" s="82" t="s">
        <v>5007</v>
      </c>
      <c r="Q1760" s="86"/>
      <c r="R1760" s="82">
        <v>0</v>
      </c>
      <c r="S1760" s="86">
        <v>116310</v>
      </c>
      <c r="T1760" s="83">
        <v>45777</v>
      </c>
      <c r="U1760" s="82">
        <v>100</v>
      </c>
      <c r="V1760" s="82">
        <v>138815</v>
      </c>
      <c r="W1760" s="82" t="s">
        <v>4961</v>
      </c>
      <c r="X1760" s="82">
        <v>1364.2816</v>
      </c>
      <c r="Y1760" s="86">
        <v>15867959.68</v>
      </c>
      <c r="Z1760" s="86"/>
      <c r="AA1760" s="82">
        <v>1288</v>
      </c>
      <c r="AB1760" s="86">
        <v>3.21</v>
      </c>
      <c r="AC1760" s="86">
        <v>15461088.300000001</v>
      </c>
      <c r="AD1760" s="86">
        <v>15461088.300000001</v>
      </c>
      <c r="AE1760" s="86">
        <v>0</v>
      </c>
      <c r="AF1760" s="86">
        <v>-406871.38</v>
      </c>
      <c r="AG1760" s="86">
        <v>-887231.68</v>
      </c>
      <c r="AH1760" s="86">
        <v>480360.3</v>
      </c>
      <c r="AI1760" s="86"/>
      <c r="AJ1760" s="86">
        <v>937318028.07000005</v>
      </c>
      <c r="AK1760" s="82">
        <v>1.6495</v>
      </c>
      <c r="AL1760" s="82" t="s">
        <v>8542</v>
      </c>
      <c r="AM1760" s="82" t="s">
        <v>4979</v>
      </c>
      <c r="AN1760" s="82">
        <v>794140</v>
      </c>
      <c r="AO1760" s="82" t="s">
        <v>5008</v>
      </c>
      <c r="AP1760" s="82"/>
      <c r="AQ1760" s="83"/>
      <c r="AR1760" s="83"/>
      <c r="AS1760" s="82">
        <v>0</v>
      </c>
      <c r="AT1760" s="82"/>
      <c r="AU1760" s="83">
        <v>45777</v>
      </c>
      <c r="AV1760" s="82" t="s">
        <v>4979</v>
      </c>
      <c r="AW1760" s="82">
        <v>10</v>
      </c>
      <c r="AX1760" s="83"/>
      <c r="AY1760" s="82" t="s">
        <v>4963</v>
      </c>
      <c r="AZ1760" s="82">
        <v>1</v>
      </c>
      <c r="BA1760" s="82"/>
      <c r="BB1760" s="82"/>
      <c r="BC1760" s="87"/>
      <c r="BD1760" s="87"/>
      <c r="BE1760" s="87"/>
      <c r="BF1760" s="87"/>
      <c r="BG1760" s="82" t="s">
        <v>4888</v>
      </c>
      <c r="BH1760" s="82" t="s">
        <v>8961</v>
      </c>
      <c r="BI1760" s="82"/>
      <c r="BJ1760" s="82"/>
      <c r="BK1760" s="82"/>
      <c r="BL1760" s="86">
        <v>15461088.300000001</v>
      </c>
      <c r="BM1760" s="82">
        <v>1.6495</v>
      </c>
      <c r="BN1760" s="82" t="s">
        <v>5008</v>
      </c>
      <c r="BO1760" s="82"/>
      <c r="BP1760" s="88"/>
      <c r="BQ1760" s="88"/>
      <c r="BR1760" s="88"/>
      <c r="BS1760" s="82"/>
      <c r="BT1760" s="85"/>
    </row>
    <row r="1761" spans="1:72" hidden="1">
      <c r="A1761" s="82" t="s">
        <v>5179</v>
      </c>
      <c r="B1761" s="82" t="s">
        <v>5180</v>
      </c>
      <c r="C1761" s="82" t="s">
        <v>2247</v>
      </c>
      <c r="D1761" s="82" t="s">
        <v>5330</v>
      </c>
      <c r="E1761" s="82" t="s">
        <v>8482</v>
      </c>
      <c r="F1761" s="82" t="s">
        <v>4978</v>
      </c>
      <c r="G1761" s="83"/>
      <c r="H1761" s="84">
        <v>6375</v>
      </c>
      <c r="I1761" s="85"/>
      <c r="J1761" s="82">
        <v>3033.9</v>
      </c>
      <c r="K1761" s="86">
        <v>0</v>
      </c>
      <c r="L1761" s="82"/>
      <c r="M1761" s="82"/>
      <c r="N1761" s="82"/>
      <c r="O1761" s="82"/>
      <c r="P1761" s="82" t="s">
        <v>4992</v>
      </c>
      <c r="Q1761" s="86"/>
      <c r="R1761" s="82">
        <v>0</v>
      </c>
      <c r="S1761" s="86">
        <v>6375</v>
      </c>
      <c r="T1761" s="83">
        <v>45777</v>
      </c>
      <c r="U1761" s="82">
        <v>100</v>
      </c>
      <c r="V1761" s="82">
        <v>24463</v>
      </c>
      <c r="W1761" s="82" t="s">
        <v>4961</v>
      </c>
      <c r="X1761" s="82">
        <v>2036.2614000000001</v>
      </c>
      <c r="Y1761" s="86">
        <v>12981166.33</v>
      </c>
      <c r="Z1761" s="86"/>
      <c r="AA1761" s="82">
        <v>3005</v>
      </c>
      <c r="AB1761" s="86">
        <v>0.96</v>
      </c>
      <c r="AC1761" s="86">
        <v>19341112.5</v>
      </c>
      <c r="AD1761" s="86">
        <v>19341112.5</v>
      </c>
      <c r="AE1761" s="86">
        <v>0</v>
      </c>
      <c r="AF1761" s="86">
        <v>6359946.1699999999</v>
      </c>
      <c r="AG1761" s="86">
        <v>6175708.6699999999</v>
      </c>
      <c r="AH1761" s="86">
        <v>184237.5</v>
      </c>
      <c r="AI1761" s="86"/>
      <c r="AJ1761" s="86">
        <v>937318028.07000005</v>
      </c>
      <c r="AK1761" s="82">
        <v>2.0634999999999999</v>
      </c>
      <c r="AL1761" s="82" t="s">
        <v>8483</v>
      </c>
      <c r="AM1761" s="82" t="s">
        <v>4979</v>
      </c>
      <c r="AN1761" s="82">
        <v>7685</v>
      </c>
      <c r="AO1761" s="82" t="s">
        <v>4993</v>
      </c>
      <c r="AP1761" s="82"/>
      <c r="AQ1761" s="83">
        <v>45496</v>
      </c>
      <c r="AR1761" s="83"/>
      <c r="AS1761" s="82">
        <v>0</v>
      </c>
      <c r="AT1761" s="82"/>
      <c r="AU1761" s="83">
        <v>45777</v>
      </c>
      <c r="AV1761" s="82" t="s">
        <v>4979</v>
      </c>
      <c r="AW1761" s="82">
        <v>1</v>
      </c>
      <c r="AX1761" s="83"/>
      <c r="AY1761" s="82" t="s">
        <v>4963</v>
      </c>
      <c r="AZ1761" s="82">
        <v>1</v>
      </c>
      <c r="BA1761" s="82"/>
      <c r="BB1761" s="82"/>
      <c r="BC1761" s="87"/>
      <c r="BD1761" s="87"/>
      <c r="BE1761" s="87"/>
      <c r="BF1761" s="87"/>
      <c r="BG1761" s="82" t="s">
        <v>4888</v>
      </c>
      <c r="BH1761" s="82" t="s">
        <v>8961</v>
      </c>
      <c r="BI1761" s="82"/>
      <c r="BJ1761" s="82"/>
      <c r="BK1761" s="82"/>
      <c r="BL1761" s="86">
        <v>19341112.5</v>
      </c>
      <c r="BM1761" s="82">
        <v>2.0634999999999999</v>
      </c>
      <c r="BN1761" s="82" t="s">
        <v>4994</v>
      </c>
      <c r="BO1761" s="82"/>
      <c r="BP1761" s="88"/>
      <c r="BQ1761" s="88"/>
      <c r="BR1761" s="88"/>
      <c r="BS1761" s="82"/>
      <c r="BT1761" s="85"/>
    </row>
    <row r="1762" spans="1:72" hidden="1">
      <c r="A1762" s="82" t="s">
        <v>5179</v>
      </c>
      <c r="B1762" s="82" t="s">
        <v>5180</v>
      </c>
      <c r="C1762" s="82" t="s">
        <v>2232</v>
      </c>
      <c r="D1762" s="82" t="s">
        <v>3369</v>
      </c>
      <c r="E1762" s="82" t="s">
        <v>8310</v>
      </c>
      <c r="F1762" s="82" t="s">
        <v>4978</v>
      </c>
      <c r="G1762" s="83"/>
      <c r="H1762" s="84">
        <v>60282</v>
      </c>
      <c r="I1762" s="85"/>
      <c r="J1762" s="82">
        <v>407.4</v>
      </c>
      <c r="K1762" s="86">
        <v>0</v>
      </c>
      <c r="L1762" s="82"/>
      <c r="M1762" s="82"/>
      <c r="N1762" s="82"/>
      <c r="O1762" s="82"/>
      <c r="P1762" s="82" t="s">
        <v>8287</v>
      </c>
      <c r="Q1762" s="86"/>
      <c r="R1762" s="82">
        <v>0</v>
      </c>
      <c r="S1762" s="86">
        <v>602820</v>
      </c>
      <c r="T1762" s="83">
        <v>45777</v>
      </c>
      <c r="U1762" s="82">
        <v>100</v>
      </c>
      <c r="V1762" s="82">
        <v>6732</v>
      </c>
      <c r="W1762" s="82" t="s">
        <v>4961</v>
      </c>
      <c r="X1762" s="82">
        <v>414.7115</v>
      </c>
      <c r="Y1762" s="86">
        <v>24999640.559999999</v>
      </c>
      <c r="Z1762" s="86"/>
      <c r="AA1762" s="82">
        <v>413.5</v>
      </c>
      <c r="AB1762" s="86">
        <v>-1.48</v>
      </c>
      <c r="AC1762" s="86">
        <v>24558886.800000001</v>
      </c>
      <c r="AD1762" s="86">
        <v>24558886.800000001</v>
      </c>
      <c r="AE1762" s="86">
        <v>0</v>
      </c>
      <c r="AF1762" s="86">
        <v>-440753.76</v>
      </c>
      <c r="AG1762" s="86">
        <v>-73033.56</v>
      </c>
      <c r="AH1762" s="86">
        <v>-367720.2</v>
      </c>
      <c r="AI1762" s="86"/>
      <c r="AJ1762" s="86">
        <v>937318028.07000005</v>
      </c>
      <c r="AK1762" s="82">
        <v>2.6200999999999999</v>
      </c>
      <c r="AL1762" s="82" t="s">
        <v>8559</v>
      </c>
      <c r="AM1762" s="82" t="s">
        <v>4979</v>
      </c>
      <c r="AN1762" s="82">
        <v>7708</v>
      </c>
      <c r="AO1762" s="82" t="s">
        <v>8280</v>
      </c>
      <c r="AP1762" s="82"/>
      <c r="AQ1762" s="83">
        <v>45734</v>
      </c>
      <c r="AR1762" s="83"/>
      <c r="AS1762" s="82">
        <v>0</v>
      </c>
      <c r="AT1762" s="82"/>
      <c r="AU1762" s="83">
        <v>45777</v>
      </c>
      <c r="AV1762" s="82" t="s">
        <v>4979</v>
      </c>
      <c r="AW1762" s="82">
        <v>10</v>
      </c>
      <c r="AX1762" s="83"/>
      <c r="AY1762" s="82" t="s">
        <v>4963</v>
      </c>
      <c r="AZ1762" s="82">
        <v>1</v>
      </c>
      <c r="BA1762" s="82"/>
      <c r="BB1762" s="82"/>
      <c r="BC1762" s="87"/>
      <c r="BD1762" s="87"/>
      <c r="BE1762" s="87"/>
      <c r="BF1762" s="87"/>
      <c r="BG1762" s="82" t="s">
        <v>4888</v>
      </c>
      <c r="BH1762" s="82" t="s">
        <v>8961</v>
      </c>
      <c r="BI1762" s="82"/>
      <c r="BJ1762" s="82"/>
      <c r="BK1762" s="82"/>
      <c r="BL1762" s="86">
        <v>24558886.800000001</v>
      </c>
      <c r="BM1762" s="82">
        <v>2.6200999999999999</v>
      </c>
      <c r="BN1762" s="82" t="s">
        <v>4964</v>
      </c>
      <c r="BO1762" s="82"/>
      <c r="BP1762" s="88"/>
      <c r="BQ1762" s="88"/>
      <c r="BR1762" s="88"/>
      <c r="BS1762" s="82"/>
      <c r="BT1762" s="85"/>
    </row>
    <row r="1763" spans="1:72" hidden="1">
      <c r="A1763" s="82" t="s">
        <v>5179</v>
      </c>
      <c r="B1763" s="82" t="s">
        <v>5180</v>
      </c>
      <c r="C1763" s="82" t="s">
        <v>2266</v>
      </c>
      <c r="D1763" s="82" t="s">
        <v>3371</v>
      </c>
      <c r="E1763" s="82" t="s">
        <v>8375</v>
      </c>
      <c r="F1763" s="82" t="s">
        <v>4978</v>
      </c>
      <c r="G1763" s="83"/>
      <c r="H1763" s="84">
        <v>142648</v>
      </c>
      <c r="I1763" s="85"/>
      <c r="J1763" s="82">
        <v>100.21</v>
      </c>
      <c r="K1763" s="86">
        <v>0</v>
      </c>
      <c r="L1763" s="82"/>
      <c r="M1763" s="82"/>
      <c r="N1763" s="82"/>
      <c r="O1763" s="82"/>
      <c r="P1763" s="82" t="s">
        <v>4973</v>
      </c>
      <c r="Q1763" s="86"/>
      <c r="R1763" s="82">
        <v>0</v>
      </c>
      <c r="S1763" s="86">
        <v>285296</v>
      </c>
      <c r="T1763" s="83">
        <v>45777</v>
      </c>
      <c r="U1763" s="82">
        <v>100</v>
      </c>
      <c r="V1763" s="82">
        <v>6737</v>
      </c>
      <c r="W1763" s="82" t="s">
        <v>4961</v>
      </c>
      <c r="X1763" s="82">
        <v>90.962699999999998</v>
      </c>
      <c r="Y1763" s="86">
        <v>12975645.49</v>
      </c>
      <c r="Z1763" s="86"/>
      <c r="AA1763" s="82">
        <v>102.63</v>
      </c>
      <c r="AB1763" s="86">
        <v>-2.36</v>
      </c>
      <c r="AC1763" s="86">
        <v>14294756.08</v>
      </c>
      <c r="AD1763" s="86">
        <v>14294756.08</v>
      </c>
      <c r="AE1763" s="86">
        <v>0</v>
      </c>
      <c r="AF1763" s="86">
        <v>1319110.5900000001</v>
      </c>
      <c r="AG1763" s="86">
        <v>1664318.75</v>
      </c>
      <c r="AH1763" s="86">
        <v>-345208.16</v>
      </c>
      <c r="AI1763" s="86"/>
      <c r="AJ1763" s="86">
        <v>937318028.07000005</v>
      </c>
      <c r="AK1763" s="82">
        <v>1.5250999999999999</v>
      </c>
      <c r="AL1763" s="82" t="s">
        <v>8989</v>
      </c>
      <c r="AM1763" s="82" t="s">
        <v>4979</v>
      </c>
      <c r="AN1763" s="82">
        <v>7756</v>
      </c>
      <c r="AO1763" s="82" t="s">
        <v>4962</v>
      </c>
      <c r="AP1763" s="82"/>
      <c r="AQ1763" s="83">
        <v>45463</v>
      </c>
      <c r="AR1763" s="83"/>
      <c r="AS1763" s="82">
        <v>0</v>
      </c>
      <c r="AT1763" s="82"/>
      <c r="AU1763" s="83">
        <v>45777</v>
      </c>
      <c r="AV1763" s="82" t="s">
        <v>4979</v>
      </c>
      <c r="AW1763" s="82">
        <v>2</v>
      </c>
      <c r="AX1763" s="83"/>
      <c r="AY1763" s="82" t="s">
        <v>4963</v>
      </c>
      <c r="AZ1763" s="82">
        <v>1</v>
      </c>
      <c r="BA1763" s="82"/>
      <c r="BB1763" s="82"/>
      <c r="BC1763" s="87"/>
      <c r="BD1763" s="87"/>
      <c r="BE1763" s="87"/>
      <c r="BF1763" s="87"/>
      <c r="BG1763" s="82" t="s">
        <v>4888</v>
      </c>
      <c r="BH1763" s="82" t="s">
        <v>8961</v>
      </c>
      <c r="BI1763" s="82"/>
      <c r="BJ1763" s="82"/>
      <c r="BK1763" s="82"/>
      <c r="BL1763" s="86">
        <v>14294756.08</v>
      </c>
      <c r="BM1763" s="82">
        <v>1.5250999999999999</v>
      </c>
      <c r="BN1763" s="82" t="s">
        <v>4964</v>
      </c>
      <c r="BO1763" s="82"/>
      <c r="BP1763" s="88"/>
      <c r="BQ1763" s="88"/>
      <c r="BR1763" s="88"/>
      <c r="BS1763" s="82"/>
      <c r="BT1763" s="85"/>
    </row>
    <row r="1764" spans="1:72" hidden="1">
      <c r="A1764" s="82" t="s">
        <v>5179</v>
      </c>
      <c r="B1764" s="82" t="s">
        <v>5180</v>
      </c>
      <c r="C1764" s="82" t="s">
        <v>2415</v>
      </c>
      <c r="D1764" s="82" t="s">
        <v>5357</v>
      </c>
      <c r="E1764" s="82" t="s">
        <v>8316</v>
      </c>
      <c r="F1764" s="82" t="s">
        <v>4978</v>
      </c>
      <c r="G1764" s="83"/>
      <c r="H1764" s="84">
        <v>51930</v>
      </c>
      <c r="I1764" s="85"/>
      <c r="J1764" s="82">
        <v>420.1</v>
      </c>
      <c r="K1764" s="86">
        <v>0</v>
      </c>
      <c r="L1764" s="82"/>
      <c r="M1764" s="82"/>
      <c r="N1764" s="82"/>
      <c r="O1764" s="82"/>
      <c r="P1764" s="82" t="s">
        <v>8287</v>
      </c>
      <c r="Q1764" s="86"/>
      <c r="R1764" s="82">
        <v>0</v>
      </c>
      <c r="S1764" s="86">
        <v>519300</v>
      </c>
      <c r="T1764" s="83">
        <v>45777</v>
      </c>
      <c r="U1764" s="82">
        <v>100</v>
      </c>
      <c r="V1764" s="82">
        <v>6758</v>
      </c>
      <c r="W1764" s="82" t="s">
        <v>4961</v>
      </c>
      <c r="X1764" s="82">
        <v>472.0102</v>
      </c>
      <c r="Y1764" s="86">
        <v>24511488.420000002</v>
      </c>
      <c r="Z1764" s="86"/>
      <c r="AA1764" s="82">
        <v>430.4</v>
      </c>
      <c r="AB1764" s="86">
        <v>-2.39</v>
      </c>
      <c r="AC1764" s="86">
        <v>21815793</v>
      </c>
      <c r="AD1764" s="86">
        <v>21815793</v>
      </c>
      <c r="AE1764" s="86">
        <v>0</v>
      </c>
      <c r="AF1764" s="86">
        <v>-2695695.42</v>
      </c>
      <c r="AG1764" s="86">
        <v>-2160816.42</v>
      </c>
      <c r="AH1764" s="86">
        <v>-534879</v>
      </c>
      <c r="AI1764" s="86"/>
      <c r="AJ1764" s="86">
        <v>937318028.07000005</v>
      </c>
      <c r="AK1764" s="82">
        <v>2.3275000000000001</v>
      </c>
      <c r="AL1764" s="82" t="s">
        <v>8738</v>
      </c>
      <c r="AM1764" s="82" t="s">
        <v>4979</v>
      </c>
      <c r="AN1764" s="82">
        <v>7881</v>
      </c>
      <c r="AO1764" s="82" t="s">
        <v>8280</v>
      </c>
      <c r="AP1764" s="82"/>
      <c r="AQ1764" s="83">
        <v>45741</v>
      </c>
      <c r="AR1764" s="83"/>
      <c r="AS1764" s="82">
        <v>0</v>
      </c>
      <c r="AT1764" s="82"/>
      <c r="AU1764" s="83">
        <v>45777</v>
      </c>
      <c r="AV1764" s="82" t="s">
        <v>4979</v>
      </c>
      <c r="AW1764" s="82">
        <v>10</v>
      </c>
      <c r="AX1764" s="83"/>
      <c r="AY1764" s="82" t="s">
        <v>4963</v>
      </c>
      <c r="AZ1764" s="82">
        <v>1</v>
      </c>
      <c r="BA1764" s="82"/>
      <c r="BB1764" s="82"/>
      <c r="BC1764" s="87"/>
      <c r="BD1764" s="87"/>
      <c r="BE1764" s="87"/>
      <c r="BF1764" s="87"/>
      <c r="BG1764" s="82" t="s">
        <v>4888</v>
      </c>
      <c r="BH1764" s="82" t="s">
        <v>8961</v>
      </c>
      <c r="BI1764" s="82"/>
      <c r="BJ1764" s="82"/>
      <c r="BK1764" s="82"/>
      <c r="BL1764" s="86">
        <v>21815793</v>
      </c>
      <c r="BM1764" s="82">
        <v>2.3275000000000001</v>
      </c>
      <c r="BN1764" s="82" t="s">
        <v>4964</v>
      </c>
      <c r="BO1764" s="82"/>
      <c r="BP1764" s="88"/>
      <c r="BQ1764" s="88"/>
      <c r="BR1764" s="88"/>
      <c r="BS1764" s="82"/>
      <c r="BT1764" s="85"/>
    </row>
    <row r="1765" spans="1:72" hidden="1">
      <c r="A1765" s="82" t="s">
        <v>5179</v>
      </c>
      <c r="B1765" s="82" t="s">
        <v>5180</v>
      </c>
      <c r="C1765" s="82" t="s">
        <v>1941</v>
      </c>
      <c r="D1765" s="82" t="s">
        <v>8486</v>
      </c>
      <c r="E1765" s="82" t="s">
        <v>8487</v>
      </c>
      <c r="F1765" s="82" t="s">
        <v>4978</v>
      </c>
      <c r="G1765" s="83"/>
      <c r="H1765" s="84">
        <v>121320</v>
      </c>
      <c r="I1765" s="85"/>
      <c r="J1765" s="82">
        <v>133.27000000000001</v>
      </c>
      <c r="K1765" s="86">
        <v>0</v>
      </c>
      <c r="L1765" s="82"/>
      <c r="M1765" s="82"/>
      <c r="N1765" s="82"/>
      <c r="O1765" s="82"/>
      <c r="P1765" s="82" t="s">
        <v>5003</v>
      </c>
      <c r="Q1765" s="86"/>
      <c r="R1765" s="82">
        <v>0</v>
      </c>
      <c r="S1765" s="86">
        <v>121320</v>
      </c>
      <c r="T1765" s="83">
        <v>45777</v>
      </c>
      <c r="U1765" s="82">
        <v>100</v>
      </c>
      <c r="V1765" s="82">
        <v>15325</v>
      </c>
      <c r="W1765" s="82" t="s">
        <v>4961</v>
      </c>
      <c r="X1765" s="82">
        <v>125.1476</v>
      </c>
      <c r="Y1765" s="86">
        <v>15182907.17</v>
      </c>
      <c r="Z1765" s="86"/>
      <c r="AA1765" s="82">
        <v>136.08000000000001</v>
      </c>
      <c r="AB1765" s="86">
        <v>-2.0699999999999998</v>
      </c>
      <c r="AC1765" s="86">
        <v>16168316.4</v>
      </c>
      <c r="AD1765" s="86">
        <v>16168316.4</v>
      </c>
      <c r="AE1765" s="86">
        <v>0</v>
      </c>
      <c r="AF1765" s="86">
        <v>985409.23</v>
      </c>
      <c r="AG1765" s="86">
        <v>1326318.43</v>
      </c>
      <c r="AH1765" s="86">
        <v>-340909.2</v>
      </c>
      <c r="AI1765" s="86"/>
      <c r="AJ1765" s="86">
        <v>937318028.07000005</v>
      </c>
      <c r="AK1765" s="82">
        <v>1.7250000000000001</v>
      </c>
      <c r="AL1765" s="82" t="s">
        <v>8488</v>
      </c>
      <c r="AM1765" s="82" t="s">
        <v>4979</v>
      </c>
      <c r="AN1765" s="82">
        <v>73290</v>
      </c>
      <c r="AO1765" s="82" t="s">
        <v>5004</v>
      </c>
      <c r="AP1765" s="82"/>
      <c r="AQ1765" s="83">
        <v>45743</v>
      </c>
      <c r="AR1765" s="83"/>
      <c r="AS1765" s="82">
        <v>0</v>
      </c>
      <c r="AT1765" s="82"/>
      <c r="AU1765" s="83">
        <v>45777</v>
      </c>
      <c r="AV1765" s="82" t="s">
        <v>4979</v>
      </c>
      <c r="AW1765" s="82">
        <v>1</v>
      </c>
      <c r="AX1765" s="83"/>
      <c r="AY1765" s="82" t="s">
        <v>4963</v>
      </c>
      <c r="AZ1765" s="82">
        <v>1</v>
      </c>
      <c r="BA1765" s="82"/>
      <c r="BB1765" s="82"/>
      <c r="BC1765" s="87"/>
      <c r="BD1765" s="87"/>
      <c r="BE1765" s="87"/>
      <c r="BF1765" s="87"/>
      <c r="BG1765" s="82" t="s">
        <v>4888</v>
      </c>
      <c r="BH1765" s="82" t="s">
        <v>8961</v>
      </c>
      <c r="BI1765" s="82"/>
      <c r="BJ1765" s="82"/>
      <c r="BK1765" s="82"/>
      <c r="BL1765" s="86">
        <v>16168316.4</v>
      </c>
      <c r="BM1765" s="82">
        <v>1.7250000000000001</v>
      </c>
      <c r="BN1765" s="82" t="s">
        <v>4984</v>
      </c>
      <c r="BO1765" s="82"/>
      <c r="BP1765" s="88"/>
      <c r="BQ1765" s="88"/>
      <c r="BR1765" s="88"/>
      <c r="BS1765" s="82"/>
      <c r="BT1765" s="85"/>
    </row>
    <row r="1766" spans="1:72" hidden="1">
      <c r="A1766" s="82" t="s">
        <v>5179</v>
      </c>
      <c r="B1766" s="82" t="s">
        <v>5180</v>
      </c>
      <c r="C1766" s="82" t="s">
        <v>2669</v>
      </c>
      <c r="D1766" s="82" t="s">
        <v>5388</v>
      </c>
      <c r="E1766" s="82" t="s">
        <v>8993</v>
      </c>
      <c r="F1766" s="82" t="s">
        <v>4978</v>
      </c>
      <c r="G1766" s="83"/>
      <c r="H1766" s="84">
        <v>555</v>
      </c>
      <c r="I1766" s="85"/>
      <c r="J1766" s="82">
        <v>29710</v>
      </c>
      <c r="K1766" s="86">
        <v>0</v>
      </c>
      <c r="L1766" s="82"/>
      <c r="M1766" s="82"/>
      <c r="N1766" s="82"/>
      <c r="O1766" s="82"/>
      <c r="P1766" s="82" t="s">
        <v>5019</v>
      </c>
      <c r="Q1766" s="86"/>
      <c r="R1766" s="82">
        <v>0</v>
      </c>
      <c r="S1766" s="86">
        <v>5550</v>
      </c>
      <c r="T1766" s="83">
        <v>45777</v>
      </c>
      <c r="U1766" s="82">
        <v>100</v>
      </c>
      <c r="V1766" s="82">
        <v>6774</v>
      </c>
      <c r="W1766" s="82" t="s">
        <v>4961</v>
      </c>
      <c r="X1766" s="82">
        <v>23134.467100000002</v>
      </c>
      <c r="Y1766" s="86">
        <v>12839629.220000001</v>
      </c>
      <c r="Z1766" s="86"/>
      <c r="AA1766" s="82">
        <v>30025</v>
      </c>
      <c r="AB1766" s="86">
        <v>-1.05</v>
      </c>
      <c r="AC1766" s="86">
        <v>16489050</v>
      </c>
      <c r="AD1766" s="86">
        <v>16489050</v>
      </c>
      <c r="AE1766" s="86">
        <v>0</v>
      </c>
      <c r="AF1766" s="86">
        <v>3649420.78</v>
      </c>
      <c r="AG1766" s="86">
        <v>3824245.78</v>
      </c>
      <c r="AH1766" s="86">
        <v>-174825</v>
      </c>
      <c r="AI1766" s="86"/>
      <c r="AJ1766" s="86">
        <v>937318028.07000005</v>
      </c>
      <c r="AK1766" s="82">
        <v>1.7592000000000001</v>
      </c>
      <c r="AL1766" s="82" t="s">
        <v>8994</v>
      </c>
      <c r="AM1766" s="82" t="s">
        <v>4979</v>
      </c>
      <c r="AN1766" s="82">
        <v>7980</v>
      </c>
      <c r="AO1766" s="82" t="s">
        <v>5019</v>
      </c>
      <c r="AP1766" s="82"/>
      <c r="AQ1766" s="83">
        <v>45692</v>
      </c>
      <c r="AR1766" s="83"/>
      <c r="AS1766" s="82">
        <v>0</v>
      </c>
      <c r="AT1766" s="82"/>
      <c r="AU1766" s="83">
        <v>45777</v>
      </c>
      <c r="AV1766" s="82" t="s">
        <v>4979</v>
      </c>
      <c r="AW1766" s="82">
        <v>10</v>
      </c>
      <c r="AX1766" s="83"/>
      <c r="AY1766" s="82" t="s">
        <v>4963</v>
      </c>
      <c r="AZ1766" s="82">
        <v>1</v>
      </c>
      <c r="BA1766" s="82"/>
      <c r="BB1766" s="82"/>
      <c r="BC1766" s="87"/>
      <c r="BD1766" s="87"/>
      <c r="BE1766" s="87"/>
      <c r="BF1766" s="87"/>
      <c r="BG1766" s="82" t="s">
        <v>4888</v>
      </c>
      <c r="BH1766" s="82" t="s">
        <v>8961</v>
      </c>
      <c r="BI1766" s="82"/>
      <c r="BJ1766" s="82"/>
      <c r="BK1766" s="82"/>
      <c r="BL1766" s="86">
        <v>16489050</v>
      </c>
      <c r="BM1766" s="82">
        <v>1.7592000000000001</v>
      </c>
      <c r="BN1766" s="82" t="s">
        <v>5020</v>
      </c>
      <c r="BO1766" s="82"/>
      <c r="BP1766" s="88"/>
      <c r="BQ1766" s="88"/>
      <c r="BR1766" s="88"/>
      <c r="BS1766" s="82"/>
      <c r="BT1766" s="85"/>
    </row>
    <row r="1767" spans="1:72" hidden="1">
      <c r="A1767" s="82" t="s">
        <v>5179</v>
      </c>
      <c r="B1767" s="82" t="s">
        <v>5180</v>
      </c>
      <c r="C1767" s="82" t="s">
        <v>21840</v>
      </c>
      <c r="D1767" s="82" t="s">
        <v>21839</v>
      </c>
      <c r="E1767" s="82" t="s">
        <v>22125</v>
      </c>
      <c r="F1767" s="82" t="s">
        <v>4978</v>
      </c>
      <c r="G1767" s="83"/>
      <c r="H1767" s="84">
        <v>3644</v>
      </c>
      <c r="I1767" s="85"/>
      <c r="J1767" s="82">
        <v>2478.15</v>
      </c>
      <c r="K1767" s="86">
        <v>0</v>
      </c>
      <c r="L1767" s="82"/>
      <c r="M1767" s="82"/>
      <c r="N1767" s="82"/>
      <c r="O1767" s="82"/>
      <c r="P1767" s="82" t="s">
        <v>5039</v>
      </c>
      <c r="Q1767" s="86"/>
      <c r="R1767" s="82">
        <v>0</v>
      </c>
      <c r="S1767" s="86">
        <v>7288</v>
      </c>
      <c r="T1767" s="83">
        <v>45777</v>
      </c>
      <c r="U1767" s="82">
        <v>100</v>
      </c>
      <c r="V1767" s="82">
        <v>182440</v>
      </c>
      <c r="W1767" s="82" t="s">
        <v>4961</v>
      </c>
      <c r="X1767" s="82">
        <v>1684.2764</v>
      </c>
      <c r="Y1767" s="86">
        <v>6137503.3399999999</v>
      </c>
      <c r="Z1767" s="86"/>
      <c r="AA1767" s="82">
        <v>2478.15</v>
      </c>
      <c r="AB1767" s="86">
        <v>0</v>
      </c>
      <c r="AC1767" s="86">
        <v>9030378.5999999996</v>
      </c>
      <c r="AD1767" s="86">
        <v>9030378.5999999996</v>
      </c>
      <c r="AE1767" s="86">
        <v>0</v>
      </c>
      <c r="AF1767" s="86">
        <v>2892875.26</v>
      </c>
      <c r="AG1767" s="86">
        <v>2892875.26</v>
      </c>
      <c r="AH1767" s="86">
        <v>0</v>
      </c>
      <c r="AI1767" s="86"/>
      <c r="AJ1767" s="86">
        <v>937318028.07000005</v>
      </c>
      <c r="AK1767" s="82">
        <v>0.96340000000000003</v>
      </c>
      <c r="AL1767" s="82" t="s">
        <v>22126</v>
      </c>
      <c r="AM1767" s="82" t="s">
        <v>4968</v>
      </c>
      <c r="AN1767" s="82">
        <v>819143</v>
      </c>
      <c r="AO1767" s="82" t="s">
        <v>5041</v>
      </c>
      <c r="AP1767" s="82"/>
      <c r="AQ1767" s="83">
        <v>45686</v>
      </c>
      <c r="AR1767" s="83"/>
      <c r="AS1767" s="82">
        <v>0</v>
      </c>
      <c r="AT1767" s="82"/>
      <c r="AU1767" s="83">
        <v>45754</v>
      </c>
      <c r="AV1767" s="82" t="s">
        <v>4968</v>
      </c>
      <c r="AW1767" s="82">
        <v>2</v>
      </c>
      <c r="AX1767" s="83"/>
      <c r="AY1767" s="82" t="s">
        <v>4969</v>
      </c>
      <c r="AZ1767" s="82">
        <v>1</v>
      </c>
      <c r="BA1767" s="82"/>
      <c r="BB1767" s="82"/>
      <c r="BC1767" s="87"/>
      <c r="BD1767" s="87"/>
      <c r="BE1767" s="87"/>
      <c r="BF1767" s="87"/>
      <c r="BG1767" s="82" t="s">
        <v>4888</v>
      </c>
      <c r="BH1767" s="82" t="s">
        <v>8961</v>
      </c>
      <c r="BI1767" s="82"/>
      <c r="BJ1767" s="82"/>
      <c r="BK1767" s="82"/>
      <c r="BL1767" s="86">
        <v>9030378.5999999996</v>
      </c>
      <c r="BM1767" s="82">
        <v>0.96340000000000003</v>
      </c>
      <c r="BN1767" s="82" t="s">
        <v>5002</v>
      </c>
      <c r="BO1767" s="82"/>
      <c r="BP1767" s="88"/>
      <c r="BQ1767" s="88"/>
      <c r="BR1767" s="88"/>
      <c r="BS1767" s="82"/>
      <c r="BT1767" s="85"/>
    </row>
    <row r="1768" spans="1:72" hidden="1">
      <c r="A1768" s="82" t="s">
        <v>5179</v>
      </c>
      <c r="B1768" s="82" t="s">
        <v>5180</v>
      </c>
      <c r="C1768" s="82" t="s">
        <v>2690</v>
      </c>
      <c r="D1768" s="82" t="s">
        <v>5319</v>
      </c>
      <c r="E1768" s="82" t="s">
        <v>8601</v>
      </c>
      <c r="F1768" s="82" t="s">
        <v>4978</v>
      </c>
      <c r="G1768" s="83"/>
      <c r="H1768" s="84">
        <v>3649</v>
      </c>
      <c r="I1768" s="85"/>
      <c r="J1768" s="82">
        <v>2901.5</v>
      </c>
      <c r="K1768" s="86">
        <v>0</v>
      </c>
      <c r="L1768" s="82"/>
      <c r="M1768" s="82"/>
      <c r="N1768" s="82"/>
      <c r="O1768" s="82"/>
      <c r="P1768" s="82" t="s">
        <v>5039</v>
      </c>
      <c r="Q1768" s="86"/>
      <c r="R1768" s="82">
        <v>0</v>
      </c>
      <c r="S1768" s="86">
        <v>7298</v>
      </c>
      <c r="T1768" s="83">
        <v>45777</v>
      </c>
      <c r="U1768" s="82">
        <v>100</v>
      </c>
      <c r="V1768" s="82">
        <v>6777</v>
      </c>
      <c r="W1768" s="82" t="s">
        <v>4961</v>
      </c>
      <c r="X1768" s="82">
        <v>1666.6024</v>
      </c>
      <c r="Y1768" s="86">
        <v>6081432.2000000002</v>
      </c>
      <c r="Z1768" s="86"/>
      <c r="AA1768" s="82">
        <v>2930</v>
      </c>
      <c r="AB1768" s="86">
        <v>-0.97</v>
      </c>
      <c r="AC1768" s="86">
        <v>10587573.5</v>
      </c>
      <c r="AD1768" s="86">
        <v>10587573.5</v>
      </c>
      <c r="AE1768" s="86">
        <v>0</v>
      </c>
      <c r="AF1768" s="86">
        <v>4506141.3</v>
      </c>
      <c r="AG1768" s="86">
        <v>4610137.8</v>
      </c>
      <c r="AH1768" s="86">
        <v>-103996.5</v>
      </c>
      <c r="AI1768" s="86"/>
      <c r="AJ1768" s="86">
        <v>937318028.07000005</v>
      </c>
      <c r="AK1768" s="82">
        <v>1.1295999999999999</v>
      </c>
      <c r="AL1768" s="82" t="s">
        <v>8602</v>
      </c>
      <c r="AM1768" s="82" t="s">
        <v>4979</v>
      </c>
      <c r="AN1768" s="82">
        <v>8014</v>
      </c>
      <c r="AO1768" s="82" t="s">
        <v>5041</v>
      </c>
      <c r="AP1768" s="82"/>
      <c r="AQ1768" s="83">
        <v>45686</v>
      </c>
      <c r="AR1768" s="83"/>
      <c r="AS1768" s="82">
        <v>0</v>
      </c>
      <c r="AT1768" s="82"/>
      <c r="AU1768" s="83">
        <v>45777</v>
      </c>
      <c r="AV1768" s="82" t="s">
        <v>4979</v>
      </c>
      <c r="AW1768" s="82">
        <v>2</v>
      </c>
      <c r="AX1768" s="83"/>
      <c r="AY1768" s="82" t="s">
        <v>4963</v>
      </c>
      <c r="AZ1768" s="82">
        <v>1</v>
      </c>
      <c r="BA1768" s="82"/>
      <c r="BB1768" s="82"/>
      <c r="BC1768" s="87"/>
      <c r="BD1768" s="87"/>
      <c r="BE1768" s="87"/>
      <c r="BF1768" s="87"/>
      <c r="BG1768" s="82" t="s">
        <v>4888</v>
      </c>
      <c r="BH1768" s="82" t="s">
        <v>8961</v>
      </c>
      <c r="BI1768" s="82"/>
      <c r="BJ1768" s="82"/>
      <c r="BK1768" s="82"/>
      <c r="BL1768" s="86">
        <v>10587573.5</v>
      </c>
      <c r="BM1768" s="82">
        <v>1.1295999999999999</v>
      </c>
      <c r="BN1768" s="82" t="s">
        <v>5002</v>
      </c>
      <c r="BO1768" s="82"/>
      <c r="BP1768" s="88"/>
      <c r="BQ1768" s="88"/>
      <c r="BR1768" s="88"/>
      <c r="BS1768" s="82"/>
      <c r="BT1768" s="85"/>
    </row>
    <row r="1769" spans="1:72" hidden="1">
      <c r="A1769" s="82" t="s">
        <v>5179</v>
      </c>
      <c r="B1769" s="82" t="s">
        <v>5180</v>
      </c>
      <c r="C1769" s="82" t="s">
        <v>20322</v>
      </c>
      <c r="D1769" s="82" t="s">
        <v>20470</v>
      </c>
      <c r="E1769" s="82" t="s">
        <v>21636</v>
      </c>
      <c r="F1769" s="82" t="s">
        <v>4978</v>
      </c>
      <c r="G1769" s="83"/>
      <c r="H1769" s="84">
        <v>11152</v>
      </c>
      <c r="I1769" s="85"/>
      <c r="J1769" s="82">
        <v>316.39999999999998</v>
      </c>
      <c r="K1769" s="86">
        <v>0</v>
      </c>
      <c r="L1769" s="82"/>
      <c r="M1769" s="82"/>
      <c r="N1769" s="82"/>
      <c r="O1769" s="82"/>
      <c r="P1769" s="82" t="s">
        <v>8617</v>
      </c>
      <c r="Q1769" s="86"/>
      <c r="R1769" s="82">
        <v>0</v>
      </c>
      <c r="S1769" s="86">
        <v>11152</v>
      </c>
      <c r="T1769" s="83">
        <v>45777</v>
      </c>
      <c r="U1769" s="82">
        <v>100</v>
      </c>
      <c r="V1769" s="82">
        <v>174893</v>
      </c>
      <c r="W1769" s="82" t="s">
        <v>4961</v>
      </c>
      <c r="X1769" s="82">
        <v>335.88810000000001</v>
      </c>
      <c r="Y1769" s="86">
        <v>3745824.62</v>
      </c>
      <c r="Z1769" s="86"/>
      <c r="AA1769" s="82">
        <v>319.85000000000002</v>
      </c>
      <c r="AB1769" s="86">
        <v>-1.08</v>
      </c>
      <c r="AC1769" s="86">
        <v>3528492.8</v>
      </c>
      <c r="AD1769" s="86">
        <v>3528492.8</v>
      </c>
      <c r="AE1769" s="86">
        <v>0</v>
      </c>
      <c r="AF1769" s="86">
        <v>-217331.82</v>
      </c>
      <c r="AG1769" s="86">
        <v>-178857.42</v>
      </c>
      <c r="AH1769" s="86">
        <v>-38474.400000000001</v>
      </c>
      <c r="AI1769" s="86"/>
      <c r="AJ1769" s="86">
        <v>937318028.07000005</v>
      </c>
      <c r="AK1769" s="82">
        <v>0.37640000000000001</v>
      </c>
      <c r="AL1769" s="82" t="s">
        <v>21637</v>
      </c>
      <c r="AM1769" s="82" t="s">
        <v>4979</v>
      </c>
      <c r="AN1769" s="82">
        <v>799535</v>
      </c>
      <c r="AO1769" s="82" t="s">
        <v>5010</v>
      </c>
      <c r="AP1769" s="82"/>
      <c r="AQ1769" s="83"/>
      <c r="AR1769" s="83"/>
      <c r="AS1769" s="82">
        <v>0</v>
      </c>
      <c r="AT1769" s="82"/>
      <c r="AU1769" s="83">
        <v>45777</v>
      </c>
      <c r="AV1769" s="82" t="s">
        <v>4979</v>
      </c>
      <c r="AW1769" s="82">
        <v>1</v>
      </c>
      <c r="AX1769" s="83"/>
      <c r="AY1769" s="82" t="s">
        <v>4963</v>
      </c>
      <c r="AZ1769" s="82">
        <v>1</v>
      </c>
      <c r="BA1769" s="82"/>
      <c r="BB1769" s="82"/>
      <c r="BC1769" s="87"/>
      <c r="BD1769" s="87"/>
      <c r="BE1769" s="87"/>
      <c r="BF1769" s="87"/>
      <c r="BG1769" s="82" t="s">
        <v>4888</v>
      </c>
      <c r="BH1769" s="82" t="s">
        <v>8961</v>
      </c>
      <c r="BI1769" s="82"/>
      <c r="BJ1769" s="82"/>
      <c r="BK1769" s="82"/>
      <c r="BL1769" s="86">
        <v>3528492.8</v>
      </c>
      <c r="BM1769" s="82">
        <v>0.37640000000000001</v>
      </c>
      <c r="BN1769" s="82" t="s">
        <v>5011</v>
      </c>
      <c r="BO1769" s="82"/>
      <c r="BP1769" s="88"/>
      <c r="BQ1769" s="88"/>
      <c r="BR1769" s="88"/>
      <c r="BS1769" s="82"/>
      <c r="BT1769" s="85"/>
    </row>
    <row r="1770" spans="1:72" hidden="1">
      <c r="A1770" s="82" t="s">
        <v>5179</v>
      </c>
      <c r="B1770" s="82" t="s">
        <v>5180</v>
      </c>
      <c r="C1770" s="82" t="s">
        <v>2931</v>
      </c>
      <c r="D1770" s="82" t="s">
        <v>3370</v>
      </c>
      <c r="E1770" s="82" t="s">
        <v>8492</v>
      </c>
      <c r="F1770" s="82" t="s">
        <v>4978</v>
      </c>
      <c r="G1770" s="83"/>
      <c r="H1770" s="84">
        <v>69440</v>
      </c>
      <c r="I1770" s="85"/>
      <c r="J1770" s="82">
        <v>384.4</v>
      </c>
      <c r="K1770" s="86">
        <v>0</v>
      </c>
      <c r="L1770" s="82"/>
      <c r="M1770" s="82"/>
      <c r="N1770" s="82"/>
      <c r="O1770" s="82"/>
      <c r="P1770" s="82" t="s">
        <v>8493</v>
      </c>
      <c r="Q1770" s="86"/>
      <c r="R1770" s="82">
        <v>0</v>
      </c>
      <c r="S1770" s="86">
        <v>69440</v>
      </c>
      <c r="T1770" s="83">
        <v>45777</v>
      </c>
      <c r="U1770" s="82">
        <v>100</v>
      </c>
      <c r="V1770" s="82">
        <v>6812</v>
      </c>
      <c r="W1770" s="82" t="s">
        <v>4961</v>
      </c>
      <c r="X1770" s="82">
        <v>308.03039999999999</v>
      </c>
      <c r="Y1770" s="86">
        <v>21389631.84</v>
      </c>
      <c r="Z1770" s="86"/>
      <c r="AA1770" s="82">
        <v>393.35</v>
      </c>
      <c r="AB1770" s="86">
        <v>-2.2799999999999998</v>
      </c>
      <c r="AC1770" s="86">
        <v>26692736</v>
      </c>
      <c r="AD1770" s="86">
        <v>26692736</v>
      </c>
      <c r="AE1770" s="86">
        <v>0</v>
      </c>
      <c r="AF1770" s="86">
        <v>5303104.16</v>
      </c>
      <c r="AG1770" s="86">
        <v>5924592.1600000001</v>
      </c>
      <c r="AH1770" s="86">
        <v>-621488</v>
      </c>
      <c r="AI1770" s="86"/>
      <c r="AJ1770" s="86">
        <v>937318028.07000005</v>
      </c>
      <c r="AK1770" s="82">
        <v>2.8477999999999999</v>
      </c>
      <c r="AL1770" s="82" t="s">
        <v>8494</v>
      </c>
      <c r="AM1770" s="82" t="s">
        <v>4979</v>
      </c>
      <c r="AN1770" s="82">
        <v>8265</v>
      </c>
      <c r="AO1770" s="82" t="s">
        <v>8309</v>
      </c>
      <c r="AP1770" s="82"/>
      <c r="AQ1770" s="83">
        <v>45476</v>
      </c>
      <c r="AR1770" s="83"/>
      <c r="AS1770" s="82">
        <v>0</v>
      </c>
      <c r="AT1770" s="82"/>
      <c r="AU1770" s="83">
        <v>45777</v>
      </c>
      <c r="AV1770" s="82" t="s">
        <v>4979</v>
      </c>
      <c r="AW1770" s="82">
        <v>1</v>
      </c>
      <c r="AX1770" s="83"/>
      <c r="AY1770" s="82" t="s">
        <v>4963</v>
      </c>
      <c r="AZ1770" s="82">
        <v>1</v>
      </c>
      <c r="BA1770" s="82"/>
      <c r="BB1770" s="82"/>
      <c r="BC1770" s="87"/>
      <c r="BD1770" s="87"/>
      <c r="BE1770" s="87"/>
      <c r="BF1770" s="87"/>
      <c r="BG1770" s="82" t="s">
        <v>4888</v>
      </c>
      <c r="BH1770" s="82" t="s">
        <v>8961</v>
      </c>
      <c r="BI1770" s="82"/>
      <c r="BJ1770" s="82"/>
      <c r="BK1770" s="82"/>
      <c r="BL1770" s="86">
        <v>26692736</v>
      </c>
      <c r="BM1770" s="82">
        <v>2.8477999999999999</v>
      </c>
      <c r="BN1770" s="82" t="s">
        <v>8309</v>
      </c>
      <c r="BO1770" s="82"/>
      <c r="BP1770" s="88"/>
      <c r="BQ1770" s="88"/>
      <c r="BR1770" s="88"/>
      <c r="BS1770" s="82"/>
      <c r="BT1770" s="85"/>
    </row>
    <row r="1771" spans="1:72" hidden="1">
      <c r="A1771" s="82" t="s">
        <v>5179</v>
      </c>
      <c r="B1771" s="82" t="s">
        <v>5180</v>
      </c>
      <c r="C1771" s="82" t="s">
        <v>1323</v>
      </c>
      <c r="D1771" s="82" t="s">
        <v>3383</v>
      </c>
      <c r="E1771" s="82" t="s">
        <v>8745</v>
      </c>
      <c r="F1771" s="82" t="s">
        <v>4978</v>
      </c>
      <c r="G1771" s="83"/>
      <c r="H1771" s="84">
        <v>36610</v>
      </c>
      <c r="I1771" s="85"/>
      <c r="J1771" s="82">
        <v>787.7</v>
      </c>
      <c r="K1771" s="86">
        <v>0</v>
      </c>
      <c r="L1771" s="82"/>
      <c r="M1771" s="82"/>
      <c r="N1771" s="82"/>
      <c r="O1771" s="82"/>
      <c r="P1771" s="82" t="s">
        <v>5088</v>
      </c>
      <c r="Q1771" s="86"/>
      <c r="R1771" s="82">
        <v>0</v>
      </c>
      <c r="S1771" s="86">
        <v>36610</v>
      </c>
      <c r="T1771" s="83">
        <v>45777</v>
      </c>
      <c r="U1771" s="82">
        <v>100</v>
      </c>
      <c r="V1771" s="82">
        <v>6629</v>
      </c>
      <c r="W1771" s="82" t="s">
        <v>4961</v>
      </c>
      <c r="X1771" s="82">
        <v>791.01390000000004</v>
      </c>
      <c r="Y1771" s="86">
        <v>28959018.350000001</v>
      </c>
      <c r="Z1771" s="86"/>
      <c r="AA1771" s="82">
        <v>790.15</v>
      </c>
      <c r="AB1771" s="86">
        <v>-0.31</v>
      </c>
      <c r="AC1771" s="86">
        <v>28837697</v>
      </c>
      <c r="AD1771" s="86">
        <v>28837697</v>
      </c>
      <c r="AE1771" s="86">
        <v>0</v>
      </c>
      <c r="AF1771" s="86">
        <v>-121321.35</v>
      </c>
      <c r="AG1771" s="86">
        <v>-31626.85</v>
      </c>
      <c r="AH1771" s="86">
        <v>-89694.5</v>
      </c>
      <c r="AI1771" s="86"/>
      <c r="AJ1771" s="86">
        <v>937318028.07000005</v>
      </c>
      <c r="AK1771" s="82">
        <v>3.0766</v>
      </c>
      <c r="AL1771" s="82" t="s">
        <v>8746</v>
      </c>
      <c r="AM1771" s="82" t="s">
        <v>4979</v>
      </c>
      <c r="AN1771" s="82">
        <v>7036</v>
      </c>
      <c r="AO1771" s="82" t="s">
        <v>5049</v>
      </c>
      <c r="AP1771" s="82"/>
      <c r="AQ1771" s="83"/>
      <c r="AR1771" s="83"/>
      <c r="AS1771" s="82">
        <v>0</v>
      </c>
      <c r="AT1771" s="82"/>
      <c r="AU1771" s="83">
        <v>45777</v>
      </c>
      <c r="AV1771" s="82" t="s">
        <v>4979</v>
      </c>
      <c r="AW1771" s="82">
        <v>1</v>
      </c>
      <c r="AX1771" s="83"/>
      <c r="AY1771" s="82" t="s">
        <v>4963</v>
      </c>
      <c r="AZ1771" s="82">
        <v>1</v>
      </c>
      <c r="BA1771" s="82"/>
      <c r="BB1771" s="82"/>
      <c r="BC1771" s="87"/>
      <c r="BD1771" s="87"/>
      <c r="BE1771" s="87"/>
      <c r="BF1771" s="87"/>
      <c r="BG1771" s="82" t="s">
        <v>4888</v>
      </c>
      <c r="BH1771" s="82" t="s">
        <v>8961</v>
      </c>
      <c r="BI1771" s="82"/>
      <c r="BJ1771" s="82"/>
      <c r="BK1771" s="82"/>
      <c r="BL1771" s="86">
        <v>28837697</v>
      </c>
      <c r="BM1771" s="82">
        <v>3.0766</v>
      </c>
      <c r="BN1771" s="82" t="s">
        <v>5011</v>
      </c>
      <c r="BO1771" s="82"/>
      <c r="BP1771" s="88"/>
      <c r="BQ1771" s="88"/>
      <c r="BR1771" s="88"/>
      <c r="BS1771" s="82"/>
      <c r="BT1771" s="85"/>
    </row>
    <row r="1772" spans="1:72" hidden="1">
      <c r="A1772" s="82" t="s">
        <v>5179</v>
      </c>
      <c r="B1772" s="82" t="s">
        <v>5180</v>
      </c>
      <c r="C1772" s="82" t="s">
        <v>3020</v>
      </c>
      <c r="D1772" s="82" t="s">
        <v>5392</v>
      </c>
      <c r="E1772" s="82" t="s">
        <v>8571</v>
      </c>
      <c r="F1772" s="82" t="s">
        <v>4978</v>
      </c>
      <c r="G1772" s="83"/>
      <c r="H1772" s="84">
        <v>4335</v>
      </c>
      <c r="I1772" s="85"/>
      <c r="J1772" s="82">
        <v>3322</v>
      </c>
      <c r="K1772" s="86">
        <v>0</v>
      </c>
      <c r="L1772" s="82"/>
      <c r="M1772" s="82"/>
      <c r="N1772" s="82"/>
      <c r="O1772" s="82"/>
      <c r="P1772" s="82" t="s">
        <v>4999</v>
      </c>
      <c r="Q1772" s="86"/>
      <c r="R1772" s="82">
        <v>0</v>
      </c>
      <c r="S1772" s="86">
        <v>21675</v>
      </c>
      <c r="T1772" s="83">
        <v>45777</v>
      </c>
      <c r="U1772" s="82">
        <v>100</v>
      </c>
      <c r="V1772" s="82">
        <v>6821</v>
      </c>
      <c r="W1772" s="82" t="s">
        <v>4961</v>
      </c>
      <c r="X1772" s="82">
        <v>2196.2782000000002</v>
      </c>
      <c r="Y1772" s="86">
        <v>9520865.9299999997</v>
      </c>
      <c r="Z1772" s="86"/>
      <c r="AA1772" s="82">
        <v>3322.7</v>
      </c>
      <c r="AB1772" s="86">
        <v>-0.02</v>
      </c>
      <c r="AC1772" s="86">
        <v>14400870</v>
      </c>
      <c r="AD1772" s="86">
        <v>14400870</v>
      </c>
      <c r="AE1772" s="86">
        <v>0</v>
      </c>
      <c r="AF1772" s="86">
        <v>4880004.07</v>
      </c>
      <c r="AG1772" s="86">
        <v>4883038.57</v>
      </c>
      <c r="AH1772" s="86">
        <v>-3034.5</v>
      </c>
      <c r="AI1772" s="86"/>
      <c r="AJ1772" s="86">
        <v>937318028.07000005</v>
      </c>
      <c r="AK1772" s="82">
        <v>1.5364</v>
      </c>
      <c r="AL1772" s="82" t="s">
        <v>8572</v>
      </c>
      <c r="AM1772" s="82" t="s">
        <v>4979</v>
      </c>
      <c r="AN1772" s="82">
        <v>8318</v>
      </c>
      <c r="AO1772" s="82" t="s">
        <v>5000</v>
      </c>
      <c r="AP1772" s="82"/>
      <c r="AQ1772" s="83">
        <v>45687</v>
      </c>
      <c r="AR1772" s="83"/>
      <c r="AS1772" s="82">
        <v>0</v>
      </c>
      <c r="AT1772" s="82"/>
      <c r="AU1772" s="83">
        <v>45777</v>
      </c>
      <c r="AV1772" s="82" t="s">
        <v>4979</v>
      </c>
      <c r="AW1772" s="82">
        <v>5</v>
      </c>
      <c r="AX1772" s="83"/>
      <c r="AY1772" s="82" t="s">
        <v>4963</v>
      </c>
      <c r="AZ1772" s="82">
        <v>1</v>
      </c>
      <c r="BA1772" s="82"/>
      <c r="BB1772" s="82"/>
      <c r="BC1772" s="87"/>
      <c r="BD1772" s="87"/>
      <c r="BE1772" s="87"/>
      <c r="BF1772" s="87"/>
      <c r="BG1772" s="82" t="s">
        <v>4888</v>
      </c>
      <c r="BH1772" s="82" t="s">
        <v>8961</v>
      </c>
      <c r="BI1772" s="82"/>
      <c r="BJ1772" s="82"/>
      <c r="BK1772" s="82"/>
      <c r="BL1772" s="86">
        <v>14400870</v>
      </c>
      <c r="BM1772" s="82">
        <v>1.5364</v>
      </c>
      <c r="BN1772" s="82" t="s">
        <v>4997</v>
      </c>
      <c r="BO1772" s="82"/>
      <c r="BP1772" s="88"/>
      <c r="BQ1772" s="88"/>
      <c r="BR1772" s="88"/>
      <c r="BS1772" s="82"/>
      <c r="BT1772" s="85"/>
    </row>
    <row r="1773" spans="1:72" hidden="1">
      <c r="A1773" s="82" t="s">
        <v>5179</v>
      </c>
      <c r="B1773" s="82" t="s">
        <v>5180</v>
      </c>
      <c r="C1773" s="82" t="s">
        <v>3062</v>
      </c>
      <c r="D1773" s="82" t="s">
        <v>8608</v>
      </c>
      <c r="E1773" s="82" t="s">
        <v>8609</v>
      </c>
      <c r="F1773" s="82" t="s">
        <v>4978</v>
      </c>
      <c r="G1773" s="83"/>
      <c r="H1773" s="84">
        <v>9720</v>
      </c>
      <c r="I1773" s="85"/>
      <c r="J1773" s="82">
        <v>2672</v>
      </c>
      <c r="K1773" s="86">
        <v>0</v>
      </c>
      <c r="L1773" s="82"/>
      <c r="M1773" s="82"/>
      <c r="N1773" s="82"/>
      <c r="O1773" s="82"/>
      <c r="P1773" s="82" t="s">
        <v>8536</v>
      </c>
      <c r="Q1773" s="86"/>
      <c r="R1773" s="82">
        <v>0</v>
      </c>
      <c r="S1773" s="86">
        <v>9720</v>
      </c>
      <c r="T1773" s="83">
        <v>45777</v>
      </c>
      <c r="U1773" s="82">
        <v>100</v>
      </c>
      <c r="V1773" s="82">
        <v>6801</v>
      </c>
      <c r="W1773" s="82" t="s">
        <v>4961</v>
      </c>
      <c r="X1773" s="82">
        <v>1919.5262</v>
      </c>
      <c r="Y1773" s="86">
        <v>18657794.98</v>
      </c>
      <c r="Z1773" s="86"/>
      <c r="AA1773" s="82">
        <v>2702.6</v>
      </c>
      <c r="AB1773" s="86">
        <v>-1.1299999999999999</v>
      </c>
      <c r="AC1773" s="86">
        <v>25971840</v>
      </c>
      <c r="AD1773" s="86">
        <v>25971840</v>
      </c>
      <c r="AE1773" s="86">
        <v>0</v>
      </c>
      <c r="AF1773" s="86">
        <v>7314045.0199999996</v>
      </c>
      <c r="AG1773" s="86">
        <v>7611477.0199999996</v>
      </c>
      <c r="AH1773" s="86">
        <v>-297432</v>
      </c>
      <c r="AI1773" s="86"/>
      <c r="AJ1773" s="86">
        <v>937318028.07000005</v>
      </c>
      <c r="AK1773" s="82">
        <v>2.7709000000000001</v>
      </c>
      <c r="AL1773" s="82" t="s">
        <v>8610</v>
      </c>
      <c r="AM1773" s="82" t="s">
        <v>4979</v>
      </c>
      <c r="AN1773" s="82">
        <v>8357</v>
      </c>
      <c r="AO1773" s="82" t="s">
        <v>8339</v>
      </c>
      <c r="AP1773" s="82"/>
      <c r="AQ1773" s="83">
        <v>45741</v>
      </c>
      <c r="AR1773" s="83"/>
      <c r="AS1773" s="82">
        <v>0</v>
      </c>
      <c r="AT1773" s="82"/>
      <c r="AU1773" s="83">
        <v>45777</v>
      </c>
      <c r="AV1773" s="82" t="s">
        <v>4979</v>
      </c>
      <c r="AW1773" s="82">
        <v>1</v>
      </c>
      <c r="AX1773" s="83"/>
      <c r="AY1773" s="82" t="s">
        <v>4963</v>
      </c>
      <c r="AZ1773" s="82">
        <v>1</v>
      </c>
      <c r="BA1773" s="82"/>
      <c r="BB1773" s="82"/>
      <c r="BC1773" s="87"/>
      <c r="BD1773" s="87"/>
      <c r="BE1773" s="87"/>
      <c r="BF1773" s="87"/>
      <c r="BG1773" s="82" t="s">
        <v>4888</v>
      </c>
      <c r="BH1773" s="82" t="s">
        <v>8961</v>
      </c>
      <c r="BI1773" s="82"/>
      <c r="BJ1773" s="82"/>
      <c r="BK1773" s="82"/>
      <c r="BL1773" s="86">
        <v>25971840</v>
      </c>
      <c r="BM1773" s="82">
        <v>2.7709000000000001</v>
      </c>
      <c r="BN1773" s="82" t="s">
        <v>4984</v>
      </c>
      <c r="BO1773" s="82"/>
      <c r="BP1773" s="88"/>
      <c r="BQ1773" s="88"/>
      <c r="BR1773" s="88"/>
      <c r="BS1773" s="82"/>
      <c r="BT1773" s="85"/>
    </row>
    <row r="1774" spans="1:72" hidden="1">
      <c r="A1774" s="82" t="s">
        <v>5179</v>
      </c>
      <c r="B1774" s="82" t="s">
        <v>5180</v>
      </c>
      <c r="C1774" s="82" t="s">
        <v>1858</v>
      </c>
      <c r="D1774" s="82" t="s">
        <v>5399</v>
      </c>
      <c r="E1774" s="82" t="s">
        <v>8995</v>
      </c>
      <c r="F1774" s="82" t="s">
        <v>4978</v>
      </c>
      <c r="G1774" s="83"/>
      <c r="H1774" s="84">
        <v>12183</v>
      </c>
      <c r="I1774" s="85"/>
      <c r="J1774" s="82">
        <v>1563.9</v>
      </c>
      <c r="K1774" s="86">
        <v>0</v>
      </c>
      <c r="L1774" s="82"/>
      <c r="M1774" s="82"/>
      <c r="N1774" s="82"/>
      <c r="O1774" s="82"/>
      <c r="P1774" s="82" t="s">
        <v>8927</v>
      </c>
      <c r="Q1774" s="86"/>
      <c r="R1774" s="82">
        <v>0</v>
      </c>
      <c r="S1774" s="86">
        <v>24366</v>
      </c>
      <c r="T1774" s="83">
        <v>45777</v>
      </c>
      <c r="U1774" s="82">
        <v>100</v>
      </c>
      <c r="V1774" s="82">
        <v>6834</v>
      </c>
      <c r="W1774" s="82" t="s">
        <v>4961</v>
      </c>
      <c r="X1774" s="82">
        <v>955.8252</v>
      </c>
      <c r="Y1774" s="86">
        <v>11644818.869999999</v>
      </c>
      <c r="Z1774" s="86"/>
      <c r="AA1774" s="82">
        <v>1545.9</v>
      </c>
      <c r="AB1774" s="86">
        <v>1.1599999999999999</v>
      </c>
      <c r="AC1774" s="86">
        <v>19052993.699999999</v>
      </c>
      <c r="AD1774" s="86">
        <v>19052993.699999999</v>
      </c>
      <c r="AE1774" s="86">
        <v>0</v>
      </c>
      <c r="AF1774" s="86">
        <v>7408174.8300000001</v>
      </c>
      <c r="AG1774" s="86">
        <v>7188880.8300000001</v>
      </c>
      <c r="AH1774" s="86">
        <v>219294</v>
      </c>
      <c r="AI1774" s="86"/>
      <c r="AJ1774" s="86">
        <v>937318028.07000005</v>
      </c>
      <c r="AK1774" s="82">
        <v>2.0327000000000002</v>
      </c>
      <c r="AL1774" s="82" t="s">
        <v>8996</v>
      </c>
      <c r="AM1774" s="82" t="s">
        <v>4979</v>
      </c>
      <c r="AN1774" s="82">
        <v>7407</v>
      </c>
      <c r="AO1774" s="82" t="s">
        <v>8614</v>
      </c>
      <c r="AP1774" s="82"/>
      <c r="AQ1774" s="83">
        <v>45749</v>
      </c>
      <c r="AR1774" s="83"/>
      <c r="AS1774" s="82">
        <v>0</v>
      </c>
      <c r="AT1774" s="82"/>
      <c r="AU1774" s="83">
        <v>45777</v>
      </c>
      <c r="AV1774" s="82" t="s">
        <v>4979</v>
      </c>
      <c r="AW1774" s="82">
        <v>2</v>
      </c>
      <c r="AX1774" s="83"/>
      <c r="AY1774" s="82" t="s">
        <v>4963</v>
      </c>
      <c r="AZ1774" s="82">
        <v>1</v>
      </c>
      <c r="BA1774" s="82"/>
      <c r="BB1774" s="82"/>
      <c r="BC1774" s="87"/>
      <c r="BD1774" s="87"/>
      <c r="BE1774" s="87"/>
      <c r="BF1774" s="87"/>
      <c r="BG1774" s="82" t="s">
        <v>4888</v>
      </c>
      <c r="BH1774" s="82" t="s">
        <v>8961</v>
      </c>
      <c r="BI1774" s="82"/>
      <c r="BJ1774" s="82"/>
      <c r="BK1774" s="82"/>
      <c r="BL1774" s="86">
        <v>19052993.699999999</v>
      </c>
      <c r="BM1774" s="82">
        <v>2.0327000000000002</v>
      </c>
      <c r="BN1774" s="82" t="s">
        <v>4980</v>
      </c>
      <c r="BO1774" s="82"/>
      <c r="BP1774" s="88"/>
      <c r="BQ1774" s="88"/>
      <c r="BR1774" s="88"/>
      <c r="BS1774" s="82"/>
      <c r="BT1774" s="85"/>
    </row>
    <row r="1775" spans="1:72" hidden="1">
      <c r="A1775" s="82" t="s">
        <v>5179</v>
      </c>
      <c r="B1775" s="82" t="s">
        <v>5180</v>
      </c>
      <c r="C1775" s="82" t="s">
        <v>12190</v>
      </c>
      <c r="D1775" s="82" t="s">
        <v>8611</v>
      </c>
      <c r="E1775" s="82" t="s">
        <v>3367</v>
      </c>
      <c r="F1775" s="82" t="s">
        <v>4978</v>
      </c>
      <c r="G1775" s="83"/>
      <c r="H1775" s="84">
        <v>55563</v>
      </c>
      <c r="I1775" s="85"/>
      <c r="J1775" s="82">
        <v>522.35</v>
      </c>
      <c r="K1775" s="86">
        <v>0</v>
      </c>
      <c r="L1775" s="82"/>
      <c r="M1775" s="82"/>
      <c r="N1775" s="82"/>
      <c r="O1775" s="82"/>
      <c r="P1775" s="82" t="s">
        <v>8612</v>
      </c>
      <c r="Q1775" s="86"/>
      <c r="R1775" s="82">
        <v>0</v>
      </c>
      <c r="S1775" s="86">
        <v>111126</v>
      </c>
      <c r="T1775" s="83">
        <v>45777</v>
      </c>
      <c r="U1775" s="82">
        <v>100</v>
      </c>
      <c r="V1775" s="82">
        <v>174238</v>
      </c>
      <c r="W1775" s="82" t="s">
        <v>4961</v>
      </c>
      <c r="X1775" s="82">
        <v>568.39369999999997</v>
      </c>
      <c r="Y1775" s="86">
        <v>31581656.920000002</v>
      </c>
      <c r="Z1775" s="86"/>
      <c r="AA1775" s="82">
        <v>529.15</v>
      </c>
      <c r="AB1775" s="86">
        <v>-1.29</v>
      </c>
      <c r="AC1775" s="86">
        <v>29023333.050000001</v>
      </c>
      <c r="AD1775" s="86">
        <v>29023333.050000001</v>
      </c>
      <c r="AE1775" s="86">
        <v>0</v>
      </c>
      <c r="AF1775" s="86">
        <v>-2558323.87</v>
      </c>
      <c r="AG1775" s="86">
        <v>-2180495.4700000002</v>
      </c>
      <c r="AH1775" s="86">
        <v>-377828.4</v>
      </c>
      <c r="AI1775" s="86"/>
      <c r="AJ1775" s="86">
        <v>937318028.07000005</v>
      </c>
      <c r="AK1775" s="82">
        <v>3.0964</v>
      </c>
      <c r="AL1775" s="82" t="s">
        <v>8613</v>
      </c>
      <c r="AM1775" s="82" t="s">
        <v>4979</v>
      </c>
      <c r="AN1775" s="82">
        <v>74134</v>
      </c>
      <c r="AO1775" s="82" t="s">
        <v>8614</v>
      </c>
      <c r="AP1775" s="82"/>
      <c r="AQ1775" s="83">
        <v>45750</v>
      </c>
      <c r="AR1775" s="83"/>
      <c r="AS1775" s="82">
        <v>0</v>
      </c>
      <c r="AT1775" s="82"/>
      <c r="AU1775" s="83">
        <v>45777</v>
      </c>
      <c r="AV1775" s="82" t="s">
        <v>4979</v>
      </c>
      <c r="AW1775" s="82">
        <v>2</v>
      </c>
      <c r="AX1775" s="83"/>
      <c r="AY1775" s="82" t="s">
        <v>4963</v>
      </c>
      <c r="AZ1775" s="82">
        <v>1</v>
      </c>
      <c r="BA1775" s="82"/>
      <c r="BB1775" s="82"/>
      <c r="BC1775" s="87"/>
      <c r="BD1775" s="87"/>
      <c r="BE1775" s="87"/>
      <c r="BF1775" s="87"/>
      <c r="BG1775" s="82" t="s">
        <v>4888</v>
      </c>
      <c r="BH1775" s="82" t="s">
        <v>8961</v>
      </c>
      <c r="BI1775" s="82"/>
      <c r="BJ1775" s="82"/>
      <c r="BK1775" s="82"/>
      <c r="BL1775" s="86">
        <v>29023333.050000001</v>
      </c>
      <c r="BM1775" s="82">
        <v>3.0964</v>
      </c>
      <c r="BN1775" s="82" t="s">
        <v>4980</v>
      </c>
      <c r="BO1775" s="82"/>
      <c r="BP1775" s="88"/>
      <c r="BQ1775" s="88"/>
      <c r="BR1775" s="88"/>
      <c r="BS1775" s="82"/>
      <c r="BT1775" s="85"/>
    </row>
    <row r="1776" spans="1:72" hidden="1">
      <c r="A1776" s="82" t="s">
        <v>5179</v>
      </c>
      <c r="B1776" s="82" t="s">
        <v>5180</v>
      </c>
      <c r="C1776" s="82" t="s">
        <v>3156</v>
      </c>
      <c r="D1776" s="82" t="s">
        <v>5378</v>
      </c>
      <c r="E1776" s="82" t="s">
        <v>8505</v>
      </c>
      <c r="F1776" s="82" t="s">
        <v>4978</v>
      </c>
      <c r="G1776" s="83"/>
      <c r="H1776" s="84">
        <v>70618</v>
      </c>
      <c r="I1776" s="85"/>
      <c r="J1776" s="82">
        <v>419.2</v>
      </c>
      <c r="K1776" s="86">
        <v>0</v>
      </c>
      <c r="L1776" s="82"/>
      <c r="M1776" s="82"/>
      <c r="N1776" s="82"/>
      <c r="O1776" s="82"/>
      <c r="P1776" s="82" t="s">
        <v>8506</v>
      </c>
      <c r="Q1776" s="86"/>
      <c r="R1776" s="82">
        <v>0</v>
      </c>
      <c r="S1776" s="86">
        <v>70618</v>
      </c>
      <c r="T1776" s="83">
        <v>45777</v>
      </c>
      <c r="U1776" s="82">
        <v>100</v>
      </c>
      <c r="V1776" s="82">
        <v>6768</v>
      </c>
      <c r="W1776" s="82" t="s">
        <v>4961</v>
      </c>
      <c r="X1776" s="82">
        <v>352.73649999999998</v>
      </c>
      <c r="Y1776" s="86">
        <v>24909548.620000001</v>
      </c>
      <c r="Z1776" s="86"/>
      <c r="AA1776" s="82">
        <v>416.3</v>
      </c>
      <c r="AB1776" s="86">
        <v>0.7</v>
      </c>
      <c r="AC1776" s="86">
        <v>29603065.600000001</v>
      </c>
      <c r="AD1776" s="86">
        <v>29603065.600000001</v>
      </c>
      <c r="AE1776" s="86">
        <v>0</v>
      </c>
      <c r="AF1776" s="86">
        <v>4693516.9800000004</v>
      </c>
      <c r="AG1776" s="86">
        <v>4488724.78</v>
      </c>
      <c r="AH1776" s="86">
        <v>204792.2</v>
      </c>
      <c r="AI1776" s="86"/>
      <c r="AJ1776" s="86">
        <v>937318028.07000005</v>
      </c>
      <c r="AK1776" s="82">
        <v>3.1583000000000001</v>
      </c>
      <c r="AL1776" s="82" t="s">
        <v>8507</v>
      </c>
      <c r="AM1776" s="82" t="s">
        <v>4979</v>
      </c>
      <c r="AN1776" s="82">
        <v>7954</v>
      </c>
      <c r="AO1776" s="82" t="s">
        <v>8506</v>
      </c>
      <c r="AP1776" s="82"/>
      <c r="AQ1776" s="83">
        <v>45649</v>
      </c>
      <c r="AR1776" s="83"/>
      <c r="AS1776" s="82">
        <v>0</v>
      </c>
      <c r="AT1776" s="82"/>
      <c r="AU1776" s="83">
        <v>45777</v>
      </c>
      <c r="AV1776" s="82" t="s">
        <v>4979</v>
      </c>
      <c r="AW1776" s="82">
        <v>1</v>
      </c>
      <c r="AX1776" s="83"/>
      <c r="AY1776" s="82" t="s">
        <v>4963</v>
      </c>
      <c r="AZ1776" s="82">
        <v>1</v>
      </c>
      <c r="BA1776" s="82"/>
      <c r="BB1776" s="82"/>
      <c r="BC1776" s="87"/>
      <c r="BD1776" s="87"/>
      <c r="BE1776" s="87"/>
      <c r="BF1776" s="87"/>
      <c r="BG1776" s="82" t="s">
        <v>4888</v>
      </c>
      <c r="BH1776" s="82" t="s">
        <v>8961</v>
      </c>
      <c r="BI1776" s="82"/>
      <c r="BJ1776" s="82"/>
      <c r="BK1776" s="82"/>
      <c r="BL1776" s="86">
        <v>29603065.600000001</v>
      </c>
      <c r="BM1776" s="82">
        <v>3.1583000000000001</v>
      </c>
      <c r="BN1776" s="82" t="s">
        <v>8462</v>
      </c>
      <c r="BO1776" s="82"/>
      <c r="BP1776" s="88"/>
      <c r="BQ1776" s="88"/>
      <c r="BR1776" s="88"/>
      <c r="BS1776" s="82"/>
      <c r="BT1776" s="85"/>
    </row>
    <row r="1777" spans="1:72" hidden="1">
      <c r="A1777" s="82" t="s">
        <v>5179</v>
      </c>
      <c r="B1777" s="82" t="s">
        <v>5180</v>
      </c>
      <c r="C1777" s="82" t="s">
        <v>3311</v>
      </c>
      <c r="D1777" s="82" t="s">
        <v>5383</v>
      </c>
      <c r="E1777" s="82" t="s">
        <v>8698</v>
      </c>
      <c r="F1777" s="82" t="s">
        <v>4978</v>
      </c>
      <c r="G1777" s="83"/>
      <c r="H1777" s="84">
        <v>10358</v>
      </c>
      <c r="I1777" s="85"/>
      <c r="J1777" s="82">
        <v>888.25</v>
      </c>
      <c r="K1777" s="86">
        <v>0</v>
      </c>
      <c r="L1777" s="82"/>
      <c r="M1777" s="82"/>
      <c r="N1777" s="82"/>
      <c r="O1777" s="82"/>
      <c r="P1777" s="82" t="s">
        <v>4999</v>
      </c>
      <c r="Q1777" s="86"/>
      <c r="R1777" s="82">
        <v>0</v>
      </c>
      <c r="S1777" s="86">
        <v>10358</v>
      </c>
      <c r="T1777" s="83">
        <v>45777</v>
      </c>
      <c r="U1777" s="82">
        <v>100</v>
      </c>
      <c r="V1777" s="82">
        <v>6861</v>
      </c>
      <c r="W1777" s="82" t="s">
        <v>4961</v>
      </c>
      <c r="X1777" s="82">
        <v>757.23350000000005</v>
      </c>
      <c r="Y1777" s="86">
        <v>7843424.8099999996</v>
      </c>
      <c r="Z1777" s="86"/>
      <c r="AA1777" s="82">
        <v>888.05</v>
      </c>
      <c r="AB1777" s="86">
        <v>0.02</v>
      </c>
      <c r="AC1777" s="86">
        <v>9200493.5</v>
      </c>
      <c r="AD1777" s="86">
        <v>9200493.5</v>
      </c>
      <c r="AE1777" s="86">
        <v>0</v>
      </c>
      <c r="AF1777" s="86">
        <v>1357068.69</v>
      </c>
      <c r="AG1777" s="86">
        <v>1354997.09</v>
      </c>
      <c r="AH1777" s="86">
        <v>2071.6</v>
      </c>
      <c r="AI1777" s="86"/>
      <c r="AJ1777" s="86">
        <v>937318028.07000005</v>
      </c>
      <c r="AK1777" s="82">
        <v>0.98160000000000003</v>
      </c>
      <c r="AL1777" s="82" t="s">
        <v>8699</v>
      </c>
      <c r="AM1777" s="82" t="s">
        <v>4979</v>
      </c>
      <c r="AN1777" s="82">
        <v>8548</v>
      </c>
      <c r="AO1777" s="82" t="s">
        <v>5000</v>
      </c>
      <c r="AP1777" s="82"/>
      <c r="AQ1777" s="83">
        <v>45498</v>
      </c>
      <c r="AR1777" s="83"/>
      <c r="AS1777" s="82">
        <v>0</v>
      </c>
      <c r="AT1777" s="82"/>
      <c r="AU1777" s="83">
        <v>45777</v>
      </c>
      <c r="AV1777" s="82" t="s">
        <v>4979</v>
      </c>
      <c r="AW1777" s="82">
        <v>1</v>
      </c>
      <c r="AX1777" s="83"/>
      <c r="AY1777" s="82" t="s">
        <v>4963</v>
      </c>
      <c r="AZ1777" s="82">
        <v>1</v>
      </c>
      <c r="BA1777" s="82"/>
      <c r="BB1777" s="82"/>
      <c r="BC1777" s="87"/>
      <c r="BD1777" s="87"/>
      <c r="BE1777" s="87"/>
      <c r="BF1777" s="87"/>
      <c r="BG1777" s="82" t="s">
        <v>4888</v>
      </c>
      <c r="BH1777" s="82" t="s">
        <v>8961</v>
      </c>
      <c r="BI1777" s="82"/>
      <c r="BJ1777" s="82"/>
      <c r="BK1777" s="82"/>
      <c r="BL1777" s="86">
        <v>9200493.5</v>
      </c>
      <c r="BM1777" s="82">
        <v>0.98160000000000003</v>
      </c>
      <c r="BN1777" s="82" t="s">
        <v>4997</v>
      </c>
      <c r="BO1777" s="82"/>
      <c r="BP1777" s="88"/>
      <c r="BQ1777" s="88"/>
      <c r="BR1777" s="88"/>
      <c r="BS1777" s="82"/>
      <c r="BT1777" s="85"/>
    </row>
    <row r="1778" spans="1:72" hidden="1">
      <c r="A1778" s="82" t="s">
        <v>5179</v>
      </c>
      <c r="B1778" s="82" t="s">
        <v>5180</v>
      </c>
      <c r="C1778" s="82" t="s">
        <v>21841</v>
      </c>
      <c r="D1778" s="82" t="s">
        <v>21842</v>
      </c>
      <c r="E1778" s="82" t="s">
        <v>4965</v>
      </c>
      <c r="F1778" s="82" t="s">
        <v>4966</v>
      </c>
      <c r="G1778" s="83">
        <v>45779</v>
      </c>
      <c r="H1778" s="84">
        <v>24071.642</v>
      </c>
      <c r="I1778" s="85"/>
      <c r="J1778" s="82">
        <v>99.98357</v>
      </c>
      <c r="K1778" s="86">
        <v>0</v>
      </c>
      <c r="L1778" s="82"/>
      <c r="M1778" s="82"/>
      <c r="N1778" s="82"/>
      <c r="O1778" s="82"/>
      <c r="P1778" s="82" t="s">
        <v>4967</v>
      </c>
      <c r="Q1778" s="86">
        <v>2407164.17</v>
      </c>
      <c r="R1778" s="82">
        <v>0.01</v>
      </c>
      <c r="S1778" s="86">
        <v>2407164.17</v>
      </c>
      <c r="T1778" s="83">
        <v>45777</v>
      </c>
      <c r="U1778" s="82">
        <v>247</v>
      </c>
      <c r="V1778" s="82">
        <v>178347</v>
      </c>
      <c r="W1778" s="82" t="s">
        <v>4961</v>
      </c>
      <c r="X1778" s="82">
        <v>99.967100000000002</v>
      </c>
      <c r="Y1778" s="86">
        <v>2406373.3199999998</v>
      </c>
      <c r="Z1778" s="86">
        <v>2406768.75</v>
      </c>
      <c r="AA1778" s="82"/>
      <c r="AB1778" s="86"/>
      <c r="AC1778" s="86">
        <v>2406768.75</v>
      </c>
      <c r="AD1778" s="86">
        <v>2406768.75</v>
      </c>
      <c r="AE1778" s="86">
        <v>395.43</v>
      </c>
      <c r="AF1778" s="86">
        <v>0</v>
      </c>
      <c r="AG1778" s="86"/>
      <c r="AH1778" s="86">
        <v>0</v>
      </c>
      <c r="AI1778" s="86"/>
      <c r="AJ1778" s="86">
        <v>937318028.07000005</v>
      </c>
      <c r="AK1778" s="82">
        <v>0.25679999999999997</v>
      </c>
      <c r="AL1778" s="82" t="s">
        <v>21843</v>
      </c>
      <c r="AM1778" s="82" t="s">
        <v>4968</v>
      </c>
      <c r="AN1778" s="82">
        <v>73640</v>
      </c>
      <c r="AO1778" s="82" t="s">
        <v>4967</v>
      </c>
      <c r="AP1778" s="82"/>
      <c r="AQ1778" s="83"/>
      <c r="AR1778" s="83"/>
      <c r="AS1778" s="82">
        <v>2</v>
      </c>
      <c r="AT1778" s="82"/>
      <c r="AU1778" s="83">
        <v>45777</v>
      </c>
      <c r="AV1778" s="82" t="s">
        <v>4968</v>
      </c>
      <c r="AW1778" s="82">
        <v>100</v>
      </c>
      <c r="AX1778" s="83"/>
      <c r="AY1778" s="82" t="s">
        <v>4969</v>
      </c>
      <c r="AZ1778" s="82">
        <v>1</v>
      </c>
      <c r="BA1778" s="82"/>
      <c r="BB1778" s="82"/>
      <c r="BC1778" s="87"/>
      <c r="BD1778" s="87"/>
      <c r="BE1778" s="87"/>
      <c r="BF1778" s="87"/>
      <c r="BG1778" s="82" t="s">
        <v>4888</v>
      </c>
      <c r="BH1778" s="82" t="s">
        <v>8961</v>
      </c>
      <c r="BI1778" s="82"/>
      <c r="BJ1778" s="82"/>
      <c r="BK1778" s="82"/>
      <c r="BL1778" s="86">
        <v>2406768.75</v>
      </c>
      <c r="BM1778" s="82">
        <v>0.25679999999999997</v>
      </c>
      <c r="BN1778" s="82" t="s">
        <v>4967</v>
      </c>
      <c r="BO1778" s="82"/>
      <c r="BP1778" s="88"/>
      <c r="BQ1778" s="88"/>
      <c r="BR1778" s="88"/>
      <c r="BS1778" s="82"/>
      <c r="BT1778" s="85"/>
    </row>
    <row r="1779" spans="1:72" hidden="1">
      <c r="A1779" s="82" t="s">
        <v>5179</v>
      </c>
      <c r="B1779" s="82" t="s">
        <v>5180</v>
      </c>
      <c r="C1779" s="82"/>
      <c r="D1779" s="82"/>
      <c r="E1779" s="82"/>
      <c r="F1779" s="82" t="s">
        <v>4970</v>
      </c>
      <c r="G1779" s="83"/>
      <c r="H1779" s="84"/>
      <c r="I1779" s="85"/>
      <c r="J1779" s="82"/>
      <c r="K1779" s="86"/>
      <c r="L1779" s="82"/>
      <c r="M1779" s="82"/>
      <c r="N1779" s="82"/>
      <c r="O1779" s="82"/>
      <c r="P1779" s="82" t="s">
        <v>4971</v>
      </c>
      <c r="Q1779" s="86"/>
      <c r="R1779" s="82">
        <v>0</v>
      </c>
      <c r="S1779" s="86"/>
      <c r="T1779" s="83">
        <v>45777</v>
      </c>
      <c r="U1779" s="82"/>
      <c r="V1779" s="82"/>
      <c r="W1779" s="82"/>
      <c r="X1779" s="82"/>
      <c r="Y1779" s="86"/>
      <c r="Z1779" s="86"/>
      <c r="AA1779" s="82"/>
      <c r="AB1779" s="86"/>
      <c r="AC1779" s="86">
        <v>-664816.85</v>
      </c>
      <c r="AD1779" s="86">
        <v>-664816.85</v>
      </c>
      <c r="AE1779" s="86"/>
      <c r="AF1779" s="86"/>
      <c r="AG1779" s="86"/>
      <c r="AH1779" s="86">
        <v>0</v>
      </c>
      <c r="AI1779" s="86"/>
      <c r="AJ1779" s="86"/>
      <c r="AK1779" s="82">
        <v>-7.1199999999999999E-2</v>
      </c>
      <c r="AL1779" s="82"/>
      <c r="AM1779" s="82"/>
      <c r="AN1779" s="82"/>
      <c r="AO1779" s="82" t="s">
        <v>4971</v>
      </c>
      <c r="AP1779" s="82"/>
      <c r="AQ1779" s="83"/>
      <c r="AR1779" s="83"/>
      <c r="AS1779" s="82"/>
      <c r="AT1779" s="82"/>
      <c r="AU1779" s="83"/>
      <c r="AV1779" s="82"/>
      <c r="AW1779" s="82"/>
      <c r="AX1779" s="83"/>
      <c r="AY1779" s="82" t="s">
        <v>4963</v>
      </c>
      <c r="AZ1779" s="82">
        <v>1</v>
      </c>
      <c r="BA1779" s="82"/>
      <c r="BB1779" s="82"/>
      <c r="BC1779" s="87"/>
      <c r="BD1779" s="87"/>
      <c r="BE1779" s="87"/>
      <c r="BF1779" s="87"/>
      <c r="BG1779" s="82" t="s">
        <v>4888</v>
      </c>
      <c r="BH1779" s="82" t="s">
        <v>8961</v>
      </c>
      <c r="BI1779" s="82"/>
      <c r="BJ1779" s="82"/>
      <c r="BK1779" s="82"/>
      <c r="BL1779" s="86">
        <v>-664816.85</v>
      </c>
      <c r="BM1779" s="82">
        <v>-7.1199999999999999E-2</v>
      </c>
      <c r="BN1779" s="82" t="s">
        <v>4971</v>
      </c>
      <c r="BO1779" s="82"/>
      <c r="BP1779" s="88"/>
      <c r="BQ1779" s="88"/>
      <c r="BR1779" s="88"/>
      <c r="BS1779" s="82"/>
      <c r="BT1779" s="85"/>
    </row>
    <row r="1780" spans="1:72" hidden="1">
      <c r="A1780" s="82" t="s">
        <v>5181</v>
      </c>
      <c r="B1780" s="82" t="s">
        <v>5182</v>
      </c>
      <c r="C1780" s="82" t="s">
        <v>41</v>
      </c>
      <c r="D1780" s="82" t="s">
        <v>5359</v>
      </c>
      <c r="E1780" s="82" t="s">
        <v>8959</v>
      </c>
      <c r="F1780" s="82" t="s">
        <v>4978</v>
      </c>
      <c r="G1780" s="83"/>
      <c r="H1780" s="84">
        <v>2921</v>
      </c>
      <c r="I1780" s="85"/>
      <c r="J1780" s="82">
        <v>5522.5</v>
      </c>
      <c r="K1780" s="86">
        <v>0</v>
      </c>
      <c r="L1780" s="82"/>
      <c r="M1780" s="82"/>
      <c r="N1780" s="82"/>
      <c r="O1780" s="82"/>
      <c r="P1780" s="82" t="s">
        <v>5039</v>
      </c>
      <c r="Q1780" s="86"/>
      <c r="R1780" s="82">
        <v>0</v>
      </c>
      <c r="S1780" s="86">
        <v>5842</v>
      </c>
      <c r="T1780" s="83">
        <v>45777</v>
      </c>
      <c r="U1780" s="82">
        <v>100</v>
      </c>
      <c r="V1780" s="82">
        <v>6432</v>
      </c>
      <c r="W1780" s="82" t="s">
        <v>4961</v>
      </c>
      <c r="X1780" s="82">
        <v>3503.3398999999999</v>
      </c>
      <c r="Y1780" s="86">
        <v>10233255.74</v>
      </c>
      <c r="Z1780" s="86"/>
      <c r="AA1780" s="82">
        <v>5583.5</v>
      </c>
      <c r="AB1780" s="86">
        <v>-1.0900000000000001</v>
      </c>
      <c r="AC1780" s="86">
        <v>16131222.5</v>
      </c>
      <c r="AD1780" s="86">
        <v>16131222.5</v>
      </c>
      <c r="AE1780" s="86">
        <v>0</v>
      </c>
      <c r="AF1780" s="86">
        <v>5897966.7599999998</v>
      </c>
      <c r="AG1780" s="86">
        <v>6076147.7599999998</v>
      </c>
      <c r="AH1780" s="86">
        <v>-178181</v>
      </c>
      <c r="AI1780" s="86"/>
      <c r="AJ1780" s="86">
        <v>7219979617.0600004</v>
      </c>
      <c r="AK1780" s="82">
        <v>0.22339999999999999</v>
      </c>
      <c r="AL1780" s="82" t="s">
        <v>8960</v>
      </c>
      <c r="AM1780" s="82" t="s">
        <v>4979</v>
      </c>
      <c r="AN1780" s="82">
        <v>5960</v>
      </c>
      <c r="AO1780" s="82" t="s">
        <v>5041</v>
      </c>
      <c r="AP1780" s="82"/>
      <c r="AQ1780" s="83">
        <v>45526</v>
      </c>
      <c r="AR1780" s="83"/>
      <c r="AS1780" s="82">
        <v>0</v>
      </c>
      <c r="AT1780" s="82"/>
      <c r="AU1780" s="83">
        <v>45777</v>
      </c>
      <c r="AV1780" s="82" t="s">
        <v>4979</v>
      </c>
      <c r="AW1780" s="82">
        <v>2</v>
      </c>
      <c r="AX1780" s="83"/>
      <c r="AY1780" s="82" t="s">
        <v>4963</v>
      </c>
      <c r="AZ1780" s="82">
        <v>1</v>
      </c>
      <c r="BA1780" s="82"/>
      <c r="BB1780" s="82"/>
      <c r="BC1780" s="87"/>
      <c r="BD1780" s="87"/>
      <c r="BE1780" s="87"/>
      <c r="BF1780" s="87"/>
      <c r="BG1780" s="82" t="s">
        <v>4888</v>
      </c>
      <c r="BH1780" s="82" t="s">
        <v>8997</v>
      </c>
      <c r="BI1780" s="82"/>
      <c r="BJ1780" s="82"/>
      <c r="BK1780" s="82"/>
      <c r="BL1780" s="86">
        <v>16131222.5</v>
      </c>
      <c r="BM1780" s="82">
        <v>0.22339999999999999</v>
      </c>
      <c r="BN1780" s="82" t="s">
        <v>5002</v>
      </c>
      <c r="BO1780" s="82"/>
      <c r="BP1780" s="88"/>
      <c r="BQ1780" s="88"/>
      <c r="BR1780" s="88"/>
      <c r="BS1780" s="82"/>
      <c r="BT1780" s="85"/>
    </row>
    <row r="1781" spans="1:72" hidden="1">
      <c r="A1781" s="82" t="s">
        <v>5181</v>
      </c>
      <c r="B1781" s="82" t="s">
        <v>5182</v>
      </c>
      <c r="C1781" s="82" t="s">
        <v>67</v>
      </c>
      <c r="D1781" s="82" t="s">
        <v>8962</v>
      </c>
      <c r="E1781" s="82" t="s">
        <v>8963</v>
      </c>
      <c r="F1781" s="82" t="s">
        <v>4978</v>
      </c>
      <c r="G1781" s="83"/>
      <c r="H1781" s="84">
        <v>19786</v>
      </c>
      <c r="I1781" s="85"/>
      <c r="J1781" s="82">
        <v>899.65</v>
      </c>
      <c r="K1781" s="86">
        <v>0</v>
      </c>
      <c r="L1781" s="82"/>
      <c r="M1781" s="82"/>
      <c r="N1781" s="82"/>
      <c r="O1781" s="82"/>
      <c r="P1781" s="82" t="s">
        <v>9635</v>
      </c>
      <c r="Q1781" s="86"/>
      <c r="R1781" s="82">
        <v>0</v>
      </c>
      <c r="S1781" s="86">
        <v>197860</v>
      </c>
      <c r="T1781" s="83">
        <v>45777</v>
      </c>
      <c r="U1781" s="82">
        <v>100</v>
      </c>
      <c r="V1781" s="82">
        <v>48013</v>
      </c>
      <c r="W1781" s="82" t="s">
        <v>4961</v>
      </c>
      <c r="X1781" s="82">
        <v>788.57479999999998</v>
      </c>
      <c r="Y1781" s="86">
        <v>15602741.810000001</v>
      </c>
      <c r="Z1781" s="86"/>
      <c r="AA1781" s="82">
        <v>917.65</v>
      </c>
      <c r="AB1781" s="86">
        <v>-1.96</v>
      </c>
      <c r="AC1781" s="86">
        <v>17800474.899999999</v>
      </c>
      <c r="AD1781" s="86">
        <v>17800474.899999999</v>
      </c>
      <c r="AE1781" s="86">
        <v>0</v>
      </c>
      <c r="AF1781" s="86">
        <v>2197733.09</v>
      </c>
      <c r="AG1781" s="86">
        <v>2553881.09</v>
      </c>
      <c r="AH1781" s="86">
        <v>-356148</v>
      </c>
      <c r="AI1781" s="86"/>
      <c r="AJ1781" s="86">
        <v>7219979617.0600004</v>
      </c>
      <c r="AK1781" s="82">
        <v>0.2465</v>
      </c>
      <c r="AL1781" s="82" t="s">
        <v>8964</v>
      </c>
      <c r="AM1781" s="82" t="s">
        <v>4979</v>
      </c>
      <c r="AN1781" s="82">
        <v>771771</v>
      </c>
      <c r="AO1781" s="82" t="s">
        <v>8309</v>
      </c>
      <c r="AP1781" s="82"/>
      <c r="AQ1781" s="83"/>
      <c r="AR1781" s="83"/>
      <c r="AS1781" s="82">
        <v>0</v>
      </c>
      <c r="AT1781" s="82"/>
      <c r="AU1781" s="83">
        <v>45777</v>
      </c>
      <c r="AV1781" s="82" t="s">
        <v>4979</v>
      </c>
      <c r="AW1781" s="82">
        <v>10</v>
      </c>
      <c r="AX1781" s="83"/>
      <c r="AY1781" s="82" t="s">
        <v>4963</v>
      </c>
      <c r="AZ1781" s="82">
        <v>1</v>
      </c>
      <c r="BA1781" s="82"/>
      <c r="BB1781" s="82"/>
      <c r="BC1781" s="87"/>
      <c r="BD1781" s="87"/>
      <c r="BE1781" s="87"/>
      <c r="BF1781" s="87"/>
      <c r="BG1781" s="82" t="s">
        <v>4888</v>
      </c>
      <c r="BH1781" s="82" t="s">
        <v>8997</v>
      </c>
      <c r="BI1781" s="82"/>
      <c r="BJ1781" s="82"/>
      <c r="BK1781" s="82"/>
      <c r="BL1781" s="86">
        <v>17800474.899999999</v>
      </c>
      <c r="BM1781" s="82">
        <v>0.2465</v>
      </c>
      <c r="BN1781" s="82" t="s">
        <v>8309</v>
      </c>
      <c r="BO1781" s="82"/>
      <c r="BP1781" s="88"/>
      <c r="BQ1781" s="88"/>
      <c r="BR1781" s="88"/>
      <c r="BS1781" s="82"/>
      <c r="BT1781" s="85"/>
    </row>
    <row r="1782" spans="1:72" hidden="1">
      <c r="A1782" s="82" t="s">
        <v>5181</v>
      </c>
      <c r="B1782" s="82" t="s">
        <v>5182</v>
      </c>
      <c r="C1782" s="82" t="s">
        <v>69</v>
      </c>
      <c r="D1782" s="82" t="s">
        <v>5272</v>
      </c>
      <c r="E1782" s="82" t="s">
        <v>8833</v>
      </c>
      <c r="F1782" s="82" t="s">
        <v>4978</v>
      </c>
      <c r="G1782" s="83"/>
      <c r="H1782" s="84">
        <v>13545</v>
      </c>
      <c r="I1782" s="85"/>
      <c r="J1782" s="82">
        <v>2301.3000000000002</v>
      </c>
      <c r="K1782" s="86">
        <v>0</v>
      </c>
      <c r="L1782" s="82"/>
      <c r="M1782" s="82"/>
      <c r="N1782" s="82"/>
      <c r="O1782" s="82"/>
      <c r="P1782" s="82" t="s">
        <v>8834</v>
      </c>
      <c r="Q1782" s="86"/>
      <c r="R1782" s="82">
        <v>0</v>
      </c>
      <c r="S1782" s="86">
        <v>13545</v>
      </c>
      <c r="T1782" s="83">
        <v>45777</v>
      </c>
      <c r="U1782" s="82">
        <v>100</v>
      </c>
      <c r="V1782" s="82">
        <v>6436</v>
      </c>
      <c r="W1782" s="82" t="s">
        <v>4961</v>
      </c>
      <c r="X1782" s="82">
        <v>1636.5465999999999</v>
      </c>
      <c r="Y1782" s="86">
        <v>22167023.43</v>
      </c>
      <c r="Z1782" s="86"/>
      <c r="AA1782" s="82">
        <v>2330.6</v>
      </c>
      <c r="AB1782" s="86">
        <v>-1.26</v>
      </c>
      <c r="AC1782" s="86">
        <v>31171108.5</v>
      </c>
      <c r="AD1782" s="86">
        <v>31171108.5</v>
      </c>
      <c r="AE1782" s="86">
        <v>0</v>
      </c>
      <c r="AF1782" s="86">
        <v>9004085.0700000003</v>
      </c>
      <c r="AG1782" s="86">
        <v>9400953.5700000003</v>
      </c>
      <c r="AH1782" s="86">
        <v>-396868.5</v>
      </c>
      <c r="AI1782" s="86"/>
      <c r="AJ1782" s="86">
        <v>7219979617.0600004</v>
      </c>
      <c r="AK1782" s="82">
        <v>0.43169999999999997</v>
      </c>
      <c r="AL1782" s="82" t="s">
        <v>8835</v>
      </c>
      <c r="AM1782" s="82" t="s">
        <v>4979</v>
      </c>
      <c r="AN1782" s="82">
        <v>5975</v>
      </c>
      <c r="AO1782" s="82" t="s">
        <v>8836</v>
      </c>
      <c r="AP1782" s="82"/>
      <c r="AQ1782" s="83">
        <v>45456</v>
      </c>
      <c r="AR1782" s="83"/>
      <c r="AS1782" s="82">
        <v>0</v>
      </c>
      <c r="AT1782" s="82"/>
      <c r="AU1782" s="83">
        <v>45777</v>
      </c>
      <c r="AV1782" s="82" t="s">
        <v>4979</v>
      </c>
      <c r="AW1782" s="82">
        <v>1</v>
      </c>
      <c r="AX1782" s="83"/>
      <c r="AY1782" s="82" t="s">
        <v>4963</v>
      </c>
      <c r="AZ1782" s="82">
        <v>1</v>
      </c>
      <c r="BA1782" s="82"/>
      <c r="BB1782" s="82"/>
      <c r="BC1782" s="87"/>
      <c r="BD1782" s="87"/>
      <c r="BE1782" s="87"/>
      <c r="BF1782" s="87"/>
      <c r="BG1782" s="82" t="s">
        <v>4888</v>
      </c>
      <c r="BH1782" s="82" t="s">
        <v>8997</v>
      </c>
      <c r="BI1782" s="82"/>
      <c r="BJ1782" s="82"/>
      <c r="BK1782" s="82"/>
      <c r="BL1782" s="86">
        <v>31171108.5</v>
      </c>
      <c r="BM1782" s="82">
        <v>0.43169999999999997</v>
      </c>
      <c r="BN1782" s="82" t="s">
        <v>8462</v>
      </c>
      <c r="BO1782" s="82"/>
      <c r="BP1782" s="88"/>
      <c r="BQ1782" s="88"/>
      <c r="BR1782" s="88"/>
      <c r="BS1782" s="82"/>
      <c r="BT1782" s="85"/>
    </row>
    <row r="1783" spans="1:72" hidden="1">
      <c r="A1783" s="82" t="s">
        <v>5181</v>
      </c>
      <c r="B1783" s="82" t="s">
        <v>5182</v>
      </c>
      <c r="C1783" s="82" t="s">
        <v>71</v>
      </c>
      <c r="D1783" s="82" t="s">
        <v>5286</v>
      </c>
      <c r="E1783" s="82" t="s">
        <v>8965</v>
      </c>
      <c r="F1783" s="82" t="s">
        <v>4978</v>
      </c>
      <c r="G1783" s="83"/>
      <c r="H1783" s="84">
        <v>16231</v>
      </c>
      <c r="I1783" s="85"/>
      <c r="J1783" s="82">
        <v>900.7</v>
      </c>
      <c r="K1783" s="86">
        <v>0</v>
      </c>
      <c r="L1783" s="82"/>
      <c r="M1783" s="82"/>
      <c r="N1783" s="82"/>
      <c r="O1783" s="82"/>
      <c r="P1783" s="82" t="s">
        <v>8308</v>
      </c>
      <c r="Q1783" s="86"/>
      <c r="R1783" s="82">
        <v>0</v>
      </c>
      <c r="S1783" s="86">
        <v>162310</v>
      </c>
      <c r="T1783" s="83">
        <v>45777</v>
      </c>
      <c r="U1783" s="82">
        <v>100</v>
      </c>
      <c r="V1783" s="82">
        <v>91548</v>
      </c>
      <c r="W1783" s="82" t="s">
        <v>4961</v>
      </c>
      <c r="X1783" s="82">
        <v>1032.7507000000001</v>
      </c>
      <c r="Y1783" s="86">
        <v>16762576.949999999</v>
      </c>
      <c r="Z1783" s="86"/>
      <c r="AA1783" s="82">
        <v>922.4</v>
      </c>
      <c r="AB1783" s="86">
        <v>-2.35</v>
      </c>
      <c r="AC1783" s="86">
        <v>14619261.699999999</v>
      </c>
      <c r="AD1783" s="86">
        <v>14619261.699999999</v>
      </c>
      <c r="AE1783" s="86">
        <v>0</v>
      </c>
      <c r="AF1783" s="86">
        <v>-2143315.25</v>
      </c>
      <c r="AG1783" s="86">
        <v>-1791102.55</v>
      </c>
      <c r="AH1783" s="86">
        <v>-352212.7</v>
      </c>
      <c r="AI1783" s="86"/>
      <c r="AJ1783" s="86">
        <v>7219979617.0600004</v>
      </c>
      <c r="AK1783" s="82">
        <v>0.20250000000000001</v>
      </c>
      <c r="AL1783" s="82" t="s">
        <v>8966</v>
      </c>
      <c r="AM1783" s="82" t="s">
        <v>4979</v>
      </c>
      <c r="AN1783" s="82">
        <v>784345</v>
      </c>
      <c r="AO1783" s="82" t="s">
        <v>8309</v>
      </c>
      <c r="AP1783" s="82"/>
      <c r="AQ1783" s="83"/>
      <c r="AR1783" s="83"/>
      <c r="AS1783" s="82">
        <v>0</v>
      </c>
      <c r="AT1783" s="82"/>
      <c r="AU1783" s="83">
        <v>45777</v>
      </c>
      <c r="AV1783" s="82" t="s">
        <v>4979</v>
      </c>
      <c r="AW1783" s="82">
        <v>10</v>
      </c>
      <c r="AX1783" s="83"/>
      <c r="AY1783" s="82" t="s">
        <v>4963</v>
      </c>
      <c r="AZ1783" s="82">
        <v>1</v>
      </c>
      <c r="BA1783" s="82"/>
      <c r="BB1783" s="82"/>
      <c r="BC1783" s="87"/>
      <c r="BD1783" s="87"/>
      <c r="BE1783" s="87"/>
      <c r="BF1783" s="87"/>
      <c r="BG1783" s="82" t="s">
        <v>4888</v>
      </c>
      <c r="BH1783" s="82" t="s">
        <v>8997</v>
      </c>
      <c r="BI1783" s="82"/>
      <c r="BJ1783" s="82"/>
      <c r="BK1783" s="82"/>
      <c r="BL1783" s="86">
        <v>14619261.699999999</v>
      </c>
      <c r="BM1783" s="82">
        <v>0.20250000000000001</v>
      </c>
      <c r="BN1783" s="82" t="s">
        <v>8309</v>
      </c>
      <c r="BO1783" s="82"/>
      <c r="BP1783" s="88"/>
      <c r="BQ1783" s="88"/>
      <c r="BR1783" s="88"/>
      <c r="BS1783" s="82"/>
      <c r="BT1783" s="85"/>
    </row>
    <row r="1784" spans="1:72" hidden="1">
      <c r="A1784" s="82" t="s">
        <v>5181</v>
      </c>
      <c r="B1784" s="82" t="s">
        <v>5182</v>
      </c>
      <c r="C1784" s="82" t="s">
        <v>73</v>
      </c>
      <c r="D1784" s="82" t="s">
        <v>8838</v>
      </c>
      <c r="E1784" s="82" t="s">
        <v>8839</v>
      </c>
      <c r="F1784" s="82" t="s">
        <v>4978</v>
      </c>
      <c r="G1784" s="83"/>
      <c r="H1784" s="84">
        <v>40175</v>
      </c>
      <c r="I1784" s="85"/>
      <c r="J1784" s="82">
        <v>1216.5</v>
      </c>
      <c r="K1784" s="86">
        <v>0</v>
      </c>
      <c r="L1784" s="82"/>
      <c r="M1784" s="82"/>
      <c r="N1784" s="82"/>
      <c r="O1784" s="82"/>
      <c r="P1784" s="82" t="s">
        <v>8397</v>
      </c>
      <c r="Q1784" s="86"/>
      <c r="R1784" s="82">
        <v>0</v>
      </c>
      <c r="S1784" s="86">
        <v>80350</v>
      </c>
      <c r="T1784" s="83">
        <v>45777</v>
      </c>
      <c r="U1784" s="82">
        <v>100</v>
      </c>
      <c r="V1784" s="82">
        <v>6698</v>
      </c>
      <c r="W1784" s="82" t="s">
        <v>4961</v>
      </c>
      <c r="X1784" s="82">
        <v>491.07299999999998</v>
      </c>
      <c r="Y1784" s="86">
        <v>19728858</v>
      </c>
      <c r="Z1784" s="86"/>
      <c r="AA1784" s="82">
        <v>1216.4000000000001</v>
      </c>
      <c r="AB1784" s="86">
        <v>0.01</v>
      </c>
      <c r="AC1784" s="86">
        <v>48872887.5</v>
      </c>
      <c r="AD1784" s="86">
        <v>48872887.5</v>
      </c>
      <c r="AE1784" s="86">
        <v>0</v>
      </c>
      <c r="AF1784" s="86">
        <v>29144029.5</v>
      </c>
      <c r="AG1784" s="86">
        <v>29140012</v>
      </c>
      <c r="AH1784" s="86">
        <v>4017.5</v>
      </c>
      <c r="AI1784" s="86"/>
      <c r="AJ1784" s="86">
        <v>7219979617.0600004</v>
      </c>
      <c r="AK1784" s="82">
        <v>0.67689999999999995</v>
      </c>
      <c r="AL1784" s="82" t="s">
        <v>8840</v>
      </c>
      <c r="AM1784" s="82" t="s">
        <v>4979</v>
      </c>
      <c r="AN1784" s="82">
        <v>7483</v>
      </c>
      <c r="AO1784" s="82" t="s">
        <v>8399</v>
      </c>
      <c r="AP1784" s="82"/>
      <c r="AQ1784" s="83">
        <v>45456</v>
      </c>
      <c r="AR1784" s="83"/>
      <c r="AS1784" s="82">
        <v>0</v>
      </c>
      <c r="AT1784" s="82"/>
      <c r="AU1784" s="83">
        <v>45777</v>
      </c>
      <c r="AV1784" s="82" t="s">
        <v>4979</v>
      </c>
      <c r="AW1784" s="82">
        <v>2</v>
      </c>
      <c r="AX1784" s="83"/>
      <c r="AY1784" s="82" t="s">
        <v>4963</v>
      </c>
      <c r="AZ1784" s="82">
        <v>1</v>
      </c>
      <c r="BA1784" s="82"/>
      <c r="BB1784" s="82"/>
      <c r="BC1784" s="87"/>
      <c r="BD1784" s="87"/>
      <c r="BE1784" s="87"/>
      <c r="BF1784" s="87"/>
      <c r="BG1784" s="82" t="s">
        <v>4888</v>
      </c>
      <c r="BH1784" s="82" t="s">
        <v>8997</v>
      </c>
      <c r="BI1784" s="82"/>
      <c r="BJ1784" s="82"/>
      <c r="BK1784" s="82"/>
      <c r="BL1784" s="86">
        <v>48872887.5</v>
      </c>
      <c r="BM1784" s="82">
        <v>0.67689999999999995</v>
      </c>
      <c r="BN1784" s="82" t="s">
        <v>8400</v>
      </c>
      <c r="BO1784" s="82"/>
      <c r="BP1784" s="88"/>
      <c r="BQ1784" s="88"/>
      <c r="BR1784" s="88"/>
      <c r="BS1784" s="82"/>
      <c r="BT1784" s="85"/>
    </row>
    <row r="1785" spans="1:72" hidden="1">
      <c r="A1785" s="82" t="s">
        <v>5181</v>
      </c>
      <c r="B1785" s="82" t="s">
        <v>5182</v>
      </c>
      <c r="C1785" s="82" t="s">
        <v>75</v>
      </c>
      <c r="D1785" s="82" t="s">
        <v>5309</v>
      </c>
      <c r="E1785" s="82" t="s">
        <v>8852</v>
      </c>
      <c r="F1785" s="82" t="s">
        <v>4978</v>
      </c>
      <c r="G1785" s="83"/>
      <c r="H1785" s="84">
        <v>42391</v>
      </c>
      <c r="I1785" s="85"/>
      <c r="J1785" s="82">
        <v>532.04999999999995</v>
      </c>
      <c r="K1785" s="86">
        <v>0</v>
      </c>
      <c r="L1785" s="82"/>
      <c r="M1785" s="82"/>
      <c r="N1785" s="82"/>
      <c r="O1785" s="82"/>
      <c r="P1785" s="82" t="s">
        <v>8493</v>
      </c>
      <c r="Q1785" s="86"/>
      <c r="R1785" s="82">
        <v>0</v>
      </c>
      <c r="S1785" s="86">
        <v>423910</v>
      </c>
      <c r="T1785" s="83">
        <v>45777</v>
      </c>
      <c r="U1785" s="82">
        <v>100</v>
      </c>
      <c r="V1785" s="82">
        <v>24662</v>
      </c>
      <c r="W1785" s="82" t="s">
        <v>4961</v>
      </c>
      <c r="X1785" s="82">
        <v>523.31830000000002</v>
      </c>
      <c r="Y1785" s="86">
        <v>22183986.199999999</v>
      </c>
      <c r="Z1785" s="86"/>
      <c r="AA1785" s="82">
        <v>548.65</v>
      </c>
      <c r="AB1785" s="86">
        <v>-3.03</v>
      </c>
      <c r="AC1785" s="86">
        <v>22554131.550000001</v>
      </c>
      <c r="AD1785" s="86">
        <v>22554131.550000001</v>
      </c>
      <c r="AE1785" s="86">
        <v>0</v>
      </c>
      <c r="AF1785" s="86">
        <v>370145.35</v>
      </c>
      <c r="AG1785" s="86">
        <v>1073835.95</v>
      </c>
      <c r="AH1785" s="86">
        <v>-703690.6</v>
      </c>
      <c r="AI1785" s="86"/>
      <c r="AJ1785" s="86">
        <v>7219979617.0600004</v>
      </c>
      <c r="AK1785" s="82">
        <v>0.31240000000000001</v>
      </c>
      <c r="AL1785" s="82" t="s">
        <v>8853</v>
      </c>
      <c r="AM1785" s="82" t="s">
        <v>4979</v>
      </c>
      <c r="AN1785" s="82">
        <v>75291</v>
      </c>
      <c r="AO1785" s="82" t="s">
        <v>8309</v>
      </c>
      <c r="AP1785" s="82"/>
      <c r="AQ1785" s="83"/>
      <c r="AR1785" s="83"/>
      <c r="AS1785" s="82">
        <v>0</v>
      </c>
      <c r="AT1785" s="82"/>
      <c r="AU1785" s="83">
        <v>45777</v>
      </c>
      <c r="AV1785" s="82" t="s">
        <v>4979</v>
      </c>
      <c r="AW1785" s="82">
        <v>10</v>
      </c>
      <c r="AX1785" s="83"/>
      <c r="AY1785" s="82" t="s">
        <v>4963</v>
      </c>
      <c r="AZ1785" s="82">
        <v>1</v>
      </c>
      <c r="BA1785" s="82"/>
      <c r="BB1785" s="82"/>
      <c r="BC1785" s="87"/>
      <c r="BD1785" s="87"/>
      <c r="BE1785" s="87"/>
      <c r="BF1785" s="87"/>
      <c r="BG1785" s="82" t="s">
        <v>4888</v>
      </c>
      <c r="BH1785" s="82" t="s">
        <v>8997</v>
      </c>
      <c r="BI1785" s="82"/>
      <c r="BJ1785" s="82"/>
      <c r="BK1785" s="82"/>
      <c r="BL1785" s="86">
        <v>22554131.550000001</v>
      </c>
      <c r="BM1785" s="82">
        <v>0.31240000000000001</v>
      </c>
      <c r="BN1785" s="82" t="s">
        <v>8309</v>
      </c>
      <c r="BO1785" s="82"/>
      <c r="BP1785" s="88"/>
      <c r="BQ1785" s="88"/>
      <c r="BR1785" s="88"/>
      <c r="BS1785" s="82"/>
      <c r="BT1785" s="85"/>
    </row>
    <row r="1786" spans="1:72" hidden="1">
      <c r="A1786" s="82" t="s">
        <v>5181</v>
      </c>
      <c r="B1786" s="82" t="s">
        <v>5182</v>
      </c>
      <c r="C1786" s="82" t="s">
        <v>158</v>
      </c>
      <c r="D1786" s="82" t="s">
        <v>5347</v>
      </c>
      <c r="E1786" s="82" t="s">
        <v>8969</v>
      </c>
      <c r="F1786" s="82" t="s">
        <v>4978</v>
      </c>
      <c r="G1786" s="83"/>
      <c r="H1786" s="84">
        <v>37516</v>
      </c>
      <c r="I1786" s="85"/>
      <c r="J1786" s="82">
        <v>539.70000000000005</v>
      </c>
      <c r="K1786" s="86">
        <v>0</v>
      </c>
      <c r="L1786" s="82"/>
      <c r="M1786" s="82"/>
      <c r="N1786" s="82"/>
      <c r="O1786" s="82"/>
      <c r="P1786" s="82" t="s">
        <v>5019</v>
      </c>
      <c r="Q1786" s="86"/>
      <c r="R1786" s="82">
        <v>0</v>
      </c>
      <c r="S1786" s="86">
        <v>75032</v>
      </c>
      <c r="T1786" s="83">
        <v>45777</v>
      </c>
      <c r="U1786" s="82">
        <v>100</v>
      </c>
      <c r="V1786" s="82">
        <v>6451</v>
      </c>
      <c r="W1786" s="82" t="s">
        <v>4961</v>
      </c>
      <c r="X1786" s="82">
        <v>326.84890000000001</v>
      </c>
      <c r="Y1786" s="86">
        <v>12262061.58</v>
      </c>
      <c r="Z1786" s="86"/>
      <c r="AA1786" s="82">
        <v>533.95000000000005</v>
      </c>
      <c r="AB1786" s="86">
        <v>1.08</v>
      </c>
      <c r="AC1786" s="86">
        <v>20247385.199999999</v>
      </c>
      <c r="AD1786" s="86">
        <v>20247385.199999999</v>
      </c>
      <c r="AE1786" s="86">
        <v>0</v>
      </c>
      <c r="AF1786" s="86">
        <v>7985323.6200000001</v>
      </c>
      <c r="AG1786" s="86">
        <v>7769606.6200000001</v>
      </c>
      <c r="AH1786" s="86">
        <v>215717</v>
      </c>
      <c r="AI1786" s="86"/>
      <c r="AJ1786" s="86">
        <v>7219979617.0600004</v>
      </c>
      <c r="AK1786" s="82">
        <v>0.28039999999999998</v>
      </c>
      <c r="AL1786" s="82" t="s">
        <v>8970</v>
      </c>
      <c r="AM1786" s="82" t="s">
        <v>4979</v>
      </c>
      <c r="AN1786" s="82">
        <v>8541</v>
      </c>
      <c r="AO1786" s="82" t="s">
        <v>5019</v>
      </c>
      <c r="AP1786" s="82"/>
      <c r="AQ1786" s="83">
        <v>45456</v>
      </c>
      <c r="AR1786" s="83"/>
      <c r="AS1786" s="82">
        <v>0</v>
      </c>
      <c r="AT1786" s="82"/>
      <c r="AU1786" s="83">
        <v>45777</v>
      </c>
      <c r="AV1786" s="82" t="s">
        <v>4979</v>
      </c>
      <c r="AW1786" s="82">
        <v>2</v>
      </c>
      <c r="AX1786" s="83"/>
      <c r="AY1786" s="82" t="s">
        <v>4963</v>
      </c>
      <c r="AZ1786" s="82">
        <v>1</v>
      </c>
      <c r="BA1786" s="82"/>
      <c r="BB1786" s="82"/>
      <c r="BC1786" s="87"/>
      <c r="BD1786" s="87"/>
      <c r="BE1786" s="87"/>
      <c r="BF1786" s="87"/>
      <c r="BG1786" s="82" t="s">
        <v>4888</v>
      </c>
      <c r="BH1786" s="82" t="s">
        <v>8997</v>
      </c>
      <c r="BI1786" s="82"/>
      <c r="BJ1786" s="82"/>
      <c r="BK1786" s="82"/>
      <c r="BL1786" s="86">
        <v>20247385.199999999</v>
      </c>
      <c r="BM1786" s="82">
        <v>0.28039999999999998</v>
      </c>
      <c r="BN1786" s="82" t="s">
        <v>5020</v>
      </c>
      <c r="BO1786" s="82"/>
      <c r="BP1786" s="88"/>
      <c r="BQ1786" s="88"/>
      <c r="BR1786" s="88"/>
      <c r="BS1786" s="82"/>
      <c r="BT1786" s="85"/>
    </row>
    <row r="1787" spans="1:72" hidden="1">
      <c r="A1787" s="82" t="s">
        <v>5181</v>
      </c>
      <c r="B1787" s="82" t="s">
        <v>5182</v>
      </c>
      <c r="C1787" s="82" t="s">
        <v>193</v>
      </c>
      <c r="D1787" s="82" t="s">
        <v>8423</v>
      </c>
      <c r="E1787" s="82" t="s">
        <v>8424</v>
      </c>
      <c r="F1787" s="82" t="s">
        <v>4978</v>
      </c>
      <c r="G1787" s="83"/>
      <c r="H1787" s="84">
        <v>5471</v>
      </c>
      <c r="I1787" s="85"/>
      <c r="J1787" s="82">
        <v>6977</v>
      </c>
      <c r="K1787" s="86">
        <v>0</v>
      </c>
      <c r="L1787" s="82"/>
      <c r="M1787" s="82"/>
      <c r="N1787" s="82"/>
      <c r="O1787" s="82"/>
      <c r="P1787" s="82" t="s">
        <v>4995</v>
      </c>
      <c r="Q1787" s="86"/>
      <c r="R1787" s="82">
        <v>0</v>
      </c>
      <c r="S1787" s="86">
        <v>27355</v>
      </c>
      <c r="T1787" s="83">
        <v>45777</v>
      </c>
      <c r="U1787" s="82">
        <v>100</v>
      </c>
      <c r="V1787" s="82">
        <v>6457</v>
      </c>
      <c r="W1787" s="82" t="s">
        <v>4961</v>
      </c>
      <c r="X1787" s="82">
        <v>3483.5302999999999</v>
      </c>
      <c r="Y1787" s="86">
        <v>19058394.149999999</v>
      </c>
      <c r="Z1787" s="86"/>
      <c r="AA1787" s="82">
        <v>6992.5</v>
      </c>
      <c r="AB1787" s="86">
        <v>-0.22</v>
      </c>
      <c r="AC1787" s="86">
        <v>38171167</v>
      </c>
      <c r="AD1787" s="86">
        <v>38171167</v>
      </c>
      <c r="AE1787" s="86">
        <v>0</v>
      </c>
      <c r="AF1787" s="86">
        <v>19112772.850000001</v>
      </c>
      <c r="AG1787" s="86">
        <v>19197573.350000001</v>
      </c>
      <c r="AH1787" s="86">
        <v>-84800.5</v>
      </c>
      <c r="AI1787" s="86"/>
      <c r="AJ1787" s="86">
        <v>7219979617.0600004</v>
      </c>
      <c r="AK1787" s="82">
        <v>0.52869999999999995</v>
      </c>
      <c r="AL1787" s="82" t="s">
        <v>8425</v>
      </c>
      <c r="AM1787" s="82" t="s">
        <v>4979</v>
      </c>
      <c r="AN1787" s="82">
        <v>6079</v>
      </c>
      <c r="AO1787" s="82" t="s">
        <v>4996</v>
      </c>
      <c r="AP1787" s="82"/>
      <c r="AQ1787" s="83">
        <v>45701</v>
      </c>
      <c r="AR1787" s="83"/>
      <c r="AS1787" s="82">
        <v>0</v>
      </c>
      <c r="AT1787" s="82"/>
      <c r="AU1787" s="83">
        <v>45777</v>
      </c>
      <c r="AV1787" s="82" t="s">
        <v>4979</v>
      </c>
      <c r="AW1787" s="82">
        <v>5</v>
      </c>
      <c r="AX1787" s="83"/>
      <c r="AY1787" s="82" t="s">
        <v>4963</v>
      </c>
      <c r="AZ1787" s="82">
        <v>1</v>
      </c>
      <c r="BA1787" s="82"/>
      <c r="BB1787" s="82"/>
      <c r="BC1787" s="87"/>
      <c r="BD1787" s="87"/>
      <c r="BE1787" s="87"/>
      <c r="BF1787" s="87"/>
      <c r="BG1787" s="82" t="s">
        <v>4888</v>
      </c>
      <c r="BH1787" s="82" t="s">
        <v>8997</v>
      </c>
      <c r="BI1787" s="82"/>
      <c r="BJ1787" s="82"/>
      <c r="BK1787" s="82"/>
      <c r="BL1787" s="86">
        <v>38171167</v>
      </c>
      <c r="BM1787" s="82">
        <v>0.52869999999999995</v>
      </c>
      <c r="BN1787" s="82" t="s">
        <v>4997</v>
      </c>
      <c r="BO1787" s="82"/>
      <c r="BP1787" s="88"/>
      <c r="BQ1787" s="88"/>
      <c r="BR1787" s="88"/>
      <c r="BS1787" s="82"/>
      <c r="BT1787" s="85"/>
    </row>
    <row r="1788" spans="1:72" hidden="1">
      <c r="A1788" s="82" t="s">
        <v>5181</v>
      </c>
      <c r="B1788" s="82" t="s">
        <v>5182</v>
      </c>
      <c r="C1788" s="82" t="s">
        <v>256</v>
      </c>
      <c r="D1788" s="82" t="s">
        <v>5291</v>
      </c>
      <c r="E1788" s="82" t="s">
        <v>8426</v>
      </c>
      <c r="F1788" s="82" t="s">
        <v>4978</v>
      </c>
      <c r="G1788" s="83"/>
      <c r="H1788" s="84">
        <v>24821</v>
      </c>
      <c r="I1788" s="85"/>
      <c r="J1788" s="82">
        <v>2425.6999999999998</v>
      </c>
      <c r="K1788" s="86">
        <v>0</v>
      </c>
      <c r="L1788" s="82"/>
      <c r="M1788" s="82"/>
      <c r="N1788" s="82"/>
      <c r="O1788" s="82"/>
      <c r="P1788" s="82" t="s">
        <v>8427</v>
      </c>
      <c r="Q1788" s="86"/>
      <c r="R1788" s="82">
        <v>0</v>
      </c>
      <c r="S1788" s="86">
        <v>24821</v>
      </c>
      <c r="T1788" s="83">
        <v>45777</v>
      </c>
      <c r="U1788" s="82">
        <v>100</v>
      </c>
      <c r="V1788" s="82">
        <v>6464</v>
      </c>
      <c r="W1788" s="82" t="s">
        <v>4961</v>
      </c>
      <c r="X1788" s="82">
        <v>1574.9206999999999</v>
      </c>
      <c r="Y1788" s="86">
        <v>39091105.950000003</v>
      </c>
      <c r="Z1788" s="86"/>
      <c r="AA1788" s="82">
        <v>2451.1</v>
      </c>
      <c r="AB1788" s="86">
        <v>-1.04</v>
      </c>
      <c r="AC1788" s="86">
        <v>60208299.700000003</v>
      </c>
      <c r="AD1788" s="86">
        <v>60208299.700000003</v>
      </c>
      <c r="AE1788" s="86">
        <v>0</v>
      </c>
      <c r="AF1788" s="86">
        <v>21117193.75</v>
      </c>
      <c r="AG1788" s="86">
        <v>21747647.149999999</v>
      </c>
      <c r="AH1788" s="86">
        <v>-630453.4</v>
      </c>
      <c r="AI1788" s="86"/>
      <c r="AJ1788" s="86">
        <v>7219979617.0600004</v>
      </c>
      <c r="AK1788" s="82">
        <v>0.83389999999999997</v>
      </c>
      <c r="AL1788" s="82" t="s">
        <v>8428</v>
      </c>
      <c r="AM1788" s="82" t="s">
        <v>4979</v>
      </c>
      <c r="AN1788" s="82">
        <v>6121</v>
      </c>
      <c r="AO1788" s="82" t="s">
        <v>4998</v>
      </c>
      <c r="AP1788" s="82"/>
      <c r="AQ1788" s="83">
        <v>45614</v>
      </c>
      <c r="AR1788" s="83"/>
      <c r="AS1788" s="82">
        <v>0</v>
      </c>
      <c r="AT1788" s="82"/>
      <c r="AU1788" s="83">
        <v>45777</v>
      </c>
      <c r="AV1788" s="82" t="s">
        <v>4979</v>
      </c>
      <c r="AW1788" s="82">
        <v>1</v>
      </c>
      <c r="AX1788" s="83"/>
      <c r="AY1788" s="82" t="s">
        <v>4963</v>
      </c>
      <c r="AZ1788" s="82">
        <v>1</v>
      </c>
      <c r="BA1788" s="82"/>
      <c r="BB1788" s="82"/>
      <c r="BC1788" s="87"/>
      <c r="BD1788" s="87"/>
      <c r="BE1788" s="87"/>
      <c r="BF1788" s="87"/>
      <c r="BG1788" s="82" t="s">
        <v>4888</v>
      </c>
      <c r="BH1788" s="82" t="s">
        <v>8997</v>
      </c>
      <c r="BI1788" s="82"/>
      <c r="BJ1788" s="82"/>
      <c r="BK1788" s="82"/>
      <c r="BL1788" s="86">
        <v>60208299.700000003</v>
      </c>
      <c r="BM1788" s="82">
        <v>0.83389999999999997</v>
      </c>
      <c r="BN1788" s="82" t="s">
        <v>4998</v>
      </c>
      <c r="BO1788" s="82"/>
      <c r="BP1788" s="88"/>
      <c r="BQ1788" s="88"/>
      <c r="BR1788" s="88"/>
      <c r="BS1788" s="82"/>
      <c r="BT1788" s="85"/>
    </row>
    <row r="1789" spans="1:72" hidden="1">
      <c r="A1789" s="82" t="s">
        <v>5181</v>
      </c>
      <c r="B1789" s="82" t="s">
        <v>5182</v>
      </c>
      <c r="C1789" s="82" t="s">
        <v>750</v>
      </c>
      <c r="D1789" s="82" t="s">
        <v>5296</v>
      </c>
      <c r="E1789" s="82" t="s">
        <v>8810</v>
      </c>
      <c r="F1789" s="82" t="s">
        <v>4978</v>
      </c>
      <c r="G1789" s="83"/>
      <c r="H1789" s="84">
        <v>8208</v>
      </c>
      <c r="I1789" s="85"/>
      <c r="J1789" s="82">
        <v>4199.8999999999996</v>
      </c>
      <c r="K1789" s="86">
        <v>0</v>
      </c>
      <c r="L1789" s="82"/>
      <c r="M1789" s="82"/>
      <c r="N1789" s="82"/>
      <c r="O1789" s="82"/>
      <c r="P1789" s="82" t="s">
        <v>8367</v>
      </c>
      <c r="Q1789" s="86"/>
      <c r="R1789" s="82">
        <v>0</v>
      </c>
      <c r="S1789" s="86">
        <v>82080</v>
      </c>
      <c r="T1789" s="83">
        <v>45777</v>
      </c>
      <c r="U1789" s="82">
        <v>100</v>
      </c>
      <c r="V1789" s="82">
        <v>76210</v>
      </c>
      <c r="W1789" s="82" t="s">
        <v>4961</v>
      </c>
      <c r="X1789" s="82">
        <v>2376.5535</v>
      </c>
      <c r="Y1789" s="86">
        <v>19506750.739999998</v>
      </c>
      <c r="Z1789" s="86"/>
      <c r="AA1789" s="82">
        <v>4310</v>
      </c>
      <c r="AB1789" s="86">
        <v>-2.5499999999999998</v>
      </c>
      <c r="AC1789" s="86">
        <v>34472779.200000003</v>
      </c>
      <c r="AD1789" s="86">
        <v>34472779.200000003</v>
      </c>
      <c r="AE1789" s="86">
        <v>0</v>
      </c>
      <c r="AF1789" s="86">
        <v>14966028.460000001</v>
      </c>
      <c r="AG1789" s="86">
        <v>15869729.26</v>
      </c>
      <c r="AH1789" s="86">
        <v>-903700.8</v>
      </c>
      <c r="AI1789" s="86"/>
      <c r="AJ1789" s="86">
        <v>7219979617.0600004</v>
      </c>
      <c r="AK1789" s="82">
        <v>0.47749999999999998</v>
      </c>
      <c r="AL1789" s="82" t="s">
        <v>8811</v>
      </c>
      <c r="AM1789" s="82" t="s">
        <v>4979</v>
      </c>
      <c r="AN1789" s="82">
        <v>779969</v>
      </c>
      <c r="AO1789" s="82" t="s">
        <v>5010</v>
      </c>
      <c r="AP1789" s="82"/>
      <c r="AQ1789" s="83"/>
      <c r="AR1789" s="83"/>
      <c r="AS1789" s="82">
        <v>0</v>
      </c>
      <c r="AT1789" s="82"/>
      <c r="AU1789" s="83">
        <v>45777</v>
      </c>
      <c r="AV1789" s="82" t="s">
        <v>4979</v>
      </c>
      <c r="AW1789" s="82">
        <v>10</v>
      </c>
      <c r="AX1789" s="83"/>
      <c r="AY1789" s="82" t="s">
        <v>4963</v>
      </c>
      <c r="AZ1789" s="82">
        <v>1</v>
      </c>
      <c r="BA1789" s="82"/>
      <c r="BB1789" s="82"/>
      <c r="BC1789" s="87"/>
      <c r="BD1789" s="87"/>
      <c r="BE1789" s="87"/>
      <c r="BF1789" s="87"/>
      <c r="BG1789" s="82" t="s">
        <v>4888</v>
      </c>
      <c r="BH1789" s="82" t="s">
        <v>8997</v>
      </c>
      <c r="BI1789" s="82"/>
      <c r="BJ1789" s="82"/>
      <c r="BK1789" s="82"/>
      <c r="BL1789" s="86">
        <v>34472779.200000003</v>
      </c>
      <c r="BM1789" s="82">
        <v>0.47749999999999998</v>
      </c>
      <c r="BN1789" s="82" t="s">
        <v>5011</v>
      </c>
      <c r="BO1789" s="82"/>
      <c r="BP1789" s="88"/>
      <c r="BQ1789" s="88"/>
      <c r="BR1789" s="88"/>
      <c r="BS1789" s="82"/>
      <c r="BT1789" s="85"/>
    </row>
    <row r="1790" spans="1:72" hidden="1">
      <c r="A1790" s="82" t="s">
        <v>5181</v>
      </c>
      <c r="B1790" s="82" t="s">
        <v>5182</v>
      </c>
      <c r="C1790" s="82" t="s">
        <v>317</v>
      </c>
      <c r="D1790" s="82" t="s">
        <v>5280</v>
      </c>
      <c r="E1790" s="82" t="s">
        <v>8371</v>
      </c>
      <c r="F1790" s="82" t="s">
        <v>4978</v>
      </c>
      <c r="G1790" s="83"/>
      <c r="H1790" s="84">
        <v>155680</v>
      </c>
      <c r="I1790" s="85"/>
      <c r="J1790" s="82">
        <v>1185</v>
      </c>
      <c r="K1790" s="86">
        <v>0</v>
      </c>
      <c r="L1790" s="82"/>
      <c r="M1790" s="82"/>
      <c r="N1790" s="82"/>
      <c r="O1790" s="82"/>
      <c r="P1790" s="82" t="s">
        <v>4960</v>
      </c>
      <c r="Q1790" s="86"/>
      <c r="R1790" s="82">
        <v>0</v>
      </c>
      <c r="S1790" s="86">
        <v>311360</v>
      </c>
      <c r="T1790" s="83">
        <v>45777</v>
      </c>
      <c r="U1790" s="82">
        <v>100</v>
      </c>
      <c r="V1790" s="82">
        <v>6471</v>
      </c>
      <c r="W1790" s="82" t="s">
        <v>4961</v>
      </c>
      <c r="X1790" s="82">
        <v>599.28869999999995</v>
      </c>
      <c r="Y1790" s="86">
        <v>93297268.049999997</v>
      </c>
      <c r="Z1790" s="86"/>
      <c r="AA1790" s="82">
        <v>1187.3</v>
      </c>
      <c r="AB1790" s="86">
        <v>-0.19</v>
      </c>
      <c r="AC1790" s="86">
        <v>184480800</v>
      </c>
      <c r="AD1790" s="86">
        <v>184480800</v>
      </c>
      <c r="AE1790" s="86">
        <v>0</v>
      </c>
      <c r="AF1790" s="86">
        <v>91183531.950000003</v>
      </c>
      <c r="AG1790" s="86">
        <v>91541595.950000003</v>
      </c>
      <c r="AH1790" s="86">
        <v>-358064</v>
      </c>
      <c r="AI1790" s="86"/>
      <c r="AJ1790" s="86">
        <v>7219979617.0600004</v>
      </c>
      <c r="AK1790" s="82">
        <v>2.5550999999999999</v>
      </c>
      <c r="AL1790" s="82" t="s">
        <v>8514</v>
      </c>
      <c r="AM1790" s="82" t="s">
        <v>4979</v>
      </c>
      <c r="AN1790" s="82">
        <v>6155</v>
      </c>
      <c r="AO1790" s="82" t="s">
        <v>4962</v>
      </c>
      <c r="AP1790" s="82"/>
      <c r="AQ1790" s="83">
        <v>45484</v>
      </c>
      <c r="AR1790" s="83"/>
      <c r="AS1790" s="82">
        <v>0</v>
      </c>
      <c r="AT1790" s="82"/>
      <c r="AU1790" s="83">
        <v>45777</v>
      </c>
      <c r="AV1790" s="82" t="s">
        <v>4979</v>
      </c>
      <c r="AW1790" s="82">
        <v>2</v>
      </c>
      <c r="AX1790" s="83"/>
      <c r="AY1790" s="82" t="s">
        <v>4963</v>
      </c>
      <c r="AZ1790" s="82">
        <v>1</v>
      </c>
      <c r="BA1790" s="82"/>
      <c r="BB1790" s="82"/>
      <c r="BC1790" s="87"/>
      <c r="BD1790" s="87"/>
      <c r="BE1790" s="87"/>
      <c r="BF1790" s="87"/>
      <c r="BG1790" s="82" t="s">
        <v>4888</v>
      </c>
      <c r="BH1790" s="82" t="s">
        <v>8997</v>
      </c>
      <c r="BI1790" s="82"/>
      <c r="BJ1790" s="82"/>
      <c r="BK1790" s="82"/>
      <c r="BL1790" s="86">
        <v>184480800</v>
      </c>
      <c r="BM1790" s="82">
        <v>2.5550999999999999</v>
      </c>
      <c r="BN1790" s="82" t="s">
        <v>4964</v>
      </c>
      <c r="BO1790" s="82"/>
      <c r="BP1790" s="88"/>
      <c r="BQ1790" s="88"/>
      <c r="BR1790" s="88"/>
      <c r="BS1790" s="82"/>
      <c r="BT1790" s="85"/>
    </row>
    <row r="1791" spans="1:72" hidden="1">
      <c r="A1791" s="82" t="s">
        <v>5181</v>
      </c>
      <c r="B1791" s="82" t="s">
        <v>5182</v>
      </c>
      <c r="C1791" s="82" t="s">
        <v>332</v>
      </c>
      <c r="D1791" s="82" t="s">
        <v>5305</v>
      </c>
      <c r="E1791" s="82" t="s">
        <v>8664</v>
      </c>
      <c r="F1791" s="82" t="s">
        <v>4978</v>
      </c>
      <c r="G1791" s="83"/>
      <c r="H1791" s="84">
        <v>6061</v>
      </c>
      <c r="I1791" s="85"/>
      <c r="J1791" s="82">
        <v>8030</v>
      </c>
      <c r="K1791" s="86">
        <v>0</v>
      </c>
      <c r="L1791" s="82"/>
      <c r="M1791" s="82"/>
      <c r="N1791" s="82"/>
      <c r="O1791" s="82"/>
      <c r="P1791" s="82" t="s">
        <v>8536</v>
      </c>
      <c r="Q1791" s="86"/>
      <c r="R1791" s="82">
        <v>0</v>
      </c>
      <c r="S1791" s="86">
        <v>60610</v>
      </c>
      <c r="T1791" s="83">
        <v>45777</v>
      </c>
      <c r="U1791" s="82">
        <v>100</v>
      </c>
      <c r="V1791" s="82">
        <v>6479</v>
      </c>
      <c r="W1791" s="82" t="s">
        <v>4961</v>
      </c>
      <c r="X1791" s="82">
        <v>2959.9445999999998</v>
      </c>
      <c r="Y1791" s="86">
        <v>17940224.140000001</v>
      </c>
      <c r="Z1791" s="86"/>
      <c r="AA1791" s="82">
        <v>8078.5</v>
      </c>
      <c r="AB1791" s="86">
        <v>-0.6</v>
      </c>
      <c r="AC1791" s="86">
        <v>48669830</v>
      </c>
      <c r="AD1791" s="86">
        <v>48669830</v>
      </c>
      <c r="AE1791" s="86">
        <v>0</v>
      </c>
      <c r="AF1791" s="86">
        <v>30729605.859999999</v>
      </c>
      <c r="AG1791" s="86">
        <v>31023564.359999999</v>
      </c>
      <c r="AH1791" s="86">
        <v>-293958.5</v>
      </c>
      <c r="AI1791" s="86"/>
      <c r="AJ1791" s="86">
        <v>7219979617.0600004</v>
      </c>
      <c r="AK1791" s="82">
        <v>0.67410000000000003</v>
      </c>
      <c r="AL1791" s="82" t="s">
        <v>8665</v>
      </c>
      <c r="AM1791" s="82" t="s">
        <v>4979</v>
      </c>
      <c r="AN1791" s="82">
        <v>6165</v>
      </c>
      <c r="AO1791" s="82" t="s">
        <v>8339</v>
      </c>
      <c r="AP1791" s="82"/>
      <c r="AQ1791" s="83">
        <v>45456</v>
      </c>
      <c r="AR1791" s="83"/>
      <c r="AS1791" s="82">
        <v>0</v>
      </c>
      <c r="AT1791" s="82"/>
      <c r="AU1791" s="83">
        <v>45777</v>
      </c>
      <c r="AV1791" s="82" t="s">
        <v>4979</v>
      </c>
      <c r="AW1791" s="82">
        <v>10</v>
      </c>
      <c r="AX1791" s="83"/>
      <c r="AY1791" s="82" t="s">
        <v>4963</v>
      </c>
      <c r="AZ1791" s="82">
        <v>1</v>
      </c>
      <c r="BA1791" s="82"/>
      <c r="BB1791" s="82"/>
      <c r="BC1791" s="87"/>
      <c r="BD1791" s="87"/>
      <c r="BE1791" s="87"/>
      <c r="BF1791" s="87"/>
      <c r="BG1791" s="82" t="s">
        <v>4888</v>
      </c>
      <c r="BH1791" s="82" t="s">
        <v>8997</v>
      </c>
      <c r="BI1791" s="82"/>
      <c r="BJ1791" s="82"/>
      <c r="BK1791" s="82"/>
      <c r="BL1791" s="86">
        <v>48669830</v>
      </c>
      <c r="BM1791" s="82">
        <v>0.67410000000000003</v>
      </c>
      <c r="BN1791" s="82" t="s">
        <v>4984</v>
      </c>
      <c r="BO1791" s="82"/>
      <c r="BP1791" s="88"/>
      <c r="BQ1791" s="88"/>
      <c r="BR1791" s="88"/>
      <c r="BS1791" s="82"/>
      <c r="BT1791" s="85"/>
    </row>
    <row r="1792" spans="1:72" hidden="1">
      <c r="A1792" s="82" t="s">
        <v>5181</v>
      </c>
      <c r="B1792" s="82" t="s">
        <v>5182</v>
      </c>
      <c r="C1792" s="82" t="s">
        <v>346</v>
      </c>
      <c r="D1792" s="82" t="s">
        <v>5269</v>
      </c>
      <c r="E1792" s="82" t="s">
        <v>8278</v>
      </c>
      <c r="F1792" s="82" t="s">
        <v>4978</v>
      </c>
      <c r="G1792" s="83"/>
      <c r="H1792" s="84">
        <v>14277</v>
      </c>
      <c r="I1792" s="85"/>
      <c r="J1792" s="82">
        <v>8634.5</v>
      </c>
      <c r="K1792" s="86">
        <v>0</v>
      </c>
      <c r="L1792" s="82"/>
      <c r="M1792" s="82"/>
      <c r="N1792" s="82"/>
      <c r="O1792" s="82"/>
      <c r="P1792" s="82" t="s">
        <v>8279</v>
      </c>
      <c r="Q1792" s="86"/>
      <c r="R1792" s="82">
        <v>0</v>
      </c>
      <c r="S1792" s="86">
        <v>28554</v>
      </c>
      <c r="T1792" s="83">
        <v>45777</v>
      </c>
      <c r="U1792" s="82">
        <v>100</v>
      </c>
      <c r="V1792" s="82">
        <v>6478</v>
      </c>
      <c r="W1792" s="82" t="s">
        <v>4961</v>
      </c>
      <c r="X1792" s="82">
        <v>3006.6941000000002</v>
      </c>
      <c r="Y1792" s="86">
        <v>42926571.740000002</v>
      </c>
      <c r="Z1792" s="86"/>
      <c r="AA1792" s="82">
        <v>9093</v>
      </c>
      <c r="AB1792" s="86">
        <v>-5.04</v>
      </c>
      <c r="AC1792" s="86">
        <v>123274756.5</v>
      </c>
      <c r="AD1792" s="86">
        <v>123274756.5</v>
      </c>
      <c r="AE1792" s="86">
        <v>0</v>
      </c>
      <c r="AF1792" s="86">
        <v>80348184.760000005</v>
      </c>
      <c r="AG1792" s="86">
        <v>86894189.260000005</v>
      </c>
      <c r="AH1792" s="86">
        <v>-6546004.5</v>
      </c>
      <c r="AI1792" s="86"/>
      <c r="AJ1792" s="86">
        <v>7219979617.0600004</v>
      </c>
      <c r="AK1792" s="82">
        <v>1.7074</v>
      </c>
      <c r="AL1792" s="82" t="s">
        <v>8431</v>
      </c>
      <c r="AM1792" s="82" t="s">
        <v>4979</v>
      </c>
      <c r="AN1792" s="82">
        <v>6164</v>
      </c>
      <c r="AO1792" s="82" t="s">
        <v>8280</v>
      </c>
      <c r="AP1792" s="82"/>
      <c r="AQ1792" s="83">
        <v>45463</v>
      </c>
      <c r="AR1792" s="83"/>
      <c r="AS1792" s="82">
        <v>0</v>
      </c>
      <c r="AT1792" s="82"/>
      <c r="AU1792" s="83">
        <v>45777</v>
      </c>
      <c r="AV1792" s="82" t="s">
        <v>4979</v>
      </c>
      <c r="AW1792" s="82">
        <v>2</v>
      </c>
      <c r="AX1792" s="83"/>
      <c r="AY1792" s="82" t="s">
        <v>4963</v>
      </c>
      <c r="AZ1792" s="82">
        <v>1</v>
      </c>
      <c r="BA1792" s="82"/>
      <c r="BB1792" s="82"/>
      <c r="BC1792" s="87"/>
      <c r="BD1792" s="87"/>
      <c r="BE1792" s="87"/>
      <c r="BF1792" s="87"/>
      <c r="BG1792" s="82" t="s">
        <v>4888</v>
      </c>
      <c r="BH1792" s="82" t="s">
        <v>8997</v>
      </c>
      <c r="BI1792" s="82"/>
      <c r="BJ1792" s="82"/>
      <c r="BK1792" s="82"/>
      <c r="BL1792" s="86">
        <v>123274756.5</v>
      </c>
      <c r="BM1792" s="82">
        <v>1.7074</v>
      </c>
      <c r="BN1792" s="82" t="s">
        <v>4964</v>
      </c>
      <c r="BO1792" s="82"/>
      <c r="BP1792" s="88"/>
      <c r="BQ1792" s="88"/>
      <c r="BR1792" s="88"/>
      <c r="BS1792" s="82"/>
      <c r="BT1792" s="85"/>
    </row>
    <row r="1793" spans="1:72" hidden="1">
      <c r="A1793" s="82" t="s">
        <v>5181</v>
      </c>
      <c r="B1793" s="82" t="s">
        <v>5182</v>
      </c>
      <c r="C1793" s="82" t="s">
        <v>338</v>
      </c>
      <c r="D1793" s="82" t="s">
        <v>5298</v>
      </c>
      <c r="E1793" s="82" t="s">
        <v>8432</v>
      </c>
      <c r="F1793" s="82" t="s">
        <v>4978</v>
      </c>
      <c r="G1793" s="83"/>
      <c r="H1793" s="84">
        <v>29384</v>
      </c>
      <c r="I1793" s="85"/>
      <c r="J1793" s="82">
        <v>1951.6</v>
      </c>
      <c r="K1793" s="86">
        <v>0</v>
      </c>
      <c r="L1793" s="82"/>
      <c r="M1793" s="82"/>
      <c r="N1793" s="82"/>
      <c r="O1793" s="82"/>
      <c r="P1793" s="82" t="s">
        <v>8433</v>
      </c>
      <c r="Q1793" s="86"/>
      <c r="R1793" s="82">
        <v>0</v>
      </c>
      <c r="S1793" s="86">
        <v>29384</v>
      </c>
      <c r="T1793" s="83">
        <v>45777</v>
      </c>
      <c r="U1793" s="82">
        <v>100</v>
      </c>
      <c r="V1793" s="82">
        <v>148909</v>
      </c>
      <c r="W1793" s="82" t="s">
        <v>4961</v>
      </c>
      <c r="X1793" s="82">
        <v>833.78970000000004</v>
      </c>
      <c r="Y1793" s="86">
        <v>24500077.120000001</v>
      </c>
      <c r="Z1793" s="86"/>
      <c r="AA1793" s="82">
        <v>2066.9</v>
      </c>
      <c r="AB1793" s="86">
        <v>-5.58</v>
      </c>
      <c r="AC1793" s="86">
        <v>57345814.399999999</v>
      </c>
      <c r="AD1793" s="86">
        <v>57345814.399999999</v>
      </c>
      <c r="AE1793" s="86">
        <v>0</v>
      </c>
      <c r="AF1793" s="86">
        <v>32845737.280000001</v>
      </c>
      <c r="AG1793" s="86">
        <v>36233712.479999997</v>
      </c>
      <c r="AH1793" s="86">
        <v>-3387975.2</v>
      </c>
      <c r="AI1793" s="86"/>
      <c r="AJ1793" s="86">
        <v>7219979617.0600004</v>
      </c>
      <c r="AK1793" s="82">
        <v>0.79430000000000001</v>
      </c>
      <c r="AL1793" s="82" t="s">
        <v>8434</v>
      </c>
      <c r="AM1793" s="82" t="s">
        <v>4979</v>
      </c>
      <c r="AN1793" s="82">
        <v>6168</v>
      </c>
      <c r="AO1793" s="82" t="s">
        <v>8280</v>
      </c>
      <c r="AP1793" s="82"/>
      <c r="AQ1793" s="83">
        <v>45463</v>
      </c>
      <c r="AR1793" s="83"/>
      <c r="AS1793" s="82">
        <v>0</v>
      </c>
      <c r="AT1793" s="82"/>
      <c r="AU1793" s="83">
        <v>45777</v>
      </c>
      <c r="AV1793" s="82" t="s">
        <v>4979</v>
      </c>
      <c r="AW1793" s="82">
        <v>1</v>
      </c>
      <c r="AX1793" s="83"/>
      <c r="AY1793" s="82" t="s">
        <v>4963</v>
      </c>
      <c r="AZ1793" s="82">
        <v>1</v>
      </c>
      <c r="BA1793" s="82"/>
      <c r="BB1793" s="82"/>
      <c r="BC1793" s="87"/>
      <c r="BD1793" s="87"/>
      <c r="BE1793" s="87"/>
      <c r="BF1793" s="87"/>
      <c r="BG1793" s="82" t="s">
        <v>4888</v>
      </c>
      <c r="BH1793" s="82" t="s">
        <v>8997</v>
      </c>
      <c r="BI1793" s="82"/>
      <c r="BJ1793" s="82"/>
      <c r="BK1793" s="82"/>
      <c r="BL1793" s="86">
        <v>57345814.399999999</v>
      </c>
      <c r="BM1793" s="82">
        <v>0.79430000000000001</v>
      </c>
      <c r="BN1793" s="82" t="s">
        <v>4964</v>
      </c>
      <c r="BO1793" s="82"/>
      <c r="BP1793" s="88"/>
      <c r="BQ1793" s="88"/>
      <c r="BR1793" s="88"/>
      <c r="BS1793" s="82"/>
      <c r="BT1793" s="85"/>
    </row>
    <row r="1794" spans="1:72" hidden="1">
      <c r="A1794" s="82" t="s">
        <v>5181</v>
      </c>
      <c r="B1794" s="82" t="s">
        <v>5182</v>
      </c>
      <c r="C1794" s="82" t="s">
        <v>343</v>
      </c>
      <c r="D1794" s="82" t="s">
        <v>8971</v>
      </c>
      <c r="E1794" s="82" t="s">
        <v>8972</v>
      </c>
      <c r="F1794" s="82" t="s">
        <v>4978</v>
      </c>
      <c r="G1794" s="83"/>
      <c r="H1794" s="84">
        <v>2326</v>
      </c>
      <c r="I1794" s="85"/>
      <c r="J1794" s="82">
        <v>11973</v>
      </c>
      <c r="K1794" s="86">
        <v>0</v>
      </c>
      <c r="L1794" s="82"/>
      <c r="M1794" s="82"/>
      <c r="N1794" s="82"/>
      <c r="O1794" s="82"/>
      <c r="P1794" s="82" t="s">
        <v>8433</v>
      </c>
      <c r="Q1794" s="86"/>
      <c r="R1794" s="82">
        <v>0</v>
      </c>
      <c r="S1794" s="86">
        <v>23260</v>
      </c>
      <c r="T1794" s="83">
        <v>45777</v>
      </c>
      <c r="U1794" s="82">
        <v>100</v>
      </c>
      <c r="V1794" s="82">
        <v>6482</v>
      </c>
      <c r="W1794" s="82" t="s">
        <v>4961</v>
      </c>
      <c r="X1794" s="82">
        <v>4180.3942999999999</v>
      </c>
      <c r="Y1794" s="86">
        <v>9723597.1300000008</v>
      </c>
      <c r="Z1794" s="86"/>
      <c r="AA1794" s="82">
        <v>12316</v>
      </c>
      <c r="AB1794" s="86">
        <v>-2.79</v>
      </c>
      <c r="AC1794" s="86">
        <v>27849198</v>
      </c>
      <c r="AD1794" s="86">
        <v>27849198</v>
      </c>
      <c r="AE1794" s="86">
        <v>0</v>
      </c>
      <c r="AF1794" s="86">
        <v>18125600.870000001</v>
      </c>
      <c r="AG1794" s="86">
        <v>18923418.870000001</v>
      </c>
      <c r="AH1794" s="86">
        <v>-797818</v>
      </c>
      <c r="AI1794" s="86"/>
      <c r="AJ1794" s="86">
        <v>7219979617.0600004</v>
      </c>
      <c r="AK1794" s="82">
        <v>0.38569999999999999</v>
      </c>
      <c r="AL1794" s="82" t="s">
        <v>8973</v>
      </c>
      <c r="AM1794" s="82" t="s">
        <v>4979</v>
      </c>
      <c r="AN1794" s="82">
        <v>6171</v>
      </c>
      <c r="AO1794" s="82" t="s">
        <v>8280</v>
      </c>
      <c r="AP1794" s="82"/>
      <c r="AQ1794" s="83">
        <v>45559</v>
      </c>
      <c r="AR1794" s="83"/>
      <c r="AS1794" s="82">
        <v>0</v>
      </c>
      <c r="AT1794" s="82"/>
      <c r="AU1794" s="83">
        <v>45777</v>
      </c>
      <c r="AV1794" s="82" t="s">
        <v>4979</v>
      </c>
      <c r="AW1794" s="82">
        <v>10</v>
      </c>
      <c r="AX1794" s="83"/>
      <c r="AY1794" s="82" t="s">
        <v>4963</v>
      </c>
      <c r="AZ1794" s="82">
        <v>1</v>
      </c>
      <c r="BA1794" s="82"/>
      <c r="BB1794" s="82"/>
      <c r="BC1794" s="87"/>
      <c r="BD1794" s="87"/>
      <c r="BE1794" s="87"/>
      <c r="BF1794" s="87"/>
      <c r="BG1794" s="82" t="s">
        <v>4888</v>
      </c>
      <c r="BH1794" s="82" t="s">
        <v>8997</v>
      </c>
      <c r="BI1794" s="82"/>
      <c r="BJ1794" s="82"/>
      <c r="BK1794" s="82"/>
      <c r="BL1794" s="86">
        <v>27849198</v>
      </c>
      <c r="BM1794" s="82">
        <v>0.38569999999999999</v>
      </c>
      <c r="BN1794" s="82" t="s">
        <v>4964</v>
      </c>
      <c r="BO1794" s="82"/>
      <c r="BP1794" s="88"/>
      <c r="BQ1794" s="88"/>
      <c r="BR1794" s="88"/>
      <c r="BS1794" s="82"/>
      <c r="BT1794" s="85"/>
    </row>
    <row r="1795" spans="1:72" hidden="1">
      <c r="A1795" s="82" t="s">
        <v>5181</v>
      </c>
      <c r="B1795" s="82" t="s">
        <v>5182</v>
      </c>
      <c r="C1795" s="82" t="s">
        <v>12193</v>
      </c>
      <c r="D1795" s="82" t="s">
        <v>21632</v>
      </c>
      <c r="E1795" s="82" t="s">
        <v>10011</v>
      </c>
      <c r="F1795" s="82" t="s">
        <v>4978</v>
      </c>
      <c r="G1795" s="83"/>
      <c r="H1795" s="84">
        <v>48302</v>
      </c>
      <c r="I1795" s="85"/>
      <c r="J1795" s="82">
        <v>122</v>
      </c>
      <c r="K1795" s="86">
        <v>0</v>
      </c>
      <c r="L1795" s="82"/>
      <c r="M1795" s="82"/>
      <c r="N1795" s="82"/>
      <c r="O1795" s="82"/>
      <c r="P1795" s="82" t="s">
        <v>8365</v>
      </c>
      <c r="Q1795" s="86"/>
      <c r="R1795" s="82">
        <v>0</v>
      </c>
      <c r="S1795" s="86">
        <v>483020</v>
      </c>
      <c r="T1795" s="83">
        <v>45777</v>
      </c>
      <c r="U1795" s="82">
        <v>100</v>
      </c>
      <c r="V1795" s="82">
        <v>174083</v>
      </c>
      <c r="W1795" s="82" t="s">
        <v>4961</v>
      </c>
      <c r="X1795" s="82">
        <v>126.48909999999999</v>
      </c>
      <c r="Y1795" s="86">
        <v>6109675.6299999999</v>
      </c>
      <c r="Z1795" s="86"/>
      <c r="AA1795" s="82">
        <v>123.5</v>
      </c>
      <c r="AB1795" s="86">
        <v>-1.21</v>
      </c>
      <c r="AC1795" s="86">
        <v>5892844</v>
      </c>
      <c r="AD1795" s="86">
        <v>5892844</v>
      </c>
      <c r="AE1795" s="86">
        <v>0</v>
      </c>
      <c r="AF1795" s="86">
        <v>-216831.63</v>
      </c>
      <c r="AG1795" s="86">
        <v>-144378.63</v>
      </c>
      <c r="AH1795" s="86">
        <v>-72453</v>
      </c>
      <c r="AI1795" s="86"/>
      <c r="AJ1795" s="86">
        <v>7219979617.0600004</v>
      </c>
      <c r="AK1795" s="82">
        <v>8.1600000000000006E-2</v>
      </c>
      <c r="AL1795" s="82" t="s">
        <v>21633</v>
      </c>
      <c r="AM1795" s="82" t="s">
        <v>4979</v>
      </c>
      <c r="AN1795" s="82">
        <v>784154</v>
      </c>
      <c r="AO1795" s="82" t="s">
        <v>8280</v>
      </c>
      <c r="AP1795" s="82"/>
      <c r="AQ1795" s="83"/>
      <c r="AR1795" s="83"/>
      <c r="AS1795" s="82">
        <v>0</v>
      </c>
      <c r="AT1795" s="82"/>
      <c r="AU1795" s="83">
        <v>45777</v>
      </c>
      <c r="AV1795" s="82" t="s">
        <v>4979</v>
      </c>
      <c r="AW1795" s="82">
        <v>10</v>
      </c>
      <c r="AX1795" s="83"/>
      <c r="AY1795" s="82" t="s">
        <v>4963</v>
      </c>
      <c r="AZ1795" s="82">
        <v>1</v>
      </c>
      <c r="BA1795" s="82"/>
      <c r="BB1795" s="82"/>
      <c r="BC1795" s="87"/>
      <c r="BD1795" s="87"/>
      <c r="BE1795" s="87"/>
      <c r="BF1795" s="87"/>
      <c r="BG1795" s="82" t="s">
        <v>4888</v>
      </c>
      <c r="BH1795" s="82" t="s">
        <v>8997</v>
      </c>
      <c r="BI1795" s="82"/>
      <c r="BJ1795" s="82"/>
      <c r="BK1795" s="82"/>
      <c r="BL1795" s="86">
        <v>5892844</v>
      </c>
      <c r="BM1795" s="82">
        <v>8.1600000000000006E-2</v>
      </c>
      <c r="BN1795" s="82" t="s">
        <v>4964</v>
      </c>
      <c r="BO1795" s="82"/>
      <c r="BP1795" s="88"/>
      <c r="BQ1795" s="88"/>
      <c r="BR1795" s="88"/>
      <c r="BS1795" s="82"/>
      <c r="BT1795" s="85"/>
    </row>
    <row r="1796" spans="1:72" hidden="1">
      <c r="A1796" s="82" t="s">
        <v>5181</v>
      </c>
      <c r="B1796" s="82" t="s">
        <v>5182</v>
      </c>
      <c r="C1796" s="82" t="s">
        <v>369</v>
      </c>
      <c r="D1796" s="82" t="s">
        <v>3368</v>
      </c>
      <c r="E1796" s="82" t="s">
        <v>4972</v>
      </c>
      <c r="F1796" s="82" t="s">
        <v>4978</v>
      </c>
      <c r="G1796" s="83"/>
      <c r="H1796" s="84">
        <v>102556</v>
      </c>
      <c r="I1796" s="85"/>
      <c r="J1796" s="82">
        <v>249.93</v>
      </c>
      <c r="K1796" s="86">
        <v>0</v>
      </c>
      <c r="L1796" s="82"/>
      <c r="M1796" s="82"/>
      <c r="N1796" s="82"/>
      <c r="O1796" s="82"/>
      <c r="P1796" s="82" t="s">
        <v>4973</v>
      </c>
      <c r="Q1796" s="86"/>
      <c r="R1796" s="82">
        <v>0</v>
      </c>
      <c r="S1796" s="86">
        <v>205112</v>
      </c>
      <c r="T1796" s="83">
        <v>45777</v>
      </c>
      <c r="U1796" s="82">
        <v>100</v>
      </c>
      <c r="V1796" s="82">
        <v>6486</v>
      </c>
      <c r="W1796" s="82" t="s">
        <v>4961</v>
      </c>
      <c r="X1796" s="82">
        <v>103.121</v>
      </c>
      <c r="Y1796" s="86">
        <v>10575678.27</v>
      </c>
      <c r="Z1796" s="86"/>
      <c r="AA1796" s="82">
        <v>253.22</v>
      </c>
      <c r="AB1796" s="86">
        <v>-1.3</v>
      </c>
      <c r="AC1796" s="86">
        <v>25631821.079999998</v>
      </c>
      <c r="AD1796" s="86">
        <v>25631821.079999998</v>
      </c>
      <c r="AE1796" s="86">
        <v>0</v>
      </c>
      <c r="AF1796" s="86">
        <v>15056142.810000001</v>
      </c>
      <c r="AG1796" s="86">
        <v>15393552.050000001</v>
      </c>
      <c r="AH1796" s="86">
        <v>-337409.24</v>
      </c>
      <c r="AI1796" s="86"/>
      <c r="AJ1796" s="86">
        <v>7219979617.0600004</v>
      </c>
      <c r="AK1796" s="82">
        <v>0.35499999999999998</v>
      </c>
      <c r="AL1796" s="82" t="s">
        <v>5001</v>
      </c>
      <c r="AM1796" s="82" t="s">
        <v>4979</v>
      </c>
      <c r="AN1796" s="82">
        <v>6194</v>
      </c>
      <c r="AO1796" s="82" t="s">
        <v>4962</v>
      </c>
      <c r="AP1796" s="82"/>
      <c r="AQ1796" s="83">
        <v>45470</v>
      </c>
      <c r="AR1796" s="83"/>
      <c r="AS1796" s="82">
        <v>0</v>
      </c>
      <c r="AT1796" s="82"/>
      <c r="AU1796" s="83">
        <v>45777</v>
      </c>
      <c r="AV1796" s="82" t="s">
        <v>4979</v>
      </c>
      <c r="AW1796" s="82">
        <v>2</v>
      </c>
      <c r="AX1796" s="83"/>
      <c r="AY1796" s="82" t="s">
        <v>4963</v>
      </c>
      <c r="AZ1796" s="82">
        <v>1</v>
      </c>
      <c r="BA1796" s="82"/>
      <c r="BB1796" s="82"/>
      <c r="BC1796" s="87"/>
      <c r="BD1796" s="87"/>
      <c r="BE1796" s="87"/>
      <c r="BF1796" s="87"/>
      <c r="BG1796" s="82" t="s">
        <v>4888</v>
      </c>
      <c r="BH1796" s="82" t="s">
        <v>8997</v>
      </c>
      <c r="BI1796" s="82"/>
      <c r="BJ1796" s="82"/>
      <c r="BK1796" s="82"/>
      <c r="BL1796" s="86">
        <v>25631821.079999998</v>
      </c>
      <c r="BM1796" s="82">
        <v>0.35499999999999998</v>
      </c>
      <c r="BN1796" s="82" t="s">
        <v>4964</v>
      </c>
      <c r="BO1796" s="82"/>
      <c r="BP1796" s="88"/>
      <c r="BQ1796" s="88"/>
      <c r="BR1796" s="88"/>
      <c r="BS1796" s="82"/>
      <c r="BT1796" s="85"/>
    </row>
    <row r="1797" spans="1:72" hidden="1">
      <c r="A1797" s="82" t="s">
        <v>5181</v>
      </c>
      <c r="B1797" s="82" t="s">
        <v>5182</v>
      </c>
      <c r="C1797" s="82" t="s">
        <v>406</v>
      </c>
      <c r="D1797" s="82" t="s">
        <v>5325</v>
      </c>
      <c r="E1797" s="82" t="s">
        <v>8435</v>
      </c>
      <c r="F1797" s="82" t="s">
        <v>4978</v>
      </c>
      <c r="G1797" s="83"/>
      <c r="H1797" s="84">
        <v>195993</v>
      </c>
      <c r="I1797" s="85"/>
      <c r="J1797" s="82">
        <v>314.10000000000002</v>
      </c>
      <c r="K1797" s="86">
        <v>0</v>
      </c>
      <c r="L1797" s="82"/>
      <c r="M1797" s="82"/>
      <c r="N1797" s="82"/>
      <c r="O1797" s="82"/>
      <c r="P1797" s="82" t="s">
        <v>8436</v>
      </c>
      <c r="Q1797" s="86"/>
      <c r="R1797" s="82">
        <v>0</v>
      </c>
      <c r="S1797" s="86">
        <v>195993</v>
      </c>
      <c r="T1797" s="83">
        <v>45777</v>
      </c>
      <c r="U1797" s="82">
        <v>100</v>
      </c>
      <c r="V1797" s="82">
        <v>6490</v>
      </c>
      <c r="W1797" s="82" t="s">
        <v>4961</v>
      </c>
      <c r="X1797" s="82">
        <v>103.7483</v>
      </c>
      <c r="Y1797" s="86">
        <v>20333932.57</v>
      </c>
      <c r="Z1797" s="86"/>
      <c r="AA1797" s="82">
        <v>317.10000000000002</v>
      </c>
      <c r="AB1797" s="86">
        <v>-0.95</v>
      </c>
      <c r="AC1797" s="86">
        <v>61561401.299999997</v>
      </c>
      <c r="AD1797" s="86">
        <v>61561401.299999997</v>
      </c>
      <c r="AE1797" s="86">
        <v>0</v>
      </c>
      <c r="AF1797" s="86">
        <v>41227468.729999997</v>
      </c>
      <c r="AG1797" s="86">
        <v>41815447.729999997</v>
      </c>
      <c r="AH1797" s="86">
        <v>-587979</v>
      </c>
      <c r="AI1797" s="86"/>
      <c r="AJ1797" s="86">
        <v>7219979617.0600004</v>
      </c>
      <c r="AK1797" s="82">
        <v>0.85270000000000001</v>
      </c>
      <c r="AL1797" s="82" t="s">
        <v>8437</v>
      </c>
      <c r="AM1797" s="82" t="s">
        <v>4979</v>
      </c>
      <c r="AN1797" s="82">
        <v>6241</v>
      </c>
      <c r="AO1797" s="82" t="s">
        <v>8436</v>
      </c>
      <c r="AP1797" s="82"/>
      <c r="AQ1797" s="83">
        <v>45726</v>
      </c>
      <c r="AR1797" s="83"/>
      <c r="AS1797" s="82">
        <v>0</v>
      </c>
      <c r="AT1797" s="82"/>
      <c r="AU1797" s="83">
        <v>45777</v>
      </c>
      <c r="AV1797" s="82" t="s">
        <v>4979</v>
      </c>
      <c r="AW1797" s="82">
        <v>1</v>
      </c>
      <c r="AX1797" s="83"/>
      <c r="AY1797" s="82" t="s">
        <v>4963</v>
      </c>
      <c r="AZ1797" s="82">
        <v>1</v>
      </c>
      <c r="BA1797" s="82"/>
      <c r="BB1797" s="82"/>
      <c r="BC1797" s="87"/>
      <c r="BD1797" s="87"/>
      <c r="BE1797" s="87"/>
      <c r="BF1797" s="87"/>
      <c r="BG1797" s="82" t="s">
        <v>4888</v>
      </c>
      <c r="BH1797" s="82" t="s">
        <v>8997</v>
      </c>
      <c r="BI1797" s="82"/>
      <c r="BJ1797" s="82"/>
      <c r="BK1797" s="82"/>
      <c r="BL1797" s="86">
        <v>61561401.299999997</v>
      </c>
      <c r="BM1797" s="82">
        <v>0.85270000000000001</v>
      </c>
      <c r="BN1797" s="82" t="s">
        <v>5002</v>
      </c>
      <c r="BO1797" s="82"/>
      <c r="BP1797" s="88"/>
      <c r="BQ1797" s="88"/>
      <c r="BR1797" s="88"/>
      <c r="BS1797" s="82"/>
      <c r="BT1797" s="85"/>
    </row>
    <row r="1798" spans="1:72" hidden="1">
      <c r="A1798" s="82" t="s">
        <v>5181</v>
      </c>
      <c r="B1798" s="82" t="s">
        <v>5182</v>
      </c>
      <c r="C1798" s="82" t="s">
        <v>477</v>
      </c>
      <c r="D1798" s="82" t="s">
        <v>8517</v>
      </c>
      <c r="E1798" s="82" t="s">
        <v>8518</v>
      </c>
      <c r="F1798" s="82" t="s">
        <v>4978</v>
      </c>
      <c r="G1798" s="83"/>
      <c r="H1798" s="84">
        <v>106741</v>
      </c>
      <c r="I1798" s="85"/>
      <c r="J1798" s="82">
        <v>310.05</v>
      </c>
      <c r="K1798" s="86">
        <v>0</v>
      </c>
      <c r="L1798" s="82"/>
      <c r="M1798" s="82"/>
      <c r="N1798" s="82"/>
      <c r="O1798" s="82"/>
      <c r="P1798" s="82" t="s">
        <v>8294</v>
      </c>
      <c r="Q1798" s="86"/>
      <c r="R1798" s="82">
        <v>0</v>
      </c>
      <c r="S1798" s="86">
        <v>1067410</v>
      </c>
      <c r="T1798" s="83">
        <v>45777</v>
      </c>
      <c r="U1798" s="82">
        <v>100</v>
      </c>
      <c r="V1798" s="82">
        <v>6493</v>
      </c>
      <c r="W1798" s="82" t="s">
        <v>4961</v>
      </c>
      <c r="X1798" s="82">
        <v>167.5642</v>
      </c>
      <c r="Y1798" s="86">
        <v>17885969.219999999</v>
      </c>
      <c r="Z1798" s="86"/>
      <c r="AA1798" s="82">
        <v>311.7</v>
      </c>
      <c r="AB1798" s="86">
        <v>-0.53</v>
      </c>
      <c r="AC1798" s="86">
        <v>33095047.050000001</v>
      </c>
      <c r="AD1798" s="86">
        <v>33095047.050000001</v>
      </c>
      <c r="AE1798" s="86">
        <v>0</v>
      </c>
      <c r="AF1798" s="86">
        <v>15209077.83</v>
      </c>
      <c r="AG1798" s="86">
        <v>15385200.48</v>
      </c>
      <c r="AH1798" s="86">
        <v>-176122.65</v>
      </c>
      <c r="AI1798" s="86"/>
      <c r="AJ1798" s="86">
        <v>7219979617.0600004</v>
      </c>
      <c r="AK1798" s="82">
        <v>0.45839999999999997</v>
      </c>
      <c r="AL1798" s="82" t="s">
        <v>8519</v>
      </c>
      <c r="AM1798" s="82" t="s">
        <v>4979</v>
      </c>
      <c r="AN1798" s="82">
        <v>6248</v>
      </c>
      <c r="AO1798" s="82" t="s">
        <v>8295</v>
      </c>
      <c r="AP1798" s="82"/>
      <c r="AQ1798" s="83">
        <v>45685</v>
      </c>
      <c r="AR1798" s="83"/>
      <c r="AS1798" s="82">
        <v>0</v>
      </c>
      <c r="AT1798" s="82"/>
      <c r="AU1798" s="83">
        <v>45777</v>
      </c>
      <c r="AV1798" s="82" t="s">
        <v>4979</v>
      </c>
      <c r="AW1798" s="82">
        <v>10</v>
      </c>
      <c r="AX1798" s="83"/>
      <c r="AY1798" s="82" t="s">
        <v>4963</v>
      </c>
      <c r="AZ1798" s="82">
        <v>1</v>
      </c>
      <c r="BA1798" s="82"/>
      <c r="BB1798" s="82"/>
      <c r="BC1798" s="87"/>
      <c r="BD1798" s="87"/>
      <c r="BE1798" s="87"/>
      <c r="BF1798" s="87"/>
      <c r="BG1798" s="82" t="s">
        <v>4888</v>
      </c>
      <c r="BH1798" s="82" t="s">
        <v>8997</v>
      </c>
      <c r="BI1798" s="82"/>
      <c r="BJ1798" s="82"/>
      <c r="BK1798" s="82"/>
      <c r="BL1798" s="86">
        <v>33095047.050000001</v>
      </c>
      <c r="BM1798" s="82">
        <v>0.45839999999999997</v>
      </c>
      <c r="BN1798" s="82" t="s">
        <v>4975</v>
      </c>
      <c r="BO1798" s="82"/>
      <c r="BP1798" s="88"/>
      <c r="BQ1798" s="88"/>
      <c r="BR1798" s="88"/>
      <c r="BS1798" s="82"/>
      <c r="BT1798" s="85"/>
    </row>
    <row r="1799" spans="1:72" hidden="1">
      <c r="A1799" s="82" t="s">
        <v>5181</v>
      </c>
      <c r="B1799" s="82" t="s">
        <v>5182</v>
      </c>
      <c r="C1799" s="82" t="s">
        <v>433</v>
      </c>
      <c r="D1799" s="82" t="s">
        <v>5260</v>
      </c>
      <c r="E1799" s="82" t="s">
        <v>8438</v>
      </c>
      <c r="F1799" s="82" t="s">
        <v>4978</v>
      </c>
      <c r="G1799" s="83"/>
      <c r="H1799" s="84">
        <v>146353</v>
      </c>
      <c r="I1799" s="85"/>
      <c r="J1799" s="82">
        <v>1864.5</v>
      </c>
      <c r="K1799" s="86">
        <v>0</v>
      </c>
      <c r="L1799" s="82"/>
      <c r="M1799" s="82"/>
      <c r="N1799" s="82"/>
      <c r="O1799" s="82"/>
      <c r="P1799" s="82" t="s">
        <v>8439</v>
      </c>
      <c r="Q1799" s="86"/>
      <c r="R1799" s="82">
        <v>0</v>
      </c>
      <c r="S1799" s="86">
        <v>731765</v>
      </c>
      <c r="T1799" s="83">
        <v>45777</v>
      </c>
      <c r="U1799" s="82">
        <v>100</v>
      </c>
      <c r="V1799" s="82">
        <v>6494</v>
      </c>
      <c r="W1799" s="82" t="s">
        <v>4961</v>
      </c>
      <c r="X1799" s="82">
        <v>525.96420000000001</v>
      </c>
      <c r="Y1799" s="86">
        <v>76976440.579999998</v>
      </c>
      <c r="Z1799" s="86"/>
      <c r="AA1799" s="82">
        <v>1823.8</v>
      </c>
      <c r="AB1799" s="86">
        <v>2.23</v>
      </c>
      <c r="AC1799" s="86">
        <v>272875168.5</v>
      </c>
      <c r="AD1799" s="86">
        <v>272875168.5</v>
      </c>
      <c r="AE1799" s="86">
        <v>0</v>
      </c>
      <c r="AF1799" s="86">
        <v>195898727.91999999</v>
      </c>
      <c r="AG1799" s="86">
        <v>189942160.81999999</v>
      </c>
      <c r="AH1799" s="86">
        <v>5956567.0999999996</v>
      </c>
      <c r="AI1799" s="86"/>
      <c r="AJ1799" s="86">
        <v>7219979617.0600004</v>
      </c>
      <c r="AK1799" s="82">
        <v>3.7793999999999999</v>
      </c>
      <c r="AL1799" s="82" t="s">
        <v>8440</v>
      </c>
      <c r="AM1799" s="82" t="s">
        <v>4979</v>
      </c>
      <c r="AN1799" s="82">
        <v>6253</v>
      </c>
      <c r="AO1799" s="82" t="s">
        <v>8441</v>
      </c>
      <c r="AP1799" s="82"/>
      <c r="AQ1799" s="83">
        <v>45510</v>
      </c>
      <c r="AR1799" s="83"/>
      <c r="AS1799" s="82">
        <v>0</v>
      </c>
      <c r="AT1799" s="82"/>
      <c r="AU1799" s="83">
        <v>45777</v>
      </c>
      <c r="AV1799" s="82" t="s">
        <v>4979</v>
      </c>
      <c r="AW1799" s="82">
        <v>5</v>
      </c>
      <c r="AX1799" s="83"/>
      <c r="AY1799" s="82" t="s">
        <v>4963</v>
      </c>
      <c r="AZ1799" s="82">
        <v>1</v>
      </c>
      <c r="BA1799" s="82"/>
      <c r="BB1799" s="82"/>
      <c r="BC1799" s="87"/>
      <c r="BD1799" s="87"/>
      <c r="BE1799" s="87"/>
      <c r="BF1799" s="87"/>
      <c r="BG1799" s="82" t="s">
        <v>4888</v>
      </c>
      <c r="BH1799" s="82" t="s">
        <v>8997</v>
      </c>
      <c r="BI1799" s="82"/>
      <c r="BJ1799" s="82"/>
      <c r="BK1799" s="82"/>
      <c r="BL1799" s="86">
        <v>272875168.5</v>
      </c>
      <c r="BM1799" s="82">
        <v>3.7793999999999999</v>
      </c>
      <c r="BN1799" s="82" t="s">
        <v>8442</v>
      </c>
      <c r="BO1799" s="82"/>
      <c r="BP1799" s="88"/>
      <c r="BQ1799" s="88"/>
      <c r="BR1799" s="88"/>
      <c r="BS1799" s="82"/>
      <c r="BT1799" s="85"/>
    </row>
    <row r="1800" spans="1:72" hidden="1">
      <c r="A1800" s="82" t="s">
        <v>5181</v>
      </c>
      <c r="B1800" s="82" t="s">
        <v>5182</v>
      </c>
      <c r="C1800" s="82" t="s">
        <v>475</v>
      </c>
      <c r="D1800" s="82" t="s">
        <v>3381</v>
      </c>
      <c r="E1800" s="82" t="s">
        <v>8812</v>
      </c>
      <c r="F1800" s="82" t="s">
        <v>4978</v>
      </c>
      <c r="G1800" s="83"/>
      <c r="H1800" s="84">
        <v>474</v>
      </c>
      <c r="I1800" s="85"/>
      <c r="J1800" s="82">
        <v>29455</v>
      </c>
      <c r="K1800" s="86">
        <v>0</v>
      </c>
      <c r="L1800" s="82"/>
      <c r="M1800" s="82"/>
      <c r="N1800" s="82"/>
      <c r="O1800" s="82"/>
      <c r="P1800" s="82" t="s">
        <v>5003</v>
      </c>
      <c r="Q1800" s="86"/>
      <c r="R1800" s="82">
        <v>0</v>
      </c>
      <c r="S1800" s="86">
        <v>4740</v>
      </c>
      <c r="T1800" s="83">
        <v>45777</v>
      </c>
      <c r="U1800" s="82">
        <v>100</v>
      </c>
      <c r="V1800" s="82">
        <v>16112</v>
      </c>
      <c r="W1800" s="82" t="s">
        <v>4961</v>
      </c>
      <c r="X1800" s="82">
        <v>18241.494299999998</v>
      </c>
      <c r="Y1800" s="86">
        <v>8646468.2799999993</v>
      </c>
      <c r="Z1800" s="86"/>
      <c r="AA1800" s="82">
        <v>29165</v>
      </c>
      <c r="AB1800" s="86">
        <v>0.99</v>
      </c>
      <c r="AC1800" s="86">
        <v>13961670</v>
      </c>
      <c r="AD1800" s="86">
        <v>13961670</v>
      </c>
      <c r="AE1800" s="86">
        <v>0</v>
      </c>
      <c r="AF1800" s="86">
        <v>5315201.72</v>
      </c>
      <c r="AG1800" s="86">
        <v>5177741.72</v>
      </c>
      <c r="AH1800" s="86">
        <v>137460</v>
      </c>
      <c r="AI1800" s="86"/>
      <c r="AJ1800" s="86">
        <v>7219979617.0600004</v>
      </c>
      <c r="AK1800" s="82">
        <v>0.19339999999999999</v>
      </c>
      <c r="AL1800" s="82" t="s">
        <v>8974</v>
      </c>
      <c r="AM1800" s="82" t="s">
        <v>4979</v>
      </c>
      <c r="AN1800" s="82">
        <v>73458</v>
      </c>
      <c r="AO1800" s="82" t="s">
        <v>5004</v>
      </c>
      <c r="AP1800" s="82"/>
      <c r="AQ1800" s="83">
        <v>45491</v>
      </c>
      <c r="AR1800" s="83"/>
      <c r="AS1800" s="82">
        <v>0</v>
      </c>
      <c r="AT1800" s="82"/>
      <c r="AU1800" s="83">
        <v>45777</v>
      </c>
      <c r="AV1800" s="82" t="s">
        <v>4979</v>
      </c>
      <c r="AW1800" s="82">
        <v>10</v>
      </c>
      <c r="AX1800" s="83"/>
      <c r="AY1800" s="82" t="s">
        <v>4963</v>
      </c>
      <c r="AZ1800" s="82">
        <v>1</v>
      </c>
      <c r="BA1800" s="82"/>
      <c r="BB1800" s="82"/>
      <c r="BC1800" s="87"/>
      <c r="BD1800" s="87"/>
      <c r="BE1800" s="87"/>
      <c r="BF1800" s="87"/>
      <c r="BG1800" s="82" t="s">
        <v>4888</v>
      </c>
      <c r="BH1800" s="82" t="s">
        <v>8997</v>
      </c>
      <c r="BI1800" s="82"/>
      <c r="BJ1800" s="82"/>
      <c r="BK1800" s="82"/>
      <c r="BL1800" s="86">
        <v>13961670</v>
      </c>
      <c r="BM1800" s="82">
        <v>0.19339999999999999</v>
      </c>
      <c r="BN1800" s="82" t="s">
        <v>4984</v>
      </c>
      <c r="BO1800" s="82"/>
      <c r="BP1800" s="88"/>
      <c r="BQ1800" s="88"/>
      <c r="BR1800" s="88"/>
      <c r="BS1800" s="82"/>
      <c r="BT1800" s="85"/>
    </row>
    <row r="1801" spans="1:72" hidden="1">
      <c r="A1801" s="82" t="s">
        <v>5181</v>
      </c>
      <c r="B1801" s="82" t="s">
        <v>5182</v>
      </c>
      <c r="C1801" s="82" t="s">
        <v>483</v>
      </c>
      <c r="D1801" s="82" t="s">
        <v>5351</v>
      </c>
      <c r="E1801" s="82" t="s">
        <v>8647</v>
      </c>
      <c r="F1801" s="82" t="s">
        <v>4978</v>
      </c>
      <c r="G1801" s="83"/>
      <c r="H1801" s="84">
        <v>6426</v>
      </c>
      <c r="I1801" s="85"/>
      <c r="J1801" s="82">
        <v>5438.9</v>
      </c>
      <c r="K1801" s="86">
        <v>0</v>
      </c>
      <c r="L1801" s="82"/>
      <c r="M1801" s="82"/>
      <c r="N1801" s="82"/>
      <c r="O1801" s="82"/>
      <c r="P1801" s="82" t="s">
        <v>4985</v>
      </c>
      <c r="Q1801" s="86"/>
      <c r="R1801" s="82">
        <v>0</v>
      </c>
      <c r="S1801" s="86">
        <v>6426</v>
      </c>
      <c r="T1801" s="83">
        <v>45777</v>
      </c>
      <c r="U1801" s="82">
        <v>100</v>
      </c>
      <c r="V1801" s="82">
        <v>6502</v>
      </c>
      <c r="W1801" s="82" t="s">
        <v>4961</v>
      </c>
      <c r="X1801" s="82">
        <v>1993.3343</v>
      </c>
      <c r="Y1801" s="86">
        <v>12809165.890000001</v>
      </c>
      <c r="Z1801" s="86"/>
      <c r="AA1801" s="82">
        <v>5468.3</v>
      </c>
      <c r="AB1801" s="86">
        <v>-0.54</v>
      </c>
      <c r="AC1801" s="86">
        <v>34950371.399999999</v>
      </c>
      <c r="AD1801" s="86">
        <v>34950371.399999999</v>
      </c>
      <c r="AE1801" s="86">
        <v>0</v>
      </c>
      <c r="AF1801" s="86">
        <v>22141205.510000002</v>
      </c>
      <c r="AG1801" s="86">
        <v>22330129.91</v>
      </c>
      <c r="AH1801" s="86">
        <v>-188924.4</v>
      </c>
      <c r="AI1801" s="86"/>
      <c r="AJ1801" s="86">
        <v>7219979617.0600004</v>
      </c>
      <c r="AK1801" s="82">
        <v>0.48409999999999997</v>
      </c>
      <c r="AL1801" s="82" t="s">
        <v>8648</v>
      </c>
      <c r="AM1801" s="82" t="s">
        <v>4979</v>
      </c>
      <c r="AN1801" s="82">
        <v>6316</v>
      </c>
      <c r="AO1801" s="82" t="s">
        <v>4986</v>
      </c>
      <c r="AP1801" s="82"/>
      <c r="AQ1801" s="83">
        <v>45506</v>
      </c>
      <c r="AR1801" s="83"/>
      <c r="AS1801" s="82">
        <v>0</v>
      </c>
      <c r="AT1801" s="82"/>
      <c r="AU1801" s="83">
        <v>45777</v>
      </c>
      <c r="AV1801" s="82" t="s">
        <v>4979</v>
      </c>
      <c r="AW1801" s="82">
        <v>1</v>
      </c>
      <c r="AX1801" s="83"/>
      <c r="AY1801" s="82" t="s">
        <v>4963</v>
      </c>
      <c r="AZ1801" s="82">
        <v>1</v>
      </c>
      <c r="BA1801" s="82"/>
      <c r="BB1801" s="82"/>
      <c r="BC1801" s="87"/>
      <c r="BD1801" s="87"/>
      <c r="BE1801" s="87"/>
      <c r="BF1801" s="87"/>
      <c r="BG1801" s="82" t="s">
        <v>4888</v>
      </c>
      <c r="BH1801" s="82" t="s">
        <v>8997</v>
      </c>
      <c r="BI1801" s="82"/>
      <c r="BJ1801" s="82"/>
      <c r="BK1801" s="82"/>
      <c r="BL1801" s="86">
        <v>34950371.399999999</v>
      </c>
      <c r="BM1801" s="82">
        <v>0.48409999999999997</v>
      </c>
      <c r="BN1801" s="82" t="s">
        <v>4980</v>
      </c>
      <c r="BO1801" s="82"/>
      <c r="BP1801" s="88"/>
      <c r="BQ1801" s="88"/>
      <c r="BR1801" s="88"/>
      <c r="BS1801" s="82"/>
      <c r="BT1801" s="85"/>
    </row>
    <row r="1802" spans="1:72" hidden="1">
      <c r="A1802" s="82" t="s">
        <v>5181</v>
      </c>
      <c r="B1802" s="82" t="s">
        <v>5182</v>
      </c>
      <c r="C1802" s="82" t="s">
        <v>9388</v>
      </c>
      <c r="D1802" s="82" t="s">
        <v>3379</v>
      </c>
      <c r="E1802" s="82" t="s">
        <v>8443</v>
      </c>
      <c r="F1802" s="82" t="s">
        <v>4978</v>
      </c>
      <c r="G1802" s="83"/>
      <c r="H1802" s="84">
        <v>186778</v>
      </c>
      <c r="I1802" s="85"/>
      <c r="J1802" s="82">
        <v>97.45</v>
      </c>
      <c r="K1802" s="86">
        <v>0</v>
      </c>
      <c r="L1802" s="82"/>
      <c r="M1802" s="82"/>
      <c r="N1802" s="82"/>
      <c r="O1802" s="82"/>
      <c r="P1802" s="82" t="s">
        <v>4973</v>
      </c>
      <c r="Q1802" s="86"/>
      <c r="R1802" s="82">
        <v>0</v>
      </c>
      <c r="S1802" s="86">
        <v>373556</v>
      </c>
      <c r="T1802" s="83">
        <v>45777</v>
      </c>
      <c r="U1802" s="82">
        <v>100</v>
      </c>
      <c r="V1802" s="82">
        <v>170042</v>
      </c>
      <c r="W1802" s="82" t="s">
        <v>4961</v>
      </c>
      <c r="X1802" s="82">
        <v>59.686399999999999</v>
      </c>
      <c r="Y1802" s="86">
        <v>11148103.119999999</v>
      </c>
      <c r="Z1802" s="86"/>
      <c r="AA1802" s="82">
        <v>99.33</v>
      </c>
      <c r="AB1802" s="86">
        <v>-1.89</v>
      </c>
      <c r="AC1802" s="86">
        <v>18201516.100000001</v>
      </c>
      <c r="AD1802" s="86">
        <v>18201516.100000001</v>
      </c>
      <c r="AE1802" s="86">
        <v>0</v>
      </c>
      <c r="AF1802" s="86">
        <v>7053412.9800000004</v>
      </c>
      <c r="AG1802" s="86">
        <v>7404555.6200000001</v>
      </c>
      <c r="AH1802" s="86">
        <v>-351142.64</v>
      </c>
      <c r="AI1802" s="86"/>
      <c r="AJ1802" s="86">
        <v>7219979617.0600004</v>
      </c>
      <c r="AK1802" s="82">
        <v>0.25209999999999999</v>
      </c>
      <c r="AL1802" s="82" t="s">
        <v>8444</v>
      </c>
      <c r="AM1802" s="82" t="s">
        <v>4979</v>
      </c>
      <c r="AN1802" s="82">
        <v>6343</v>
      </c>
      <c r="AO1802" s="82" t="s">
        <v>4962</v>
      </c>
      <c r="AP1802" s="82"/>
      <c r="AQ1802" s="83">
        <v>45456</v>
      </c>
      <c r="AR1802" s="83"/>
      <c r="AS1802" s="82">
        <v>0</v>
      </c>
      <c r="AT1802" s="82"/>
      <c r="AU1802" s="83">
        <v>45777</v>
      </c>
      <c r="AV1802" s="82" t="s">
        <v>4979</v>
      </c>
      <c r="AW1802" s="82">
        <v>2</v>
      </c>
      <c r="AX1802" s="83"/>
      <c r="AY1802" s="82" t="s">
        <v>4963</v>
      </c>
      <c r="AZ1802" s="82">
        <v>1</v>
      </c>
      <c r="BA1802" s="82"/>
      <c r="BB1802" s="82"/>
      <c r="BC1802" s="87"/>
      <c r="BD1802" s="87"/>
      <c r="BE1802" s="87"/>
      <c r="BF1802" s="87"/>
      <c r="BG1802" s="82" t="s">
        <v>4888</v>
      </c>
      <c r="BH1802" s="82" t="s">
        <v>8997</v>
      </c>
      <c r="BI1802" s="82"/>
      <c r="BJ1802" s="82"/>
      <c r="BK1802" s="82"/>
      <c r="BL1802" s="86">
        <v>18201516.100000001</v>
      </c>
      <c r="BM1802" s="82">
        <v>0.25209999999999999</v>
      </c>
      <c r="BN1802" s="82" t="s">
        <v>4964</v>
      </c>
      <c r="BO1802" s="82"/>
      <c r="BP1802" s="88"/>
      <c r="BQ1802" s="88"/>
      <c r="BR1802" s="88"/>
      <c r="BS1802" s="82"/>
      <c r="BT1802" s="85"/>
    </row>
    <row r="1803" spans="1:72" hidden="1">
      <c r="A1803" s="82" t="s">
        <v>5181</v>
      </c>
      <c r="B1803" s="82" t="s">
        <v>5182</v>
      </c>
      <c r="C1803" s="82" t="s">
        <v>556</v>
      </c>
      <c r="D1803" s="82" t="s">
        <v>8861</v>
      </c>
      <c r="E1803" s="82" t="s">
        <v>8862</v>
      </c>
      <c r="F1803" s="82" t="s">
        <v>4978</v>
      </c>
      <c r="G1803" s="83"/>
      <c r="H1803" s="84">
        <v>35026</v>
      </c>
      <c r="I1803" s="85"/>
      <c r="J1803" s="82">
        <v>626.79999999999995</v>
      </c>
      <c r="K1803" s="86">
        <v>0</v>
      </c>
      <c r="L1803" s="82"/>
      <c r="M1803" s="82"/>
      <c r="N1803" s="82"/>
      <c r="O1803" s="82"/>
      <c r="P1803" s="82" t="s">
        <v>5039</v>
      </c>
      <c r="Q1803" s="86"/>
      <c r="R1803" s="82">
        <v>0</v>
      </c>
      <c r="S1803" s="86">
        <v>70052</v>
      </c>
      <c r="T1803" s="83">
        <v>45777</v>
      </c>
      <c r="U1803" s="82">
        <v>100</v>
      </c>
      <c r="V1803" s="82">
        <v>6522</v>
      </c>
      <c r="W1803" s="82" t="s">
        <v>4961</v>
      </c>
      <c r="X1803" s="82">
        <v>637.68150000000003</v>
      </c>
      <c r="Y1803" s="86">
        <v>22335433.710000001</v>
      </c>
      <c r="Z1803" s="86"/>
      <c r="AA1803" s="82">
        <v>638.45000000000005</v>
      </c>
      <c r="AB1803" s="86">
        <v>-1.82</v>
      </c>
      <c r="AC1803" s="86">
        <v>21954296.800000001</v>
      </c>
      <c r="AD1803" s="86">
        <v>21954296.800000001</v>
      </c>
      <c r="AE1803" s="86">
        <v>0</v>
      </c>
      <c r="AF1803" s="86">
        <v>-381136.91</v>
      </c>
      <c r="AG1803" s="86">
        <v>26915.99</v>
      </c>
      <c r="AH1803" s="86">
        <v>-408052.9</v>
      </c>
      <c r="AI1803" s="86"/>
      <c r="AJ1803" s="86">
        <v>7219979617.0600004</v>
      </c>
      <c r="AK1803" s="82">
        <v>0.30409999999999998</v>
      </c>
      <c r="AL1803" s="82" t="s">
        <v>8863</v>
      </c>
      <c r="AM1803" s="82" t="s">
        <v>4979</v>
      </c>
      <c r="AN1803" s="82">
        <v>6467</v>
      </c>
      <c r="AO1803" s="82" t="s">
        <v>5041</v>
      </c>
      <c r="AP1803" s="82"/>
      <c r="AQ1803" s="83"/>
      <c r="AR1803" s="83"/>
      <c r="AS1803" s="82">
        <v>0</v>
      </c>
      <c r="AT1803" s="82"/>
      <c r="AU1803" s="83">
        <v>45777</v>
      </c>
      <c r="AV1803" s="82" t="s">
        <v>4979</v>
      </c>
      <c r="AW1803" s="82">
        <v>2</v>
      </c>
      <c r="AX1803" s="83"/>
      <c r="AY1803" s="82" t="s">
        <v>4963</v>
      </c>
      <c r="AZ1803" s="82">
        <v>1</v>
      </c>
      <c r="BA1803" s="82"/>
      <c r="BB1803" s="82"/>
      <c r="BC1803" s="87"/>
      <c r="BD1803" s="87"/>
      <c r="BE1803" s="87"/>
      <c r="BF1803" s="87"/>
      <c r="BG1803" s="82" t="s">
        <v>4888</v>
      </c>
      <c r="BH1803" s="82" t="s">
        <v>8997</v>
      </c>
      <c r="BI1803" s="82"/>
      <c r="BJ1803" s="82"/>
      <c r="BK1803" s="82"/>
      <c r="BL1803" s="86">
        <v>21954296.800000001</v>
      </c>
      <c r="BM1803" s="82">
        <v>0.30409999999999998</v>
      </c>
      <c r="BN1803" s="82" t="s">
        <v>5002</v>
      </c>
      <c r="BO1803" s="82"/>
      <c r="BP1803" s="88"/>
      <c r="BQ1803" s="88"/>
      <c r="BR1803" s="88"/>
      <c r="BS1803" s="82"/>
      <c r="BT1803" s="85"/>
    </row>
    <row r="1804" spans="1:72" hidden="1">
      <c r="A1804" s="82" t="s">
        <v>5181</v>
      </c>
      <c r="B1804" s="82" t="s">
        <v>5182</v>
      </c>
      <c r="C1804" s="82" t="s">
        <v>574</v>
      </c>
      <c r="D1804" s="82" t="s">
        <v>8718</v>
      </c>
      <c r="E1804" s="82" t="s">
        <v>8719</v>
      </c>
      <c r="F1804" s="82" t="s">
        <v>4978</v>
      </c>
      <c r="G1804" s="83"/>
      <c r="H1804" s="84">
        <v>23135</v>
      </c>
      <c r="I1804" s="85"/>
      <c r="J1804" s="82">
        <v>1492.2</v>
      </c>
      <c r="K1804" s="86">
        <v>0</v>
      </c>
      <c r="L1804" s="82"/>
      <c r="M1804" s="82"/>
      <c r="N1804" s="82"/>
      <c r="O1804" s="82"/>
      <c r="P1804" s="82" t="s">
        <v>8279</v>
      </c>
      <c r="Q1804" s="86"/>
      <c r="R1804" s="82">
        <v>0</v>
      </c>
      <c r="S1804" s="86">
        <v>46270</v>
      </c>
      <c r="T1804" s="83">
        <v>45777</v>
      </c>
      <c r="U1804" s="82">
        <v>100</v>
      </c>
      <c r="V1804" s="82">
        <v>6514</v>
      </c>
      <c r="W1804" s="82" t="s">
        <v>4961</v>
      </c>
      <c r="X1804" s="82">
        <v>679.18409999999994</v>
      </c>
      <c r="Y1804" s="86">
        <v>15712923</v>
      </c>
      <c r="Z1804" s="86"/>
      <c r="AA1804" s="82">
        <v>1484.5</v>
      </c>
      <c r="AB1804" s="86">
        <v>0.52</v>
      </c>
      <c r="AC1804" s="86">
        <v>34522047</v>
      </c>
      <c r="AD1804" s="86">
        <v>34522047</v>
      </c>
      <c r="AE1804" s="86">
        <v>0</v>
      </c>
      <c r="AF1804" s="86">
        <v>18809124</v>
      </c>
      <c r="AG1804" s="86">
        <v>18630984.5</v>
      </c>
      <c r="AH1804" s="86">
        <v>178139.5</v>
      </c>
      <c r="AI1804" s="86"/>
      <c r="AJ1804" s="86">
        <v>7219979617.0600004</v>
      </c>
      <c r="AK1804" s="82">
        <v>0.47810000000000002</v>
      </c>
      <c r="AL1804" s="82" t="s">
        <v>8720</v>
      </c>
      <c r="AM1804" s="82" t="s">
        <v>4979</v>
      </c>
      <c r="AN1804" s="82">
        <v>6395</v>
      </c>
      <c r="AO1804" s="82" t="s">
        <v>8280</v>
      </c>
      <c r="AP1804" s="82"/>
      <c r="AQ1804" s="83">
        <v>45694</v>
      </c>
      <c r="AR1804" s="83"/>
      <c r="AS1804" s="82">
        <v>0</v>
      </c>
      <c r="AT1804" s="82"/>
      <c r="AU1804" s="83">
        <v>45777</v>
      </c>
      <c r="AV1804" s="82" t="s">
        <v>4979</v>
      </c>
      <c r="AW1804" s="82">
        <v>2</v>
      </c>
      <c r="AX1804" s="83"/>
      <c r="AY1804" s="82" t="s">
        <v>4963</v>
      </c>
      <c r="AZ1804" s="82">
        <v>1</v>
      </c>
      <c r="BA1804" s="82"/>
      <c r="BB1804" s="82"/>
      <c r="BC1804" s="87"/>
      <c r="BD1804" s="87"/>
      <c r="BE1804" s="87"/>
      <c r="BF1804" s="87"/>
      <c r="BG1804" s="82" t="s">
        <v>4888</v>
      </c>
      <c r="BH1804" s="82" t="s">
        <v>8997</v>
      </c>
      <c r="BI1804" s="82"/>
      <c r="BJ1804" s="82"/>
      <c r="BK1804" s="82"/>
      <c r="BL1804" s="86">
        <v>34522047</v>
      </c>
      <c r="BM1804" s="82">
        <v>0.47810000000000002</v>
      </c>
      <c r="BN1804" s="82" t="s">
        <v>4964</v>
      </c>
      <c r="BO1804" s="82"/>
      <c r="BP1804" s="88"/>
      <c r="BQ1804" s="88"/>
      <c r="BR1804" s="88"/>
      <c r="BS1804" s="82"/>
      <c r="BT1804" s="85"/>
    </row>
    <row r="1805" spans="1:72" hidden="1">
      <c r="A1805" s="82" t="s">
        <v>5181</v>
      </c>
      <c r="B1805" s="82" t="s">
        <v>5182</v>
      </c>
      <c r="C1805" s="82" t="s">
        <v>586</v>
      </c>
      <c r="D1805" s="82" t="s">
        <v>5353</v>
      </c>
      <c r="E1805" s="82" t="s">
        <v>8520</v>
      </c>
      <c r="F1805" s="82" t="s">
        <v>4978</v>
      </c>
      <c r="G1805" s="83"/>
      <c r="H1805" s="84">
        <v>30083</v>
      </c>
      <c r="I1805" s="85"/>
      <c r="J1805" s="82">
        <v>1550.1</v>
      </c>
      <c r="K1805" s="86">
        <v>0</v>
      </c>
      <c r="L1805" s="82"/>
      <c r="M1805" s="82"/>
      <c r="N1805" s="82"/>
      <c r="O1805" s="82"/>
      <c r="P1805" s="82" t="s">
        <v>4999</v>
      </c>
      <c r="Q1805" s="86"/>
      <c r="R1805" s="82">
        <v>0</v>
      </c>
      <c r="S1805" s="86">
        <v>60166</v>
      </c>
      <c r="T1805" s="83">
        <v>45777</v>
      </c>
      <c r="U1805" s="82">
        <v>100</v>
      </c>
      <c r="V1805" s="82">
        <v>6515</v>
      </c>
      <c r="W1805" s="82" t="s">
        <v>4961</v>
      </c>
      <c r="X1805" s="82">
        <v>725.98379999999997</v>
      </c>
      <c r="Y1805" s="86">
        <v>21839770.829999998</v>
      </c>
      <c r="Z1805" s="86"/>
      <c r="AA1805" s="82">
        <v>1541.5</v>
      </c>
      <c r="AB1805" s="86">
        <v>0.56000000000000005</v>
      </c>
      <c r="AC1805" s="86">
        <v>46631658.299999997</v>
      </c>
      <c r="AD1805" s="86">
        <v>46631658.299999997</v>
      </c>
      <c r="AE1805" s="86">
        <v>0</v>
      </c>
      <c r="AF1805" s="86">
        <v>24791887.469999999</v>
      </c>
      <c r="AG1805" s="86">
        <v>24533173.670000002</v>
      </c>
      <c r="AH1805" s="86">
        <v>258713.8</v>
      </c>
      <c r="AI1805" s="86"/>
      <c r="AJ1805" s="86">
        <v>7219979617.0600004</v>
      </c>
      <c r="AK1805" s="82">
        <v>0.64590000000000003</v>
      </c>
      <c r="AL1805" s="82" t="s">
        <v>8521</v>
      </c>
      <c r="AM1805" s="82" t="s">
        <v>4979</v>
      </c>
      <c r="AN1805" s="82">
        <v>6403</v>
      </c>
      <c r="AO1805" s="82" t="s">
        <v>5000</v>
      </c>
      <c r="AP1805" s="82"/>
      <c r="AQ1805" s="83">
        <v>45505</v>
      </c>
      <c r="AR1805" s="83"/>
      <c r="AS1805" s="82">
        <v>0</v>
      </c>
      <c r="AT1805" s="82"/>
      <c r="AU1805" s="83">
        <v>45777</v>
      </c>
      <c r="AV1805" s="82" t="s">
        <v>4979</v>
      </c>
      <c r="AW1805" s="82">
        <v>2</v>
      </c>
      <c r="AX1805" s="83"/>
      <c r="AY1805" s="82" t="s">
        <v>4963</v>
      </c>
      <c r="AZ1805" s="82">
        <v>1</v>
      </c>
      <c r="BA1805" s="82"/>
      <c r="BB1805" s="82"/>
      <c r="BC1805" s="87"/>
      <c r="BD1805" s="87"/>
      <c r="BE1805" s="87"/>
      <c r="BF1805" s="87"/>
      <c r="BG1805" s="82" t="s">
        <v>4888</v>
      </c>
      <c r="BH1805" s="82" t="s">
        <v>8997</v>
      </c>
      <c r="BI1805" s="82"/>
      <c r="BJ1805" s="82"/>
      <c r="BK1805" s="82"/>
      <c r="BL1805" s="86">
        <v>46631658.299999997</v>
      </c>
      <c r="BM1805" s="82">
        <v>0.64590000000000003</v>
      </c>
      <c r="BN1805" s="82" t="s">
        <v>4997</v>
      </c>
      <c r="BO1805" s="82"/>
      <c r="BP1805" s="88"/>
      <c r="BQ1805" s="88"/>
      <c r="BR1805" s="88"/>
      <c r="BS1805" s="82"/>
      <c r="BT1805" s="85"/>
    </row>
    <row r="1806" spans="1:72" hidden="1">
      <c r="A1806" s="82" t="s">
        <v>5181</v>
      </c>
      <c r="B1806" s="82" t="s">
        <v>5182</v>
      </c>
      <c r="C1806" s="82" t="s">
        <v>595</v>
      </c>
      <c r="D1806" s="82" t="s">
        <v>5293</v>
      </c>
      <c r="E1806" s="82" t="s">
        <v>8585</v>
      </c>
      <c r="F1806" s="82" t="s">
        <v>4978</v>
      </c>
      <c r="G1806" s="83"/>
      <c r="H1806" s="84">
        <v>125058</v>
      </c>
      <c r="I1806" s="85"/>
      <c r="J1806" s="82">
        <v>385.3</v>
      </c>
      <c r="K1806" s="86">
        <v>0</v>
      </c>
      <c r="L1806" s="82"/>
      <c r="M1806" s="82"/>
      <c r="N1806" s="82"/>
      <c r="O1806" s="82"/>
      <c r="P1806" s="82" t="s">
        <v>8586</v>
      </c>
      <c r="Q1806" s="86"/>
      <c r="R1806" s="82">
        <v>0</v>
      </c>
      <c r="S1806" s="86">
        <v>1250580</v>
      </c>
      <c r="T1806" s="83">
        <v>45777</v>
      </c>
      <c r="U1806" s="82">
        <v>100</v>
      </c>
      <c r="V1806" s="82">
        <v>13324</v>
      </c>
      <c r="W1806" s="82" t="s">
        <v>4961</v>
      </c>
      <c r="X1806" s="82">
        <v>254.8656</v>
      </c>
      <c r="Y1806" s="86">
        <v>31872986.420000002</v>
      </c>
      <c r="Z1806" s="86"/>
      <c r="AA1806" s="82">
        <v>389.1</v>
      </c>
      <c r="AB1806" s="86">
        <v>-0.98</v>
      </c>
      <c r="AC1806" s="86">
        <v>48184847.399999999</v>
      </c>
      <c r="AD1806" s="86">
        <v>48184847.399999999</v>
      </c>
      <c r="AE1806" s="86">
        <v>0</v>
      </c>
      <c r="AF1806" s="86">
        <v>16311860.98</v>
      </c>
      <c r="AG1806" s="86">
        <v>16787081.379999999</v>
      </c>
      <c r="AH1806" s="86">
        <v>-475220.4</v>
      </c>
      <c r="AI1806" s="86"/>
      <c r="AJ1806" s="86">
        <v>7219979617.0600004</v>
      </c>
      <c r="AK1806" s="82">
        <v>0.66739999999999999</v>
      </c>
      <c r="AL1806" s="82" t="s">
        <v>8587</v>
      </c>
      <c r="AM1806" s="82" t="s">
        <v>4979</v>
      </c>
      <c r="AN1806" s="82">
        <v>6425</v>
      </c>
      <c r="AO1806" s="82" t="s">
        <v>8588</v>
      </c>
      <c r="AP1806" s="82"/>
      <c r="AQ1806" s="83">
        <v>45687</v>
      </c>
      <c r="AR1806" s="83"/>
      <c r="AS1806" s="82">
        <v>0</v>
      </c>
      <c r="AT1806" s="82"/>
      <c r="AU1806" s="83">
        <v>45777</v>
      </c>
      <c r="AV1806" s="82" t="s">
        <v>4979</v>
      </c>
      <c r="AW1806" s="82">
        <v>10</v>
      </c>
      <c r="AX1806" s="83"/>
      <c r="AY1806" s="82" t="s">
        <v>4963</v>
      </c>
      <c r="AZ1806" s="82">
        <v>1</v>
      </c>
      <c r="BA1806" s="82"/>
      <c r="BB1806" s="82"/>
      <c r="BC1806" s="87"/>
      <c r="BD1806" s="87"/>
      <c r="BE1806" s="87"/>
      <c r="BF1806" s="87"/>
      <c r="BG1806" s="82" t="s">
        <v>4888</v>
      </c>
      <c r="BH1806" s="82" t="s">
        <v>8997</v>
      </c>
      <c r="BI1806" s="82"/>
      <c r="BJ1806" s="82"/>
      <c r="BK1806" s="82"/>
      <c r="BL1806" s="86">
        <v>48184847.399999999</v>
      </c>
      <c r="BM1806" s="82">
        <v>0.66739999999999999</v>
      </c>
      <c r="BN1806" s="82" t="s">
        <v>4975</v>
      </c>
      <c r="BO1806" s="82"/>
      <c r="BP1806" s="88"/>
      <c r="BQ1806" s="88"/>
      <c r="BR1806" s="88"/>
      <c r="BS1806" s="82"/>
      <c r="BT1806" s="85"/>
    </row>
    <row r="1807" spans="1:72" hidden="1">
      <c r="A1807" s="82" t="s">
        <v>5181</v>
      </c>
      <c r="B1807" s="82" t="s">
        <v>5182</v>
      </c>
      <c r="C1807" s="82" t="s">
        <v>656</v>
      </c>
      <c r="D1807" s="82" t="s">
        <v>5382</v>
      </c>
      <c r="E1807" s="82" t="s">
        <v>8761</v>
      </c>
      <c r="F1807" s="82" t="s">
        <v>4978</v>
      </c>
      <c r="G1807" s="83"/>
      <c r="H1807" s="84">
        <v>31696</v>
      </c>
      <c r="I1807" s="85"/>
      <c r="J1807" s="82">
        <v>487.75</v>
      </c>
      <c r="K1807" s="86">
        <v>0</v>
      </c>
      <c r="L1807" s="82"/>
      <c r="M1807" s="82"/>
      <c r="N1807" s="82"/>
      <c r="O1807" s="82"/>
      <c r="P1807" s="82" t="s">
        <v>5005</v>
      </c>
      <c r="Q1807" s="86"/>
      <c r="R1807" s="82">
        <v>0</v>
      </c>
      <c r="S1807" s="86">
        <v>31696</v>
      </c>
      <c r="T1807" s="83">
        <v>45777</v>
      </c>
      <c r="U1807" s="82">
        <v>100</v>
      </c>
      <c r="V1807" s="82">
        <v>6529</v>
      </c>
      <c r="W1807" s="82" t="s">
        <v>4961</v>
      </c>
      <c r="X1807" s="82">
        <v>344.39600000000002</v>
      </c>
      <c r="Y1807" s="86">
        <v>10915975.66</v>
      </c>
      <c r="Z1807" s="86"/>
      <c r="AA1807" s="82">
        <v>483.65</v>
      </c>
      <c r="AB1807" s="86">
        <v>0.85</v>
      </c>
      <c r="AC1807" s="86">
        <v>15459724</v>
      </c>
      <c r="AD1807" s="86">
        <v>15459724</v>
      </c>
      <c r="AE1807" s="86">
        <v>0</v>
      </c>
      <c r="AF1807" s="86">
        <v>4543748.34</v>
      </c>
      <c r="AG1807" s="86">
        <v>4413794.74</v>
      </c>
      <c r="AH1807" s="86">
        <v>129953.60000000001</v>
      </c>
      <c r="AI1807" s="86"/>
      <c r="AJ1807" s="86">
        <v>7219979617.0600004</v>
      </c>
      <c r="AK1807" s="82">
        <v>0.21410000000000001</v>
      </c>
      <c r="AL1807" s="82" t="s">
        <v>8762</v>
      </c>
      <c r="AM1807" s="82" t="s">
        <v>4979</v>
      </c>
      <c r="AN1807" s="82">
        <v>6483</v>
      </c>
      <c r="AO1807" s="82" t="s">
        <v>5006</v>
      </c>
      <c r="AP1807" s="82"/>
      <c r="AQ1807" s="83">
        <v>45603</v>
      </c>
      <c r="AR1807" s="83"/>
      <c r="AS1807" s="82">
        <v>0</v>
      </c>
      <c r="AT1807" s="82"/>
      <c r="AU1807" s="83">
        <v>45777</v>
      </c>
      <c r="AV1807" s="82" t="s">
        <v>4979</v>
      </c>
      <c r="AW1807" s="82">
        <v>1</v>
      </c>
      <c r="AX1807" s="83"/>
      <c r="AY1807" s="82" t="s">
        <v>4963</v>
      </c>
      <c r="AZ1807" s="82">
        <v>1</v>
      </c>
      <c r="BA1807" s="82"/>
      <c r="BB1807" s="82"/>
      <c r="BC1807" s="87"/>
      <c r="BD1807" s="87"/>
      <c r="BE1807" s="87"/>
      <c r="BF1807" s="87"/>
      <c r="BG1807" s="82" t="s">
        <v>4888</v>
      </c>
      <c r="BH1807" s="82" t="s">
        <v>8997</v>
      </c>
      <c r="BI1807" s="82"/>
      <c r="BJ1807" s="82"/>
      <c r="BK1807" s="82"/>
      <c r="BL1807" s="86">
        <v>15459724</v>
      </c>
      <c r="BM1807" s="82">
        <v>0.21410000000000001</v>
      </c>
      <c r="BN1807" s="82" t="s">
        <v>4980</v>
      </c>
      <c r="BO1807" s="82"/>
      <c r="BP1807" s="88"/>
      <c r="BQ1807" s="88"/>
      <c r="BR1807" s="88"/>
      <c r="BS1807" s="82"/>
      <c r="BT1807" s="85"/>
    </row>
    <row r="1808" spans="1:72" hidden="1">
      <c r="A1808" s="82" t="s">
        <v>5181</v>
      </c>
      <c r="B1808" s="82" t="s">
        <v>5182</v>
      </c>
      <c r="C1808" s="82" t="s">
        <v>741</v>
      </c>
      <c r="D1808" s="82" t="s">
        <v>5386</v>
      </c>
      <c r="E1808" s="82" t="s">
        <v>8669</v>
      </c>
      <c r="F1808" s="82" t="s">
        <v>4978</v>
      </c>
      <c r="G1808" s="83"/>
      <c r="H1808" s="84">
        <v>6908</v>
      </c>
      <c r="I1808" s="85"/>
      <c r="J1808" s="82">
        <v>6087</v>
      </c>
      <c r="K1808" s="86">
        <v>0</v>
      </c>
      <c r="L1808" s="82"/>
      <c r="M1808" s="82"/>
      <c r="N1808" s="82"/>
      <c r="O1808" s="82"/>
      <c r="P1808" s="82" t="s">
        <v>4999</v>
      </c>
      <c r="Q1808" s="86"/>
      <c r="R1808" s="82">
        <v>0</v>
      </c>
      <c r="S1808" s="86">
        <v>13816</v>
      </c>
      <c r="T1808" s="83">
        <v>45777</v>
      </c>
      <c r="U1808" s="82">
        <v>100</v>
      </c>
      <c r="V1808" s="82">
        <v>6535</v>
      </c>
      <c r="W1808" s="82" t="s">
        <v>4961</v>
      </c>
      <c r="X1808" s="82">
        <v>2370.0068000000001</v>
      </c>
      <c r="Y1808" s="86">
        <v>16372007.130000001</v>
      </c>
      <c r="Z1808" s="86"/>
      <c r="AA1808" s="82">
        <v>6108</v>
      </c>
      <c r="AB1808" s="86">
        <v>-0.34</v>
      </c>
      <c r="AC1808" s="86">
        <v>42048996</v>
      </c>
      <c r="AD1808" s="86">
        <v>42048996</v>
      </c>
      <c r="AE1808" s="86">
        <v>0</v>
      </c>
      <c r="AF1808" s="86">
        <v>25676988.870000001</v>
      </c>
      <c r="AG1808" s="86">
        <v>25822056.870000001</v>
      </c>
      <c r="AH1808" s="86">
        <v>-145068</v>
      </c>
      <c r="AI1808" s="86"/>
      <c r="AJ1808" s="86">
        <v>7219979617.0600004</v>
      </c>
      <c r="AK1808" s="82">
        <v>0.58240000000000003</v>
      </c>
      <c r="AL1808" s="82" t="s">
        <v>8670</v>
      </c>
      <c r="AM1808" s="82" t="s">
        <v>4979</v>
      </c>
      <c r="AN1808" s="82">
        <v>6553</v>
      </c>
      <c r="AO1808" s="82" t="s">
        <v>5000</v>
      </c>
      <c r="AP1808" s="82"/>
      <c r="AQ1808" s="83">
        <v>45505</v>
      </c>
      <c r="AR1808" s="83"/>
      <c r="AS1808" s="82">
        <v>0</v>
      </c>
      <c r="AT1808" s="82"/>
      <c r="AU1808" s="83">
        <v>45777</v>
      </c>
      <c r="AV1808" s="82" t="s">
        <v>4979</v>
      </c>
      <c r="AW1808" s="82">
        <v>2</v>
      </c>
      <c r="AX1808" s="83"/>
      <c r="AY1808" s="82" t="s">
        <v>4963</v>
      </c>
      <c r="AZ1808" s="82">
        <v>1</v>
      </c>
      <c r="BA1808" s="82"/>
      <c r="BB1808" s="82"/>
      <c r="BC1808" s="87"/>
      <c r="BD1808" s="87"/>
      <c r="BE1808" s="87"/>
      <c r="BF1808" s="87"/>
      <c r="BG1808" s="82" t="s">
        <v>4888</v>
      </c>
      <c r="BH1808" s="82" t="s">
        <v>8997</v>
      </c>
      <c r="BI1808" s="82"/>
      <c r="BJ1808" s="82"/>
      <c r="BK1808" s="82"/>
      <c r="BL1808" s="86">
        <v>42048996</v>
      </c>
      <c r="BM1808" s="82">
        <v>0.58240000000000003</v>
      </c>
      <c r="BN1808" s="82" t="s">
        <v>4997</v>
      </c>
      <c r="BO1808" s="82"/>
      <c r="BP1808" s="88"/>
      <c r="BQ1808" s="88"/>
      <c r="BR1808" s="88"/>
      <c r="BS1808" s="82"/>
      <c r="BT1808" s="85"/>
    </row>
    <row r="1809" spans="1:72" hidden="1">
      <c r="A1809" s="82" t="s">
        <v>5181</v>
      </c>
      <c r="B1809" s="82" t="s">
        <v>5182</v>
      </c>
      <c r="C1809" s="82" t="s">
        <v>746</v>
      </c>
      <c r="D1809" s="82" t="s">
        <v>5307</v>
      </c>
      <c r="E1809" s="82" t="s">
        <v>8978</v>
      </c>
      <c r="F1809" s="82" t="s">
        <v>4978</v>
      </c>
      <c r="G1809" s="83"/>
      <c r="H1809" s="84">
        <v>34660</v>
      </c>
      <c r="I1809" s="85"/>
      <c r="J1809" s="82">
        <v>674.3</v>
      </c>
      <c r="K1809" s="86">
        <v>0</v>
      </c>
      <c r="L1809" s="82"/>
      <c r="M1809" s="82"/>
      <c r="N1809" s="82"/>
      <c r="O1809" s="82"/>
      <c r="P1809" s="82" t="s">
        <v>5007</v>
      </c>
      <c r="Q1809" s="86"/>
      <c r="R1809" s="82">
        <v>0</v>
      </c>
      <c r="S1809" s="86">
        <v>69320</v>
      </c>
      <c r="T1809" s="83">
        <v>45777</v>
      </c>
      <c r="U1809" s="82">
        <v>100</v>
      </c>
      <c r="V1809" s="82">
        <v>6528</v>
      </c>
      <c r="W1809" s="82" t="s">
        <v>4961</v>
      </c>
      <c r="X1809" s="82">
        <v>251.93989999999999</v>
      </c>
      <c r="Y1809" s="86">
        <v>8732238.1500000004</v>
      </c>
      <c r="Z1809" s="86"/>
      <c r="AA1809" s="82">
        <v>658.85</v>
      </c>
      <c r="AB1809" s="86">
        <v>2.35</v>
      </c>
      <c r="AC1809" s="86">
        <v>23371238</v>
      </c>
      <c r="AD1809" s="86">
        <v>23371238</v>
      </c>
      <c r="AE1809" s="86">
        <v>0</v>
      </c>
      <c r="AF1809" s="86">
        <v>14638999.85</v>
      </c>
      <c r="AG1809" s="86">
        <v>14103502.85</v>
      </c>
      <c r="AH1809" s="86">
        <v>535497</v>
      </c>
      <c r="AI1809" s="86"/>
      <c r="AJ1809" s="86">
        <v>7219979617.0600004</v>
      </c>
      <c r="AK1809" s="82">
        <v>0.32369999999999999</v>
      </c>
      <c r="AL1809" s="82" t="s">
        <v>8979</v>
      </c>
      <c r="AM1809" s="82" t="s">
        <v>4979</v>
      </c>
      <c r="AN1809" s="82">
        <v>6555</v>
      </c>
      <c r="AO1809" s="82" t="s">
        <v>5008</v>
      </c>
      <c r="AP1809" s="82"/>
      <c r="AQ1809" s="83">
        <v>45503</v>
      </c>
      <c r="AR1809" s="83"/>
      <c r="AS1809" s="82">
        <v>0</v>
      </c>
      <c r="AT1809" s="82"/>
      <c r="AU1809" s="83">
        <v>45777</v>
      </c>
      <c r="AV1809" s="82" t="s">
        <v>4979</v>
      </c>
      <c r="AW1809" s="82">
        <v>2</v>
      </c>
      <c r="AX1809" s="83"/>
      <c r="AY1809" s="82" t="s">
        <v>4963</v>
      </c>
      <c r="AZ1809" s="82">
        <v>1</v>
      </c>
      <c r="BA1809" s="82"/>
      <c r="BB1809" s="82"/>
      <c r="BC1809" s="87"/>
      <c r="BD1809" s="87"/>
      <c r="BE1809" s="87"/>
      <c r="BF1809" s="87"/>
      <c r="BG1809" s="82" t="s">
        <v>4888</v>
      </c>
      <c r="BH1809" s="82" t="s">
        <v>8997</v>
      </c>
      <c r="BI1809" s="82"/>
      <c r="BJ1809" s="82"/>
      <c r="BK1809" s="82"/>
      <c r="BL1809" s="86">
        <v>23371238</v>
      </c>
      <c r="BM1809" s="82">
        <v>0.32369999999999999</v>
      </c>
      <c r="BN1809" s="82" t="s">
        <v>5008</v>
      </c>
      <c r="BO1809" s="82"/>
      <c r="BP1809" s="88"/>
      <c r="BQ1809" s="88"/>
      <c r="BR1809" s="88"/>
      <c r="BS1809" s="82"/>
      <c r="BT1809" s="85"/>
    </row>
    <row r="1810" spans="1:72" hidden="1">
      <c r="A1810" s="82" t="s">
        <v>5181</v>
      </c>
      <c r="B1810" s="82" t="s">
        <v>5182</v>
      </c>
      <c r="C1810" s="82" t="s">
        <v>12411</v>
      </c>
      <c r="D1810" s="82" t="s">
        <v>8687</v>
      </c>
      <c r="E1810" s="82" t="s">
        <v>8688</v>
      </c>
      <c r="F1810" s="82" t="s">
        <v>4978</v>
      </c>
      <c r="G1810" s="83"/>
      <c r="H1810" s="84">
        <v>33154</v>
      </c>
      <c r="I1810" s="85"/>
      <c r="J1810" s="82">
        <v>1183.9000000000001</v>
      </c>
      <c r="K1810" s="86">
        <v>0</v>
      </c>
      <c r="L1810" s="82"/>
      <c r="M1810" s="82"/>
      <c r="N1810" s="82"/>
      <c r="O1810" s="82"/>
      <c r="P1810" s="82" t="s">
        <v>4999</v>
      </c>
      <c r="Q1810" s="86"/>
      <c r="R1810" s="82">
        <v>0</v>
      </c>
      <c r="S1810" s="86">
        <v>33154</v>
      </c>
      <c r="T1810" s="83">
        <v>45777</v>
      </c>
      <c r="U1810" s="82">
        <v>100</v>
      </c>
      <c r="V1810" s="82">
        <v>176023</v>
      </c>
      <c r="W1810" s="82" t="s">
        <v>4961</v>
      </c>
      <c r="X1810" s="82">
        <v>725.40110000000004</v>
      </c>
      <c r="Y1810" s="86">
        <v>24049946.559999999</v>
      </c>
      <c r="Z1810" s="86"/>
      <c r="AA1810" s="82">
        <v>1176</v>
      </c>
      <c r="AB1810" s="86">
        <v>0.67</v>
      </c>
      <c r="AC1810" s="86">
        <v>39251020.600000001</v>
      </c>
      <c r="AD1810" s="86">
        <v>39251020.600000001</v>
      </c>
      <c r="AE1810" s="86">
        <v>0</v>
      </c>
      <c r="AF1810" s="86">
        <v>15201074.039999999</v>
      </c>
      <c r="AG1810" s="86">
        <v>14939157.439999999</v>
      </c>
      <c r="AH1810" s="86">
        <v>261916.6</v>
      </c>
      <c r="AI1810" s="86"/>
      <c r="AJ1810" s="86">
        <v>7219979617.0600004</v>
      </c>
      <c r="AK1810" s="82">
        <v>0.54359999999999997</v>
      </c>
      <c r="AL1810" s="82" t="s">
        <v>8689</v>
      </c>
      <c r="AM1810" s="82" t="s">
        <v>4979</v>
      </c>
      <c r="AN1810" s="82">
        <v>6556</v>
      </c>
      <c r="AO1810" s="82" t="s">
        <v>5000</v>
      </c>
      <c r="AP1810" s="82"/>
      <c r="AQ1810" s="83">
        <v>45488</v>
      </c>
      <c r="AR1810" s="83"/>
      <c r="AS1810" s="82">
        <v>0</v>
      </c>
      <c r="AT1810" s="82"/>
      <c r="AU1810" s="83">
        <v>45777</v>
      </c>
      <c r="AV1810" s="82" t="s">
        <v>4979</v>
      </c>
      <c r="AW1810" s="82">
        <v>1</v>
      </c>
      <c r="AX1810" s="83"/>
      <c r="AY1810" s="82" t="s">
        <v>4963</v>
      </c>
      <c r="AZ1810" s="82">
        <v>1</v>
      </c>
      <c r="BA1810" s="82"/>
      <c r="BB1810" s="82"/>
      <c r="BC1810" s="87"/>
      <c r="BD1810" s="87"/>
      <c r="BE1810" s="87"/>
      <c r="BF1810" s="87"/>
      <c r="BG1810" s="82" t="s">
        <v>4888</v>
      </c>
      <c r="BH1810" s="82" t="s">
        <v>8997</v>
      </c>
      <c r="BI1810" s="82"/>
      <c r="BJ1810" s="82"/>
      <c r="BK1810" s="82"/>
      <c r="BL1810" s="86">
        <v>39251020.600000001</v>
      </c>
      <c r="BM1810" s="82">
        <v>0.54359999999999997</v>
      </c>
      <c r="BN1810" s="82" t="s">
        <v>4997</v>
      </c>
      <c r="BO1810" s="82"/>
      <c r="BP1810" s="88"/>
      <c r="BQ1810" s="88"/>
      <c r="BR1810" s="88"/>
      <c r="BS1810" s="82"/>
      <c r="BT1810" s="85"/>
    </row>
    <row r="1811" spans="1:72" hidden="1">
      <c r="A1811" s="82" t="s">
        <v>5181</v>
      </c>
      <c r="B1811" s="82" t="s">
        <v>5182</v>
      </c>
      <c r="C1811" s="82" t="s">
        <v>805</v>
      </c>
      <c r="D1811" s="82" t="s">
        <v>5372</v>
      </c>
      <c r="E1811" s="82" t="s">
        <v>8813</v>
      </c>
      <c r="F1811" s="82" t="s">
        <v>4978</v>
      </c>
      <c r="G1811" s="83"/>
      <c r="H1811" s="84">
        <v>7507</v>
      </c>
      <c r="I1811" s="85"/>
      <c r="J1811" s="82">
        <v>5567</v>
      </c>
      <c r="K1811" s="86">
        <v>0</v>
      </c>
      <c r="L1811" s="82"/>
      <c r="M1811" s="82"/>
      <c r="N1811" s="82"/>
      <c r="O1811" s="82"/>
      <c r="P1811" s="82" t="s">
        <v>8536</v>
      </c>
      <c r="Q1811" s="86"/>
      <c r="R1811" s="82">
        <v>0</v>
      </c>
      <c r="S1811" s="86">
        <v>7507</v>
      </c>
      <c r="T1811" s="83">
        <v>45777</v>
      </c>
      <c r="U1811" s="82">
        <v>100</v>
      </c>
      <c r="V1811" s="82">
        <v>6544</v>
      </c>
      <c r="W1811" s="82" t="s">
        <v>4961</v>
      </c>
      <c r="X1811" s="82">
        <v>2197.0293000000001</v>
      </c>
      <c r="Y1811" s="86">
        <v>16493098.970000001</v>
      </c>
      <c r="Z1811" s="86"/>
      <c r="AA1811" s="82">
        <v>5579</v>
      </c>
      <c r="AB1811" s="86">
        <v>-0.22</v>
      </c>
      <c r="AC1811" s="86">
        <v>41791469</v>
      </c>
      <c r="AD1811" s="86">
        <v>41791469</v>
      </c>
      <c r="AE1811" s="86">
        <v>0</v>
      </c>
      <c r="AF1811" s="86">
        <v>25298370.030000001</v>
      </c>
      <c r="AG1811" s="86">
        <v>25388454.030000001</v>
      </c>
      <c r="AH1811" s="86">
        <v>-90084</v>
      </c>
      <c r="AI1811" s="86"/>
      <c r="AJ1811" s="86">
        <v>7219979617.0600004</v>
      </c>
      <c r="AK1811" s="82">
        <v>0.57879999999999998</v>
      </c>
      <c r="AL1811" s="82" t="s">
        <v>8814</v>
      </c>
      <c r="AM1811" s="82" t="s">
        <v>4979</v>
      </c>
      <c r="AN1811" s="82">
        <v>6589</v>
      </c>
      <c r="AO1811" s="82" t="s">
        <v>8339</v>
      </c>
      <c r="AP1811" s="82"/>
      <c r="AQ1811" s="83">
        <v>45510</v>
      </c>
      <c r="AR1811" s="83"/>
      <c r="AS1811" s="82">
        <v>0</v>
      </c>
      <c r="AT1811" s="82"/>
      <c r="AU1811" s="83">
        <v>45777</v>
      </c>
      <c r="AV1811" s="82" t="s">
        <v>4979</v>
      </c>
      <c r="AW1811" s="82">
        <v>1</v>
      </c>
      <c r="AX1811" s="83"/>
      <c r="AY1811" s="82" t="s">
        <v>4963</v>
      </c>
      <c r="AZ1811" s="82">
        <v>1</v>
      </c>
      <c r="BA1811" s="82"/>
      <c r="BB1811" s="82"/>
      <c r="BC1811" s="87"/>
      <c r="BD1811" s="87"/>
      <c r="BE1811" s="87"/>
      <c r="BF1811" s="87"/>
      <c r="BG1811" s="82" t="s">
        <v>4888</v>
      </c>
      <c r="BH1811" s="82" t="s">
        <v>8997</v>
      </c>
      <c r="BI1811" s="82"/>
      <c r="BJ1811" s="82"/>
      <c r="BK1811" s="82"/>
      <c r="BL1811" s="86">
        <v>41791469</v>
      </c>
      <c r="BM1811" s="82">
        <v>0.57879999999999998</v>
      </c>
      <c r="BN1811" s="82" t="s">
        <v>4984</v>
      </c>
      <c r="BO1811" s="82"/>
      <c r="BP1811" s="88"/>
      <c r="BQ1811" s="88"/>
      <c r="BR1811" s="88"/>
      <c r="BS1811" s="82"/>
      <c r="BT1811" s="85"/>
    </row>
    <row r="1812" spans="1:72" hidden="1">
      <c r="A1812" s="82" t="s">
        <v>5181</v>
      </c>
      <c r="B1812" s="82" t="s">
        <v>5182</v>
      </c>
      <c r="C1812" s="82" t="s">
        <v>3303</v>
      </c>
      <c r="D1812" s="82" t="s">
        <v>22120</v>
      </c>
      <c r="E1812" s="82" t="s">
        <v>22121</v>
      </c>
      <c r="F1812" s="82" t="s">
        <v>4978</v>
      </c>
      <c r="G1812" s="83"/>
      <c r="H1812" s="84">
        <v>378589</v>
      </c>
      <c r="I1812" s="85"/>
      <c r="J1812" s="82">
        <v>232.52</v>
      </c>
      <c r="K1812" s="86">
        <v>0</v>
      </c>
      <c r="L1812" s="82"/>
      <c r="M1812" s="82"/>
      <c r="N1812" s="82"/>
      <c r="O1812" s="82"/>
      <c r="P1812" s="82" t="s">
        <v>8617</v>
      </c>
      <c r="Q1812" s="86"/>
      <c r="R1812" s="82">
        <v>0</v>
      </c>
      <c r="S1812" s="86">
        <v>378589</v>
      </c>
      <c r="T1812" s="83">
        <v>45777</v>
      </c>
      <c r="U1812" s="82">
        <v>100</v>
      </c>
      <c r="V1812" s="82">
        <v>134252</v>
      </c>
      <c r="W1812" s="82" t="s">
        <v>4961</v>
      </c>
      <c r="X1812" s="82">
        <v>117.4652</v>
      </c>
      <c r="Y1812" s="86">
        <v>44471031.990000002</v>
      </c>
      <c r="Z1812" s="86"/>
      <c r="AA1812" s="82">
        <v>231.11</v>
      </c>
      <c r="AB1812" s="86">
        <v>0.61</v>
      </c>
      <c r="AC1812" s="86">
        <v>88029514.280000001</v>
      </c>
      <c r="AD1812" s="86">
        <v>88029514.280000001</v>
      </c>
      <c r="AE1812" s="86">
        <v>0</v>
      </c>
      <c r="AF1812" s="86">
        <v>43558482.289999999</v>
      </c>
      <c r="AG1812" s="86">
        <v>43024671.799999997</v>
      </c>
      <c r="AH1812" s="86">
        <v>533810.49</v>
      </c>
      <c r="AI1812" s="86"/>
      <c r="AJ1812" s="86">
        <v>7219979617.0600004</v>
      </c>
      <c r="AK1812" s="82">
        <v>1.2192000000000001</v>
      </c>
      <c r="AL1812" s="82" t="s">
        <v>8618</v>
      </c>
      <c r="AM1812" s="82" t="s">
        <v>4979</v>
      </c>
      <c r="AN1812" s="82">
        <v>793412</v>
      </c>
      <c r="AO1812" s="82" t="s">
        <v>5010</v>
      </c>
      <c r="AP1812" s="82"/>
      <c r="AQ1812" s="83"/>
      <c r="AR1812" s="83"/>
      <c r="AS1812" s="82">
        <v>0</v>
      </c>
      <c r="AT1812" s="82"/>
      <c r="AU1812" s="83">
        <v>45777</v>
      </c>
      <c r="AV1812" s="82" t="s">
        <v>4979</v>
      </c>
      <c r="AW1812" s="82">
        <v>1</v>
      </c>
      <c r="AX1812" s="83"/>
      <c r="AY1812" s="82" t="s">
        <v>4963</v>
      </c>
      <c r="AZ1812" s="82">
        <v>1</v>
      </c>
      <c r="BA1812" s="82"/>
      <c r="BB1812" s="82"/>
      <c r="BC1812" s="87"/>
      <c r="BD1812" s="87"/>
      <c r="BE1812" s="87"/>
      <c r="BF1812" s="87"/>
      <c r="BG1812" s="82" t="s">
        <v>4888</v>
      </c>
      <c r="BH1812" s="82" t="s">
        <v>8997</v>
      </c>
      <c r="BI1812" s="82"/>
      <c r="BJ1812" s="82"/>
      <c r="BK1812" s="82"/>
      <c r="BL1812" s="86">
        <v>88029514.280000001</v>
      </c>
      <c r="BM1812" s="82">
        <v>1.2192000000000001</v>
      </c>
      <c r="BN1812" s="82" t="s">
        <v>5011</v>
      </c>
      <c r="BO1812" s="82"/>
      <c r="BP1812" s="88"/>
      <c r="BQ1812" s="88"/>
      <c r="BR1812" s="88"/>
      <c r="BS1812" s="82"/>
      <c r="BT1812" s="85"/>
    </row>
    <row r="1813" spans="1:72" hidden="1">
      <c r="A1813" s="82" t="s">
        <v>5181</v>
      </c>
      <c r="B1813" s="82" t="s">
        <v>5182</v>
      </c>
      <c r="C1813" s="82" t="s">
        <v>946</v>
      </c>
      <c r="D1813" s="82" t="s">
        <v>8980</v>
      </c>
      <c r="E1813" s="82" t="s">
        <v>8288</v>
      </c>
      <c r="F1813" s="82" t="s">
        <v>4978</v>
      </c>
      <c r="G1813" s="83"/>
      <c r="H1813" s="84">
        <v>150198</v>
      </c>
      <c r="I1813" s="85"/>
      <c r="J1813" s="82">
        <v>189.09</v>
      </c>
      <c r="K1813" s="86">
        <v>0</v>
      </c>
      <c r="L1813" s="82"/>
      <c r="M1813" s="82"/>
      <c r="N1813" s="82"/>
      <c r="O1813" s="82"/>
      <c r="P1813" s="82" t="s">
        <v>8290</v>
      </c>
      <c r="Q1813" s="86"/>
      <c r="R1813" s="82">
        <v>0</v>
      </c>
      <c r="S1813" s="86">
        <v>1501980</v>
      </c>
      <c r="T1813" s="83">
        <v>45777</v>
      </c>
      <c r="U1813" s="82">
        <v>100</v>
      </c>
      <c r="V1813" s="82">
        <v>6566</v>
      </c>
      <c r="W1813" s="82" t="s">
        <v>4961</v>
      </c>
      <c r="X1813" s="82">
        <v>82.284400000000005</v>
      </c>
      <c r="Y1813" s="86">
        <v>12358954.119999999</v>
      </c>
      <c r="Z1813" s="86"/>
      <c r="AA1813" s="82">
        <v>189.6</v>
      </c>
      <c r="AB1813" s="86">
        <v>-0.27</v>
      </c>
      <c r="AC1813" s="86">
        <v>28400939.82</v>
      </c>
      <c r="AD1813" s="86">
        <v>28400939.82</v>
      </c>
      <c r="AE1813" s="86">
        <v>0</v>
      </c>
      <c r="AF1813" s="86">
        <v>16041985.699999999</v>
      </c>
      <c r="AG1813" s="86">
        <v>16118586.68</v>
      </c>
      <c r="AH1813" s="86">
        <v>-76600.98</v>
      </c>
      <c r="AI1813" s="86"/>
      <c r="AJ1813" s="86">
        <v>7219979617.0600004</v>
      </c>
      <c r="AK1813" s="82">
        <v>0.39340000000000003</v>
      </c>
      <c r="AL1813" s="82" t="s">
        <v>8981</v>
      </c>
      <c r="AM1813" s="82" t="s">
        <v>4979</v>
      </c>
      <c r="AN1813" s="82">
        <v>6712</v>
      </c>
      <c r="AO1813" s="82" t="s">
        <v>4974</v>
      </c>
      <c r="AP1813" s="82"/>
      <c r="AQ1813" s="83">
        <v>45694</v>
      </c>
      <c r="AR1813" s="83"/>
      <c r="AS1813" s="82">
        <v>0</v>
      </c>
      <c r="AT1813" s="82"/>
      <c r="AU1813" s="83">
        <v>45777</v>
      </c>
      <c r="AV1813" s="82" t="s">
        <v>4979</v>
      </c>
      <c r="AW1813" s="82">
        <v>10</v>
      </c>
      <c r="AX1813" s="83"/>
      <c r="AY1813" s="82" t="s">
        <v>4963</v>
      </c>
      <c r="AZ1813" s="82">
        <v>1</v>
      </c>
      <c r="BA1813" s="82"/>
      <c r="BB1813" s="82"/>
      <c r="BC1813" s="87"/>
      <c r="BD1813" s="87"/>
      <c r="BE1813" s="87"/>
      <c r="BF1813" s="87"/>
      <c r="BG1813" s="82" t="s">
        <v>4888</v>
      </c>
      <c r="BH1813" s="82" t="s">
        <v>8997</v>
      </c>
      <c r="BI1813" s="82"/>
      <c r="BJ1813" s="82"/>
      <c r="BK1813" s="82"/>
      <c r="BL1813" s="86">
        <v>28400939.82</v>
      </c>
      <c r="BM1813" s="82">
        <v>0.39340000000000003</v>
      </c>
      <c r="BN1813" s="82" t="s">
        <v>4975</v>
      </c>
      <c r="BO1813" s="82"/>
      <c r="BP1813" s="88"/>
      <c r="BQ1813" s="88"/>
      <c r="BR1813" s="88"/>
      <c r="BS1813" s="82"/>
      <c r="BT1813" s="85"/>
    </row>
    <row r="1814" spans="1:72" hidden="1">
      <c r="A1814" s="82" t="s">
        <v>5181</v>
      </c>
      <c r="B1814" s="82" t="s">
        <v>5182</v>
      </c>
      <c r="C1814" s="82" t="s">
        <v>1039</v>
      </c>
      <c r="D1814" s="82" t="s">
        <v>5339</v>
      </c>
      <c r="E1814" s="82" t="s">
        <v>8451</v>
      </c>
      <c r="F1814" s="82" t="s">
        <v>4978</v>
      </c>
      <c r="G1814" s="83"/>
      <c r="H1814" s="84">
        <v>26035</v>
      </c>
      <c r="I1814" s="85"/>
      <c r="J1814" s="82">
        <v>1260.5</v>
      </c>
      <c r="K1814" s="86">
        <v>0</v>
      </c>
      <c r="L1814" s="82"/>
      <c r="M1814" s="82"/>
      <c r="N1814" s="82"/>
      <c r="O1814" s="82"/>
      <c r="P1814" s="82" t="s">
        <v>5005</v>
      </c>
      <c r="Q1814" s="86"/>
      <c r="R1814" s="82">
        <v>0</v>
      </c>
      <c r="S1814" s="86">
        <v>26035</v>
      </c>
      <c r="T1814" s="83">
        <v>45777</v>
      </c>
      <c r="U1814" s="82">
        <v>100</v>
      </c>
      <c r="V1814" s="82">
        <v>15318</v>
      </c>
      <c r="W1814" s="82" t="s">
        <v>4961</v>
      </c>
      <c r="X1814" s="82">
        <v>695.53499999999997</v>
      </c>
      <c r="Y1814" s="86">
        <v>18108254.52</v>
      </c>
      <c r="Z1814" s="86"/>
      <c r="AA1814" s="82">
        <v>1262.7</v>
      </c>
      <c r="AB1814" s="86">
        <v>-0.17</v>
      </c>
      <c r="AC1814" s="86">
        <v>32817117.5</v>
      </c>
      <c r="AD1814" s="86">
        <v>32817117.5</v>
      </c>
      <c r="AE1814" s="86">
        <v>0</v>
      </c>
      <c r="AF1814" s="86">
        <v>14708862.98</v>
      </c>
      <c r="AG1814" s="86">
        <v>14766139.98</v>
      </c>
      <c r="AH1814" s="86">
        <v>-57277</v>
      </c>
      <c r="AI1814" s="86"/>
      <c r="AJ1814" s="86">
        <v>7219979617.0600004</v>
      </c>
      <c r="AK1814" s="82">
        <v>0.45450000000000002</v>
      </c>
      <c r="AL1814" s="82" t="s">
        <v>8452</v>
      </c>
      <c r="AM1814" s="82" t="s">
        <v>4979</v>
      </c>
      <c r="AN1814" s="82">
        <v>73282</v>
      </c>
      <c r="AO1814" s="82" t="s">
        <v>5006</v>
      </c>
      <c r="AP1814" s="82"/>
      <c r="AQ1814" s="83">
        <v>45688</v>
      </c>
      <c r="AR1814" s="83"/>
      <c r="AS1814" s="82">
        <v>0</v>
      </c>
      <c r="AT1814" s="82"/>
      <c r="AU1814" s="83">
        <v>45777</v>
      </c>
      <c r="AV1814" s="82" t="s">
        <v>4979</v>
      </c>
      <c r="AW1814" s="82">
        <v>1</v>
      </c>
      <c r="AX1814" s="83"/>
      <c r="AY1814" s="82" t="s">
        <v>4963</v>
      </c>
      <c r="AZ1814" s="82">
        <v>1</v>
      </c>
      <c r="BA1814" s="82"/>
      <c r="BB1814" s="82"/>
      <c r="BC1814" s="87"/>
      <c r="BD1814" s="87"/>
      <c r="BE1814" s="87"/>
      <c r="BF1814" s="87"/>
      <c r="BG1814" s="82" t="s">
        <v>4888</v>
      </c>
      <c r="BH1814" s="82" t="s">
        <v>8997</v>
      </c>
      <c r="BI1814" s="82"/>
      <c r="BJ1814" s="82"/>
      <c r="BK1814" s="82"/>
      <c r="BL1814" s="86">
        <v>32817117.5</v>
      </c>
      <c r="BM1814" s="82">
        <v>0.45450000000000002</v>
      </c>
      <c r="BN1814" s="82" t="s">
        <v>4980</v>
      </c>
      <c r="BO1814" s="82"/>
      <c r="BP1814" s="88"/>
      <c r="BQ1814" s="88"/>
      <c r="BR1814" s="88"/>
      <c r="BS1814" s="82"/>
      <c r="BT1814" s="85"/>
    </row>
    <row r="1815" spans="1:72" hidden="1">
      <c r="A1815" s="82" t="s">
        <v>5181</v>
      </c>
      <c r="B1815" s="82" t="s">
        <v>5182</v>
      </c>
      <c r="C1815" s="82" t="s">
        <v>1073</v>
      </c>
      <c r="D1815" s="82" t="s">
        <v>5327</v>
      </c>
      <c r="E1815" s="82" t="s">
        <v>8525</v>
      </c>
      <c r="F1815" s="82" t="s">
        <v>4978</v>
      </c>
      <c r="G1815" s="83"/>
      <c r="H1815" s="84">
        <v>20863</v>
      </c>
      <c r="I1815" s="85"/>
      <c r="J1815" s="82">
        <v>2737.5</v>
      </c>
      <c r="K1815" s="86">
        <v>0</v>
      </c>
      <c r="L1815" s="82"/>
      <c r="M1815" s="82"/>
      <c r="N1815" s="82"/>
      <c r="O1815" s="82"/>
      <c r="P1815" s="82" t="s">
        <v>5019</v>
      </c>
      <c r="Q1815" s="86"/>
      <c r="R1815" s="82">
        <v>0</v>
      </c>
      <c r="S1815" s="86">
        <v>41726</v>
      </c>
      <c r="T1815" s="83">
        <v>45777</v>
      </c>
      <c r="U1815" s="82">
        <v>100</v>
      </c>
      <c r="V1815" s="82">
        <v>6581</v>
      </c>
      <c r="W1815" s="82" t="s">
        <v>4961</v>
      </c>
      <c r="X1815" s="82">
        <v>1315.1034</v>
      </c>
      <c r="Y1815" s="86">
        <v>27437003.07</v>
      </c>
      <c r="Z1815" s="86"/>
      <c r="AA1815" s="82">
        <v>2745.7</v>
      </c>
      <c r="AB1815" s="86">
        <v>-0.3</v>
      </c>
      <c r="AC1815" s="86">
        <v>57112462.5</v>
      </c>
      <c r="AD1815" s="86">
        <v>57112462.5</v>
      </c>
      <c r="AE1815" s="86">
        <v>0</v>
      </c>
      <c r="AF1815" s="86">
        <v>29675459.43</v>
      </c>
      <c r="AG1815" s="86">
        <v>29846536.030000001</v>
      </c>
      <c r="AH1815" s="86">
        <v>-171076.6</v>
      </c>
      <c r="AI1815" s="86"/>
      <c r="AJ1815" s="86">
        <v>7219979617.0600004</v>
      </c>
      <c r="AK1815" s="82">
        <v>0.79100000000000004</v>
      </c>
      <c r="AL1815" s="82" t="s">
        <v>8527</v>
      </c>
      <c r="AM1815" s="82" t="s">
        <v>4979</v>
      </c>
      <c r="AN1815" s="82">
        <v>6808</v>
      </c>
      <c r="AO1815" s="82" t="s">
        <v>5019</v>
      </c>
      <c r="AP1815" s="82"/>
      <c r="AQ1815" s="83">
        <v>45509</v>
      </c>
      <c r="AR1815" s="83"/>
      <c r="AS1815" s="82">
        <v>0</v>
      </c>
      <c r="AT1815" s="82"/>
      <c r="AU1815" s="83">
        <v>45777</v>
      </c>
      <c r="AV1815" s="82" t="s">
        <v>4979</v>
      </c>
      <c r="AW1815" s="82">
        <v>2</v>
      </c>
      <c r="AX1815" s="83"/>
      <c r="AY1815" s="82" t="s">
        <v>4963</v>
      </c>
      <c r="AZ1815" s="82">
        <v>1</v>
      </c>
      <c r="BA1815" s="82"/>
      <c r="BB1815" s="82"/>
      <c r="BC1815" s="87"/>
      <c r="BD1815" s="87"/>
      <c r="BE1815" s="87"/>
      <c r="BF1815" s="87"/>
      <c r="BG1815" s="82" t="s">
        <v>4888</v>
      </c>
      <c r="BH1815" s="82" t="s">
        <v>8997</v>
      </c>
      <c r="BI1815" s="82"/>
      <c r="BJ1815" s="82"/>
      <c r="BK1815" s="82"/>
      <c r="BL1815" s="86">
        <v>57112462.5</v>
      </c>
      <c r="BM1815" s="82">
        <v>0.79100000000000004</v>
      </c>
      <c r="BN1815" s="82" t="s">
        <v>5020</v>
      </c>
      <c r="BO1815" s="82"/>
      <c r="BP1815" s="88"/>
      <c r="BQ1815" s="88"/>
      <c r="BR1815" s="88"/>
      <c r="BS1815" s="82"/>
      <c r="BT1815" s="85"/>
    </row>
    <row r="1816" spans="1:72" hidden="1">
      <c r="A1816" s="82" t="s">
        <v>5181</v>
      </c>
      <c r="B1816" s="82" t="s">
        <v>5182</v>
      </c>
      <c r="C1816" s="82" t="s">
        <v>1147</v>
      </c>
      <c r="D1816" s="82" t="s">
        <v>5380</v>
      </c>
      <c r="E1816" s="82" t="s">
        <v>8455</v>
      </c>
      <c r="F1816" s="82" t="s">
        <v>4978</v>
      </c>
      <c r="G1816" s="83"/>
      <c r="H1816" s="84">
        <v>13631</v>
      </c>
      <c r="I1816" s="85"/>
      <c r="J1816" s="82">
        <v>1601</v>
      </c>
      <c r="K1816" s="86">
        <v>0</v>
      </c>
      <c r="L1816" s="82"/>
      <c r="M1816" s="82"/>
      <c r="N1816" s="82"/>
      <c r="O1816" s="82"/>
      <c r="P1816" s="82" t="s">
        <v>8456</v>
      </c>
      <c r="Q1816" s="86"/>
      <c r="R1816" s="82">
        <v>0</v>
      </c>
      <c r="S1816" s="86">
        <v>13631</v>
      </c>
      <c r="T1816" s="83">
        <v>45777</v>
      </c>
      <c r="U1816" s="82">
        <v>100</v>
      </c>
      <c r="V1816" s="82">
        <v>16431</v>
      </c>
      <c r="W1816" s="82" t="s">
        <v>4961</v>
      </c>
      <c r="X1816" s="82">
        <v>624.02520000000004</v>
      </c>
      <c r="Y1816" s="86">
        <v>8506087.2300000004</v>
      </c>
      <c r="Z1816" s="86"/>
      <c r="AA1816" s="82">
        <v>1622.8</v>
      </c>
      <c r="AB1816" s="86">
        <v>-1.34</v>
      </c>
      <c r="AC1816" s="86">
        <v>21823231</v>
      </c>
      <c r="AD1816" s="86">
        <v>21823231</v>
      </c>
      <c r="AE1816" s="86">
        <v>0</v>
      </c>
      <c r="AF1816" s="86">
        <v>13317143.77</v>
      </c>
      <c r="AG1816" s="86">
        <v>13614299.57</v>
      </c>
      <c r="AH1816" s="86">
        <v>-297155.8</v>
      </c>
      <c r="AI1816" s="86"/>
      <c r="AJ1816" s="86">
        <v>7219979617.0600004</v>
      </c>
      <c r="AK1816" s="82">
        <v>0.30230000000000001</v>
      </c>
      <c r="AL1816" s="82" t="s">
        <v>8457</v>
      </c>
      <c r="AM1816" s="82" t="s">
        <v>4979</v>
      </c>
      <c r="AN1816" s="82">
        <v>6875</v>
      </c>
      <c r="AO1816" s="82" t="s">
        <v>4998</v>
      </c>
      <c r="AP1816" s="82"/>
      <c r="AQ1816" s="83">
        <v>45678</v>
      </c>
      <c r="AR1816" s="83"/>
      <c r="AS1816" s="82">
        <v>0</v>
      </c>
      <c r="AT1816" s="82"/>
      <c r="AU1816" s="83">
        <v>45777</v>
      </c>
      <c r="AV1816" s="82" t="s">
        <v>4979</v>
      </c>
      <c r="AW1816" s="82">
        <v>1</v>
      </c>
      <c r="AX1816" s="83"/>
      <c r="AY1816" s="82" t="s">
        <v>4963</v>
      </c>
      <c r="AZ1816" s="82">
        <v>1</v>
      </c>
      <c r="BA1816" s="82"/>
      <c r="BB1816" s="82"/>
      <c r="BC1816" s="87"/>
      <c r="BD1816" s="87"/>
      <c r="BE1816" s="87"/>
      <c r="BF1816" s="87"/>
      <c r="BG1816" s="82" t="s">
        <v>4888</v>
      </c>
      <c r="BH1816" s="82" t="s">
        <v>8997</v>
      </c>
      <c r="BI1816" s="82"/>
      <c r="BJ1816" s="82"/>
      <c r="BK1816" s="82"/>
      <c r="BL1816" s="86">
        <v>21823231</v>
      </c>
      <c r="BM1816" s="82">
        <v>0.30230000000000001</v>
      </c>
      <c r="BN1816" s="82" t="s">
        <v>4998</v>
      </c>
      <c r="BO1816" s="82"/>
      <c r="BP1816" s="88"/>
      <c r="BQ1816" s="88"/>
      <c r="BR1816" s="88"/>
      <c r="BS1816" s="82"/>
      <c r="BT1816" s="85"/>
    </row>
    <row r="1817" spans="1:72" hidden="1">
      <c r="A1817" s="82" t="s">
        <v>5181</v>
      </c>
      <c r="B1817" s="82" t="s">
        <v>5182</v>
      </c>
      <c r="C1817" s="82" t="s">
        <v>1158</v>
      </c>
      <c r="D1817" s="82" t="s">
        <v>3364</v>
      </c>
      <c r="E1817" s="82" t="s">
        <v>8528</v>
      </c>
      <c r="F1817" s="82" t="s">
        <v>4978</v>
      </c>
      <c r="G1817" s="83"/>
      <c r="H1817" s="84">
        <v>57659</v>
      </c>
      <c r="I1817" s="85"/>
      <c r="J1817" s="82">
        <v>1567.5</v>
      </c>
      <c r="K1817" s="86">
        <v>0</v>
      </c>
      <c r="L1817" s="82"/>
      <c r="M1817" s="82"/>
      <c r="N1817" s="82"/>
      <c r="O1817" s="82"/>
      <c r="P1817" s="82" t="s">
        <v>4981</v>
      </c>
      <c r="Q1817" s="86"/>
      <c r="R1817" s="82">
        <v>0</v>
      </c>
      <c r="S1817" s="86">
        <v>115318</v>
      </c>
      <c r="T1817" s="83">
        <v>45777</v>
      </c>
      <c r="U1817" s="82">
        <v>100</v>
      </c>
      <c r="V1817" s="82">
        <v>6592</v>
      </c>
      <c r="W1817" s="82" t="s">
        <v>4961</v>
      </c>
      <c r="X1817" s="82">
        <v>635.2586</v>
      </c>
      <c r="Y1817" s="86">
        <v>36628376.159999996</v>
      </c>
      <c r="Z1817" s="86"/>
      <c r="AA1817" s="82">
        <v>1569</v>
      </c>
      <c r="AB1817" s="86">
        <v>-0.1</v>
      </c>
      <c r="AC1817" s="86">
        <v>90380482.5</v>
      </c>
      <c r="AD1817" s="86">
        <v>90380482.5</v>
      </c>
      <c r="AE1817" s="86">
        <v>0</v>
      </c>
      <c r="AF1817" s="86">
        <v>53752106.340000004</v>
      </c>
      <c r="AG1817" s="86">
        <v>53838594.840000004</v>
      </c>
      <c r="AH1817" s="86">
        <v>-86488.5</v>
      </c>
      <c r="AI1817" s="86"/>
      <c r="AJ1817" s="86">
        <v>7219979617.0600004</v>
      </c>
      <c r="AK1817" s="82">
        <v>1.2518</v>
      </c>
      <c r="AL1817" s="82" t="s">
        <v>8529</v>
      </c>
      <c r="AM1817" s="82" t="s">
        <v>4979</v>
      </c>
      <c r="AN1817" s="82">
        <v>6883</v>
      </c>
      <c r="AO1817" s="82" t="s">
        <v>4982</v>
      </c>
      <c r="AP1817" s="82"/>
      <c r="AQ1817" s="83">
        <v>45772</v>
      </c>
      <c r="AR1817" s="83"/>
      <c r="AS1817" s="82">
        <v>0</v>
      </c>
      <c r="AT1817" s="82"/>
      <c r="AU1817" s="83">
        <v>45777</v>
      </c>
      <c r="AV1817" s="82" t="s">
        <v>4979</v>
      </c>
      <c r="AW1817" s="82">
        <v>2</v>
      </c>
      <c r="AX1817" s="83"/>
      <c r="AY1817" s="82" t="s">
        <v>4963</v>
      </c>
      <c r="AZ1817" s="82">
        <v>1</v>
      </c>
      <c r="BA1817" s="82"/>
      <c r="BB1817" s="82"/>
      <c r="BC1817" s="87"/>
      <c r="BD1817" s="87"/>
      <c r="BE1817" s="87"/>
      <c r="BF1817" s="87"/>
      <c r="BG1817" s="82" t="s">
        <v>4888</v>
      </c>
      <c r="BH1817" s="82" t="s">
        <v>8997</v>
      </c>
      <c r="BI1817" s="82"/>
      <c r="BJ1817" s="82"/>
      <c r="BK1817" s="82"/>
      <c r="BL1817" s="86">
        <v>90380482.5</v>
      </c>
      <c r="BM1817" s="82">
        <v>1.2518</v>
      </c>
      <c r="BN1817" s="82" t="s">
        <v>4983</v>
      </c>
      <c r="BO1817" s="82"/>
      <c r="BP1817" s="88"/>
      <c r="BQ1817" s="88"/>
      <c r="BR1817" s="88"/>
      <c r="BS1817" s="82"/>
      <c r="BT1817" s="85"/>
    </row>
    <row r="1818" spans="1:72" hidden="1">
      <c r="A1818" s="82" t="s">
        <v>5181</v>
      </c>
      <c r="B1818" s="82" t="s">
        <v>5182</v>
      </c>
      <c r="C1818" s="82" t="s">
        <v>1162</v>
      </c>
      <c r="D1818" s="82" t="s">
        <v>8326</v>
      </c>
      <c r="E1818" s="82" t="s">
        <v>8212</v>
      </c>
      <c r="F1818" s="82" t="s">
        <v>4978</v>
      </c>
      <c r="G1818" s="83"/>
      <c r="H1818" s="84">
        <v>413935</v>
      </c>
      <c r="I1818" s="85"/>
      <c r="J1818" s="82">
        <v>1925</v>
      </c>
      <c r="K1818" s="86">
        <v>0</v>
      </c>
      <c r="L1818" s="82"/>
      <c r="M1818" s="82"/>
      <c r="N1818" s="82"/>
      <c r="O1818" s="82"/>
      <c r="P1818" s="82" t="s">
        <v>4960</v>
      </c>
      <c r="Q1818" s="86"/>
      <c r="R1818" s="82">
        <v>0</v>
      </c>
      <c r="S1818" s="86">
        <v>413935</v>
      </c>
      <c r="T1818" s="83">
        <v>45777</v>
      </c>
      <c r="U1818" s="82">
        <v>100</v>
      </c>
      <c r="V1818" s="82">
        <v>6593</v>
      </c>
      <c r="W1818" s="82" t="s">
        <v>4961</v>
      </c>
      <c r="X1818" s="82">
        <v>850.18020000000001</v>
      </c>
      <c r="Y1818" s="86">
        <v>351919335.63</v>
      </c>
      <c r="Z1818" s="86"/>
      <c r="AA1818" s="82">
        <v>1908.8</v>
      </c>
      <c r="AB1818" s="86">
        <v>0.85</v>
      </c>
      <c r="AC1818" s="86">
        <v>796824875</v>
      </c>
      <c r="AD1818" s="86">
        <v>796824875</v>
      </c>
      <c r="AE1818" s="86">
        <v>0</v>
      </c>
      <c r="AF1818" s="86">
        <v>444905539.37</v>
      </c>
      <c r="AG1818" s="86">
        <v>438199792.37</v>
      </c>
      <c r="AH1818" s="86">
        <v>6705747</v>
      </c>
      <c r="AI1818" s="86"/>
      <c r="AJ1818" s="86">
        <v>7219979617.0600004</v>
      </c>
      <c r="AK1818" s="82">
        <v>11.0364</v>
      </c>
      <c r="AL1818" s="82" t="s">
        <v>8327</v>
      </c>
      <c r="AM1818" s="82" t="s">
        <v>4979</v>
      </c>
      <c r="AN1818" s="82">
        <v>6884</v>
      </c>
      <c r="AO1818" s="82" t="s">
        <v>4962</v>
      </c>
      <c r="AP1818" s="82"/>
      <c r="AQ1818" s="83">
        <v>45421</v>
      </c>
      <c r="AR1818" s="83"/>
      <c r="AS1818" s="82">
        <v>0</v>
      </c>
      <c r="AT1818" s="82"/>
      <c r="AU1818" s="83">
        <v>45777</v>
      </c>
      <c r="AV1818" s="82" t="s">
        <v>4979</v>
      </c>
      <c r="AW1818" s="82">
        <v>1</v>
      </c>
      <c r="AX1818" s="83"/>
      <c r="AY1818" s="82" t="s">
        <v>4963</v>
      </c>
      <c r="AZ1818" s="82">
        <v>1</v>
      </c>
      <c r="BA1818" s="82"/>
      <c r="BB1818" s="82"/>
      <c r="BC1818" s="87"/>
      <c r="BD1818" s="87"/>
      <c r="BE1818" s="87"/>
      <c r="BF1818" s="87"/>
      <c r="BG1818" s="82" t="s">
        <v>4888</v>
      </c>
      <c r="BH1818" s="82" t="s">
        <v>8997</v>
      </c>
      <c r="BI1818" s="82"/>
      <c r="BJ1818" s="82"/>
      <c r="BK1818" s="82"/>
      <c r="BL1818" s="86">
        <v>796824875</v>
      </c>
      <c r="BM1818" s="82">
        <v>11.0364</v>
      </c>
      <c r="BN1818" s="82" t="s">
        <v>4964</v>
      </c>
      <c r="BO1818" s="82"/>
      <c r="BP1818" s="88"/>
      <c r="BQ1818" s="88"/>
      <c r="BR1818" s="88"/>
      <c r="BS1818" s="82"/>
      <c r="BT1818" s="85"/>
    </row>
    <row r="1819" spans="1:72" hidden="1">
      <c r="A1819" s="82" t="s">
        <v>5181</v>
      </c>
      <c r="B1819" s="82" t="s">
        <v>5182</v>
      </c>
      <c r="C1819" s="82" t="s">
        <v>1164</v>
      </c>
      <c r="D1819" s="82" t="s">
        <v>8530</v>
      </c>
      <c r="E1819" s="82" t="s">
        <v>8531</v>
      </c>
      <c r="F1819" s="82" t="s">
        <v>4978</v>
      </c>
      <c r="G1819" s="83"/>
      <c r="H1819" s="84">
        <v>58359</v>
      </c>
      <c r="I1819" s="85"/>
      <c r="J1819" s="82">
        <v>743.7</v>
      </c>
      <c r="K1819" s="86">
        <v>0</v>
      </c>
      <c r="L1819" s="82"/>
      <c r="M1819" s="82"/>
      <c r="N1819" s="82"/>
      <c r="O1819" s="82"/>
      <c r="P1819" s="82" t="s">
        <v>8532</v>
      </c>
      <c r="Q1819" s="86"/>
      <c r="R1819" s="82">
        <v>0</v>
      </c>
      <c r="S1819" s="86">
        <v>583590</v>
      </c>
      <c r="T1819" s="83">
        <v>45777</v>
      </c>
      <c r="U1819" s="82">
        <v>100</v>
      </c>
      <c r="V1819" s="82">
        <v>85489</v>
      </c>
      <c r="W1819" s="82" t="s">
        <v>4961</v>
      </c>
      <c r="X1819" s="82">
        <v>543.87019999999995</v>
      </c>
      <c r="Y1819" s="86">
        <v>31739722.59</v>
      </c>
      <c r="Z1819" s="86"/>
      <c r="AA1819" s="82">
        <v>715.05</v>
      </c>
      <c r="AB1819" s="86">
        <v>4.01</v>
      </c>
      <c r="AC1819" s="86">
        <v>43401588.299999997</v>
      </c>
      <c r="AD1819" s="86">
        <v>43401588.299999997</v>
      </c>
      <c r="AE1819" s="86">
        <v>0</v>
      </c>
      <c r="AF1819" s="86">
        <v>11661865.710000001</v>
      </c>
      <c r="AG1819" s="86">
        <v>9989880.3599999994</v>
      </c>
      <c r="AH1819" s="86">
        <v>1671985.35</v>
      </c>
      <c r="AI1819" s="86"/>
      <c r="AJ1819" s="86">
        <v>7219979617.0600004</v>
      </c>
      <c r="AK1819" s="82">
        <v>0.60109999999999997</v>
      </c>
      <c r="AL1819" s="82" t="s">
        <v>8533</v>
      </c>
      <c r="AM1819" s="82" t="s">
        <v>4979</v>
      </c>
      <c r="AN1819" s="82">
        <v>783078</v>
      </c>
      <c r="AO1819" s="82" t="s">
        <v>8534</v>
      </c>
      <c r="AP1819" s="82"/>
      <c r="AQ1819" s="83">
        <v>45463</v>
      </c>
      <c r="AR1819" s="83"/>
      <c r="AS1819" s="82">
        <v>0</v>
      </c>
      <c r="AT1819" s="82"/>
      <c r="AU1819" s="83">
        <v>45777</v>
      </c>
      <c r="AV1819" s="82" t="s">
        <v>4979</v>
      </c>
      <c r="AW1819" s="82">
        <v>10</v>
      </c>
      <c r="AX1819" s="83"/>
      <c r="AY1819" s="82" t="s">
        <v>4963</v>
      </c>
      <c r="AZ1819" s="82">
        <v>1</v>
      </c>
      <c r="BA1819" s="82"/>
      <c r="BB1819" s="82"/>
      <c r="BC1819" s="87"/>
      <c r="BD1819" s="87"/>
      <c r="BE1819" s="87"/>
      <c r="BF1819" s="87"/>
      <c r="BG1819" s="82" t="s">
        <v>4888</v>
      </c>
      <c r="BH1819" s="82" t="s">
        <v>8997</v>
      </c>
      <c r="BI1819" s="82"/>
      <c r="BJ1819" s="82"/>
      <c r="BK1819" s="82"/>
      <c r="BL1819" s="86">
        <v>43401588.299999997</v>
      </c>
      <c r="BM1819" s="82">
        <v>0.60109999999999997</v>
      </c>
      <c r="BN1819" s="82" t="s">
        <v>4964</v>
      </c>
      <c r="BO1819" s="82"/>
      <c r="BP1819" s="88"/>
      <c r="BQ1819" s="88"/>
      <c r="BR1819" s="88"/>
      <c r="BS1819" s="82"/>
      <c r="BT1819" s="85"/>
    </row>
    <row r="1820" spans="1:72" hidden="1">
      <c r="A1820" s="82" t="s">
        <v>5181</v>
      </c>
      <c r="B1820" s="82" t="s">
        <v>5182</v>
      </c>
      <c r="C1820" s="82" t="s">
        <v>1176</v>
      </c>
      <c r="D1820" s="82" t="s">
        <v>5396</v>
      </c>
      <c r="E1820" s="82" t="s">
        <v>8535</v>
      </c>
      <c r="F1820" s="82" t="s">
        <v>4978</v>
      </c>
      <c r="G1820" s="83"/>
      <c r="H1820" s="84">
        <v>6985</v>
      </c>
      <c r="I1820" s="85"/>
      <c r="J1820" s="82">
        <v>3827.4</v>
      </c>
      <c r="K1820" s="86">
        <v>0</v>
      </c>
      <c r="L1820" s="82"/>
      <c r="M1820" s="82"/>
      <c r="N1820" s="82"/>
      <c r="O1820" s="82"/>
      <c r="P1820" s="82" t="s">
        <v>8536</v>
      </c>
      <c r="Q1820" s="86"/>
      <c r="R1820" s="82">
        <v>0</v>
      </c>
      <c r="S1820" s="86">
        <v>13970</v>
      </c>
      <c r="T1820" s="83">
        <v>45777</v>
      </c>
      <c r="U1820" s="82">
        <v>100</v>
      </c>
      <c r="V1820" s="82">
        <v>6598</v>
      </c>
      <c r="W1820" s="82" t="s">
        <v>4961</v>
      </c>
      <c r="X1820" s="82">
        <v>2800.0306999999998</v>
      </c>
      <c r="Y1820" s="86">
        <v>19558214.469999999</v>
      </c>
      <c r="Z1820" s="86"/>
      <c r="AA1820" s="82">
        <v>3852.7</v>
      </c>
      <c r="AB1820" s="86">
        <v>-0.66</v>
      </c>
      <c r="AC1820" s="86">
        <v>26734389</v>
      </c>
      <c r="AD1820" s="86">
        <v>26734389</v>
      </c>
      <c r="AE1820" s="86">
        <v>0</v>
      </c>
      <c r="AF1820" s="86">
        <v>7176174.5300000003</v>
      </c>
      <c r="AG1820" s="86">
        <v>7352895.0300000003</v>
      </c>
      <c r="AH1820" s="86">
        <v>-176720.5</v>
      </c>
      <c r="AI1820" s="86"/>
      <c r="AJ1820" s="86">
        <v>7219979617.0600004</v>
      </c>
      <c r="AK1820" s="82">
        <v>0.37030000000000002</v>
      </c>
      <c r="AL1820" s="82" t="s">
        <v>8537</v>
      </c>
      <c r="AM1820" s="82" t="s">
        <v>4979</v>
      </c>
      <c r="AN1820" s="82">
        <v>6894</v>
      </c>
      <c r="AO1820" s="82" t="s">
        <v>8339</v>
      </c>
      <c r="AP1820" s="82"/>
      <c r="AQ1820" s="83">
        <v>45699</v>
      </c>
      <c r="AR1820" s="83"/>
      <c r="AS1820" s="82">
        <v>0</v>
      </c>
      <c r="AT1820" s="82"/>
      <c r="AU1820" s="83">
        <v>45777</v>
      </c>
      <c r="AV1820" s="82" t="s">
        <v>4979</v>
      </c>
      <c r="AW1820" s="82">
        <v>2</v>
      </c>
      <c r="AX1820" s="83"/>
      <c r="AY1820" s="82" t="s">
        <v>4963</v>
      </c>
      <c r="AZ1820" s="82">
        <v>1</v>
      </c>
      <c r="BA1820" s="82"/>
      <c r="BB1820" s="82"/>
      <c r="BC1820" s="87"/>
      <c r="BD1820" s="87"/>
      <c r="BE1820" s="87"/>
      <c r="BF1820" s="87"/>
      <c r="BG1820" s="82" t="s">
        <v>4888</v>
      </c>
      <c r="BH1820" s="82" t="s">
        <v>8997</v>
      </c>
      <c r="BI1820" s="82"/>
      <c r="BJ1820" s="82"/>
      <c r="BK1820" s="82"/>
      <c r="BL1820" s="86">
        <v>26734389</v>
      </c>
      <c r="BM1820" s="82">
        <v>0.37030000000000002</v>
      </c>
      <c r="BN1820" s="82" t="s">
        <v>4984</v>
      </c>
      <c r="BO1820" s="82"/>
      <c r="BP1820" s="88"/>
      <c r="BQ1820" s="88"/>
      <c r="BR1820" s="88"/>
      <c r="BS1820" s="82"/>
      <c r="BT1820" s="85"/>
    </row>
    <row r="1821" spans="1:72" hidden="1">
      <c r="A1821" s="82" t="s">
        <v>5181</v>
      </c>
      <c r="B1821" s="82" t="s">
        <v>5182</v>
      </c>
      <c r="C1821" s="82" t="s">
        <v>1195</v>
      </c>
      <c r="D1821" s="82" t="s">
        <v>5365</v>
      </c>
      <c r="E1821" s="82" t="s">
        <v>8458</v>
      </c>
      <c r="F1821" s="82" t="s">
        <v>4978</v>
      </c>
      <c r="G1821" s="83"/>
      <c r="H1821" s="84">
        <v>79531</v>
      </c>
      <c r="I1821" s="85"/>
      <c r="J1821" s="82">
        <v>624.65</v>
      </c>
      <c r="K1821" s="86">
        <v>0</v>
      </c>
      <c r="L1821" s="82"/>
      <c r="M1821" s="82"/>
      <c r="N1821" s="82"/>
      <c r="O1821" s="82"/>
      <c r="P1821" s="82" t="s">
        <v>8459</v>
      </c>
      <c r="Q1821" s="86"/>
      <c r="R1821" s="82">
        <v>0</v>
      </c>
      <c r="S1821" s="86">
        <v>79531</v>
      </c>
      <c r="T1821" s="83">
        <v>45777</v>
      </c>
      <c r="U1821" s="82">
        <v>100</v>
      </c>
      <c r="V1821" s="82">
        <v>6602</v>
      </c>
      <c r="W1821" s="82" t="s">
        <v>4961</v>
      </c>
      <c r="X1821" s="82">
        <v>208.0891</v>
      </c>
      <c r="Y1821" s="86">
        <v>16549534.32</v>
      </c>
      <c r="Z1821" s="86"/>
      <c r="AA1821" s="82">
        <v>622.54999999999995</v>
      </c>
      <c r="AB1821" s="86">
        <v>0.34</v>
      </c>
      <c r="AC1821" s="86">
        <v>49679039.149999999</v>
      </c>
      <c r="AD1821" s="86">
        <v>49679039.149999999</v>
      </c>
      <c r="AE1821" s="86">
        <v>0</v>
      </c>
      <c r="AF1821" s="86">
        <v>33129504.829999998</v>
      </c>
      <c r="AG1821" s="86">
        <v>32962489.73</v>
      </c>
      <c r="AH1821" s="86">
        <v>167015.1</v>
      </c>
      <c r="AI1821" s="86"/>
      <c r="AJ1821" s="86">
        <v>7219979617.0600004</v>
      </c>
      <c r="AK1821" s="82">
        <v>0.68810000000000004</v>
      </c>
      <c r="AL1821" s="82" t="s">
        <v>8460</v>
      </c>
      <c r="AM1821" s="82" t="s">
        <v>4979</v>
      </c>
      <c r="AN1821" s="82">
        <v>6911</v>
      </c>
      <c r="AO1821" s="82" t="s">
        <v>8461</v>
      </c>
      <c r="AP1821" s="82"/>
      <c r="AQ1821" s="83">
        <v>45512</v>
      </c>
      <c r="AR1821" s="83"/>
      <c r="AS1821" s="82">
        <v>0</v>
      </c>
      <c r="AT1821" s="82"/>
      <c r="AU1821" s="83">
        <v>45777</v>
      </c>
      <c r="AV1821" s="82" t="s">
        <v>4979</v>
      </c>
      <c r="AW1821" s="82">
        <v>1</v>
      </c>
      <c r="AX1821" s="83"/>
      <c r="AY1821" s="82" t="s">
        <v>4963</v>
      </c>
      <c r="AZ1821" s="82">
        <v>1</v>
      </c>
      <c r="BA1821" s="82"/>
      <c r="BB1821" s="82"/>
      <c r="BC1821" s="87"/>
      <c r="BD1821" s="87"/>
      <c r="BE1821" s="87"/>
      <c r="BF1821" s="87"/>
      <c r="BG1821" s="82" t="s">
        <v>4888</v>
      </c>
      <c r="BH1821" s="82" t="s">
        <v>8997</v>
      </c>
      <c r="BI1821" s="82"/>
      <c r="BJ1821" s="82"/>
      <c r="BK1821" s="82"/>
      <c r="BL1821" s="86">
        <v>49679039.149999999</v>
      </c>
      <c r="BM1821" s="82">
        <v>0.68810000000000004</v>
      </c>
      <c r="BN1821" s="82" t="s">
        <v>8462</v>
      </c>
      <c r="BO1821" s="82"/>
      <c r="BP1821" s="88"/>
      <c r="BQ1821" s="88"/>
      <c r="BR1821" s="88"/>
      <c r="BS1821" s="82"/>
      <c r="BT1821" s="85"/>
    </row>
    <row r="1822" spans="1:72" hidden="1">
      <c r="A1822" s="82" t="s">
        <v>5181</v>
      </c>
      <c r="B1822" s="82" t="s">
        <v>5182</v>
      </c>
      <c r="C1822" s="82" t="s">
        <v>1130</v>
      </c>
      <c r="D1822" s="82" t="s">
        <v>3366</v>
      </c>
      <c r="E1822" s="82" t="s">
        <v>8815</v>
      </c>
      <c r="F1822" s="82" t="s">
        <v>4978</v>
      </c>
      <c r="G1822" s="83"/>
      <c r="H1822" s="84">
        <v>10435</v>
      </c>
      <c r="I1822" s="85"/>
      <c r="J1822" s="82">
        <v>4487.8999999999996</v>
      </c>
      <c r="K1822" s="86">
        <v>0</v>
      </c>
      <c r="L1822" s="82"/>
      <c r="M1822" s="82"/>
      <c r="N1822" s="82"/>
      <c r="O1822" s="82"/>
      <c r="P1822" s="82" t="s">
        <v>8436</v>
      </c>
      <c r="Q1822" s="86"/>
      <c r="R1822" s="82">
        <v>0</v>
      </c>
      <c r="S1822" s="86">
        <v>52175</v>
      </c>
      <c r="T1822" s="83">
        <v>45777</v>
      </c>
      <c r="U1822" s="82">
        <v>100</v>
      </c>
      <c r="V1822" s="82">
        <v>161974</v>
      </c>
      <c r="W1822" s="82" t="s">
        <v>4961</v>
      </c>
      <c r="X1822" s="82">
        <v>1390.0459000000001</v>
      </c>
      <c r="Y1822" s="86">
        <v>14505129.390000001</v>
      </c>
      <c r="Z1822" s="86"/>
      <c r="AA1822" s="82">
        <v>4609.3</v>
      </c>
      <c r="AB1822" s="86">
        <v>-2.63</v>
      </c>
      <c r="AC1822" s="86">
        <v>46831236.5</v>
      </c>
      <c r="AD1822" s="86">
        <v>46831236.5</v>
      </c>
      <c r="AE1822" s="86">
        <v>0</v>
      </c>
      <c r="AF1822" s="86">
        <v>32326107.109999999</v>
      </c>
      <c r="AG1822" s="86">
        <v>33592916.109999999</v>
      </c>
      <c r="AH1822" s="86">
        <v>-1266809</v>
      </c>
      <c r="AI1822" s="86"/>
      <c r="AJ1822" s="86">
        <v>7219979617.0600004</v>
      </c>
      <c r="AK1822" s="82">
        <v>0.64859999999999995</v>
      </c>
      <c r="AL1822" s="82" t="s">
        <v>8816</v>
      </c>
      <c r="AM1822" s="82" t="s">
        <v>4979</v>
      </c>
      <c r="AN1822" s="82">
        <v>786673</v>
      </c>
      <c r="AO1822" s="82" t="s">
        <v>8436</v>
      </c>
      <c r="AP1822" s="82"/>
      <c r="AQ1822" s="83">
        <v>45705</v>
      </c>
      <c r="AR1822" s="83"/>
      <c r="AS1822" s="82">
        <v>0</v>
      </c>
      <c r="AT1822" s="82"/>
      <c r="AU1822" s="83">
        <v>45777</v>
      </c>
      <c r="AV1822" s="82" t="s">
        <v>4979</v>
      </c>
      <c r="AW1822" s="82">
        <v>5</v>
      </c>
      <c r="AX1822" s="83"/>
      <c r="AY1822" s="82" t="s">
        <v>4963</v>
      </c>
      <c r="AZ1822" s="82">
        <v>1</v>
      </c>
      <c r="BA1822" s="82"/>
      <c r="BB1822" s="82"/>
      <c r="BC1822" s="87"/>
      <c r="BD1822" s="87"/>
      <c r="BE1822" s="87"/>
      <c r="BF1822" s="87"/>
      <c r="BG1822" s="82" t="s">
        <v>4888</v>
      </c>
      <c r="BH1822" s="82" t="s">
        <v>8997</v>
      </c>
      <c r="BI1822" s="82"/>
      <c r="BJ1822" s="82"/>
      <c r="BK1822" s="82"/>
      <c r="BL1822" s="86">
        <v>46831236.5</v>
      </c>
      <c r="BM1822" s="82">
        <v>0.64859999999999995</v>
      </c>
      <c r="BN1822" s="82" t="s">
        <v>5002</v>
      </c>
      <c r="BO1822" s="82"/>
      <c r="BP1822" s="88"/>
      <c r="BQ1822" s="88"/>
      <c r="BR1822" s="88"/>
      <c r="BS1822" s="82"/>
      <c r="BT1822" s="85"/>
    </row>
    <row r="1823" spans="1:72" hidden="1">
      <c r="A1823" s="82" t="s">
        <v>5181</v>
      </c>
      <c r="B1823" s="82" t="s">
        <v>5182</v>
      </c>
      <c r="C1823" s="82" t="s">
        <v>1208</v>
      </c>
      <c r="D1823" s="82" t="s">
        <v>5263</v>
      </c>
      <c r="E1823" s="82" t="s">
        <v>8328</v>
      </c>
      <c r="F1823" s="82" t="s">
        <v>4978</v>
      </c>
      <c r="G1823" s="83"/>
      <c r="H1823" s="84">
        <v>47968</v>
      </c>
      <c r="I1823" s="85"/>
      <c r="J1823" s="82">
        <v>2342.1</v>
      </c>
      <c r="K1823" s="86">
        <v>0</v>
      </c>
      <c r="L1823" s="82"/>
      <c r="M1823" s="82"/>
      <c r="N1823" s="82"/>
      <c r="O1823" s="82"/>
      <c r="P1823" s="82" t="s">
        <v>8329</v>
      </c>
      <c r="Q1823" s="86"/>
      <c r="R1823" s="82">
        <v>0</v>
      </c>
      <c r="S1823" s="86">
        <v>47968</v>
      </c>
      <c r="T1823" s="83">
        <v>45777</v>
      </c>
      <c r="U1823" s="82">
        <v>100</v>
      </c>
      <c r="V1823" s="82">
        <v>6607</v>
      </c>
      <c r="W1823" s="82" t="s">
        <v>4961</v>
      </c>
      <c r="X1823" s="82">
        <v>1444.0812000000001</v>
      </c>
      <c r="Y1823" s="86">
        <v>69269686.890000001</v>
      </c>
      <c r="Z1823" s="86"/>
      <c r="AA1823" s="82">
        <v>2321.6999999999998</v>
      </c>
      <c r="AB1823" s="86">
        <v>0.88</v>
      </c>
      <c r="AC1823" s="86">
        <v>112345852.8</v>
      </c>
      <c r="AD1823" s="86">
        <v>112345852.8</v>
      </c>
      <c r="AE1823" s="86">
        <v>0</v>
      </c>
      <c r="AF1823" s="86">
        <v>43076165.909999996</v>
      </c>
      <c r="AG1823" s="86">
        <v>42097618.710000001</v>
      </c>
      <c r="AH1823" s="86">
        <v>978547.19999999995</v>
      </c>
      <c r="AI1823" s="86"/>
      <c r="AJ1823" s="86">
        <v>7219979617.0600004</v>
      </c>
      <c r="AK1823" s="82">
        <v>1.556</v>
      </c>
      <c r="AL1823" s="82" t="s">
        <v>8330</v>
      </c>
      <c r="AM1823" s="82" t="s">
        <v>4979</v>
      </c>
      <c r="AN1823" s="82">
        <v>6926</v>
      </c>
      <c r="AO1823" s="82" t="s">
        <v>8329</v>
      </c>
      <c r="AP1823" s="82"/>
      <c r="AQ1823" s="83">
        <v>45601</v>
      </c>
      <c r="AR1823" s="83"/>
      <c r="AS1823" s="82">
        <v>0</v>
      </c>
      <c r="AT1823" s="82"/>
      <c r="AU1823" s="83">
        <v>45777</v>
      </c>
      <c r="AV1823" s="82" t="s">
        <v>4979</v>
      </c>
      <c r="AW1823" s="82">
        <v>1</v>
      </c>
      <c r="AX1823" s="83"/>
      <c r="AY1823" s="82" t="s">
        <v>4963</v>
      </c>
      <c r="AZ1823" s="82">
        <v>1</v>
      </c>
      <c r="BA1823" s="82"/>
      <c r="BB1823" s="82"/>
      <c r="BC1823" s="87"/>
      <c r="BD1823" s="87"/>
      <c r="BE1823" s="87"/>
      <c r="BF1823" s="87"/>
      <c r="BG1823" s="82" t="s">
        <v>4888</v>
      </c>
      <c r="BH1823" s="82" t="s">
        <v>8997</v>
      </c>
      <c r="BI1823" s="82"/>
      <c r="BJ1823" s="82"/>
      <c r="BK1823" s="82"/>
      <c r="BL1823" s="86">
        <v>112345852.8</v>
      </c>
      <c r="BM1823" s="82">
        <v>1.556</v>
      </c>
      <c r="BN1823" s="82" t="s">
        <v>4980</v>
      </c>
      <c r="BO1823" s="82"/>
      <c r="BP1823" s="88"/>
      <c r="BQ1823" s="88"/>
      <c r="BR1823" s="88"/>
      <c r="BS1823" s="82"/>
      <c r="BT1823" s="85"/>
    </row>
    <row r="1824" spans="1:72" hidden="1">
      <c r="A1824" s="82" t="s">
        <v>5181</v>
      </c>
      <c r="B1824" s="82" t="s">
        <v>5182</v>
      </c>
      <c r="C1824" s="82" t="s">
        <v>12345</v>
      </c>
      <c r="D1824" s="82" t="s">
        <v>12344</v>
      </c>
      <c r="E1824" s="82" t="s">
        <v>21634</v>
      </c>
      <c r="F1824" s="82" t="s">
        <v>4978</v>
      </c>
      <c r="G1824" s="83"/>
      <c r="H1824" s="84">
        <v>6394</v>
      </c>
      <c r="I1824" s="85"/>
      <c r="J1824" s="82">
        <v>1707.6</v>
      </c>
      <c r="K1824" s="86">
        <v>0</v>
      </c>
      <c r="L1824" s="82"/>
      <c r="M1824" s="82"/>
      <c r="N1824" s="82"/>
      <c r="O1824" s="82"/>
      <c r="P1824" s="82" t="s">
        <v>8337</v>
      </c>
      <c r="Q1824" s="86"/>
      <c r="R1824" s="82">
        <v>0</v>
      </c>
      <c r="S1824" s="86">
        <v>63940</v>
      </c>
      <c r="T1824" s="83">
        <v>45777</v>
      </c>
      <c r="U1824" s="82">
        <v>100</v>
      </c>
      <c r="V1824" s="82">
        <v>175828</v>
      </c>
      <c r="W1824" s="82" t="s">
        <v>4961</v>
      </c>
      <c r="X1824" s="82">
        <v>1738.8253</v>
      </c>
      <c r="Y1824" s="86">
        <v>11118049</v>
      </c>
      <c r="Z1824" s="86"/>
      <c r="AA1824" s="82">
        <v>1676.6</v>
      </c>
      <c r="AB1824" s="86">
        <v>1.85</v>
      </c>
      <c r="AC1824" s="86">
        <v>10918394.4</v>
      </c>
      <c r="AD1824" s="86">
        <v>10918394.4</v>
      </c>
      <c r="AE1824" s="86">
        <v>0</v>
      </c>
      <c r="AF1824" s="86">
        <v>-199654.6</v>
      </c>
      <c r="AG1824" s="86">
        <v>-397868.6</v>
      </c>
      <c r="AH1824" s="86">
        <v>198214</v>
      </c>
      <c r="AI1824" s="86"/>
      <c r="AJ1824" s="86">
        <v>7219979617.0600004</v>
      </c>
      <c r="AK1824" s="82">
        <v>0.1512</v>
      </c>
      <c r="AL1824" s="82" t="s">
        <v>21635</v>
      </c>
      <c r="AM1824" s="82" t="s">
        <v>4979</v>
      </c>
      <c r="AN1824" s="82">
        <v>799748</v>
      </c>
      <c r="AO1824" s="82" t="s">
        <v>8339</v>
      </c>
      <c r="AP1824" s="82"/>
      <c r="AQ1824" s="83"/>
      <c r="AR1824" s="83"/>
      <c r="AS1824" s="82">
        <v>0</v>
      </c>
      <c r="AT1824" s="82"/>
      <c r="AU1824" s="83">
        <v>45777</v>
      </c>
      <c r="AV1824" s="82" t="s">
        <v>4979</v>
      </c>
      <c r="AW1824" s="82">
        <v>10</v>
      </c>
      <c r="AX1824" s="83"/>
      <c r="AY1824" s="82" t="s">
        <v>4963</v>
      </c>
      <c r="AZ1824" s="82">
        <v>1</v>
      </c>
      <c r="BA1824" s="82"/>
      <c r="BB1824" s="82"/>
      <c r="BC1824" s="87"/>
      <c r="BD1824" s="87"/>
      <c r="BE1824" s="87"/>
      <c r="BF1824" s="87"/>
      <c r="BG1824" s="82" t="s">
        <v>4888</v>
      </c>
      <c r="BH1824" s="82" t="s">
        <v>8997</v>
      </c>
      <c r="BI1824" s="82"/>
      <c r="BJ1824" s="82"/>
      <c r="BK1824" s="82"/>
      <c r="BL1824" s="86">
        <v>10918394.4</v>
      </c>
      <c r="BM1824" s="82">
        <v>0.1512</v>
      </c>
      <c r="BN1824" s="82" t="s">
        <v>4984</v>
      </c>
      <c r="BO1824" s="82"/>
      <c r="BP1824" s="88"/>
      <c r="BQ1824" s="88"/>
      <c r="BR1824" s="88"/>
      <c r="BS1824" s="82"/>
      <c r="BT1824" s="85"/>
    </row>
    <row r="1825" spans="1:72" hidden="1">
      <c r="A1825" s="82" t="s">
        <v>5181</v>
      </c>
      <c r="B1825" s="82" t="s">
        <v>5182</v>
      </c>
      <c r="C1825" s="82" t="s">
        <v>1268</v>
      </c>
      <c r="D1825" s="82" t="s">
        <v>5255</v>
      </c>
      <c r="E1825" s="82" t="s">
        <v>8275</v>
      </c>
      <c r="F1825" s="82" t="s">
        <v>4978</v>
      </c>
      <c r="G1825" s="83"/>
      <c r="H1825" s="84">
        <v>383719</v>
      </c>
      <c r="I1825" s="85"/>
      <c r="J1825" s="82">
        <v>1427</v>
      </c>
      <c r="K1825" s="86">
        <v>0</v>
      </c>
      <c r="L1825" s="82"/>
      <c r="M1825" s="82"/>
      <c r="N1825" s="82"/>
      <c r="O1825" s="82"/>
      <c r="P1825" s="82" t="s">
        <v>4960</v>
      </c>
      <c r="Q1825" s="86"/>
      <c r="R1825" s="82">
        <v>0</v>
      </c>
      <c r="S1825" s="86">
        <v>767438</v>
      </c>
      <c r="T1825" s="83">
        <v>45777</v>
      </c>
      <c r="U1825" s="82">
        <v>100</v>
      </c>
      <c r="V1825" s="82">
        <v>6616</v>
      </c>
      <c r="W1825" s="82" t="s">
        <v>4961</v>
      </c>
      <c r="X1825" s="82">
        <v>402.48739999999998</v>
      </c>
      <c r="Y1825" s="86">
        <v>154442052.22999999</v>
      </c>
      <c r="Z1825" s="86"/>
      <c r="AA1825" s="82">
        <v>1429.8</v>
      </c>
      <c r="AB1825" s="86">
        <v>-0.2</v>
      </c>
      <c r="AC1825" s="86">
        <v>547567013</v>
      </c>
      <c r="AD1825" s="86">
        <v>547567013</v>
      </c>
      <c r="AE1825" s="86">
        <v>0</v>
      </c>
      <c r="AF1825" s="86">
        <v>393124960.76999998</v>
      </c>
      <c r="AG1825" s="86">
        <v>394199373.97000003</v>
      </c>
      <c r="AH1825" s="86">
        <v>-1074413.2</v>
      </c>
      <c r="AI1825" s="86"/>
      <c r="AJ1825" s="86">
        <v>7219979617.0600004</v>
      </c>
      <c r="AK1825" s="82">
        <v>7.5841000000000003</v>
      </c>
      <c r="AL1825" s="82" t="s">
        <v>8331</v>
      </c>
      <c r="AM1825" s="82" t="s">
        <v>4979</v>
      </c>
      <c r="AN1825" s="82">
        <v>6960</v>
      </c>
      <c r="AO1825" s="82" t="s">
        <v>4962</v>
      </c>
      <c r="AP1825" s="82"/>
      <c r="AQ1825" s="83">
        <v>45513</v>
      </c>
      <c r="AR1825" s="83"/>
      <c r="AS1825" s="82">
        <v>0</v>
      </c>
      <c r="AT1825" s="82"/>
      <c r="AU1825" s="83">
        <v>45777</v>
      </c>
      <c r="AV1825" s="82" t="s">
        <v>4979</v>
      </c>
      <c r="AW1825" s="82">
        <v>2</v>
      </c>
      <c r="AX1825" s="83"/>
      <c r="AY1825" s="82" t="s">
        <v>4963</v>
      </c>
      <c r="AZ1825" s="82">
        <v>1</v>
      </c>
      <c r="BA1825" s="82"/>
      <c r="BB1825" s="82"/>
      <c r="BC1825" s="87"/>
      <c r="BD1825" s="87"/>
      <c r="BE1825" s="87"/>
      <c r="BF1825" s="87"/>
      <c r="BG1825" s="82" t="s">
        <v>4888</v>
      </c>
      <c r="BH1825" s="82" t="s">
        <v>8997</v>
      </c>
      <c r="BI1825" s="82"/>
      <c r="BJ1825" s="82"/>
      <c r="BK1825" s="82"/>
      <c r="BL1825" s="86">
        <v>547567013</v>
      </c>
      <c r="BM1825" s="82">
        <v>7.5841000000000003</v>
      </c>
      <c r="BN1825" s="82" t="s">
        <v>4964</v>
      </c>
      <c r="BO1825" s="82"/>
      <c r="BP1825" s="88"/>
      <c r="BQ1825" s="88"/>
      <c r="BR1825" s="88"/>
      <c r="BS1825" s="82"/>
      <c r="BT1825" s="85"/>
    </row>
    <row r="1826" spans="1:72" hidden="1">
      <c r="A1826" s="82" t="s">
        <v>5181</v>
      </c>
      <c r="B1826" s="82" t="s">
        <v>5182</v>
      </c>
      <c r="C1826" s="82" t="s">
        <v>1269</v>
      </c>
      <c r="D1826" s="82" t="s">
        <v>8982</v>
      </c>
      <c r="E1826" s="82" t="s">
        <v>8983</v>
      </c>
      <c r="F1826" s="82" t="s">
        <v>4978</v>
      </c>
      <c r="G1826" s="83"/>
      <c r="H1826" s="84">
        <v>13198</v>
      </c>
      <c r="I1826" s="85"/>
      <c r="J1826" s="82">
        <v>1876.5</v>
      </c>
      <c r="K1826" s="86">
        <v>0</v>
      </c>
      <c r="L1826" s="82"/>
      <c r="M1826" s="82"/>
      <c r="N1826" s="82"/>
      <c r="O1826" s="82"/>
      <c r="P1826" s="82" t="s">
        <v>8941</v>
      </c>
      <c r="Q1826" s="86"/>
      <c r="R1826" s="82">
        <v>0</v>
      </c>
      <c r="S1826" s="86">
        <v>131980</v>
      </c>
      <c r="T1826" s="83">
        <v>45777</v>
      </c>
      <c r="U1826" s="82">
        <v>100</v>
      </c>
      <c r="V1826" s="82">
        <v>82871</v>
      </c>
      <c r="W1826" s="82" t="s">
        <v>4961</v>
      </c>
      <c r="X1826" s="82">
        <v>1148.1295</v>
      </c>
      <c r="Y1826" s="86">
        <v>15153013.460000001</v>
      </c>
      <c r="Z1826" s="86"/>
      <c r="AA1826" s="82">
        <v>1856.1</v>
      </c>
      <c r="AB1826" s="86">
        <v>1.1000000000000001</v>
      </c>
      <c r="AC1826" s="86">
        <v>24766047</v>
      </c>
      <c r="AD1826" s="86">
        <v>24766047</v>
      </c>
      <c r="AE1826" s="86">
        <v>0</v>
      </c>
      <c r="AF1826" s="86">
        <v>9613033.5399999991</v>
      </c>
      <c r="AG1826" s="86">
        <v>9343794.3399999999</v>
      </c>
      <c r="AH1826" s="86">
        <v>269239.2</v>
      </c>
      <c r="AI1826" s="86"/>
      <c r="AJ1826" s="86">
        <v>7219979617.0600004</v>
      </c>
      <c r="AK1826" s="82">
        <v>0.34300000000000003</v>
      </c>
      <c r="AL1826" s="82" t="s">
        <v>8984</v>
      </c>
      <c r="AM1826" s="82" t="s">
        <v>4979</v>
      </c>
      <c r="AN1826" s="82">
        <v>782564</v>
      </c>
      <c r="AO1826" s="82" t="s">
        <v>8534</v>
      </c>
      <c r="AP1826" s="82"/>
      <c r="AQ1826" s="83">
        <v>45590</v>
      </c>
      <c r="AR1826" s="83"/>
      <c r="AS1826" s="82">
        <v>0</v>
      </c>
      <c r="AT1826" s="82"/>
      <c r="AU1826" s="83">
        <v>45777</v>
      </c>
      <c r="AV1826" s="82" t="s">
        <v>4979</v>
      </c>
      <c r="AW1826" s="82">
        <v>10</v>
      </c>
      <c r="AX1826" s="83"/>
      <c r="AY1826" s="82" t="s">
        <v>4963</v>
      </c>
      <c r="AZ1826" s="82">
        <v>1</v>
      </c>
      <c r="BA1826" s="82"/>
      <c r="BB1826" s="82"/>
      <c r="BC1826" s="87"/>
      <c r="BD1826" s="87"/>
      <c r="BE1826" s="87"/>
      <c r="BF1826" s="87"/>
      <c r="BG1826" s="82" t="s">
        <v>4888</v>
      </c>
      <c r="BH1826" s="82" t="s">
        <v>8997</v>
      </c>
      <c r="BI1826" s="82"/>
      <c r="BJ1826" s="82"/>
      <c r="BK1826" s="82"/>
      <c r="BL1826" s="86">
        <v>24766047</v>
      </c>
      <c r="BM1826" s="82">
        <v>0.34300000000000003</v>
      </c>
      <c r="BN1826" s="82" t="s">
        <v>4964</v>
      </c>
      <c r="BO1826" s="82"/>
      <c r="BP1826" s="88"/>
      <c r="BQ1826" s="88"/>
      <c r="BR1826" s="88"/>
      <c r="BS1826" s="82"/>
      <c r="BT1826" s="85"/>
    </row>
    <row r="1827" spans="1:72" hidden="1">
      <c r="A1827" s="82" t="s">
        <v>5181</v>
      </c>
      <c r="B1827" s="82" t="s">
        <v>5182</v>
      </c>
      <c r="C1827" s="82" t="s">
        <v>1271</v>
      </c>
      <c r="D1827" s="82" t="s">
        <v>8538</v>
      </c>
      <c r="E1827" s="82" t="s">
        <v>8539</v>
      </c>
      <c r="F1827" s="82" t="s">
        <v>4978</v>
      </c>
      <c r="G1827" s="83"/>
      <c r="H1827" s="84">
        <v>21022</v>
      </c>
      <c r="I1827" s="85"/>
      <c r="J1827" s="82">
        <v>614.35</v>
      </c>
      <c r="K1827" s="86">
        <v>0</v>
      </c>
      <c r="L1827" s="82"/>
      <c r="M1827" s="82"/>
      <c r="N1827" s="82"/>
      <c r="O1827" s="82"/>
      <c r="P1827" s="82" t="s">
        <v>8532</v>
      </c>
      <c r="Q1827" s="86"/>
      <c r="R1827" s="82">
        <v>0</v>
      </c>
      <c r="S1827" s="86">
        <v>210220</v>
      </c>
      <c r="T1827" s="83">
        <v>45777</v>
      </c>
      <c r="U1827" s="82">
        <v>100</v>
      </c>
      <c r="V1827" s="82">
        <v>68336</v>
      </c>
      <c r="W1827" s="82" t="s">
        <v>4961</v>
      </c>
      <c r="X1827" s="82">
        <v>435.23099999999999</v>
      </c>
      <c r="Y1827" s="86">
        <v>9149425.8200000003</v>
      </c>
      <c r="Z1827" s="86"/>
      <c r="AA1827" s="82">
        <v>605.25</v>
      </c>
      <c r="AB1827" s="86">
        <v>1.5</v>
      </c>
      <c r="AC1827" s="86">
        <v>12914865.699999999</v>
      </c>
      <c r="AD1827" s="86">
        <v>12914865.699999999</v>
      </c>
      <c r="AE1827" s="86">
        <v>0</v>
      </c>
      <c r="AF1827" s="86">
        <v>3765439.88</v>
      </c>
      <c r="AG1827" s="86">
        <v>3574139.68</v>
      </c>
      <c r="AH1827" s="86">
        <v>191300.2</v>
      </c>
      <c r="AI1827" s="86"/>
      <c r="AJ1827" s="86">
        <v>7219979617.0600004</v>
      </c>
      <c r="AK1827" s="82">
        <v>0.1789</v>
      </c>
      <c r="AL1827" s="82" t="s">
        <v>8540</v>
      </c>
      <c r="AM1827" s="82" t="s">
        <v>4979</v>
      </c>
      <c r="AN1827" s="82">
        <v>6963</v>
      </c>
      <c r="AO1827" s="82" t="s">
        <v>8534</v>
      </c>
      <c r="AP1827" s="82"/>
      <c r="AQ1827" s="83">
        <v>45455</v>
      </c>
      <c r="AR1827" s="83"/>
      <c r="AS1827" s="82">
        <v>0</v>
      </c>
      <c r="AT1827" s="82"/>
      <c r="AU1827" s="83">
        <v>45777</v>
      </c>
      <c r="AV1827" s="82" t="s">
        <v>4979</v>
      </c>
      <c r="AW1827" s="82">
        <v>10</v>
      </c>
      <c r="AX1827" s="83"/>
      <c r="AY1827" s="82" t="s">
        <v>4963</v>
      </c>
      <c r="AZ1827" s="82">
        <v>1</v>
      </c>
      <c r="BA1827" s="82"/>
      <c r="BB1827" s="82"/>
      <c r="BC1827" s="87"/>
      <c r="BD1827" s="87"/>
      <c r="BE1827" s="87"/>
      <c r="BF1827" s="87"/>
      <c r="BG1827" s="82" t="s">
        <v>4888</v>
      </c>
      <c r="BH1827" s="82" t="s">
        <v>8997</v>
      </c>
      <c r="BI1827" s="82"/>
      <c r="BJ1827" s="82"/>
      <c r="BK1827" s="82"/>
      <c r="BL1827" s="86">
        <v>12914865.699999999</v>
      </c>
      <c r="BM1827" s="82">
        <v>0.1789</v>
      </c>
      <c r="BN1827" s="82" t="s">
        <v>4964</v>
      </c>
      <c r="BO1827" s="82"/>
      <c r="BP1827" s="88"/>
      <c r="BQ1827" s="88"/>
      <c r="BR1827" s="88"/>
      <c r="BS1827" s="82"/>
      <c r="BT1827" s="85"/>
    </row>
    <row r="1828" spans="1:72" hidden="1">
      <c r="A1828" s="82" t="s">
        <v>5181</v>
      </c>
      <c r="B1828" s="82" t="s">
        <v>5182</v>
      </c>
      <c r="C1828" s="82" t="s">
        <v>1400</v>
      </c>
      <c r="D1828" s="82" t="s">
        <v>8464</v>
      </c>
      <c r="E1828" s="82" t="s">
        <v>8465</v>
      </c>
      <c r="F1828" s="82" t="s">
        <v>4978</v>
      </c>
      <c r="G1828" s="83"/>
      <c r="H1828" s="84">
        <v>201442</v>
      </c>
      <c r="I1828" s="85"/>
      <c r="J1828" s="82">
        <v>137.86000000000001</v>
      </c>
      <c r="K1828" s="86">
        <v>0</v>
      </c>
      <c r="L1828" s="82"/>
      <c r="M1828" s="82"/>
      <c r="N1828" s="82"/>
      <c r="O1828" s="82"/>
      <c r="P1828" s="82" t="s">
        <v>8294</v>
      </c>
      <c r="Q1828" s="86"/>
      <c r="R1828" s="82">
        <v>0</v>
      </c>
      <c r="S1828" s="86">
        <v>2014420</v>
      </c>
      <c r="T1828" s="83">
        <v>45777</v>
      </c>
      <c r="U1828" s="82">
        <v>100</v>
      </c>
      <c r="V1828" s="82">
        <v>6630</v>
      </c>
      <c r="W1828" s="82" t="s">
        <v>4961</v>
      </c>
      <c r="X1828" s="82">
        <v>75.795900000000003</v>
      </c>
      <c r="Y1828" s="86">
        <v>15268485.529999999</v>
      </c>
      <c r="Z1828" s="86"/>
      <c r="AA1828" s="82">
        <v>135.78</v>
      </c>
      <c r="AB1828" s="86">
        <v>1.53</v>
      </c>
      <c r="AC1828" s="86">
        <v>27770794.120000001</v>
      </c>
      <c r="AD1828" s="86">
        <v>27770794.120000001</v>
      </c>
      <c r="AE1828" s="86">
        <v>0</v>
      </c>
      <c r="AF1828" s="86">
        <v>12502308.59</v>
      </c>
      <c r="AG1828" s="86">
        <v>12083309.23</v>
      </c>
      <c r="AH1828" s="86">
        <v>418999.36</v>
      </c>
      <c r="AI1828" s="86"/>
      <c r="AJ1828" s="86">
        <v>7219979617.0600004</v>
      </c>
      <c r="AK1828" s="82">
        <v>0.3846</v>
      </c>
      <c r="AL1828" s="82" t="s">
        <v>8466</v>
      </c>
      <c r="AM1828" s="82" t="s">
        <v>4979</v>
      </c>
      <c r="AN1828" s="82">
        <v>7041</v>
      </c>
      <c r="AO1828" s="82" t="s">
        <v>8295</v>
      </c>
      <c r="AP1828" s="82"/>
      <c r="AQ1828" s="83">
        <v>45484</v>
      </c>
      <c r="AR1828" s="83"/>
      <c r="AS1828" s="82">
        <v>0</v>
      </c>
      <c r="AT1828" s="82"/>
      <c r="AU1828" s="83">
        <v>45777</v>
      </c>
      <c r="AV1828" s="82" t="s">
        <v>4979</v>
      </c>
      <c r="AW1828" s="82">
        <v>10</v>
      </c>
      <c r="AX1828" s="83"/>
      <c r="AY1828" s="82" t="s">
        <v>4963</v>
      </c>
      <c r="AZ1828" s="82">
        <v>1</v>
      </c>
      <c r="BA1828" s="82"/>
      <c r="BB1828" s="82"/>
      <c r="BC1828" s="87"/>
      <c r="BD1828" s="87"/>
      <c r="BE1828" s="87"/>
      <c r="BF1828" s="87"/>
      <c r="BG1828" s="82" t="s">
        <v>4888</v>
      </c>
      <c r="BH1828" s="82" t="s">
        <v>8997</v>
      </c>
      <c r="BI1828" s="82"/>
      <c r="BJ1828" s="82"/>
      <c r="BK1828" s="82"/>
      <c r="BL1828" s="86">
        <v>27770794.120000001</v>
      </c>
      <c r="BM1828" s="82">
        <v>0.3846</v>
      </c>
      <c r="BN1828" s="82" t="s">
        <v>4975</v>
      </c>
      <c r="BO1828" s="82"/>
      <c r="BP1828" s="88"/>
      <c r="BQ1828" s="88"/>
      <c r="BR1828" s="88"/>
      <c r="BS1828" s="82"/>
      <c r="BT1828" s="85"/>
    </row>
    <row r="1829" spans="1:72" hidden="1">
      <c r="A1829" s="82" t="s">
        <v>5181</v>
      </c>
      <c r="B1829" s="82" t="s">
        <v>5182</v>
      </c>
      <c r="C1829" s="82" t="s">
        <v>1415</v>
      </c>
      <c r="D1829" s="82" t="s">
        <v>8874</v>
      </c>
      <c r="E1829" s="82" t="s">
        <v>8298</v>
      </c>
      <c r="F1829" s="82" t="s">
        <v>4978</v>
      </c>
      <c r="G1829" s="83"/>
      <c r="H1829" s="84">
        <v>99369</v>
      </c>
      <c r="I1829" s="85"/>
      <c r="J1829" s="82">
        <v>124.47</v>
      </c>
      <c r="K1829" s="86">
        <v>0</v>
      </c>
      <c r="L1829" s="82"/>
      <c r="M1829" s="82"/>
      <c r="N1829" s="82"/>
      <c r="O1829" s="82"/>
      <c r="P1829" s="82" t="s">
        <v>8287</v>
      </c>
      <c r="Q1829" s="86"/>
      <c r="R1829" s="82">
        <v>0</v>
      </c>
      <c r="S1829" s="86">
        <v>993690</v>
      </c>
      <c r="T1829" s="83">
        <v>45777</v>
      </c>
      <c r="U1829" s="82">
        <v>100</v>
      </c>
      <c r="V1829" s="82">
        <v>138813</v>
      </c>
      <c r="W1829" s="82" t="s">
        <v>4961</v>
      </c>
      <c r="X1829" s="82">
        <v>142.77170000000001</v>
      </c>
      <c r="Y1829" s="86">
        <v>14187079.199999999</v>
      </c>
      <c r="Z1829" s="86"/>
      <c r="AA1829" s="82">
        <v>126.93</v>
      </c>
      <c r="AB1829" s="86">
        <v>-1.94</v>
      </c>
      <c r="AC1829" s="86">
        <v>12368459.43</v>
      </c>
      <c r="AD1829" s="86">
        <v>12368459.43</v>
      </c>
      <c r="AE1829" s="86">
        <v>0</v>
      </c>
      <c r="AF1829" s="86">
        <v>-1818619.77</v>
      </c>
      <c r="AG1829" s="86">
        <v>-1574172.03</v>
      </c>
      <c r="AH1829" s="86">
        <v>-244447.74</v>
      </c>
      <c r="AI1829" s="86"/>
      <c r="AJ1829" s="86">
        <v>7219979617.0600004</v>
      </c>
      <c r="AK1829" s="82">
        <v>0.17130000000000001</v>
      </c>
      <c r="AL1829" s="82" t="s">
        <v>8875</v>
      </c>
      <c r="AM1829" s="82" t="s">
        <v>4979</v>
      </c>
      <c r="AN1829" s="82">
        <v>73211</v>
      </c>
      <c r="AO1829" s="82" t="s">
        <v>8280</v>
      </c>
      <c r="AP1829" s="82"/>
      <c r="AQ1829" s="83">
        <v>45736</v>
      </c>
      <c r="AR1829" s="83"/>
      <c r="AS1829" s="82">
        <v>0</v>
      </c>
      <c r="AT1829" s="82"/>
      <c r="AU1829" s="83">
        <v>45777</v>
      </c>
      <c r="AV1829" s="82" t="s">
        <v>4979</v>
      </c>
      <c r="AW1829" s="82">
        <v>10</v>
      </c>
      <c r="AX1829" s="83"/>
      <c r="AY1829" s="82" t="s">
        <v>4963</v>
      </c>
      <c r="AZ1829" s="82">
        <v>1</v>
      </c>
      <c r="BA1829" s="82"/>
      <c r="BB1829" s="82"/>
      <c r="BC1829" s="87"/>
      <c r="BD1829" s="87"/>
      <c r="BE1829" s="87"/>
      <c r="BF1829" s="87"/>
      <c r="BG1829" s="82" t="s">
        <v>4888</v>
      </c>
      <c r="BH1829" s="82" t="s">
        <v>8997</v>
      </c>
      <c r="BI1829" s="82"/>
      <c r="BJ1829" s="82"/>
      <c r="BK1829" s="82"/>
      <c r="BL1829" s="86">
        <v>12368459.43</v>
      </c>
      <c r="BM1829" s="82">
        <v>0.17130000000000001</v>
      </c>
      <c r="BN1829" s="82" t="s">
        <v>4964</v>
      </c>
      <c r="BO1829" s="82"/>
      <c r="BP1829" s="88"/>
      <c r="BQ1829" s="88"/>
      <c r="BR1829" s="88"/>
      <c r="BS1829" s="82"/>
      <c r="BT1829" s="85"/>
    </row>
    <row r="1830" spans="1:72" hidden="1">
      <c r="A1830" s="82" t="s">
        <v>5181</v>
      </c>
      <c r="B1830" s="82" t="s">
        <v>5182</v>
      </c>
      <c r="C1830" s="82" t="s">
        <v>1365</v>
      </c>
      <c r="D1830" s="82" t="s">
        <v>5361</v>
      </c>
      <c r="E1830" s="82" t="s">
        <v>8373</v>
      </c>
      <c r="F1830" s="82" t="s">
        <v>4978</v>
      </c>
      <c r="G1830" s="83"/>
      <c r="H1830" s="84">
        <v>35607</v>
      </c>
      <c r="I1830" s="85"/>
      <c r="J1830" s="82">
        <v>838.4</v>
      </c>
      <c r="K1830" s="86">
        <v>0</v>
      </c>
      <c r="L1830" s="82"/>
      <c r="M1830" s="82"/>
      <c r="N1830" s="82"/>
      <c r="O1830" s="82"/>
      <c r="P1830" s="82" t="s">
        <v>4960</v>
      </c>
      <c r="Q1830" s="86"/>
      <c r="R1830" s="82">
        <v>0</v>
      </c>
      <c r="S1830" s="86">
        <v>356070</v>
      </c>
      <c r="T1830" s="83">
        <v>45777</v>
      </c>
      <c r="U1830" s="82">
        <v>100</v>
      </c>
      <c r="V1830" s="82">
        <v>6635</v>
      </c>
      <c r="W1830" s="82" t="s">
        <v>4961</v>
      </c>
      <c r="X1830" s="82">
        <v>1021.5294</v>
      </c>
      <c r="Y1830" s="86">
        <v>36373596.93</v>
      </c>
      <c r="Z1830" s="86"/>
      <c r="AA1830" s="82">
        <v>836.95</v>
      </c>
      <c r="AB1830" s="86">
        <v>0.17</v>
      </c>
      <c r="AC1830" s="86">
        <v>29852908.800000001</v>
      </c>
      <c r="AD1830" s="86">
        <v>29852908.800000001</v>
      </c>
      <c r="AE1830" s="86">
        <v>0</v>
      </c>
      <c r="AF1830" s="86">
        <v>-6520688.1299999999</v>
      </c>
      <c r="AG1830" s="86">
        <v>-6572318.2800000003</v>
      </c>
      <c r="AH1830" s="86">
        <v>51630.15</v>
      </c>
      <c r="AI1830" s="86"/>
      <c r="AJ1830" s="86">
        <v>7219979617.0600004</v>
      </c>
      <c r="AK1830" s="82">
        <v>0.41349999999999998</v>
      </c>
      <c r="AL1830" s="82" t="s">
        <v>8470</v>
      </c>
      <c r="AM1830" s="82" t="s">
        <v>4979</v>
      </c>
      <c r="AN1830" s="82">
        <v>7072</v>
      </c>
      <c r="AO1830" s="82" t="s">
        <v>4962</v>
      </c>
      <c r="AP1830" s="82"/>
      <c r="AQ1830" s="83">
        <v>45470</v>
      </c>
      <c r="AR1830" s="83"/>
      <c r="AS1830" s="82">
        <v>0</v>
      </c>
      <c r="AT1830" s="82"/>
      <c r="AU1830" s="83">
        <v>45777</v>
      </c>
      <c r="AV1830" s="82" t="s">
        <v>4979</v>
      </c>
      <c r="AW1830" s="82">
        <v>10</v>
      </c>
      <c r="AX1830" s="83"/>
      <c r="AY1830" s="82" t="s">
        <v>4963</v>
      </c>
      <c r="AZ1830" s="82">
        <v>1</v>
      </c>
      <c r="BA1830" s="82"/>
      <c r="BB1830" s="82"/>
      <c r="BC1830" s="87"/>
      <c r="BD1830" s="87"/>
      <c r="BE1830" s="87"/>
      <c r="BF1830" s="87"/>
      <c r="BG1830" s="82" t="s">
        <v>4888</v>
      </c>
      <c r="BH1830" s="82" t="s">
        <v>8997</v>
      </c>
      <c r="BI1830" s="82"/>
      <c r="BJ1830" s="82"/>
      <c r="BK1830" s="82"/>
      <c r="BL1830" s="86">
        <v>29852908.800000001</v>
      </c>
      <c r="BM1830" s="82">
        <v>0.41349999999999998</v>
      </c>
      <c r="BN1830" s="82" t="s">
        <v>4964</v>
      </c>
      <c r="BO1830" s="82"/>
      <c r="BP1830" s="88"/>
      <c r="BQ1830" s="88"/>
      <c r="BR1830" s="88"/>
      <c r="BS1830" s="82"/>
      <c r="BT1830" s="85"/>
    </row>
    <row r="1831" spans="1:72" hidden="1">
      <c r="A1831" s="82" t="s">
        <v>5181</v>
      </c>
      <c r="B1831" s="82" t="s">
        <v>5182</v>
      </c>
      <c r="C1831" s="82" t="s">
        <v>2004</v>
      </c>
      <c r="D1831" s="82" t="s">
        <v>8729</v>
      </c>
      <c r="E1831" s="82" t="s">
        <v>8730</v>
      </c>
      <c r="F1831" s="82" t="s">
        <v>4978</v>
      </c>
      <c r="G1831" s="83"/>
      <c r="H1831" s="84">
        <v>4296</v>
      </c>
      <c r="I1831" s="85"/>
      <c r="J1831" s="82">
        <v>7069.5</v>
      </c>
      <c r="K1831" s="86">
        <v>0</v>
      </c>
      <c r="L1831" s="82"/>
      <c r="M1831" s="82"/>
      <c r="N1831" s="82"/>
      <c r="O1831" s="82"/>
      <c r="P1831" s="82" t="s">
        <v>8731</v>
      </c>
      <c r="Q1831" s="86"/>
      <c r="R1831" s="82">
        <v>0</v>
      </c>
      <c r="S1831" s="86">
        <v>42960</v>
      </c>
      <c r="T1831" s="83">
        <v>45777</v>
      </c>
      <c r="U1831" s="82">
        <v>100</v>
      </c>
      <c r="V1831" s="82">
        <v>6636</v>
      </c>
      <c r="W1831" s="82" t="s">
        <v>4961</v>
      </c>
      <c r="X1831" s="82">
        <v>3512.2591000000002</v>
      </c>
      <c r="Y1831" s="86">
        <v>15088665.25</v>
      </c>
      <c r="Z1831" s="86"/>
      <c r="AA1831" s="82">
        <v>7059</v>
      </c>
      <c r="AB1831" s="86">
        <v>0.15</v>
      </c>
      <c r="AC1831" s="86">
        <v>30370572</v>
      </c>
      <c r="AD1831" s="86">
        <v>30370572</v>
      </c>
      <c r="AE1831" s="86">
        <v>0</v>
      </c>
      <c r="AF1831" s="86">
        <v>15281906.75</v>
      </c>
      <c r="AG1831" s="86">
        <v>15236798.75</v>
      </c>
      <c r="AH1831" s="86">
        <v>45108</v>
      </c>
      <c r="AI1831" s="86"/>
      <c r="AJ1831" s="86">
        <v>7219979617.0600004</v>
      </c>
      <c r="AK1831" s="82">
        <v>0.42059999999999997</v>
      </c>
      <c r="AL1831" s="82" t="s">
        <v>8732</v>
      </c>
      <c r="AM1831" s="82" t="s">
        <v>4979</v>
      </c>
      <c r="AN1831" s="82">
        <v>7077</v>
      </c>
      <c r="AO1831" s="82" t="s">
        <v>5010</v>
      </c>
      <c r="AP1831" s="82"/>
      <c r="AQ1831" s="83">
        <v>45614</v>
      </c>
      <c r="AR1831" s="83"/>
      <c r="AS1831" s="82">
        <v>0</v>
      </c>
      <c r="AT1831" s="82"/>
      <c r="AU1831" s="83">
        <v>45777</v>
      </c>
      <c r="AV1831" s="82" t="s">
        <v>4979</v>
      </c>
      <c r="AW1831" s="82">
        <v>10</v>
      </c>
      <c r="AX1831" s="83"/>
      <c r="AY1831" s="82" t="s">
        <v>4963</v>
      </c>
      <c r="AZ1831" s="82">
        <v>1</v>
      </c>
      <c r="BA1831" s="82"/>
      <c r="BB1831" s="82"/>
      <c r="BC1831" s="87"/>
      <c r="BD1831" s="87"/>
      <c r="BE1831" s="87"/>
      <c r="BF1831" s="87"/>
      <c r="BG1831" s="82" t="s">
        <v>4888</v>
      </c>
      <c r="BH1831" s="82" t="s">
        <v>8997</v>
      </c>
      <c r="BI1831" s="82"/>
      <c r="BJ1831" s="82"/>
      <c r="BK1831" s="82"/>
      <c r="BL1831" s="86">
        <v>30370572</v>
      </c>
      <c r="BM1831" s="82">
        <v>0.42059999999999997</v>
      </c>
      <c r="BN1831" s="82" t="s">
        <v>5011</v>
      </c>
      <c r="BO1831" s="82"/>
      <c r="BP1831" s="88"/>
      <c r="BQ1831" s="88"/>
      <c r="BR1831" s="88"/>
      <c r="BS1831" s="82"/>
      <c r="BT1831" s="85"/>
    </row>
    <row r="1832" spans="1:72" hidden="1">
      <c r="A1832" s="82" t="s">
        <v>5181</v>
      </c>
      <c r="B1832" s="82" t="s">
        <v>5182</v>
      </c>
      <c r="C1832" s="82" t="s">
        <v>1375</v>
      </c>
      <c r="D1832" s="82" t="s">
        <v>3361</v>
      </c>
      <c r="E1832" s="82" t="s">
        <v>8332</v>
      </c>
      <c r="F1832" s="82" t="s">
        <v>4978</v>
      </c>
      <c r="G1832" s="83"/>
      <c r="H1832" s="84">
        <v>195059</v>
      </c>
      <c r="I1832" s="85"/>
      <c r="J1832" s="82">
        <v>1500.1</v>
      </c>
      <c r="K1832" s="86">
        <v>0</v>
      </c>
      <c r="L1832" s="82"/>
      <c r="M1832" s="82"/>
      <c r="N1832" s="82"/>
      <c r="O1832" s="82"/>
      <c r="P1832" s="82" t="s">
        <v>4981</v>
      </c>
      <c r="Q1832" s="86"/>
      <c r="R1832" s="82">
        <v>0</v>
      </c>
      <c r="S1832" s="86">
        <v>975295</v>
      </c>
      <c r="T1832" s="83">
        <v>45777</v>
      </c>
      <c r="U1832" s="82">
        <v>100</v>
      </c>
      <c r="V1832" s="82">
        <v>6637</v>
      </c>
      <c r="W1832" s="82" t="s">
        <v>4961</v>
      </c>
      <c r="X1832" s="82">
        <v>858.57</v>
      </c>
      <c r="Y1832" s="86">
        <v>167471811.27000001</v>
      </c>
      <c r="Z1832" s="86"/>
      <c r="AA1832" s="82">
        <v>1497.5</v>
      </c>
      <c r="AB1832" s="86">
        <v>0.17</v>
      </c>
      <c r="AC1832" s="86">
        <v>292608005.89999998</v>
      </c>
      <c r="AD1832" s="86">
        <v>292608005.89999998</v>
      </c>
      <c r="AE1832" s="86">
        <v>0</v>
      </c>
      <c r="AF1832" s="86">
        <v>125136194.63</v>
      </c>
      <c r="AG1832" s="86">
        <v>124629041.23</v>
      </c>
      <c r="AH1832" s="86">
        <v>507153.4</v>
      </c>
      <c r="AI1832" s="86"/>
      <c r="AJ1832" s="86">
        <v>7219979617.0600004</v>
      </c>
      <c r="AK1832" s="82">
        <v>4.0528000000000004</v>
      </c>
      <c r="AL1832" s="82" t="s">
        <v>8333</v>
      </c>
      <c r="AM1832" s="82" t="s">
        <v>4979</v>
      </c>
      <c r="AN1832" s="82">
        <v>7079</v>
      </c>
      <c r="AO1832" s="82" t="s">
        <v>4982</v>
      </c>
      <c r="AP1832" s="82"/>
      <c r="AQ1832" s="83">
        <v>45593</v>
      </c>
      <c r="AR1832" s="83"/>
      <c r="AS1832" s="82">
        <v>0</v>
      </c>
      <c r="AT1832" s="82"/>
      <c r="AU1832" s="83">
        <v>45777</v>
      </c>
      <c r="AV1832" s="82" t="s">
        <v>4979</v>
      </c>
      <c r="AW1832" s="82">
        <v>5</v>
      </c>
      <c r="AX1832" s="83"/>
      <c r="AY1832" s="82" t="s">
        <v>4963</v>
      </c>
      <c r="AZ1832" s="82">
        <v>1</v>
      </c>
      <c r="BA1832" s="82"/>
      <c r="BB1832" s="82"/>
      <c r="BC1832" s="87"/>
      <c r="BD1832" s="87"/>
      <c r="BE1832" s="87"/>
      <c r="BF1832" s="87"/>
      <c r="BG1832" s="82" t="s">
        <v>4888</v>
      </c>
      <c r="BH1832" s="82" t="s">
        <v>8997</v>
      </c>
      <c r="BI1832" s="82"/>
      <c r="BJ1832" s="82"/>
      <c r="BK1832" s="82"/>
      <c r="BL1832" s="86">
        <v>292608005.89999998</v>
      </c>
      <c r="BM1832" s="82">
        <v>4.0528000000000004</v>
      </c>
      <c r="BN1832" s="82" t="s">
        <v>4983</v>
      </c>
      <c r="BO1832" s="82"/>
      <c r="BP1832" s="88"/>
      <c r="BQ1832" s="88"/>
      <c r="BR1832" s="88"/>
      <c r="BS1832" s="82"/>
      <c r="BT1832" s="85"/>
    </row>
    <row r="1833" spans="1:72" hidden="1">
      <c r="A1833" s="82" t="s">
        <v>5181</v>
      </c>
      <c r="B1833" s="82" t="s">
        <v>5182</v>
      </c>
      <c r="C1833" s="82" t="s">
        <v>1338</v>
      </c>
      <c r="D1833" s="82" t="s">
        <v>5345</v>
      </c>
      <c r="E1833" s="82" t="s">
        <v>8780</v>
      </c>
      <c r="F1833" s="82" t="s">
        <v>4978</v>
      </c>
      <c r="G1833" s="83"/>
      <c r="H1833" s="84">
        <v>10740</v>
      </c>
      <c r="I1833" s="85"/>
      <c r="J1833" s="82">
        <v>5249.5</v>
      </c>
      <c r="K1833" s="86">
        <v>0</v>
      </c>
      <c r="L1833" s="82"/>
      <c r="M1833" s="82"/>
      <c r="N1833" s="82"/>
      <c r="O1833" s="82"/>
      <c r="P1833" s="82" t="s">
        <v>8781</v>
      </c>
      <c r="Q1833" s="86"/>
      <c r="R1833" s="82">
        <v>0</v>
      </c>
      <c r="S1833" s="86">
        <v>107400</v>
      </c>
      <c r="T1833" s="83">
        <v>45777</v>
      </c>
      <c r="U1833" s="82">
        <v>100</v>
      </c>
      <c r="V1833" s="82">
        <v>58054</v>
      </c>
      <c r="W1833" s="82" t="s">
        <v>4961</v>
      </c>
      <c r="X1833" s="82">
        <v>2538.1336999999999</v>
      </c>
      <c r="Y1833" s="86">
        <v>27259556.09</v>
      </c>
      <c r="Z1833" s="86"/>
      <c r="AA1833" s="82">
        <v>5264</v>
      </c>
      <c r="AB1833" s="86">
        <v>-0.28000000000000003</v>
      </c>
      <c r="AC1833" s="86">
        <v>56379630</v>
      </c>
      <c r="AD1833" s="86">
        <v>56379630</v>
      </c>
      <c r="AE1833" s="86">
        <v>0</v>
      </c>
      <c r="AF1833" s="86">
        <v>29120073.91</v>
      </c>
      <c r="AG1833" s="86">
        <v>29275803.91</v>
      </c>
      <c r="AH1833" s="86">
        <v>-155730</v>
      </c>
      <c r="AI1833" s="86"/>
      <c r="AJ1833" s="86">
        <v>7219979617.0600004</v>
      </c>
      <c r="AK1833" s="82">
        <v>0.78090000000000004</v>
      </c>
      <c r="AL1833" s="82" t="s">
        <v>8782</v>
      </c>
      <c r="AM1833" s="82" t="s">
        <v>4979</v>
      </c>
      <c r="AN1833" s="82">
        <v>774953</v>
      </c>
      <c r="AO1833" s="82" t="s">
        <v>8449</v>
      </c>
      <c r="AP1833" s="82"/>
      <c r="AQ1833" s="83">
        <v>43693</v>
      </c>
      <c r="AR1833" s="83"/>
      <c r="AS1833" s="82">
        <v>0</v>
      </c>
      <c r="AT1833" s="82"/>
      <c r="AU1833" s="83">
        <v>45777</v>
      </c>
      <c r="AV1833" s="82" t="s">
        <v>4979</v>
      </c>
      <c r="AW1833" s="82">
        <v>10</v>
      </c>
      <c r="AX1833" s="83"/>
      <c r="AY1833" s="82" t="s">
        <v>4963</v>
      </c>
      <c r="AZ1833" s="82">
        <v>1</v>
      </c>
      <c r="BA1833" s="82"/>
      <c r="BB1833" s="82"/>
      <c r="BC1833" s="87"/>
      <c r="BD1833" s="87"/>
      <c r="BE1833" s="87"/>
      <c r="BF1833" s="87"/>
      <c r="BG1833" s="82" t="s">
        <v>4888</v>
      </c>
      <c r="BH1833" s="82" t="s">
        <v>8997</v>
      </c>
      <c r="BI1833" s="82"/>
      <c r="BJ1833" s="82"/>
      <c r="BK1833" s="82"/>
      <c r="BL1833" s="86">
        <v>56379630</v>
      </c>
      <c r="BM1833" s="82">
        <v>0.78090000000000004</v>
      </c>
      <c r="BN1833" s="82" t="s">
        <v>8400</v>
      </c>
      <c r="BO1833" s="82"/>
      <c r="BP1833" s="88"/>
      <c r="BQ1833" s="88"/>
      <c r="BR1833" s="88"/>
      <c r="BS1833" s="82"/>
      <c r="BT1833" s="85"/>
    </row>
    <row r="1834" spans="1:72" hidden="1">
      <c r="A1834" s="82" t="s">
        <v>5181</v>
      </c>
      <c r="B1834" s="82" t="s">
        <v>5182</v>
      </c>
      <c r="C1834" s="82" t="s">
        <v>1431</v>
      </c>
      <c r="D1834" s="82" t="s">
        <v>3362</v>
      </c>
      <c r="E1834" s="82" t="s">
        <v>8471</v>
      </c>
      <c r="F1834" s="82" t="s">
        <v>4978</v>
      </c>
      <c r="G1834" s="83"/>
      <c r="H1834" s="84">
        <v>504858</v>
      </c>
      <c r="I1834" s="85"/>
      <c r="J1834" s="82">
        <v>425.8</v>
      </c>
      <c r="K1834" s="86">
        <v>0</v>
      </c>
      <c r="L1834" s="82"/>
      <c r="M1834" s="82"/>
      <c r="N1834" s="82"/>
      <c r="O1834" s="82"/>
      <c r="P1834" s="82" t="s">
        <v>8329</v>
      </c>
      <c r="Q1834" s="86"/>
      <c r="R1834" s="82">
        <v>0</v>
      </c>
      <c r="S1834" s="86">
        <v>504858</v>
      </c>
      <c r="T1834" s="83">
        <v>45777</v>
      </c>
      <c r="U1834" s="82">
        <v>100</v>
      </c>
      <c r="V1834" s="82">
        <v>6614</v>
      </c>
      <c r="W1834" s="82" t="s">
        <v>4961</v>
      </c>
      <c r="X1834" s="82">
        <v>243.52</v>
      </c>
      <c r="Y1834" s="86">
        <v>122943032</v>
      </c>
      <c r="Z1834" s="86"/>
      <c r="AA1834" s="82">
        <v>426</v>
      </c>
      <c r="AB1834" s="86">
        <v>-0.05</v>
      </c>
      <c r="AC1834" s="86">
        <v>214968536.40000001</v>
      </c>
      <c r="AD1834" s="86">
        <v>214968536.40000001</v>
      </c>
      <c r="AE1834" s="86">
        <v>0</v>
      </c>
      <c r="AF1834" s="86">
        <v>92025504.400000006</v>
      </c>
      <c r="AG1834" s="86">
        <v>92126476</v>
      </c>
      <c r="AH1834" s="86">
        <v>-100971.6</v>
      </c>
      <c r="AI1834" s="86"/>
      <c r="AJ1834" s="86">
        <v>7219979617.0600004</v>
      </c>
      <c r="AK1834" s="82">
        <v>2.9773999999999998</v>
      </c>
      <c r="AL1834" s="82" t="s">
        <v>8472</v>
      </c>
      <c r="AM1834" s="82" t="s">
        <v>4979</v>
      </c>
      <c r="AN1834" s="82">
        <v>7110</v>
      </c>
      <c r="AO1834" s="82" t="s">
        <v>8329</v>
      </c>
      <c r="AP1834" s="82"/>
      <c r="AQ1834" s="83">
        <v>45699</v>
      </c>
      <c r="AR1834" s="83"/>
      <c r="AS1834" s="82">
        <v>0</v>
      </c>
      <c r="AT1834" s="82"/>
      <c r="AU1834" s="83">
        <v>45777</v>
      </c>
      <c r="AV1834" s="82" t="s">
        <v>4979</v>
      </c>
      <c r="AW1834" s="82">
        <v>1</v>
      </c>
      <c r="AX1834" s="83"/>
      <c r="AY1834" s="82" t="s">
        <v>4963</v>
      </c>
      <c r="AZ1834" s="82">
        <v>1</v>
      </c>
      <c r="BA1834" s="82"/>
      <c r="BB1834" s="82"/>
      <c r="BC1834" s="87"/>
      <c r="BD1834" s="87"/>
      <c r="BE1834" s="87"/>
      <c r="BF1834" s="87"/>
      <c r="BG1834" s="82" t="s">
        <v>4888</v>
      </c>
      <c r="BH1834" s="82" t="s">
        <v>8997</v>
      </c>
      <c r="BI1834" s="82"/>
      <c r="BJ1834" s="82"/>
      <c r="BK1834" s="82"/>
      <c r="BL1834" s="86">
        <v>214968536.40000001</v>
      </c>
      <c r="BM1834" s="82">
        <v>2.9773999999999998</v>
      </c>
      <c r="BN1834" s="82" t="s">
        <v>4980</v>
      </c>
      <c r="BO1834" s="82"/>
      <c r="BP1834" s="88"/>
      <c r="BQ1834" s="88"/>
      <c r="BR1834" s="88"/>
      <c r="BS1834" s="82"/>
      <c r="BT1834" s="85"/>
    </row>
    <row r="1835" spans="1:72" hidden="1">
      <c r="A1835" s="82" t="s">
        <v>5181</v>
      </c>
      <c r="B1835" s="82" t="s">
        <v>5182</v>
      </c>
      <c r="C1835" s="82" t="s">
        <v>1479</v>
      </c>
      <c r="D1835" s="82" t="s">
        <v>3378</v>
      </c>
      <c r="E1835" s="82" t="s">
        <v>8473</v>
      </c>
      <c r="F1835" s="82" t="s">
        <v>4978</v>
      </c>
      <c r="G1835" s="83"/>
      <c r="H1835" s="84">
        <v>20713</v>
      </c>
      <c r="I1835" s="85"/>
      <c r="J1835" s="82">
        <v>895.65</v>
      </c>
      <c r="K1835" s="86">
        <v>0</v>
      </c>
      <c r="L1835" s="82"/>
      <c r="M1835" s="82"/>
      <c r="N1835" s="82"/>
      <c r="O1835" s="82"/>
      <c r="P1835" s="82" t="s">
        <v>8474</v>
      </c>
      <c r="Q1835" s="86"/>
      <c r="R1835" s="82">
        <v>0</v>
      </c>
      <c r="S1835" s="86">
        <v>20713</v>
      </c>
      <c r="T1835" s="83">
        <v>45777</v>
      </c>
      <c r="U1835" s="82">
        <v>100</v>
      </c>
      <c r="V1835" s="82">
        <v>6653</v>
      </c>
      <c r="W1835" s="82" t="s">
        <v>4961</v>
      </c>
      <c r="X1835" s="82">
        <v>645.95079999999996</v>
      </c>
      <c r="Y1835" s="86">
        <v>13379578.33</v>
      </c>
      <c r="Z1835" s="86"/>
      <c r="AA1835" s="82">
        <v>895.45</v>
      </c>
      <c r="AB1835" s="86">
        <v>0.02</v>
      </c>
      <c r="AC1835" s="86">
        <v>18551598.449999999</v>
      </c>
      <c r="AD1835" s="86">
        <v>18551598.449999999</v>
      </c>
      <c r="AE1835" s="86">
        <v>0</v>
      </c>
      <c r="AF1835" s="86">
        <v>5172020.12</v>
      </c>
      <c r="AG1835" s="86">
        <v>5167877.5199999996</v>
      </c>
      <c r="AH1835" s="86">
        <v>4142.6000000000004</v>
      </c>
      <c r="AI1835" s="86"/>
      <c r="AJ1835" s="86">
        <v>7219979617.0600004</v>
      </c>
      <c r="AK1835" s="82">
        <v>0.25690000000000002</v>
      </c>
      <c r="AL1835" s="82" t="s">
        <v>8475</v>
      </c>
      <c r="AM1835" s="82" t="s">
        <v>4979</v>
      </c>
      <c r="AN1835" s="82">
        <v>7168</v>
      </c>
      <c r="AO1835" s="82" t="s">
        <v>8476</v>
      </c>
      <c r="AP1835" s="82"/>
      <c r="AQ1835" s="83">
        <v>45525</v>
      </c>
      <c r="AR1835" s="83"/>
      <c r="AS1835" s="82">
        <v>0</v>
      </c>
      <c r="AT1835" s="82"/>
      <c r="AU1835" s="83">
        <v>45777</v>
      </c>
      <c r="AV1835" s="82" t="s">
        <v>4979</v>
      </c>
      <c r="AW1835" s="82">
        <v>1</v>
      </c>
      <c r="AX1835" s="83"/>
      <c r="AY1835" s="82" t="s">
        <v>4963</v>
      </c>
      <c r="AZ1835" s="82">
        <v>1</v>
      </c>
      <c r="BA1835" s="82"/>
      <c r="BB1835" s="82"/>
      <c r="BC1835" s="87"/>
      <c r="BD1835" s="87"/>
      <c r="BE1835" s="87"/>
      <c r="BF1835" s="87"/>
      <c r="BG1835" s="82" t="s">
        <v>4888</v>
      </c>
      <c r="BH1835" s="82" t="s">
        <v>8997</v>
      </c>
      <c r="BI1835" s="82"/>
      <c r="BJ1835" s="82"/>
      <c r="BK1835" s="82"/>
      <c r="BL1835" s="86">
        <v>18551598.449999999</v>
      </c>
      <c r="BM1835" s="82">
        <v>0.25690000000000002</v>
      </c>
      <c r="BN1835" s="82" t="s">
        <v>8462</v>
      </c>
      <c r="BO1835" s="82"/>
      <c r="BP1835" s="88"/>
      <c r="BQ1835" s="88"/>
      <c r="BR1835" s="88"/>
      <c r="BS1835" s="82"/>
      <c r="BT1835" s="85"/>
    </row>
    <row r="1836" spans="1:72" hidden="1">
      <c r="A1836" s="82" t="s">
        <v>5181</v>
      </c>
      <c r="B1836" s="82" t="s">
        <v>5182</v>
      </c>
      <c r="C1836" s="82" t="s">
        <v>1485</v>
      </c>
      <c r="D1836" s="82" t="s">
        <v>9241</v>
      </c>
      <c r="E1836" s="82" t="s">
        <v>9242</v>
      </c>
      <c r="F1836" s="82" t="s">
        <v>4978</v>
      </c>
      <c r="G1836" s="83"/>
      <c r="H1836" s="84">
        <v>180677</v>
      </c>
      <c r="I1836" s="85"/>
      <c r="J1836" s="82">
        <v>260.42</v>
      </c>
      <c r="K1836" s="86">
        <v>0</v>
      </c>
      <c r="L1836" s="82"/>
      <c r="M1836" s="82"/>
      <c r="N1836" s="82"/>
      <c r="O1836" s="82"/>
      <c r="P1836" s="82" t="s">
        <v>8376</v>
      </c>
      <c r="Q1836" s="86"/>
      <c r="R1836" s="82">
        <v>0</v>
      </c>
      <c r="S1836" s="86">
        <v>1806770</v>
      </c>
      <c r="T1836" s="83">
        <v>45777</v>
      </c>
      <c r="U1836" s="82">
        <v>100</v>
      </c>
      <c r="V1836" s="82">
        <v>159866</v>
      </c>
      <c r="W1836" s="82" t="s">
        <v>4961</v>
      </c>
      <c r="X1836" s="82">
        <v>349.7962</v>
      </c>
      <c r="Y1836" s="86">
        <v>63200136.350000001</v>
      </c>
      <c r="Z1836" s="86"/>
      <c r="AA1836" s="82">
        <v>257.63</v>
      </c>
      <c r="AB1836" s="86">
        <v>1.08</v>
      </c>
      <c r="AC1836" s="86">
        <v>47051904.340000004</v>
      </c>
      <c r="AD1836" s="86">
        <v>47051904.340000004</v>
      </c>
      <c r="AE1836" s="86">
        <v>0</v>
      </c>
      <c r="AF1836" s="86">
        <v>-16148232.01</v>
      </c>
      <c r="AG1836" s="86">
        <v>-16652320.84</v>
      </c>
      <c r="AH1836" s="86">
        <v>504088.83</v>
      </c>
      <c r="AI1836" s="86"/>
      <c r="AJ1836" s="86">
        <v>7219979617.0600004</v>
      </c>
      <c r="AK1836" s="82">
        <v>0.65169999999999995</v>
      </c>
      <c r="AL1836" s="82" t="s">
        <v>9243</v>
      </c>
      <c r="AM1836" s="82" t="s">
        <v>4979</v>
      </c>
      <c r="AN1836" s="82">
        <v>797258</v>
      </c>
      <c r="AO1836" s="82" t="s">
        <v>8280</v>
      </c>
      <c r="AP1836" s="82"/>
      <c r="AQ1836" s="83">
        <v>44790</v>
      </c>
      <c r="AR1836" s="83"/>
      <c r="AS1836" s="82">
        <v>0</v>
      </c>
      <c r="AT1836" s="82"/>
      <c r="AU1836" s="83">
        <v>45777</v>
      </c>
      <c r="AV1836" s="82" t="s">
        <v>4979</v>
      </c>
      <c r="AW1836" s="82">
        <v>10</v>
      </c>
      <c r="AX1836" s="83"/>
      <c r="AY1836" s="82" t="s">
        <v>4963</v>
      </c>
      <c r="AZ1836" s="82">
        <v>1</v>
      </c>
      <c r="BA1836" s="82"/>
      <c r="BB1836" s="82"/>
      <c r="BC1836" s="87"/>
      <c r="BD1836" s="87"/>
      <c r="BE1836" s="87"/>
      <c r="BF1836" s="87"/>
      <c r="BG1836" s="82" t="s">
        <v>4888</v>
      </c>
      <c r="BH1836" s="82" t="s">
        <v>8997</v>
      </c>
      <c r="BI1836" s="82"/>
      <c r="BJ1836" s="82"/>
      <c r="BK1836" s="82"/>
      <c r="BL1836" s="86">
        <v>47051904.340000004</v>
      </c>
      <c r="BM1836" s="82">
        <v>0.65169999999999995</v>
      </c>
      <c r="BN1836" s="82" t="s">
        <v>4964</v>
      </c>
      <c r="BO1836" s="82"/>
      <c r="BP1836" s="88"/>
      <c r="BQ1836" s="88"/>
      <c r="BR1836" s="88"/>
      <c r="BS1836" s="82"/>
      <c r="BT1836" s="85"/>
    </row>
    <row r="1837" spans="1:72" hidden="1">
      <c r="A1837" s="82" t="s">
        <v>5181</v>
      </c>
      <c r="B1837" s="82" t="s">
        <v>5182</v>
      </c>
      <c r="C1837" s="82" t="s">
        <v>1516</v>
      </c>
      <c r="D1837" s="82" t="s">
        <v>5403</v>
      </c>
      <c r="E1837" s="82" t="s">
        <v>8878</v>
      </c>
      <c r="F1837" s="82" t="s">
        <v>4978</v>
      </c>
      <c r="G1837" s="83"/>
      <c r="H1837" s="84">
        <v>28661</v>
      </c>
      <c r="I1837" s="85"/>
      <c r="J1837" s="82">
        <v>479.2</v>
      </c>
      <c r="K1837" s="86">
        <v>0</v>
      </c>
      <c r="L1837" s="82"/>
      <c r="M1837" s="82"/>
      <c r="N1837" s="82"/>
      <c r="O1837" s="82"/>
      <c r="P1837" s="82" t="s">
        <v>8308</v>
      </c>
      <c r="Q1837" s="86"/>
      <c r="R1837" s="82">
        <v>0</v>
      </c>
      <c r="S1837" s="86">
        <v>286610</v>
      </c>
      <c r="T1837" s="83">
        <v>45777</v>
      </c>
      <c r="U1837" s="82">
        <v>100</v>
      </c>
      <c r="V1837" s="82">
        <v>24657</v>
      </c>
      <c r="W1837" s="82" t="s">
        <v>4961</v>
      </c>
      <c r="X1837" s="82">
        <v>732.40210000000002</v>
      </c>
      <c r="Y1837" s="86">
        <v>20991377.91</v>
      </c>
      <c r="Z1837" s="86"/>
      <c r="AA1837" s="82">
        <v>464.6</v>
      </c>
      <c r="AB1837" s="86">
        <v>3.14</v>
      </c>
      <c r="AC1837" s="86">
        <v>13734351.199999999</v>
      </c>
      <c r="AD1837" s="86">
        <v>13734351.199999999</v>
      </c>
      <c r="AE1837" s="86">
        <v>0</v>
      </c>
      <c r="AF1837" s="86">
        <v>-7257026.71</v>
      </c>
      <c r="AG1837" s="86">
        <v>-7675477.3099999996</v>
      </c>
      <c r="AH1837" s="86">
        <v>418450.6</v>
      </c>
      <c r="AI1837" s="86"/>
      <c r="AJ1837" s="86">
        <v>7219979617.0600004</v>
      </c>
      <c r="AK1837" s="82">
        <v>0.19020000000000001</v>
      </c>
      <c r="AL1837" s="82" t="s">
        <v>8879</v>
      </c>
      <c r="AM1837" s="82" t="s">
        <v>4979</v>
      </c>
      <c r="AN1837" s="82">
        <v>75287</v>
      </c>
      <c r="AO1837" s="82" t="s">
        <v>8309</v>
      </c>
      <c r="AP1837" s="82"/>
      <c r="AQ1837" s="83"/>
      <c r="AR1837" s="83"/>
      <c r="AS1837" s="82">
        <v>0</v>
      </c>
      <c r="AT1837" s="82"/>
      <c r="AU1837" s="83">
        <v>45777</v>
      </c>
      <c r="AV1837" s="82" t="s">
        <v>4979</v>
      </c>
      <c r="AW1837" s="82">
        <v>10</v>
      </c>
      <c r="AX1837" s="83"/>
      <c r="AY1837" s="82" t="s">
        <v>4963</v>
      </c>
      <c r="AZ1837" s="82">
        <v>1</v>
      </c>
      <c r="BA1837" s="82"/>
      <c r="BB1837" s="82"/>
      <c r="BC1837" s="87"/>
      <c r="BD1837" s="87"/>
      <c r="BE1837" s="87"/>
      <c r="BF1837" s="87"/>
      <c r="BG1837" s="82" t="s">
        <v>4888</v>
      </c>
      <c r="BH1837" s="82" t="s">
        <v>8997</v>
      </c>
      <c r="BI1837" s="82"/>
      <c r="BJ1837" s="82"/>
      <c r="BK1837" s="82"/>
      <c r="BL1837" s="86">
        <v>13734351.199999999</v>
      </c>
      <c r="BM1837" s="82">
        <v>0.19020000000000001</v>
      </c>
      <c r="BN1837" s="82" t="s">
        <v>8309</v>
      </c>
      <c r="BO1837" s="82"/>
      <c r="BP1837" s="88"/>
      <c r="BQ1837" s="88"/>
      <c r="BR1837" s="88"/>
      <c r="BS1837" s="82"/>
      <c r="BT1837" s="85"/>
    </row>
    <row r="1838" spans="1:72" hidden="1">
      <c r="A1838" s="82" t="s">
        <v>5181</v>
      </c>
      <c r="B1838" s="82" t="s">
        <v>5182</v>
      </c>
      <c r="C1838" s="82" t="s">
        <v>1522</v>
      </c>
      <c r="D1838" s="82" t="s">
        <v>5313</v>
      </c>
      <c r="E1838" s="82" t="s">
        <v>8477</v>
      </c>
      <c r="F1838" s="82" t="s">
        <v>4978</v>
      </c>
      <c r="G1838" s="83"/>
      <c r="H1838" s="84">
        <v>52168</v>
      </c>
      <c r="I1838" s="85"/>
      <c r="J1838" s="82">
        <v>1029.8</v>
      </c>
      <c r="K1838" s="86">
        <v>0</v>
      </c>
      <c r="L1838" s="82"/>
      <c r="M1838" s="82"/>
      <c r="N1838" s="82"/>
      <c r="O1838" s="82"/>
      <c r="P1838" s="82" t="s">
        <v>8474</v>
      </c>
      <c r="Q1838" s="86"/>
      <c r="R1838" s="82">
        <v>0</v>
      </c>
      <c r="S1838" s="86">
        <v>52168</v>
      </c>
      <c r="T1838" s="83">
        <v>45777</v>
      </c>
      <c r="U1838" s="82">
        <v>100</v>
      </c>
      <c r="V1838" s="82">
        <v>6644</v>
      </c>
      <c r="W1838" s="82" t="s">
        <v>4961</v>
      </c>
      <c r="X1838" s="82">
        <v>340.12369999999999</v>
      </c>
      <c r="Y1838" s="86">
        <v>17743575.27</v>
      </c>
      <c r="Z1838" s="86"/>
      <c r="AA1838" s="82">
        <v>1035.5999999999999</v>
      </c>
      <c r="AB1838" s="86">
        <v>-0.56000000000000005</v>
      </c>
      <c r="AC1838" s="86">
        <v>53722606.399999999</v>
      </c>
      <c r="AD1838" s="86">
        <v>53722606.399999999</v>
      </c>
      <c r="AE1838" s="86">
        <v>0</v>
      </c>
      <c r="AF1838" s="86">
        <v>35979031.130000003</v>
      </c>
      <c r="AG1838" s="86">
        <v>36281605.530000001</v>
      </c>
      <c r="AH1838" s="86">
        <v>-302574.40000000002</v>
      </c>
      <c r="AI1838" s="86"/>
      <c r="AJ1838" s="86">
        <v>7219979617.0600004</v>
      </c>
      <c r="AK1838" s="82">
        <v>0.74409999999999998</v>
      </c>
      <c r="AL1838" s="82" t="s">
        <v>8478</v>
      </c>
      <c r="AM1838" s="82" t="s">
        <v>4979</v>
      </c>
      <c r="AN1838" s="82">
        <v>7179</v>
      </c>
      <c r="AO1838" s="82" t="s">
        <v>8476</v>
      </c>
      <c r="AP1838" s="82"/>
      <c r="AQ1838" s="83">
        <v>45481</v>
      </c>
      <c r="AR1838" s="83"/>
      <c r="AS1838" s="82">
        <v>0</v>
      </c>
      <c r="AT1838" s="82"/>
      <c r="AU1838" s="83">
        <v>45777</v>
      </c>
      <c r="AV1838" s="82" t="s">
        <v>4979</v>
      </c>
      <c r="AW1838" s="82">
        <v>1</v>
      </c>
      <c r="AX1838" s="83"/>
      <c r="AY1838" s="82" t="s">
        <v>4963</v>
      </c>
      <c r="AZ1838" s="82">
        <v>1</v>
      </c>
      <c r="BA1838" s="82"/>
      <c r="BB1838" s="82"/>
      <c r="BC1838" s="87"/>
      <c r="BD1838" s="87"/>
      <c r="BE1838" s="87"/>
      <c r="BF1838" s="87"/>
      <c r="BG1838" s="82" t="s">
        <v>4888</v>
      </c>
      <c r="BH1838" s="82" t="s">
        <v>8997</v>
      </c>
      <c r="BI1838" s="82"/>
      <c r="BJ1838" s="82"/>
      <c r="BK1838" s="82"/>
      <c r="BL1838" s="86">
        <v>53722606.399999999</v>
      </c>
      <c r="BM1838" s="82">
        <v>0.74409999999999998</v>
      </c>
      <c r="BN1838" s="82" t="s">
        <v>8462</v>
      </c>
      <c r="BO1838" s="82"/>
      <c r="BP1838" s="88"/>
      <c r="BQ1838" s="88"/>
      <c r="BR1838" s="88"/>
      <c r="BS1838" s="82"/>
      <c r="BT1838" s="85"/>
    </row>
    <row r="1839" spans="1:72" hidden="1">
      <c r="A1839" s="82" t="s">
        <v>5181</v>
      </c>
      <c r="B1839" s="82" t="s">
        <v>5182</v>
      </c>
      <c r="C1839" s="82" t="s">
        <v>1639</v>
      </c>
      <c r="D1839" s="82" t="s">
        <v>8479</v>
      </c>
      <c r="E1839" s="82" t="s">
        <v>8277</v>
      </c>
      <c r="F1839" s="82" t="s">
        <v>4978</v>
      </c>
      <c r="G1839" s="83"/>
      <c r="H1839" s="84">
        <v>79919</v>
      </c>
      <c r="I1839" s="85"/>
      <c r="J1839" s="82">
        <v>2208.1</v>
      </c>
      <c r="K1839" s="86">
        <v>0</v>
      </c>
      <c r="L1839" s="82"/>
      <c r="M1839" s="82"/>
      <c r="N1839" s="82"/>
      <c r="O1839" s="82"/>
      <c r="P1839" s="82" t="s">
        <v>4960</v>
      </c>
      <c r="Q1839" s="86"/>
      <c r="R1839" s="82">
        <v>0</v>
      </c>
      <c r="S1839" s="86">
        <v>399595</v>
      </c>
      <c r="T1839" s="83">
        <v>45777</v>
      </c>
      <c r="U1839" s="82">
        <v>100</v>
      </c>
      <c r="V1839" s="82">
        <v>6665</v>
      </c>
      <c r="W1839" s="82" t="s">
        <v>4961</v>
      </c>
      <c r="X1839" s="82">
        <v>1038.7581</v>
      </c>
      <c r="Y1839" s="86">
        <v>83016507.420000002</v>
      </c>
      <c r="Z1839" s="86"/>
      <c r="AA1839" s="82">
        <v>2205</v>
      </c>
      <c r="AB1839" s="86">
        <v>0.14000000000000001</v>
      </c>
      <c r="AC1839" s="86">
        <v>176469143.90000001</v>
      </c>
      <c r="AD1839" s="86">
        <v>176469143.90000001</v>
      </c>
      <c r="AE1839" s="86">
        <v>0</v>
      </c>
      <c r="AF1839" s="86">
        <v>93452636.480000004</v>
      </c>
      <c r="AG1839" s="86">
        <v>93204887.579999998</v>
      </c>
      <c r="AH1839" s="86">
        <v>247748.9</v>
      </c>
      <c r="AI1839" s="86"/>
      <c r="AJ1839" s="86">
        <v>7219979617.0600004</v>
      </c>
      <c r="AK1839" s="82">
        <v>2.4441999999999999</v>
      </c>
      <c r="AL1839" s="82" t="s">
        <v>8480</v>
      </c>
      <c r="AM1839" s="82" t="s">
        <v>4979</v>
      </c>
      <c r="AN1839" s="82">
        <v>7263</v>
      </c>
      <c r="AO1839" s="82" t="s">
        <v>4962</v>
      </c>
      <c r="AP1839" s="82"/>
      <c r="AQ1839" s="83">
        <v>45491</v>
      </c>
      <c r="AR1839" s="83"/>
      <c r="AS1839" s="82">
        <v>0</v>
      </c>
      <c r="AT1839" s="82"/>
      <c r="AU1839" s="83">
        <v>45777</v>
      </c>
      <c r="AV1839" s="82" t="s">
        <v>4979</v>
      </c>
      <c r="AW1839" s="82">
        <v>5</v>
      </c>
      <c r="AX1839" s="83"/>
      <c r="AY1839" s="82" t="s">
        <v>4963</v>
      </c>
      <c r="AZ1839" s="82">
        <v>1</v>
      </c>
      <c r="BA1839" s="82"/>
      <c r="BB1839" s="82"/>
      <c r="BC1839" s="87"/>
      <c r="BD1839" s="87"/>
      <c r="BE1839" s="87"/>
      <c r="BF1839" s="87"/>
      <c r="BG1839" s="82" t="s">
        <v>4888</v>
      </c>
      <c r="BH1839" s="82" t="s">
        <v>8997</v>
      </c>
      <c r="BI1839" s="82"/>
      <c r="BJ1839" s="82"/>
      <c r="BK1839" s="82"/>
      <c r="BL1839" s="86">
        <v>176469143.90000001</v>
      </c>
      <c r="BM1839" s="82">
        <v>2.4441999999999999</v>
      </c>
      <c r="BN1839" s="82" t="s">
        <v>4964</v>
      </c>
      <c r="BO1839" s="82"/>
      <c r="BP1839" s="88"/>
      <c r="BQ1839" s="88"/>
      <c r="BR1839" s="88"/>
      <c r="BS1839" s="82"/>
      <c r="BT1839" s="85"/>
    </row>
    <row r="1840" spans="1:72" hidden="1">
      <c r="A1840" s="82" t="s">
        <v>5181</v>
      </c>
      <c r="B1840" s="82" t="s">
        <v>5182</v>
      </c>
      <c r="C1840" s="82" t="s">
        <v>1738</v>
      </c>
      <c r="D1840" s="82" t="s">
        <v>5266</v>
      </c>
      <c r="E1840" s="82" t="s">
        <v>8378</v>
      </c>
      <c r="F1840" s="82" t="s">
        <v>4978</v>
      </c>
      <c r="G1840" s="83"/>
      <c r="H1840" s="84">
        <v>63645</v>
      </c>
      <c r="I1840" s="85"/>
      <c r="J1840" s="82">
        <v>3341</v>
      </c>
      <c r="K1840" s="86">
        <v>0</v>
      </c>
      <c r="L1840" s="82"/>
      <c r="M1840" s="82"/>
      <c r="N1840" s="82"/>
      <c r="O1840" s="82"/>
      <c r="P1840" s="82" t="s">
        <v>4987</v>
      </c>
      <c r="Q1840" s="86"/>
      <c r="R1840" s="82">
        <v>0</v>
      </c>
      <c r="S1840" s="86">
        <v>127290</v>
      </c>
      <c r="T1840" s="83">
        <v>45777</v>
      </c>
      <c r="U1840" s="82">
        <v>100</v>
      </c>
      <c r="V1840" s="82">
        <v>6671</v>
      </c>
      <c r="W1840" s="82" t="s">
        <v>4961</v>
      </c>
      <c r="X1840" s="82">
        <v>1181.2581</v>
      </c>
      <c r="Y1840" s="86">
        <v>75181172.760000005</v>
      </c>
      <c r="Z1840" s="86"/>
      <c r="AA1840" s="82">
        <v>3322.3</v>
      </c>
      <c r="AB1840" s="86">
        <v>0.56000000000000005</v>
      </c>
      <c r="AC1840" s="86">
        <v>212637945</v>
      </c>
      <c r="AD1840" s="86">
        <v>212637945</v>
      </c>
      <c r="AE1840" s="86">
        <v>0</v>
      </c>
      <c r="AF1840" s="86">
        <v>137456772.24000001</v>
      </c>
      <c r="AG1840" s="86">
        <v>136266610.74000001</v>
      </c>
      <c r="AH1840" s="86">
        <v>1190161.5</v>
      </c>
      <c r="AI1840" s="86"/>
      <c r="AJ1840" s="86">
        <v>7219979617.0600004</v>
      </c>
      <c r="AK1840" s="82">
        <v>2.9451000000000001</v>
      </c>
      <c r="AL1840" s="82" t="s">
        <v>8481</v>
      </c>
      <c r="AM1840" s="82" t="s">
        <v>4979</v>
      </c>
      <c r="AN1840" s="82">
        <v>7306</v>
      </c>
      <c r="AO1840" s="82" t="s">
        <v>4988</v>
      </c>
      <c r="AP1840" s="82"/>
      <c r="AQ1840" s="83">
        <v>45462</v>
      </c>
      <c r="AR1840" s="83"/>
      <c r="AS1840" s="82">
        <v>0</v>
      </c>
      <c r="AT1840" s="82"/>
      <c r="AU1840" s="83">
        <v>45777</v>
      </c>
      <c r="AV1840" s="82" t="s">
        <v>4979</v>
      </c>
      <c r="AW1840" s="82">
        <v>2</v>
      </c>
      <c r="AX1840" s="83"/>
      <c r="AY1840" s="82" t="s">
        <v>4963</v>
      </c>
      <c r="AZ1840" s="82">
        <v>1</v>
      </c>
      <c r="BA1840" s="82"/>
      <c r="BB1840" s="82"/>
      <c r="BC1840" s="87"/>
      <c r="BD1840" s="87"/>
      <c r="BE1840" s="87"/>
      <c r="BF1840" s="87"/>
      <c r="BG1840" s="82" t="s">
        <v>4888</v>
      </c>
      <c r="BH1840" s="82" t="s">
        <v>8997</v>
      </c>
      <c r="BI1840" s="82"/>
      <c r="BJ1840" s="82"/>
      <c r="BK1840" s="82"/>
      <c r="BL1840" s="86">
        <v>212637945</v>
      </c>
      <c r="BM1840" s="82">
        <v>2.9451000000000001</v>
      </c>
      <c r="BN1840" s="82" t="s">
        <v>4988</v>
      </c>
      <c r="BO1840" s="82"/>
      <c r="BP1840" s="88"/>
      <c r="BQ1840" s="88"/>
      <c r="BR1840" s="88"/>
      <c r="BS1840" s="82"/>
      <c r="BT1840" s="85"/>
    </row>
    <row r="1841" spans="1:72" hidden="1">
      <c r="A1841" s="82" t="s">
        <v>5181</v>
      </c>
      <c r="B1841" s="82" t="s">
        <v>5182</v>
      </c>
      <c r="C1841" s="82" t="s">
        <v>1710</v>
      </c>
      <c r="D1841" s="82" t="s">
        <v>3363</v>
      </c>
      <c r="E1841" s="82" t="s">
        <v>8985</v>
      </c>
      <c r="F1841" s="82" t="s">
        <v>4978</v>
      </c>
      <c r="G1841" s="83"/>
      <c r="H1841" s="84">
        <v>11832</v>
      </c>
      <c r="I1841" s="85"/>
      <c r="J1841" s="82">
        <v>795.75</v>
      </c>
      <c r="K1841" s="86">
        <v>0</v>
      </c>
      <c r="L1841" s="82"/>
      <c r="M1841" s="82"/>
      <c r="N1841" s="82"/>
      <c r="O1841" s="82"/>
      <c r="P1841" s="82" t="s">
        <v>8532</v>
      </c>
      <c r="Q1841" s="86"/>
      <c r="R1841" s="82">
        <v>0</v>
      </c>
      <c r="S1841" s="86">
        <v>118320</v>
      </c>
      <c r="T1841" s="83">
        <v>45777</v>
      </c>
      <c r="U1841" s="82">
        <v>100</v>
      </c>
      <c r="V1841" s="82">
        <v>144154</v>
      </c>
      <c r="W1841" s="82" t="s">
        <v>4961</v>
      </c>
      <c r="X1841" s="82">
        <v>702.02700000000004</v>
      </c>
      <c r="Y1841" s="86">
        <v>8306383.8899999997</v>
      </c>
      <c r="Z1841" s="86"/>
      <c r="AA1841" s="82">
        <v>800.4</v>
      </c>
      <c r="AB1841" s="86">
        <v>-0.57999999999999996</v>
      </c>
      <c r="AC1841" s="86">
        <v>9415314</v>
      </c>
      <c r="AD1841" s="86">
        <v>9415314</v>
      </c>
      <c r="AE1841" s="86">
        <v>0</v>
      </c>
      <c r="AF1841" s="86">
        <v>1108930.1100000001</v>
      </c>
      <c r="AG1841" s="86">
        <v>1163948.9099999999</v>
      </c>
      <c r="AH1841" s="86">
        <v>-55018.8</v>
      </c>
      <c r="AI1841" s="86"/>
      <c r="AJ1841" s="86">
        <v>7219979617.0600004</v>
      </c>
      <c r="AK1841" s="82">
        <v>0.13039999999999999</v>
      </c>
      <c r="AL1841" s="82" t="s">
        <v>8986</v>
      </c>
      <c r="AM1841" s="82" t="s">
        <v>4979</v>
      </c>
      <c r="AN1841" s="82">
        <v>794730</v>
      </c>
      <c r="AO1841" s="82" t="s">
        <v>8534</v>
      </c>
      <c r="AP1841" s="82"/>
      <c r="AQ1841" s="83">
        <v>45491</v>
      </c>
      <c r="AR1841" s="83"/>
      <c r="AS1841" s="82">
        <v>0</v>
      </c>
      <c r="AT1841" s="82"/>
      <c r="AU1841" s="83">
        <v>45777</v>
      </c>
      <c r="AV1841" s="82" t="s">
        <v>4979</v>
      </c>
      <c r="AW1841" s="82">
        <v>10</v>
      </c>
      <c r="AX1841" s="83"/>
      <c r="AY1841" s="82" t="s">
        <v>4963</v>
      </c>
      <c r="AZ1841" s="82">
        <v>1</v>
      </c>
      <c r="BA1841" s="82"/>
      <c r="BB1841" s="82"/>
      <c r="BC1841" s="87"/>
      <c r="BD1841" s="87"/>
      <c r="BE1841" s="87"/>
      <c r="BF1841" s="87"/>
      <c r="BG1841" s="82" t="s">
        <v>4888</v>
      </c>
      <c r="BH1841" s="82" t="s">
        <v>8997</v>
      </c>
      <c r="BI1841" s="82"/>
      <c r="BJ1841" s="82"/>
      <c r="BK1841" s="82"/>
      <c r="BL1841" s="86">
        <v>9415314</v>
      </c>
      <c r="BM1841" s="82">
        <v>0.13039999999999999</v>
      </c>
      <c r="BN1841" s="82" t="s">
        <v>4964</v>
      </c>
      <c r="BO1841" s="82"/>
      <c r="BP1841" s="88"/>
      <c r="BQ1841" s="88"/>
      <c r="BR1841" s="88"/>
      <c r="BS1841" s="82"/>
      <c r="BT1841" s="85"/>
    </row>
    <row r="1842" spans="1:72" hidden="1">
      <c r="A1842" s="82" t="s">
        <v>5181</v>
      </c>
      <c r="B1842" s="82" t="s">
        <v>5182</v>
      </c>
      <c r="C1842" s="82" t="s">
        <v>1743</v>
      </c>
      <c r="D1842" s="82" t="s">
        <v>5321</v>
      </c>
      <c r="E1842" s="82" t="s">
        <v>8334</v>
      </c>
      <c r="F1842" s="82" t="s">
        <v>4978</v>
      </c>
      <c r="G1842" s="83"/>
      <c r="H1842" s="84">
        <v>4984</v>
      </c>
      <c r="I1842" s="85"/>
      <c r="J1842" s="82">
        <v>4586.5</v>
      </c>
      <c r="K1842" s="86">
        <v>0</v>
      </c>
      <c r="L1842" s="82"/>
      <c r="M1842" s="82"/>
      <c r="N1842" s="82"/>
      <c r="O1842" s="82"/>
      <c r="P1842" s="82" t="s">
        <v>4981</v>
      </c>
      <c r="Q1842" s="86"/>
      <c r="R1842" s="82">
        <v>0</v>
      </c>
      <c r="S1842" s="86">
        <v>4984</v>
      </c>
      <c r="T1842" s="83">
        <v>45777</v>
      </c>
      <c r="U1842" s="82">
        <v>100</v>
      </c>
      <c r="V1842" s="82">
        <v>68333</v>
      </c>
      <c r="W1842" s="82" t="s">
        <v>4961</v>
      </c>
      <c r="X1842" s="82">
        <v>3889.5446999999999</v>
      </c>
      <c r="Y1842" s="86">
        <v>19385490.780000001</v>
      </c>
      <c r="Z1842" s="86"/>
      <c r="AA1842" s="82">
        <v>4598.1000000000004</v>
      </c>
      <c r="AB1842" s="86">
        <v>-0.25</v>
      </c>
      <c r="AC1842" s="86">
        <v>22859116</v>
      </c>
      <c r="AD1842" s="86">
        <v>22859116</v>
      </c>
      <c r="AE1842" s="86">
        <v>0</v>
      </c>
      <c r="AF1842" s="86">
        <v>3473625.22</v>
      </c>
      <c r="AG1842" s="86">
        <v>3531439.62</v>
      </c>
      <c r="AH1842" s="86">
        <v>-57814.400000000001</v>
      </c>
      <c r="AI1842" s="86"/>
      <c r="AJ1842" s="86">
        <v>7219979617.0600004</v>
      </c>
      <c r="AK1842" s="82">
        <v>0.31659999999999999</v>
      </c>
      <c r="AL1842" s="82" t="s">
        <v>8335</v>
      </c>
      <c r="AM1842" s="82" t="s">
        <v>4979</v>
      </c>
      <c r="AN1842" s="82">
        <v>778239</v>
      </c>
      <c r="AO1842" s="82" t="s">
        <v>4982</v>
      </c>
      <c r="AP1842" s="82"/>
      <c r="AQ1842" s="83">
        <v>45589</v>
      </c>
      <c r="AR1842" s="83"/>
      <c r="AS1842" s="82">
        <v>0</v>
      </c>
      <c r="AT1842" s="82"/>
      <c r="AU1842" s="83">
        <v>45777</v>
      </c>
      <c r="AV1842" s="82" t="s">
        <v>4979</v>
      </c>
      <c r="AW1842" s="82">
        <v>1</v>
      </c>
      <c r="AX1842" s="83"/>
      <c r="AY1842" s="82" t="s">
        <v>4963</v>
      </c>
      <c r="AZ1842" s="82">
        <v>1</v>
      </c>
      <c r="BA1842" s="82"/>
      <c r="BB1842" s="82"/>
      <c r="BC1842" s="87"/>
      <c r="BD1842" s="87"/>
      <c r="BE1842" s="87"/>
      <c r="BF1842" s="87"/>
      <c r="BG1842" s="82" t="s">
        <v>4888</v>
      </c>
      <c r="BH1842" s="82" t="s">
        <v>8997</v>
      </c>
      <c r="BI1842" s="82"/>
      <c r="BJ1842" s="82"/>
      <c r="BK1842" s="82"/>
      <c r="BL1842" s="86">
        <v>22859116</v>
      </c>
      <c r="BM1842" s="82">
        <v>0.31659999999999999</v>
      </c>
      <c r="BN1842" s="82" t="s">
        <v>4983</v>
      </c>
      <c r="BO1842" s="82"/>
      <c r="BP1842" s="88"/>
      <c r="BQ1842" s="88"/>
      <c r="BR1842" s="88"/>
      <c r="BS1842" s="82"/>
      <c r="BT1842" s="85"/>
    </row>
    <row r="1843" spans="1:72" hidden="1">
      <c r="A1843" s="82" t="s">
        <v>5181</v>
      </c>
      <c r="B1843" s="82" t="s">
        <v>5182</v>
      </c>
      <c r="C1843" s="82" t="s">
        <v>1729</v>
      </c>
      <c r="D1843" s="82" t="s">
        <v>5368</v>
      </c>
      <c r="E1843" s="82" t="s">
        <v>8541</v>
      </c>
      <c r="F1843" s="82" t="s">
        <v>4978</v>
      </c>
      <c r="G1843" s="83"/>
      <c r="H1843" s="84">
        <v>15577</v>
      </c>
      <c r="I1843" s="85"/>
      <c r="J1843" s="82">
        <v>1329.3</v>
      </c>
      <c r="K1843" s="86">
        <v>0</v>
      </c>
      <c r="L1843" s="82"/>
      <c r="M1843" s="82"/>
      <c r="N1843" s="82"/>
      <c r="O1843" s="82"/>
      <c r="P1843" s="82" t="s">
        <v>5007</v>
      </c>
      <c r="Q1843" s="86"/>
      <c r="R1843" s="82">
        <v>0</v>
      </c>
      <c r="S1843" s="86">
        <v>155770</v>
      </c>
      <c r="T1843" s="83">
        <v>45777</v>
      </c>
      <c r="U1843" s="82">
        <v>100</v>
      </c>
      <c r="V1843" s="82">
        <v>138815</v>
      </c>
      <c r="W1843" s="82" t="s">
        <v>4961</v>
      </c>
      <c r="X1843" s="82">
        <v>1280.1112000000001</v>
      </c>
      <c r="Y1843" s="86">
        <v>19940291.550000001</v>
      </c>
      <c r="Z1843" s="86"/>
      <c r="AA1843" s="82">
        <v>1288</v>
      </c>
      <c r="AB1843" s="86">
        <v>3.21</v>
      </c>
      <c r="AC1843" s="86">
        <v>20706506.100000001</v>
      </c>
      <c r="AD1843" s="86">
        <v>20706506.100000001</v>
      </c>
      <c r="AE1843" s="86">
        <v>0</v>
      </c>
      <c r="AF1843" s="86">
        <v>766214.55</v>
      </c>
      <c r="AG1843" s="86">
        <v>122884.45</v>
      </c>
      <c r="AH1843" s="86">
        <v>643330.1</v>
      </c>
      <c r="AI1843" s="86"/>
      <c r="AJ1843" s="86">
        <v>7219979617.0600004</v>
      </c>
      <c r="AK1843" s="82">
        <v>0.2868</v>
      </c>
      <c r="AL1843" s="82" t="s">
        <v>8542</v>
      </c>
      <c r="AM1843" s="82" t="s">
        <v>4979</v>
      </c>
      <c r="AN1843" s="82">
        <v>794140</v>
      </c>
      <c r="AO1843" s="82" t="s">
        <v>5008</v>
      </c>
      <c r="AP1843" s="82"/>
      <c r="AQ1843" s="83"/>
      <c r="AR1843" s="83"/>
      <c r="AS1843" s="82">
        <v>0</v>
      </c>
      <c r="AT1843" s="82"/>
      <c r="AU1843" s="83">
        <v>45777</v>
      </c>
      <c r="AV1843" s="82" t="s">
        <v>4979</v>
      </c>
      <c r="AW1843" s="82">
        <v>10</v>
      </c>
      <c r="AX1843" s="83"/>
      <c r="AY1843" s="82" t="s">
        <v>4963</v>
      </c>
      <c r="AZ1843" s="82">
        <v>1</v>
      </c>
      <c r="BA1843" s="82"/>
      <c r="BB1843" s="82"/>
      <c r="BC1843" s="87"/>
      <c r="BD1843" s="87"/>
      <c r="BE1843" s="87"/>
      <c r="BF1843" s="87"/>
      <c r="BG1843" s="82" t="s">
        <v>4888</v>
      </c>
      <c r="BH1843" s="82" t="s">
        <v>8997</v>
      </c>
      <c r="BI1843" s="82"/>
      <c r="BJ1843" s="82"/>
      <c r="BK1843" s="82"/>
      <c r="BL1843" s="86">
        <v>20706506.100000001</v>
      </c>
      <c r="BM1843" s="82">
        <v>0.2868</v>
      </c>
      <c r="BN1843" s="82" t="s">
        <v>5008</v>
      </c>
      <c r="BO1843" s="82"/>
      <c r="BP1843" s="88"/>
      <c r="BQ1843" s="88"/>
      <c r="BR1843" s="88"/>
      <c r="BS1843" s="82"/>
      <c r="BT1843" s="85"/>
    </row>
    <row r="1844" spans="1:72" hidden="1">
      <c r="A1844" s="82" t="s">
        <v>5181</v>
      </c>
      <c r="B1844" s="82" t="s">
        <v>5182</v>
      </c>
      <c r="C1844" s="82" t="s">
        <v>1761</v>
      </c>
      <c r="D1844" s="82" t="s">
        <v>5302</v>
      </c>
      <c r="E1844" s="82" t="s">
        <v>8336</v>
      </c>
      <c r="F1844" s="82" t="s">
        <v>4978</v>
      </c>
      <c r="G1844" s="83"/>
      <c r="H1844" s="84">
        <v>48492</v>
      </c>
      <c r="I1844" s="85"/>
      <c r="J1844" s="82">
        <v>2928.8</v>
      </c>
      <c r="K1844" s="86">
        <v>0</v>
      </c>
      <c r="L1844" s="82"/>
      <c r="M1844" s="82"/>
      <c r="N1844" s="82"/>
      <c r="O1844" s="82"/>
      <c r="P1844" s="82" t="s">
        <v>8337</v>
      </c>
      <c r="Q1844" s="86"/>
      <c r="R1844" s="82">
        <v>0</v>
      </c>
      <c r="S1844" s="86">
        <v>242460</v>
      </c>
      <c r="T1844" s="83">
        <v>45777</v>
      </c>
      <c r="U1844" s="82">
        <v>100</v>
      </c>
      <c r="V1844" s="82">
        <v>6678</v>
      </c>
      <c r="W1844" s="82" t="s">
        <v>4961</v>
      </c>
      <c r="X1844" s="82">
        <v>911.54319999999996</v>
      </c>
      <c r="Y1844" s="86">
        <v>44202554.75</v>
      </c>
      <c r="Z1844" s="86"/>
      <c r="AA1844" s="82">
        <v>2909.6</v>
      </c>
      <c r="AB1844" s="86">
        <v>0.66</v>
      </c>
      <c r="AC1844" s="86">
        <v>142023369.59999999</v>
      </c>
      <c r="AD1844" s="86">
        <v>142023369.59999999</v>
      </c>
      <c r="AE1844" s="86">
        <v>0</v>
      </c>
      <c r="AF1844" s="86">
        <v>97820814.849999994</v>
      </c>
      <c r="AG1844" s="86">
        <v>96889768.450000003</v>
      </c>
      <c r="AH1844" s="86">
        <v>931046.40000000002</v>
      </c>
      <c r="AI1844" s="86"/>
      <c r="AJ1844" s="86">
        <v>7219979617.0600004</v>
      </c>
      <c r="AK1844" s="82">
        <v>1.9671000000000001</v>
      </c>
      <c r="AL1844" s="82" t="s">
        <v>8338</v>
      </c>
      <c r="AM1844" s="82" t="s">
        <v>4979</v>
      </c>
      <c r="AN1844" s="82">
        <v>7362</v>
      </c>
      <c r="AO1844" s="82" t="s">
        <v>8339</v>
      </c>
      <c r="AP1844" s="82"/>
      <c r="AQ1844" s="83">
        <v>45477</v>
      </c>
      <c r="AR1844" s="83"/>
      <c r="AS1844" s="82">
        <v>0</v>
      </c>
      <c r="AT1844" s="82"/>
      <c r="AU1844" s="83">
        <v>45777</v>
      </c>
      <c r="AV1844" s="82" t="s">
        <v>4979</v>
      </c>
      <c r="AW1844" s="82">
        <v>5</v>
      </c>
      <c r="AX1844" s="83"/>
      <c r="AY1844" s="82" t="s">
        <v>4963</v>
      </c>
      <c r="AZ1844" s="82">
        <v>1</v>
      </c>
      <c r="BA1844" s="82"/>
      <c r="BB1844" s="82"/>
      <c r="BC1844" s="87"/>
      <c r="BD1844" s="87"/>
      <c r="BE1844" s="87"/>
      <c r="BF1844" s="87"/>
      <c r="BG1844" s="82" t="s">
        <v>4888</v>
      </c>
      <c r="BH1844" s="82" t="s">
        <v>8997</v>
      </c>
      <c r="BI1844" s="82"/>
      <c r="BJ1844" s="82"/>
      <c r="BK1844" s="82"/>
      <c r="BL1844" s="86">
        <v>142023369.59999999</v>
      </c>
      <c r="BM1844" s="82">
        <v>1.9671000000000001</v>
      </c>
      <c r="BN1844" s="82" t="s">
        <v>4984</v>
      </c>
      <c r="BO1844" s="82"/>
      <c r="BP1844" s="88"/>
      <c r="BQ1844" s="88"/>
      <c r="BR1844" s="88"/>
      <c r="BS1844" s="82"/>
      <c r="BT1844" s="85"/>
    </row>
    <row r="1845" spans="1:72" hidden="1">
      <c r="A1845" s="82" t="s">
        <v>5181</v>
      </c>
      <c r="B1845" s="82" t="s">
        <v>5182</v>
      </c>
      <c r="C1845" s="82" t="s">
        <v>1835</v>
      </c>
      <c r="D1845" s="82" t="s">
        <v>5274</v>
      </c>
      <c r="E1845" s="82" t="s">
        <v>8549</v>
      </c>
      <c r="F1845" s="82" t="s">
        <v>4978</v>
      </c>
      <c r="G1845" s="83"/>
      <c r="H1845" s="84">
        <v>7177</v>
      </c>
      <c r="I1845" s="85"/>
      <c r="J1845" s="82">
        <v>12257</v>
      </c>
      <c r="K1845" s="86">
        <v>0</v>
      </c>
      <c r="L1845" s="82"/>
      <c r="M1845" s="82"/>
      <c r="N1845" s="82"/>
      <c r="O1845" s="82"/>
      <c r="P1845" s="82" t="s">
        <v>8337</v>
      </c>
      <c r="Q1845" s="86"/>
      <c r="R1845" s="82">
        <v>0</v>
      </c>
      <c r="S1845" s="86">
        <v>35885</v>
      </c>
      <c r="T1845" s="83">
        <v>45777</v>
      </c>
      <c r="U1845" s="82">
        <v>100</v>
      </c>
      <c r="V1845" s="82">
        <v>6683</v>
      </c>
      <c r="W1845" s="82" t="s">
        <v>4961</v>
      </c>
      <c r="X1845" s="82">
        <v>5000.2610000000004</v>
      </c>
      <c r="Y1845" s="86">
        <v>35886872.93</v>
      </c>
      <c r="Z1845" s="86"/>
      <c r="AA1845" s="82">
        <v>11841</v>
      </c>
      <c r="AB1845" s="86">
        <v>3.51</v>
      </c>
      <c r="AC1845" s="86">
        <v>87968489</v>
      </c>
      <c r="AD1845" s="86">
        <v>87968489</v>
      </c>
      <c r="AE1845" s="86">
        <v>0</v>
      </c>
      <c r="AF1845" s="86">
        <v>52081616.07</v>
      </c>
      <c r="AG1845" s="86">
        <v>49095984.07</v>
      </c>
      <c r="AH1845" s="86">
        <v>2985632</v>
      </c>
      <c r="AI1845" s="86"/>
      <c r="AJ1845" s="86">
        <v>7219979617.0600004</v>
      </c>
      <c r="AK1845" s="82">
        <v>1.2183999999999999</v>
      </c>
      <c r="AL1845" s="82" t="s">
        <v>8550</v>
      </c>
      <c r="AM1845" s="82" t="s">
        <v>4979</v>
      </c>
      <c r="AN1845" s="82">
        <v>7395</v>
      </c>
      <c r="AO1845" s="82" t="s">
        <v>8339</v>
      </c>
      <c r="AP1845" s="82"/>
      <c r="AQ1845" s="83">
        <v>45505</v>
      </c>
      <c r="AR1845" s="83"/>
      <c r="AS1845" s="82">
        <v>0</v>
      </c>
      <c r="AT1845" s="82"/>
      <c r="AU1845" s="83">
        <v>45777</v>
      </c>
      <c r="AV1845" s="82" t="s">
        <v>4979</v>
      </c>
      <c r="AW1845" s="82">
        <v>5</v>
      </c>
      <c r="AX1845" s="83"/>
      <c r="AY1845" s="82" t="s">
        <v>4963</v>
      </c>
      <c r="AZ1845" s="82">
        <v>1</v>
      </c>
      <c r="BA1845" s="82"/>
      <c r="BB1845" s="82"/>
      <c r="BC1845" s="87"/>
      <c r="BD1845" s="87"/>
      <c r="BE1845" s="87"/>
      <c r="BF1845" s="87"/>
      <c r="BG1845" s="82" t="s">
        <v>4888</v>
      </c>
      <c r="BH1845" s="82" t="s">
        <v>8997</v>
      </c>
      <c r="BI1845" s="82"/>
      <c r="BJ1845" s="82"/>
      <c r="BK1845" s="82"/>
      <c r="BL1845" s="86">
        <v>87968489</v>
      </c>
      <c r="BM1845" s="82">
        <v>1.2183999999999999</v>
      </c>
      <c r="BN1845" s="82" t="s">
        <v>4984</v>
      </c>
      <c r="BO1845" s="82"/>
      <c r="BP1845" s="88"/>
      <c r="BQ1845" s="88"/>
      <c r="BR1845" s="88"/>
      <c r="BS1845" s="82"/>
      <c r="BT1845" s="85"/>
    </row>
    <row r="1846" spans="1:72" hidden="1">
      <c r="A1846" s="82" t="s">
        <v>5181</v>
      </c>
      <c r="B1846" s="82" t="s">
        <v>5182</v>
      </c>
      <c r="C1846" s="82" t="s">
        <v>2042</v>
      </c>
      <c r="D1846" s="82" t="s">
        <v>5300</v>
      </c>
      <c r="E1846" s="82" t="s">
        <v>8340</v>
      </c>
      <c r="F1846" s="82" t="s">
        <v>4978</v>
      </c>
      <c r="G1846" s="83"/>
      <c r="H1846" s="84">
        <v>19477</v>
      </c>
      <c r="I1846" s="85"/>
      <c r="J1846" s="82">
        <v>2388.1999999999998</v>
      </c>
      <c r="K1846" s="86">
        <v>0</v>
      </c>
      <c r="L1846" s="82"/>
      <c r="M1846" s="82"/>
      <c r="N1846" s="82"/>
      <c r="O1846" s="82"/>
      <c r="P1846" s="82" t="s">
        <v>4985</v>
      </c>
      <c r="Q1846" s="86"/>
      <c r="R1846" s="82">
        <v>0</v>
      </c>
      <c r="S1846" s="86">
        <v>19477</v>
      </c>
      <c r="T1846" s="83">
        <v>45777</v>
      </c>
      <c r="U1846" s="82">
        <v>100</v>
      </c>
      <c r="V1846" s="82">
        <v>165364</v>
      </c>
      <c r="W1846" s="82" t="s">
        <v>4961</v>
      </c>
      <c r="X1846" s="82">
        <v>1540.2076</v>
      </c>
      <c r="Y1846" s="86">
        <v>29998622.949999999</v>
      </c>
      <c r="Z1846" s="86"/>
      <c r="AA1846" s="82">
        <v>2387.5</v>
      </c>
      <c r="AB1846" s="86">
        <v>0.03</v>
      </c>
      <c r="AC1846" s="86">
        <v>46514971.399999999</v>
      </c>
      <c r="AD1846" s="86">
        <v>46514971.399999999</v>
      </c>
      <c r="AE1846" s="86">
        <v>0</v>
      </c>
      <c r="AF1846" s="86">
        <v>16516348.449999999</v>
      </c>
      <c r="AG1846" s="86">
        <v>16502714.550000001</v>
      </c>
      <c r="AH1846" s="86">
        <v>13633.9</v>
      </c>
      <c r="AI1846" s="86"/>
      <c r="AJ1846" s="86">
        <v>7219979617.0600004</v>
      </c>
      <c r="AK1846" s="82">
        <v>0.64429999999999998</v>
      </c>
      <c r="AL1846" s="82" t="s">
        <v>8341</v>
      </c>
      <c r="AM1846" s="82" t="s">
        <v>4979</v>
      </c>
      <c r="AN1846" s="82">
        <v>7530</v>
      </c>
      <c r="AO1846" s="82" t="s">
        <v>4986</v>
      </c>
      <c r="AP1846" s="82"/>
      <c r="AQ1846" s="83">
        <v>45694</v>
      </c>
      <c r="AR1846" s="83"/>
      <c r="AS1846" s="82">
        <v>0</v>
      </c>
      <c r="AT1846" s="82"/>
      <c r="AU1846" s="83">
        <v>45777</v>
      </c>
      <c r="AV1846" s="82" t="s">
        <v>4979</v>
      </c>
      <c r="AW1846" s="82">
        <v>1</v>
      </c>
      <c r="AX1846" s="83"/>
      <c r="AY1846" s="82" t="s">
        <v>4963</v>
      </c>
      <c r="AZ1846" s="82">
        <v>1</v>
      </c>
      <c r="BA1846" s="82"/>
      <c r="BB1846" s="82"/>
      <c r="BC1846" s="87"/>
      <c r="BD1846" s="87"/>
      <c r="BE1846" s="87"/>
      <c r="BF1846" s="87"/>
      <c r="BG1846" s="82" t="s">
        <v>4888</v>
      </c>
      <c r="BH1846" s="82" t="s">
        <v>8997</v>
      </c>
      <c r="BI1846" s="82"/>
      <c r="BJ1846" s="82"/>
      <c r="BK1846" s="82"/>
      <c r="BL1846" s="86">
        <v>46514971.399999999</v>
      </c>
      <c r="BM1846" s="82">
        <v>0.64429999999999998</v>
      </c>
      <c r="BN1846" s="82" t="s">
        <v>4980</v>
      </c>
      <c r="BO1846" s="82"/>
      <c r="BP1846" s="88"/>
      <c r="BQ1846" s="88"/>
      <c r="BR1846" s="88"/>
      <c r="BS1846" s="82"/>
      <c r="BT1846" s="85"/>
    </row>
    <row r="1847" spans="1:72" hidden="1">
      <c r="A1847" s="82" t="s">
        <v>5181</v>
      </c>
      <c r="B1847" s="82" t="s">
        <v>5182</v>
      </c>
      <c r="C1847" s="82" t="s">
        <v>2110</v>
      </c>
      <c r="D1847" s="82" t="s">
        <v>5282</v>
      </c>
      <c r="E1847" s="82" t="s">
        <v>8307</v>
      </c>
      <c r="F1847" s="82" t="s">
        <v>4978</v>
      </c>
      <c r="G1847" s="83"/>
      <c r="H1847" s="84">
        <v>257872</v>
      </c>
      <c r="I1847" s="85"/>
      <c r="J1847" s="82">
        <v>354.55</v>
      </c>
      <c r="K1847" s="86">
        <v>0</v>
      </c>
      <c r="L1847" s="82"/>
      <c r="M1847" s="82"/>
      <c r="N1847" s="82"/>
      <c r="O1847" s="82"/>
      <c r="P1847" s="82" t="s">
        <v>8308</v>
      </c>
      <c r="Q1847" s="86"/>
      <c r="R1847" s="82">
        <v>0</v>
      </c>
      <c r="S1847" s="86">
        <v>2578720</v>
      </c>
      <c r="T1847" s="83">
        <v>45777</v>
      </c>
      <c r="U1847" s="82">
        <v>100</v>
      </c>
      <c r="V1847" s="82">
        <v>6702</v>
      </c>
      <c r="W1847" s="82" t="s">
        <v>4961</v>
      </c>
      <c r="X1847" s="82">
        <v>129.88560000000001</v>
      </c>
      <c r="Y1847" s="86">
        <v>33493868.800000001</v>
      </c>
      <c r="Z1847" s="86"/>
      <c r="AA1847" s="82">
        <v>356.95</v>
      </c>
      <c r="AB1847" s="86">
        <v>-0.67</v>
      </c>
      <c r="AC1847" s="86">
        <v>91428517.599999994</v>
      </c>
      <c r="AD1847" s="86">
        <v>91428517.599999994</v>
      </c>
      <c r="AE1847" s="86">
        <v>0</v>
      </c>
      <c r="AF1847" s="86">
        <v>57934648.799999997</v>
      </c>
      <c r="AG1847" s="86">
        <v>58553541.600000001</v>
      </c>
      <c r="AH1847" s="86">
        <v>-618892.80000000005</v>
      </c>
      <c r="AI1847" s="86"/>
      <c r="AJ1847" s="86">
        <v>7219979617.0600004</v>
      </c>
      <c r="AK1847" s="82">
        <v>1.2663</v>
      </c>
      <c r="AL1847" s="82" t="s">
        <v>8553</v>
      </c>
      <c r="AM1847" s="82" t="s">
        <v>4979</v>
      </c>
      <c r="AN1847" s="82">
        <v>7567</v>
      </c>
      <c r="AO1847" s="82" t="s">
        <v>8309</v>
      </c>
      <c r="AP1847" s="82"/>
      <c r="AQ1847" s="83">
        <v>45687</v>
      </c>
      <c r="AR1847" s="83"/>
      <c r="AS1847" s="82">
        <v>0</v>
      </c>
      <c r="AT1847" s="82"/>
      <c r="AU1847" s="83">
        <v>45777</v>
      </c>
      <c r="AV1847" s="82" t="s">
        <v>4979</v>
      </c>
      <c r="AW1847" s="82">
        <v>10</v>
      </c>
      <c r="AX1847" s="83"/>
      <c r="AY1847" s="82" t="s">
        <v>4963</v>
      </c>
      <c r="AZ1847" s="82">
        <v>1</v>
      </c>
      <c r="BA1847" s="82"/>
      <c r="BB1847" s="82"/>
      <c r="BC1847" s="87"/>
      <c r="BD1847" s="87"/>
      <c r="BE1847" s="87"/>
      <c r="BF1847" s="87"/>
      <c r="BG1847" s="82" t="s">
        <v>4888</v>
      </c>
      <c r="BH1847" s="82" t="s">
        <v>8997</v>
      </c>
      <c r="BI1847" s="82"/>
      <c r="BJ1847" s="82"/>
      <c r="BK1847" s="82"/>
      <c r="BL1847" s="86">
        <v>91428517.599999994</v>
      </c>
      <c r="BM1847" s="82">
        <v>1.2663</v>
      </c>
      <c r="BN1847" s="82" t="s">
        <v>8309</v>
      </c>
      <c r="BO1847" s="82"/>
      <c r="BP1847" s="88"/>
      <c r="BQ1847" s="88"/>
      <c r="BR1847" s="88"/>
      <c r="BS1847" s="82"/>
      <c r="BT1847" s="85"/>
    </row>
    <row r="1848" spans="1:72" hidden="1">
      <c r="A1848" s="82" t="s">
        <v>5181</v>
      </c>
      <c r="B1848" s="82" t="s">
        <v>5182</v>
      </c>
      <c r="C1848" s="82" t="s">
        <v>2149</v>
      </c>
      <c r="D1848" s="82" t="s">
        <v>8767</v>
      </c>
      <c r="E1848" s="82" t="s">
        <v>8768</v>
      </c>
      <c r="F1848" s="82" t="s">
        <v>4978</v>
      </c>
      <c r="G1848" s="83"/>
      <c r="H1848" s="84">
        <v>211893</v>
      </c>
      <c r="I1848" s="85"/>
      <c r="J1848" s="82">
        <v>244.45</v>
      </c>
      <c r="K1848" s="86">
        <v>0</v>
      </c>
      <c r="L1848" s="82"/>
      <c r="M1848" s="82"/>
      <c r="N1848" s="82"/>
      <c r="O1848" s="82"/>
      <c r="P1848" s="82" t="s">
        <v>8769</v>
      </c>
      <c r="Q1848" s="86"/>
      <c r="R1848" s="82">
        <v>0</v>
      </c>
      <c r="S1848" s="86">
        <v>1059465</v>
      </c>
      <c r="T1848" s="83">
        <v>45777</v>
      </c>
      <c r="U1848" s="82">
        <v>100</v>
      </c>
      <c r="V1848" s="82">
        <v>6712</v>
      </c>
      <c r="W1848" s="82" t="s">
        <v>4961</v>
      </c>
      <c r="X1848" s="82">
        <v>152.43510000000001</v>
      </c>
      <c r="Y1848" s="86">
        <v>32299929.780000001</v>
      </c>
      <c r="Z1848" s="86"/>
      <c r="AA1848" s="82">
        <v>245.68</v>
      </c>
      <c r="AB1848" s="86">
        <v>-0.5</v>
      </c>
      <c r="AC1848" s="86">
        <v>51797243.850000001</v>
      </c>
      <c r="AD1848" s="86">
        <v>51797243.850000001</v>
      </c>
      <c r="AE1848" s="86">
        <v>0</v>
      </c>
      <c r="AF1848" s="86">
        <v>19497314.07</v>
      </c>
      <c r="AG1848" s="86">
        <v>19757942.460000001</v>
      </c>
      <c r="AH1848" s="86">
        <v>-260628.39</v>
      </c>
      <c r="AI1848" s="86"/>
      <c r="AJ1848" s="86">
        <v>7219979617.0600004</v>
      </c>
      <c r="AK1848" s="82">
        <v>0.71740000000000004</v>
      </c>
      <c r="AL1848" s="82" t="s">
        <v>8770</v>
      </c>
      <c r="AM1848" s="82" t="s">
        <v>4979</v>
      </c>
      <c r="AN1848" s="82">
        <v>7577</v>
      </c>
      <c r="AO1848" s="82" t="s">
        <v>8771</v>
      </c>
      <c r="AP1848" s="82"/>
      <c r="AQ1848" s="83">
        <v>45694</v>
      </c>
      <c r="AR1848" s="83"/>
      <c r="AS1848" s="82">
        <v>0</v>
      </c>
      <c r="AT1848" s="82"/>
      <c r="AU1848" s="83">
        <v>45777</v>
      </c>
      <c r="AV1848" s="82" t="s">
        <v>4979</v>
      </c>
      <c r="AW1848" s="82">
        <v>5</v>
      </c>
      <c r="AX1848" s="83"/>
      <c r="AY1848" s="82" t="s">
        <v>4963</v>
      </c>
      <c r="AZ1848" s="82">
        <v>1</v>
      </c>
      <c r="BA1848" s="82"/>
      <c r="BB1848" s="82"/>
      <c r="BC1848" s="87"/>
      <c r="BD1848" s="87"/>
      <c r="BE1848" s="87"/>
      <c r="BF1848" s="87"/>
      <c r="BG1848" s="82" t="s">
        <v>4888</v>
      </c>
      <c r="BH1848" s="82" t="s">
        <v>8997</v>
      </c>
      <c r="BI1848" s="82"/>
      <c r="BJ1848" s="82"/>
      <c r="BK1848" s="82"/>
      <c r="BL1848" s="86">
        <v>51797243.850000001</v>
      </c>
      <c r="BM1848" s="82">
        <v>0.71740000000000004</v>
      </c>
      <c r="BN1848" s="82" t="s">
        <v>4975</v>
      </c>
      <c r="BO1848" s="82"/>
      <c r="BP1848" s="88"/>
      <c r="BQ1848" s="88"/>
      <c r="BR1848" s="88"/>
      <c r="BS1848" s="82"/>
      <c r="BT1848" s="85"/>
    </row>
    <row r="1849" spans="1:72" hidden="1">
      <c r="A1849" s="82" t="s">
        <v>5181</v>
      </c>
      <c r="B1849" s="82" t="s">
        <v>5182</v>
      </c>
      <c r="C1849" s="82" t="s">
        <v>2247</v>
      </c>
      <c r="D1849" s="82" t="s">
        <v>5330</v>
      </c>
      <c r="E1849" s="82" t="s">
        <v>8482</v>
      </c>
      <c r="F1849" s="82" t="s">
        <v>4978</v>
      </c>
      <c r="G1849" s="83"/>
      <c r="H1849" s="84">
        <v>8258</v>
      </c>
      <c r="I1849" s="85"/>
      <c r="J1849" s="82">
        <v>3033.9</v>
      </c>
      <c r="K1849" s="86">
        <v>0</v>
      </c>
      <c r="L1849" s="82"/>
      <c r="M1849" s="82"/>
      <c r="N1849" s="82"/>
      <c r="O1849" s="82"/>
      <c r="P1849" s="82" t="s">
        <v>4992</v>
      </c>
      <c r="Q1849" s="86"/>
      <c r="R1849" s="82">
        <v>0</v>
      </c>
      <c r="S1849" s="86">
        <v>8258</v>
      </c>
      <c r="T1849" s="83">
        <v>45777</v>
      </c>
      <c r="U1849" s="82">
        <v>100</v>
      </c>
      <c r="V1849" s="82">
        <v>24463</v>
      </c>
      <c r="W1849" s="82" t="s">
        <v>4961</v>
      </c>
      <c r="X1849" s="82">
        <v>1071.3606</v>
      </c>
      <c r="Y1849" s="86">
        <v>8847296.0399999991</v>
      </c>
      <c r="Z1849" s="86"/>
      <c r="AA1849" s="82">
        <v>3005</v>
      </c>
      <c r="AB1849" s="86">
        <v>0.96</v>
      </c>
      <c r="AC1849" s="86">
        <v>25053946.199999999</v>
      </c>
      <c r="AD1849" s="86">
        <v>25053946.199999999</v>
      </c>
      <c r="AE1849" s="86">
        <v>0</v>
      </c>
      <c r="AF1849" s="86">
        <v>16206650.16</v>
      </c>
      <c r="AG1849" s="86">
        <v>15967993.960000001</v>
      </c>
      <c r="AH1849" s="86">
        <v>238656.2</v>
      </c>
      <c r="AI1849" s="86"/>
      <c r="AJ1849" s="86">
        <v>7219979617.0600004</v>
      </c>
      <c r="AK1849" s="82">
        <v>0.34699999999999998</v>
      </c>
      <c r="AL1849" s="82" t="s">
        <v>8483</v>
      </c>
      <c r="AM1849" s="82" t="s">
        <v>4979</v>
      </c>
      <c r="AN1849" s="82">
        <v>7685</v>
      </c>
      <c r="AO1849" s="82" t="s">
        <v>4993</v>
      </c>
      <c r="AP1849" s="82"/>
      <c r="AQ1849" s="83">
        <v>45496</v>
      </c>
      <c r="AR1849" s="83"/>
      <c r="AS1849" s="82">
        <v>0</v>
      </c>
      <c r="AT1849" s="82"/>
      <c r="AU1849" s="83">
        <v>45777</v>
      </c>
      <c r="AV1849" s="82" t="s">
        <v>4979</v>
      </c>
      <c r="AW1849" s="82">
        <v>1</v>
      </c>
      <c r="AX1849" s="83"/>
      <c r="AY1849" s="82" t="s">
        <v>4963</v>
      </c>
      <c r="AZ1849" s="82">
        <v>1</v>
      </c>
      <c r="BA1849" s="82"/>
      <c r="BB1849" s="82"/>
      <c r="BC1849" s="87"/>
      <c r="BD1849" s="87"/>
      <c r="BE1849" s="87"/>
      <c r="BF1849" s="87"/>
      <c r="BG1849" s="82" t="s">
        <v>4888</v>
      </c>
      <c r="BH1849" s="82" t="s">
        <v>8997</v>
      </c>
      <c r="BI1849" s="82"/>
      <c r="BJ1849" s="82"/>
      <c r="BK1849" s="82"/>
      <c r="BL1849" s="86">
        <v>25053946.199999999</v>
      </c>
      <c r="BM1849" s="82">
        <v>0.34699999999999998</v>
      </c>
      <c r="BN1849" s="82" t="s">
        <v>4994</v>
      </c>
      <c r="BO1849" s="82"/>
      <c r="BP1849" s="88"/>
      <c r="BQ1849" s="88"/>
      <c r="BR1849" s="88"/>
      <c r="BS1849" s="82"/>
      <c r="BT1849" s="85"/>
    </row>
    <row r="1850" spans="1:72" hidden="1">
      <c r="A1850" s="82" t="s">
        <v>5181</v>
      </c>
      <c r="B1850" s="82" t="s">
        <v>5182</v>
      </c>
      <c r="C1850" s="82" t="s">
        <v>2232</v>
      </c>
      <c r="D1850" s="82" t="s">
        <v>3369</v>
      </c>
      <c r="E1850" s="82" t="s">
        <v>8310</v>
      </c>
      <c r="F1850" s="82" t="s">
        <v>4978</v>
      </c>
      <c r="G1850" s="83"/>
      <c r="H1850" s="84">
        <v>78866</v>
      </c>
      <c r="I1850" s="85"/>
      <c r="J1850" s="82">
        <v>407.4</v>
      </c>
      <c r="K1850" s="86">
        <v>0</v>
      </c>
      <c r="L1850" s="82"/>
      <c r="M1850" s="82"/>
      <c r="N1850" s="82"/>
      <c r="O1850" s="82"/>
      <c r="P1850" s="82" t="s">
        <v>8287</v>
      </c>
      <c r="Q1850" s="86"/>
      <c r="R1850" s="82">
        <v>0</v>
      </c>
      <c r="S1850" s="86">
        <v>788660</v>
      </c>
      <c r="T1850" s="83">
        <v>45777</v>
      </c>
      <c r="U1850" s="82">
        <v>100</v>
      </c>
      <c r="V1850" s="82">
        <v>6732</v>
      </c>
      <c r="W1850" s="82" t="s">
        <v>4961</v>
      </c>
      <c r="X1850" s="82">
        <v>385.66449999999998</v>
      </c>
      <c r="Y1850" s="86">
        <v>30415820.27</v>
      </c>
      <c r="Z1850" s="86"/>
      <c r="AA1850" s="82">
        <v>413.5</v>
      </c>
      <c r="AB1850" s="86">
        <v>-1.48</v>
      </c>
      <c r="AC1850" s="86">
        <v>32130008.399999999</v>
      </c>
      <c r="AD1850" s="86">
        <v>32130008.399999999</v>
      </c>
      <c r="AE1850" s="86">
        <v>0</v>
      </c>
      <c r="AF1850" s="86">
        <v>1714188.13</v>
      </c>
      <c r="AG1850" s="86">
        <v>2195270.73</v>
      </c>
      <c r="AH1850" s="86">
        <v>-481082.6</v>
      </c>
      <c r="AI1850" s="86"/>
      <c r="AJ1850" s="86">
        <v>7219979617.0600004</v>
      </c>
      <c r="AK1850" s="82">
        <v>0.44500000000000001</v>
      </c>
      <c r="AL1850" s="82" t="s">
        <v>8559</v>
      </c>
      <c r="AM1850" s="82" t="s">
        <v>4979</v>
      </c>
      <c r="AN1850" s="82">
        <v>7708</v>
      </c>
      <c r="AO1850" s="82" t="s">
        <v>8280</v>
      </c>
      <c r="AP1850" s="82"/>
      <c r="AQ1850" s="83">
        <v>45734</v>
      </c>
      <c r="AR1850" s="83"/>
      <c r="AS1850" s="82">
        <v>0</v>
      </c>
      <c r="AT1850" s="82"/>
      <c r="AU1850" s="83">
        <v>45777</v>
      </c>
      <c r="AV1850" s="82" t="s">
        <v>4979</v>
      </c>
      <c r="AW1850" s="82">
        <v>10</v>
      </c>
      <c r="AX1850" s="83"/>
      <c r="AY1850" s="82" t="s">
        <v>4963</v>
      </c>
      <c r="AZ1850" s="82">
        <v>1</v>
      </c>
      <c r="BA1850" s="82"/>
      <c r="BB1850" s="82"/>
      <c r="BC1850" s="87"/>
      <c r="BD1850" s="87"/>
      <c r="BE1850" s="87"/>
      <c r="BF1850" s="87"/>
      <c r="BG1850" s="82" t="s">
        <v>4888</v>
      </c>
      <c r="BH1850" s="82" t="s">
        <v>8997</v>
      </c>
      <c r="BI1850" s="82"/>
      <c r="BJ1850" s="82"/>
      <c r="BK1850" s="82"/>
      <c r="BL1850" s="86">
        <v>32130008.399999999</v>
      </c>
      <c r="BM1850" s="82">
        <v>0.44500000000000001</v>
      </c>
      <c r="BN1850" s="82" t="s">
        <v>4964</v>
      </c>
      <c r="BO1850" s="82"/>
      <c r="BP1850" s="88"/>
      <c r="BQ1850" s="88"/>
      <c r="BR1850" s="88"/>
      <c r="BS1850" s="82"/>
      <c r="BT1850" s="85"/>
    </row>
    <row r="1851" spans="1:72" hidden="1">
      <c r="A1851" s="82" t="s">
        <v>5181</v>
      </c>
      <c r="B1851" s="82" t="s">
        <v>5182</v>
      </c>
      <c r="C1851" s="82" t="s">
        <v>2292</v>
      </c>
      <c r="D1851" s="82" t="s">
        <v>8682</v>
      </c>
      <c r="E1851" s="82" t="s">
        <v>8313</v>
      </c>
      <c r="F1851" s="82" t="s">
        <v>4978</v>
      </c>
      <c r="G1851" s="83"/>
      <c r="H1851" s="84">
        <v>247606</v>
      </c>
      <c r="I1851" s="85"/>
      <c r="J1851" s="82">
        <v>307.45</v>
      </c>
      <c r="K1851" s="86">
        <v>0</v>
      </c>
      <c r="L1851" s="82"/>
      <c r="M1851" s="82"/>
      <c r="N1851" s="82"/>
      <c r="O1851" s="82"/>
      <c r="P1851" s="82" t="s">
        <v>8314</v>
      </c>
      <c r="Q1851" s="86"/>
      <c r="R1851" s="82">
        <v>0</v>
      </c>
      <c r="S1851" s="86">
        <v>2476060</v>
      </c>
      <c r="T1851" s="83">
        <v>45777</v>
      </c>
      <c r="U1851" s="82">
        <v>100</v>
      </c>
      <c r="V1851" s="82">
        <v>6733</v>
      </c>
      <c r="W1851" s="82" t="s">
        <v>4961</v>
      </c>
      <c r="X1851" s="82">
        <v>105.8524</v>
      </c>
      <c r="Y1851" s="86">
        <v>26209695.210000001</v>
      </c>
      <c r="Z1851" s="86"/>
      <c r="AA1851" s="82">
        <v>302.95</v>
      </c>
      <c r="AB1851" s="86">
        <v>1.49</v>
      </c>
      <c r="AC1851" s="86">
        <v>76126464.700000003</v>
      </c>
      <c r="AD1851" s="86">
        <v>76126464.700000003</v>
      </c>
      <c r="AE1851" s="86">
        <v>0</v>
      </c>
      <c r="AF1851" s="86">
        <v>49916769.490000002</v>
      </c>
      <c r="AG1851" s="86">
        <v>48802542.490000002</v>
      </c>
      <c r="AH1851" s="86">
        <v>1114227</v>
      </c>
      <c r="AI1851" s="86"/>
      <c r="AJ1851" s="86">
        <v>7219979617.0600004</v>
      </c>
      <c r="AK1851" s="82">
        <v>1.0544</v>
      </c>
      <c r="AL1851" s="82" t="s">
        <v>8683</v>
      </c>
      <c r="AM1851" s="82" t="s">
        <v>4979</v>
      </c>
      <c r="AN1851" s="82">
        <v>7709</v>
      </c>
      <c r="AO1851" s="82" t="s">
        <v>8309</v>
      </c>
      <c r="AP1851" s="82"/>
      <c r="AQ1851" s="83">
        <v>45694</v>
      </c>
      <c r="AR1851" s="83"/>
      <c r="AS1851" s="82">
        <v>0</v>
      </c>
      <c r="AT1851" s="82"/>
      <c r="AU1851" s="83">
        <v>45777</v>
      </c>
      <c r="AV1851" s="82" t="s">
        <v>4979</v>
      </c>
      <c r="AW1851" s="82">
        <v>10</v>
      </c>
      <c r="AX1851" s="83"/>
      <c r="AY1851" s="82" t="s">
        <v>4963</v>
      </c>
      <c r="AZ1851" s="82">
        <v>1</v>
      </c>
      <c r="BA1851" s="82"/>
      <c r="BB1851" s="82"/>
      <c r="BC1851" s="87"/>
      <c r="BD1851" s="87"/>
      <c r="BE1851" s="87"/>
      <c r="BF1851" s="87"/>
      <c r="BG1851" s="82" t="s">
        <v>4888</v>
      </c>
      <c r="BH1851" s="82" t="s">
        <v>8997</v>
      </c>
      <c r="BI1851" s="82"/>
      <c r="BJ1851" s="82"/>
      <c r="BK1851" s="82"/>
      <c r="BL1851" s="86">
        <v>76126464.700000003</v>
      </c>
      <c r="BM1851" s="82">
        <v>1.0544</v>
      </c>
      <c r="BN1851" s="82" t="s">
        <v>8309</v>
      </c>
      <c r="BO1851" s="82"/>
      <c r="BP1851" s="88"/>
      <c r="BQ1851" s="88"/>
      <c r="BR1851" s="88"/>
      <c r="BS1851" s="82"/>
      <c r="BT1851" s="85"/>
    </row>
    <row r="1852" spans="1:72" hidden="1">
      <c r="A1852" s="82" t="s">
        <v>5181</v>
      </c>
      <c r="B1852" s="82" t="s">
        <v>5182</v>
      </c>
      <c r="C1852" s="82" t="s">
        <v>2266</v>
      </c>
      <c r="D1852" s="82" t="s">
        <v>3371</v>
      </c>
      <c r="E1852" s="82" t="s">
        <v>8375</v>
      </c>
      <c r="F1852" s="82" t="s">
        <v>4978</v>
      </c>
      <c r="G1852" s="83"/>
      <c r="H1852" s="84">
        <v>182871</v>
      </c>
      <c r="I1852" s="85"/>
      <c r="J1852" s="82">
        <v>100.21</v>
      </c>
      <c r="K1852" s="86">
        <v>0</v>
      </c>
      <c r="L1852" s="82"/>
      <c r="M1852" s="82"/>
      <c r="N1852" s="82"/>
      <c r="O1852" s="82"/>
      <c r="P1852" s="82" t="s">
        <v>4973</v>
      </c>
      <c r="Q1852" s="86"/>
      <c r="R1852" s="82">
        <v>0</v>
      </c>
      <c r="S1852" s="86">
        <v>365742</v>
      </c>
      <c r="T1852" s="83">
        <v>45777</v>
      </c>
      <c r="U1852" s="82">
        <v>100</v>
      </c>
      <c r="V1852" s="82">
        <v>6737</v>
      </c>
      <c r="W1852" s="82" t="s">
        <v>4961</v>
      </c>
      <c r="X1852" s="82">
        <v>83.805499999999995</v>
      </c>
      <c r="Y1852" s="86">
        <v>15325588.91</v>
      </c>
      <c r="Z1852" s="86"/>
      <c r="AA1852" s="82">
        <v>102.63</v>
      </c>
      <c r="AB1852" s="86">
        <v>-2.36</v>
      </c>
      <c r="AC1852" s="86">
        <v>18325502.91</v>
      </c>
      <c r="AD1852" s="86">
        <v>18325502.91</v>
      </c>
      <c r="AE1852" s="86">
        <v>0</v>
      </c>
      <c r="AF1852" s="86">
        <v>2999914</v>
      </c>
      <c r="AG1852" s="86">
        <v>3442461.82</v>
      </c>
      <c r="AH1852" s="86">
        <v>-442547.82</v>
      </c>
      <c r="AI1852" s="86"/>
      <c r="AJ1852" s="86">
        <v>7219979617.0600004</v>
      </c>
      <c r="AK1852" s="82">
        <v>0.25380000000000003</v>
      </c>
      <c r="AL1852" s="82" t="s">
        <v>8989</v>
      </c>
      <c r="AM1852" s="82" t="s">
        <v>4979</v>
      </c>
      <c r="AN1852" s="82">
        <v>7756</v>
      </c>
      <c r="AO1852" s="82" t="s">
        <v>4962</v>
      </c>
      <c r="AP1852" s="82"/>
      <c r="AQ1852" s="83">
        <v>45463</v>
      </c>
      <c r="AR1852" s="83"/>
      <c r="AS1852" s="82">
        <v>0</v>
      </c>
      <c r="AT1852" s="82"/>
      <c r="AU1852" s="83">
        <v>45777</v>
      </c>
      <c r="AV1852" s="82" t="s">
        <v>4979</v>
      </c>
      <c r="AW1852" s="82">
        <v>2</v>
      </c>
      <c r="AX1852" s="83"/>
      <c r="AY1852" s="82" t="s">
        <v>4963</v>
      </c>
      <c r="AZ1852" s="82">
        <v>1</v>
      </c>
      <c r="BA1852" s="82"/>
      <c r="BB1852" s="82"/>
      <c r="BC1852" s="87"/>
      <c r="BD1852" s="87"/>
      <c r="BE1852" s="87"/>
      <c r="BF1852" s="87"/>
      <c r="BG1852" s="82" t="s">
        <v>4888</v>
      </c>
      <c r="BH1852" s="82" t="s">
        <v>8997</v>
      </c>
      <c r="BI1852" s="82"/>
      <c r="BJ1852" s="82"/>
      <c r="BK1852" s="82"/>
      <c r="BL1852" s="86">
        <v>18325502.91</v>
      </c>
      <c r="BM1852" s="82">
        <v>0.25380000000000003</v>
      </c>
      <c r="BN1852" s="82" t="s">
        <v>4964</v>
      </c>
      <c r="BO1852" s="82"/>
      <c r="BP1852" s="88"/>
      <c r="BQ1852" s="88"/>
      <c r="BR1852" s="88"/>
      <c r="BS1852" s="82"/>
      <c r="BT1852" s="85"/>
    </row>
    <row r="1853" spans="1:72" hidden="1">
      <c r="A1853" s="82" t="s">
        <v>5181</v>
      </c>
      <c r="B1853" s="82" t="s">
        <v>5182</v>
      </c>
      <c r="C1853" s="82" t="s">
        <v>2415</v>
      </c>
      <c r="D1853" s="82" t="s">
        <v>5357</v>
      </c>
      <c r="E1853" s="82" t="s">
        <v>8316</v>
      </c>
      <c r="F1853" s="82" t="s">
        <v>4978</v>
      </c>
      <c r="G1853" s="83"/>
      <c r="H1853" s="84">
        <v>69083</v>
      </c>
      <c r="I1853" s="85"/>
      <c r="J1853" s="82">
        <v>420.1</v>
      </c>
      <c r="K1853" s="86">
        <v>0</v>
      </c>
      <c r="L1853" s="82"/>
      <c r="M1853" s="82"/>
      <c r="N1853" s="82"/>
      <c r="O1853" s="82"/>
      <c r="P1853" s="82" t="s">
        <v>8287</v>
      </c>
      <c r="Q1853" s="86"/>
      <c r="R1853" s="82">
        <v>0</v>
      </c>
      <c r="S1853" s="86">
        <v>690830</v>
      </c>
      <c r="T1853" s="83">
        <v>45777</v>
      </c>
      <c r="U1853" s="82">
        <v>100</v>
      </c>
      <c r="V1853" s="82">
        <v>6758</v>
      </c>
      <c r="W1853" s="82" t="s">
        <v>4961</v>
      </c>
      <c r="X1853" s="82">
        <v>448.25959999999998</v>
      </c>
      <c r="Y1853" s="86">
        <v>30967120.23</v>
      </c>
      <c r="Z1853" s="86"/>
      <c r="AA1853" s="82">
        <v>430.4</v>
      </c>
      <c r="AB1853" s="86">
        <v>-2.39</v>
      </c>
      <c r="AC1853" s="86">
        <v>29021768.300000001</v>
      </c>
      <c r="AD1853" s="86">
        <v>29021768.300000001</v>
      </c>
      <c r="AE1853" s="86">
        <v>0</v>
      </c>
      <c r="AF1853" s="86">
        <v>-1945351.93</v>
      </c>
      <c r="AG1853" s="86">
        <v>-1233797.03</v>
      </c>
      <c r="AH1853" s="86">
        <v>-711554.9</v>
      </c>
      <c r="AI1853" s="86"/>
      <c r="AJ1853" s="86">
        <v>7219979617.0600004</v>
      </c>
      <c r="AK1853" s="82">
        <v>0.40200000000000002</v>
      </c>
      <c r="AL1853" s="82" t="s">
        <v>8738</v>
      </c>
      <c r="AM1853" s="82" t="s">
        <v>4979</v>
      </c>
      <c r="AN1853" s="82">
        <v>7881</v>
      </c>
      <c r="AO1853" s="82" t="s">
        <v>8280</v>
      </c>
      <c r="AP1853" s="82"/>
      <c r="AQ1853" s="83">
        <v>45741</v>
      </c>
      <c r="AR1853" s="83"/>
      <c r="AS1853" s="82">
        <v>0</v>
      </c>
      <c r="AT1853" s="82"/>
      <c r="AU1853" s="83">
        <v>45777</v>
      </c>
      <c r="AV1853" s="82" t="s">
        <v>4979</v>
      </c>
      <c r="AW1853" s="82">
        <v>10</v>
      </c>
      <c r="AX1853" s="83"/>
      <c r="AY1853" s="82" t="s">
        <v>4963</v>
      </c>
      <c r="AZ1853" s="82">
        <v>1</v>
      </c>
      <c r="BA1853" s="82"/>
      <c r="BB1853" s="82"/>
      <c r="BC1853" s="87"/>
      <c r="BD1853" s="87"/>
      <c r="BE1853" s="87"/>
      <c r="BF1853" s="87"/>
      <c r="BG1853" s="82" t="s">
        <v>4888</v>
      </c>
      <c r="BH1853" s="82" t="s">
        <v>8997</v>
      </c>
      <c r="BI1853" s="82"/>
      <c r="BJ1853" s="82"/>
      <c r="BK1853" s="82"/>
      <c r="BL1853" s="86">
        <v>29021768.300000001</v>
      </c>
      <c r="BM1853" s="82">
        <v>0.40200000000000002</v>
      </c>
      <c r="BN1853" s="82" t="s">
        <v>4964</v>
      </c>
      <c r="BO1853" s="82"/>
      <c r="BP1853" s="88"/>
      <c r="BQ1853" s="88"/>
      <c r="BR1853" s="88"/>
      <c r="BS1853" s="82"/>
      <c r="BT1853" s="85"/>
    </row>
    <row r="1854" spans="1:72" hidden="1">
      <c r="A1854" s="82" t="s">
        <v>5181</v>
      </c>
      <c r="B1854" s="82" t="s">
        <v>5182</v>
      </c>
      <c r="C1854" s="82" t="s">
        <v>2425</v>
      </c>
      <c r="D1854" s="82" t="s">
        <v>3359</v>
      </c>
      <c r="E1854" s="82" t="s">
        <v>8342</v>
      </c>
      <c r="F1854" s="82" t="s">
        <v>4978</v>
      </c>
      <c r="G1854" s="83"/>
      <c r="H1854" s="84">
        <v>367990</v>
      </c>
      <c r="I1854" s="85"/>
      <c r="J1854" s="82">
        <v>1405</v>
      </c>
      <c r="K1854" s="86">
        <v>0</v>
      </c>
      <c r="L1854" s="82"/>
      <c r="M1854" s="82"/>
      <c r="N1854" s="82"/>
      <c r="O1854" s="82"/>
      <c r="P1854" s="82" t="s">
        <v>8294</v>
      </c>
      <c r="Q1854" s="86"/>
      <c r="R1854" s="82">
        <v>0</v>
      </c>
      <c r="S1854" s="86">
        <v>3679900</v>
      </c>
      <c r="T1854" s="83">
        <v>45777</v>
      </c>
      <c r="U1854" s="82">
        <v>100</v>
      </c>
      <c r="V1854" s="82">
        <v>6749</v>
      </c>
      <c r="W1854" s="82" t="s">
        <v>4961</v>
      </c>
      <c r="X1854" s="82">
        <v>546.36469999999997</v>
      </c>
      <c r="Y1854" s="86">
        <v>201056729.69</v>
      </c>
      <c r="Z1854" s="86"/>
      <c r="AA1854" s="82">
        <v>1399.7</v>
      </c>
      <c r="AB1854" s="86">
        <v>0.38</v>
      </c>
      <c r="AC1854" s="86">
        <v>517025950</v>
      </c>
      <c r="AD1854" s="86">
        <v>517025950</v>
      </c>
      <c r="AE1854" s="86">
        <v>0</v>
      </c>
      <c r="AF1854" s="86">
        <v>315969220.31</v>
      </c>
      <c r="AG1854" s="86">
        <v>314018873.31</v>
      </c>
      <c r="AH1854" s="86">
        <v>1950347</v>
      </c>
      <c r="AI1854" s="86"/>
      <c r="AJ1854" s="86">
        <v>7219979617.0600004</v>
      </c>
      <c r="AK1854" s="82">
        <v>7.1609999999999996</v>
      </c>
      <c r="AL1854" s="82" t="s">
        <v>8343</v>
      </c>
      <c r="AM1854" s="82" t="s">
        <v>4979</v>
      </c>
      <c r="AN1854" s="82">
        <v>7842</v>
      </c>
      <c r="AO1854" s="82" t="s">
        <v>8295</v>
      </c>
      <c r="AP1854" s="82"/>
      <c r="AQ1854" s="83">
        <v>45520</v>
      </c>
      <c r="AR1854" s="83"/>
      <c r="AS1854" s="82">
        <v>0</v>
      </c>
      <c r="AT1854" s="82"/>
      <c r="AU1854" s="83">
        <v>45777</v>
      </c>
      <c r="AV1854" s="82" t="s">
        <v>4979</v>
      </c>
      <c r="AW1854" s="82">
        <v>10</v>
      </c>
      <c r="AX1854" s="83"/>
      <c r="AY1854" s="82" t="s">
        <v>4963</v>
      </c>
      <c r="AZ1854" s="82">
        <v>1</v>
      </c>
      <c r="BA1854" s="82"/>
      <c r="BB1854" s="82"/>
      <c r="BC1854" s="87"/>
      <c r="BD1854" s="87"/>
      <c r="BE1854" s="87"/>
      <c r="BF1854" s="87"/>
      <c r="BG1854" s="82" t="s">
        <v>4888</v>
      </c>
      <c r="BH1854" s="82" t="s">
        <v>8997</v>
      </c>
      <c r="BI1854" s="82"/>
      <c r="BJ1854" s="82"/>
      <c r="BK1854" s="82"/>
      <c r="BL1854" s="86">
        <v>517025950</v>
      </c>
      <c r="BM1854" s="82">
        <v>7.1609999999999996</v>
      </c>
      <c r="BN1854" s="82" t="s">
        <v>4975</v>
      </c>
      <c r="BO1854" s="82"/>
      <c r="BP1854" s="88"/>
      <c r="BQ1854" s="88"/>
      <c r="BR1854" s="88"/>
      <c r="BS1854" s="82"/>
      <c r="BT1854" s="85"/>
    </row>
    <row r="1855" spans="1:72" hidden="1">
      <c r="A1855" s="82" t="s">
        <v>5181</v>
      </c>
      <c r="B1855" s="82" t="s">
        <v>5182</v>
      </c>
      <c r="C1855" s="82" t="s">
        <v>1941</v>
      </c>
      <c r="D1855" s="82" t="s">
        <v>8486</v>
      </c>
      <c r="E1855" s="82" t="s">
        <v>8487</v>
      </c>
      <c r="F1855" s="82" t="s">
        <v>4978</v>
      </c>
      <c r="G1855" s="83"/>
      <c r="H1855" s="84">
        <v>157411</v>
      </c>
      <c r="I1855" s="85"/>
      <c r="J1855" s="82">
        <v>133.27000000000001</v>
      </c>
      <c r="K1855" s="86">
        <v>0</v>
      </c>
      <c r="L1855" s="82"/>
      <c r="M1855" s="82"/>
      <c r="N1855" s="82"/>
      <c r="O1855" s="82"/>
      <c r="P1855" s="82" t="s">
        <v>5003</v>
      </c>
      <c r="Q1855" s="86"/>
      <c r="R1855" s="82">
        <v>0</v>
      </c>
      <c r="S1855" s="86">
        <v>157411</v>
      </c>
      <c r="T1855" s="83">
        <v>45777</v>
      </c>
      <c r="U1855" s="82">
        <v>100</v>
      </c>
      <c r="V1855" s="82">
        <v>15325</v>
      </c>
      <c r="W1855" s="82" t="s">
        <v>4961</v>
      </c>
      <c r="X1855" s="82">
        <v>95.9512</v>
      </c>
      <c r="Y1855" s="86">
        <v>15103776.85</v>
      </c>
      <c r="Z1855" s="86"/>
      <c r="AA1855" s="82">
        <v>136.08000000000001</v>
      </c>
      <c r="AB1855" s="86">
        <v>-2.0699999999999998</v>
      </c>
      <c r="AC1855" s="86">
        <v>20978163.969999999</v>
      </c>
      <c r="AD1855" s="86">
        <v>20978163.969999999</v>
      </c>
      <c r="AE1855" s="86">
        <v>0</v>
      </c>
      <c r="AF1855" s="86">
        <v>5874387.1200000001</v>
      </c>
      <c r="AG1855" s="86">
        <v>6316712.0300000003</v>
      </c>
      <c r="AH1855" s="86">
        <v>-442324.91</v>
      </c>
      <c r="AI1855" s="86"/>
      <c r="AJ1855" s="86">
        <v>7219979617.0600004</v>
      </c>
      <c r="AK1855" s="82">
        <v>0.29060000000000002</v>
      </c>
      <c r="AL1855" s="82" t="s">
        <v>8488</v>
      </c>
      <c r="AM1855" s="82" t="s">
        <v>4979</v>
      </c>
      <c r="AN1855" s="82">
        <v>73290</v>
      </c>
      <c r="AO1855" s="82" t="s">
        <v>5004</v>
      </c>
      <c r="AP1855" s="82"/>
      <c r="AQ1855" s="83">
        <v>45743</v>
      </c>
      <c r="AR1855" s="83"/>
      <c r="AS1855" s="82">
        <v>0</v>
      </c>
      <c r="AT1855" s="82"/>
      <c r="AU1855" s="83">
        <v>45777</v>
      </c>
      <c r="AV1855" s="82" t="s">
        <v>4979</v>
      </c>
      <c r="AW1855" s="82">
        <v>1</v>
      </c>
      <c r="AX1855" s="83"/>
      <c r="AY1855" s="82" t="s">
        <v>4963</v>
      </c>
      <c r="AZ1855" s="82">
        <v>1</v>
      </c>
      <c r="BA1855" s="82"/>
      <c r="BB1855" s="82"/>
      <c r="BC1855" s="87"/>
      <c r="BD1855" s="87"/>
      <c r="BE1855" s="87"/>
      <c r="BF1855" s="87"/>
      <c r="BG1855" s="82" t="s">
        <v>4888</v>
      </c>
      <c r="BH1855" s="82" t="s">
        <v>8997</v>
      </c>
      <c r="BI1855" s="82"/>
      <c r="BJ1855" s="82"/>
      <c r="BK1855" s="82"/>
      <c r="BL1855" s="86">
        <v>20978163.969999999</v>
      </c>
      <c r="BM1855" s="82">
        <v>0.29060000000000002</v>
      </c>
      <c r="BN1855" s="82" t="s">
        <v>4984</v>
      </c>
      <c r="BO1855" s="82"/>
      <c r="BP1855" s="88"/>
      <c r="BQ1855" s="88"/>
      <c r="BR1855" s="88"/>
      <c r="BS1855" s="82"/>
      <c r="BT1855" s="85"/>
    </row>
    <row r="1856" spans="1:72" hidden="1">
      <c r="A1856" s="82" t="s">
        <v>5181</v>
      </c>
      <c r="B1856" s="82" t="s">
        <v>5182</v>
      </c>
      <c r="C1856" s="82" t="s">
        <v>2586</v>
      </c>
      <c r="D1856" s="82" t="s">
        <v>5323</v>
      </c>
      <c r="E1856" s="82" t="s">
        <v>8560</v>
      </c>
      <c r="F1856" s="82" t="s">
        <v>4978</v>
      </c>
      <c r="G1856" s="83"/>
      <c r="H1856" s="84">
        <v>24122</v>
      </c>
      <c r="I1856" s="85"/>
      <c r="J1856" s="82">
        <v>1765.8</v>
      </c>
      <c r="K1856" s="86">
        <v>0</v>
      </c>
      <c r="L1856" s="82"/>
      <c r="M1856" s="82"/>
      <c r="N1856" s="82"/>
      <c r="O1856" s="82"/>
      <c r="P1856" s="82" t="s">
        <v>8532</v>
      </c>
      <c r="Q1856" s="86"/>
      <c r="R1856" s="82">
        <v>0</v>
      </c>
      <c r="S1856" s="86">
        <v>241220</v>
      </c>
      <c r="T1856" s="83">
        <v>45777</v>
      </c>
      <c r="U1856" s="82">
        <v>100</v>
      </c>
      <c r="V1856" s="82">
        <v>83095</v>
      </c>
      <c r="W1856" s="82" t="s">
        <v>4961</v>
      </c>
      <c r="X1856" s="82">
        <v>924.25480000000005</v>
      </c>
      <c r="Y1856" s="86">
        <v>22294875.100000001</v>
      </c>
      <c r="Z1856" s="86"/>
      <c r="AA1856" s="82">
        <v>1730.1</v>
      </c>
      <c r="AB1856" s="86">
        <v>2.06</v>
      </c>
      <c r="AC1856" s="86">
        <v>42594627.600000001</v>
      </c>
      <c r="AD1856" s="86">
        <v>42594627.600000001</v>
      </c>
      <c r="AE1856" s="86">
        <v>0</v>
      </c>
      <c r="AF1856" s="86">
        <v>20299752.5</v>
      </c>
      <c r="AG1856" s="86">
        <v>19438597.100000001</v>
      </c>
      <c r="AH1856" s="86">
        <v>861155.4</v>
      </c>
      <c r="AI1856" s="86"/>
      <c r="AJ1856" s="86">
        <v>7219979617.0600004</v>
      </c>
      <c r="AK1856" s="82">
        <v>0.59</v>
      </c>
      <c r="AL1856" s="82" t="s">
        <v>8561</v>
      </c>
      <c r="AM1856" s="82" t="s">
        <v>4979</v>
      </c>
      <c r="AN1856" s="82">
        <v>7940</v>
      </c>
      <c r="AO1856" s="82" t="s">
        <v>8534</v>
      </c>
      <c r="AP1856" s="82"/>
      <c r="AQ1856" s="83">
        <v>45722</v>
      </c>
      <c r="AR1856" s="83"/>
      <c r="AS1856" s="82">
        <v>0</v>
      </c>
      <c r="AT1856" s="82"/>
      <c r="AU1856" s="83">
        <v>45777</v>
      </c>
      <c r="AV1856" s="82" t="s">
        <v>4979</v>
      </c>
      <c r="AW1856" s="82">
        <v>10</v>
      </c>
      <c r="AX1856" s="83"/>
      <c r="AY1856" s="82" t="s">
        <v>4963</v>
      </c>
      <c r="AZ1856" s="82">
        <v>1</v>
      </c>
      <c r="BA1856" s="82"/>
      <c r="BB1856" s="82"/>
      <c r="BC1856" s="87"/>
      <c r="BD1856" s="87"/>
      <c r="BE1856" s="87"/>
      <c r="BF1856" s="87"/>
      <c r="BG1856" s="82" t="s">
        <v>4888</v>
      </c>
      <c r="BH1856" s="82" t="s">
        <v>8997</v>
      </c>
      <c r="BI1856" s="82"/>
      <c r="BJ1856" s="82"/>
      <c r="BK1856" s="82"/>
      <c r="BL1856" s="86">
        <v>42594627.600000001</v>
      </c>
      <c r="BM1856" s="82">
        <v>0.59</v>
      </c>
      <c r="BN1856" s="82" t="s">
        <v>4964</v>
      </c>
      <c r="BO1856" s="82"/>
      <c r="BP1856" s="88"/>
      <c r="BQ1856" s="88"/>
      <c r="BR1856" s="88"/>
      <c r="BS1856" s="82"/>
      <c r="BT1856" s="85"/>
    </row>
    <row r="1857" spans="1:72" hidden="1">
      <c r="A1857" s="82" t="s">
        <v>5181</v>
      </c>
      <c r="B1857" s="82" t="s">
        <v>5182</v>
      </c>
      <c r="C1857" s="82" t="s">
        <v>2669</v>
      </c>
      <c r="D1857" s="82" t="s">
        <v>5388</v>
      </c>
      <c r="E1857" s="82" t="s">
        <v>8993</v>
      </c>
      <c r="F1857" s="82" t="s">
        <v>4978</v>
      </c>
      <c r="G1857" s="83"/>
      <c r="H1857" s="84">
        <v>750</v>
      </c>
      <c r="I1857" s="85"/>
      <c r="J1857" s="82">
        <v>29710</v>
      </c>
      <c r="K1857" s="86">
        <v>0</v>
      </c>
      <c r="L1857" s="82"/>
      <c r="M1857" s="82"/>
      <c r="N1857" s="82"/>
      <c r="O1857" s="82"/>
      <c r="P1857" s="82" t="s">
        <v>5019</v>
      </c>
      <c r="Q1857" s="86"/>
      <c r="R1857" s="82">
        <v>0</v>
      </c>
      <c r="S1857" s="86">
        <v>7500</v>
      </c>
      <c r="T1857" s="83">
        <v>45777</v>
      </c>
      <c r="U1857" s="82">
        <v>100</v>
      </c>
      <c r="V1857" s="82">
        <v>6774</v>
      </c>
      <c r="W1857" s="82" t="s">
        <v>4961</v>
      </c>
      <c r="X1857" s="82">
        <v>17442.273099999999</v>
      </c>
      <c r="Y1857" s="86">
        <v>13081704.800000001</v>
      </c>
      <c r="Z1857" s="86"/>
      <c r="AA1857" s="82">
        <v>30025</v>
      </c>
      <c r="AB1857" s="86">
        <v>-1.05</v>
      </c>
      <c r="AC1857" s="86">
        <v>22282500</v>
      </c>
      <c r="AD1857" s="86">
        <v>22282500</v>
      </c>
      <c r="AE1857" s="86">
        <v>0</v>
      </c>
      <c r="AF1857" s="86">
        <v>9200795.1999999993</v>
      </c>
      <c r="AG1857" s="86">
        <v>9437045.1999999993</v>
      </c>
      <c r="AH1857" s="86">
        <v>-236250</v>
      </c>
      <c r="AI1857" s="86"/>
      <c r="AJ1857" s="86">
        <v>7219979617.0600004</v>
      </c>
      <c r="AK1857" s="82">
        <v>0.30859999999999999</v>
      </c>
      <c r="AL1857" s="82" t="s">
        <v>8994</v>
      </c>
      <c r="AM1857" s="82" t="s">
        <v>4979</v>
      </c>
      <c r="AN1857" s="82">
        <v>7980</v>
      </c>
      <c r="AO1857" s="82" t="s">
        <v>5019</v>
      </c>
      <c r="AP1857" s="82"/>
      <c r="AQ1857" s="83">
        <v>45692</v>
      </c>
      <c r="AR1857" s="83"/>
      <c r="AS1857" s="82">
        <v>0</v>
      </c>
      <c r="AT1857" s="82"/>
      <c r="AU1857" s="83">
        <v>45777</v>
      </c>
      <c r="AV1857" s="82" t="s">
        <v>4979</v>
      </c>
      <c r="AW1857" s="82">
        <v>10</v>
      </c>
      <c r="AX1857" s="83"/>
      <c r="AY1857" s="82" t="s">
        <v>4963</v>
      </c>
      <c r="AZ1857" s="82">
        <v>1</v>
      </c>
      <c r="BA1857" s="82"/>
      <c r="BB1857" s="82"/>
      <c r="BC1857" s="87"/>
      <c r="BD1857" s="87"/>
      <c r="BE1857" s="87"/>
      <c r="BF1857" s="87"/>
      <c r="BG1857" s="82" t="s">
        <v>4888</v>
      </c>
      <c r="BH1857" s="82" t="s">
        <v>8997</v>
      </c>
      <c r="BI1857" s="82"/>
      <c r="BJ1857" s="82"/>
      <c r="BK1857" s="82"/>
      <c r="BL1857" s="86">
        <v>22282500</v>
      </c>
      <c r="BM1857" s="82">
        <v>0.30859999999999999</v>
      </c>
      <c r="BN1857" s="82" t="s">
        <v>5020</v>
      </c>
      <c r="BO1857" s="82"/>
      <c r="BP1857" s="88"/>
      <c r="BQ1857" s="88"/>
      <c r="BR1857" s="88"/>
      <c r="BS1857" s="82"/>
      <c r="BT1857" s="85"/>
    </row>
    <row r="1858" spans="1:72" hidden="1">
      <c r="A1858" s="82" t="s">
        <v>5181</v>
      </c>
      <c r="B1858" s="82" t="s">
        <v>5182</v>
      </c>
      <c r="C1858" s="82" t="s">
        <v>20720</v>
      </c>
      <c r="D1858" s="82" t="s">
        <v>3375</v>
      </c>
      <c r="E1858" s="82" t="s">
        <v>8384</v>
      </c>
      <c r="F1858" s="82" t="s">
        <v>4978</v>
      </c>
      <c r="G1858" s="83"/>
      <c r="H1858" s="84">
        <v>76088</v>
      </c>
      <c r="I1858" s="85"/>
      <c r="J1858" s="82">
        <v>611.70000000000005</v>
      </c>
      <c r="K1858" s="86">
        <v>0</v>
      </c>
      <c r="L1858" s="82"/>
      <c r="M1858" s="82"/>
      <c r="N1858" s="82"/>
      <c r="O1858" s="82"/>
      <c r="P1858" s="82" t="s">
        <v>8279</v>
      </c>
      <c r="Q1858" s="86"/>
      <c r="R1858" s="82">
        <v>0</v>
      </c>
      <c r="S1858" s="86">
        <v>152176</v>
      </c>
      <c r="T1858" s="83">
        <v>45777</v>
      </c>
      <c r="U1858" s="82">
        <v>100</v>
      </c>
      <c r="V1858" s="82">
        <v>179185</v>
      </c>
      <c r="W1858" s="82" t="s">
        <v>4961</v>
      </c>
      <c r="X1858" s="82">
        <v>385.11160000000001</v>
      </c>
      <c r="Y1858" s="86">
        <v>29302375.030000001</v>
      </c>
      <c r="Z1858" s="86"/>
      <c r="AA1858" s="82">
        <v>614.70000000000005</v>
      </c>
      <c r="AB1858" s="86">
        <v>-0.49</v>
      </c>
      <c r="AC1858" s="86">
        <v>46543029.600000001</v>
      </c>
      <c r="AD1858" s="86">
        <v>46543029.600000001</v>
      </c>
      <c r="AE1858" s="86">
        <v>0</v>
      </c>
      <c r="AF1858" s="86">
        <v>17240654.57</v>
      </c>
      <c r="AG1858" s="86">
        <v>17468918.57</v>
      </c>
      <c r="AH1858" s="86">
        <v>-228264</v>
      </c>
      <c r="AI1858" s="86"/>
      <c r="AJ1858" s="86">
        <v>7219979617.0600004</v>
      </c>
      <c r="AK1858" s="82">
        <v>0.64459999999999995</v>
      </c>
      <c r="AL1858" s="82" t="s">
        <v>8938</v>
      </c>
      <c r="AM1858" s="82" t="s">
        <v>4979</v>
      </c>
      <c r="AN1858" s="82">
        <v>8001</v>
      </c>
      <c r="AO1858" s="82" t="s">
        <v>8280</v>
      </c>
      <c r="AP1858" s="82"/>
      <c r="AQ1858" s="83">
        <v>45687</v>
      </c>
      <c r="AR1858" s="83"/>
      <c r="AS1858" s="82">
        <v>0</v>
      </c>
      <c r="AT1858" s="82"/>
      <c r="AU1858" s="83">
        <v>45777</v>
      </c>
      <c r="AV1858" s="82" t="s">
        <v>4979</v>
      </c>
      <c r="AW1858" s="82">
        <v>2</v>
      </c>
      <c r="AX1858" s="83"/>
      <c r="AY1858" s="82" t="s">
        <v>4963</v>
      </c>
      <c r="AZ1858" s="82">
        <v>1</v>
      </c>
      <c r="BA1858" s="82"/>
      <c r="BB1858" s="82"/>
      <c r="BC1858" s="87"/>
      <c r="BD1858" s="87"/>
      <c r="BE1858" s="87"/>
      <c r="BF1858" s="87"/>
      <c r="BG1858" s="82" t="s">
        <v>4888</v>
      </c>
      <c r="BH1858" s="82" t="s">
        <v>8997</v>
      </c>
      <c r="BI1858" s="82"/>
      <c r="BJ1858" s="82"/>
      <c r="BK1858" s="82"/>
      <c r="BL1858" s="86">
        <v>46543029.600000001</v>
      </c>
      <c r="BM1858" s="82">
        <v>0.64459999999999995</v>
      </c>
      <c r="BN1858" s="82" t="s">
        <v>4964</v>
      </c>
      <c r="BO1858" s="82"/>
      <c r="BP1858" s="88"/>
      <c r="BQ1858" s="88"/>
      <c r="BR1858" s="88"/>
      <c r="BS1858" s="82"/>
      <c r="BT1858" s="85"/>
    </row>
    <row r="1859" spans="1:72" hidden="1">
      <c r="A1859" s="82" t="s">
        <v>5181</v>
      </c>
      <c r="B1859" s="82" t="s">
        <v>5182</v>
      </c>
      <c r="C1859" s="82" t="s">
        <v>21840</v>
      </c>
      <c r="D1859" s="82" t="s">
        <v>21839</v>
      </c>
      <c r="E1859" s="82" t="s">
        <v>22125</v>
      </c>
      <c r="F1859" s="82" t="s">
        <v>4978</v>
      </c>
      <c r="G1859" s="83"/>
      <c r="H1859" s="84">
        <v>4879</v>
      </c>
      <c r="I1859" s="85"/>
      <c r="J1859" s="82">
        <v>2478.15</v>
      </c>
      <c r="K1859" s="86">
        <v>0</v>
      </c>
      <c r="L1859" s="82"/>
      <c r="M1859" s="82"/>
      <c r="N1859" s="82"/>
      <c r="O1859" s="82"/>
      <c r="P1859" s="82" t="s">
        <v>5039</v>
      </c>
      <c r="Q1859" s="86"/>
      <c r="R1859" s="82">
        <v>0</v>
      </c>
      <c r="S1859" s="86">
        <v>9758</v>
      </c>
      <c r="T1859" s="83">
        <v>45777</v>
      </c>
      <c r="U1859" s="82">
        <v>100</v>
      </c>
      <c r="V1859" s="82">
        <v>182440</v>
      </c>
      <c r="W1859" s="82" t="s">
        <v>4961</v>
      </c>
      <c r="X1859" s="82">
        <v>846.20730000000003</v>
      </c>
      <c r="Y1859" s="86">
        <v>4128645.36</v>
      </c>
      <c r="Z1859" s="86"/>
      <c r="AA1859" s="82">
        <v>2478.15</v>
      </c>
      <c r="AB1859" s="86">
        <v>0</v>
      </c>
      <c r="AC1859" s="86">
        <v>12090893.85</v>
      </c>
      <c r="AD1859" s="86">
        <v>12090893.85</v>
      </c>
      <c r="AE1859" s="86">
        <v>0</v>
      </c>
      <c r="AF1859" s="86">
        <v>7962248.4900000002</v>
      </c>
      <c r="AG1859" s="86">
        <v>7962248.4900000002</v>
      </c>
      <c r="AH1859" s="86">
        <v>0</v>
      </c>
      <c r="AI1859" s="86"/>
      <c r="AJ1859" s="86">
        <v>7219979617.0600004</v>
      </c>
      <c r="AK1859" s="82">
        <v>0.16750000000000001</v>
      </c>
      <c r="AL1859" s="82" t="s">
        <v>22126</v>
      </c>
      <c r="AM1859" s="82" t="s">
        <v>4968</v>
      </c>
      <c r="AN1859" s="82">
        <v>819143</v>
      </c>
      <c r="AO1859" s="82" t="s">
        <v>5041</v>
      </c>
      <c r="AP1859" s="82"/>
      <c r="AQ1859" s="83">
        <v>45686</v>
      </c>
      <c r="AR1859" s="83"/>
      <c r="AS1859" s="82">
        <v>0</v>
      </c>
      <c r="AT1859" s="82"/>
      <c r="AU1859" s="83">
        <v>45754</v>
      </c>
      <c r="AV1859" s="82" t="s">
        <v>4968</v>
      </c>
      <c r="AW1859" s="82">
        <v>2</v>
      </c>
      <c r="AX1859" s="83"/>
      <c r="AY1859" s="82" t="s">
        <v>4969</v>
      </c>
      <c r="AZ1859" s="82">
        <v>1</v>
      </c>
      <c r="BA1859" s="82"/>
      <c r="BB1859" s="82"/>
      <c r="BC1859" s="87"/>
      <c r="BD1859" s="87"/>
      <c r="BE1859" s="87"/>
      <c r="BF1859" s="87"/>
      <c r="BG1859" s="82" t="s">
        <v>4888</v>
      </c>
      <c r="BH1859" s="82" t="s">
        <v>8997</v>
      </c>
      <c r="BI1859" s="82"/>
      <c r="BJ1859" s="82"/>
      <c r="BK1859" s="82"/>
      <c r="BL1859" s="86">
        <v>12090893.85</v>
      </c>
      <c r="BM1859" s="82">
        <v>0.16750000000000001</v>
      </c>
      <c r="BN1859" s="82" t="s">
        <v>5002</v>
      </c>
      <c r="BO1859" s="82"/>
      <c r="BP1859" s="88"/>
      <c r="BQ1859" s="88"/>
      <c r="BR1859" s="88"/>
      <c r="BS1859" s="82"/>
      <c r="BT1859" s="85"/>
    </row>
    <row r="1860" spans="1:72" hidden="1">
      <c r="A1860" s="82" t="s">
        <v>5181</v>
      </c>
      <c r="B1860" s="82" t="s">
        <v>5182</v>
      </c>
      <c r="C1860" s="82" t="s">
        <v>2690</v>
      </c>
      <c r="D1860" s="82" t="s">
        <v>5319</v>
      </c>
      <c r="E1860" s="82" t="s">
        <v>8601</v>
      </c>
      <c r="F1860" s="82" t="s">
        <v>4978</v>
      </c>
      <c r="G1860" s="83"/>
      <c r="H1860" s="84">
        <v>4879</v>
      </c>
      <c r="I1860" s="85"/>
      <c r="J1860" s="82">
        <v>2901.5</v>
      </c>
      <c r="K1860" s="86">
        <v>0</v>
      </c>
      <c r="L1860" s="82"/>
      <c r="M1860" s="82"/>
      <c r="N1860" s="82"/>
      <c r="O1860" s="82"/>
      <c r="P1860" s="82" t="s">
        <v>5039</v>
      </c>
      <c r="Q1860" s="86"/>
      <c r="R1860" s="82">
        <v>0</v>
      </c>
      <c r="S1860" s="86">
        <v>9758</v>
      </c>
      <c r="T1860" s="83">
        <v>45777</v>
      </c>
      <c r="U1860" s="82">
        <v>100</v>
      </c>
      <c r="V1860" s="82">
        <v>6777</v>
      </c>
      <c r="W1860" s="82" t="s">
        <v>4961</v>
      </c>
      <c r="X1860" s="82">
        <v>836.59500000000003</v>
      </c>
      <c r="Y1860" s="86">
        <v>4081746.94</v>
      </c>
      <c r="Z1860" s="86"/>
      <c r="AA1860" s="82">
        <v>2930</v>
      </c>
      <c r="AB1860" s="86">
        <v>-0.97</v>
      </c>
      <c r="AC1860" s="86">
        <v>14156418.5</v>
      </c>
      <c r="AD1860" s="86">
        <v>14156418.5</v>
      </c>
      <c r="AE1860" s="86">
        <v>0</v>
      </c>
      <c r="AF1860" s="86">
        <v>10074671.560000001</v>
      </c>
      <c r="AG1860" s="86">
        <v>10213723.060000001</v>
      </c>
      <c r="AH1860" s="86">
        <v>-139051.5</v>
      </c>
      <c r="AI1860" s="86"/>
      <c r="AJ1860" s="86">
        <v>7219979617.0600004</v>
      </c>
      <c r="AK1860" s="82">
        <v>0.1961</v>
      </c>
      <c r="AL1860" s="82" t="s">
        <v>8602</v>
      </c>
      <c r="AM1860" s="82" t="s">
        <v>4979</v>
      </c>
      <c r="AN1860" s="82">
        <v>8014</v>
      </c>
      <c r="AO1860" s="82" t="s">
        <v>5041</v>
      </c>
      <c r="AP1860" s="82"/>
      <c r="AQ1860" s="83">
        <v>45686</v>
      </c>
      <c r="AR1860" s="83"/>
      <c r="AS1860" s="82">
        <v>0</v>
      </c>
      <c r="AT1860" s="82"/>
      <c r="AU1860" s="83">
        <v>45777</v>
      </c>
      <c r="AV1860" s="82" t="s">
        <v>4979</v>
      </c>
      <c r="AW1860" s="82">
        <v>2</v>
      </c>
      <c r="AX1860" s="83"/>
      <c r="AY1860" s="82" t="s">
        <v>4963</v>
      </c>
      <c r="AZ1860" s="82">
        <v>1</v>
      </c>
      <c r="BA1860" s="82"/>
      <c r="BB1860" s="82"/>
      <c r="BC1860" s="87"/>
      <c r="BD1860" s="87"/>
      <c r="BE1860" s="87"/>
      <c r="BF1860" s="87"/>
      <c r="BG1860" s="82" t="s">
        <v>4888</v>
      </c>
      <c r="BH1860" s="82" t="s">
        <v>8997</v>
      </c>
      <c r="BI1860" s="82"/>
      <c r="BJ1860" s="82"/>
      <c r="BK1860" s="82"/>
      <c r="BL1860" s="86">
        <v>14156418.5</v>
      </c>
      <c r="BM1860" s="82">
        <v>0.1961</v>
      </c>
      <c r="BN1860" s="82" t="s">
        <v>5002</v>
      </c>
      <c r="BO1860" s="82"/>
      <c r="BP1860" s="88"/>
      <c r="BQ1860" s="88"/>
      <c r="BR1860" s="88"/>
      <c r="BS1860" s="82"/>
      <c r="BT1860" s="85"/>
    </row>
    <row r="1861" spans="1:72" hidden="1">
      <c r="A1861" s="82" t="s">
        <v>5181</v>
      </c>
      <c r="B1861" s="82" t="s">
        <v>5182</v>
      </c>
      <c r="C1861" s="82" t="s">
        <v>2588</v>
      </c>
      <c r="D1861" s="82" t="s">
        <v>5258</v>
      </c>
      <c r="E1861" s="82" t="s">
        <v>8321</v>
      </c>
      <c r="F1861" s="82" t="s">
        <v>4978</v>
      </c>
      <c r="G1861" s="83"/>
      <c r="H1861" s="84">
        <v>209659</v>
      </c>
      <c r="I1861" s="85"/>
      <c r="J1861" s="82">
        <v>788.65</v>
      </c>
      <c r="K1861" s="86">
        <v>0</v>
      </c>
      <c r="L1861" s="82"/>
      <c r="M1861" s="82"/>
      <c r="N1861" s="82"/>
      <c r="O1861" s="82"/>
      <c r="P1861" s="82" t="s">
        <v>4973</v>
      </c>
      <c r="Q1861" s="86"/>
      <c r="R1861" s="82">
        <v>0</v>
      </c>
      <c r="S1861" s="86">
        <v>209659</v>
      </c>
      <c r="T1861" s="83">
        <v>45777</v>
      </c>
      <c r="U1861" s="82">
        <v>100</v>
      </c>
      <c r="V1861" s="82">
        <v>6783</v>
      </c>
      <c r="W1861" s="82" t="s">
        <v>4961</v>
      </c>
      <c r="X1861" s="82">
        <v>305.3775</v>
      </c>
      <c r="Y1861" s="86">
        <v>64025134.329999998</v>
      </c>
      <c r="Z1861" s="86"/>
      <c r="AA1861" s="82">
        <v>812.55</v>
      </c>
      <c r="AB1861" s="86">
        <v>-2.94</v>
      </c>
      <c r="AC1861" s="86">
        <v>165347570.34999999</v>
      </c>
      <c r="AD1861" s="86">
        <v>165347570.34999999</v>
      </c>
      <c r="AE1861" s="86">
        <v>0</v>
      </c>
      <c r="AF1861" s="86">
        <v>101322436.02</v>
      </c>
      <c r="AG1861" s="86">
        <v>106333286.12</v>
      </c>
      <c r="AH1861" s="86">
        <v>-5010850.0999999996</v>
      </c>
      <c r="AI1861" s="86"/>
      <c r="AJ1861" s="86">
        <v>7219979617.0600004</v>
      </c>
      <c r="AK1861" s="82">
        <v>2.2900999999999998</v>
      </c>
      <c r="AL1861" s="82" t="s">
        <v>8564</v>
      </c>
      <c r="AM1861" s="82" t="s">
        <v>4979</v>
      </c>
      <c r="AN1861" s="82">
        <v>8119</v>
      </c>
      <c r="AO1861" s="82" t="s">
        <v>4962</v>
      </c>
      <c r="AP1861" s="82"/>
      <c r="AQ1861" s="83">
        <v>45433</v>
      </c>
      <c r="AR1861" s="83"/>
      <c r="AS1861" s="82">
        <v>0</v>
      </c>
      <c r="AT1861" s="82"/>
      <c r="AU1861" s="83">
        <v>45777</v>
      </c>
      <c r="AV1861" s="82" t="s">
        <v>4979</v>
      </c>
      <c r="AW1861" s="82">
        <v>1</v>
      </c>
      <c r="AX1861" s="83"/>
      <c r="AY1861" s="82" t="s">
        <v>4963</v>
      </c>
      <c r="AZ1861" s="82">
        <v>1</v>
      </c>
      <c r="BA1861" s="82"/>
      <c r="BB1861" s="82"/>
      <c r="BC1861" s="87"/>
      <c r="BD1861" s="87"/>
      <c r="BE1861" s="87"/>
      <c r="BF1861" s="87"/>
      <c r="BG1861" s="82" t="s">
        <v>4888</v>
      </c>
      <c r="BH1861" s="82" t="s">
        <v>8997</v>
      </c>
      <c r="BI1861" s="82"/>
      <c r="BJ1861" s="82"/>
      <c r="BK1861" s="82"/>
      <c r="BL1861" s="86">
        <v>165347570.34999999</v>
      </c>
      <c r="BM1861" s="82">
        <v>2.2900999999999998</v>
      </c>
      <c r="BN1861" s="82" t="s">
        <v>4964</v>
      </c>
      <c r="BO1861" s="82"/>
      <c r="BP1861" s="88"/>
      <c r="BQ1861" s="88"/>
      <c r="BR1861" s="88"/>
      <c r="BS1861" s="82"/>
      <c r="BT1861" s="85"/>
    </row>
    <row r="1862" spans="1:72" hidden="1">
      <c r="A1862" s="82" t="s">
        <v>5181</v>
      </c>
      <c r="B1862" s="82" t="s">
        <v>5182</v>
      </c>
      <c r="C1862" s="82" t="s">
        <v>2849</v>
      </c>
      <c r="D1862" s="82" t="s">
        <v>8565</v>
      </c>
      <c r="E1862" s="82" t="s">
        <v>8566</v>
      </c>
      <c r="F1862" s="82" t="s">
        <v>4978</v>
      </c>
      <c r="G1862" s="83"/>
      <c r="H1862" s="84">
        <v>58750</v>
      </c>
      <c r="I1862" s="85"/>
      <c r="J1862" s="82">
        <v>1832.3</v>
      </c>
      <c r="K1862" s="86">
        <v>0</v>
      </c>
      <c r="L1862" s="82"/>
      <c r="M1862" s="82"/>
      <c r="N1862" s="82"/>
      <c r="O1862" s="82"/>
      <c r="P1862" s="82" t="s">
        <v>4999</v>
      </c>
      <c r="Q1862" s="86"/>
      <c r="R1862" s="82">
        <v>0</v>
      </c>
      <c r="S1862" s="86">
        <v>58750</v>
      </c>
      <c r="T1862" s="83">
        <v>45777</v>
      </c>
      <c r="U1862" s="82">
        <v>100</v>
      </c>
      <c r="V1862" s="82">
        <v>6789</v>
      </c>
      <c r="W1862" s="82" t="s">
        <v>4961</v>
      </c>
      <c r="X1862" s="82">
        <v>859.77890000000002</v>
      </c>
      <c r="Y1862" s="86">
        <v>50512010.43</v>
      </c>
      <c r="Z1862" s="86"/>
      <c r="AA1862" s="82">
        <v>1805.5</v>
      </c>
      <c r="AB1862" s="86">
        <v>1.48</v>
      </c>
      <c r="AC1862" s="86">
        <v>107647625</v>
      </c>
      <c r="AD1862" s="86">
        <v>107647625</v>
      </c>
      <c r="AE1862" s="86">
        <v>0</v>
      </c>
      <c r="AF1862" s="86">
        <v>57135614.57</v>
      </c>
      <c r="AG1862" s="86">
        <v>55561114.57</v>
      </c>
      <c r="AH1862" s="86">
        <v>1574500</v>
      </c>
      <c r="AI1862" s="86"/>
      <c r="AJ1862" s="86">
        <v>7219979617.0600004</v>
      </c>
      <c r="AK1862" s="82">
        <v>1.4910000000000001</v>
      </c>
      <c r="AL1862" s="82" t="s">
        <v>8567</v>
      </c>
      <c r="AM1862" s="82" t="s">
        <v>4979</v>
      </c>
      <c r="AN1862" s="82">
        <v>8183</v>
      </c>
      <c r="AO1862" s="82" t="s">
        <v>5000</v>
      </c>
      <c r="AP1862" s="82"/>
      <c r="AQ1862" s="83">
        <v>45693</v>
      </c>
      <c r="AR1862" s="83"/>
      <c r="AS1862" s="82">
        <v>0</v>
      </c>
      <c r="AT1862" s="82"/>
      <c r="AU1862" s="83">
        <v>45777</v>
      </c>
      <c r="AV1862" s="82" t="s">
        <v>4979</v>
      </c>
      <c r="AW1862" s="82">
        <v>1</v>
      </c>
      <c r="AX1862" s="83"/>
      <c r="AY1862" s="82" t="s">
        <v>4963</v>
      </c>
      <c r="AZ1862" s="82">
        <v>1</v>
      </c>
      <c r="BA1862" s="82"/>
      <c r="BB1862" s="82"/>
      <c r="BC1862" s="87"/>
      <c r="BD1862" s="87"/>
      <c r="BE1862" s="87"/>
      <c r="BF1862" s="87"/>
      <c r="BG1862" s="82" t="s">
        <v>4888</v>
      </c>
      <c r="BH1862" s="82" t="s">
        <v>8997</v>
      </c>
      <c r="BI1862" s="82"/>
      <c r="BJ1862" s="82"/>
      <c r="BK1862" s="82"/>
      <c r="BL1862" s="86">
        <v>107647625</v>
      </c>
      <c r="BM1862" s="82">
        <v>1.4910000000000001</v>
      </c>
      <c r="BN1862" s="82" t="s">
        <v>4997</v>
      </c>
      <c r="BO1862" s="82"/>
      <c r="BP1862" s="88"/>
      <c r="BQ1862" s="88"/>
      <c r="BR1862" s="88"/>
      <c r="BS1862" s="82"/>
      <c r="BT1862" s="85"/>
    </row>
    <row r="1863" spans="1:72" hidden="1">
      <c r="A1863" s="82" t="s">
        <v>5181</v>
      </c>
      <c r="B1863" s="82" t="s">
        <v>5182</v>
      </c>
      <c r="C1863" s="82" t="s">
        <v>20322</v>
      </c>
      <c r="D1863" s="82" t="s">
        <v>20470</v>
      </c>
      <c r="E1863" s="82" t="s">
        <v>21636</v>
      </c>
      <c r="F1863" s="82" t="s">
        <v>4978</v>
      </c>
      <c r="G1863" s="83"/>
      <c r="H1863" s="84">
        <v>10805</v>
      </c>
      <c r="I1863" s="85"/>
      <c r="J1863" s="82">
        <v>316.39999999999998</v>
      </c>
      <c r="K1863" s="86">
        <v>0</v>
      </c>
      <c r="L1863" s="82"/>
      <c r="M1863" s="82"/>
      <c r="N1863" s="82"/>
      <c r="O1863" s="82"/>
      <c r="P1863" s="82" t="s">
        <v>8617</v>
      </c>
      <c r="Q1863" s="86"/>
      <c r="R1863" s="82">
        <v>0</v>
      </c>
      <c r="S1863" s="86">
        <v>10805</v>
      </c>
      <c r="T1863" s="83">
        <v>45777</v>
      </c>
      <c r="U1863" s="82">
        <v>100</v>
      </c>
      <c r="V1863" s="82">
        <v>174893</v>
      </c>
      <c r="W1863" s="82" t="s">
        <v>4961</v>
      </c>
      <c r="X1863" s="82">
        <v>336.05079999999998</v>
      </c>
      <c r="Y1863" s="86">
        <v>3631028.89</v>
      </c>
      <c r="Z1863" s="86"/>
      <c r="AA1863" s="82">
        <v>319.85000000000002</v>
      </c>
      <c r="AB1863" s="86">
        <v>-1.08</v>
      </c>
      <c r="AC1863" s="86">
        <v>3418702</v>
      </c>
      <c r="AD1863" s="86">
        <v>3418702</v>
      </c>
      <c r="AE1863" s="86">
        <v>0</v>
      </c>
      <c r="AF1863" s="86">
        <v>-212326.89</v>
      </c>
      <c r="AG1863" s="86">
        <v>-175049.64</v>
      </c>
      <c r="AH1863" s="86">
        <v>-37277.25</v>
      </c>
      <c r="AI1863" s="86"/>
      <c r="AJ1863" s="86">
        <v>7219979617.0600004</v>
      </c>
      <c r="AK1863" s="82">
        <v>4.7399999999999998E-2</v>
      </c>
      <c r="AL1863" s="82" t="s">
        <v>21637</v>
      </c>
      <c r="AM1863" s="82" t="s">
        <v>4979</v>
      </c>
      <c r="AN1863" s="82">
        <v>799535</v>
      </c>
      <c r="AO1863" s="82" t="s">
        <v>5010</v>
      </c>
      <c r="AP1863" s="82"/>
      <c r="AQ1863" s="83"/>
      <c r="AR1863" s="83"/>
      <c r="AS1863" s="82">
        <v>0</v>
      </c>
      <c r="AT1863" s="82"/>
      <c r="AU1863" s="83">
        <v>45777</v>
      </c>
      <c r="AV1863" s="82" t="s">
        <v>4979</v>
      </c>
      <c r="AW1863" s="82">
        <v>1</v>
      </c>
      <c r="AX1863" s="83"/>
      <c r="AY1863" s="82" t="s">
        <v>4963</v>
      </c>
      <c r="AZ1863" s="82">
        <v>1</v>
      </c>
      <c r="BA1863" s="82"/>
      <c r="BB1863" s="82"/>
      <c r="BC1863" s="87"/>
      <c r="BD1863" s="87"/>
      <c r="BE1863" s="87"/>
      <c r="BF1863" s="87"/>
      <c r="BG1863" s="82" t="s">
        <v>4888</v>
      </c>
      <c r="BH1863" s="82" t="s">
        <v>8997</v>
      </c>
      <c r="BI1863" s="82"/>
      <c r="BJ1863" s="82"/>
      <c r="BK1863" s="82"/>
      <c r="BL1863" s="86">
        <v>3418702</v>
      </c>
      <c r="BM1863" s="82">
        <v>4.7399999999999998E-2</v>
      </c>
      <c r="BN1863" s="82" t="s">
        <v>5011</v>
      </c>
      <c r="BO1863" s="82"/>
      <c r="BP1863" s="88"/>
      <c r="BQ1863" s="88"/>
      <c r="BR1863" s="88"/>
      <c r="BS1863" s="82"/>
      <c r="BT1863" s="85"/>
    </row>
    <row r="1864" spans="1:72" hidden="1">
      <c r="A1864" s="82" t="s">
        <v>5181</v>
      </c>
      <c r="B1864" s="82" t="s">
        <v>5182</v>
      </c>
      <c r="C1864" s="82" t="s">
        <v>2948</v>
      </c>
      <c r="D1864" s="82" t="s">
        <v>8489</v>
      </c>
      <c r="E1864" s="82" t="s">
        <v>8490</v>
      </c>
      <c r="F1864" s="82" t="s">
        <v>4978</v>
      </c>
      <c r="G1864" s="83"/>
      <c r="H1864" s="84">
        <v>55668</v>
      </c>
      <c r="I1864" s="85"/>
      <c r="J1864" s="82">
        <v>3453.7</v>
      </c>
      <c r="K1864" s="86">
        <v>0</v>
      </c>
      <c r="L1864" s="82"/>
      <c r="M1864" s="82"/>
      <c r="N1864" s="82"/>
      <c r="O1864" s="82"/>
      <c r="P1864" s="82" t="s">
        <v>4981</v>
      </c>
      <c r="Q1864" s="86"/>
      <c r="R1864" s="82">
        <v>0</v>
      </c>
      <c r="S1864" s="86">
        <v>55668</v>
      </c>
      <c r="T1864" s="83">
        <v>45777</v>
      </c>
      <c r="U1864" s="82">
        <v>100</v>
      </c>
      <c r="V1864" s="82">
        <v>6807</v>
      </c>
      <c r="W1864" s="82" t="s">
        <v>4961</v>
      </c>
      <c r="X1864" s="82">
        <v>1884.4407000000001</v>
      </c>
      <c r="Y1864" s="86">
        <v>104903043.86</v>
      </c>
      <c r="Z1864" s="86"/>
      <c r="AA1864" s="82">
        <v>3472.5</v>
      </c>
      <c r="AB1864" s="86">
        <v>-0.54</v>
      </c>
      <c r="AC1864" s="86">
        <v>192260571.59999999</v>
      </c>
      <c r="AD1864" s="86">
        <v>192260571.59999999</v>
      </c>
      <c r="AE1864" s="86">
        <v>0</v>
      </c>
      <c r="AF1864" s="86">
        <v>87357527.739999995</v>
      </c>
      <c r="AG1864" s="86">
        <v>88404086.140000001</v>
      </c>
      <c r="AH1864" s="86">
        <v>-1046558.4</v>
      </c>
      <c r="AI1864" s="86"/>
      <c r="AJ1864" s="86">
        <v>7219979617.0600004</v>
      </c>
      <c r="AK1864" s="82">
        <v>2.6629</v>
      </c>
      <c r="AL1864" s="82" t="s">
        <v>8491</v>
      </c>
      <c r="AM1864" s="82" t="s">
        <v>4979</v>
      </c>
      <c r="AN1864" s="82">
        <v>8254</v>
      </c>
      <c r="AO1864" s="82" t="s">
        <v>4982</v>
      </c>
      <c r="AP1864" s="82"/>
      <c r="AQ1864" s="83">
        <v>45673</v>
      </c>
      <c r="AR1864" s="83"/>
      <c r="AS1864" s="82">
        <v>0</v>
      </c>
      <c r="AT1864" s="82"/>
      <c r="AU1864" s="83">
        <v>45777</v>
      </c>
      <c r="AV1864" s="82" t="s">
        <v>4979</v>
      </c>
      <c r="AW1864" s="82">
        <v>1</v>
      </c>
      <c r="AX1864" s="83"/>
      <c r="AY1864" s="82" t="s">
        <v>4963</v>
      </c>
      <c r="AZ1864" s="82">
        <v>1</v>
      </c>
      <c r="BA1864" s="82"/>
      <c r="BB1864" s="82"/>
      <c r="BC1864" s="87"/>
      <c r="BD1864" s="87"/>
      <c r="BE1864" s="87"/>
      <c r="BF1864" s="87"/>
      <c r="BG1864" s="82" t="s">
        <v>4888</v>
      </c>
      <c r="BH1864" s="82" t="s">
        <v>8997</v>
      </c>
      <c r="BI1864" s="82"/>
      <c r="BJ1864" s="82"/>
      <c r="BK1864" s="82"/>
      <c r="BL1864" s="86">
        <v>192260571.59999999</v>
      </c>
      <c r="BM1864" s="82">
        <v>2.6629</v>
      </c>
      <c r="BN1864" s="82" t="s">
        <v>4983</v>
      </c>
      <c r="BO1864" s="82"/>
      <c r="BP1864" s="88"/>
      <c r="BQ1864" s="88"/>
      <c r="BR1864" s="88"/>
      <c r="BS1864" s="82"/>
      <c r="BT1864" s="85"/>
    </row>
    <row r="1865" spans="1:72" hidden="1">
      <c r="A1865" s="82" t="s">
        <v>5181</v>
      </c>
      <c r="B1865" s="82" t="s">
        <v>5182</v>
      </c>
      <c r="C1865" s="82" t="s">
        <v>2923</v>
      </c>
      <c r="D1865" s="82" t="s">
        <v>5363</v>
      </c>
      <c r="E1865" s="82" t="s">
        <v>8817</v>
      </c>
      <c r="F1865" s="82" t="s">
        <v>4978</v>
      </c>
      <c r="G1865" s="83"/>
      <c r="H1865" s="84">
        <v>35193</v>
      </c>
      <c r="I1865" s="85"/>
      <c r="J1865" s="82">
        <v>1165.8</v>
      </c>
      <c r="K1865" s="86">
        <v>0</v>
      </c>
      <c r="L1865" s="82"/>
      <c r="M1865" s="82"/>
      <c r="N1865" s="82"/>
      <c r="O1865" s="82"/>
      <c r="P1865" s="82" t="s">
        <v>8758</v>
      </c>
      <c r="Q1865" s="86"/>
      <c r="R1865" s="82">
        <v>0</v>
      </c>
      <c r="S1865" s="86">
        <v>35193</v>
      </c>
      <c r="T1865" s="83">
        <v>45777</v>
      </c>
      <c r="U1865" s="82">
        <v>100</v>
      </c>
      <c r="V1865" s="82">
        <v>6815</v>
      </c>
      <c r="W1865" s="82" t="s">
        <v>4961</v>
      </c>
      <c r="X1865" s="82">
        <v>624.45150000000001</v>
      </c>
      <c r="Y1865" s="86">
        <v>21976320.879999999</v>
      </c>
      <c r="Z1865" s="86"/>
      <c r="AA1865" s="82">
        <v>1168.9000000000001</v>
      </c>
      <c r="AB1865" s="86">
        <v>-0.27</v>
      </c>
      <c r="AC1865" s="86">
        <v>41027999.399999999</v>
      </c>
      <c r="AD1865" s="86">
        <v>41027999.399999999</v>
      </c>
      <c r="AE1865" s="86">
        <v>0</v>
      </c>
      <c r="AF1865" s="86">
        <v>19051678.52</v>
      </c>
      <c r="AG1865" s="86">
        <v>19160776.82</v>
      </c>
      <c r="AH1865" s="86">
        <v>-109098.3</v>
      </c>
      <c r="AI1865" s="86"/>
      <c r="AJ1865" s="86">
        <v>7219979617.0600004</v>
      </c>
      <c r="AK1865" s="82">
        <v>0.56830000000000003</v>
      </c>
      <c r="AL1865" s="82" t="s">
        <v>8818</v>
      </c>
      <c r="AM1865" s="82" t="s">
        <v>4979</v>
      </c>
      <c r="AN1865" s="82">
        <v>8269</v>
      </c>
      <c r="AO1865" s="82" t="s">
        <v>8760</v>
      </c>
      <c r="AP1865" s="82"/>
      <c r="AQ1865" s="83">
        <v>45435</v>
      </c>
      <c r="AR1865" s="83"/>
      <c r="AS1865" s="82">
        <v>0</v>
      </c>
      <c r="AT1865" s="82"/>
      <c r="AU1865" s="83">
        <v>45777</v>
      </c>
      <c r="AV1865" s="82" t="s">
        <v>4979</v>
      </c>
      <c r="AW1865" s="82">
        <v>1</v>
      </c>
      <c r="AX1865" s="83"/>
      <c r="AY1865" s="82" t="s">
        <v>4963</v>
      </c>
      <c r="AZ1865" s="82">
        <v>1</v>
      </c>
      <c r="BA1865" s="82"/>
      <c r="BB1865" s="82"/>
      <c r="BC1865" s="87"/>
      <c r="BD1865" s="87"/>
      <c r="BE1865" s="87"/>
      <c r="BF1865" s="87"/>
      <c r="BG1865" s="82" t="s">
        <v>4888</v>
      </c>
      <c r="BH1865" s="82" t="s">
        <v>8997</v>
      </c>
      <c r="BI1865" s="82"/>
      <c r="BJ1865" s="82"/>
      <c r="BK1865" s="82"/>
      <c r="BL1865" s="86">
        <v>41027999.399999999</v>
      </c>
      <c r="BM1865" s="82">
        <v>0.56830000000000003</v>
      </c>
      <c r="BN1865" s="82" t="s">
        <v>4980</v>
      </c>
      <c r="BO1865" s="82"/>
      <c r="BP1865" s="88"/>
      <c r="BQ1865" s="88"/>
      <c r="BR1865" s="88"/>
      <c r="BS1865" s="82"/>
      <c r="BT1865" s="85"/>
    </row>
    <row r="1866" spans="1:72" hidden="1">
      <c r="A1866" s="82" t="s">
        <v>5181</v>
      </c>
      <c r="B1866" s="82" t="s">
        <v>5182</v>
      </c>
      <c r="C1866" s="82" t="s">
        <v>2929</v>
      </c>
      <c r="D1866" s="82" t="s">
        <v>5276</v>
      </c>
      <c r="E1866" s="82" t="s">
        <v>8657</v>
      </c>
      <c r="F1866" s="82" t="s">
        <v>4978</v>
      </c>
      <c r="G1866" s="83"/>
      <c r="H1866" s="84">
        <v>114666</v>
      </c>
      <c r="I1866" s="85"/>
      <c r="J1866" s="82">
        <v>644.25</v>
      </c>
      <c r="K1866" s="86">
        <v>0</v>
      </c>
      <c r="L1866" s="82"/>
      <c r="M1866" s="82"/>
      <c r="N1866" s="82"/>
      <c r="O1866" s="82"/>
      <c r="P1866" s="82" t="s">
        <v>8337</v>
      </c>
      <c r="Q1866" s="86"/>
      <c r="R1866" s="82">
        <v>0</v>
      </c>
      <c r="S1866" s="86">
        <v>229332</v>
      </c>
      <c r="T1866" s="83">
        <v>45777</v>
      </c>
      <c r="U1866" s="82">
        <v>100</v>
      </c>
      <c r="V1866" s="82">
        <v>6811</v>
      </c>
      <c r="W1866" s="82" t="s">
        <v>4961</v>
      </c>
      <c r="X1866" s="82">
        <v>527.47339999999997</v>
      </c>
      <c r="Y1866" s="86">
        <v>60483263.719999999</v>
      </c>
      <c r="Z1866" s="86"/>
      <c r="AA1866" s="82">
        <v>665.6</v>
      </c>
      <c r="AB1866" s="86">
        <v>-3.21</v>
      </c>
      <c r="AC1866" s="86">
        <v>73873570.5</v>
      </c>
      <c r="AD1866" s="86">
        <v>73873570.5</v>
      </c>
      <c r="AE1866" s="86">
        <v>0</v>
      </c>
      <c r="AF1866" s="86">
        <v>13390306.779999999</v>
      </c>
      <c r="AG1866" s="86">
        <v>15838425.880000001</v>
      </c>
      <c r="AH1866" s="86">
        <v>-2448119.1</v>
      </c>
      <c r="AI1866" s="86"/>
      <c r="AJ1866" s="86">
        <v>7219979617.0600004</v>
      </c>
      <c r="AK1866" s="82">
        <v>1.0232000000000001</v>
      </c>
      <c r="AL1866" s="82" t="s">
        <v>8658</v>
      </c>
      <c r="AM1866" s="82" t="s">
        <v>4979</v>
      </c>
      <c r="AN1866" s="82">
        <v>8263</v>
      </c>
      <c r="AO1866" s="82" t="s">
        <v>8339</v>
      </c>
      <c r="AP1866" s="82"/>
      <c r="AQ1866" s="83">
        <v>45453</v>
      </c>
      <c r="AR1866" s="83"/>
      <c r="AS1866" s="82">
        <v>0</v>
      </c>
      <c r="AT1866" s="82"/>
      <c r="AU1866" s="83">
        <v>45777</v>
      </c>
      <c r="AV1866" s="82" t="s">
        <v>4979</v>
      </c>
      <c r="AW1866" s="82">
        <v>2</v>
      </c>
      <c r="AX1866" s="83"/>
      <c r="AY1866" s="82" t="s">
        <v>4963</v>
      </c>
      <c r="AZ1866" s="82">
        <v>1</v>
      </c>
      <c r="BA1866" s="82"/>
      <c r="BB1866" s="82"/>
      <c r="BC1866" s="87"/>
      <c r="BD1866" s="87"/>
      <c r="BE1866" s="87"/>
      <c r="BF1866" s="87"/>
      <c r="BG1866" s="82" t="s">
        <v>4888</v>
      </c>
      <c r="BH1866" s="82" t="s">
        <v>8997</v>
      </c>
      <c r="BI1866" s="82"/>
      <c r="BJ1866" s="82"/>
      <c r="BK1866" s="82"/>
      <c r="BL1866" s="86">
        <v>73873570.5</v>
      </c>
      <c r="BM1866" s="82">
        <v>1.0232000000000001</v>
      </c>
      <c r="BN1866" s="82" t="s">
        <v>4984</v>
      </c>
      <c r="BO1866" s="82"/>
      <c r="BP1866" s="88"/>
      <c r="BQ1866" s="88"/>
      <c r="BR1866" s="88"/>
      <c r="BS1866" s="82"/>
      <c r="BT1866" s="85"/>
    </row>
    <row r="1867" spans="1:72" hidden="1">
      <c r="A1867" s="82" t="s">
        <v>5181</v>
      </c>
      <c r="B1867" s="82" t="s">
        <v>5182</v>
      </c>
      <c r="C1867" s="82" t="s">
        <v>2931</v>
      </c>
      <c r="D1867" s="82" t="s">
        <v>3370</v>
      </c>
      <c r="E1867" s="82" t="s">
        <v>8492</v>
      </c>
      <c r="F1867" s="82" t="s">
        <v>4978</v>
      </c>
      <c r="G1867" s="83"/>
      <c r="H1867" s="84">
        <v>92224</v>
      </c>
      <c r="I1867" s="85"/>
      <c r="J1867" s="82">
        <v>384.4</v>
      </c>
      <c r="K1867" s="86">
        <v>0</v>
      </c>
      <c r="L1867" s="82"/>
      <c r="M1867" s="82"/>
      <c r="N1867" s="82"/>
      <c r="O1867" s="82"/>
      <c r="P1867" s="82" t="s">
        <v>8493</v>
      </c>
      <c r="Q1867" s="86"/>
      <c r="R1867" s="82">
        <v>0</v>
      </c>
      <c r="S1867" s="86">
        <v>92224</v>
      </c>
      <c r="T1867" s="83">
        <v>45777</v>
      </c>
      <c r="U1867" s="82">
        <v>100</v>
      </c>
      <c r="V1867" s="82">
        <v>6812</v>
      </c>
      <c r="W1867" s="82" t="s">
        <v>4961</v>
      </c>
      <c r="X1867" s="82">
        <v>250.6344</v>
      </c>
      <c r="Y1867" s="86">
        <v>23114505.949999999</v>
      </c>
      <c r="Z1867" s="86"/>
      <c r="AA1867" s="82">
        <v>393.35</v>
      </c>
      <c r="AB1867" s="86">
        <v>-2.2799999999999998</v>
      </c>
      <c r="AC1867" s="86">
        <v>35450905.600000001</v>
      </c>
      <c r="AD1867" s="86">
        <v>35450905.600000001</v>
      </c>
      <c r="AE1867" s="86">
        <v>0</v>
      </c>
      <c r="AF1867" s="86">
        <v>12336399.65</v>
      </c>
      <c r="AG1867" s="86">
        <v>13161804.449999999</v>
      </c>
      <c r="AH1867" s="86">
        <v>-825404.8</v>
      </c>
      <c r="AI1867" s="86"/>
      <c r="AJ1867" s="86">
        <v>7219979617.0600004</v>
      </c>
      <c r="AK1867" s="82">
        <v>0.49099999999999999</v>
      </c>
      <c r="AL1867" s="82" t="s">
        <v>8494</v>
      </c>
      <c r="AM1867" s="82" t="s">
        <v>4979</v>
      </c>
      <c r="AN1867" s="82">
        <v>8265</v>
      </c>
      <c r="AO1867" s="82" t="s">
        <v>8309</v>
      </c>
      <c r="AP1867" s="82"/>
      <c r="AQ1867" s="83">
        <v>45476</v>
      </c>
      <c r="AR1867" s="83"/>
      <c r="AS1867" s="82">
        <v>0</v>
      </c>
      <c r="AT1867" s="82"/>
      <c r="AU1867" s="83">
        <v>45777</v>
      </c>
      <c r="AV1867" s="82" t="s">
        <v>4979</v>
      </c>
      <c r="AW1867" s="82">
        <v>1</v>
      </c>
      <c r="AX1867" s="83"/>
      <c r="AY1867" s="82" t="s">
        <v>4963</v>
      </c>
      <c r="AZ1867" s="82">
        <v>1</v>
      </c>
      <c r="BA1867" s="82"/>
      <c r="BB1867" s="82"/>
      <c r="BC1867" s="87"/>
      <c r="BD1867" s="87"/>
      <c r="BE1867" s="87"/>
      <c r="BF1867" s="87"/>
      <c r="BG1867" s="82" t="s">
        <v>4888</v>
      </c>
      <c r="BH1867" s="82" t="s">
        <v>8997</v>
      </c>
      <c r="BI1867" s="82"/>
      <c r="BJ1867" s="82"/>
      <c r="BK1867" s="82"/>
      <c r="BL1867" s="86">
        <v>35450905.600000001</v>
      </c>
      <c r="BM1867" s="82">
        <v>0.49099999999999999</v>
      </c>
      <c r="BN1867" s="82" t="s">
        <v>8309</v>
      </c>
      <c r="BO1867" s="82"/>
      <c r="BP1867" s="88"/>
      <c r="BQ1867" s="88"/>
      <c r="BR1867" s="88"/>
      <c r="BS1867" s="82"/>
      <c r="BT1867" s="85"/>
    </row>
    <row r="1868" spans="1:72" hidden="1">
      <c r="A1868" s="82" t="s">
        <v>5181</v>
      </c>
      <c r="B1868" s="82" t="s">
        <v>5182</v>
      </c>
      <c r="C1868" s="82" t="s">
        <v>2933</v>
      </c>
      <c r="D1868" s="82" t="s">
        <v>8772</v>
      </c>
      <c r="E1868" s="82" t="s">
        <v>8773</v>
      </c>
      <c r="F1868" s="82" t="s">
        <v>4978</v>
      </c>
      <c r="G1868" s="83"/>
      <c r="H1868" s="84">
        <v>449590</v>
      </c>
      <c r="I1868" s="85"/>
      <c r="J1868" s="82">
        <v>140.08000000000001</v>
      </c>
      <c r="K1868" s="86">
        <v>0</v>
      </c>
      <c r="L1868" s="82"/>
      <c r="M1868" s="82"/>
      <c r="N1868" s="82"/>
      <c r="O1868" s="82"/>
      <c r="P1868" s="82" t="s">
        <v>8474</v>
      </c>
      <c r="Q1868" s="86"/>
      <c r="R1868" s="82">
        <v>0</v>
      </c>
      <c r="S1868" s="86">
        <v>449590</v>
      </c>
      <c r="T1868" s="83">
        <v>45777</v>
      </c>
      <c r="U1868" s="82">
        <v>100</v>
      </c>
      <c r="V1868" s="82">
        <v>147201</v>
      </c>
      <c r="W1868" s="82" t="s">
        <v>4961</v>
      </c>
      <c r="X1868" s="82">
        <v>61.586599999999997</v>
      </c>
      <c r="Y1868" s="86">
        <v>27688705.34</v>
      </c>
      <c r="Z1868" s="86"/>
      <c r="AA1868" s="82">
        <v>141.5</v>
      </c>
      <c r="AB1868" s="86">
        <v>-1</v>
      </c>
      <c r="AC1868" s="86">
        <v>62978567.200000003</v>
      </c>
      <c r="AD1868" s="86">
        <v>62978567.200000003</v>
      </c>
      <c r="AE1868" s="86">
        <v>0</v>
      </c>
      <c r="AF1868" s="86">
        <v>35289861.859999999</v>
      </c>
      <c r="AG1868" s="86">
        <v>35928279.659999996</v>
      </c>
      <c r="AH1868" s="86">
        <v>-638417.80000000005</v>
      </c>
      <c r="AI1868" s="86"/>
      <c r="AJ1868" s="86">
        <v>7219979617.0600004</v>
      </c>
      <c r="AK1868" s="82">
        <v>0.87229999999999996</v>
      </c>
      <c r="AL1868" s="82" t="s">
        <v>8774</v>
      </c>
      <c r="AM1868" s="82" t="s">
        <v>4979</v>
      </c>
      <c r="AN1868" s="82">
        <v>8268</v>
      </c>
      <c r="AO1868" s="82" t="s">
        <v>8476</v>
      </c>
      <c r="AP1868" s="82"/>
      <c r="AQ1868" s="83">
        <v>45463</v>
      </c>
      <c r="AR1868" s="83"/>
      <c r="AS1868" s="82">
        <v>0</v>
      </c>
      <c r="AT1868" s="82"/>
      <c r="AU1868" s="83">
        <v>45777</v>
      </c>
      <c r="AV1868" s="82" t="s">
        <v>4979</v>
      </c>
      <c r="AW1868" s="82">
        <v>1</v>
      </c>
      <c r="AX1868" s="83"/>
      <c r="AY1868" s="82" t="s">
        <v>4963</v>
      </c>
      <c r="AZ1868" s="82">
        <v>1</v>
      </c>
      <c r="BA1868" s="82"/>
      <c r="BB1868" s="82"/>
      <c r="BC1868" s="87"/>
      <c r="BD1868" s="87"/>
      <c r="BE1868" s="87"/>
      <c r="BF1868" s="87"/>
      <c r="BG1868" s="82" t="s">
        <v>4888</v>
      </c>
      <c r="BH1868" s="82" t="s">
        <v>8997</v>
      </c>
      <c r="BI1868" s="82"/>
      <c r="BJ1868" s="82"/>
      <c r="BK1868" s="82"/>
      <c r="BL1868" s="86">
        <v>62978567.200000003</v>
      </c>
      <c r="BM1868" s="82">
        <v>0.87229999999999996</v>
      </c>
      <c r="BN1868" s="82" t="s">
        <v>8462</v>
      </c>
      <c r="BO1868" s="82"/>
      <c r="BP1868" s="88"/>
      <c r="BQ1868" s="88"/>
      <c r="BR1868" s="88"/>
      <c r="BS1868" s="82"/>
      <c r="BT1868" s="85"/>
    </row>
    <row r="1869" spans="1:72" hidden="1">
      <c r="A1869" s="82" t="s">
        <v>5181</v>
      </c>
      <c r="B1869" s="82" t="s">
        <v>5182</v>
      </c>
      <c r="C1869" s="82" t="s">
        <v>2954</v>
      </c>
      <c r="D1869" s="82" t="s">
        <v>5342</v>
      </c>
      <c r="E1869" s="82" t="s">
        <v>8495</v>
      </c>
      <c r="F1869" s="82" t="s">
        <v>4978</v>
      </c>
      <c r="G1869" s="83"/>
      <c r="H1869" s="84">
        <v>34648</v>
      </c>
      <c r="I1869" s="85"/>
      <c r="J1869" s="82">
        <v>1503</v>
      </c>
      <c r="K1869" s="86">
        <v>0</v>
      </c>
      <c r="L1869" s="82"/>
      <c r="M1869" s="82"/>
      <c r="N1869" s="82"/>
      <c r="O1869" s="82"/>
      <c r="P1869" s="82" t="s">
        <v>4981</v>
      </c>
      <c r="Q1869" s="86"/>
      <c r="R1869" s="82">
        <v>0</v>
      </c>
      <c r="S1869" s="86">
        <v>173240</v>
      </c>
      <c r="T1869" s="83">
        <v>45777</v>
      </c>
      <c r="U1869" s="82">
        <v>100</v>
      </c>
      <c r="V1869" s="82">
        <v>6816</v>
      </c>
      <c r="W1869" s="82" t="s">
        <v>4961</v>
      </c>
      <c r="X1869" s="82">
        <v>730.05139999999994</v>
      </c>
      <c r="Y1869" s="86">
        <v>25294819.27</v>
      </c>
      <c r="Z1869" s="86"/>
      <c r="AA1869" s="82">
        <v>1495.3</v>
      </c>
      <c r="AB1869" s="86">
        <v>0.51</v>
      </c>
      <c r="AC1869" s="86">
        <v>52075944</v>
      </c>
      <c r="AD1869" s="86">
        <v>52075944</v>
      </c>
      <c r="AE1869" s="86">
        <v>0</v>
      </c>
      <c r="AF1869" s="86">
        <v>26781124.73</v>
      </c>
      <c r="AG1869" s="86">
        <v>26514335.129999999</v>
      </c>
      <c r="AH1869" s="86">
        <v>266789.59999999998</v>
      </c>
      <c r="AI1869" s="86"/>
      <c r="AJ1869" s="86">
        <v>7219979617.0600004</v>
      </c>
      <c r="AK1869" s="82">
        <v>0.72130000000000005</v>
      </c>
      <c r="AL1869" s="82" t="s">
        <v>8496</v>
      </c>
      <c r="AM1869" s="82" t="s">
        <v>4979</v>
      </c>
      <c r="AN1869" s="82">
        <v>8275</v>
      </c>
      <c r="AO1869" s="82" t="s">
        <v>4982</v>
      </c>
      <c r="AP1869" s="82"/>
      <c r="AQ1869" s="83">
        <v>45595</v>
      </c>
      <c r="AR1869" s="83"/>
      <c r="AS1869" s="82">
        <v>0</v>
      </c>
      <c r="AT1869" s="82"/>
      <c r="AU1869" s="83">
        <v>45777</v>
      </c>
      <c r="AV1869" s="82" t="s">
        <v>4979</v>
      </c>
      <c r="AW1869" s="82">
        <v>5</v>
      </c>
      <c r="AX1869" s="83"/>
      <c r="AY1869" s="82" t="s">
        <v>4963</v>
      </c>
      <c r="AZ1869" s="82">
        <v>1</v>
      </c>
      <c r="BA1869" s="82"/>
      <c r="BB1869" s="82"/>
      <c r="BC1869" s="87"/>
      <c r="BD1869" s="87"/>
      <c r="BE1869" s="87"/>
      <c r="BF1869" s="87"/>
      <c r="BG1869" s="82" t="s">
        <v>4888</v>
      </c>
      <c r="BH1869" s="82" t="s">
        <v>8997</v>
      </c>
      <c r="BI1869" s="82"/>
      <c r="BJ1869" s="82"/>
      <c r="BK1869" s="82"/>
      <c r="BL1869" s="86">
        <v>52075944</v>
      </c>
      <c r="BM1869" s="82">
        <v>0.72130000000000005</v>
      </c>
      <c r="BN1869" s="82" t="s">
        <v>4983</v>
      </c>
      <c r="BO1869" s="82"/>
      <c r="BP1869" s="88"/>
      <c r="BQ1869" s="88"/>
      <c r="BR1869" s="88"/>
      <c r="BS1869" s="82"/>
      <c r="BT1869" s="85"/>
    </row>
    <row r="1870" spans="1:72" hidden="1">
      <c r="A1870" s="82" t="s">
        <v>5181</v>
      </c>
      <c r="B1870" s="82" t="s">
        <v>5182</v>
      </c>
      <c r="C1870" s="82" t="s">
        <v>1323</v>
      </c>
      <c r="D1870" s="82" t="s">
        <v>3383</v>
      </c>
      <c r="E1870" s="82" t="s">
        <v>8745</v>
      </c>
      <c r="F1870" s="82" t="s">
        <v>4978</v>
      </c>
      <c r="G1870" s="83"/>
      <c r="H1870" s="84">
        <v>47795</v>
      </c>
      <c r="I1870" s="85"/>
      <c r="J1870" s="82">
        <v>787.7</v>
      </c>
      <c r="K1870" s="86">
        <v>0</v>
      </c>
      <c r="L1870" s="82"/>
      <c r="M1870" s="82"/>
      <c r="N1870" s="82"/>
      <c r="O1870" s="82"/>
      <c r="P1870" s="82" t="s">
        <v>5088</v>
      </c>
      <c r="Q1870" s="86"/>
      <c r="R1870" s="82">
        <v>0</v>
      </c>
      <c r="S1870" s="86">
        <v>47795</v>
      </c>
      <c r="T1870" s="83">
        <v>45777</v>
      </c>
      <c r="U1870" s="82">
        <v>100</v>
      </c>
      <c r="V1870" s="82">
        <v>6629</v>
      </c>
      <c r="W1870" s="82" t="s">
        <v>4961</v>
      </c>
      <c r="X1870" s="82">
        <v>790.22260000000006</v>
      </c>
      <c r="Y1870" s="86">
        <v>37768687.149999999</v>
      </c>
      <c r="Z1870" s="86"/>
      <c r="AA1870" s="82">
        <v>790.15</v>
      </c>
      <c r="AB1870" s="86">
        <v>-0.31</v>
      </c>
      <c r="AC1870" s="86">
        <v>37648121.5</v>
      </c>
      <c r="AD1870" s="86">
        <v>37648121.5</v>
      </c>
      <c r="AE1870" s="86">
        <v>0</v>
      </c>
      <c r="AF1870" s="86">
        <v>-120565.65</v>
      </c>
      <c r="AG1870" s="86">
        <v>-3467.9</v>
      </c>
      <c r="AH1870" s="86">
        <v>-117097.75</v>
      </c>
      <c r="AI1870" s="86"/>
      <c r="AJ1870" s="86">
        <v>7219979617.0600004</v>
      </c>
      <c r="AK1870" s="82">
        <v>0.52139999999999997</v>
      </c>
      <c r="AL1870" s="82" t="s">
        <v>8746</v>
      </c>
      <c r="AM1870" s="82" t="s">
        <v>4979</v>
      </c>
      <c r="AN1870" s="82">
        <v>7036</v>
      </c>
      <c r="AO1870" s="82" t="s">
        <v>5049</v>
      </c>
      <c r="AP1870" s="82"/>
      <c r="AQ1870" s="83"/>
      <c r="AR1870" s="83"/>
      <c r="AS1870" s="82">
        <v>0</v>
      </c>
      <c r="AT1870" s="82"/>
      <c r="AU1870" s="83">
        <v>45777</v>
      </c>
      <c r="AV1870" s="82" t="s">
        <v>4979</v>
      </c>
      <c r="AW1870" s="82">
        <v>1</v>
      </c>
      <c r="AX1870" s="83"/>
      <c r="AY1870" s="82" t="s">
        <v>4963</v>
      </c>
      <c r="AZ1870" s="82">
        <v>1</v>
      </c>
      <c r="BA1870" s="82"/>
      <c r="BB1870" s="82"/>
      <c r="BC1870" s="87"/>
      <c r="BD1870" s="87"/>
      <c r="BE1870" s="87"/>
      <c r="BF1870" s="87"/>
      <c r="BG1870" s="82" t="s">
        <v>4888</v>
      </c>
      <c r="BH1870" s="82" t="s">
        <v>8997</v>
      </c>
      <c r="BI1870" s="82"/>
      <c r="BJ1870" s="82"/>
      <c r="BK1870" s="82"/>
      <c r="BL1870" s="86">
        <v>37648121.5</v>
      </c>
      <c r="BM1870" s="82">
        <v>0.52139999999999997</v>
      </c>
      <c r="BN1870" s="82" t="s">
        <v>5011</v>
      </c>
      <c r="BO1870" s="82"/>
      <c r="BP1870" s="88"/>
      <c r="BQ1870" s="88"/>
      <c r="BR1870" s="88"/>
      <c r="BS1870" s="82"/>
      <c r="BT1870" s="85"/>
    </row>
    <row r="1871" spans="1:72" hidden="1">
      <c r="A1871" s="82" t="s">
        <v>5181</v>
      </c>
      <c r="B1871" s="82" t="s">
        <v>5182</v>
      </c>
      <c r="C1871" s="82" t="s">
        <v>3012</v>
      </c>
      <c r="D1871" s="82" t="s">
        <v>8499</v>
      </c>
      <c r="E1871" s="82" t="s">
        <v>8500</v>
      </c>
      <c r="F1871" s="82" t="s">
        <v>4978</v>
      </c>
      <c r="G1871" s="83"/>
      <c r="H1871" s="84">
        <v>22595</v>
      </c>
      <c r="I1871" s="85"/>
      <c r="J1871" s="82">
        <v>3379.7</v>
      </c>
      <c r="K1871" s="86">
        <v>0</v>
      </c>
      <c r="L1871" s="82"/>
      <c r="M1871" s="82"/>
      <c r="N1871" s="82"/>
      <c r="O1871" s="82"/>
      <c r="P1871" s="82" t="s">
        <v>8501</v>
      </c>
      <c r="Q1871" s="86"/>
      <c r="R1871" s="82">
        <v>0</v>
      </c>
      <c r="S1871" s="86">
        <v>22595</v>
      </c>
      <c r="T1871" s="83">
        <v>45777</v>
      </c>
      <c r="U1871" s="82">
        <v>100</v>
      </c>
      <c r="V1871" s="82">
        <v>6820</v>
      </c>
      <c r="W1871" s="82" t="s">
        <v>4961</v>
      </c>
      <c r="X1871" s="82">
        <v>972.63070000000005</v>
      </c>
      <c r="Y1871" s="86">
        <v>21976591.23</v>
      </c>
      <c r="Z1871" s="86"/>
      <c r="AA1871" s="82">
        <v>3378.6</v>
      </c>
      <c r="AB1871" s="86">
        <v>0.03</v>
      </c>
      <c r="AC1871" s="86">
        <v>76364321.5</v>
      </c>
      <c r="AD1871" s="86">
        <v>76364321.5</v>
      </c>
      <c r="AE1871" s="86">
        <v>0</v>
      </c>
      <c r="AF1871" s="86">
        <v>54387730.270000003</v>
      </c>
      <c r="AG1871" s="86">
        <v>54362875.770000003</v>
      </c>
      <c r="AH1871" s="86">
        <v>24854.5</v>
      </c>
      <c r="AI1871" s="86"/>
      <c r="AJ1871" s="86">
        <v>7219979617.0600004</v>
      </c>
      <c r="AK1871" s="82">
        <v>1.0577000000000001</v>
      </c>
      <c r="AL1871" s="82" t="s">
        <v>8502</v>
      </c>
      <c r="AM1871" s="82" t="s">
        <v>4979</v>
      </c>
      <c r="AN1871" s="82">
        <v>8315</v>
      </c>
      <c r="AO1871" s="82" t="s">
        <v>4998</v>
      </c>
      <c r="AP1871" s="82"/>
      <c r="AQ1871" s="83">
        <v>45469</v>
      </c>
      <c r="AR1871" s="83"/>
      <c r="AS1871" s="82">
        <v>0</v>
      </c>
      <c r="AT1871" s="82"/>
      <c r="AU1871" s="83">
        <v>45777</v>
      </c>
      <c r="AV1871" s="82" t="s">
        <v>4979</v>
      </c>
      <c r="AW1871" s="82">
        <v>1</v>
      </c>
      <c r="AX1871" s="83"/>
      <c r="AY1871" s="82" t="s">
        <v>4963</v>
      </c>
      <c r="AZ1871" s="82">
        <v>1</v>
      </c>
      <c r="BA1871" s="82"/>
      <c r="BB1871" s="82"/>
      <c r="BC1871" s="87"/>
      <c r="BD1871" s="87"/>
      <c r="BE1871" s="87"/>
      <c r="BF1871" s="87"/>
      <c r="BG1871" s="82" t="s">
        <v>4888</v>
      </c>
      <c r="BH1871" s="82" t="s">
        <v>8997</v>
      </c>
      <c r="BI1871" s="82"/>
      <c r="BJ1871" s="82"/>
      <c r="BK1871" s="82"/>
      <c r="BL1871" s="86">
        <v>76364321.5</v>
      </c>
      <c r="BM1871" s="82">
        <v>1.0577000000000001</v>
      </c>
      <c r="BN1871" s="82" t="s">
        <v>4998</v>
      </c>
      <c r="BO1871" s="82"/>
      <c r="BP1871" s="88"/>
      <c r="BQ1871" s="88"/>
      <c r="BR1871" s="88"/>
      <c r="BS1871" s="82"/>
      <c r="BT1871" s="85"/>
    </row>
    <row r="1872" spans="1:72" hidden="1">
      <c r="A1872" s="82" t="s">
        <v>5181</v>
      </c>
      <c r="B1872" s="82" t="s">
        <v>5182</v>
      </c>
      <c r="C1872" s="82" t="s">
        <v>3020</v>
      </c>
      <c r="D1872" s="82" t="s">
        <v>5392</v>
      </c>
      <c r="E1872" s="82" t="s">
        <v>8571</v>
      </c>
      <c r="F1872" s="82" t="s">
        <v>4978</v>
      </c>
      <c r="G1872" s="83"/>
      <c r="H1872" s="84">
        <v>5849</v>
      </c>
      <c r="I1872" s="85"/>
      <c r="J1872" s="82">
        <v>3322</v>
      </c>
      <c r="K1872" s="86">
        <v>0</v>
      </c>
      <c r="L1872" s="82"/>
      <c r="M1872" s="82"/>
      <c r="N1872" s="82"/>
      <c r="O1872" s="82"/>
      <c r="P1872" s="82" t="s">
        <v>4999</v>
      </c>
      <c r="Q1872" s="86"/>
      <c r="R1872" s="82">
        <v>0</v>
      </c>
      <c r="S1872" s="86">
        <v>29245</v>
      </c>
      <c r="T1872" s="83">
        <v>45777</v>
      </c>
      <c r="U1872" s="82">
        <v>100</v>
      </c>
      <c r="V1872" s="82">
        <v>6821</v>
      </c>
      <c r="W1872" s="82" t="s">
        <v>4961</v>
      </c>
      <c r="X1872" s="82">
        <v>1654.3454999999999</v>
      </c>
      <c r="Y1872" s="86">
        <v>9676266.9000000004</v>
      </c>
      <c r="Z1872" s="86"/>
      <c r="AA1872" s="82">
        <v>3322.7</v>
      </c>
      <c r="AB1872" s="86">
        <v>-0.02</v>
      </c>
      <c r="AC1872" s="86">
        <v>19430378</v>
      </c>
      <c r="AD1872" s="86">
        <v>19430378</v>
      </c>
      <c r="AE1872" s="86">
        <v>0</v>
      </c>
      <c r="AF1872" s="86">
        <v>9754111.0999999996</v>
      </c>
      <c r="AG1872" s="86">
        <v>9758205.4000000004</v>
      </c>
      <c r="AH1872" s="86">
        <v>-4094.3</v>
      </c>
      <c r="AI1872" s="86"/>
      <c r="AJ1872" s="86">
        <v>7219979617.0600004</v>
      </c>
      <c r="AK1872" s="82">
        <v>0.26910000000000001</v>
      </c>
      <c r="AL1872" s="82" t="s">
        <v>8572</v>
      </c>
      <c r="AM1872" s="82" t="s">
        <v>4979</v>
      </c>
      <c r="AN1872" s="82">
        <v>8318</v>
      </c>
      <c r="AO1872" s="82" t="s">
        <v>5000</v>
      </c>
      <c r="AP1872" s="82"/>
      <c r="AQ1872" s="83">
        <v>45687</v>
      </c>
      <c r="AR1872" s="83"/>
      <c r="AS1872" s="82">
        <v>0</v>
      </c>
      <c r="AT1872" s="82"/>
      <c r="AU1872" s="83">
        <v>45777</v>
      </c>
      <c r="AV1872" s="82" t="s">
        <v>4979</v>
      </c>
      <c r="AW1872" s="82">
        <v>5</v>
      </c>
      <c r="AX1872" s="83"/>
      <c r="AY1872" s="82" t="s">
        <v>4963</v>
      </c>
      <c r="AZ1872" s="82">
        <v>1</v>
      </c>
      <c r="BA1872" s="82"/>
      <c r="BB1872" s="82"/>
      <c r="BC1872" s="87"/>
      <c r="BD1872" s="87"/>
      <c r="BE1872" s="87"/>
      <c r="BF1872" s="87"/>
      <c r="BG1872" s="82" t="s">
        <v>4888</v>
      </c>
      <c r="BH1872" s="82" t="s">
        <v>8997</v>
      </c>
      <c r="BI1872" s="82"/>
      <c r="BJ1872" s="82"/>
      <c r="BK1872" s="82"/>
      <c r="BL1872" s="86">
        <v>19430378</v>
      </c>
      <c r="BM1872" s="82">
        <v>0.26910000000000001</v>
      </c>
      <c r="BN1872" s="82" t="s">
        <v>4997</v>
      </c>
      <c r="BO1872" s="82"/>
      <c r="BP1872" s="88"/>
      <c r="BQ1872" s="88"/>
      <c r="BR1872" s="88"/>
      <c r="BS1872" s="82"/>
      <c r="BT1872" s="85"/>
    </row>
    <row r="1873" spans="1:72" hidden="1">
      <c r="A1873" s="82" t="s">
        <v>5181</v>
      </c>
      <c r="B1873" s="82" t="s">
        <v>5182</v>
      </c>
      <c r="C1873" s="82" t="s">
        <v>3037</v>
      </c>
      <c r="D1873" s="82" t="s">
        <v>5332</v>
      </c>
      <c r="E1873" s="82" t="s">
        <v>8503</v>
      </c>
      <c r="F1873" s="82" t="s">
        <v>4978</v>
      </c>
      <c r="G1873" s="83"/>
      <c r="H1873" s="84">
        <v>12118</v>
      </c>
      <c r="I1873" s="85"/>
      <c r="J1873" s="82">
        <v>5172.5</v>
      </c>
      <c r="K1873" s="86">
        <v>0</v>
      </c>
      <c r="L1873" s="82"/>
      <c r="M1873" s="82"/>
      <c r="N1873" s="82"/>
      <c r="O1873" s="82"/>
      <c r="P1873" s="82" t="s">
        <v>5009</v>
      </c>
      <c r="Q1873" s="86"/>
      <c r="R1873" s="82">
        <v>0</v>
      </c>
      <c r="S1873" s="86">
        <v>12118</v>
      </c>
      <c r="T1873" s="83">
        <v>45777</v>
      </c>
      <c r="U1873" s="82">
        <v>100</v>
      </c>
      <c r="V1873" s="82">
        <v>6823</v>
      </c>
      <c r="W1873" s="82" t="s">
        <v>4961</v>
      </c>
      <c r="X1873" s="82">
        <v>2252.4562000000001</v>
      </c>
      <c r="Y1873" s="86">
        <v>27295263.940000001</v>
      </c>
      <c r="Z1873" s="86"/>
      <c r="AA1873" s="82">
        <v>5391.5</v>
      </c>
      <c r="AB1873" s="86">
        <v>-4.0599999999999996</v>
      </c>
      <c r="AC1873" s="86">
        <v>62680355</v>
      </c>
      <c r="AD1873" s="86">
        <v>62680355</v>
      </c>
      <c r="AE1873" s="86">
        <v>0</v>
      </c>
      <c r="AF1873" s="86">
        <v>35385091.060000002</v>
      </c>
      <c r="AG1873" s="86">
        <v>38038933.060000002</v>
      </c>
      <c r="AH1873" s="86">
        <v>-2653842</v>
      </c>
      <c r="AI1873" s="86"/>
      <c r="AJ1873" s="86">
        <v>7219979617.0600004</v>
      </c>
      <c r="AK1873" s="82">
        <v>0.86819999999999997</v>
      </c>
      <c r="AL1873" s="82" t="s">
        <v>8504</v>
      </c>
      <c r="AM1873" s="82" t="s">
        <v>4979</v>
      </c>
      <c r="AN1873" s="82">
        <v>8336</v>
      </c>
      <c r="AO1873" s="82" t="s">
        <v>5010</v>
      </c>
      <c r="AP1873" s="82"/>
      <c r="AQ1873" s="83">
        <v>45433</v>
      </c>
      <c r="AR1873" s="83"/>
      <c r="AS1873" s="82">
        <v>0</v>
      </c>
      <c r="AT1873" s="82"/>
      <c r="AU1873" s="83">
        <v>45777</v>
      </c>
      <c r="AV1873" s="82" t="s">
        <v>4979</v>
      </c>
      <c r="AW1873" s="82">
        <v>1</v>
      </c>
      <c r="AX1873" s="83"/>
      <c r="AY1873" s="82" t="s">
        <v>4963</v>
      </c>
      <c r="AZ1873" s="82">
        <v>1</v>
      </c>
      <c r="BA1873" s="82"/>
      <c r="BB1873" s="82"/>
      <c r="BC1873" s="87"/>
      <c r="BD1873" s="87"/>
      <c r="BE1873" s="87"/>
      <c r="BF1873" s="87"/>
      <c r="BG1873" s="82" t="s">
        <v>4888</v>
      </c>
      <c r="BH1873" s="82" t="s">
        <v>8997</v>
      </c>
      <c r="BI1873" s="82"/>
      <c r="BJ1873" s="82"/>
      <c r="BK1873" s="82"/>
      <c r="BL1873" s="86">
        <v>62680355</v>
      </c>
      <c r="BM1873" s="82">
        <v>0.86819999999999997</v>
      </c>
      <c r="BN1873" s="82" t="s">
        <v>5011</v>
      </c>
      <c r="BO1873" s="82"/>
      <c r="BP1873" s="88"/>
      <c r="BQ1873" s="88"/>
      <c r="BR1873" s="88"/>
      <c r="BS1873" s="82"/>
      <c r="BT1873" s="85"/>
    </row>
    <row r="1874" spans="1:72" hidden="1">
      <c r="A1874" s="82" t="s">
        <v>5181</v>
      </c>
      <c r="B1874" s="82" t="s">
        <v>5182</v>
      </c>
      <c r="C1874" s="82" t="s">
        <v>3062</v>
      </c>
      <c r="D1874" s="82" t="s">
        <v>8608</v>
      </c>
      <c r="E1874" s="82" t="s">
        <v>8609</v>
      </c>
      <c r="F1874" s="82" t="s">
        <v>4978</v>
      </c>
      <c r="G1874" s="83"/>
      <c r="H1874" s="84">
        <v>12686</v>
      </c>
      <c r="I1874" s="85"/>
      <c r="J1874" s="82">
        <v>2672</v>
      </c>
      <c r="K1874" s="86">
        <v>0</v>
      </c>
      <c r="L1874" s="82"/>
      <c r="M1874" s="82"/>
      <c r="N1874" s="82"/>
      <c r="O1874" s="82"/>
      <c r="P1874" s="82" t="s">
        <v>8536</v>
      </c>
      <c r="Q1874" s="86"/>
      <c r="R1874" s="82">
        <v>0</v>
      </c>
      <c r="S1874" s="86">
        <v>12686</v>
      </c>
      <c r="T1874" s="83">
        <v>45777</v>
      </c>
      <c r="U1874" s="82">
        <v>100</v>
      </c>
      <c r="V1874" s="82">
        <v>6801</v>
      </c>
      <c r="W1874" s="82" t="s">
        <v>4961</v>
      </c>
      <c r="X1874" s="82">
        <v>1530.5654999999999</v>
      </c>
      <c r="Y1874" s="86">
        <v>19416754.41</v>
      </c>
      <c r="Z1874" s="86"/>
      <c r="AA1874" s="82">
        <v>2702.6</v>
      </c>
      <c r="AB1874" s="86">
        <v>-1.1299999999999999</v>
      </c>
      <c r="AC1874" s="86">
        <v>33896992</v>
      </c>
      <c r="AD1874" s="86">
        <v>33896992</v>
      </c>
      <c r="AE1874" s="86">
        <v>0</v>
      </c>
      <c r="AF1874" s="86">
        <v>14480237.59</v>
      </c>
      <c r="AG1874" s="86">
        <v>14868429.189999999</v>
      </c>
      <c r="AH1874" s="86">
        <v>-388191.6</v>
      </c>
      <c r="AI1874" s="86"/>
      <c r="AJ1874" s="86">
        <v>7219979617.0600004</v>
      </c>
      <c r="AK1874" s="82">
        <v>0.46949999999999997</v>
      </c>
      <c r="AL1874" s="82" t="s">
        <v>8610</v>
      </c>
      <c r="AM1874" s="82" t="s">
        <v>4979</v>
      </c>
      <c r="AN1874" s="82">
        <v>8357</v>
      </c>
      <c r="AO1874" s="82" t="s">
        <v>8339</v>
      </c>
      <c r="AP1874" s="82"/>
      <c r="AQ1874" s="83">
        <v>45741</v>
      </c>
      <c r="AR1874" s="83"/>
      <c r="AS1874" s="82">
        <v>0</v>
      </c>
      <c r="AT1874" s="82"/>
      <c r="AU1874" s="83">
        <v>45777</v>
      </c>
      <c r="AV1874" s="82" t="s">
        <v>4979</v>
      </c>
      <c r="AW1874" s="82">
        <v>1</v>
      </c>
      <c r="AX1874" s="83"/>
      <c r="AY1874" s="82" t="s">
        <v>4963</v>
      </c>
      <c r="AZ1874" s="82">
        <v>1</v>
      </c>
      <c r="BA1874" s="82"/>
      <c r="BB1874" s="82"/>
      <c r="BC1874" s="87"/>
      <c r="BD1874" s="87"/>
      <c r="BE1874" s="87"/>
      <c r="BF1874" s="87"/>
      <c r="BG1874" s="82" t="s">
        <v>4888</v>
      </c>
      <c r="BH1874" s="82" t="s">
        <v>8997</v>
      </c>
      <c r="BI1874" s="82"/>
      <c r="BJ1874" s="82"/>
      <c r="BK1874" s="82"/>
      <c r="BL1874" s="86">
        <v>33896992</v>
      </c>
      <c r="BM1874" s="82">
        <v>0.46949999999999997</v>
      </c>
      <c r="BN1874" s="82" t="s">
        <v>4984</v>
      </c>
      <c r="BO1874" s="82"/>
      <c r="BP1874" s="88"/>
      <c r="BQ1874" s="88"/>
      <c r="BR1874" s="88"/>
      <c r="BS1874" s="82"/>
      <c r="BT1874" s="85"/>
    </row>
    <row r="1875" spans="1:72" hidden="1">
      <c r="A1875" s="82" t="s">
        <v>5181</v>
      </c>
      <c r="B1875" s="82" t="s">
        <v>5182</v>
      </c>
      <c r="C1875" s="82" t="s">
        <v>3088</v>
      </c>
      <c r="D1875" s="82" t="s">
        <v>3365</v>
      </c>
      <c r="E1875" s="82" t="s">
        <v>8661</v>
      </c>
      <c r="F1875" s="82" t="s">
        <v>4978</v>
      </c>
      <c r="G1875" s="83"/>
      <c r="H1875" s="84">
        <v>6204</v>
      </c>
      <c r="I1875" s="85"/>
      <c r="J1875" s="82">
        <v>11641</v>
      </c>
      <c r="K1875" s="86">
        <v>0</v>
      </c>
      <c r="L1875" s="82"/>
      <c r="M1875" s="82"/>
      <c r="N1875" s="82"/>
      <c r="O1875" s="82"/>
      <c r="P1875" s="82" t="s">
        <v>5019</v>
      </c>
      <c r="Q1875" s="86"/>
      <c r="R1875" s="82">
        <v>0</v>
      </c>
      <c r="S1875" s="86">
        <v>62040</v>
      </c>
      <c r="T1875" s="83">
        <v>45777</v>
      </c>
      <c r="U1875" s="82">
        <v>100</v>
      </c>
      <c r="V1875" s="82">
        <v>6829</v>
      </c>
      <c r="W1875" s="82" t="s">
        <v>4961</v>
      </c>
      <c r="X1875" s="82">
        <v>4156.2132000000001</v>
      </c>
      <c r="Y1875" s="86">
        <v>25785146.640000001</v>
      </c>
      <c r="Z1875" s="86"/>
      <c r="AA1875" s="82">
        <v>11869</v>
      </c>
      <c r="AB1875" s="86">
        <v>-1.92</v>
      </c>
      <c r="AC1875" s="86">
        <v>72220764</v>
      </c>
      <c r="AD1875" s="86">
        <v>72220764</v>
      </c>
      <c r="AE1875" s="86">
        <v>0</v>
      </c>
      <c r="AF1875" s="86">
        <v>46435617.359999999</v>
      </c>
      <c r="AG1875" s="86">
        <v>47850129.359999999</v>
      </c>
      <c r="AH1875" s="86">
        <v>-1414512</v>
      </c>
      <c r="AI1875" s="86"/>
      <c r="AJ1875" s="86">
        <v>7219979617.0600004</v>
      </c>
      <c r="AK1875" s="82">
        <v>1.0003</v>
      </c>
      <c r="AL1875" s="82" t="s">
        <v>8662</v>
      </c>
      <c r="AM1875" s="82" t="s">
        <v>4979</v>
      </c>
      <c r="AN1875" s="82">
        <v>8368</v>
      </c>
      <c r="AO1875" s="82" t="s">
        <v>5019</v>
      </c>
      <c r="AP1875" s="82"/>
      <c r="AQ1875" s="83">
        <v>45502</v>
      </c>
      <c r="AR1875" s="83"/>
      <c r="AS1875" s="82">
        <v>0</v>
      </c>
      <c r="AT1875" s="82"/>
      <c r="AU1875" s="83">
        <v>45777</v>
      </c>
      <c r="AV1875" s="82" t="s">
        <v>4979</v>
      </c>
      <c r="AW1875" s="82">
        <v>10</v>
      </c>
      <c r="AX1875" s="83"/>
      <c r="AY1875" s="82" t="s">
        <v>4963</v>
      </c>
      <c r="AZ1875" s="82">
        <v>1</v>
      </c>
      <c r="BA1875" s="82"/>
      <c r="BB1875" s="82"/>
      <c r="BC1875" s="87"/>
      <c r="BD1875" s="87"/>
      <c r="BE1875" s="87"/>
      <c r="BF1875" s="87"/>
      <c r="BG1875" s="82" t="s">
        <v>4888</v>
      </c>
      <c r="BH1875" s="82" t="s">
        <v>8997</v>
      </c>
      <c r="BI1875" s="82"/>
      <c r="BJ1875" s="82"/>
      <c r="BK1875" s="82"/>
      <c r="BL1875" s="86">
        <v>72220764</v>
      </c>
      <c r="BM1875" s="82">
        <v>1.0003</v>
      </c>
      <c r="BN1875" s="82" t="s">
        <v>5020</v>
      </c>
      <c r="BO1875" s="82"/>
      <c r="BP1875" s="88"/>
      <c r="BQ1875" s="88"/>
      <c r="BR1875" s="88"/>
      <c r="BS1875" s="82"/>
      <c r="BT1875" s="85"/>
    </row>
    <row r="1876" spans="1:72" hidden="1">
      <c r="A1876" s="82" t="s">
        <v>5181</v>
      </c>
      <c r="B1876" s="82" t="s">
        <v>5182</v>
      </c>
      <c r="C1876" s="82" t="s">
        <v>1858</v>
      </c>
      <c r="D1876" s="82" t="s">
        <v>5399</v>
      </c>
      <c r="E1876" s="82" t="s">
        <v>8995</v>
      </c>
      <c r="F1876" s="82" t="s">
        <v>4978</v>
      </c>
      <c r="G1876" s="83"/>
      <c r="H1876" s="84">
        <v>15842</v>
      </c>
      <c r="I1876" s="85"/>
      <c r="J1876" s="82">
        <v>1563.9</v>
      </c>
      <c r="K1876" s="86">
        <v>0</v>
      </c>
      <c r="L1876" s="82"/>
      <c r="M1876" s="82"/>
      <c r="N1876" s="82"/>
      <c r="O1876" s="82"/>
      <c r="P1876" s="82" t="s">
        <v>8927</v>
      </c>
      <c r="Q1876" s="86"/>
      <c r="R1876" s="82">
        <v>0</v>
      </c>
      <c r="S1876" s="86">
        <v>31684</v>
      </c>
      <c r="T1876" s="83">
        <v>45777</v>
      </c>
      <c r="U1876" s="82">
        <v>100</v>
      </c>
      <c r="V1876" s="82">
        <v>6834</v>
      </c>
      <c r="W1876" s="82" t="s">
        <v>4961</v>
      </c>
      <c r="X1876" s="82">
        <v>620.02719999999999</v>
      </c>
      <c r="Y1876" s="86">
        <v>9822470.4100000001</v>
      </c>
      <c r="Z1876" s="86"/>
      <c r="AA1876" s="82">
        <v>1545.9</v>
      </c>
      <c r="AB1876" s="86">
        <v>1.1599999999999999</v>
      </c>
      <c r="AC1876" s="86">
        <v>24775303.800000001</v>
      </c>
      <c r="AD1876" s="86">
        <v>24775303.800000001</v>
      </c>
      <c r="AE1876" s="86">
        <v>0</v>
      </c>
      <c r="AF1876" s="86">
        <v>14952833.390000001</v>
      </c>
      <c r="AG1876" s="86">
        <v>14667677.390000001</v>
      </c>
      <c r="AH1876" s="86">
        <v>285156</v>
      </c>
      <c r="AI1876" s="86"/>
      <c r="AJ1876" s="86">
        <v>7219979617.0600004</v>
      </c>
      <c r="AK1876" s="82">
        <v>0.34310000000000002</v>
      </c>
      <c r="AL1876" s="82" t="s">
        <v>8996</v>
      </c>
      <c r="AM1876" s="82" t="s">
        <v>4979</v>
      </c>
      <c r="AN1876" s="82">
        <v>7407</v>
      </c>
      <c r="AO1876" s="82" t="s">
        <v>8614</v>
      </c>
      <c r="AP1876" s="82"/>
      <c r="AQ1876" s="83">
        <v>45749</v>
      </c>
      <c r="AR1876" s="83"/>
      <c r="AS1876" s="82">
        <v>0</v>
      </c>
      <c r="AT1876" s="82"/>
      <c r="AU1876" s="83">
        <v>45777</v>
      </c>
      <c r="AV1876" s="82" t="s">
        <v>4979</v>
      </c>
      <c r="AW1876" s="82">
        <v>2</v>
      </c>
      <c r="AX1876" s="83"/>
      <c r="AY1876" s="82" t="s">
        <v>4963</v>
      </c>
      <c r="AZ1876" s="82">
        <v>1</v>
      </c>
      <c r="BA1876" s="82"/>
      <c r="BB1876" s="82"/>
      <c r="BC1876" s="87"/>
      <c r="BD1876" s="87"/>
      <c r="BE1876" s="87"/>
      <c r="BF1876" s="87"/>
      <c r="BG1876" s="82" t="s">
        <v>4888</v>
      </c>
      <c r="BH1876" s="82" t="s">
        <v>8997</v>
      </c>
      <c r="BI1876" s="82"/>
      <c r="BJ1876" s="82"/>
      <c r="BK1876" s="82"/>
      <c r="BL1876" s="86">
        <v>24775303.800000001</v>
      </c>
      <c r="BM1876" s="82">
        <v>0.34310000000000002</v>
      </c>
      <c r="BN1876" s="82" t="s">
        <v>4980</v>
      </c>
      <c r="BO1876" s="82"/>
      <c r="BP1876" s="88"/>
      <c r="BQ1876" s="88"/>
      <c r="BR1876" s="88"/>
      <c r="BS1876" s="82"/>
      <c r="BT1876" s="85"/>
    </row>
    <row r="1877" spans="1:72" hidden="1">
      <c r="A1877" s="82" t="s">
        <v>5181</v>
      </c>
      <c r="B1877" s="82" t="s">
        <v>5182</v>
      </c>
      <c r="C1877" s="82" t="s">
        <v>12190</v>
      </c>
      <c r="D1877" s="82" t="s">
        <v>8611</v>
      </c>
      <c r="E1877" s="82" t="s">
        <v>3367</v>
      </c>
      <c r="F1877" s="82" t="s">
        <v>4978</v>
      </c>
      <c r="G1877" s="83"/>
      <c r="H1877" s="84">
        <v>72494</v>
      </c>
      <c r="I1877" s="85"/>
      <c r="J1877" s="82">
        <v>522.35</v>
      </c>
      <c r="K1877" s="86">
        <v>0</v>
      </c>
      <c r="L1877" s="82"/>
      <c r="M1877" s="82"/>
      <c r="N1877" s="82"/>
      <c r="O1877" s="82"/>
      <c r="P1877" s="82" t="s">
        <v>8612</v>
      </c>
      <c r="Q1877" s="86"/>
      <c r="R1877" s="82">
        <v>0</v>
      </c>
      <c r="S1877" s="86">
        <v>144988</v>
      </c>
      <c r="T1877" s="83">
        <v>45777</v>
      </c>
      <c r="U1877" s="82">
        <v>100</v>
      </c>
      <c r="V1877" s="82">
        <v>174238</v>
      </c>
      <c r="W1877" s="82" t="s">
        <v>4961</v>
      </c>
      <c r="X1877" s="82">
        <v>330.90370000000001</v>
      </c>
      <c r="Y1877" s="86">
        <v>23988533.68</v>
      </c>
      <c r="Z1877" s="86"/>
      <c r="AA1877" s="82">
        <v>529.15</v>
      </c>
      <c r="AB1877" s="86">
        <v>-1.29</v>
      </c>
      <c r="AC1877" s="86">
        <v>37867240.899999999</v>
      </c>
      <c r="AD1877" s="86">
        <v>37867240.899999999</v>
      </c>
      <c r="AE1877" s="86">
        <v>0</v>
      </c>
      <c r="AF1877" s="86">
        <v>13878707.220000001</v>
      </c>
      <c r="AG1877" s="86">
        <v>14371666.42</v>
      </c>
      <c r="AH1877" s="86">
        <v>-492959.2</v>
      </c>
      <c r="AI1877" s="86"/>
      <c r="AJ1877" s="86">
        <v>7219979617.0600004</v>
      </c>
      <c r="AK1877" s="82">
        <v>0.52449999999999997</v>
      </c>
      <c r="AL1877" s="82" t="s">
        <v>8613</v>
      </c>
      <c r="AM1877" s="82" t="s">
        <v>4979</v>
      </c>
      <c r="AN1877" s="82">
        <v>74134</v>
      </c>
      <c r="AO1877" s="82" t="s">
        <v>8614</v>
      </c>
      <c r="AP1877" s="82"/>
      <c r="AQ1877" s="83">
        <v>45750</v>
      </c>
      <c r="AR1877" s="83"/>
      <c r="AS1877" s="82">
        <v>0</v>
      </c>
      <c r="AT1877" s="82"/>
      <c r="AU1877" s="83">
        <v>45777</v>
      </c>
      <c r="AV1877" s="82" t="s">
        <v>4979</v>
      </c>
      <c r="AW1877" s="82">
        <v>2</v>
      </c>
      <c r="AX1877" s="83"/>
      <c r="AY1877" s="82" t="s">
        <v>4963</v>
      </c>
      <c r="AZ1877" s="82">
        <v>1</v>
      </c>
      <c r="BA1877" s="82"/>
      <c r="BB1877" s="82"/>
      <c r="BC1877" s="87"/>
      <c r="BD1877" s="87"/>
      <c r="BE1877" s="87"/>
      <c r="BF1877" s="87"/>
      <c r="BG1877" s="82" t="s">
        <v>4888</v>
      </c>
      <c r="BH1877" s="82" t="s">
        <v>8997</v>
      </c>
      <c r="BI1877" s="82"/>
      <c r="BJ1877" s="82"/>
      <c r="BK1877" s="82"/>
      <c r="BL1877" s="86">
        <v>37867240.899999999</v>
      </c>
      <c r="BM1877" s="82">
        <v>0.52449999999999997</v>
      </c>
      <c r="BN1877" s="82" t="s">
        <v>4980</v>
      </c>
      <c r="BO1877" s="82"/>
      <c r="BP1877" s="88"/>
      <c r="BQ1877" s="88"/>
      <c r="BR1877" s="88"/>
      <c r="BS1877" s="82"/>
      <c r="BT1877" s="85"/>
    </row>
    <row r="1878" spans="1:72" hidden="1">
      <c r="A1878" s="82" t="s">
        <v>5181</v>
      </c>
      <c r="B1878" s="82" t="s">
        <v>5182</v>
      </c>
      <c r="C1878" s="82" t="s">
        <v>3156</v>
      </c>
      <c r="D1878" s="82" t="s">
        <v>5378</v>
      </c>
      <c r="E1878" s="82" t="s">
        <v>8505</v>
      </c>
      <c r="F1878" s="82" t="s">
        <v>4978</v>
      </c>
      <c r="G1878" s="83"/>
      <c r="H1878" s="84">
        <v>92762</v>
      </c>
      <c r="I1878" s="85"/>
      <c r="J1878" s="82">
        <v>419.2</v>
      </c>
      <c r="K1878" s="86">
        <v>0</v>
      </c>
      <c r="L1878" s="82"/>
      <c r="M1878" s="82"/>
      <c r="N1878" s="82"/>
      <c r="O1878" s="82"/>
      <c r="P1878" s="82" t="s">
        <v>8506</v>
      </c>
      <c r="Q1878" s="86"/>
      <c r="R1878" s="82">
        <v>0</v>
      </c>
      <c r="S1878" s="86">
        <v>92762</v>
      </c>
      <c r="T1878" s="83">
        <v>45777</v>
      </c>
      <c r="U1878" s="82">
        <v>100</v>
      </c>
      <c r="V1878" s="82">
        <v>6768</v>
      </c>
      <c r="W1878" s="82" t="s">
        <v>4961</v>
      </c>
      <c r="X1878" s="82">
        <v>297.60969999999998</v>
      </c>
      <c r="Y1878" s="86">
        <v>27606872.390000001</v>
      </c>
      <c r="Z1878" s="86"/>
      <c r="AA1878" s="82">
        <v>416.3</v>
      </c>
      <c r="AB1878" s="86">
        <v>0.7</v>
      </c>
      <c r="AC1878" s="86">
        <v>38885830.399999999</v>
      </c>
      <c r="AD1878" s="86">
        <v>38885830.399999999</v>
      </c>
      <c r="AE1878" s="86">
        <v>0</v>
      </c>
      <c r="AF1878" s="86">
        <v>11278958.01</v>
      </c>
      <c r="AG1878" s="86">
        <v>11009948.210000001</v>
      </c>
      <c r="AH1878" s="86">
        <v>269009.8</v>
      </c>
      <c r="AI1878" s="86"/>
      <c r="AJ1878" s="86">
        <v>7219979617.0600004</v>
      </c>
      <c r="AK1878" s="82">
        <v>0.53859999999999997</v>
      </c>
      <c r="AL1878" s="82" t="s">
        <v>8507</v>
      </c>
      <c r="AM1878" s="82" t="s">
        <v>4979</v>
      </c>
      <c r="AN1878" s="82">
        <v>7954</v>
      </c>
      <c r="AO1878" s="82" t="s">
        <v>8506</v>
      </c>
      <c r="AP1878" s="82"/>
      <c r="AQ1878" s="83">
        <v>45649</v>
      </c>
      <c r="AR1878" s="83"/>
      <c r="AS1878" s="82">
        <v>0</v>
      </c>
      <c r="AT1878" s="82"/>
      <c r="AU1878" s="83">
        <v>45777</v>
      </c>
      <c r="AV1878" s="82" t="s">
        <v>4979</v>
      </c>
      <c r="AW1878" s="82">
        <v>1</v>
      </c>
      <c r="AX1878" s="83"/>
      <c r="AY1878" s="82" t="s">
        <v>4963</v>
      </c>
      <c r="AZ1878" s="82">
        <v>1</v>
      </c>
      <c r="BA1878" s="82"/>
      <c r="BB1878" s="82"/>
      <c r="BC1878" s="87"/>
      <c r="BD1878" s="87"/>
      <c r="BE1878" s="87"/>
      <c r="BF1878" s="87"/>
      <c r="BG1878" s="82" t="s">
        <v>4888</v>
      </c>
      <c r="BH1878" s="82" t="s">
        <v>8997</v>
      </c>
      <c r="BI1878" s="82"/>
      <c r="BJ1878" s="82"/>
      <c r="BK1878" s="82"/>
      <c r="BL1878" s="86">
        <v>38885830.399999999</v>
      </c>
      <c r="BM1878" s="82">
        <v>0.53859999999999997</v>
      </c>
      <c r="BN1878" s="82" t="s">
        <v>8462</v>
      </c>
      <c r="BO1878" s="82"/>
      <c r="BP1878" s="88"/>
      <c r="BQ1878" s="88"/>
      <c r="BR1878" s="88"/>
      <c r="BS1878" s="82"/>
      <c r="BT1878" s="85"/>
    </row>
    <row r="1879" spans="1:72" hidden="1">
      <c r="A1879" s="82" t="s">
        <v>5181</v>
      </c>
      <c r="B1879" s="82" t="s">
        <v>5182</v>
      </c>
      <c r="C1879" s="82" t="s">
        <v>3256</v>
      </c>
      <c r="D1879" s="82" t="s">
        <v>5289</v>
      </c>
      <c r="E1879" s="82" t="s">
        <v>8843</v>
      </c>
      <c r="F1879" s="82" t="s">
        <v>4978</v>
      </c>
      <c r="G1879" s="83"/>
      <c r="H1879" s="84">
        <v>154296</v>
      </c>
      <c r="I1879" s="85"/>
      <c r="J1879" s="82">
        <v>241.5</v>
      </c>
      <c r="K1879" s="86">
        <v>0</v>
      </c>
      <c r="L1879" s="82"/>
      <c r="M1879" s="82"/>
      <c r="N1879" s="82"/>
      <c r="O1879" s="82"/>
      <c r="P1879" s="82" t="s">
        <v>4981</v>
      </c>
      <c r="Q1879" s="86"/>
      <c r="R1879" s="82">
        <v>0</v>
      </c>
      <c r="S1879" s="86">
        <v>308592</v>
      </c>
      <c r="T1879" s="83">
        <v>45777</v>
      </c>
      <c r="U1879" s="82">
        <v>100</v>
      </c>
      <c r="V1879" s="82">
        <v>6850</v>
      </c>
      <c r="W1879" s="82" t="s">
        <v>4961</v>
      </c>
      <c r="X1879" s="82">
        <v>142.30350000000001</v>
      </c>
      <c r="Y1879" s="86">
        <v>21956864.5</v>
      </c>
      <c r="Z1879" s="86"/>
      <c r="AA1879" s="82">
        <v>241.4</v>
      </c>
      <c r="AB1879" s="86">
        <v>0.04</v>
      </c>
      <c r="AC1879" s="86">
        <v>37262484</v>
      </c>
      <c r="AD1879" s="86">
        <v>37262484</v>
      </c>
      <c r="AE1879" s="86">
        <v>0</v>
      </c>
      <c r="AF1879" s="86">
        <v>15305619.5</v>
      </c>
      <c r="AG1879" s="86">
        <v>15290189.9</v>
      </c>
      <c r="AH1879" s="86">
        <v>15429.6</v>
      </c>
      <c r="AI1879" s="86"/>
      <c r="AJ1879" s="86">
        <v>7219979617.0600004</v>
      </c>
      <c r="AK1879" s="82">
        <v>0.5161</v>
      </c>
      <c r="AL1879" s="82" t="s">
        <v>8844</v>
      </c>
      <c r="AM1879" s="82" t="s">
        <v>4979</v>
      </c>
      <c r="AN1879" s="82">
        <v>8508</v>
      </c>
      <c r="AO1879" s="82" t="s">
        <v>4982</v>
      </c>
      <c r="AP1879" s="82"/>
      <c r="AQ1879" s="83">
        <v>45684</v>
      </c>
      <c r="AR1879" s="83"/>
      <c r="AS1879" s="82">
        <v>0</v>
      </c>
      <c r="AT1879" s="82"/>
      <c r="AU1879" s="83">
        <v>45777</v>
      </c>
      <c r="AV1879" s="82" t="s">
        <v>4979</v>
      </c>
      <c r="AW1879" s="82">
        <v>2</v>
      </c>
      <c r="AX1879" s="83"/>
      <c r="AY1879" s="82" t="s">
        <v>4963</v>
      </c>
      <c r="AZ1879" s="82">
        <v>1</v>
      </c>
      <c r="BA1879" s="82"/>
      <c r="BB1879" s="82"/>
      <c r="BC1879" s="87"/>
      <c r="BD1879" s="87"/>
      <c r="BE1879" s="87"/>
      <c r="BF1879" s="87"/>
      <c r="BG1879" s="82" t="s">
        <v>4888</v>
      </c>
      <c r="BH1879" s="82" t="s">
        <v>8997</v>
      </c>
      <c r="BI1879" s="82"/>
      <c r="BJ1879" s="82"/>
      <c r="BK1879" s="82"/>
      <c r="BL1879" s="86">
        <v>37262484</v>
      </c>
      <c r="BM1879" s="82">
        <v>0.5161</v>
      </c>
      <c r="BN1879" s="82" t="s">
        <v>4983</v>
      </c>
      <c r="BO1879" s="82"/>
      <c r="BP1879" s="88"/>
      <c r="BQ1879" s="88"/>
      <c r="BR1879" s="88"/>
      <c r="BS1879" s="82"/>
      <c r="BT1879" s="85"/>
    </row>
    <row r="1880" spans="1:72" hidden="1">
      <c r="A1880" s="82" t="s">
        <v>5181</v>
      </c>
      <c r="B1880" s="82" t="s">
        <v>5182</v>
      </c>
      <c r="C1880" s="82" t="s">
        <v>3311</v>
      </c>
      <c r="D1880" s="82" t="s">
        <v>5383</v>
      </c>
      <c r="E1880" s="82" t="s">
        <v>8698</v>
      </c>
      <c r="F1880" s="82" t="s">
        <v>4978</v>
      </c>
      <c r="G1880" s="83"/>
      <c r="H1880" s="84">
        <v>13511</v>
      </c>
      <c r="I1880" s="85"/>
      <c r="J1880" s="82">
        <v>888.25</v>
      </c>
      <c r="K1880" s="86">
        <v>0</v>
      </c>
      <c r="L1880" s="82"/>
      <c r="M1880" s="82"/>
      <c r="N1880" s="82"/>
      <c r="O1880" s="82"/>
      <c r="P1880" s="82" t="s">
        <v>4999</v>
      </c>
      <c r="Q1880" s="86"/>
      <c r="R1880" s="82">
        <v>0</v>
      </c>
      <c r="S1880" s="86">
        <v>13511</v>
      </c>
      <c r="T1880" s="83">
        <v>45777</v>
      </c>
      <c r="U1880" s="82">
        <v>100</v>
      </c>
      <c r="V1880" s="82">
        <v>6861</v>
      </c>
      <c r="W1880" s="82" t="s">
        <v>4961</v>
      </c>
      <c r="X1880" s="82">
        <v>610.16049999999996</v>
      </c>
      <c r="Y1880" s="86">
        <v>8243878.1299999999</v>
      </c>
      <c r="Z1880" s="86"/>
      <c r="AA1880" s="82">
        <v>888.05</v>
      </c>
      <c r="AB1880" s="86">
        <v>0.02</v>
      </c>
      <c r="AC1880" s="86">
        <v>12001145.75</v>
      </c>
      <c r="AD1880" s="86">
        <v>12001145.75</v>
      </c>
      <c r="AE1880" s="86">
        <v>0</v>
      </c>
      <c r="AF1880" s="86">
        <v>3757267.62</v>
      </c>
      <c r="AG1880" s="86">
        <v>3754565.42</v>
      </c>
      <c r="AH1880" s="86">
        <v>2702.2</v>
      </c>
      <c r="AI1880" s="86"/>
      <c r="AJ1880" s="86">
        <v>7219979617.0600004</v>
      </c>
      <c r="AK1880" s="82">
        <v>0.16619999999999999</v>
      </c>
      <c r="AL1880" s="82" t="s">
        <v>8699</v>
      </c>
      <c r="AM1880" s="82" t="s">
        <v>4979</v>
      </c>
      <c r="AN1880" s="82">
        <v>8548</v>
      </c>
      <c r="AO1880" s="82" t="s">
        <v>5000</v>
      </c>
      <c r="AP1880" s="82"/>
      <c r="AQ1880" s="83">
        <v>45498</v>
      </c>
      <c r="AR1880" s="83"/>
      <c r="AS1880" s="82">
        <v>0</v>
      </c>
      <c r="AT1880" s="82"/>
      <c r="AU1880" s="83">
        <v>45777</v>
      </c>
      <c r="AV1880" s="82" t="s">
        <v>4979</v>
      </c>
      <c r="AW1880" s="82">
        <v>1</v>
      </c>
      <c r="AX1880" s="83"/>
      <c r="AY1880" s="82" t="s">
        <v>4963</v>
      </c>
      <c r="AZ1880" s="82">
        <v>1</v>
      </c>
      <c r="BA1880" s="82"/>
      <c r="BB1880" s="82"/>
      <c r="BC1880" s="87"/>
      <c r="BD1880" s="87"/>
      <c r="BE1880" s="87"/>
      <c r="BF1880" s="87"/>
      <c r="BG1880" s="82" t="s">
        <v>4888</v>
      </c>
      <c r="BH1880" s="82" t="s">
        <v>8997</v>
      </c>
      <c r="BI1880" s="82"/>
      <c r="BJ1880" s="82"/>
      <c r="BK1880" s="82"/>
      <c r="BL1880" s="86">
        <v>12001145.75</v>
      </c>
      <c r="BM1880" s="82">
        <v>0.16619999999999999</v>
      </c>
      <c r="BN1880" s="82" t="s">
        <v>4997</v>
      </c>
      <c r="BO1880" s="82"/>
      <c r="BP1880" s="88"/>
      <c r="BQ1880" s="88"/>
      <c r="BR1880" s="88"/>
      <c r="BS1880" s="82"/>
      <c r="BT1880" s="85"/>
    </row>
    <row r="1881" spans="1:72" hidden="1">
      <c r="A1881" s="82" t="s">
        <v>5181</v>
      </c>
      <c r="B1881" s="82" t="s">
        <v>5182</v>
      </c>
      <c r="C1881" s="82" t="s">
        <v>21841</v>
      </c>
      <c r="D1881" s="82" t="s">
        <v>21842</v>
      </c>
      <c r="E1881" s="82" t="s">
        <v>4965</v>
      </c>
      <c r="F1881" s="82" t="s">
        <v>4966</v>
      </c>
      <c r="G1881" s="83">
        <v>45779</v>
      </c>
      <c r="H1881" s="84">
        <v>14998.045</v>
      </c>
      <c r="I1881" s="85"/>
      <c r="J1881" s="82">
        <v>99.98357</v>
      </c>
      <c r="K1881" s="86">
        <v>0</v>
      </c>
      <c r="L1881" s="82"/>
      <c r="M1881" s="82"/>
      <c r="N1881" s="82"/>
      <c r="O1881" s="82"/>
      <c r="P1881" s="82" t="s">
        <v>4967</v>
      </c>
      <c r="Q1881" s="86">
        <v>1499804.48</v>
      </c>
      <c r="R1881" s="82">
        <v>0.01</v>
      </c>
      <c r="S1881" s="86">
        <v>1499804.48</v>
      </c>
      <c r="T1881" s="83">
        <v>45777</v>
      </c>
      <c r="U1881" s="82">
        <v>247</v>
      </c>
      <c r="V1881" s="82">
        <v>178347</v>
      </c>
      <c r="W1881" s="82" t="s">
        <v>4961</v>
      </c>
      <c r="X1881" s="82">
        <v>99.967100000000002</v>
      </c>
      <c r="Y1881" s="86">
        <v>1499311.73</v>
      </c>
      <c r="Z1881" s="86">
        <v>1499558.11</v>
      </c>
      <c r="AA1881" s="82"/>
      <c r="AB1881" s="86"/>
      <c r="AC1881" s="86">
        <v>1499558.11</v>
      </c>
      <c r="AD1881" s="86">
        <v>1499558.11</v>
      </c>
      <c r="AE1881" s="86">
        <v>246.38</v>
      </c>
      <c r="AF1881" s="86">
        <v>0</v>
      </c>
      <c r="AG1881" s="86"/>
      <c r="AH1881" s="86">
        <v>0</v>
      </c>
      <c r="AI1881" s="86"/>
      <c r="AJ1881" s="86">
        <v>7219979617.0600004</v>
      </c>
      <c r="AK1881" s="82">
        <v>2.0799999999999999E-2</v>
      </c>
      <c r="AL1881" s="82" t="s">
        <v>21843</v>
      </c>
      <c r="AM1881" s="82" t="s">
        <v>4968</v>
      </c>
      <c r="AN1881" s="82">
        <v>73640</v>
      </c>
      <c r="AO1881" s="82" t="s">
        <v>4967</v>
      </c>
      <c r="AP1881" s="82"/>
      <c r="AQ1881" s="83"/>
      <c r="AR1881" s="83"/>
      <c r="AS1881" s="82">
        <v>2</v>
      </c>
      <c r="AT1881" s="82"/>
      <c r="AU1881" s="83">
        <v>45777</v>
      </c>
      <c r="AV1881" s="82" t="s">
        <v>4968</v>
      </c>
      <c r="AW1881" s="82">
        <v>100</v>
      </c>
      <c r="AX1881" s="83"/>
      <c r="AY1881" s="82" t="s">
        <v>4969</v>
      </c>
      <c r="AZ1881" s="82">
        <v>1</v>
      </c>
      <c r="BA1881" s="82"/>
      <c r="BB1881" s="82"/>
      <c r="BC1881" s="87"/>
      <c r="BD1881" s="87"/>
      <c r="BE1881" s="87"/>
      <c r="BF1881" s="87"/>
      <c r="BG1881" s="82" t="s">
        <v>4888</v>
      </c>
      <c r="BH1881" s="82" t="s">
        <v>8997</v>
      </c>
      <c r="BI1881" s="82"/>
      <c r="BJ1881" s="82"/>
      <c r="BK1881" s="82"/>
      <c r="BL1881" s="86">
        <v>1499558.11</v>
      </c>
      <c r="BM1881" s="82">
        <v>2.0799999999999999E-2</v>
      </c>
      <c r="BN1881" s="82" t="s">
        <v>4967</v>
      </c>
      <c r="BO1881" s="82"/>
      <c r="BP1881" s="88"/>
      <c r="BQ1881" s="88"/>
      <c r="BR1881" s="88"/>
      <c r="BS1881" s="82"/>
      <c r="BT1881" s="85"/>
    </row>
    <row r="1882" spans="1:72" hidden="1">
      <c r="A1882" s="82" t="s">
        <v>5181</v>
      </c>
      <c r="B1882" s="82" t="s">
        <v>5182</v>
      </c>
      <c r="C1882" s="82"/>
      <c r="D1882" s="82"/>
      <c r="E1882" s="82"/>
      <c r="F1882" s="82" t="s">
        <v>4970</v>
      </c>
      <c r="G1882" s="83"/>
      <c r="H1882" s="84"/>
      <c r="I1882" s="85"/>
      <c r="J1882" s="82"/>
      <c r="K1882" s="86"/>
      <c r="L1882" s="82"/>
      <c r="M1882" s="82"/>
      <c r="N1882" s="82"/>
      <c r="O1882" s="82"/>
      <c r="P1882" s="82" t="s">
        <v>4971</v>
      </c>
      <c r="Q1882" s="86"/>
      <c r="R1882" s="82">
        <v>0</v>
      </c>
      <c r="S1882" s="86"/>
      <c r="T1882" s="83">
        <v>45777</v>
      </c>
      <c r="U1882" s="82"/>
      <c r="V1882" s="82"/>
      <c r="W1882" s="82"/>
      <c r="X1882" s="82"/>
      <c r="Y1882" s="86"/>
      <c r="Z1882" s="86"/>
      <c r="AA1882" s="82"/>
      <c r="AB1882" s="86"/>
      <c r="AC1882" s="86">
        <v>35107.300000000003</v>
      </c>
      <c r="AD1882" s="86">
        <v>35107.300000000003</v>
      </c>
      <c r="AE1882" s="86"/>
      <c r="AF1882" s="86"/>
      <c r="AG1882" s="86"/>
      <c r="AH1882" s="86">
        <v>0</v>
      </c>
      <c r="AI1882" s="86"/>
      <c r="AJ1882" s="86"/>
      <c r="AK1882" s="82">
        <v>5.9999999999999995E-4</v>
      </c>
      <c r="AL1882" s="82"/>
      <c r="AM1882" s="82"/>
      <c r="AN1882" s="82"/>
      <c r="AO1882" s="82" t="s">
        <v>4971</v>
      </c>
      <c r="AP1882" s="82"/>
      <c r="AQ1882" s="83"/>
      <c r="AR1882" s="83"/>
      <c r="AS1882" s="82"/>
      <c r="AT1882" s="82"/>
      <c r="AU1882" s="83"/>
      <c r="AV1882" s="82"/>
      <c r="AW1882" s="82"/>
      <c r="AX1882" s="83"/>
      <c r="AY1882" s="82" t="s">
        <v>4963</v>
      </c>
      <c r="AZ1882" s="82">
        <v>1</v>
      </c>
      <c r="BA1882" s="82"/>
      <c r="BB1882" s="82"/>
      <c r="BC1882" s="87"/>
      <c r="BD1882" s="87"/>
      <c r="BE1882" s="87"/>
      <c r="BF1882" s="87"/>
      <c r="BG1882" s="82" t="s">
        <v>4888</v>
      </c>
      <c r="BH1882" s="82" t="s">
        <v>8997</v>
      </c>
      <c r="BI1882" s="82"/>
      <c r="BJ1882" s="82"/>
      <c r="BK1882" s="82"/>
      <c r="BL1882" s="86">
        <v>35107.300000000003</v>
      </c>
      <c r="BM1882" s="82">
        <v>5.9999999999999995E-4</v>
      </c>
      <c r="BN1882" s="82" t="s">
        <v>4971</v>
      </c>
      <c r="BO1882" s="82"/>
      <c r="BP1882" s="88"/>
      <c r="BQ1882" s="88"/>
      <c r="BR1882" s="88"/>
      <c r="BS1882" s="82"/>
      <c r="BT1882" s="85"/>
    </row>
    <row r="1883" spans="1:72" hidden="1">
      <c r="A1883" s="82" t="s">
        <v>5183</v>
      </c>
      <c r="B1883" s="82" t="s">
        <v>5184</v>
      </c>
      <c r="C1883" s="82" t="s">
        <v>41</v>
      </c>
      <c r="D1883" s="82" t="s">
        <v>5359</v>
      </c>
      <c r="E1883" s="82" t="s">
        <v>8959</v>
      </c>
      <c r="F1883" s="82" t="s">
        <v>4978</v>
      </c>
      <c r="G1883" s="83"/>
      <c r="H1883" s="84">
        <v>27426</v>
      </c>
      <c r="I1883" s="85"/>
      <c r="J1883" s="82">
        <v>5522.5</v>
      </c>
      <c r="K1883" s="86">
        <v>0</v>
      </c>
      <c r="L1883" s="82"/>
      <c r="M1883" s="82"/>
      <c r="N1883" s="82"/>
      <c r="O1883" s="82"/>
      <c r="P1883" s="82" t="s">
        <v>5039</v>
      </c>
      <c r="Q1883" s="86"/>
      <c r="R1883" s="82">
        <v>0</v>
      </c>
      <c r="S1883" s="86">
        <v>54852</v>
      </c>
      <c r="T1883" s="83">
        <v>45777</v>
      </c>
      <c r="U1883" s="82">
        <v>100</v>
      </c>
      <c r="V1883" s="82">
        <v>6432</v>
      </c>
      <c r="W1883" s="82" t="s">
        <v>4961</v>
      </c>
      <c r="X1883" s="82">
        <v>4292.2029000000002</v>
      </c>
      <c r="Y1883" s="86">
        <v>117717957.97</v>
      </c>
      <c r="Z1883" s="86"/>
      <c r="AA1883" s="82">
        <v>5583.5</v>
      </c>
      <c r="AB1883" s="86">
        <v>-1.0900000000000001</v>
      </c>
      <c r="AC1883" s="86">
        <v>151460085</v>
      </c>
      <c r="AD1883" s="86">
        <v>151460085</v>
      </c>
      <c r="AE1883" s="86">
        <v>0</v>
      </c>
      <c r="AF1883" s="86">
        <v>33742127.030000001</v>
      </c>
      <c r="AG1883" s="86">
        <v>35415113.030000001</v>
      </c>
      <c r="AH1883" s="86">
        <v>-1672986</v>
      </c>
      <c r="AI1883" s="86"/>
      <c r="AJ1883" s="86">
        <v>10880369968.34</v>
      </c>
      <c r="AK1883" s="82">
        <v>1.3919999999999999</v>
      </c>
      <c r="AL1883" s="82" t="s">
        <v>8960</v>
      </c>
      <c r="AM1883" s="82" t="s">
        <v>4979</v>
      </c>
      <c r="AN1883" s="82">
        <v>5960</v>
      </c>
      <c r="AO1883" s="82" t="s">
        <v>5041</v>
      </c>
      <c r="AP1883" s="82"/>
      <c r="AQ1883" s="83">
        <v>45526</v>
      </c>
      <c r="AR1883" s="83"/>
      <c r="AS1883" s="82">
        <v>0</v>
      </c>
      <c r="AT1883" s="82"/>
      <c r="AU1883" s="83">
        <v>45777</v>
      </c>
      <c r="AV1883" s="82" t="s">
        <v>4979</v>
      </c>
      <c r="AW1883" s="82">
        <v>2</v>
      </c>
      <c r="AX1883" s="83"/>
      <c r="AY1883" s="82" t="s">
        <v>4963</v>
      </c>
      <c r="AZ1883" s="82">
        <v>1</v>
      </c>
      <c r="BA1883" s="82"/>
      <c r="BB1883" s="82"/>
      <c r="BC1883" s="87"/>
      <c r="BD1883" s="87"/>
      <c r="BE1883" s="87"/>
      <c r="BF1883" s="87"/>
      <c r="BG1883" s="82" t="s">
        <v>4888</v>
      </c>
      <c r="BH1883" s="82" t="s">
        <v>8998</v>
      </c>
      <c r="BI1883" s="82"/>
      <c r="BJ1883" s="82"/>
      <c r="BK1883" s="82"/>
      <c r="BL1883" s="86">
        <v>151460085</v>
      </c>
      <c r="BM1883" s="82">
        <v>1.3919999999999999</v>
      </c>
      <c r="BN1883" s="82" t="s">
        <v>5002</v>
      </c>
      <c r="BO1883" s="82"/>
      <c r="BP1883" s="88"/>
      <c r="BQ1883" s="88"/>
      <c r="BR1883" s="88"/>
      <c r="BS1883" s="82"/>
      <c r="BT1883" s="85"/>
    </row>
    <row r="1884" spans="1:72" hidden="1">
      <c r="A1884" s="82" t="s">
        <v>5183</v>
      </c>
      <c r="B1884" s="82" t="s">
        <v>5184</v>
      </c>
      <c r="C1884" s="82" t="s">
        <v>42</v>
      </c>
      <c r="D1884" s="82" t="s">
        <v>5449</v>
      </c>
      <c r="E1884" s="82" t="s">
        <v>8684</v>
      </c>
      <c r="F1884" s="82" t="s">
        <v>4978</v>
      </c>
      <c r="G1884" s="83"/>
      <c r="H1884" s="84">
        <v>2974</v>
      </c>
      <c r="I1884" s="85"/>
      <c r="J1884" s="82">
        <v>29985</v>
      </c>
      <c r="K1884" s="86">
        <v>0</v>
      </c>
      <c r="L1884" s="82"/>
      <c r="M1884" s="82"/>
      <c r="N1884" s="82"/>
      <c r="O1884" s="82"/>
      <c r="P1884" s="82" t="s">
        <v>4999</v>
      </c>
      <c r="Q1884" s="86"/>
      <c r="R1884" s="82">
        <v>0</v>
      </c>
      <c r="S1884" s="86">
        <v>29740</v>
      </c>
      <c r="T1884" s="83">
        <v>45777</v>
      </c>
      <c r="U1884" s="82">
        <v>100</v>
      </c>
      <c r="V1884" s="82">
        <v>16442</v>
      </c>
      <c r="W1884" s="82" t="s">
        <v>4961</v>
      </c>
      <c r="X1884" s="82">
        <v>21351.409299999999</v>
      </c>
      <c r="Y1884" s="86">
        <v>63499091.130000003</v>
      </c>
      <c r="Z1884" s="86"/>
      <c r="AA1884" s="82">
        <v>30100</v>
      </c>
      <c r="AB1884" s="86">
        <v>-0.38</v>
      </c>
      <c r="AC1884" s="86">
        <v>89175390</v>
      </c>
      <c r="AD1884" s="86">
        <v>89175390</v>
      </c>
      <c r="AE1884" s="86">
        <v>0</v>
      </c>
      <c r="AF1884" s="86">
        <v>25676298.870000001</v>
      </c>
      <c r="AG1884" s="86">
        <v>26018308.870000001</v>
      </c>
      <c r="AH1884" s="86">
        <v>-342010</v>
      </c>
      <c r="AI1884" s="86"/>
      <c r="AJ1884" s="86">
        <v>10880369968.34</v>
      </c>
      <c r="AK1884" s="82">
        <v>0.8196</v>
      </c>
      <c r="AL1884" s="82" t="s">
        <v>8685</v>
      </c>
      <c r="AM1884" s="82" t="s">
        <v>4979</v>
      </c>
      <c r="AN1884" s="82">
        <v>5961</v>
      </c>
      <c r="AO1884" s="82" t="s">
        <v>5000</v>
      </c>
      <c r="AP1884" s="82"/>
      <c r="AQ1884" s="83">
        <v>45491</v>
      </c>
      <c r="AR1884" s="83"/>
      <c r="AS1884" s="82">
        <v>0</v>
      </c>
      <c r="AT1884" s="82"/>
      <c r="AU1884" s="83">
        <v>45777</v>
      </c>
      <c r="AV1884" s="82" t="s">
        <v>4979</v>
      </c>
      <c r="AW1884" s="82">
        <v>10</v>
      </c>
      <c r="AX1884" s="83"/>
      <c r="AY1884" s="82" t="s">
        <v>4963</v>
      </c>
      <c r="AZ1884" s="82">
        <v>1</v>
      </c>
      <c r="BA1884" s="82"/>
      <c r="BB1884" s="82"/>
      <c r="BC1884" s="87"/>
      <c r="BD1884" s="87"/>
      <c r="BE1884" s="87"/>
      <c r="BF1884" s="87"/>
      <c r="BG1884" s="82" t="s">
        <v>4888</v>
      </c>
      <c r="BH1884" s="82" t="s">
        <v>8998</v>
      </c>
      <c r="BI1884" s="82"/>
      <c r="BJ1884" s="82"/>
      <c r="BK1884" s="82"/>
      <c r="BL1884" s="86">
        <v>89175390</v>
      </c>
      <c r="BM1884" s="82">
        <v>0.8196</v>
      </c>
      <c r="BN1884" s="82" t="s">
        <v>4997</v>
      </c>
      <c r="BO1884" s="82"/>
      <c r="BP1884" s="88"/>
      <c r="BQ1884" s="88"/>
      <c r="BR1884" s="88"/>
      <c r="BS1884" s="82"/>
      <c r="BT1884" s="85"/>
    </row>
    <row r="1885" spans="1:72" hidden="1">
      <c r="A1885" s="82" t="s">
        <v>5183</v>
      </c>
      <c r="B1885" s="82" t="s">
        <v>5184</v>
      </c>
      <c r="C1885" s="82" t="s">
        <v>93</v>
      </c>
      <c r="D1885" s="82" t="s">
        <v>9187</v>
      </c>
      <c r="E1885" s="82" t="s">
        <v>9188</v>
      </c>
      <c r="F1885" s="82" t="s">
        <v>4978</v>
      </c>
      <c r="G1885" s="83"/>
      <c r="H1885" s="84">
        <v>79966</v>
      </c>
      <c r="I1885" s="85"/>
      <c r="J1885" s="82">
        <v>1584</v>
      </c>
      <c r="K1885" s="86">
        <v>0</v>
      </c>
      <c r="L1885" s="82"/>
      <c r="M1885" s="82"/>
      <c r="N1885" s="82"/>
      <c r="O1885" s="82"/>
      <c r="P1885" s="82" t="s">
        <v>5027</v>
      </c>
      <c r="Q1885" s="86"/>
      <c r="R1885" s="82">
        <v>0</v>
      </c>
      <c r="S1885" s="86">
        <v>159932</v>
      </c>
      <c r="T1885" s="83">
        <v>45777</v>
      </c>
      <c r="U1885" s="82">
        <v>100</v>
      </c>
      <c r="V1885" s="82">
        <v>109556</v>
      </c>
      <c r="W1885" s="82" t="s">
        <v>4961</v>
      </c>
      <c r="X1885" s="82">
        <v>1096.3349000000001</v>
      </c>
      <c r="Y1885" s="86">
        <v>87669513.430000007</v>
      </c>
      <c r="Z1885" s="86"/>
      <c r="AA1885" s="82">
        <v>1620.3</v>
      </c>
      <c r="AB1885" s="86">
        <v>-2.2400000000000002</v>
      </c>
      <c r="AC1885" s="86">
        <v>126666144</v>
      </c>
      <c r="AD1885" s="86">
        <v>126666144</v>
      </c>
      <c r="AE1885" s="86">
        <v>0</v>
      </c>
      <c r="AF1885" s="86">
        <v>38996630.57</v>
      </c>
      <c r="AG1885" s="86">
        <v>41899396.369999997</v>
      </c>
      <c r="AH1885" s="86">
        <v>-2902765.8</v>
      </c>
      <c r="AI1885" s="86"/>
      <c r="AJ1885" s="86">
        <v>10880369968.34</v>
      </c>
      <c r="AK1885" s="82">
        <v>1.1641999999999999</v>
      </c>
      <c r="AL1885" s="82" t="s">
        <v>9189</v>
      </c>
      <c r="AM1885" s="82" t="s">
        <v>4979</v>
      </c>
      <c r="AN1885" s="82">
        <v>788090</v>
      </c>
      <c r="AO1885" s="82" t="s">
        <v>5028</v>
      </c>
      <c r="AP1885" s="82"/>
      <c r="AQ1885" s="83"/>
      <c r="AR1885" s="83"/>
      <c r="AS1885" s="82">
        <v>0</v>
      </c>
      <c r="AT1885" s="82"/>
      <c r="AU1885" s="83">
        <v>45777</v>
      </c>
      <c r="AV1885" s="82" t="s">
        <v>4979</v>
      </c>
      <c r="AW1885" s="82">
        <v>2</v>
      </c>
      <c r="AX1885" s="83"/>
      <c r="AY1885" s="82" t="s">
        <v>4963</v>
      </c>
      <c r="AZ1885" s="82">
        <v>1</v>
      </c>
      <c r="BA1885" s="82"/>
      <c r="BB1885" s="82"/>
      <c r="BC1885" s="87"/>
      <c r="BD1885" s="87"/>
      <c r="BE1885" s="87"/>
      <c r="BF1885" s="87"/>
      <c r="BG1885" s="82" t="s">
        <v>4888</v>
      </c>
      <c r="BH1885" s="82" t="s">
        <v>8998</v>
      </c>
      <c r="BI1885" s="82"/>
      <c r="BJ1885" s="82"/>
      <c r="BK1885" s="82"/>
      <c r="BL1885" s="86">
        <v>126666144</v>
      </c>
      <c r="BM1885" s="82">
        <v>1.1641999999999999</v>
      </c>
      <c r="BN1885" s="82" t="s">
        <v>4983</v>
      </c>
      <c r="BO1885" s="82"/>
      <c r="BP1885" s="88"/>
      <c r="BQ1885" s="88"/>
      <c r="BR1885" s="88"/>
      <c r="BS1885" s="82"/>
      <c r="BT1885" s="85"/>
    </row>
    <row r="1886" spans="1:72" hidden="1">
      <c r="A1886" s="82" t="s">
        <v>5183</v>
      </c>
      <c r="B1886" s="82" t="s">
        <v>5184</v>
      </c>
      <c r="C1886" s="82" t="s">
        <v>750</v>
      </c>
      <c r="D1886" s="82" t="s">
        <v>5296</v>
      </c>
      <c r="E1886" s="82" t="s">
        <v>8810</v>
      </c>
      <c r="F1886" s="82" t="s">
        <v>4978</v>
      </c>
      <c r="G1886" s="83"/>
      <c r="H1886" s="84">
        <v>23038</v>
      </c>
      <c r="I1886" s="85"/>
      <c r="J1886" s="82">
        <v>4199.8999999999996</v>
      </c>
      <c r="K1886" s="86">
        <v>0</v>
      </c>
      <c r="L1886" s="82"/>
      <c r="M1886" s="82"/>
      <c r="N1886" s="82"/>
      <c r="O1886" s="82"/>
      <c r="P1886" s="82" t="s">
        <v>8367</v>
      </c>
      <c r="Q1886" s="86"/>
      <c r="R1886" s="82">
        <v>0</v>
      </c>
      <c r="S1886" s="86">
        <v>230380</v>
      </c>
      <c r="T1886" s="83">
        <v>45777</v>
      </c>
      <c r="U1886" s="82">
        <v>100</v>
      </c>
      <c r="V1886" s="82">
        <v>76210</v>
      </c>
      <c r="W1886" s="82" t="s">
        <v>4961</v>
      </c>
      <c r="X1886" s="82">
        <v>2999.5545000000002</v>
      </c>
      <c r="Y1886" s="86">
        <v>69103735.450000003</v>
      </c>
      <c r="Z1886" s="86"/>
      <c r="AA1886" s="82">
        <v>4310</v>
      </c>
      <c r="AB1886" s="86">
        <v>-2.5499999999999998</v>
      </c>
      <c r="AC1886" s="86">
        <v>96757296.200000003</v>
      </c>
      <c r="AD1886" s="86">
        <v>96757296.200000003</v>
      </c>
      <c r="AE1886" s="86">
        <v>0</v>
      </c>
      <c r="AF1886" s="86">
        <v>27653560.75</v>
      </c>
      <c r="AG1886" s="86">
        <v>30190044.550000001</v>
      </c>
      <c r="AH1886" s="86">
        <v>-2536483.7999999998</v>
      </c>
      <c r="AI1886" s="86"/>
      <c r="AJ1886" s="86">
        <v>10880369968.34</v>
      </c>
      <c r="AK1886" s="82">
        <v>0.88929999999999998</v>
      </c>
      <c r="AL1886" s="82" t="s">
        <v>8811</v>
      </c>
      <c r="AM1886" s="82" t="s">
        <v>4979</v>
      </c>
      <c r="AN1886" s="82">
        <v>779969</v>
      </c>
      <c r="AO1886" s="82" t="s">
        <v>5010</v>
      </c>
      <c r="AP1886" s="82"/>
      <c r="AQ1886" s="83"/>
      <c r="AR1886" s="83"/>
      <c r="AS1886" s="82">
        <v>0</v>
      </c>
      <c r="AT1886" s="82"/>
      <c r="AU1886" s="83">
        <v>45777</v>
      </c>
      <c r="AV1886" s="82" t="s">
        <v>4979</v>
      </c>
      <c r="AW1886" s="82">
        <v>10</v>
      </c>
      <c r="AX1886" s="83"/>
      <c r="AY1886" s="82" t="s">
        <v>4963</v>
      </c>
      <c r="AZ1886" s="82">
        <v>1</v>
      </c>
      <c r="BA1886" s="82"/>
      <c r="BB1886" s="82"/>
      <c r="BC1886" s="87"/>
      <c r="BD1886" s="87"/>
      <c r="BE1886" s="87"/>
      <c r="BF1886" s="87"/>
      <c r="BG1886" s="82" t="s">
        <v>4888</v>
      </c>
      <c r="BH1886" s="82" t="s">
        <v>8998</v>
      </c>
      <c r="BI1886" s="82"/>
      <c r="BJ1886" s="82"/>
      <c r="BK1886" s="82"/>
      <c r="BL1886" s="86">
        <v>96757296.200000003</v>
      </c>
      <c r="BM1886" s="82">
        <v>0.88929999999999998</v>
      </c>
      <c r="BN1886" s="82" t="s">
        <v>5011</v>
      </c>
      <c r="BO1886" s="82"/>
      <c r="BP1886" s="88"/>
      <c r="BQ1886" s="88"/>
      <c r="BR1886" s="88"/>
      <c r="BS1886" s="82"/>
      <c r="BT1886" s="85"/>
    </row>
    <row r="1887" spans="1:72" hidden="1">
      <c r="A1887" s="82" t="s">
        <v>5183</v>
      </c>
      <c r="B1887" s="82" t="s">
        <v>5184</v>
      </c>
      <c r="C1887" s="82" t="s">
        <v>317</v>
      </c>
      <c r="D1887" s="82" t="s">
        <v>5280</v>
      </c>
      <c r="E1887" s="82" t="s">
        <v>8371</v>
      </c>
      <c r="F1887" s="82" t="s">
        <v>4978</v>
      </c>
      <c r="G1887" s="83"/>
      <c r="H1887" s="84">
        <v>250779</v>
      </c>
      <c r="I1887" s="85"/>
      <c r="J1887" s="82">
        <v>1185</v>
      </c>
      <c r="K1887" s="86">
        <v>0</v>
      </c>
      <c r="L1887" s="82"/>
      <c r="M1887" s="82"/>
      <c r="N1887" s="82"/>
      <c r="O1887" s="82"/>
      <c r="P1887" s="82" t="s">
        <v>4960</v>
      </c>
      <c r="Q1887" s="86"/>
      <c r="R1887" s="82">
        <v>0</v>
      </c>
      <c r="S1887" s="86">
        <v>501558</v>
      </c>
      <c r="T1887" s="83">
        <v>45777</v>
      </c>
      <c r="U1887" s="82">
        <v>100</v>
      </c>
      <c r="V1887" s="82">
        <v>6471</v>
      </c>
      <c r="W1887" s="82" t="s">
        <v>4961</v>
      </c>
      <c r="X1887" s="82">
        <v>886.72310000000004</v>
      </c>
      <c r="Y1887" s="86">
        <v>222371523.66999999</v>
      </c>
      <c r="Z1887" s="86"/>
      <c r="AA1887" s="82">
        <v>1187.3</v>
      </c>
      <c r="AB1887" s="86">
        <v>-0.19</v>
      </c>
      <c r="AC1887" s="86">
        <v>297173115</v>
      </c>
      <c r="AD1887" s="86">
        <v>297173115</v>
      </c>
      <c r="AE1887" s="86">
        <v>0</v>
      </c>
      <c r="AF1887" s="86">
        <v>74801591.329999998</v>
      </c>
      <c r="AG1887" s="86">
        <v>75378383.030000001</v>
      </c>
      <c r="AH1887" s="86">
        <v>-576791.69999999995</v>
      </c>
      <c r="AI1887" s="86"/>
      <c r="AJ1887" s="86">
        <v>10880369968.34</v>
      </c>
      <c r="AK1887" s="82">
        <v>2.7313000000000001</v>
      </c>
      <c r="AL1887" s="82" t="s">
        <v>8514</v>
      </c>
      <c r="AM1887" s="82" t="s">
        <v>4979</v>
      </c>
      <c r="AN1887" s="82">
        <v>6155</v>
      </c>
      <c r="AO1887" s="82" t="s">
        <v>4962</v>
      </c>
      <c r="AP1887" s="82"/>
      <c r="AQ1887" s="83">
        <v>45484</v>
      </c>
      <c r="AR1887" s="83"/>
      <c r="AS1887" s="82">
        <v>0</v>
      </c>
      <c r="AT1887" s="82"/>
      <c r="AU1887" s="83">
        <v>45777</v>
      </c>
      <c r="AV1887" s="82" t="s">
        <v>4979</v>
      </c>
      <c r="AW1887" s="82">
        <v>2</v>
      </c>
      <c r="AX1887" s="83"/>
      <c r="AY1887" s="82" t="s">
        <v>4963</v>
      </c>
      <c r="AZ1887" s="82">
        <v>1</v>
      </c>
      <c r="BA1887" s="82"/>
      <c r="BB1887" s="82"/>
      <c r="BC1887" s="87"/>
      <c r="BD1887" s="87"/>
      <c r="BE1887" s="87"/>
      <c r="BF1887" s="87"/>
      <c r="BG1887" s="82" t="s">
        <v>4888</v>
      </c>
      <c r="BH1887" s="82" t="s">
        <v>8998</v>
      </c>
      <c r="BI1887" s="82"/>
      <c r="BJ1887" s="82"/>
      <c r="BK1887" s="82"/>
      <c r="BL1887" s="86">
        <v>297173115</v>
      </c>
      <c r="BM1887" s="82">
        <v>2.7313000000000001</v>
      </c>
      <c r="BN1887" s="82" t="s">
        <v>4964</v>
      </c>
      <c r="BO1887" s="82"/>
      <c r="BP1887" s="88"/>
      <c r="BQ1887" s="88"/>
      <c r="BR1887" s="88"/>
      <c r="BS1887" s="82"/>
      <c r="BT1887" s="85"/>
    </row>
    <row r="1888" spans="1:72" hidden="1">
      <c r="A1888" s="82" t="s">
        <v>5183</v>
      </c>
      <c r="B1888" s="82" t="s">
        <v>5184</v>
      </c>
      <c r="C1888" s="82" t="s">
        <v>338</v>
      </c>
      <c r="D1888" s="82" t="s">
        <v>5298</v>
      </c>
      <c r="E1888" s="82" t="s">
        <v>8432</v>
      </c>
      <c r="F1888" s="82" t="s">
        <v>4978</v>
      </c>
      <c r="G1888" s="83"/>
      <c r="H1888" s="84">
        <v>83108</v>
      </c>
      <c r="I1888" s="85"/>
      <c r="J1888" s="82">
        <v>1951.6</v>
      </c>
      <c r="K1888" s="86">
        <v>0</v>
      </c>
      <c r="L1888" s="82"/>
      <c r="M1888" s="82"/>
      <c r="N1888" s="82"/>
      <c r="O1888" s="82"/>
      <c r="P1888" s="82" t="s">
        <v>8433</v>
      </c>
      <c r="Q1888" s="86"/>
      <c r="R1888" s="82">
        <v>0</v>
      </c>
      <c r="S1888" s="86">
        <v>83108</v>
      </c>
      <c r="T1888" s="83">
        <v>45777</v>
      </c>
      <c r="U1888" s="82">
        <v>100</v>
      </c>
      <c r="V1888" s="82">
        <v>148909</v>
      </c>
      <c r="W1888" s="82" t="s">
        <v>4961</v>
      </c>
      <c r="X1888" s="82">
        <v>1545.2212999999999</v>
      </c>
      <c r="Y1888" s="86">
        <v>128420251.87</v>
      </c>
      <c r="Z1888" s="86"/>
      <c r="AA1888" s="82">
        <v>2066.9</v>
      </c>
      <c r="AB1888" s="86">
        <v>-5.58</v>
      </c>
      <c r="AC1888" s="86">
        <v>162193572.80000001</v>
      </c>
      <c r="AD1888" s="86">
        <v>162193572.80000001</v>
      </c>
      <c r="AE1888" s="86">
        <v>0</v>
      </c>
      <c r="AF1888" s="86">
        <v>33773320.93</v>
      </c>
      <c r="AG1888" s="86">
        <v>43355673.329999998</v>
      </c>
      <c r="AH1888" s="86">
        <v>-9582352.4000000004</v>
      </c>
      <c r="AI1888" s="86"/>
      <c r="AJ1888" s="86">
        <v>10880369968.34</v>
      </c>
      <c r="AK1888" s="82">
        <v>1.4906999999999999</v>
      </c>
      <c r="AL1888" s="82" t="s">
        <v>8434</v>
      </c>
      <c r="AM1888" s="82" t="s">
        <v>4979</v>
      </c>
      <c r="AN1888" s="82">
        <v>6168</v>
      </c>
      <c r="AO1888" s="82" t="s">
        <v>8280</v>
      </c>
      <c r="AP1888" s="82"/>
      <c r="AQ1888" s="83">
        <v>45463</v>
      </c>
      <c r="AR1888" s="83"/>
      <c r="AS1888" s="82">
        <v>0</v>
      </c>
      <c r="AT1888" s="82"/>
      <c r="AU1888" s="83">
        <v>45777</v>
      </c>
      <c r="AV1888" s="82" t="s">
        <v>4979</v>
      </c>
      <c r="AW1888" s="82">
        <v>1</v>
      </c>
      <c r="AX1888" s="83"/>
      <c r="AY1888" s="82" t="s">
        <v>4963</v>
      </c>
      <c r="AZ1888" s="82">
        <v>1</v>
      </c>
      <c r="BA1888" s="82"/>
      <c r="BB1888" s="82"/>
      <c r="BC1888" s="87"/>
      <c r="BD1888" s="87"/>
      <c r="BE1888" s="87"/>
      <c r="BF1888" s="87"/>
      <c r="BG1888" s="82" t="s">
        <v>4888</v>
      </c>
      <c r="BH1888" s="82" t="s">
        <v>8998</v>
      </c>
      <c r="BI1888" s="82"/>
      <c r="BJ1888" s="82"/>
      <c r="BK1888" s="82"/>
      <c r="BL1888" s="86">
        <v>162193572.80000001</v>
      </c>
      <c r="BM1888" s="82">
        <v>1.4906999999999999</v>
      </c>
      <c r="BN1888" s="82" t="s">
        <v>4964</v>
      </c>
      <c r="BO1888" s="82"/>
      <c r="BP1888" s="88"/>
      <c r="BQ1888" s="88"/>
      <c r="BR1888" s="88"/>
      <c r="BS1888" s="82"/>
      <c r="BT1888" s="85"/>
    </row>
    <row r="1889" spans="1:72" hidden="1">
      <c r="A1889" s="82" t="s">
        <v>5183</v>
      </c>
      <c r="B1889" s="82" t="s">
        <v>5184</v>
      </c>
      <c r="C1889" s="82" t="s">
        <v>426</v>
      </c>
      <c r="D1889" s="82" t="s">
        <v>3388</v>
      </c>
      <c r="E1889" s="82" t="s">
        <v>8582</v>
      </c>
      <c r="F1889" s="82" t="s">
        <v>4978</v>
      </c>
      <c r="G1889" s="83"/>
      <c r="H1889" s="84">
        <v>133341</v>
      </c>
      <c r="I1889" s="85"/>
      <c r="J1889" s="82">
        <v>1104.2</v>
      </c>
      <c r="K1889" s="86">
        <v>0</v>
      </c>
      <c r="L1889" s="82"/>
      <c r="M1889" s="82"/>
      <c r="N1889" s="82"/>
      <c r="O1889" s="82"/>
      <c r="P1889" s="82" t="s">
        <v>5003</v>
      </c>
      <c r="Q1889" s="86"/>
      <c r="R1889" s="82">
        <v>0</v>
      </c>
      <c r="S1889" s="86">
        <v>266682</v>
      </c>
      <c r="T1889" s="83">
        <v>45777</v>
      </c>
      <c r="U1889" s="82">
        <v>100</v>
      </c>
      <c r="V1889" s="82">
        <v>6491</v>
      </c>
      <c r="W1889" s="82" t="s">
        <v>4961</v>
      </c>
      <c r="X1889" s="82">
        <v>902.85</v>
      </c>
      <c r="Y1889" s="86">
        <v>120386921.84999999</v>
      </c>
      <c r="Z1889" s="86"/>
      <c r="AA1889" s="82">
        <v>1134</v>
      </c>
      <c r="AB1889" s="86">
        <v>-2.63</v>
      </c>
      <c r="AC1889" s="86">
        <v>147235132.19999999</v>
      </c>
      <c r="AD1889" s="86">
        <v>147235132.19999999</v>
      </c>
      <c r="AE1889" s="86">
        <v>0</v>
      </c>
      <c r="AF1889" s="86">
        <v>26848210.350000001</v>
      </c>
      <c r="AG1889" s="86">
        <v>30821772.149999999</v>
      </c>
      <c r="AH1889" s="86">
        <v>-3973561.8</v>
      </c>
      <c r="AI1889" s="86"/>
      <c r="AJ1889" s="86">
        <v>10880369968.34</v>
      </c>
      <c r="AK1889" s="82">
        <v>1.3532</v>
      </c>
      <c r="AL1889" s="82" t="s">
        <v>8584</v>
      </c>
      <c r="AM1889" s="82" t="s">
        <v>4979</v>
      </c>
      <c r="AN1889" s="82">
        <v>6242</v>
      </c>
      <c r="AO1889" s="82" t="s">
        <v>5004</v>
      </c>
      <c r="AP1889" s="82"/>
      <c r="AQ1889" s="83">
        <v>45705</v>
      </c>
      <c r="AR1889" s="83"/>
      <c r="AS1889" s="82">
        <v>0</v>
      </c>
      <c r="AT1889" s="82"/>
      <c r="AU1889" s="83">
        <v>45777</v>
      </c>
      <c r="AV1889" s="82" t="s">
        <v>4979</v>
      </c>
      <c r="AW1889" s="82">
        <v>2</v>
      </c>
      <c r="AX1889" s="83"/>
      <c r="AY1889" s="82" t="s">
        <v>4963</v>
      </c>
      <c r="AZ1889" s="82">
        <v>1</v>
      </c>
      <c r="BA1889" s="82"/>
      <c r="BB1889" s="82"/>
      <c r="BC1889" s="87"/>
      <c r="BD1889" s="87"/>
      <c r="BE1889" s="87"/>
      <c r="BF1889" s="87"/>
      <c r="BG1889" s="82" t="s">
        <v>4888</v>
      </c>
      <c r="BH1889" s="82" t="s">
        <v>8998</v>
      </c>
      <c r="BI1889" s="82"/>
      <c r="BJ1889" s="82"/>
      <c r="BK1889" s="82"/>
      <c r="BL1889" s="86">
        <v>147235132.19999999</v>
      </c>
      <c r="BM1889" s="82">
        <v>1.3532</v>
      </c>
      <c r="BN1889" s="82" t="s">
        <v>4984</v>
      </c>
      <c r="BO1889" s="82"/>
      <c r="BP1889" s="88"/>
      <c r="BQ1889" s="88"/>
      <c r="BR1889" s="88"/>
      <c r="BS1889" s="82"/>
      <c r="BT1889" s="85"/>
    </row>
    <row r="1890" spans="1:72" hidden="1">
      <c r="A1890" s="82" t="s">
        <v>5183</v>
      </c>
      <c r="B1890" s="82" t="s">
        <v>5184</v>
      </c>
      <c r="C1890" s="82" t="s">
        <v>462</v>
      </c>
      <c r="D1890" s="82" t="s">
        <v>5782</v>
      </c>
      <c r="E1890" s="82" t="s">
        <v>8778</v>
      </c>
      <c r="F1890" s="82" t="s">
        <v>4978</v>
      </c>
      <c r="G1890" s="83"/>
      <c r="H1890" s="84">
        <v>6949</v>
      </c>
      <c r="I1890" s="85"/>
      <c r="J1890" s="82">
        <v>6203</v>
      </c>
      <c r="K1890" s="86">
        <v>0</v>
      </c>
      <c r="L1890" s="82"/>
      <c r="M1890" s="82"/>
      <c r="N1890" s="82"/>
      <c r="O1890" s="82"/>
      <c r="P1890" s="82" t="s">
        <v>8447</v>
      </c>
      <c r="Q1890" s="86"/>
      <c r="R1890" s="82">
        <v>0</v>
      </c>
      <c r="S1890" s="86">
        <v>69490</v>
      </c>
      <c r="T1890" s="83">
        <v>45777</v>
      </c>
      <c r="U1890" s="82">
        <v>100</v>
      </c>
      <c r="V1890" s="82">
        <v>6498</v>
      </c>
      <c r="W1890" s="82" t="s">
        <v>4961</v>
      </c>
      <c r="X1890" s="82">
        <v>6928.5676999999996</v>
      </c>
      <c r="Y1890" s="86">
        <v>48146616.840000004</v>
      </c>
      <c r="Z1890" s="86"/>
      <c r="AA1890" s="82">
        <v>6393</v>
      </c>
      <c r="AB1890" s="86">
        <v>-2.97</v>
      </c>
      <c r="AC1890" s="86">
        <v>43104647</v>
      </c>
      <c r="AD1890" s="86">
        <v>43104647</v>
      </c>
      <c r="AE1890" s="86">
        <v>0</v>
      </c>
      <c r="AF1890" s="86">
        <v>-5041969.84</v>
      </c>
      <c r="AG1890" s="86">
        <v>-3721659.84</v>
      </c>
      <c r="AH1890" s="86">
        <v>-1320310</v>
      </c>
      <c r="AI1890" s="86"/>
      <c r="AJ1890" s="86">
        <v>10880369968.34</v>
      </c>
      <c r="AK1890" s="82">
        <v>0.3962</v>
      </c>
      <c r="AL1890" s="82" t="s">
        <v>8779</v>
      </c>
      <c r="AM1890" s="82" t="s">
        <v>4979</v>
      </c>
      <c r="AN1890" s="82">
        <v>6290</v>
      </c>
      <c r="AO1890" s="82" t="s">
        <v>8449</v>
      </c>
      <c r="AP1890" s="82"/>
      <c r="AQ1890" s="83">
        <v>45484</v>
      </c>
      <c r="AR1890" s="83"/>
      <c r="AS1890" s="82">
        <v>0</v>
      </c>
      <c r="AT1890" s="82"/>
      <c r="AU1890" s="83">
        <v>45777</v>
      </c>
      <c r="AV1890" s="82" t="s">
        <v>4979</v>
      </c>
      <c r="AW1890" s="82">
        <v>10</v>
      </c>
      <c r="AX1890" s="83"/>
      <c r="AY1890" s="82" t="s">
        <v>4963</v>
      </c>
      <c r="AZ1890" s="82">
        <v>1</v>
      </c>
      <c r="BA1890" s="82"/>
      <c r="BB1890" s="82"/>
      <c r="BC1890" s="87"/>
      <c r="BD1890" s="87"/>
      <c r="BE1890" s="87"/>
      <c r="BF1890" s="87"/>
      <c r="BG1890" s="82" t="s">
        <v>4888</v>
      </c>
      <c r="BH1890" s="82" t="s">
        <v>8998</v>
      </c>
      <c r="BI1890" s="82"/>
      <c r="BJ1890" s="82"/>
      <c r="BK1890" s="82"/>
      <c r="BL1890" s="86">
        <v>43104647</v>
      </c>
      <c r="BM1890" s="82">
        <v>0.3962</v>
      </c>
      <c r="BN1890" s="82" t="s">
        <v>8400</v>
      </c>
      <c r="BO1890" s="82"/>
      <c r="BP1890" s="88"/>
      <c r="BQ1890" s="88"/>
      <c r="BR1890" s="88"/>
      <c r="BS1890" s="82"/>
      <c r="BT1890" s="85"/>
    </row>
    <row r="1891" spans="1:72" hidden="1">
      <c r="A1891" s="82" t="s">
        <v>5183</v>
      </c>
      <c r="B1891" s="82" t="s">
        <v>5184</v>
      </c>
      <c r="C1891" s="82" t="s">
        <v>465</v>
      </c>
      <c r="D1891" s="82" t="s">
        <v>3417</v>
      </c>
      <c r="E1891" s="82" t="s">
        <v>5120</v>
      </c>
      <c r="F1891" s="82" t="s">
        <v>4978</v>
      </c>
      <c r="G1891" s="83"/>
      <c r="H1891" s="84">
        <v>131363</v>
      </c>
      <c r="I1891" s="85"/>
      <c r="J1891" s="82">
        <v>1706.3</v>
      </c>
      <c r="K1891" s="86">
        <v>0</v>
      </c>
      <c r="L1891" s="82"/>
      <c r="M1891" s="82"/>
      <c r="N1891" s="82"/>
      <c r="O1891" s="82"/>
      <c r="P1891" s="82" t="s">
        <v>5018</v>
      </c>
      <c r="Q1891" s="86"/>
      <c r="R1891" s="82">
        <v>0</v>
      </c>
      <c r="S1891" s="86">
        <v>262726</v>
      </c>
      <c r="T1891" s="83">
        <v>45777</v>
      </c>
      <c r="U1891" s="82">
        <v>100</v>
      </c>
      <c r="V1891" s="82">
        <v>16485</v>
      </c>
      <c r="W1891" s="82" t="s">
        <v>4961</v>
      </c>
      <c r="X1891" s="82">
        <v>684.04539999999997</v>
      </c>
      <c r="Y1891" s="86">
        <v>89858256.670000002</v>
      </c>
      <c r="Z1891" s="86"/>
      <c r="AA1891" s="82">
        <v>1745.9</v>
      </c>
      <c r="AB1891" s="86">
        <v>-2.27</v>
      </c>
      <c r="AC1891" s="86">
        <v>224144686.90000001</v>
      </c>
      <c r="AD1891" s="86">
        <v>224144686.90000001</v>
      </c>
      <c r="AE1891" s="86">
        <v>0</v>
      </c>
      <c r="AF1891" s="86">
        <v>134286430.22999999</v>
      </c>
      <c r="AG1891" s="86">
        <v>139488405.03</v>
      </c>
      <c r="AH1891" s="86">
        <v>-5201974.8</v>
      </c>
      <c r="AI1891" s="86"/>
      <c r="AJ1891" s="86">
        <v>10880369968.34</v>
      </c>
      <c r="AK1891" s="82">
        <v>2.0600999999999998</v>
      </c>
      <c r="AL1891" s="82" t="s">
        <v>5121</v>
      </c>
      <c r="AM1891" s="82" t="s">
        <v>4979</v>
      </c>
      <c r="AN1891" s="82">
        <v>6292</v>
      </c>
      <c r="AO1891" s="82" t="s">
        <v>4998</v>
      </c>
      <c r="AP1891" s="82"/>
      <c r="AQ1891" s="83">
        <v>45491</v>
      </c>
      <c r="AR1891" s="83"/>
      <c r="AS1891" s="82">
        <v>0</v>
      </c>
      <c r="AT1891" s="82"/>
      <c r="AU1891" s="83">
        <v>45777</v>
      </c>
      <c r="AV1891" s="82" t="s">
        <v>4979</v>
      </c>
      <c r="AW1891" s="82">
        <v>2</v>
      </c>
      <c r="AX1891" s="83"/>
      <c r="AY1891" s="82" t="s">
        <v>4963</v>
      </c>
      <c r="AZ1891" s="82">
        <v>1</v>
      </c>
      <c r="BA1891" s="82"/>
      <c r="BB1891" s="82"/>
      <c r="BC1891" s="87"/>
      <c r="BD1891" s="87"/>
      <c r="BE1891" s="87"/>
      <c r="BF1891" s="87"/>
      <c r="BG1891" s="82" t="s">
        <v>4888</v>
      </c>
      <c r="BH1891" s="82" t="s">
        <v>8998</v>
      </c>
      <c r="BI1891" s="82"/>
      <c r="BJ1891" s="82"/>
      <c r="BK1891" s="82"/>
      <c r="BL1891" s="86">
        <v>224144686.90000001</v>
      </c>
      <c r="BM1891" s="82">
        <v>2.0600999999999998</v>
      </c>
      <c r="BN1891" s="82" t="s">
        <v>4998</v>
      </c>
      <c r="BO1891" s="82"/>
      <c r="BP1891" s="88"/>
      <c r="BQ1891" s="88"/>
      <c r="BR1891" s="88"/>
      <c r="BS1891" s="82"/>
      <c r="BT1891" s="85"/>
    </row>
    <row r="1892" spans="1:72" hidden="1">
      <c r="A1892" s="82" t="s">
        <v>5183</v>
      </c>
      <c r="B1892" s="82" t="s">
        <v>5184</v>
      </c>
      <c r="C1892" s="82" t="s">
        <v>529</v>
      </c>
      <c r="D1892" s="82" t="s">
        <v>8756</v>
      </c>
      <c r="E1892" s="82" t="s">
        <v>8757</v>
      </c>
      <c r="F1892" s="82" t="s">
        <v>4978</v>
      </c>
      <c r="G1892" s="83"/>
      <c r="H1892" s="84">
        <v>195907</v>
      </c>
      <c r="I1892" s="85"/>
      <c r="J1892" s="82">
        <v>591.5</v>
      </c>
      <c r="K1892" s="86">
        <v>0</v>
      </c>
      <c r="L1892" s="82"/>
      <c r="M1892" s="82"/>
      <c r="N1892" s="82"/>
      <c r="O1892" s="82"/>
      <c r="P1892" s="82" t="s">
        <v>8758</v>
      </c>
      <c r="Q1892" s="86"/>
      <c r="R1892" s="82">
        <v>0</v>
      </c>
      <c r="S1892" s="86">
        <v>391814</v>
      </c>
      <c r="T1892" s="83">
        <v>45777</v>
      </c>
      <c r="U1892" s="82">
        <v>100</v>
      </c>
      <c r="V1892" s="82">
        <v>38427</v>
      </c>
      <c r="W1892" s="82" t="s">
        <v>4961</v>
      </c>
      <c r="X1892" s="82">
        <v>596.00030000000004</v>
      </c>
      <c r="Y1892" s="86">
        <v>116760639.86</v>
      </c>
      <c r="Z1892" s="86"/>
      <c r="AA1892" s="82">
        <v>613.85</v>
      </c>
      <c r="AB1892" s="86">
        <v>-3.64</v>
      </c>
      <c r="AC1892" s="86">
        <v>115878990.5</v>
      </c>
      <c r="AD1892" s="86">
        <v>115878990.5</v>
      </c>
      <c r="AE1892" s="86">
        <v>0</v>
      </c>
      <c r="AF1892" s="86">
        <v>-881649.36</v>
      </c>
      <c r="AG1892" s="86">
        <v>3496872.09</v>
      </c>
      <c r="AH1892" s="86">
        <v>-4378521.45</v>
      </c>
      <c r="AI1892" s="86"/>
      <c r="AJ1892" s="86">
        <v>10880369968.34</v>
      </c>
      <c r="AK1892" s="82">
        <v>1.0649999999999999</v>
      </c>
      <c r="AL1892" s="82" t="s">
        <v>8759</v>
      </c>
      <c r="AM1892" s="82" t="s">
        <v>4979</v>
      </c>
      <c r="AN1892" s="82">
        <v>6356</v>
      </c>
      <c r="AO1892" s="82" t="s">
        <v>8760</v>
      </c>
      <c r="AP1892" s="82"/>
      <c r="AQ1892" s="83">
        <v>45547</v>
      </c>
      <c r="AR1892" s="83"/>
      <c r="AS1892" s="82">
        <v>0</v>
      </c>
      <c r="AT1892" s="82"/>
      <c r="AU1892" s="83">
        <v>45777</v>
      </c>
      <c r="AV1892" s="82" t="s">
        <v>4979</v>
      </c>
      <c r="AW1892" s="82">
        <v>2</v>
      </c>
      <c r="AX1892" s="83"/>
      <c r="AY1892" s="82" t="s">
        <v>4963</v>
      </c>
      <c r="AZ1892" s="82">
        <v>1</v>
      </c>
      <c r="BA1892" s="82"/>
      <c r="BB1892" s="82"/>
      <c r="BC1892" s="87"/>
      <c r="BD1892" s="87"/>
      <c r="BE1892" s="87"/>
      <c r="BF1892" s="87"/>
      <c r="BG1892" s="82" t="s">
        <v>4888</v>
      </c>
      <c r="BH1892" s="82" t="s">
        <v>8998</v>
      </c>
      <c r="BI1892" s="82"/>
      <c r="BJ1892" s="82"/>
      <c r="BK1892" s="82"/>
      <c r="BL1892" s="86">
        <v>115878990.5</v>
      </c>
      <c r="BM1892" s="82">
        <v>1.0649999999999999</v>
      </c>
      <c r="BN1892" s="82" t="s">
        <v>4980</v>
      </c>
      <c r="BO1892" s="82"/>
      <c r="BP1892" s="88"/>
      <c r="BQ1892" s="88"/>
      <c r="BR1892" s="88"/>
      <c r="BS1892" s="82"/>
      <c r="BT1892" s="85"/>
    </row>
    <row r="1893" spans="1:72" hidden="1">
      <c r="A1893" s="82" t="s">
        <v>5183</v>
      </c>
      <c r="B1893" s="82" t="s">
        <v>5184</v>
      </c>
      <c r="C1893" s="82" t="s">
        <v>574</v>
      </c>
      <c r="D1893" s="82" t="s">
        <v>8718</v>
      </c>
      <c r="E1893" s="82" t="s">
        <v>8719</v>
      </c>
      <c r="F1893" s="82" t="s">
        <v>4978</v>
      </c>
      <c r="G1893" s="83"/>
      <c r="H1893" s="84">
        <v>210855</v>
      </c>
      <c r="I1893" s="85"/>
      <c r="J1893" s="82">
        <v>1492.2</v>
      </c>
      <c r="K1893" s="86">
        <v>0</v>
      </c>
      <c r="L1893" s="82"/>
      <c r="M1893" s="82"/>
      <c r="N1893" s="82"/>
      <c r="O1893" s="82"/>
      <c r="P1893" s="82" t="s">
        <v>8279</v>
      </c>
      <c r="Q1893" s="86"/>
      <c r="R1893" s="82">
        <v>0</v>
      </c>
      <c r="S1893" s="86">
        <v>421710</v>
      </c>
      <c r="T1893" s="83">
        <v>45777</v>
      </c>
      <c r="U1893" s="82">
        <v>100</v>
      </c>
      <c r="V1893" s="82">
        <v>6514</v>
      </c>
      <c r="W1893" s="82" t="s">
        <v>4961</v>
      </c>
      <c r="X1893" s="82">
        <v>965.93240000000003</v>
      </c>
      <c r="Y1893" s="86">
        <v>203671667.63</v>
      </c>
      <c r="Z1893" s="86"/>
      <c r="AA1893" s="82">
        <v>1484.5</v>
      </c>
      <c r="AB1893" s="86">
        <v>0.52</v>
      </c>
      <c r="AC1893" s="86">
        <v>314637831</v>
      </c>
      <c r="AD1893" s="86">
        <v>314637831</v>
      </c>
      <c r="AE1893" s="86">
        <v>0</v>
      </c>
      <c r="AF1893" s="86">
        <v>110966163.37</v>
      </c>
      <c r="AG1893" s="86">
        <v>109342579.87</v>
      </c>
      <c r="AH1893" s="86">
        <v>1623583.5</v>
      </c>
      <c r="AI1893" s="86"/>
      <c r="AJ1893" s="86">
        <v>10880369968.34</v>
      </c>
      <c r="AK1893" s="82">
        <v>2.8917999999999999</v>
      </c>
      <c r="AL1893" s="82" t="s">
        <v>8720</v>
      </c>
      <c r="AM1893" s="82" t="s">
        <v>4979</v>
      </c>
      <c r="AN1893" s="82">
        <v>6395</v>
      </c>
      <c r="AO1893" s="82" t="s">
        <v>8280</v>
      </c>
      <c r="AP1893" s="82"/>
      <c r="AQ1893" s="83">
        <v>45694</v>
      </c>
      <c r="AR1893" s="83"/>
      <c r="AS1893" s="82">
        <v>0</v>
      </c>
      <c r="AT1893" s="82"/>
      <c r="AU1893" s="83">
        <v>45777</v>
      </c>
      <c r="AV1893" s="82" t="s">
        <v>4979</v>
      </c>
      <c r="AW1893" s="82">
        <v>2</v>
      </c>
      <c r="AX1893" s="83"/>
      <c r="AY1893" s="82" t="s">
        <v>4963</v>
      </c>
      <c r="AZ1893" s="82">
        <v>1</v>
      </c>
      <c r="BA1893" s="82"/>
      <c r="BB1893" s="82"/>
      <c r="BC1893" s="87"/>
      <c r="BD1893" s="87"/>
      <c r="BE1893" s="87"/>
      <c r="BF1893" s="87"/>
      <c r="BG1893" s="82" t="s">
        <v>4888</v>
      </c>
      <c r="BH1893" s="82" t="s">
        <v>8998</v>
      </c>
      <c r="BI1893" s="82"/>
      <c r="BJ1893" s="82"/>
      <c r="BK1893" s="82"/>
      <c r="BL1893" s="86">
        <v>314637831</v>
      </c>
      <c r="BM1893" s="82">
        <v>2.8917999999999999</v>
      </c>
      <c r="BN1893" s="82" t="s">
        <v>4964</v>
      </c>
      <c r="BO1893" s="82"/>
      <c r="BP1893" s="88"/>
      <c r="BQ1893" s="88"/>
      <c r="BR1893" s="88"/>
      <c r="BS1893" s="82"/>
      <c r="BT1893" s="85"/>
    </row>
    <row r="1894" spans="1:72" hidden="1">
      <c r="A1894" s="82" t="s">
        <v>5183</v>
      </c>
      <c r="B1894" s="82" t="s">
        <v>5184</v>
      </c>
      <c r="C1894" s="82" t="s">
        <v>621</v>
      </c>
      <c r="D1894" s="82" t="s">
        <v>5574</v>
      </c>
      <c r="E1894" s="82" t="s">
        <v>8649</v>
      </c>
      <c r="F1894" s="82" t="s">
        <v>4978</v>
      </c>
      <c r="G1894" s="83"/>
      <c r="H1894" s="84">
        <v>66588</v>
      </c>
      <c r="I1894" s="85"/>
      <c r="J1894" s="82">
        <v>2214.1999999999998</v>
      </c>
      <c r="K1894" s="86">
        <v>0</v>
      </c>
      <c r="L1894" s="82"/>
      <c r="M1894" s="82"/>
      <c r="N1894" s="82"/>
      <c r="O1894" s="82"/>
      <c r="P1894" s="82" t="s">
        <v>5061</v>
      </c>
      <c r="Q1894" s="86"/>
      <c r="R1894" s="82">
        <v>0</v>
      </c>
      <c r="S1894" s="86">
        <v>66588</v>
      </c>
      <c r="T1894" s="83">
        <v>45777</v>
      </c>
      <c r="U1894" s="82">
        <v>100</v>
      </c>
      <c r="V1894" s="82">
        <v>15316</v>
      </c>
      <c r="W1894" s="82" t="s">
        <v>4961</v>
      </c>
      <c r="X1894" s="82">
        <v>979.5</v>
      </c>
      <c r="Y1894" s="86">
        <v>65222946</v>
      </c>
      <c r="Z1894" s="86"/>
      <c r="AA1894" s="82">
        <v>2251.9</v>
      </c>
      <c r="AB1894" s="86">
        <v>-1.67</v>
      </c>
      <c r="AC1894" s="86">
        <v>147439149.59999999</v>
      </c>
      <c r="AD1894" s="86">
        <v>147439149.59999999</v>
      </c>
      <c r="AE1894" s="86">
        <v>0</v>
      </c>
      <c r="AF1894" s="86">
        <v>82216203.599999994</v>
      </c>
      <c r="AG1894" s="86">
        <v>84726571.200000003</v>
      </c>
      <c r="AH1894" s="86">
        <v>-2510367.6</v>
      </c>
      <c r="AI1894" s="86"/>
      <c r="AJ1894" s="86">
        <v>10880369968.34</v>
      </c>
      <c r="AK1894" s="82">
        <v>1.3551</v>
      </c>
      <c r="AL1894" s="82" t="s">
        <v>8650</v>
      </c>
      <c r="AM1894" s="82" t="s">
        <v>4979</v>
      </c>
      <c r="AN1894" s="82">
        <v>73279</v>
      </c>
      <c r="AO1894" s="82" t="s">
        <v>5023</v>
      </c>
      <c r="AP1894" s="82"/>
      <c r="AQ1894" s="83">
        <v>45692</v>
      </c>
      <c r="AR1894" s="83"/>
      <c r="AS1894" s="82">
        <v>0</v>
      </c>
      <c r="AT1894" s="82"/>
      <c r="AU1894" s="83">
        <v>45777</v>
      </c>
      <c r="AV1894" s="82" t="s">
        <v>4979</v>
      </c>
      <c r="AW1894" s="82">
        <v>1</v>
      </c>
      <c r="AX1894" s="83"/>
      <c r="AY1894" s="82" t="s">
        <v>4963</v>
      </c>
      <c r="AZ1894" s="82">
        <v>1</v>
      </c>
      <c r="BA1894" s="82"/>
      <c r="BB1894" s="82"/>
      <c r="BC1894" s="87"/>
      <c r="BD1894" s="87"/>
      <c r="BE1894" s="87"/>
      <c r="BF1894" s="87"/>
      <c r="BG1894" s="82" t="s">
        <v>4888</v>
      </c>
      <c r="BH1894" s="82" t="s">
        <v>8998</v>
      </c>
      <c r="BI1894" s="82"/>
      <c r="BJ1894" s="82"/>
      <c r="BK1894" s="82"/>
      <c r="BL1894" s="86">
        <v>147439149.59999999</v>
      </c>
      <c r="BM1894" s="82">
        <v>1.3551</v>
      </c>
      <c r="BN1894" s="82" t="s">
        <v>4994</v>
      </c>
      <c r="BO1894" s="82"/>
      <c r="BP1894" s="88"/>
      <c r="BQ1894" s="88"/>
      <c r="BR1894" s="88"/>
      <c r="BS1894" s="82"/>
      <c r="BT1894" s="85"/>
    </row>
    <row r="1895" spans="1:72" hidden="1">
      <c r="A1895" s="82" t="s">
        <v>5183</v>
      </c>
      <c r="B1895" s="82" t="s">
        <v>5184</v>
      </c>
      <c r="C1895" s="82" t="s">
        <v>626</v>
      </c>
      <c r="D1895" s="82" t="s">
        <v>5924</v>
      </c>
      <c r="E1895" s="82" t="s">
        <v>8592</v>
      </c>
      <c r="F1895" s="82" t="s">
        <v>4978</v>
      </c>
      <c r="G1895" s="83"/>
      <c r="H1895" s="84">
        <v>19197</v>
      </c>
      <c r="I1895" s="85"/>
      <c r="J1895" s="82">
        <v>4605.3</v>
      </c>
      <c r="K1895" s="86">
        <v>0</v>
      </c>
      <c r="L1895" s="82"/>
      <c r="M1895" s="82"/>
      <c r="N1895" s="82"/>
      <c r="O1895" s="82"/>
      <c r="P1895" s="82" t="s">
        <v>5003</v>
      </c>
      <c r="Q1895" s="86"/>
      <c r="R1895" s="82">
        <v>0</v>
      </c>
      <c r="S1895" s="86">
        <v>95985</v>
      </c>
      <c r="T1895" s="83">
        <v>45777</v>
      </c>
      <c r="U1895" s="82">
        <v>100</v>
      </c>
      <c r="V1895" s="82">
        <v>130652</v>
      </c>
      <c r="W1895" s="82" t="s">
        <v>4961</v>
      </c>
      <c r="X1895" s="82">
        <v>3186.1686</v>
      </c>
      <c r="Y1895" s="86">
        <v>61164877.649999999</v>
      </c>
      <c r="Z1895" s="86"/>
      <c r="AA1895" s="82">
        <v>4881.1000000000004</v>
      </c>
      <c r="AB1895" s="86">
        <v>-5.65</v>
      </c>
      <c r="AC1895" s="86">
        <v>88407944.099999994</v>
      </c>
      <c r="AD1895" s="86">
        <v>88407944.099999994</v>
      </c>
      <c r="AE1895" s="86">
        <v>0</v>
      </c>
      <c r="AF1895" s="86">
        <v>27243066.449999999</v>
      </c>
      <c r="AG1895" s="86">
        <v>32537599.050000001</v>
      </c>
      <c r="AH1895" s="86">
        <v>-5294532.5999999996</v>
      </c>
      <c r="AI1895" s="86"/>
      <c r="AJ1895" s="86">
        <v>10880369968.34</v>
      </c>
      <c r="AK1895" s="82">
        <v>0.8125</v>
      </c>
      <c r="AL1895" s="82" t="s">
        <v>8593</v>
      </c>
      <c r="AM1895" s="82" t="s">
        <v>4979</v>
      </c>
      <c r="AN1895" s="82">
        <v>792800</v>
      </c>
      <c r="AO1895" s="82" t="s">
        <v>5004</v>
      </c>
      <c r="AP1895" s="82"/>
      <c r="AQ1895" s="83">
        <v>45428</v>
      </c>
      <c r="AR1895" s="83"/>
      <c r="AS1895" s="82">
        <v>0</v>
      </c>
      <c r="AT1895" s="82"/>
      <c r="AU1895" s="83">
        <v>45777</v>
      </c>
      <c r="AV1895" s="82" t="s">
        <v>4979</v>
      </c>
      <c r="AW1895" s="82">
        <v>5</v>
      </c>
      <c r="AX1895" s="83"/>
      <c r="AY1895" s="82" t="s">
        <v>4963</v>
      </c>
      <c r="AZ1895" s="82">
        <v>1</v>
      </c>
      <c r="BA1895" s="82"/>
      <c r="BB1895" s="82"/>
      <c r="BC1895" s="87"/>
      <c r="BD1895" s="87"/>
      <c r="BE1895" s="87"/>
      <c r="BF1895" s="87"/>
      <c r="BG1895" s="82" t="s">
        <v>4888</v>
      </c>
      <c r="BH1895" s="82" t="s">
        <v>8998</v>
      </c>
      <c r="BI1895" s="82"/>
      <c r="BJ1895" s="82"/>
      <c r="BK1895" s="82"/>
      <c r="BL1895" s="86">
        <v>88407944.099999994</v>
      </c>
      <c r="BM1895" s="82">
        <v>0.8125</v>
      </c>
      <c r="BN1895" s="82" t="s">
        <v>4984</v>
      </c>
      <c r="BO1895" s="82"/>
      <c r="BP1895" s="88"/>
      <c r="BQ1895" s="88"/>
      <c r="BR1895" s="88"/>
      <c r="BS1895" s="82"/>
      <c r="BT1895" s="85"/>
    </row>
    <row r="1896" spans="1:72" hidden="1">
      <c r="A1896" s="82" t="s">
        <v>5183</v>
      </c>
      <c r="B1896" s="82" t="s">
        <v>5184</v>
      </c>
      <c r="C1896" s="82" t="s">
        <v>20900</v>
      </c>
      <c r="D1896" s="82" t="s">
        <v>20901</v>
      </c>
      <c r="E1896" s="82" t="s">
        <v>20902</v>
      </c>
      <c r="F1896" s="82" t="s">
        <v>4978</v>
      </c>
      <c r="G1896" s="83"/>
      <c r="H1896" s="84">
        <v>195358</v>
      </c>
      <c r="I1896" s="85"/>
      <c r="J1896" s="82">
        <v>364.9</v>
      </c>
      <c r="K1896" s="86">
        <v>0</v>
      </c>
      <c r="L1896" s="82"/>
      <c r="M1896" s="82"/>
      <c r="N1896" s="82"/>
      <c r="O1896" s="82"/>
      <c r="P1896" s="82" t="s">
        <v>4995</v>
      </c>
      <c r="Q1896" s="86"/>
      <c r="R1896" s="82">
        <v>0</v>
      </c>
      <c r="S1896" s="86">
        <v>195358</v>
      </c>
      <c r="T1896" s="83">
        <v>45777</v>
      </c>
      <c r="U1896" s="82">
        <v>100</v>
      </c>
      <c r="V1896" s="82">
        <v>179968</v>
      </c>
      <c r="W1896" s="82" t="s">
        <v>4961</v>
      </c>
      <c r="X1896" s="82">
        <v>404.63529999999997</v>
      </c>
      <c r="Y1896" s="86">
        <v>79048736.989999995</v>
      </c>
      <c r="Z1896" s="86"/>
      <c r="AA1896" s="82">
        <v>374.55</v>
      </c>
      <c r="AB1896" s="86">
        <v>-2.58</v>
      </c>
      <c r="AC1896" s="86">
        <v>71286134.200000003</v>
      </c>
      <c r="AD1896" s="86">
        <v>71286134.200000003</v>
      </c>
      <c r="AE1896" s="86">
        <v>0</v>
      </c>
      <c r="AF1896" s="86">
        <v>-7762602.79</v>
      </c>
      <c r="AG1896" s="86">
        <v>-5877398.0899999999</v>
      </c>
      <c r="AH1896" s="86">
        <v>-1885204.7</v>
      </c>
      <c r="AI1896" s="86"/>
      <c r="AJ1896" s="86">
        <v>10880369968.34</v>
      </c>
      <c r="AK1896" s="82">
        <v>0.6552</v>
      </c>
      <c r="AL1896" s="82" t="s">
        <v>20903</v>
      </c>
      <c r="AM1896" s="82" t="s">
        <v>4979</v>
      </c>
      <c r="AN1896" s="82">
        <v>800508</v>
      </c>
      <c r="AO1896" s="82" t="s">
        <v>4996</v>
      </c>
      <c r="AP1896" s="82"/>
      <c r="AQ1896" s="83"/>
      <c r="AR1896" s="83"/>
      <c r="AS1896" s="82">
        <v>0</v>
      </c>
      <c r="AT1896" s="82"/>
      <c r="AU1896" s="83">
        <v>45777</v>
      </c>
      <c r="AV1896" s="82" t="s">
        <v>4979</v>
      </c>
      <c r="AW1896" s="82">
        <v>1</v>
      </c>
      <c r="AX1896" s="83"/>
      <c r="AY1896" s="82" t="s">
        <v>4963</v>
      </c>
      <c r="AZ1896" s="82">
        <v>1</v>
      </c>
      <c r="BA1896" s="82"/>
      <c r="BB1896" s="82"/>
      <c r="BC1896" s="87"/>
      <c r="BD1896" s="87"/>
      <c r="BE1896" s="87"/>
      <c r="BF1896" s="87"/>
      <c r="BG1896" s="82" t="s">
        <v>4888</v>
      </c>
      <c r="BH1896" s="82" t="s">
        <v>8998</v>
      </c>
      <c r="BI1896" s="82"/>
      <c r="BJ1896" s="82"/>
      <c r="BK1896" s="82"/>
      <c r="BL1896" s="86">
        <v>71286134.200000003</v>
      </c>
      <c r="BM1896" s="82">
        <v>0.6552</v>
      </c>
      <c r="BN1896" s="82" t="s">
        <v>4997</v>
      </c>
      <c r="BO1896" s="82"/>
      <c r="BP1896" s="88"/>
      <c r="BQ1896" s="88"/>
      <c r="BR1896" s="88"/>
      <c r="BS1896" s="82"/>
      <c r="BT1896" s="85"/>
    </row>
    <row r="1897" spans="1:72" hidden="1">
      <c r="A1897" s="82" t="s">
        <v>5183</v>
      </c>
      <c r="B1897" s="82" t="s">
        <v>5184</v>
      </c>
      <c r="C1897" s="82" t="s">
        <v>805</v>
      </c>
      <c r="D1897" s="82" t="s">
        <v>5372</v>
      </c>
      <c r="E1897" s="82" t="s">
        <v>8813</v>
      </c>
      <c r="F1897" s="82" t="s">
        <v>4978</v>
      </c>
      <c r="G1897" s="83"/>
      <c r="H1897" s="84">
        <v>33738</v>
      </c>
      <c r="I1897" s="85"/>
      <c r="J1897" s="82">
        <v>5567</v>
      </c>
      <c r="K1897" s="86">
        <v>0</v>
      </c>
      <c r="L1897" s="82"/>
      <c r="M1897" s="82"/>
      <c r="N1897" s="82"/>
      <c r="O1897" s="82"/>
      <c r="P1897" s="82" t="s">
        <v>8536</v>
      </c>
      <c r="Q1897" s="86"/>
      <c r="R1897" s="82">
        <v>0</v>
      </c>
      <c r="S1897" s="86">
        <v>33738</v>
      </c>
      <c r="T1897" s="83">
        <v>45777</v>
      </c>
      <c r="U1897" s="82">
        <v>100</v>
      </c>
      <c r="V1897" s="82">
        <v>6544</v>
      </c>
      <c r="W1897" s="82" t="s">
        <v>4961</v>
      </c>
      <c r="X1897" s="82">
        <v>3251.6498000000001</v>
      </c>
      <c r="Y1897" s="86">
        <v>109704159.31</v>
      </c>
      <c r="Z1897" s="86"/>
      <c r="AA1897" s="82">
        <v>5579</v>
      </c>
      <c r="AB1897" s="86">
        <v>-0.22</v>
      </c>
      <c r="AC1897" s="86">
        <v>187819446</v>
      </c>
      <c r="AD1897" s="86">
        <v>187819446</v>
      </c>
      <c r="AE1897" s="86">
        <v>0</v>
      </c>
      <c r="AF1897" s="86">
        <v>78115286.689999998</v>
      </c>
      <c r="AG1897" s="86">
        <v>78520142.689999998</v>
      </c>
      <c r="AH1897" s="86">
        <v>-404856</v>
      </c>
      <c r="AI1897" s="86"/>
      <c r="AJ1897" s="86">
        <v>10880369968.34</v>
      </c>
      <c r="AK1897" s="82">
        <v>1.7262</v>
      </c>
      <c r="AL1897" s="82" t="s">
        <v>8814</v>
      </c>
      <c r="AM1897" s="82" t="s">
        <v>4979</v>
      </c>
      <c r="AN1897" s="82">
        <v>6589</v>
      </c>
      <c r="AO1897" s="82" t="s">
        <v>8339</v>
      </c>
      <c r="AP1897" s="82"/>
      <c r="AQ1897" s="83">
        <v>45510</v>
      </c>
      <c r="AR1897" s="83"/>
      <c r="AS1897" s="82">
        <v>0</v>
      </c>
      <c r="AT1897" s="82"/>
      <c r="AU1897" s="83">
        <v>45777</v>
      </c>
      <c r="AV1897" s="82" t="s">
        <v>4979</v>
      </c>
      <c r="AW1897" s="82">
        <v>1</v>
      </c>
      <c r="AX1897" s="83"/>
      <c r="AY1897" s="82" t="s">
        <v>4963</v>
      </c>
      <c r="AZ1897" s="82">
        <v>1</v>
      </c>
      <c r="BA1897" s="82"/>
      <c r="BB1897" s="82"/>
      <c r="BC1897" s="87"/>
      <c r="BD1897" s="87"/>
      <c r="BE1897" s="87"/>
      <c r="BF1897" s="87"/>
      <c r="BG1897" s="82" t="s">
        <v>4888</v>
      </c>
      <c r="BH1897" s="82" t="s">
        <v>8998</v>
      </c>
      <c r="BI1897" s="82"/>
      <c r="BJ1897" s="82"/>
      <c r="BK1897" s="82"/>
      <c r="BL1897" s="86">
        <v>187819446</v>
      </c>
      <c r="BM1897" s="82">
        <v>1.7262</v>
      </c>
      <c r="BN1897" s="82" t="s">
        <v>4984</v>
      </c>
      <c r="BO1897" s="82"/>
      <c r="BP1897" s="88"/>
      <c r="BQ1897" s="88"/>
      <c r="BR1897" s="88"/>
      <c r="BS1897" s="82"/>
      <c r="BT1897" s="85"/>
    </row>
    <row r="1898" spans="1:72" hidden="1">
      <c r="A1898" s="82" t="s">
        <v>5183</v>
      </c>
      <c r="B1898" s="82" t="s">
        <v>5184</v>
      </c>
      <c r="C1898" s="82" t="s">
        <v>811</v>
      </c>
      <c r="D1898" s="82" t="s">
        <v>3420</v>
      </c>
      <c r="E1898" s="82" t="s">
        <v>8671</v>
      </c>
      <c r="F1898" s="82" t="s">
        <v>4978</v>
      </c>
      <c r="G1898" s="83"/>
      <c r="H1898" s="84">
        <v>407731</v>
      </c>
      <c r="I1898" s="85"/>
      <c r="J1898" s="82">
        <v>370.45</v>
      </c>
      <c r="K1898" s="86">
        <v>0</v>
      </c>
      <c r="L1898" s="82"/>
      <c r="M1898" s="82"/>
      <c r="N1898" s="82"/>
      <c r="O1898" s="82"/>
      <c r="P1898" s="82" t="s">
        <v>5088</v>
      </c>
      <c r="Q1898" s="86"/>
      <c r="R1898" s="82">
        <v>0</v>
      </c>
      <c r="S1898" s="86">
        <v>815462</v>
      </c>
      <c r="T1898" s="83">
        <v>45777</v>
      </c>
      <c r="U1898" s="82">
        <v>100</v>
      </c>
      <c r="V1898" s="82">
        <v>6540</v>
      </c>
      <c r="W1898" s="82" t="s">
        <v>4961</v>
      </c>
      <c r="X1898" s="82">
        <v>412.18119999999999</v>
      </c>
      <c r="Y1898" s="86">
        <v>168059055.71000001</v>
      </c>
      <c r="Z1898" s="86"/>
      <c r="AA1898" s="82">
        <v>378.65</v>
      </c>
      <c r="AB1898" s="86">
        <v>-2.17</v>
      </c>
      <c r="AC1898" s="86">
        <v>151043948.94999999</v>
      </c>
      <c r="AD1898" s="86">
        <v>151043948.94999999</v>
      </c>
      <c r="AE1898" s="86">
        <v>0</v>
      </c>
      <c r="AF1898" s="86">
        <v>-17015106.760000002</v>
      </c>
      <c r="AG1898" s="86">
        <v>-13671712.560000001</v>
      </c>
      <c r="AH1898" s="86">
        <v>-3343394.2</v>
      </c>
      <c r="AI1898" s="86"/>
      <c r="AJ1898" s="86">
        <v>10880369968.34</v>
      </c>
      <c r="AK1898" s="82">
        <v>1.3882000000000001</v>
      </c>
      <c r="AL1898" s="82" t="s">
        <v>8672</v>
      </c>
      <c r="AM1898" s="82" t="s">
        <v>4979</v>
      </c>
      <c r="AN1898" s="82">
        <v>6593</v>
      </c>
      <c r="AO1898" s="82" t="s">
        <v>5049</v>
      </c>
      <c r="AP1898" s="82"/>
      <c r="AQ1898" s="83">
        <v>45503</v>
      </c>
      <c r="AR1898" s="83"/>
      <c r="AS1898" s="82">
        <v>0</v>
      </c>
      <c r="AT1898" s="82"/>
      <c r="AU1898" s="83">
        <v>45777</v>
      </c>
      <c r="AV1898" s="82" t="s">
        <v>4979</v>
      </c>
      <c r="AW1898" s="82">
        <v>2</v>
      </c>
      <c r="AX1898" s="83"/>
      <c r="AY1898" s="82" t="s">
        <v>4963</v>
      </c>
      <c r="AZ1898" s="82">
        <v>1</v>
      </c>
      <c r="BA1898" s="82"/>
      <c r="BB1898" s="82"/>
      <c r="BC1898" s="87"/>
      <c r="BD1898" s="87"/>
      <c r="BE1898" s="87"/>
      <c r="BF1898" s="87"/>
      <c r="BG1898" s="82" t="s">
        <v>4888</v>
      </c>
      <c r="BH1898" s="82" t="s">
        <v>8998</v>
      </c>
      <c r="BI1898" s="82"/>
      <c r="BJ1898" s="82"/>
      <c r="BK1898" s="82"/>
      <c r="BL1898" s="86">
        <v>151043948.94999999</v>
      </c>
      <c r="BM1898" s="82">
        <v>1.3882000000000001</v>
      </c>
      <c r="BN1898" s="82" t="s">
        <v>5011</v>
      </c>
      <c r="BO1898" s="82"/>
      <c r="BP1898" s="88"/>
      <c r="BQ1898" s="88"/>
      <c r="BR1898" s="88"/>
      <c r="BS1898" s="82"/>
      <c r="BT1898" s="85"/>
    </row>
    <row r="1899" spans="1:72" hidden="1">
      <c r="A1899" s="82" t="s">
        <v>5183</v>
      </c>
      <c r="B1899" s="82" t="s">
        <v>5184</v>
      </c>
      <c r="C1899" s="82" t="s">
        <v>3303</v>
      </c>
      <c r="D1899" s="82" t="s">
        <v>22120</v>
      </c>
      <c r="E1899" s="82" t="s">
        <v>22121</v>
      </c>
      <c r="F1899" s="82" t="s">
        <v>4978</v>
      </c>
      <c r="G1899" s="83"/>
      <c r="H1899" s="84">
        <v>844965</v>
      </c>
      <c r="I1899" s="85"/>
      <c r="J1899" s="82">
        <v>232.52</v>
      </c>
      <c r="K1899" s="86">
        <v>0</v>
      </c>
      <c r="L1899" s="82"/>
      <c r="M1899" s="82"/>
      <c r="N1899" s="82"/>
      <c r="O1899" s="82"/>
      <c r="P1899" s="82" t="s">
        <v>8617</v>
      </c>
      <c r="Q1899" s="86"/>
      <c r="R1899" s="82">
        <v>0</v>
      </c>
      <c r="S1899" s="86">
        <v>844965</v>
      </c>
      <c r="T1899" s="83">
        <v>45777</v>
      </c>
      <c r="U1899" s="82">
        <v>100</v>
      </c>
      <c r="V1899" s="82">
        <v>134252</v>
      </c>
      <c r="W1899" s="82" t="s">
        <v>4961</v>
      </c>
      <c r="X1899" s="82">
        <v>116.92319999999999</v>
      </c>
      <c r="Y1899" s="86">
        <v>98796018.260000005</v>
      </c>
      <c r="Z1899" s="86"/>
      <c r="AA1899" s="82">
        <v>231.11</v>
      </c>
      <c r="AB1899" s="86">
        <v>0.61</v>
      </c>
      <c r="AC1899" s="86">
        <v>196471261.80000001</v>
      </c>
      <c r="AD1899" s="86">
        <v>196471261.80000001</v>
      </c>
      <c r="AE1899" s="86">
        <v>0</v>
      </c>
      <c r="AF1899" s="86">
        <v>97675243.540000007</v>
      </c>
      <c r="AG1899" s="86">
        <v>96483842.890000001</v>
      </c>
      <c r="AH1899" s="86">
        <v>1191400.6499999999</v>
      </c>
      <c r="AI1899" s="86"/>
      <c r="AJ1899" s="86">
        <v>10880369968.34</v>
      </c>
      <c r="AK1899" s="82">
        <v>1.8057000000000001</v>
      </c>
      <c r="AL1899" s="82" t="s">
        <v>8618</v>
      </c>
      <c r="AM1899" s="82" t="s">
        <v>4979</v>
      </c>
      <c r="AN1899" s="82">
        <v>793412</v>
      </c>
      <c r="AO1899" s="82" t="s">
        <v>5010</v>
      </c>
      <c r="AP1899" s="82"/>
      <c r="AQ1899" s="83"/>
      <c r="AR1899" s="83"/>
      <c r="AS1899" s="82">
        <v>0</v>
      </c>
      <c r="AT1899" s="82"/>
      <c r="AU1899" s="83">
        <v>45777</v>
      </c>
      <c r="AV1899" s="82" t="s">
        <v>4979</v>
      </c>
      <c r="AW1899" s="82">
        <v>1</v>
      </c>
      <c r="AX1899" s="83"/>
      <c r="AY1899" s="82" t="s">
        <v>4963</v>
      </c>
      <c r="AZ1899" s="82">
        <v>1</v>
      </c>
      <c r="BA1899" s="82"/>
      <c r="BB1899" s="82"/>
      <c r="BC1899" s="87"/>
      <c r="BD1899" s="87"/>
      <c r="BE1899" s="87"/>
      <c r="BF1899" s="87"/>
      <c r="BG1899" s="82" t="s">
        <v>4888</v>
      </c>
      <c r="BH1899" s="82" t="s">
        <v>8998</v>
      </c>
      <c r="BI1899" s="82"/>
      <c r="BJ1899" s="82"/>
      <c r="BK1899" s="82"/>
      <c r="BL1899" s="86">
        <v>196471261.80000001</v>
      </c>
      <c r="BM1899" s="82">
        <v>1.8057000000000001</v>
      </c>
      <c r="BN1899" s="82" t="s">
        <v>5011</v>
      </c>
      <c r="BO1899" s="82"/>
      <c r="BP1899" s="88"/>
      <c r="BQ1899" s="88"/>
      <c r="BR1899" s="88"/>
      <c r="BS1899" s="82"/>
      <c r="BT1899" s="85"/>
    </row>
    <row r="1900" spans="1:72" hidden="1">
      <c r="A1900" s="82" t="s">
        <v>5183</v>
      </c>
      <c r="B1900" s="82" t="s">
        <v>5184</v>
      </c>
      <c r="C1900" s="82" t="s">
        <v>3426</v>
      </c>
      <c r="D1900" s="82" t="s">
        <v>3425</v>
      </c>
      <c r="E1900" s="82" t="s">
        <v>9636</v>
      </c>
      <c r="F1900" s="82" t="s">
        <v>4978</v>
      </c>
      <c r="G1900" s="83"/>
      <c r="H1900" s="84">
        <v>285361</v>
      </c>
      <c r="I1900" s="85"/>
      <c r="J1900" s="82">
        <v>492.75</v>
      </c>
      <c r="K1900" s="86">
        <v>0</v>
      </c>
      <c r="L1900" s="82"/>
      <c r="M1900" s="82"/>
      <c r="N1900" s="82"/>
      <c r="O1900" s="82"/>
      <c r="P1900" s="82" t="s">
        <v>5018</v>
      </c>
      <c r="Q1900" s="86"/>
      <c r="R1900" s="82">
        <v>0</v>
      </c>
      <c r="S1900" s="86">
        <v>2853610</v>
      </c>
      <c r="T1900" s="83">
        <v>45777</v>
      </c>
      <c r="U1900" s="82">
        <v>100</v>
      </c>
      <c r="V1900" s="82">
        <v>146554</v>
      </c>
      <c r="W1900" s="82" t="s">
        <v>4961</v>
      </c>
      <c r="X1900" s="82">
        <v>487.09870000000001</v>
      </c>
      <c r="Y1900" s="86">
        <v>138998976.94</v>
      </c>
      <c r="Z1900" s="86"/>
      <c r="AA1900" s="82">
        <v>499.3</v>
      </c>
      <c r="AB1900" s="86">
        <v>-1.31</v>
      </c>
      <c r="AC1900" s="86">
        <v>140611632.75</v>
      </c>
      <c r="AD1900" s="86">
        <v>140611632.75</v>
      </c>
      <c r="AE1900" s="86">
        <v>0</v>
      </c>
      <c r="AF1900" s="86">
        <v>1612655.81</v>
      </c>
      <c r="AG1900" s="86">
        <v>3481770.36</v>
      </c>
      <c r="AH1900" s="86">
        <v>-1869114.55</v>
      </c>
      <c r="AI1900" s="86"/>
      <c r="AJ1900" s="86">
        <v>10880369968.34</v>
      </c>
      <c r="AK1900" s="82">
        <v>1.2923</v>
      </c>
      <c r="AL1900" s="82" t="s">
        <v>9637</v>
      </c>
      <c r="AM1900" s="82" t="s">
        <v>4979</v>
      </c>
      <c r="AN1900" s="82">
        <v>795071</v>
      </c>
      <c r="AO1900" s="82" t="s">
        <v>4998</v>
      </c>
      <c r="AP1900" s="82"/>
      <c r="AQ1900" s="83"/>
      <c r="AR1900" s="83"/>
      <c r="AS1900" s="82">
        <v>0</v>
      </c>
      <c r="AT1900" s="82"/>
      <c r="AU1900" s="83">
        <v>45777</v>
      </c>
      <c r="AV1900" s="82" t="s">
        <v>4979</v>
      </c>
      <c r="AW1900" s="82">
        <v>10</v>
      </c>
      <c r="AX1900" s="83"/>
      <c r="AY1900" s="82" t="s">
        <v>4963</v>
      </c>
      <c r="AZ1900" s="82">
        <v>1</v>
      </c>
      <c r="BA1900" s="82"/>
      <c r="BB1900" s="82"/>
      <c r="BC1900" s="87"/>
      <c r="BD1900" s="87"/>
      <c r="BE1900" s="87"/>
      <c r="BF1900" s="87"/>
      <c r="BG1900" s="82" t="s">
        <v>4888</v>
      </c>
      <c r="BH1900" s="82" t="s">
        <v>8998</v>
      </c>
      <c r="BI1900" s="82"/>
      <c r="BJ1900" s="82"/>
      <c r="BK1900" s="82"/>
      <c r="BL1900" s="86">
        <v>140611632.75</v>
      </c>
      <c r="BM1900" s="82">
        <v>1.2923</v>
      </c>
      <c r="BN1900" s="82" t="s">
        <v>4998</v>
      </c>
      <c r="BO1900" s="82"/>
      <c r="BP1900" s="88"/>
      <c r="BQ1900" s="88"/>
      <c r="BR1900" s="88"/>
      <c r="BS1900" s="82"/>
      <c r="BT1900" s="85"/>
    </row>
    <row r="1901" spans="1:72" hidden="1">
      <c r="A1901" s="82" t="s">
        <v>5183</v>
      </c>
      <c r="B1901" s="82" t="s">
        <v>5184</v>
      </c>
      <c r="C1901" s="82" t="s">
        <v>1073</v>
      </c>
      <c r="D1901" s="82" t="s">
        <v>5327</v>
      </c>
      <c r="E1901" s="82" t="s">
        <v>8525</v>
      </c>
      <c r="F1901" s="82" t="s">
        <v>4978</v>
      </c>
      <c r="G1901" s="83"/>
      <c r="H1901" s="84">
        <v>80412</v>
      </c>
      <c r="I1901" s="85"/>
      <c r="J1901" s="82">
        <v>2737.5</v>
      </c>
      <c r="K1901" s="86">
        <v>0</v>
      </c>
      <c r="L1901" s="82"/>
      <c r="M1901" s="82"/>
      <c r="N1901" s="82"/>
      <c r="O1901" s="82"/>
      <c r="P1901" s="82" t="s">
        <v>5019</v>
      </c>
      <c r="Q1901" s="86"/>
      <c r="R1901" s="82">
        <v>0</v>
      </c>
      <c r="S1901" s="86">
        <v>160824</v>
      </c>
      <c r="T1901" s="83">
        <v>45777</v>
      </c>
      <c r="U1901" s="82">
        <v>100</v>
      </c>
      <c r="V1901" s="82">
        <v>6581</v>
      </c>
      <c r="W1901" s="82" t="s">
        <v>4961</v>
      </c>
      <c r="X1901" s="82">
        <v>1909.3616999999999</v>
      </c>
      <c r="Y1901" s="86">
        <v>153535593.41999999</v>
      </c>
      <c r="Z1901" s="86"/>
      <c r="AA1901" s="82">
        <v>2745.7</v>
      </c>
      <c r="AB1901" s="86">
        <v>-0.3</v>
      </c>
      <c r="AC1901" s="86">
        <v>220127850</v>
      </c>
      <c r="AD1901" s="86">
        <v>220127850</v>
      </c>
      <c r="AE1901" s="86">
        <v>0</v>
      </c>
      <c r="AF1901" s="86">
        <v>66592256.579999998</v>
      </c>
      <c r="AG1901" s="86">
        <v>67251634.980000004</v>
      </c>
      <c r="AH1901" s="86">
        <v>-659378.4</v>
      </c>
      <c r="AI1901" s="86"/>
      <c r="AJ1901" s="86">
        <v>10880369968.34</v>
      </c>
      <c r="AK1901" s="82">
        <v>2.0232000000000001</v>
      </c>
      <c r="AL1901" s="82" t="s">
        <v>8527</v>
      </c>
      <c r="AM1901" s="82" t="s">
        <v>4979</v>
      </c>
      <c r="AN1901" s="82">
        <v>6808</v>
      </c>
      <c r="AO1901" s="82" t="s">
        <v>5019</v>
      </c>
      <c r="AP1901" s="82"/>
      <c r="AQ1901" s="83">
        <v>45509</v>
      </c>
      <c r="AR1901" s="83"/>
      <c r="AS1901" s="82">
        <v>0</v>
      </c>
      <c r="AT1901" s="82"/>
      <c r="AU1901" s="83">
        <v>45777</v>
      </c>
      <c r="AV1901" s="82" t="s">
        <v>4979</v>
      </c>
      <c r="AW1901" s="82">
        <v>2</v>
      </c>
      <c r="AX1901" s="83"/>
      <c r="AY1901" s="82" t="s">
        <v>4963</v>
      </c>
      <c r="AZ1901" s="82">
        <v>1</v>
      </c>
      <c r="BA1901" s="82"/>
      <c r="BB1901" s="82"/>
      <c r="BC1901" s="87"/>
      <c r="BD1901" s="87"/>
      <c r="BE1901" s="87"/>
      <c r="BF1901" s="87"/>
      <c r="BG1901" s="82" t="s">
        <v>4888</v>
      </c>
      <c r="BH1901" s="82" t="s">
        <v>8998</v>
      </c>
      <c r="BI1901" s="82"/>
      <c r="BJ1901" s="82"/>
      <c r="BK1901" s="82"/>
      <c r="BL1901" s="86">
        <v>220127850</v>
      </c>
      <c r="BM1901" s="82">
        <v>2.0232000000000001</v>
      </c>
      <c r="BN1901" s="82" t="s">
        <v>5020</v>
      </c>
      <c r="BO1901" s="82"/>
      <c r="BP1901" s="88"/>
      <c r="BQ1901" s="88"/>
      <c r="BR1901" s="88"/>
      <c r="BS1901" s="82"/>
      <c r="BT1901" s="85"/>
    </row>
    <row r="1902" spans="1:72" hidden="1">
      <c r="A1902" s="82" t="s">
        <v>5183</v>
      </c>
      <c r="B1902" s="82" t="s">
        <v>5184</v>
      </c>
      <c r="C1902" s="82" t="s">
        <v>1158</v>
      </c>
      <c r="D1902" s="82" t="s">
        <v>3364</v>
      </c>
      <c r="E1902" s="82" t="s">
        <v>8528</v>
      </c>
      <c r="F1902" s="82" t="s">
        <v>4978</v>
      </c>
      <c r="G1902" s="83"/>
      <c r="H1902" s="84">
        <v>100139</v>
      </c>
      <c r="I1902" s="85"/>
      <c r="J1902" s="82">
        <v>1567.5</v>
      </c>
      <c r="K1902" s="86">
        <v>0</v>
      </c>
      <c r="L1902" s="82"/>
      <c r="M1902" s="82"/>
      <c r="N1902" s="82"/>
      <c r="O1902" s="82"/>
      <c r="P1902" s="82" t="s">
        <v>4981</v>
      </c>
      <c r="Q1902" s="86"/>
      <c r="R1902" s="82">
        <v>0</v>
      </c>
      <c r="S1902" s="86">
        <v>200278</v>
      </c>
      <c r="T1902" s="83">
        <v>45777</v>
      </c>
      <c r="U1902" s="82">
        <v>100</v>
      </c>
      <c r="V1902" s="82">
        <v>6592</v>
      </c>
      <c r="W1902" s="82" t="s">
        <v>4961</v>
      </c>
      <c r="X1902" s="82">
        <v>1103.55</v>
      </c>
      <c r="Y1902" s="86">
        <v>110508393.45</v>
      </c>
      <c r="Z1902" s="86"/>
      <c r="AA1902" s="82">
        <v>1569</v>
      </c>
      <c r="AB1902" s="86">
        <v>-0.1</v>
      </c>
      <c r="AC1902" s="86">
        <v>156967882.5</v>
      </c>
      <c r="AD1902" s="86">
        <v>156967882.5</v>
      </c>
      <c r="AE1902" s="86">
        <v>0</v>
      </c>
      <c r="AF1902" s="86">
        <v>46459489.049999997</v>
      </c>
      <c r="AG1902" s="86">
        <v>46609697.549999997</v>
      </c>
      <c r="AH1902" s="86">
        <v>-150208.5</v>
      </c>
      <c r="AI1902" s="86"/>
      <c r="AJ1902" s="86">
        <v>10880369968.34</v>
      </c>
      <c r="AK1902" s="82">
        <v>1.4427000000000001</v>
      </c>
      <c r="AL1902" s="82" t="s">
        <v>8529</v>
      </c>
      <c r="AM1902" s="82" t="s">
        <v>4979</v>
      </c>
      <c r="AN1902" s="82">
        <v>6883</v>
      </c>
      <c r="AO1902" s="82" t="s">
        <v>4982</v>
      </c>
      <c r="AP1902" s="82"/>
      <c r="AQ1902" s="83">
        <v>45772</v>
      </c>
      <c r="AR1902" s="83"/>
      <c r="AS1902" s="82">
        <v>0</v>
      </c>
      <c r="AT1902" s="82"/>
      <c r="AU1902" s="83">
        <v>45777</v>
      </c>
      <c r="AV1902" s="82" t="s">
        <v>4979</v>
      </c>
      <c r="AW1902" s="82">
        <v>2</v>
      </c>
      <c r="AX1902" s="83"/>
      <c r="AY1902" s="82" t="s">
        <v>4963</v>
      </c>
      <c r="AZ1902" s="82">
        <v>1</v>
      </c>
      <c r="BA1902" s="82"/>
      <c r="BB1902" s="82"/>
      <c r="BC1902" s="87"/>
      <c r="BD1902" s="87"/>
      <c r="BE1902" s="87"/>
      <c r="BF1902" s="87"/>
      <c r="BG1902" s="82" t="s">
        <v>4888</v>
      </c>
      <c r="BH1902" s="82" t="s">
        <v>8998</v>
      </c>
      <c r="BI1902" s="82"/>
      <c r="BJ1902" s="82"/>
      <c r="BK1902" s="82"/>
      <c r="BL1902" s="86">
        <v>156967882.5</v>
      </c>
      <c r="BM1902" s="82">
        <v>1.4427000000000001</v>
      </c>
      <c r="BN1902" s="82" t="s">
        <v>4983</v>
      </c>
      <c r="BO1902" s="82"/>
      <c r="BP1902" s="88"/>
      <c r="BQ1902" s="88"/>
      <c r="BR1902" s="88"/>
      <c r="BS1902" s="82"/>
      <c r="BT1902" s="85"/>
    </row>
    <row r="1903" spans="1:72" hidden="1">
      <c r="A1903" s="82" t="s">
        <v>5183</v>
      </c>
      <c r="B1903" s="82" t="s">
        <v>5184</v>
      </c>
      <c r="C1903" s="82" t="s">
        <v>1162</v>
      </c>
      <c r="D1903" s="82" t="s">
        <v>8326</v>
      </c>
      <c r="E1903" s="82" t="s">
        <v>8212</v>
      </c>
      <c r="F1903" s="82" t="s">
        <v>4978</v>
      </c>
      <c r="G1903" s="83"/>
      <c r="H1903" s="84">
        <v>458211</v>
      </c>
      <c r="I1903" s="85"/>
      <c r="J1903" s="82">
        <v>1925</v>
      </c>
      <c r="K1903" s="86">
        <v>0</v>
      </c>
      <c r="L1903" s="82"/>
      <c r="M1903" s="82"/>
      <c r="N1903" s="82"/>
      <c r="O1903" s="82"/>
      <c r="P1903" s="82" t="s">
        <v>4960</v>
      </c>
      <c r="Q1903" s="86"/>
      <c r="R1903" s="82">
        <v>0</v>
      </c>
      <c r="S1903" s="86">
        <v>458211</v>
      </c>
      <c r="T1903" s="83">
        <v>45777</v>
      </c>
      <c r="U1903" s="82">
        <v>100</v>
      </c>
      <c r="V1903" s="82">
        <v>6593</v>
      </c>
      <c r="W1903" s="82" t="s">
        <v>4961</v>
      </c>
      <c r="X1903" s="82">
        <v>1515.2887000000001</v>
      </c>
      <c r="Y1903" s="86">
        <v>694321938.41999996</v>
      </c>
      <c r="Z1903" s="86"/>
      <c r="AA1903" s="82">
        <v>1908.8</v>
      </c>
      <c r="AB1903" s="86">
        <v>0.85</v>
      </c>
      <c r="AC1903" s="86">
        <v>882056175</v>
      </c>
      <c r="AD1903" s="86">
        <v>882056175</v>
      </c>
      <c r="AE1903" s="86">
        <v>0</v>
      </c>
      <c r="AF1903" s="86">
        <v>187734236.58000001</v>
      </c>
      <c r="AG1903" s="86">
        <v>180311218.38</v>
      </c>
      <c r="AH1903" s="86">
        <v>7423018.2000000002</v>
      </c>
      <c r="AI1903" s="86"/>
      <c r="AJ1903" s="86">
        <v>10880369968.34</v>
      </c>
      <c r="AK1903" s="82">
        <v>8.1068999999999996</v>
      </c>
      <c r="AL1903" s="82" t="s">
        <v>8327</v>
      </c>
      <c r="AM1903" s="82" t="s">
        <v>4979</v>
      </c>
      <c r="AN1903" s="82">
        <v>6884</v>
      </c>
      <c r="AO1903" s="82" t="s">
        <v>4962</v>
      </c>
      <c r="AP1903" s="82"/>
      <c r="AQ1903" s="83">
        <v>45421</v>
      </c>
      <c r="AR1903" s="83"/>
      <c r="AS1903" s="82">
        <v>0</v>
      </c>
      <c r="AT1903" s="82"/>
      <c r="AU1903" s="83">
        <v>45777</v>
      </c>
      <c r="AV1903" s="82" t="s">
        <v>4979</v>
      </c>
      <c r="AW1903" s="82">
        <v>1</v>
      </c>
      <c r="AX1903" s="83"/>
      <c r="AY1903" s="82" t="s">
        <v>4963</v>
      </c>
      <c r="AZ1903" s="82">
        <v>1</v>
      </c>
      <c r="BA1903" s="82"/>
      <c r="BB1903" s="82"/>
      <c r="BC1903" s="87"/>
      <c r="BD1903" s="87"/>
      <c r="BE1903" s="87"/>
      <c r="BF1903" s="87"/>
      <c r="BG1903" s="82" t="s">
        <v>4888</v>
      </c>
      <c r="BH1903" s="82" t="s">
        <v>8998</v>
      </c>
      <c r="BI1903" s="82"/>
      <c r="BJ1903" s="82"/>
      <c r="BK1903" s="82"/>
      <c r="BL1903" s="86">
        <v>882056175</v>
      </c>
      <c r="BM1903" s="82">
        <v>8.1068999999999996</v>
      </c>
      <c r="BN1903" s="82" t="s">
        <v>4964</v>
      </c>
      <c r="BO1903" s="82"/>
      <c r="BP1903" s="88"/>
      <c r="BQ1903" s="88"/>
      <c r="BR1903" s="88"/>
      <c r="BS1903" s="82"/>
      <c r="BT1903" s="85"/>
    </row>
    <row r="1904" spans="1:72" hidden="1">
      <c r="A1904" s="82" t="s">
        <v>5183</v>
      </c>
      <c r="B1904" s="82" t="s">
        <v>5184</v>
      </c>
      <c r="C1904" s="82" t="s">
        <v>1208</v>
      </c>
      <c r="D1904" s="82" t="s">
        <v>5263</v>
      </c>
      <c r="E1904" s="82" t="s">
        <v>8328</v>
      </c>
      <c r="F1904" s="82" t="s">
        <v>4978</v>
      </c>
      <c r="G1904" s="83"/>
      <c r="H1904" s="84">
        <v>61576</v>
      </c>
      <c r="I1904" s="85"/>
      <c r="J1904" s="82">
        <v>2342.1</v>
      </c>
      <c r="K1904" s="86">
        <v>0</v>
      </c>
      <c r="L1904" s="82"/>
      <c r="M1904" s="82"/>
      <c r="N1904" s="82"/>
      <c r="O1904" s="82"/>
      <c r="P1904" s="82" t="s">
        <v>8329</v>
      </c>
      <c r="Q1904" s="86"/>
      <c r="R1904" s="82">
        <v>0</v>
      </c>
      <c r="S1904" s="86">
        <v>61576</v>
      </c>
      <c r="T1904" s="83">
        <v>45777</v>
      </c>
      <c r="U1904" s="82">
        <v>100</v>
      </c>
      <c r="V1904" s="82">
        <v>6607</v>
      </c>
      <c r="W1904" s="82" t="s">
        <v>4961</v>
      </c>
      <c r="X1904" s="82">
        <v>2557.3942000000002</v>
      </c>
      <c r="Y1904" s="86">
        <v>157474102.44</v>
      </c>
      <c r="Z1904" s="86"/>
      <c r="AA1904" s="82">
        <v>2321.6999999999998</v>
      </c>
      <c r="AB1904" s="86">
        <v>0.88</v>
      </c>
      <c r="AC1904" s="86">
        <v>144217149.59999999</v>
      </c>
      <c r="AD1904" s="86">
        <v>144217149.59999999</v>
      </c>
      <c r="AE1904" s="86">
        <v>0</v>
      </c>
      <c r="AF1904" s="86">
        <v>-13256952.84</v>
      </c>
      <c r="AG1904" s="86">
        <v>-14513103.24</v>
      </c>
      <c r="AH1904" s="86">
        <v>1256150.3999999999</v>
      </c>
      <c r="AI1904" s="86"/>
      <c r="AJ1904" s="86">
        <v>10880369968.34</v>
      </c>
      <c r="AK1904" s="82">
        <v>1.3254999999999999</v>
      </c>
      <c r="AL1904" s="82" t="s">
        <v>8330</v>
      </c>
      <c r="AM1904" s="82" t="s">
        <v>4979</v>
      </c>
      <c r="AN1904" s="82">
        <v>6926</v>
      </c>
      <c r="AO1904" s="82" t="s">
        <v>8329</v>
      </c>
      <c r="AP1904" s="82"/>
      <c r="AQ1904" s="83">
        <v>45601</v>
      </c>
      <c r="AR1904" s="83"/>
      <c r="AS1904" s="82">
        <v>0</v>
      </c>
      <c r="AT1904" s="82"/>
      <c r="AU1904" s="83">
        <v>45777</v>
      </c>
      <c r="AV1904" s="82" t="s">
        <v>4979</v>
      </c>
      <c r="AW1904" s="82">
        <v>1</v>
      </c>
      <c r="AX1904" s="83"/>
      <c r="AY1904" s="82" t="s">
        <v>4963</v>
      </c>
      <c r="AZ1904" s="82">
        <v>1</v>
      </c>
      <c r="BA1904" s="82"/>
      <c r="BB1904" s="82"/>
      <c r="BC1904" s="87"/>
      <c r="BD1904" s="87"/>
      <c r="BE1904" s="87"/>
      <c r="BF1904" s="87"/>
      <c r="BG1904" s="82" t="s">
        <v>4888</v>
      </c>
      <c r="BH1904" s="82" t="s">
        <v>8998</v>
      </c>
      <c r="BI1904" s="82"/>
      <c r="BJ1904" s="82"/>
      <c r="BK1904" s="82"/>
      <c r="BL1904" s="86">
        <v>144217149.59999999</v>
      </c>
      <c r="BM1904" s="82">
        <v>1.3254999999999999</v>
      </c>
      <c r="BN1904" s="82" t="s">
        <v>4980</v>
      </c>
      <c r="BO1904" s="82"/>
      <c r="BP1904" s="88"/>
      <c r="BQ1904" s="88"/>
      <c r="BR1904" s="88"/>
      <c r="BS1904" s="82"/>
      <c r="BT1904" s="85"/>
    </row>
    <row r="1905" spans="1:72" hidden="1">
      <c r="A1905" s="82" t="s">
        <v>5183</v>
      </c>
      <c r="B1905" s="82" t="s">
        <v>5184</v>
      </c>
      <c r="C1905" s="82" t="s">
        <v>1268</v>
      </c>
      <c r="D1905" s="82" t="s">
        <v>5255</v>
      </c>
      <c r="E1905" s="82" t="s">
        <v>8275</v>
      </c>
      <c r="F1905" s="82" t="s">
        <v>4978</v>
      </c>
      <c r="G1905" s="83"/>
      <c r="H1905" s="84">
        <v>680968</v>
      </c>
      <c r="I1905" s="85"/>
      <c r="J1905" s="82">
        <v>1427</v>
      </c>
      <c r="K1905" s="86">
        <v>0</v>
      </c>
      <c r="L1905" s="82"/>
      <c r="M1905" s="82"/>
      <c r="N1905" s="82"/>
      <c r="O1905" s="82"/>
      <c r="P1905" s="82" t="s">
        <v>4960</v>
      </c>
      <c r="Q1905" s="86"/>
      <c r="R1905" s="82">
        <v>0</v>
      </c>
      <c r="S1905" s="86">
        <v>1361936</v>
      </c>
      <c r="T1905" s="83">
        <v>45777</v>
      </c>
      <c r="U1905" s="82">
        <v>100</v>
      </c>
      <c r="V1905" s="82">
        <v>6616</v>
      </c>
      <c r="W1905" s="82" t="s">
        <v>4961</v>
      </c>
      <c r="X1905" s="82">
        <v>724.70910000000003</v>
      </c>
      <c r="Y1905" s="86">
        <v>493503673.25</v>
      </c>
      <c r="Z1905" s="86"/>
      <c r="AA1905" s="82">
        <v>1429.8</v>
      </c>
      <c r="AB1905" s="86">
        <v>-0.2</v>
      </c>
      <c r="AC1905" s="86">
        <v>971741336</v>
      </c>
      <c r="AD1905" s="86">
        <v>971741336</v>
      </c>
      <c r="AE1905" s="86">
        <v>0</v>
      </c>
      <c r="AF1905" s="86">
        <v>478237662.75</v>
      </c>
      <c r="AG1905" s="86">
        <v>480144373.14999998</v>
      </c>
      <c r="AH1905" s="86">
        <v>-1906710.4</v>
      </c>
      <c r="AI1905" s="86"/>
      <c r="AJ1905" s="86">
        <v>10880369968.34</v>
      </c>
      <c r="AK1905" s="82">
        <v>8.9311000000000007</v>
      </c>
      <c r="AL1905" s="82" t="s">
        <v>8331</v>
      </c>
      <c r="AM1905" s="82" t="s">
        <v>4979</v>
      </c>
      <c r="AN1905" s="82">
        <v>6960</v>
      </c>
      <c r="AO1905" s="82" t="s">
        <v>4962</v>
      </c>
      <c r="AP1905" s="82"/>
      <c r="AQ1905" s="83">
        <v>45513</v>
      </c>
      <c r="AR1905" s="83"/>
      <c r="AS1905" s="82">
        <v>0</v>
      </c>
      <c r="AT1905" s="82"/>
      <c r="AU1905" s="83">
        <v>45777</v>
      </c>
      <c r="AV1905" s="82" t="s">
        <v>4979</v>
      </c>
      <c r="AW1905" s="82">
        <v>2</v>
      </c>
      <c r="AX1905" s="83"/>
      <c r="AY1905" s="82" t="s">
        <v>4963</v>
      </c>
      <c r="AZ1905" s="82">
        <v>1</v>
      </c>
      <c r="BA1905" s="82"/>
      <c r="BB1905" s="82"/>
      <c r="BC1905" s="87"/>
      <c r="BD1905" s="87"/>
      <c r="BE1905" s="87"/>
      <c r="BF1905" s="87"/>
      <c r="BG1905" s="82" t="s">
        <v>4888</v>
      </c>
      <c r="BH1905" s="82" t="s">
        <v>8998</v>
      </c>
      <c r="BI1905" s="82"/>
      <c r="BJ1905" s="82"/>
      <c r="BK1905" s="82"/>
      <c r="BL1905" s="86">
        <v>971741336</v>
      </c>
      <c r="BM1905" s="82">
        <v>8.9311000000000007</v>
      </c>
      <c r="BN1905" s="82" t="s">
        <v>4964</v>
      </c>
      <c r="BO1905" s="82"/>
      <c r="BP1905" s="88"/>
      <c r="BQ1905" s="88"/>
      <c r="BR1905" s="88"/>
      <c r="BS1905" s="82"/>
      <c r="BT1905" s="85"/>
    </row>
    <row r="1906" spans="1:72" hidden="1">
      <c r="A1906" s="82" t="s">
        <v>5183</v>
      </c>
      <c r="B1906" s="82" t="s">
        <v>5184</v>
      </c>
      <c r="C1906" s="82" t="s">
        <v>1375</v>
      </c>
      <c r="D1906" s="82" t="s">
        <v>3361</v>
      </c>
      <c r="E1906" s="82" t="s">
        <v>8332</v>
      </c>
      <c r="F1906" s="82" t="s">
        <v>4978</v>
      </c>
      <c r="G1906" s="83"/>
      <c r="H1906" s="84">
        <v>151614</v>
      </c>
      <c r="I1906" s="85"/>
      <c r="J1906" s="82">
        <v>1500.1</v>
      </c>
      <c r="K1906" s="86">
        <v>0</v>
      </c>
      <c r="L1906" s="82"/>
      <c r="M1906" s="82"/>
      <c r="N1906" s="82"/>
      <c r="O1906" s="82"/>
      <c r="P1906" s="82" t="s">
        <v>4981</v>
      </c>
      <c r="Q1906" s="86"/>
      <c r="R1906" s="82">
        <v>0</v>
      </c>
      <c r="S1906" s="86">
        <v>758070</v>
      </c>
      <c r="T1906" s="83">
        <v>45777</v>
      </c>
      <c r="U1906" s="82">
        <v>100</v>
      </c>
      <c r="V1906" s="82">
        <v>6637</v>
      </c>
      <c r="W1906" s="82" t="s">
        <v>4961</v>
      </c>
      <c r="X1906" s="82">
        <v>1148.8996</v>
      </c>
      <c r="Y1906" s="86">
        <v>174189263.12</v>
      </c>
      <c r="Z1906" s="86"/>
      <c r="AA1906" s="82">
        <v>1497.5</v>
      </c>
      <c r="AB1906" s="86">
        <v>0.17</v>
      </c>
      <c r="AC1906" s="86">
        <v>227436161.40000001</v>
      </c>
      <c r="AD1906" s="86">
        <v>227436161.40000001</v>
      </c>
      <c r="AE1906" s="86">
        <v>0</v>
      </c>
      <c r="AF1906" s="86">
        <v>53246898.280000001</v>
      </c>
      <c r="AG1906" s="86">
        <v>52852701.880000003</v>
      </c>
      <c r="AH1906" s="86">
        <v>394196.4</v>
      </c>
      <c r="AI1906" s="86"/>
      <c r="AJ1906" s="86">
        <v>10880369968.34</v>
      </c>
      <c r="AK1906" s="82">
        <v>2.0903</v>
      </c>
      <c r="AL1906" s="82" t="s">
        <v>8333</v>
      </c>
      <c r="AM1906" s="82" t="s">
        <v>4979</v>
      </c>
      <c r="AN1906" s="82">
        <v>7079</v>
      </c>
      <c r="AO1906" s="82" t="s">
        <v>4982</v>
      </c>
      <c r="AP1906" s="82"/>
      <c r="AQ1906" s="83">
        <v>45593</v>
      </c>
      <c r="AR1906" s="83"/>
      <c r="AS1906" s="82">
        <v>0</v>
      </c>
      <c r="AT1906" s="82"/>
      <c r="AU1906" s="83">
        <v>45777</v>
      </c>
      <c r="AV1906" s="82" t="s">
        <v>4979</v>
      </c>
      <c r="AW1906" s="82">
        <v>5</v>
      </c>
      <c r="AX1906" s="83"/>
      <c r="AY1906" s="82" t="s">
        <v>4963</v>
      </c>
      <c r="AZ1906" s="82">
        <v>1</v>
      </c>
      <c r="BA1906" s="82"/>
      <c r="BB1906" s="82"/>
      <c r="BC1906" s="87"/>
      <c r="BD1906" s="87"/>
      <c r="BE1906" s="87"/>
      <c r="BF1906" s="87"/>
      <c r="BG1906" s="82" t="s">
        <v>4888</v>
      </c>
      <c r="BH1906" s="82" t="s">
        <v>8998</v>
      </c>
      <c r="BI1906" s="82"/>
      <c r="BJ1906" s="82"/>
      <c r="BK1906" s="82"/>
      <c r="BL1906" s="86">
        <v>227436161.40000001</v>
      </c>
      <c r="BM1906" s="82">
        <v>2.0903</v>
      </c>
      <c r="BN1906" s="82" t="s">
        <v>4983</v>
      </c>
      <c r="BO1906" s="82"/>
      <c r="BP1906" s="88"/>
      <c r="BQ1906" s="88"/>
      <c r="BR1906" s="88"/>
      <c r="BS1906" s="82"/>
      <c r="BT1906" s="85"/>
    </row>
    <row r="1907" spans="1:72" hidden="1">
      <c r="A1907" s="82" t="s">
        <v>5183</v>
      </c>
      <c r="B1907" s="82" t="s">
        <v>5184</v>
      </c>
      <c r="C1907" s="82" t="s">
        <v>1431</v>
      </c>
      <c r="D1907" s="82" t="s">
        <v>3362</v>
      </c>
      <c r="E1907" s="82" t="s">
        <v>8471</v>
      </c>
      <c r="F1907" s="82" t="s">
        <v>4978</v>
      </c>
      <c r="G1907" s="83"/>
      <c r="H1907" s="84">
        <v>408976</v>
      </c>
      <c r="I1907" s="85"/>
      <c r="J1907" s="82">
        <v>425.8</v>
      </c>
      <c r="K1907" s="86">
        <v>0</v>
      </c>
      <c r="L1907" s="82"/>
      <c r="M1907" s="82"/>
      <c r="N1907" s="82"/>
      <c r="O1907" s="82"/>
      <c r="P1907" s="82" t="s">
        <v>8329</v>
      </c>
      <c r="Q1907" s="86"/>
      <c r="R1907" s="82">
        <v>0</v>
      </c>
      <c r="S1907" s="86">
        <v>408976</v>
      </c>
      <c r="T1907" s="83">
        <v>45777</v>
      </c>
      <c r="U1907" s="82">
        <v>100</v>
      </c>
      <c r="V1907" s="82">
        <v>6614</v>
      </c>
      <c r="W1907" s="82" t="s">
        <v>4961</v>
      </c>
      <c r="X1907" s="82">
        <v>369.6651</v>
      </c>
      <c r="Y1907" s="86">
        <v>151184134.72999999</v>
      </c>
      <c r="Z1907" s="86"/>
      <c r="AA1907" s="82">
        <v>426</v>
      </c>
      <c r="AB1907" s="86">
        <v>-0.05</v>
      </c>
      <c r="AC1907" s="86">
        <v>174141980.80000001</v>
      </c>
      <c r="AD1907" s="86">
        <v>174141980.80000001</v>
      </c>
      <c r="AE1907" s="86">
        <v>0</v>
      </c>
      <c r="AF1907" s="86">
        <v>22957846.07</v>
      </c>
      <c r="AG1907" s="86">
        <v>23039641.27</v>
      </c>
      <c r="AH1907" s="86">
        <v>-81795.199999999997</v>
      </c>
      <c r="AI1907" s="86"/>
      <c r="AJ1907" s="86">
        <v>10880369968.34</v>
      </c>
      <c r="AK1907" s="82">
        <v>1.6005</v>
      </c>
      <c r="AL1907" s="82" t="s">
        <v>8472</v>
      </c>
      <c r="AM1907" s="82" t="s">
        <v>4979</v>
      </c>
      <c r="AN1907" s="82">
        <v>7110</v>
      </c>
      <c r="AO1907" s="82" t="s">
        <v>8329</v>
      </c>
      <c r="AP1907" s="82"/>
      <c r="AQ1907" s="83">
        <v>45699</v>
      </c>
      <c r="AR1907" s="83"/>
      <c r="AS1907" s="82">
        <v>0</v>
      </c>
      <c r="AT1907" s="82"/>
      <c r="AU1907" s="83">
        <v>45777</v>
      </c>
      <c r="AV1907" s="82" t="s">
        <v>4979</v>
      </c>
      <c r="AW1907" s="82">
        <v>1</v>
      </c>
      <c r="AX1907" s="83"/>
      <c r="AY1907" s="82" t="s">
        <v>4963</v>
      </c>
      <c r="AZ1907" s="82">
        <v>1</v>
      </c>
      <c r="BA1907" s="82"/>
      <c r="BB1907" s="82"/>
      <c r="BC1907" s="87"/>
      <c r="BD1907" s="87"/>
      <c r="BE1907" s="87"/>
      <c r="BF1907" s="87"/>
      <c r="BG1907" s="82" t="s">
        <v>4888</v>
      </c>
      <c r="BH1907" s="82" t="s">
        <v>8998</v>
      </c>
      <c r="BI1907" s="82"/>
      <c r="BJ1907" s="82"/>
      <c r="BK1907" s="82"/>
      <c r="BL1907" s="86">
        <v>174141980.80000001</v>
      </c>
      <c r="BM1907" s="82">
        <v>1.6005</v>
      </c>
      <c r="BN1907" s="82" t="s">
        <v>4980</v>
      </c>
      <c r="BO1907" s="82"/>
      <c r="BP1907" s="88"/>
      <c r="BQ1907" s="88"/>
      <c r="BR1907" s="88"/>
      <c r="BS1907" s="82"/>
      <c r="BT1907" s="85"/>
    </row>
    <row r="1908" spans="1:72" hidden="1">
      <c r="A1908" s="82" t="s">
        <v>5183</v>
      </c>
      <c r="B1908" s="82" t="s">
        <v>5184</v>
      </c>
      <c r="C1908" s="82" t="s">
        <v>1499</v>
      </c>
      <c r="D1908" s="82" t="s">
        <v>5793</v>
      </c>
      <c r="E1908" s="82" t="s">
        <v>9584</v>
      </c>
      <c r="F1908" s="82" t="s">
        <v>4978</v>
      </c>
      <c r="G1908" s="83"/>
      <c r="H1908" s="84">
        <v>191104</v>
      </c>
      <c r="I1908" s="85"/>
      <c r="J1908" s="82">
        <v>310.39999999999998</v>
      </c>
      <c r="K1908" s="86">
        <v>0</v>
      </c>
      <c r="L1908" s="82"/>
      <c r="M1908" s="82"/>
      <c r="N1908" s="82"/>
      <c r="O1908" s="82"/>
      <c r="P1908" s="82" t="s">
        <v>8707</v>
      </c>
      <c r="Q1908" s="86"/>
      <c r="R1908" s="82">
        <v>0</v>
      </c>
      <c r="S1908" s="86">
        <v>382208</v>
      </c>
      <c r="T1908" s="83">
        <v>45777</v>
      </c>
      <c r="U1908" s="82">
        <v>100</v>
      </c>
      <c r="V1908" s="82">
        <v>78882</v>
      </c>
      <c r="W1908" s="82" t="s">
        <v>4961</v>
      </c>
      <c r="X1908" s="82">
        <v>451.05930000000001</v>
      </c>
      <c r="Y1908" s="86">
        <v>86199231.640000001</v>
      </c>
      <c r="Z1908" s="86"/>
      <c r="AA1908" s="82">
        <v>307.60000000000002</v>
      </c>
      <c r="AB1908" s="86">
        <v>0.91</v>
      </c>
      <c r="AC1908" s="86">
        <v>59318681.600000001</v>
      </c>
      <c r="AD1908" s="86">
        <v>59318681.600000001</v>
      </c>
      <c r="AE1908" s="86">
        <v>0</v>
      </c>
      <c r="AF1908" s="86">
        <v>-26880550.039999999</v>
      </c>
      <c r="AG1908" s="86">
        <v>-27415641.239999998</v>
      </c>
      <c r="AH1908" s="86">
        <v>535091.19999999995</v>
      </c>
      <c r="AI1908" s="86"/>
      <c r="AJ1908" s="86">
        <v>10880369968.34</v>
      </c>
      <c r="AK1908" s="82">
        <v>0.54520000000000002</v>
      </c>
      <c r="AL1908" s="82" t="s">
        <v>9585</v>
      </c>
      <c r="AM1908" s="82" t="s">
        <v>4979</v>
      </c>
      <c r="AN1908" s="82">
        <v>7121</v>
      </c>
      <c r="AO1908" s="82" t="s">
        <v>5004</v>
      </c>
      <c r="AP1908" s="82"/>
      <c r="AQ1908" s="83">
        <v>45498</v>
      </c>
      <c r="AR1908" s="83"/>
      <c r="AS1908" s="82">
        <v>0</v>
      </c>
      <c r="AT1908" s="82"/>
      <c r="AU1908" s="83">
        <v>45777</v>
      </c>
      <c r="AV1908" s="82" t="s">
        <v>4979</v>
      </c>
      <c r="AW1908" s="82">
        <v>2</v>
      </c>
      <c r="AX1908" s="83"/>
      <c r="AY1908" s="82" t="s">
        <v>4963</v>
      </c>
      <c r="AZ1908" s="82">
        <v>1</v>
      </c>
      <c r="BA1908" s="82"/>
      <c r="BB1908" s="82"/>
      <c r="BC1908" s="87"/>
      <c r="BD1908" s="87"/>
      <c r="BE1908" s="87"/>
      <c r="BF1908" s="87"/>
      <c r="BG1908" s="82" t="s">
        <v>4888</v>
      </c>
      <c r="BH1908" s="82" t="s">
        <v>8998</v>
      </c>
      <c r="BI1908" s="82"/>
      <c r="BJ1908" s="82"/>
      <c r="BK1908" s="82"/>
      <c r="BL1908" s="86">
        <v>59318681.600000001</v>
      </c>
      <c r="BM1908" s="82">
        <v>0.54520000000000002</v>
      </c>
      <c r="BN1908" s="82" t="s">
        <v>4984</v>
      </c>
      <c r="BO1908" s="82"/>
      <c r="BP1908" s="88"/>
      <c r="BQ1908" s="88"/>
      <c r="BR1908" s="88"/>
      <c r="BS1908" s="82"/>
      <c r="BT1908" s="85"/>
    </row>
    <row r="1909" spans="1:72" hidden="1">
      <c r="A1909" s="82" t="s">
        <v>5183</v>
      </c>
      <c r="B1909" s="82" t="s">
        <v>5184</v>
      </c>
      <c r="C1909" s="82" t="s">
        <v>1618</v>
      </c>
      <c r="D1909" s="82" t="s">
        <v>5138</v>
      </c>
      <c r="E1909" s="82" t="s">
        <v>5139</v>
      </c>
      <c r="F1909" s="82" t="s">
        <v>4978</v>
      </c>
      <c r="G1909" s="83"/>
      <c r="H1909" s="84">
        <v>176098</v>
      </c>
      <c r="I1909" s="85"/>
      <c r="J1909" s="82">
        <v>746.5</v>
      </c>
      <c r="K1909" s="86">
        <v>0</v>
      </c>
      <c r="L1909" s="82"/>
      <c r="M1909" s="82"/>
      <c r="N1909" s="82"/>
      <c r="O1909" s="82"/>
      <c r="P1909" s="82" t="s">
        <v>5131</v>
      </c>
      <c r="Q1909" s="86"/>
      <c r="R1909" s="82">
        <v>0</v>
      </c>
      <c r="S1909" s="86">
        <v>352196</v>
      </c>
      <c r="T1909" s="83">
        <v>45777</v>
      </c>
      <c r="U1909" s="82">
        <v>100</v>
      </c>
      <c r="V1909" s="82">
        <v>24677</v>
      </c>
      <c r="W1909" s="82" t="s">
        <v>4961</v>
      </c>
      <c r="X1909" s="82">
        <v>540.87040000000002</v>
      </c>
      <c r="Y1909" s="86">
        <v>95246202.099999994</v>
      </c>
      <c r="Z1909" s="86"/>
      <c r="AA1909" s="82">
        <v>748.5</v>
      </c>
      <c r="AB1909" s="86">
        <v>-0.27</v>
      </c>
      <c r="AC1909" s="86">
        <v>131457157</v>
      </c>
      <c r="AD1909" s="86">
        <v>131457157</v>
      </c>
      <c r="AE1909" s="86">
        <v>0</v>
      </c>
      <c r="AF1909" s="86">
        <v>36210954.899999999</v>
      </c>
      <c r="AG1909" s="86">
        <v>36563150.899999999</v>
      </c>
      <c r="AH1909" s="86">
        <v>-352196</v>
      </c>
      <c r="AI1909" s="86"/>
      <c r="AJ1909" s="86">
        <v>10880369968.34</v>
      </c>
      <c r="AK1909" s="82">
        <v>1.2081999999999999</v>
      </c>
      <c r="AL1909" s="82" t="s">
        <v>5140</v>
      </c>
      <c r="AM1909" s="82" t="s">
        <v>4979</v>
      </c>
      <c r="AN1909" s="82">
        <v>7250</v>
      </c>
      <c r="AO1909" s="82" t="s">
        <v>5015</v>
      </c>
      <c r="AP1909" s="82"/>
      <c r="AQ1909" s="83">
        <v>45708</v>
      </c>
      <c r="AR1909" s="83"/>
      <c r="AS1909" s="82">
        <v>0</v>
      </c>
      <c r="AT1909" s="82"/>
      <c r="AU1909" s="83">
        <v>45777</v>
      </c>
      <c r="AV1909" s="82" t="s">
        <v>4979</v>
      </c>
      <c r="AW1909" s="82">
        <v>2</v>
      </c>
      <c r="AX1909" s="83"/>
      <c r="AY1909" s="82" t="s">
        <v>4963</v>
      </c>
      <c r="AZ1909" s="82">
        <v>1</v>
      </c>
      <c r="BA1909" s="82"/>
      <c r="BB1909" s="82"/>
      <c r="BC1909" s="87"/>
      <c r="BD1909" s="87"/>
      <c r="BE1909" s="87"/>
      <c r="BF1909" s="87"/>
      <c r="BG1909" s="82" t="s">
        <v>4888</v>
      </c>
      <c r="BH1909" s="82" t="s">
        <v>8998</v>
      </c>
      <c r="BI1909" s="82"/>
      <c r="BJ1909" s="82"/>
      <c r="BK1909" s="82"/>
      <c r="BL1909" s="86">
        <v>131457157</v>
      </c>
      <c r="BM1909" s="82">
        <v>1.2081999999999999</v>
      </c>
      <c r="BN1909" s="82" t="s">
        <v>5002</v>
      </c>
      <c r="BO1909" s="82"/>
      <c r="BP1909" s="88"/>
      <c r="BQ1909" s="88"/>
      <c r="BR1909" s="88"/>
      <c r="BS1909" s="82"/>
      <c r="BT1909" s="85"/>
    </row>
    <row r="1910" spans="1:72" hidden="1">
      <c r="A1910" s="82" t="s">
        <v>5183</v>
      </c>
      <c r="B1910" s="82" t="s">
        <v>5184</v>
      </c>
      <c r="C1910" s="82" t="s">
        <v>1639</v>
      </c>
      <c r="D1910" s="82" t="s">
        <v>8479</v>
      </c>
      <c r="E1910" s="82" t="s">
        <v>8277</v>
      </c>
      <c r="F1910" s="82" t="s">
        <v>4978</v>
      </c>
      <c r="G1910" s="83"/>
      <c r="H1910" s="84">
        <v>43348</v>
      </c>
      <c r="I1910" s="85"/>
      <c r="J1910" s="82">
        <v>2208.1</v>
      </c>
      <c r="K1910" s="86">
        <v>0</v>
      </c>
      <c r="L1910" s="82"/>
      <c r="M1910" s="82"/>
      <c r="N1910" s="82"/>
      <c r="O1910" s="82"/>
      <c r="P1910" s="82" t="s">
        <v>4960</v>
      </c>
      <c r="Q1910" s="86"/>
      <c r="R1910" s="82">
        <v>0</v>
      </c>
      <c r="S1910" s="86">
        <v>216740</v>
      </c>
      <c r="T1910" s="83">
        <v>45777</v>
      </c>
      <c r="U1910" s="82">
        <v>100</v>
      </c>
      <c r="V1910" s="82">
        <v>6665</v>
      </c>
      <c r="W1910" s="82" t="s">
        <v>4961</v>
      </c>
      <c r="X1910" s="82">
        <v>1737.3317999999999</v>
      </c>
      <c r="Y1910" s="86">
        <v>75309858.859999999</v>
      </c>
      <c r="Z1910" s="86"/>
      <c r="AA1910" s="82">
        <v>2205</v>
      </c>
      <c r="AB1910" s="86">
        <v>0.14000000000000001</v>
      </c>
      <c r="AC1910" s="86">
        <v>95716718.799999997</v>
      </c>
      <c r="AD1910" s="86">
        <v>95716718.799999997</v>
      </c>
      <c r="AE1910" s="86">
        <v>0</v>
      </c>
      <c r="AF1910" s="86">
        <v>20406859.940000001</v>
      </c>
      <c r="AG1910" s="86">
        <v>20272481.140000001</v>
      </c>
      <c r="AH1910" s="86">
        <v>134378.79999999999</v>
      </c>
      <c r="AI1910" s="86"/>
      <c r="AJ1910" s="86">
        <v>10880369968.34</v>
      </c>
      <c r="AK1910" s="82">
        <v>0.87970000000000004</v>
      </c>
      <c r="AL1910" s="82" t="s">
        <v>8480</v>
      </c>
      <c r="AM1910" s="82" t="s">
        <v>4979</v>
      </c>
      <c r="AN1910" s="82">
        <v>7263</v>
      </c>
      <c r="AO1910" s="82" t="s">
        <v>4962</v>
      </c>
      <c r="AP1910" s="82"/>
      <c r="AQ1910" s="83">
        <v>45491</v>
      </c>
      <c r="AR1910" s="83"/>
      <c r="AS1910" s="82">
        <v>0</v>
      </c>
      <c r="AT1910" s="82"/>
      <c r="AU1910" s="83">
        <v>45777</v>
      </c>
      <c r="AV1910" s="82" t="s">
        <v>4979</v>
      </c>
      <c r="AW1910" s="82">
        <v>5</v>
      </c>
      <c r="AX1910" s="83"/>
      <c r="AY1910" s="82" t="s">
        <v>4963</v>
      </c>
      <c r="AZ1910" s="82">
        <v>1</v>
      </c>
      <c r="BA1910" s="82"/>
      <c r="BB1910" s="82"/>
      <c r="BC1910" s="87"/>
      <c r="BD1910" s="87"/>
      <c r="BE1910" s="87"/>
      <c r="BF1910" s="87"/>
      <c r="BG1910" s="82" t="s">
        <v>4888</v>
      </c>
      <c r="BH1910" s="82" t="s">
        <v>8998</v>
      </c>
      <c r="BI1910" s="82"/>
      <c r="BJ1910" s="82"/>
      <c r="BK1910" s="82"/>
      <c r="BL1910" s="86">
        <v>95716718.799999997</v>
      </c>
      <c r="BM1910" s="82">
        <v>0.87970000000000004</v>
      </c>
      <c r="BN1910" s="82" t="s">
        <v>4964</v>
      </c>
      <c r="BO1910" s="82"/>
      <c r="BP1910" s="88"/>
      <c r="BQ1910" s="88"/>
      <c r="BR1910" s="88"/>
      <c r="BS1910" s="82"/>
      <c r="BT1910" s="85"/>
    </row>
    <row r="1911" spans="1:72" hidden="1">
      <c r="A1911" s="82" t="s">
        <v>5183</v>
      </c>
      <c r="B1911" s="82" t="s">
        <v>5184</v>
      </c>
      <c r="C1911" s="82" t="s">
        <v>1738</v>
      </c>
      <c r="D1911" s="82" t="s">
        <v>5266</v>
      </c>
      <c r="E1911" s="82" t="s">
        <v>8378</v>
      </c>
      <c r="F1911" s="82" t="s">
        <v>4978</v>
      </c>
      <c r="G1911" s="83"/>
      <c r="H1911" s="84">
        <v>68942</v>
      </c>
      <c r="I1911" s="85"/>
      <c r="J1911" s="82">
        <v>3341</v>
      </c>
      <c r="K1911" s="86">
        <v>0</v>
      </c>
      <c r="L1911" s="82"/>
      <c r="M1911" s="82"/>
      <c r="N1911" s="82"/>
      <c r="O1911" s="82"/>
      <c r="P1911" s="82" t="s">
        <v>4987</v>
      </c>
      <c r="Q1911" s="86"/>
      <c r="R1911" s="82">
        <v>0</v>
      </c>
      <c r="S1911" s="86">
        <v>137884</v>
      </c>
      <c r="T1911" s="83">
        <v>45777</v>
      </c>
      <c r="U1911" s="82">
        <v>100</v>
      </c>
      <c r="V1911" s="82">
        <v>6671</v>
      </c>
      <c r="W1911" s="82" t="s">
        <v>4961</v>
      </c>
      <c r="X1911" s="82">
        <v>2649.55</v>
      </c>
      <c r="Y1911" s="86">
        <v>182665276.09999999</v>
      </c>
      <c r="Z1911" s="86"/>
      <c r="AA1911" s="82">
        <v>3322.3</v>
      </c>
      <c r="AB1911" s="86">
        <v>0.56000000000000005</v>
      </c>
      <c r="AC1911" s="86">
        <v>230335222</v>
      </c>
      <c r="AD1911" s="86">
        <v>230335222</v>
      </c>
      <c r="AE1911" s="86">
        <v>0</v>
      </c>
      <c r="AF1911" s="86">
        <v>47669945.899999999</v>
      </c>
      <c r="AG1911" s="86">
        <v>46380730.5</v>
      </c>
      <c r="AH1911" s="86">
        <v>1289215.3999999999</v>
      </c>
      <c r="AI1911" s="86"/>
      <c r="AJ1911" s="86">
        <v>10880369968.34</v>
      </c>
      <c r="AK1911" s="82">
        <v>2.117</v>
      </c>
      <c r="AL1911" s="82" t="s">
        <v>8481</v>
      </c>
      <c r="AM1911" s="82" t="s">
        <v>4979</v>
      </c>
      <c r="AN1911" s="82">
        <v>7306</v>
      </c>
      <c r="AO1911" s="82" t="s">
        <v>4988</v>
      </c>
      <c r="AP1911" s="82"/>
      <c r="AQ1911" s="83">
        <v>45462</v>
      </c>
      <c r="AR1911" s="83"/>
      <c r="AS1911" s="82">
        <v>0</v>
      </c>
      <c r="AT1911" s="82"/>
      <c r="AU1911" s="83">
        <v>45777</v>
      </c>
      <c r="AV1911" s="82" t="s">
        <v>4979</v>
      </c>
      <c r="AW1911" s="82">
        <v>2</v>
      </c>
      <c r="AX1911" s="83"/>
      <c r="AY1911" s="82" t="s">
        <v>4963</v>
      </c>
      <c r="AZ1911" s="82">
        <v>1</v>
      </c>
      <c r="BA1911" s="82"/>
      <c r="BB1911" s="82"/>
      <c r="BC1911" s="87"/>
      <c r="BD1911" s="87"/>
      <c r="BE1911" s="87"/>
      <c r="BF1911" s="87"/>
      <c r="BG1911" s="82" t="s">
        <v>4888</v>
      </c>
      <c r="BH1911" s="82" t="s">
        <v>8998</v>
      </c>
      <c r="BI1911" s="82"/>
      <c r="BJ1911" s="82"/>
      <c r="BK1911" s="82"/>
      <c r="BL1911" s="86">
        <v>230335222</v>
      </c>
      <c r="BM1911" s="82">
        <v>2.117</v>
      </c>
      <c r="BN1911" s="82" t="s">
        <v>4988</v>
      </c>
      <c r="BO1911" s="82"/>
      <c r="BP1911" s="88"/>
      <c r="BQ1911" s="88"/>
      <c r="BR1911" s="88"/>
      <c r="BS1911" s="82"/>
      <c r="BT1911" s="85"/>
    </row>
    <row r="1912" spans="1:72" hidden="1">
      <c r="A1912" s="82" t="s">
        <v>5183</v>
      </c>
      <c r="B1912" s="82" t="s">
        <v>5184</v>
      </c>
      <c r="C1912" s="82" t="s">
        <v>1743</v>
      </c>
      <c r="D1912" s="82" t="s">
        <v>5321</v>
      </c>
      <c r="E1912" s="82" t="s">
        <v>8334</v>
      </c>
      <c r="F1912" s="82" t="s">
        <v>4978</v>
      </c>
      <c r="G1912" s="83"/>
      <c r="H1912" s="84">
        <v>20771</v>
      </c>
      <c r="I1912" s="85"/>
      <c r="J1912" s="82">
        <v>4586.5</v>
      </c>
      <c r="K1912" s="86">
        <v>0</v>
      </c>
      <c r="L1912" s="82"/>
      <c r="M1912" s="82"/>
      <c r="N1912" s="82"/>
      <c r="O1912" s="82"/>
      <c r="P1912" s="82" t="s">
        <v>4981</v>
      </c>
      <c r="Q1912" s="86"/>
      <c r="R1912" s="82">
        <v>0</v>
      </c>
      <c r="S1912" s="86">
        <v>20771</v>
      </c>
      <c r="T1912" s="83">
        <v>45777</v>
      </c>
      <c r="U1912" s="82">
        <v>100</v>
      </c>
      <c r="V1912" s="82">
        <v>68333</v>
      </c>
      <c r="W1912" s="82" t="s">
        <v>4961</v>
      </c>
      <c r="X1912" s="82">
        <v>4866.0950000000003</v>
      </c>
      <c r="Y1912" s="86">
        <v>101073660</v>
      </c>
      <c r="Z1912" s="86"/>
      <c r="AA1912" s="82">
        <v>4598.1000000000004</v>
      </c>
      <c r="AB1912" s="86">
        <v>-0.25</v>
      </c>
      <c r="AC1912" s="86">
        <v>95266191.5</v>
      </c>
      <c r="AD1912" s="86">
        <v>95266191.5</v>
      </c>
      <c r="AE1912" s="86">
        <v>0</v>
      </c>
      <c r="AF1912" s="86">
        <v>-5807468.5</v>
      </c>
      <c r="AG1912" s="86">
        <v>-5566524.9000000004</v>
      </c>
      <c r="AH1912" s="86">
        <v>-240943.6</v>
      </c>
      <c r="AI1912" s="86"/>
      <c r="AJ1912" s="86">
        <v>10880369968.34</v>
      </c>
      <c r="AK1912" s="82">
        <v>0.87560000000000004</v>
      </c>
      <c r="AL1912" s="82" t="s">
        <v>8335</v>
      </c>
      <c r="AM1912" s="82" t="s">
        <v>4979</v>
      </c>
      <c r="AN1912" s="82">
        <v>778239</v>
      </c>
      <c r="AO1912" s="82" t="s">
        <v>4982</v>
      </c>
      <c r="AP1912" s="82"/>
      <c r="AQ1912" s="83">
        <v>45589</v>
      </c>
      <c r="AR1912" s="83"/>
      <c r="AS1912" s="82">
        <v>0</v>
      </c>
      <c r="AT1912" s="82"/>
      <c r="AU1912" s="83">
        <v>45777</v>
      </c>
      <c r="AV1912" s="82" t="s">
        <v>4979</v>
      </c>
      <c r="AW1912" s="82">
        <v>1</v>
      </c>
      <c r="AX1912" s="83"/>
      <c r="AY1912" s="82" t="s">
        <v>4963</v>
      </c>
      <c r="AZ1912" s="82">
        <v>1</v>
      </c>
      <c r="BA1912" s="82"/>
      <c r="BB1912" s="82"/>
      <c r="BC1912" s="87"/>
      <c r="BD1912" s="87"/>
      <c r="BE1912" s="87"/>
      <c r="BF1912" s="87"/>
      <c r="BG1912" s="82" t="s">
        <v>4888</v>
      </c>
      <c r="BH1912" s="82" t="s">
        <v>8998</v>
      </c>
      <c r="BI1912" s="82"/>
      <c r="BJ1912" s="82"/>
      <c r="BK1912" s="82"/>
      <c r="BL1912" s="86">
        <v>95266191.5</v>
      </c>
      <c r="BM1912" s="82">
        <v>0.87560000000000004</v>
      </c>
      <c r="BN1912" s="82" t="s">
        <v>4983</v>
      </c>
      <c r="BO1912" s="82"/>
      <c r="BP1912" s="88"/>
      <c r="BQ1912" s="88"/>
      <c r="BR1912" s="88"/>
      <c r="BS1912" s="82"/>
      <c r="BT1912" s="85"/>
    </row>
    <row r="1913" spans="1:72" hidden="1">
      <c r="A1913" s="82" t="s">
        <v>5183</v>
      </c>
      <c r="B1913" s="82" t="s">
        <v>5184</v>
      </c>
      <c r="C1913" s="82" t="s">
        <v>1761</v>
      </c>
      <c r="D1913" s="82" t="s">
        <v>5302</v>
      </c>
      <c r="E1913" s="82" t="s">
        <v>8336</v>
      </c>
      <c r="F1913" s="82" t="s">
        <v>4978</v>
      </c>
      <c r="G1913" s="83"/>
      <c r="H1913" s="84">
        <v>68341</v>
      </c>
      <c r="I1913" s="85"/>
      <c r="J1913" s="82">
        <v>2928.8</v>
      </c>
      <c r="K1913" s="86">
        <v>0</v>
      </c>
      <c r="L1913" s="82"/>
      <c r="M1913" s="82"/>
      <c r="N1913" s="82"/>
      <c r="O1913" s="82"/>
      <c r="P1913" s="82" t="s">
        <v>8337</v>
      </c>
      <c r="Q1913" s="86"/>
      <c r="R1913" s="82">
        <v>0</v>
      </c>
      <c r="S1913" s="86">
        <v>341705</v>
      </c>
      <c r="T1913" s="83">
        <v>45777</v>
      </c>
      <c r="U1913" s="82">
        <v>100</v>
      </c>
      <c r="V1913" s="82">
        <v>6678</v>
      </c>
      <c r="W1913" s="82" t="s">
        <v>4961</v>
      </c>
      <c r="X1913" s="82">
        <v>1057.3041000000001</v>
      </c>
      <c r="Y1913" s="86">
        <v>72257216.150000006</v>
      </c>
      <c r="Z1913" s="86"/>
      <c r="AA1913" s="82">
        <v>2909.6</v>
      </c>
      <c r="AB1913" s="86">
        <v>0.66</v>
      </c>
      <c r="AC1913" s="86">
        <v>200157120.80000001</v>
      </c>
      <c r="AD1913" s="86">
        <v>200157120.80000001</v>
      </c>
      <c r="AE1913" s="86">
        <v>0</v>
      </c>
      <c r="AF1913" s="86">
        <v>127899904.65000001</v>
      </c>
      <c r="AG1913" s="86">
        <v>126587757.45</v>
      </c>
      <c r="AH1913" s="86">
        <v>1312147.2</v>
      </c>
      <c r="AI1913" s="86"/>
      <c r="AJ1913" s="86">
        <v>10880369968.34</v>
      </c>
      <c r="AK1913" s="82">
        <v>1.8395999999999999</v>
      </c>
      <c r="AL1913" s="82" t="s">
        <v>8338</v>
      </c>
      <c r="AM1913" s="82" t="s">
        <v>4979</v>
      </c>
      <c r="AN1913" s="82">
        <v>7362</v>
      </c>
      <c r="AO1913" s="82" t="s">
        <v>8339</v>
      </c>
      <c r="AP1913" s="82"/>
      <c r="AQ1913" s="83">
        <v>45477</v>
      </c>
      <c r="AR1913" s="83"/>
      <c r="AS1913" s="82">
        <v>0</v>
      </c>
      <c r="AT1913" s="82"/>
      <c r="AU1913" s="83">
        <v>45777</v>
      </c>
      <c r="AV1913" s="82" t="s">
        <v>4979</v>
      </c>
      <c r="AW1913" s="82">
        <v>5</v>
      </c>
      <c r="AX1913" s="83"/>
      <c r="AY1913" s="82" t="s">
        <v>4963</v>
      </c>
      <c r="AZ1913" s="82">
        <v>1</v>
      </c>
      <c r="BA1913" s="82"/>
      <c r="BB1913" s="82"/>
      <c r="BC1913" s="87"/>
      <c r="BD1913" s="87"/>
      <c r="BE1913" s="87"/>
      <c r="BF1913" s="87"/>
      <c r="BG1913" s="82" t="s">
        <v>4888</v>
      </c>
      <c r="BH1913" s="82" t="s">
        <v>8998</v>
      </c>
      <c r="BI1913" s="82"/>
      <c r="BJ1913" s="82"/>
      <c r="BK1913" s="82"/>
      <c r="BL1913" s="86">
        <v>200157120.80000001</v>
      </c>
      <c r="BM1913" s="82">
        <v>1.8395999999999999</v>
      </c>
      <c r="BN1913" s="82" t="s">
        <v>4984</v>
      </c>
      <c r="BO1913" s="82"/>
      <c r="BP1913" s="88"/>
      <c r="BQ1913" s="88"/>
      <c r="BR1913" s="88"/>
      <c r="BS1913" s="82"/>
      <c r="BT1913" s="85"/>
    </row>
    <row r="1914" spans="1:72" hidden="1">
      <c r="A1914" s="82" t="s">
        <v>5183</v>
      </c>
      <c r="B1914" s="82" t="s">
        <v>5184</v>
      </c>
      <c r="C1914" s="82" t="s">
        <v>1814</v>
      </c>
      <c r="D1914" s="82" t="s">
        <v>8546</v>
      </c>
      <c r="E1914" s="82" t="s">
        <v>8547</v>
      </c>
      <c r="F1914" s="82" t="s">
        <v>4978</v>
      </c>
      <c r="G1914" s="83"/>
      <c r="H1914" s="84">
        <v>48195</v>
      </c>
      <c r="I1914" s="85"/>
      <c r="J1914" s="82">
        <v>2465.3000000000002</v>
      </c>
      <c r="K1914" s="86">
        <v>0</v>
      </c>
      <c r="L1914" s="82"/>
      <c r="M1914" s="82"/>
      <c r="N1914" s="82"/>
      <c r="O1914" s="82"/>
      <c r="P1914" s="82" t="s">
        <v>4999</v>
      </c>
      <c r="Q1914" s="86"/>
      <c r="R1914" s="82">
        <v>0</v>
      </c>
      <c r="S1914" s="86">
        <v>48195</v>
      </c>
      <c r="T1914" s="83">
        <v>45777</v>
      </c>
      <c r="U1914" s="82">
        <v>100</v>
      </c>
      <c r="V1914" s="82">
        <v>157332</v>
      </c>
      <c r="W1914" s="82" t="s">
        <v>4961</v>
      </c>
      <c r="X1914" s="82">
        <v>2137.7894000000001</v>
      </c>
      <c r="Y1914" s="86">
        <v>103030759.47</v>
      </c>
      <c r="Z1914" s="86"/>
      <c r="AA1914" s="82">
        <v>2556.9</v>
      </c>
      <c r="AB1914" s="86">
        <v>-3.58</v>
      </c>
      <c r="AC1914" s="86">
        <v>118815133.5</v>
      </c>
      <c r="AD1914" s="86">
        <v>118815133.5</v>
      </c>
      <c r="AE1914" s="86">
        <v>0</v>
      </c>
      <c r="AF1914" s="86">
        <v>15784374.029999999</v>
      </c>
      <c r="AG1914" s="86">
        <v>20199036.030000001</v>
      </c>
      <c r="AH1914" s="86">
        <v>-4414662</v>
      </c>
      <c r="AI1914" s="86"/>
      <c r="AJ1914" s="86">
        <v>10880369968.34</v>
      </c>
      <c r="AK1914" s="82">
        <v>1.0920000000000001</v>
      </c>
      <c r="AL1914" s="82" t="s">
        <v>8548</v>
      </c>
      <c r="AM1914" s="82" t="s">
        <v>4979</v>
      </c>
      <c r="AN1914" s="82">
        <v>796810</v>
      </c>
      <c r="AO1914" s="82" t="s">
        <v>5000</v>
      </c>
      <c r="AP1914" s="82"/>
      <c r="AQ1914" s="83"/>
      <c r="AR1914" s="83"/>
      <c r="AS1914" s="82">
        <v>0</v>
      </c>
      <c r="AT1914" s="82"/>
      <c r="AU1914" s="83">
        <v>45777</v>
      </c>
      <c r="AV1914" s="82" t="s">
        <v>4979</v>
      </c>
      <c r="AW1914" s="82">
        <v>1</v>
      </c>
      <c r="AX1914" s="83"/>
      <c r="AY1914" s="82" t="s">
        <v>4963</v>
      </c>
      <c r="AZ1914" s="82">
        <v>1</v>
      </c>
      <c r="BA1914" s="82"/>
      <c r="BB1914" s="82"/>
      <c r="BC1914" s="87"/>
      <c r="BD1914" s="87"/>
      <c r="BE1914" s="87"/>
      <c r="BF1914" s="87"/>
      <c r="BG1914" s="82" t="s">
        <v>4888</v>
      </c>
      <c r="BH1914" s="82" t="s">
        <v>8998</v>
      </c>
      <c r="BI1914" s="82"/>
      <c r="BJ1914" s="82"/>
      <c r="BK1914" s="82"/>
      <c r="BL1914" s="86">
        <v>118815133.5</v>
      </c>
      <c r="BM1914" s="82">
        <v>1.0920000000000001</v>
      </c>
      <c r="BN1914" s="82" t="s">
        <v>4997</v>
      </c>
      <c r="BO1914" s="82"/>
      <c r="BP1914" s="88"/>
      <c r="BQ1914" s="88"/>
      <c r="BR1914" s="88"/>
      <c r="BS1914" s="82"/>
      <c r="BT1914" s="85"/>
    </row>
    <row r="1915" spans="1:72" hidden="1">
      <c r="A1915" s="82" t="s">
        <v>5183</v>
      </c>
      <c r="B1915" s="82" t="s">
        <v>5184</v>
      </c>
      <c r="C1915" s="82" t="s">
        <v>1835</v>
      </c>
      <c r="D1915" s="82" t="s">
        <v>5274</v>
      </c>
      <c r="E1915" s="82" t="s">
        <v>8549</v>
      </c>
      <c r="F1915" s="82" t="s">
        <v>4978</v>
      </c>
      <c r="G1915" s="83"/>
      <c r="H1915" s="84">
        <v>15074</v>
      </c>
      <c r="I1915" s="85"/>
      <c r="J1915" s="82">
        <v>12257</v>
      </c>
      <c r="K1915" s="86">
        <v>0</v>
      </c>
      <c r="L1915" s="82"/>
      <c r="M1915" s="82"/>
      <c r="N1915" s="82"/>
      <c r="O1915" s="82"/>
      <c r="P1915" s="82" t="s">
        <v>8337</v>
      </c>
      <c r="Q1915" s="86"/>
      <c r="R1915" s="82">
        <v>0</v>
      </c>
      <c r="S1915" s="86">
        <v>75370</v>
      </c>
      <c r="T1915" s="83">
        <v>45777</v>
      </c>
      <c r="U1915" s="82">
        <v>100</v>
      </c>
      <c r="V1915" s="82">
        <v>6683</v>
      </c>
      <c r="W1915" s="82" t="s">
        <v>4961</v>
      </c>
      <c r="X1915" s="82">
        <v>8218.0668000000005</v>
      </c>
      <c r="Y1915" s="86">
        <v>123879138.41</v>
      </c>
      <c r="Z1915" s="86"/>
      <c r="AA1915" s="82">
        <v>11841</v>
      </c>
      <c r="AB1915" s="86">
        <v>3.51</v>
      </c>
      <c r="AC1915" s="86">
        <v>184762018</v>
      </c>
      <c r="AD1915" s="86">
        <v>184762018</v>
      </c>
      <c r="AE1915" s="86">
        <v>0</v>
      </c>
      <c r="AF1915" s="86">
        <v>60882879.590000004</v>
      </c>
      <c r="AG1915" s="86">
        <v>54612095.590000004</v>
      </c>
      <c r="AH1915" s="86">
        <v>6270784</v>
      </c>
      <c r="AI1915" s="86"/>
      <c r="AJ1915" s="86">
        <v>10880369968.34</v>
      </c>
      <c r="AK1915" s="82">
        <v>1.6980999999999999</v>
      </c>
      <c r="AL1915" s="82" t="s">
        <v>8550</v>
      </c>
      <c r="AM1915" s="82" t="s">
        <v>4979</v>
      </c>
      <c r="AN1915" s="82">
        <v>7395</v>
      </c>
      <c r="AO1915" s="82" t="s">
        <v>8339</v>
      </c>
      <c r="AP1915" s="82"/>
      <c r="AQ1915" s="83">
        <v>45505</v>
      </c>
      <c r="AR1915" s="83"/>
      <c r="AS1915" s="82">
        <v>0</v>
      </c>
      <c r="AT1915" s="82"/>
      <c r="AU1915" s="83">
        <v>45777</v>
      </c>
      <c r="AV1915" s="82" t="s">
        <v>4979</v>
      </c>
      <c r="AW1915" s="82">
        <v>5</v>
      </c>
      <c r="AX1915" s="83"/>
      <c r="AY1915" s="82" t="s">
        <v>4963</v>
      </c>
      <c r="AZ1915" s="82">
        <v>1</v>
      </c>
      <c r="BA1915" s="82"/>
      <c r="BB1915" s="82"/>
      <c r="BC1915" s="87"/>
      <c r="BD1915" s="87"/>
      <c r="BE1915" s="87"/>
      <c r="BF1915" s="87"/>
      <c r="BG1915" s="82" t="s">
        <v>4888</v>
      </c>
      <c r="BH1915" s="82" t="s">
        <v>8998</v>
      </c>
      <c r="BI1915" s="82"/>
      <c r="BJ1915" s="82"/>
      <c r="BK1915" s="82"/>
      <c r="BL1915" s="86">
        <v>184762018</v>
      </c>
      <c r="BM1915" s="82">
        <v>1.6980999999999999</v>
      </c>
      <c r="BN1915" s="82" t="s">
        <v>4984</v>
      </c>
      <c r="BO1915" s="82"/>
      <c r="BP1915" s="88"/>
      <c r="BQ1915" s="88"/>
      <c r="BR1915" s="88"/>
      <c r="BS1915" s="82"/>
      <c r="BT1915" s="85"/>
    </row>
    <row r="1916" spans="1:72" hidden="1">
      <c r="A1916" s="82" t="s">
        <v>5183</v>
      </c>
      <c r="B1916" s="82" t="s">
        <v>5184</v>
      </c>
      <c r="C1916" s="82" t="s">
        <v>1882</v>
      </c>
      <c r="D1916" s="82" t="s">
        <v>3400</v>
      </c>
      <c r="E1916" s="82" t="s">
        <v>8736</v>
      </c>
      <c r="F1916" s="82" t="s">
        <v>4978</v>
      </c>
      <c r="G1916" s="83"/>
      <c r="H1916" s="84">
        <v>104713</v>
      </c>
      <c r="I1916" s="85"/>
      <c r="J1916" s="82">
        <v>1070</v>
      </c>
      <c r="K1916" s="86">
        <v>0</v>
      </c>
      <c r="L1916" s="82"/>
      <c r="M1916" s="82"/>
      <c r="N1916" s="82"/>
      <c r="O1916" s="82"/>
      <c r="P1916" s="82" t="s">
        <v>5102</v>
      </c>
      <c r="Q1916" s="86"/>
      <c r="R1916" s="82">
        <v>0</v>
      </c>
      <c r="S1916" s="86">
        <v>523565</v>
      </c>
      <c r="T1916" s="83">
        <v>45777</v>
      </c>
      <c r="U1916" s="82">
        <v>100</v>
      </c>
      <c r="V1916" s="82">
        <v>138950</v>
      </c>
      <c r="W1916" s="82" t="s">
        <v>4961</v>
      </c>
      <c r="X1916" s="82">
        <v>742.86239999999998</v>
      </c>
      <c r="Y1916" s="86">
        <v>77787347.530000001</v>
      </c>
      <c r="Z1916" s="86"/>
      <c r="AA1916" s="82">
        <v>1065.2</v>
      </c>
      <c r="AB1916" s="86">
        <v>0.45</v>
      </c>
      <c r="AC1916" s="86">
        <v>112042910</v>
      </c>
      <c r="AD1916" s="86">
        <v>112042910</v>
      </c>
      <c r="AE1916" s="86">
        <v>0</v>
      </c>
      <c r="AF1916" s="86">
        <v>34255562.469999999</v>
      </c>
      <c r="AG1916" s="86">
        <v>33752940.07</v>
      </c>
      <c r="AH1916" s="86">
        <v>502622.4</v>
      </c>
      <c r="AI1916" s="86"/>
      <c r="AJ1916" s="86">
        <v>10880369968.34</v>
      </c>
      <c r="AK1916" s="82">
        <v>1.0298</v>
      </c>
      <c r="AL1916" s="82" t="s">
        <v>8737</v>
      </c>
      <c r="AM1916" s="82" t="s">
        <v>4979</v>
      </c>
      <c r="AN1916" s="82">
        <v>794161</v>
      </c>
      <c r="AO1916" s="82" t="s">
        <v>4998</v>
      </c>
      <c r="AP1916" s="82"/>
      <c r="AQ1916" s="83">
        <v>45722</v>
      </c>
      <c r="AR1916" s="83"/>
      <c r="AS1916" s="82">
        <v>0</v>
      </c>
      <c r="AT1916" s="82"/>
      <c r="AU1916" s="83">
        <v>45777</v>
      </c>
      <c r="AV1916" s="82" t="s">
        <v>4979</v>
      </c>
      <c r="AW1916" s="82">
        <v>5</v>
      </c>
      <c r="AX1916" s="83"/>
      <c r="AY1916" s="82" t="s">
        <v>4963</v>
      </c>
      <c r="AZ1916" s="82">
        <v>1</v>
      </c>
      <c r="BA1916" s="82"/>
      <c r="BB1916" s="82"/>
      <c r="BC1916" s="87"/>
      <c r="BD1916" s="87"/>
      <c r="BE1916" s="87"/>
      <c r="BF1916" s="87"/>
      <c r="BG1916" s="82" t="s">
        <v>4888</v>
      </c>
      <c r="BH1916" s="82" t="s">
        <v>8998</v>
      </c>
      <c r="BI1916" s="82"/>
      <c r="BJ1916" s="82"/>
      <c r="BK1916" s="82"/>
      <c r="BL1916" s="86">
        <v>112042910</v>
      </c>
      <c r="BM1916" s="82">
        <v>1.0298</v>
      </c>
      <c r="BN1916" s="82" t="s">
        <v>4998</v>
      </c>
      <c r="BO1916" s="82"/>
      <c r="BP1916" s="88"/>
      <c r="BQ1916" s="88"/>
      <c r="BR1916" s="88"/>
      <c r="BS1916" s="82"/>
      <c r="BT1916" s="85"/>
    </row>
    <row r="1917" spans="1:72" hidden="1">
      <c r="A1917" s="82" t="s">
        <v>5183</v>
      </c>
      <c r="B1917" s="82" t="s">
        <v>5184</v>
      </c>
      <c r="C1917" s="82" t="s">
        <v>402</v>
      </c>
      <c r="D1917" s="82" t="s">
        <v>8999</v>
      </c>
      <c r="E1917" s="82" t="s">
        <v>9000</v>
      </c>
      <c r="F1917" s="82" t="s">
        <v>4978</v>
      </c>
      <c r="G1917" s="83"/>
      <c r="H1917" s="84">
        <v>84096</v>
      </c>
      <c r="I1917" s="85"/>
      <c r="J1917" s="82">
        <v>1490.3</v>
      </c>
      <c r="K1917" s="86">
        <v>0</v>
      </c>
      <c r="L1917" s="82"/>
      <c r="M1917" s="82"/>
      <c r="N1917" s="82"/>
      <c r="O1917" s="82"/>
      <c r="P1917" s="82" t="s">
        <v>4985</v>
      </c>
      <c r="Q1917" s="86"/>
      <c r="R1917" s="82">
        <v>0</v>
      </c>
      <c r="S1917" s="86">
        <v>840960</v>
      </c>
      <c r="T1917" s="83">
        <v>45777</v>
      </c>
      <c r="U1917" s="82">
        <v>100</v>
      </c>
      <c r="V1917" s="82">
        <v>127997</v>
      </c>
      <c r="W1917" s="82" t="s">
        <v>4961</v>
      </c>
      <c r="X1917" s="82">
        <v>605.79660000000001</v>
      </c>
      <c r="Y1917" s="86">
        <v>50945068.049999997</v>
      </c>
      <c r="Z1917" s="86"/>
      <c r="AA1917" s="82">
        <v>1519.9</v>
      </c>
      <c r="AB1917" s="86">
        <v>-1.95</v>
      </c>
      <c r="AC1917" s="86">
        <v>125328268.8</v>
      </c>
      <c r="AD1917" s="86">
        <v>125328268.8</v>
      </c>
      <c r="AE1917" s="86">
        <v>0</v>
      </c>
      <c r="AF1917" s="86">
        <v>74383200.75</v>
      </c>
      <c r="AG1917" s="86">
        <v>76872442.349999994</v>
      </c>
      <c r="AH1917" s="86">
        <v>-2489241.6000000001</v>
      </c>
      <c r="AI1917" s="86"/>
      <c r="AJ1917" s="86">
        <v>10880369968.34</v>
      </c>
      <c r="AK1917" s="82">
        <v>1.1518999999999999</v>
      </c>
      <c r="AL1917" s="82" t="s">
        <v>9001</v>
      </c>
      <c r="AM1917" s="82" t="s">
        <v>4979</v>
      </c>
      <c r="AN1917" s="82">
        <v>792087</v>
      </c>
      <c r="AO1917" s="82" t="s">
        <v>4986</v>
      </c>
      <c r="AP1917" s="82"/>
      <c r="AQ1917" s="83">
        <v>45702</v>
      </c>
      <c r="AR1917" s="83"/>
      <c r="AS1917" s="82">
        <v>0</v>
      </c>
      <c r="AT1917" s="82"/>
      <c r="AU1917" s="83">
        <v>45777</v>
      </c>
      <c r="AV1917" s="82" t="s">
        <v>4979</v>
      </c>
      <c r="AW1917" s="82">
        <v>10</v>
      </c>
      <c r="AX1917" s="83"/>
      <c r="AY1917" s="82" t="s">
        <v>4963</v>
      </c>
      <c r="AZ1917" s="82">
        <v>1</v>
      </c>
      <c r="BA1917" s="82"/>
      <c r="BB1917" s="82"/>
      <c r="BC1917" s="87"/>
      <c r="BD1917" s="87"/>
      <c r="BE1917" s="87"/>
      <c r="BF1917" s="87"/>
      <c r="BG1917" s="82" t="s">
        <v>4888</v>
      </c>
      <c r="BH1917" s="82" t="s">
        <v>8998</v>
      </c>
      <c r="BI1917" s="82"/>
      <c r="BJ1917" s="82"/>
      <c r="BK1917" s="82"/>
      <c r="BL1917" s="86">
        <v>125328268.8</v>
      </c>
      <c r="BM1917" s="82">
        <v>1.1518999999999999</v>
      </c>
      <c r="BN1917" s="82" t="s">
        <v>4980</v>
      </c>
      <c r="BO1917" s="82"/>
      <c r="BP1917" s="88"/>
      <c r="BQ1917" s="88"/>
      <c r="BR1917" s="88"/>
      <c r="BS1917" s="82"/>
      <c r="BT1917" s="85"/>
    </row>
    <row r="1918" spans="1:72" hidden="1">
      <c r="A1918" s="82" t="s">
        <v>5183</v>
      </c>
      <c r="B1918" s="82" t="s">
        <v>5184</v>
      </c>
      <c r="C1918" s="82" t="s">
        <v>2007</v>
      </c>
      <c r="D1918" s="82" t="s">
        <v>5147</v>
      </c>
      <c r="E1918" s="82" t="s">
        <v>3355</v>
      </c>
      <c r="F1918" s="82" t="s">
        <v>4978</v>
      </c>
      <c r="G1918" s="83"/>
      <c r="H1918" s="84">
        <v>33124</v>
      </c>
      <c r="I1918" s="85"/>
      <c r="J1918" s="82">
        <v>4521.6000000000004</v>
      </c>
      <c r="K1918" s="86">
        <v>0</v>
      </c>
      <c r="L1918" s="82"/>
      <c r="M1918" s="82"/>
      <c r="N1918" s="82"/>
      <c r="O1918" s="82"/>
      <c r="P1918" s="82" t="s">
        <v>4992</v>
      </c>
      <c r="Q1918" s="86"/>
      <c r="R1918" s="82">
        <v>0</v>
      </c>
      <c r="S1918" s="86">
        <v>66248</v>
      </c>
      <c r="T1918" s="83">
        <v>45777</v>
      </c>
      <c r="U1918" s="82">
        <v>100</v>
      </c>
      <c r="V1918" s="82">
        <v>51367</v>
      </c>
      <c r="W1918" s="82" t="s">
        <v>4961</v>
      </c>
      <c r="X1918" s="82">
        <v>3999.3622</v>
      </c>
      <c r="Y1918" s="86">
        <v>132474874.47</v>
      </c>
      <c r="Z1918" s="86"/>
      <c r="AA1918" s="82">
        <v>4513</v>
      </c>
      <c r="AB1918" s="86">
        <v>0.19</v>
      </c>
      <c r="AC1918" s="86">
        <v>149773478.40000001</v>
      </c>
      <c r="AD1918" s="86">
        <v>149773478.40000001</v>
      </c>
      <c r="AE1918" s="86">
        <v>0</v>
      </c>
      <c r="AF1918" s="86">
        <v>17298603.93</v>
      </c>
      <c r="AG1918" s="86">
        <v>17013737.530000001</v>
      </c>
      <c r="AH1918" s="86">
        <v>284866.40000000002</v>
      </c>
      <c r="AI1918" s="86"/>
      <c r="AJ1918" s="86">
        <v>10880369968.34</v>
      </c>
      <c r="AK1918" s="82">
        <v>1.3765000000000001</v>
      </c>
      <c r="AL1918" s="82" t="s">
        <v>5149</v>
      </c>
      <c r="AM1918" s="82" t="s">
        <v>4979</v>
      </c>
      <c r="AN1918" s="82">
        <v>772790</v>
      </c>
      <c r="AO1918" s="82" t="s">
        <v>4993</v>
      </c>
      <c r="AP1918" s="82"/>
      <c r="AQ1918" s="83">
        <v>45602</v>
      </c>
      <c r="AR1918" s="83"/>
      <c r="AS1918" s="82">
        <v>0</v>
      </c>
      <c r="AT1918" s="82"/>
      <c r="AU1918" s="83">
        <v>45777</v>
      </c>
      <c r="AV1918" s="82" t="s">
        <v>4979</v>
      </c>
      <c r="AW1918" s="82">
        <v>2</v>
      </c>
      <c r="AX1918" s="83"/>
      <c r="AY1918" s="82" t="s">
        <v>4963</v>
      </c>
      <c r="AZ1918" s="82">
        <v>1</v>
      </c>
      <c r="BA1918" s="82"/>
      <c r="BB1918" s="82"/>
      <c r="BC1918" s="87"/>
      <c r="BD1918" s="87"/>
      <c r="BE1918" s="87"/>
      <c r="BF1918" s="87"/>
      <c r="BG1918" s="82" t="s">
        <v>4888</v>
      </c>
      <c r="BH1918" s="82" t="s">
        <v>8998</v>
      </c>
      <c r="BI1918" s="82"/>
      <c r="BJ1918" s="82"/>
      <c r="BK1918" s="82"/>
      <c r="BL1918" s="86">
        <v>149773478.40000001</v>
      </c>
      <c r="BM1918" s="82">
        <v>1.3765000000000001</v>
      </c>
      <c r="BN1918" s="82" t="s">
        <v>4994</v>
      </c>
      <c r="BO1918" s="82"/>
      <c r="BP1918" s="88"/>
      <c r="BQ1918" s="88"/>
      <c r="BR1918" s="88"/>
      <c r="BS1918" s="82"/>
      <c r="BT1918" s="85"/>
    </row>
    <row r="1919" spans="1:72" hidden="1">
      <c r="A1919" s="82" t="s">
        <v>5183</v>
      </c>
      <c r="B1919" s="82" t="s">
        <v>5184</v>
      </c>
      <c r="C1919" s="82" t="s">
        <v>2042</v>
      </c>
      <c r="D1919" s="82" t="s">
        <v>5300</v>
      </c>
      <c r="E1919" s="82" t="s">
        <v>8340</v>
      </c>
      <c r="F1919" s="82" t="s">
        <v>4978</v>
      </c>
      <c r="G1919" s="83"/>
      <c r="H1919" s="84">
        <v>51686</v>
      </c>
      <c r="I1919" s="85"/>
      <c r="J1919" s="82">
        <v>2388.1999999999998</v>
      </c>
      <c r="K1919" s="86">
        <v>0</v>
      </c>
      <c r="L1919" s="82"/>
      <c r="M1919" s="82"/>
      <c r="N1919" s="82"/>
      <c r="O1919" s="82"/>
      <c r="P1919" s="82" t="s">
        <v>4985</v>
      </c>
      <c r="Q1919" s="86"/>
      <c r="R1919" s="82">
        <v>0</v>
      </c>
      <c r="S1919" s="86">
        <v>51686</v>
      </c>
      <c r="T1919" s="83">
        <v>45777</v>
      </c>
      <c r="U1919" s="82">
        <v>100</v>
      </c>
      <c r="V1919" s="82">
        <v>165364</v>
      </c>
      <c r="W1919" s="82" t="s">
        <v>4961</v>
      </c>
      <c r="X1919" s="82">
        <v>2248.09</v>
      </c>
      <c r="Y1919" s="86">
        <v>116194779.73999999</v>
      </c>
      <c r="Z1919" s="86"/>
      <c r="AA1919" s="82">
        <v>2387.5</v>
      </c>
      <c r="AB1919" s="86">
        <v>0.03</v>
      </c>
      <c r="AC1919" s="86">
        <v>123436505.2</v>
      </c>
      <c r="AD1919" s="86">
        <v>123436505.2</v>
      </c>
      <c r="AE1919" s="86">
        <v>0</v>
      </c>
      <c r="AF1919" s="86">
        <v>7241725.46</v>
      </c>
      <c r="AG1919" s="86">
        <v>7205545.2599999998</v>
      </c>
      <c r="AH1919" s="86">
        <v>36180.199999999997</v>
      </c>
      <c r="AI1919" s="86"/>
      <c r="AJ1919" s="86">
        <v>10880369968.34</v>
      </c>
      <c r="AK1919" s="82">
        <v>1.1345000000000001</v>
      </c>
      <c r="AL1919" s="82" t="s">
        <v>8341</v>
      </c>
      <c r="AM1919" s="82" t="s">
        <v>4979</v>
      </c>
      <c r="AN1919" s="82">
        <v>7530</v>
      </c>
      <c r="AO1919" s="82" t="s">
        <v>4986</v>
      </c>
      <c r="AP1919" s="82"/>
      <c r="AQ1919" s="83">
        <v>45694</v>
      </c>
      <c r="AR1919" s="83"/>
      <c r="AS1919" s="82">
        <v>0</v>
      </c>
      <c r="AT1919" s="82"/>
      <c r="AU1919" s="83">
        <v>45777</v>
      </c>
      <c r="AV1919" s="82" t="s">
        <v>4979</v>
      </c>
      <c r="AW1919" s="82">
        <v>1</v>
      </c>
      <c r="AX1919" s="83"/>
      <c r="AY1919" s="82" t="s">
        <v>4963</v>
      </c>
      <c r="AZ1919" s="82">
        <v>1</v>
      </c>
      <c r="BA1919" s="82"/>
      <c r="BB1919" s="82"/>
      <c r="BC1919" s="87"/>
      <c r="BD1919" s="87"/>
      <c r="BE1919" s="87"/>
      <c r="BF1919" s="87"/>
      <c r="BG1919" s="82" t="s">
        <v>4888</v>
      </c>
      <c r="BH1919" s="82" t="s">
        <v>8998</v>
      </c>
      <c r="BI1919" s="82"/>
      <c r="BJ1919" s="82"/>
      <c r="BK1919" s="82"/>
      <c r="BL1919" s="86">
        <v>123436505.2</v>
      </c>
      <c r="BM1919" s="82">
        <v>1.1345000000000001</v>
      </c>
      <c r="BN1919" s="82" t="s">
        <v>4980</v>
      </c>
      <c r="BO1919" s="82"/>
      <c r="BP1919" s="88"/>
      <c r="BQ1919" s="88"/>
      <c r="BR1919" s="88"/>
      <c r="BS1919" s="82"/>
      <c r="BT1919" s="85"/>
    </row>
    <row r="1920" spans="1:72" hidden="1">
      <c r="A1920" s="82" t="s">
        <v>5183</v>
      </c>
      <c r="B1920" s="82" t="s">
        <v>5184</v>
      </c>
      <c r="C1920" s="82" t="s">
        <v>2251</v>
      </c>
      <c r="D1920" s="82" t="s">
        <v>5459</v>
      </c>
      <c r="E1920" s="82" t="s">
        <v>8556</v>
      </c>
      <c r="F1920" s="82" t="s">
        <v>4978</v>
      </c>
      <c r="G1920" s="83"/>
      <c r="H1920" s="84">
        <v>54004</v>
      </c>
      <c r="I1920" s="85"/>
      <c r="J1920" s="82">
        <v>3640.2</v>
      </c>
      <c r="K1920" s="86">
        <v>0</v>
      </c>
      <c r="L1920" s="82"/>
      <c r="M1920" s="82"/>
      <c r="N1920" s="82"/>
      <c r="O1920" s="82"/>
      <c r="P1920" s="82" t="s">
        <v>8557</v>
      </c>
      <c r="Q1920" s="86"/>
      <c r="R1920" s="82">
        <v>0</v>
      </c>
      <c r="S1920" s="86">
        <v>54004</v>
      </c>
      <c r="T1920" s="83">
        <v>45777</v>
      </c>
      <c r="U1920" s="82">
        <v>100</v>
      </c>
      <c r="V1920" s="82">
        <v>26675</v>
      </c>
      <c r="W1920" s="82" t="s">
        <v>4961</v>
      </c>
      <c r="X1920" s="82">
        <v>3517.7918</v>
      </c>
      <c r="Y1920" s="86">
        <v>189974826.06999999</v>
      </c>
      <c r="Z1920" s="86"/>
      <c r="AA1920" s="82">
        <v>3647.7</v>
      </c>
      <c r="AB1920" s="86">
        <v>-0.21</v>
      </c>
      <c r="AC1920" s="86">
        <v>196585360.80000001</v>
      </c>
      <c r="AD1920" s="86">
        <v>196585360.80000001</v>
      </c>
      <c r="AE1920" s="86">
        <v>0</v>
      </c>
      <c r="AF1920" s="86">
        <v>6610534.7300000004</v>
      </c>
      <c r="AG1920" s="86">
        <v>7015564.7300000004</v>
      </c>
      <c r="AH1920" s="86">
        <v>-405030</v>
      </c>
      <c r="AI1920" s="86"/>
      <c r="AJ1920" s="86">
        <v>10880369968.34</v>
      </c>
      <c r="AK1920" s="82">
        <v>1.8068</v>
      </c>
      <c r="AL1920" s="82" t="s">
        <v>8558</v>
      </c>
      <c r="AM1920" s="82" t="s">
        <v>4979</v>
      </c>
      <c r="AN1920" s="82">
        <v>7683</v>
      </c>
      <c r="AO1920" s="82" t="s">
        <v>5023</v>
      </c>
      <c r="AP1920" s="82"/>
      <c r="AQ1920" s="83">
        <v>45701</v>
      </c>
      <c r="AR1920" s="83"/>
      <c r="AS1920" s="82">
        <v>0</v>
      </c>
      <c r="AT1920" s="82"/>
      <c r="AU1920" s="83">
        <v>45777</v>
      </c>
      <c r="AV1920" s="82" t="s">
        <v>4979</v>
      </c>
      <c r="AW1920" s="82">
        <v>1</v>
      </c>
      <c r="AX1920" s="83"/>
      <c r="AY1920" s="82" t="s">
        <v>4963</v>
      </c>
      <c r="AZ1920" s="82">
        <v>1</v>
      </c>
      <c r="BA1920" s="82"/>
      <c r="BB1920" s="82"/>
      <c r="BC1920" s="87"/>
      <c r="BD1920" s="87"/>
      <c r="BE1920" s="87"/>
      <c r="BF1920" s="87"/>
      <c r="BG1920" s="82" t="s">
        <v>4888</v>
      </c>
      <c r="BH1920" s="82" t="s">
        <v>8998</v>
      </c>
      <c r="BI1920" s="82"/>
      <c r="BJ1920" s="82"/>
      <c r="BK1920" s="82"/>
      <c r="BL1920" s="86">
        <v>196585360.80000001</v>
      </c>
      <c r="BM1920" s="82">
        <v>1.8068</v>
      </c>
      <c r="BN1920" s="82" t="s">
        <v>4994</v>
      </c>
      <c r="BO1920" s="82"/>
      <c r="BP1920" s="88"/>
      <c r="BQ1920" s="88"/>
      <c r="BR1920" s="88"/>
      <c r="BS1920" s="82"/>
      <c r="BT1920" s="85"/>
    </row>
    <row r="1921" spans="1:72" hidden="1">
      <c r="A1921" s="82" t="s">
        <v>5183</v>
      </c>
      <c r="B1921" s="82" t="s">
        <v>5184</v>
      </c>
      <c r="C1921" s="82" t="s">
        <v>2300</v>
      </c>
      <c r="D1921" s="82" t="s">
        <v>5024</v>
      </c>
      <c r="E1921" s="82" t="s">
        <v>5025</v>
      </c>
      <c r="F1921" s="82" t="s">
        <v>4978</v>
      </c>
      <c r="G1921" s="83"/>
      <c r="H1921" s="84">
        <v>348759</v>
      </c>
      <c r="I1921" s="85"/>
      <c r="J1921" s="82">
        <v>211.05</v>
      </c>
      <c r="K1921" s="86">
        <v>0</v>
      </c>
      <c r="L1921" s="82"/>
      <c r="M1921" s="82"/>
      <c r="N1921" s="82"/>
      <c r="O1921" s="82"/>
      <c r="P1921" s="82" t="s">
        <v>4999</v>
      </c>
      <c r="Q1921" s="86"/>
      <c r="R1921" s="82">
        <v>0</v>
      </c>
      <c r="S1921" s="86">
        <v>3487590</v>
      </c>
      <c r="T1921" s="83">
        <v>45777</v>
      </c>
      <c r="U1921" s="82">
        <v>100</v>
      </c>
      <c r="V1921" s="82">
        <v>148424</v>
      </c>
      <c r="W1921" s="82" t="s">
        <v>4961</v>
      </c>
      <c r="X1921" s="82">
        <v>172.46289999999999</v>
      </c>
      <c r="Y1921" s="86">
        <v>60147975.689999998</v>
      </c>
      <c r="Z1921" s="86"/>
      <c r="AA1921" s="82">
        <v>211.96</v>
      </c>
      <c r="AB1921" s="86">
        <v>-0.43</v>
      </c>
      <c r="AC1921" s="86">
        <v>73605586.950000003</v>
      </c>
      <c r="AD1921" s="86">
        <v>73605586.950000003</v>
      </c>
      <c r="AE1921" s="86">
        <v>0</v>
      </c>
      <c r="AF1921" s="86">
        <v>13457611.26</v>
      </c>
      <c r="AG1921" s="86">
        <v>13774981.949999999</v>
      </c>
      <c r="AH1921" s="86">
        <v>-317370.69</v>
      </c>
      <c r="AI1921" s="86"/>
      <c r="AJ1921" s="86">
        <v>10880369968.34</v>
      </c>
      <c r="AK1921" s="82">
        <v>0.67649999999999999</v>
      </c>
      <c r="AL1921" s="82" t="s">
        <v>5026</v>
      </c>
      <c r="AM1921" s="82" t="s">
        <v>4979</v>
      </c>
      <c r="AN1921" s="82">
        <v>795338</v>
      </c>
      <c r="AO1921" s="82" t="s">
        <v>5000</v>
      </c>
      <c r="AP1921" s="82"/>
      <c r="AQ1921" s="83"/>
      <c r="AR1921" s="83"/>
      <c r="AS1921" s="82">
        <v>0</v>
      </c>
      <c r="AT1921" s="82"/>
      <c r="AU1921" s="83">
        <v>45777</v>
      </c>
      <c r="AV1921" s="82" t="s">
        <v>4979</v>
      </c>
      <c r="AW1921" s="82">
        <v>10</v>
      </c>
      <c r="AX1921" s="83"/>
      <c r="AY1921" s="82" t="s">
        <v>4963</v>
      </c>
      <c r="AZ1921" s="82">
        <v>1</v>
      </c>
      <c r="BA1921" s="82"/>
      <c r="BB1921" s="82"/>
      <c r="BC1921" s="87"/>
      <c r="BD1921" s="87"/>
      <c r="BE1921" s="87"/>
      <c r="BF1921" s="87"/>
      <c r="BG1921" s="82" t="s">
        <v>4888</v>
      </c>
      <c r="BH1921" s="82" t="s">
        <v>8998</v>
      </c>
      <c r="BI1921" s="82"/>
      <c r="BJ1921" s="82"/>
      <c r="BK1921" s="82"/>
      <c r="BL1921" s="86">
        <v>73605586.950000003</v>
      </c>
      <c r="BM1921" s="82">
        <v>0.67649999999999999</v>
      </c>
      <c r="BN1921" s="82" t="s">
        <v>4997</v>
      </c>
      <c r="BO1921" s="82"/>
      <c r="BP1921" s="88"/>
      <c r="BQ1921" s="88"/>
      <c r="BR1921" s="88"/>
      <c r="BS1921" s="82"/>
      <c r="BT1921" s="85"/>
    </row>
    <row r="1922" spans="1:72" hidden="1">
      <c r="A1922" s="82" t="s">
        <v>5183</v>
      </c>
      <c r="B1922" s="82" t="s">
        <v>5184</v>
      </c>
      <c r="C1922" s="82" t="s">
        <v>2232</v>
      </c>
      <c r="D1922" s="82" t="s">
        <v>3369</v>
      </c>
      <c r="E1922" s="82" t="s">
        <v>8310</v>
      </c>
      <c r="F1922" s="82" t="s">
        <v>4978</v>
      </c>
      <c r="G1922" s="83"/>
      <c r="H1922" s="84">
        <v>505002</v>
      </c>
      <c r="I1922" s="85"/>
      <c r="J1922" s="82">
        <v>407.4</v>
      </c>
      <c r="K1922" s="86">
        <v>0</v>
      </c>
      <c r="L1922" s="82"/>
      <c r="M1922" s="82"/>
      <c r="N1922" s="82"/>
      <c r="O1922" s="82"/>
      <c r="P1922" s="82" t="s">
        <v>8287</v>
      </c>
      <c r="Q1922" s="86"/>
      <c r="R1922" s="82">
        <v>0</v>
      </c>
      <c r="S1922" s="86">
        <v>5050020</v>
      </c>
      <c r="T1922" s="83">
        <v>45777</v>
      </c>
      <c r="U1922" s="82">
        <v>100</v>
      </c>
      <c r="V1922" s="82">
        <v>6732</v>
      </c>
      <c r="W1922" s="82" t="s">
        <v>4961</v>
      </c>
      <c r="X1922" s="82">
        <v>403.37029999999999</v>
      </c>
      <c r="Y1922" s="86">
        <v>203702831.21000001</v>
      </c>
      <c r="Z1922" s="86"/>
      <c r="AA1922" s="82">
        <v>413.5</v>
      </c>
      <c r="AB1922" s="86">
        <v>-1.48</v>
      </c>
      <c r="AC1922" s="86">
        <v>205737814.80000001</v>
      </c>
      <c r="AD1922" s="86">
        <v>205737814.80000001</v>
      </c>
      <c r="AE1922" s="86">
        <v>0</v>
      </c>
      <c r="AF1922" s="86">
        <v>2034983.59</v>
      </c>
      <c r="AG1922" s="86">
        <v>5115495.79</v>
      </c>
      <c r="AH1922" s="86">
        <v>-3080512.2</v>
      </c>
      <c r="AI1922" s="86"/>
      <c r="AJ1922" s="86">
        <v>10880369968.34</v>
      </c>
      <c r="AK1922" s="82">
        <v>1.8909</v>
      </c>
      <c r="AL1922" s="82" t="s">
        <v>8559</v>
      </c>
      <c r="AM1922" s="82" t="s">
        <v>4979</v>
      </c>
      <c r="AN1922" s="82">
        <v>7708</v>
      </c>
      <c r="AO1922" s="82" t="s">
        <v>8280</v>
      </c>
      <c r="AP1922" s="82"/>
      <c r="AQ1922" s="83">
        <v>45734</v>
      </c>
      <c r="AR1922" s="83"/>
      <c r="AS1922" s="82">
        <v>0</v>
      </c>
      <c r="AT1922" s="82"/>
      <c r="AU1922" s="83">
        <v>45777</v>
      </c>
      <c r="AV1922" s="82" t="s">
        <v>4979</v>
      </c>
      <c r="AW1922" s="82">
        <v>10</v>
      </c>
      <c r="AX1922" s="83"/>
      <c r="AY1922" s="82" t="s">
        <v>4963</v>
      </c>
      <c r="AZ1922" s="82">
        <v>1</v>
      </c>
      <c r="BA1922" s="82"/>
      <c r="BB1922" s="82"/>
      <c r="BC1922" s="87"/>
      <c r="BD1922" s="87"/>
      <c r="BE1922" s="87"/>
      <c r="BF1922" s="87"/>
      <c r="BG1922" s="82" t="s">
        <v>4888</v>
      </c>
      <c r="BH1922" s="82" t="s">
        <v>8998</v>
      </c>
      <c r="BI1922" s="82"/>
      <c r="BJ1922" s="82"/>
      <c r="BK1922" s="82"/>
      <c r="BL1922" s="86">
        <v>205737814.80000001</v>
      </c>
      <c r="BM1922" s="82">
        <v>1.8909</v>
      </c>
      <c r="BN1922" s="82" t="s">
        <v>4964</v>
      </c>
      <c r="BO1922" s="82"/>
      <c r="BP1922" s="88"/>
      <c r="BQ1922" s="88"/>
      <c r="BR1922" s="88"/>
      <c r="BS1922" s="82"/>
      <c r="BT1922" s="85"/>
    </row>
    <row r="1923" spans="1:72" hidden="1">
      <c r="A1923" s="82" t="s">
        <v>5183</v>
      </c>
      <c r="B1923" s="82" t="s">
        <v>5184</v>
      </c>
      <c r="C1923" s="82" t="s">
        <v>20754</v>
      </c>
      <c r="D1923" s="82" t="s">
        <v>20907</v>
      </c>
      <c r="E1923" s="82" t="s">
        <v>20908</v>
      </c>
      <c r="F1923" s="82" t="s">
        <v>4978</v>
      </c>
      <c r="G1923" s="83"/>
      <c r="H1923" s="84">
        <v>2771</v>
      </c>
      <c r="I1923" s="85"/>
      <c r="J1923" s="82">
        <v>477.05</v>
      </c>
      <c r="K1923" s="86">
        <v>0</v>
      </c>
      <c r="L1923" s="82"/>
      <c r="M1923" s="82"/>
      <c r="N1923" s="82"/>
      <c r="O1923" s="82"/>
      <c r="P1923" s="82" t="s">
        <v>5052</v>
      </c>
      <c r="Q1923" s="86"/>
      <c r="R1923" s="82">
        <v>0</v>
      </c>
      <c r="S1923" s="86">
        <v>27710</v>
      </c>
      <c r="T1923" s="83">
        <v>45777</v>
      </c>
      <c r="U1923" s="82">
        <v>100</v>
      </c>
      <c r="V1923" s="82">
        <v>179045</v>
      </c>
      <c r="W1923" s="82" t="s">
        <v>4961</v>
      </c>
      <c r="X1923" s="82">
        <v>290</v>
      </c>
      <c r="Y1923" s="86">
        <v>803590</v>
      </c>
      <c r="Z1923" s="86"/>
      <c r="AA1923" s="82">
        <v>488.45</v>
      </c>
      <c r="AB1923" s="86">
        <v>-2.33</v>
      </c>
      <c r="AC1923" s="86">
        <v>1321905.55</v>
      </c>
      <c r="AD1923" s="86">
        <v>1321905.55</v>
      </c>
      <c r="AE1923" s="86">
        <v>0</v>
      </c>
      <c r="AF1923" s="86">
        <v>518315.55</v>
      </c>
      <c r="AG1923" s="86">
        <v>549904.94999999995</v>
      </c>
      <c r="AH1923" s="86">
        <v>-31589.4</v>
      </c>
      <c r="AI1923" s="86"/>
      <c r="AJ1923" s="86">
        <v>10880369968.34</v>
      </c>
      <c r="AK1923" s="82">
        <v>1.21E-2</v>
      </c>
      <c r="AL1923" s="82" t="s">
        <v>20909</v>
      </c>
      <c r="AM1923" s="82" t="s">
        <v>4979</v>
      </c>
      <c r="AN1923" s="82">
        <v>800341</v>
      </c>
      <c r="AO1923" s="82" t="s">
        <v>5015</v>
      </c>
      <c r="AP1923" s="82"/>
      <c r="AQ1923" s="83"/>
      <c r="AR1923" s="83"/>
      <c r="AS1923" s="82">
        <v>0</v>
      </c>
      <c r="AT1923" s="82"/>
      <c r="AU1923" s="83">
        <v>45777</v>
      </c>
      <c r="AV1923" s="82" t="s">
        <v>4979</v>
      </c>
      <c r="AW1923" s="82">
        <v>10</v>
      </c>
      <c r="AX1923" s="83"/>
      <c r="AY1923" s="82" t="s">
        <v>4963</v>
      </c>
      <c r="AZ1923" s="82">
        <v>1</v>
      </c>
      <c r="BA1923" s="82"/>
      <c r="BB1923" s="82"/>
      <c r="BC1923" s="87"/>
      <c r="BD1923" s="87"/>
      <c r="BE1923" s="87"/>
      <c r="BF1923" s="87"/>
      <c r="BG1923" s="82" t="s">
        <v>4888</v>
      </c>
      <c r="BH1923" s="82" t="s">
        <v>8998</v>
      </c>
      <c r="BI1923" s="82"/>
      <c r="BJ1923" s="82"/>
      <c r="BK1923" s="82"/>
      <c r="BL1923" s="86">
        <v>1321905.55</v>
      </c>
      <c r="BM1923" s="82">
        <v>1.21E-2</v>
      </c>
      <c r="BN1923" s="82" t="s">
        <v>5002</v>
      </c>
      <c r="BO1923" s="82"/>
      <c r="BP1923" s="88"/>
      <c r="BQ1923" s="88"/>
      <c r="BR1923" s="88"/>
      <c r="BS1923" s="82"/>
      <c r="BT1923" s="85"/>
    </row>
    <row r="1924" spans="1:72" hidden="1">
      <c r="A1924" s="82" t="s">
        <v>5183</v>
      </c>
      <c r="B1924" s="82" t="s">
        <v>5184</v>
      </c>
      <c r="C1924" s="82" t="s">
        <v>2425</v>
      </c>
      <c r="D1924" s="82" t="s">
        <v>3359</v>
      </c>
      <c r="E1924" s="82" t="s">
        <v>8342</v>
      </c>
      <c r="F1924" s="82" t="s">
        <v>4978</v>
      </c>
      <c r="G1924" s="83"/>
      <c r="H1924" s="84">
        <v>154364</v>
      </c>
      <c r="I1924" s="85"/>
      <c r="J1924" s="82">
        <v>1405</v>
      </c>
      <c r="K1924" s="86">
        <v>0</v>
      </c>
      <c r="L1924" s="82"/>
      <c r="M1924" s="82"/>
      <c r="N1924" s="82"/>
      <c r="O1924" s="82"/>
      <c r="P1924" s="82" t="s">
        <v>8294</v>
      </c>
      <c r="Q1924" s="86"/>
      <c r="R1924" s="82">
        <v>0</v>
      </c>
      <c r="S1924" s="86">
        <v>1543640</v>
      </c>
      <c r="T1924" s="83">
        <v>45777</v>
      </c>
      <c r="U1924" s="82">
        <v>100</v>
      </c>
      <c r="V1924" s="82">
        <v>6749</v>
      </c>
      <c r="W1924" s="82" t="s">
        <v>4961</v>
      </c>
      <c r="X1924" s="82">
        <v>1263.925</v>
      </c>
      <c r="Y1924" s="86">
        <v>195104518.69999999</v>
      </c>
      <c r="Z1924" s="86"/>
      <c r="AA1924" s="82">
        <v>1399.7</v>
      </c>
      <c r="AB1924" s="86">
        <v>0.38</v>
      </c>
      <c r="AC1924" s="86">
        <v>216881420</v>
      </c>
      <c r="AD1924" s="86">
        <v>216881420</v>
      </c>
      <c r="AE1924" s="86">
        <v>0</v>
      </c>
      <c r="AF1924" s="86">
        <v>21776901.300000001</v>
      </c>
      <c r="AG1924" s="86">
        <v>20958772.100000001</v>
      </c>
      <c r="AH1924" s="86">
        <v>818129.2</v>
      </c>
      <c r="AI1924" s="86"/>
      <c r="AJ1924" s="86">
        <v>10880369968.34</v>
      </c>
      <c r="AK1924" s="82">
        <v>1.9933000000000001</v>
      </c>
      <c r="AL1924" s="82" t="s">
        <v>8343</v>
      </c>
      <c r="AM1924" s="82" t="s">
        <v>4979</v>
      </c>
      <c r="AN1924" s="82">
        <v>7842</v>
      </c>
      <c r="AO1924" s="82" t="s">
        <v>8295</v>
      </c>
      <c r="AP1924" s="82"/>
      <c r="AQ1924" s="83">
        <v>45520</v>
      </c>
      <c r="AR1924" s="83"/>
      <c r="AS1924" s="82">
        <v>0</v>
      </c>
      <c r="AT1924" s="82"/>
      <c r="AU1924" s="83">
        <v>45777</v>
      </c>
      <c r="AV1924" s="82" t="s">
        <v>4979</v>
      </c>
      <c r="AW1924" s="82">
        <v>10</v>
      </c>
      <c r="AX1924" s="83"/>
      <c r="AY1924" s="82" t="s">
        <v>4963</v>
      </c>
      <c r="AZ1924" s="82">
        <v>1</v>
      </c>
      <c r="BA1924" s="82"/>
      <c r="BB1924" s="82"/>
      <c r="BC1924" s="87"/>
      <c r="BD1924" s="87"/>
      <c r="BE1924" s="87"/>
      <c r="BF1924" s="87"/>
      <c r="BG1924" s="82" t="s">
        <v>4888</v>
      </c>
      <c r="BH1924" s="82" t="s">
        <v>8998</v>
      </c>
      <c r="BI1924" s="82"/>
      <c r="BJ1924" s="82"/>
      <c r="BK1924" s="82"/>
      <c r="BL1924" s="86">
        <v>216881420</v>
      </c>
      <c r="BM1924" s="82">
        <v>1.9933000000000001</v>
      </c>
      <c r="BN1924" s="82" t="s">
        <v>4975</v>
      </c>
      <c r="BO1924" s="82"/>
      <c r="BP1924" s="88"/>
      <c r="BQ1924" s="88"/>
      <c r="BR1924" s="88"/>
      <c r="BS1924" s="82"/>
      <c r="BT1924" s="85"/>
    </row>
    <row r="1925" spans="1:72" hidden="1">
      <c r="A1925" s="82" t="s">
        <v>5183</v>
      </c>
      <c r="B1925" s="82" t="s">
        <v>5184</v>
      </c>
      <c r="C1925" s="82" t="s">
        <v>2590</v>
      </c>
      <c r="D1925" s="82" t="s">
        <v>5501</v>
      </c>
      <c r="E1925" s="82" t="s">
        <v>8739</v>
      </c>
      <c r="F1925" s="82" t="s">
        <v>4978</v>
      </c>
      <c r="G1925" s="83"/>
      <c r="H1925" s="84">
        <v>26709</v>
      </c>
      <c r="I1925" s="85"/>
      <c r="J1925" s="82">
        <v>3472.9</v>
      </c>
      <c r="K1925" s="86">
        <v>0</v>
      </c>
      <c r="L1925" s="82"/>
      <c r="M1925" s="82"/>
      <c r="N1925" s="82"/>
      <c r="O1925" s="82"/>
      <c r="P1925" s="82" t="s">
        <v>5003</v>
      </c>
      <c r="Q1925" s="86"/>
      <c r="R1925" s="82">
        <v>0</v>
      </c>
      <c r="S1925" s="86">
        <v>53418</v>
      </c>
      <c r="T1925" s="83">
        <v>45777</v>
      </c>
      <c r="U1925" s="82">
        <v>100</v>
      </c>
      <c r="V1925" s="82">
        <v>6555</v>
      </c>
      <c r="W1925" s="82" t="s">
        <v>4961</v>
      </c>
      <c r="X1925" s="82">
        <v>2846.3694</v>
      </c>
      <c r="Y1925" s="86">
        <v>76023679.709999993</v>
      </c>
      <c r="Z1925" s="86"/>
      <c r="AA1925" s="82">
        <v>3282.8</v>
      </c>
      <c r="AB1925" s="86">
        <v>5.79</v>
      </c>
      <c r="AC1925" s="86">
        <v>92757686.099999994</v>
      </c>
      <c r="AD1925" s="86">
        <v>92757686.099999994</v>
      </c>
      <c r="AE1925" s="86">
        <v>0</v>
      </c>
      <c r="AF1925" s="86">
        <v>16734006.390000001</v>
      </c>
      <c r="AG1925" s="86">
        <v>11656625.49</v>
      </c>
      <c r="AH1925" s="86">
        <v>5077380.9000000004</v>
      </c>
      <c r="AI1925" s="86"/>
      <c r="AJ1925" s="86">
        <v>10880369968.34</v>
      </c>
      <c r="AK1925" s="82">
        <v>0.85250000000000004</v>
      </c>
      <c r="AL1925" s="82" t="s">
        <v>8740</v>
      </c>
      <c r="AM1925" s="82" t="s">
        <v>4979</v>
      </c>
      <c r="AN1925" s="82">
        <v>6651</v>
      </c>
      <c r="AO1925" s="82" t="s">
        <v>5004</v>
      </c>
      <c r="AP1925" s="82"/>
      <c r="AQ1925" s="83">
        <v>45769</v>
      </c>
      <c r="AR1925" s="83"/>
      <c r="AS1925" s="82">
        <v>0</v>
      </c>
      <c r="AT1925" s="82"/>
      <c r="AU1925" s="83">
        <v>45777</v>
      </c>
      <c r="AV1925" s="82" t="s">
        <v>4979</v>
      </c>
      <c r="AW1925" s="82">
        <v>2</v>
      </c>
      <c r="AX1925" s="83"/>
      <c r="AY1925" s="82" t="s">
        <v>4963</v>
      </c>
      <c r="AZ1925" s="82">
        <v>1</v>
      </c>
      <c r="BA1925" s="82"/>
      <c r="BB1925" s="82"/>
      <c r="BC1925" s="87"/>
      <c r="BD1925" s="87"/>
      <c r="BE1925" s="87"/>
      <c r="BF1925" s="87"/>
      <c r="BG1925" s="82" t="s">
        <v>4888</v>
      </c>
      <c r="BH1925" s="82" t="s">
        <v>8998</v>
      </c>
      <c r="BI1925" s="82"/>
      <c r="BJ1925" s="82"/>
      <c r="BK1925" s="82"/>
      <c r="BL1925" s="86">
        <v>92757686.099999994</v>
      </c>
      <c r="BM1925" s="82">
        <v>0.85250000000000004</v>
      </c>
      <c r="BN1925" s="82" t="s">
        <v>4984</v>
      </c>
      <c r="BO1925" s="82"/>
      <c r="BP1925" s="88"/>
      <c r="BQ1925" s="88"/>
      <c r="BR1925" s="88"/>
      <c r="BS1925" s="82"/>
      <c r="BT1925" s="85"/>
    </row>
    <row r="1926" spans="1:72" hidden="1">
      <c r="A1926" s="82" t="s">
        <v>5183</v>
      </c>
      <c r="B1926" s="82" t="s">
        <v>5184</v>
      </c>
      <c r="C1926" s="82" t="s">
        <v>2637</v>
      </c>
      <c r="D1926" s="82" t="s">
        <v>6452</v>
      </c>
      <c r="E1926" s="82" t="s">
        <v>9107</v>
      </c>
      <c r="F1926" s="82" t="s">
        <v>4978</v>
      </c>
      <c r="G1926" s="83"/>
      <c r="H1926" s="84">
        <v>690417</v>
      </c>
      <c r="I1926" s="85"/>
      <c r="J1926" s="82">
        <v>840.75</v>
      </c>
      <c r="K1926" s="86">
        <v>0</v>
      </c>
      <c r="L1926" s="82"/>
      <c r="M1926" s="82"/>
      <c r="N1926" s="82"/>
      <c r="O1926" s="82"/>
      <c r="P1926" s="82" t="s">
        <v>5131</v>
      </c>
      <c r="Q1926" s="86"/>
      <c r="R1926" s="82">
        <v>0</v>
      </c>
      <c r="S1926" s="86">
        <v>6904170</v>
      </c>
      <c r="T1926" s="83">
        <v>45777</v>
      </c>
      <c r="U1926" s="82">
        <v>100</v>
      </c>
      <c r="V1926" s="82">
        <v>168162</v>
      </c>
      <c r="W1926" s="82" t="s">
        <v>4961</v>
      </c>
      <c r="X1926" s="82">
        <v>201.41669999999999</v>
      </c>
      <c r="Y1926" s="86">
        <v>139061490.75</v>
      </c>
      <c r="Z1926" s="86"/>
      <c r="AA1926" s="82">
        <v>876.05</v>
      </c>
      <c r="AB1926" s="86">
        <v>-4.03</v>
      </c>
      <c r="AC1926" s="86">
        <v>580468092.75</v>
      </c>
      <c r="AD1926" s="86">
        <v>580468092.75</v>
      </c>
      <c r="AE1926" s="86">
        <v>0</v>
      </c>
      <c r="AF1926" s="86">
        <v>441406602</v>
      </c>
      <c r="AG1926" s="86">
        <v>465778322.10000002</v>
      </c>
      <c r="AH1926" s="86">
        <v>-24371720.100000001</v>
      </c>
      <c r="AI1926" s="86"/>
      <c r="AJ1926" s="86">
        <v>10880369968.34</v>
      </c>
      <c r="AK1926" s="82">
        <v>5.335</v>
      </c>
      <c r="AL1926" s="82" t="s">
        <v>9108</v>
      </c>
      <c r="AM1926" s="82" t="s">
        <v>4979</v>
      </c>
      <c r="AN1926" s="82">
        <v>798339</v>
      </c>
      <c r="AO1926" s="82" t="s">
        <v>5015</v>
      </c>
      <c r="AP1926" s="82"/>
      <c r="AQ1926" s="83">
        <v>45555</v>
      </c>
      <c r="AR1926" s="83"/>
      <c r="AS1926" s="82">
        <v>0</v>
      </c>
      <c r="AT1926" s="82"/>
      <c r="AU1926" s="83">
        <v>45777</v>
      </c>
      <c r="AV1926" s="82" t="s">
        <v>4979</v>
      </c>
      <c r="AW1926" s="82">
        <v>10</v>
      </c>
      <c r="AX1926" s="83"/>
      <c r="AY1926" s="82" t="s">
        <v>4963</v>
      </c>
      <c r="AZ1926" s="82">
        <v>1</v>
      </c>
      <c r="BA1926" s="82"/>
      <c r="BB1926" s="82"/>
      <c r="BC1926" s="87"/>
      <c r="BD1926" s="87"/>
      <c r="BE1926" s="87"/>
      <c r="BF1926" s="87"/>
      <c r="BG1926" s="82" t="s">
        <v>4888</v>
      </c>
      <c r="BH1926" s="82" t="s">
        <v>8998</v>
      </c>
      <c r="BI1926" s="82"/>
      <c r="BJ1926" s="82"/>
      <c r="BK1926" s="82"/>
      <c r="BL1926" s="86">
        <v>580468092.75</v>
      </c>
      <c r="BM1926" s="82">
        <v>5.335</v>
      </c>
      <c r="BN1926" s="82" t="s">
        <v>5002</v>
      </c>
      <c r="BO1926" s="82"/>
      <c r="BP1926" s="88"/>
      <c r="BQ1926" s="88"/>
      <c r="BR1926" s="88"/>
      <c r="BS1926" s="82"/>
      <c r="BT1926" s="85"/>
    </row>
    <row r="1927" spans="1:72" hidden="1">
      <c r="A1927" s="82" t="s">
        <v>5183</v>
      </c>
      <c r="B1927" s="82" t="s">
        <v>5184</v>
      </c>
      <c r="C1927" s="82" t="s">
        <v>2788</v>
      </c>
      <c r="D1927" s="82" t="s">
        <v>5418</v>
      </c>
      <c r="E1927" s="82" t="s">
        <v>8562</v>
      </c>
      <c r="F1927" s="82" t="s">
        <v>4978</v>
      </c>
      <c r="G1927" s="83"/>
      <c r="H1927" s="84">
        <v>78642</v>
      </c>
      <c r="I1927" s="85"/>
      <c r="J1927" s="82">
        <v>3008.9</v>
      </c>
      <c r="K1927" s="86">
        <v>0</v>
      </c>
      <c r="L1927" s="82"/>
      <c r="M1927" s="82"/>
      <c r="N1927" s="82"/>
      <c r="O1927" s="82"/>
      <c r="P1927" s="82" t="s">
        <v>5148</v>
      </c>
      <c r="Q1927" s="86"/>
      <c r="R1927" s="82">
        <v>0</v>
      </c>
      <c r="S1927" s="86">
        <v>786420</v>
      </c>
      <c r="T1927" s="83">
        <v>45777</v>
      </c>
      <c r="U1927" s="82">
        <v>100</v>
      </c>
      <c r="V1927" s="82">
        <v>6763</v>
      </c>
      <c r="W1927" s="82" t="s">
        <v>4961</v>
      </c>
      <c r="X1927" s="82">
        <v>2136.7557999999999</v>
      </c>
      <c r="Y1927" s="86">
        <v>168038751.28</v>
      </c>
      <c r="Z1927" s="86"/>
      <c r="AA1927" s="82">
        <v>3020.5</v>
      </c>
      <c r="AB1927" s="86">
        <v>-0.38</v>
      </c>
      <c r="AC1927" s="86">
        <v>236625913.80000001</v>
      </c>
      <c r="AD1927" s="86">
        <v>236625913.80000001</v>
      </c>
      <c r="AE1927" s="86">
        <v>0</v>
      </c>
      <c r="AF1927" s="86">
        <v>68587162.519999996</v>
      </c>
      <c r="AG1927" s="86">
        <v>69499409.719999999</v>
      </c>
      <c r="AH1927" s="86">
        <v>-912247.2</v>
      </c>
      <c r="AI1927" s="86"/>
      <c r="AJ1927" s="86">
        <v>10880369968.34</v>
      </c>
      <c r="AK1927" s="82">
        <v>2.1747999999999998</v>
      </c>
      <c r="AL1927" s="82" t="s">
        <v>8563</v>
      </c>
      <c r="AM1927" s="82" t="s">
        <v>4979</v>
      </c>
      <c r="AN1927" s="82">
        <v>8092</v>
      </c>
      <c r="AO1927" s="82" t="s">
        <v>4993</v>
      </c>
      <c r="AP1927" s="82"/>
      <c r="AQ1927" s="83">
        <v>45691</v>
      </c>
      <c r="AR1927" s="83"/>
      <c r="AS1927" s="82">
        <v>0</v>
      </c>
      <c r="AT1927" s="82"/>
      <c r="AU1927" s="83">
        <v>45777</v>
      </c>
      <c r="AV1927" s="82" t="s">
        <v>4979</v>
      </c>
      <c r="AW1927" s="82">
        <v>10</v>
      </c>
      <c r="AX1927" s="83"/>
      <c r="AY1927" s="82" t="s">
        <v>4963</v>
      </c>
      <c r="AZ1927" s="82">
        <v>1</v>
      </c>
      <c r="BA1927" s="82"/>
      <c r="BB1927" s="82"/>
      <c r="BC1927" s="87"/>
      <c r="BD1927" s="87"/>
      <c r="BE1927" s="87"/>
      <c r="BF1927" s="87"/>
      <c r="BG1927" s="82" t="s">
        <v>4888</v>
      </c>
      <c r="BH1927" s="82" t="s">
        <v>8998</v>
      </c>
      <c r="BI1927" s="82"/>
      <c r="BJ1927" s="82"/>
      <c r="BK1927" s="82"/>
      <c r="BL1927" s="86">
        <v>236625913.80000001</v>
      </c>
      <c r="BM1927" s="82">
        <v>2.1747999999999998</v>
      </c>
      <c r="BN1927" s="82" t="s">
        <v>4994</v>
      </c>
      <c r="BO1927" s="82"/>
      <c r="BP1927" s="88"/>
      <c r="BQ1927" s="88"/>
      <c r="BR1927" s="88"/>
      <c r="BS1927" s="82"/>
      <c r="BT1927" s="85"/>
    </row>
    <row r="1928" spans="1:72" hidden="1">
      <c r="A1928" s="82" t="s">
        <v>5183</v>
      </c>
      <c r="B1928" s="82" t="s">
        <v>5184</v>
      </c>
      <c r="C1928" s="82" t="s">
        <v>2588</v>
      </c>
      <c r="D1928" s="82" t="s">
        <v>5258</v>
      </c>
      <c r="E1928" s="82" t="s">
        <v>8321</v>
      </c>
      <c r="F1928" s="82" t="s">
        <v>4978</v>
      </c>
      <c r="G1928" s="83"/>
      <c r="H1928" s="84">
        <v>460575</v>
      </c>
      <c r="I1928" s="85"/>
      <c r="J1928" s="82">
        <v>788.65</v>
      </c>
      <c r="K1928" s="86">
        <v>0</v>
      </c>
      <c r="L1928" s="82"/>
      <c r="M1928" s="82"/>
      <c r="N1928" s="82"/>
      <c r="O1928" s="82"/>
      <c r="P1928" s="82" t="s">
        <v>4973</v>
      </c>
      <c r="Q1928" s="86"/>
      <c r="R1928" s="82">
        <v>0</v>
      </c>
      <c r="S1928" s="86">
        <v>460575</v>
      </c>
      <c r="T1928" s="83">
        <v>45777</v>
      </c>
      <c r="U1928" s="82">
        <v>100</v>
      </c>
      <c r="V1928" s="82">
        <v>6783</v>
      </c>
      <c r="W1928" s="82" t="s">
        <v>4961</v>
      </c>
      <c r="X1928" s="82">
        <v>612.76760000000002</v>
      </c>
      <c r="Y1928" s="86">
        <v>282225430.73000002</v>
      </c>
      <c r="Z1928" s="86"/>
      <c r="AA1928" s="82">
        <v>812.55</v>
      </c>
      <c r="AB1928" s="86">
        <v>-2.94</v>
      </c>
      <c r="AC1928" s="86">
        <v>363232473.75</v>
      </c>
      <c r="AD1928" s="86">
        <v>363232473.75</v>
      </c>
      <c r="AE1928" s="86">
        <v>0</v>
      </c>
      <c r="AF1928" s="86">
        <v>81007043.019999996</v>
      </c>
      <c r="AG1928" s="86">
        <v>92014785.519999996</v>
      </c>
      <c r="AH1928" s="86">
        <v>-11007742.5</v>
      </c>
      <c r="AI1928" s="86"/>
      <c r="AJ1928" s="86">
        <v>10880369968.34</v>
      </c>
      <c r="AK1928" s="82">
        <v>3.3384</v>
      </c>
      <c r="AL1928" s="82" t="s">
        <v>8564</v>
      </c>
      <c r="AM1928" s="82" t="s">
        <v>4979</v>
      </c>
      <c r="AN1928" s="82">
        <v>8119</v>
      </c>
      <c r="AO1928" s="82" t="s">
        <v>4962</v>
      </c>
      <c r="AP1928" s="82"/>
      <c r="AQ1928" s="83">
        <v>45433</v>
      </c>
      <c r="AR1928" s="83"/>
      <c r="AS1928" s="82">
        <v>0</v>
      </c>
      <c r="AT1928" s="82"/>
      <c r="AU1928" s="83">
        <v>45777</v>
      </c>
      <c r="AV1928" s="82" t="s">
        <v>4979</v>
      </c>
      <c r="AW1928" s="82">
        <v>1</v>
      </c>
      <c r="AX1928" s="83"/>
      <c r="AY1928" s="82" t="s">
        <v>4963</v>
      </c>
      <c r="AZ1928" s="82">
        <v>1</v>
      </c>
      <c r="BA1928" s="82"/>
      <c r="BB1928" s="82"/>
      <c r="BC1928" s="87"/>
      <c r="BD1928" s="87"/>
      <c r="BE1928" s="87"/>
      <c r="BF1928" s="87"/>
      <c r="BG1928" s="82" t="s">
        <v>4888</v>
      </c>
      <c r="BH1928" s="82" t="s">
        <v>8998</v>
      </c>
      <c r="BI1928" s="82"/>
      <c r="BJ1928" s="82"/>
      <c r="BK1928" s="82"/>
      <c r="BL1928" s="86">
        <v>363232473.75</v>
      </c>
      <c r="BM1928" s="82">
        <v>3.3384</v>
      </c>
      <c r="BN1928" s="82" t="s">
        <v>4964</v>
      </c>
      <c r="BO1928" s="82"/>
      <c r="BP1928" s="88"/>
      <c r="BQ1928" s="88"/>
      <c r="BR1928" s="88"/>
      <c r="BS1928" s="82"/>
      <c r="BT1928" s="85"/>
    </row>
    <row r="1929" spans="1:72" hidden="1">
      <c r="A1929" s="82" t="s">
        <v>5183</v>
      </c>
      <c r="B1929" s="82" t="s">
        <v>5184</v>
      </c>
      <c r="C1929" s="82" t="s">
        <v>2948</v>
      </c>
      <c r="D1929" s="82" t="s">
        <v>8489</v>
      </c>
      <c r="E1929" s="82" t="s">
        <v>8490</v>
      </c>
      <c r="F1929" s="82" t="s">
        <v>4978</v>
      </c>
      <c r="G1929" s="83"/>
      <c r="H1929" s="84">
        <v>59141</v>
      </c>
      <c r="I1929" s="85"/>
      <c r="J1929" s="82">
        <v>3453.7</v>
      </c>
      <c r="K1929" s="86">
        <v>0</v>
      </c>
      <c r="L1929" s="82"/>
      <c r="M1929" s="82"/>
      <c r="N1929" s="82"/>
      <c r="O1929" s="82"/>
      <c r="P1929" s="82" t="s">
        <v>4981</v>
      </c>
      <c r="Q1929" s="86"/>
      <c r="R1929" s="82">
        <v>0</v>
      </c>
      <c r="S1929" s="86">
        <v>59141</v>
      </c>
      <c r="T1929" s="83">
        <v>45777</v>
      </c>
      <c r="U1929" s="82">
        <v>100</v>
      </c>
      <c r="V1929" s="82">
        <v>6807</v>
      </c>
      <c r="W1929" s="82" t="s">
        <v>4961</v>
      </c>
      <c r="X1929" s="82">
        <v>3827.5877999999998</v>
      </c>
      <c r="Y1929" s="86">
        <v>226367372.30000001</v>
      </c>
      <c r="Z1929" s="86"/>
      <c r="AA1929" s="82">
        <v>3472.5</v>
      </c>
      <c r="AB1929" s="86">
        <v>-0.54</v>
      </c>
      <c r="AC1929" s="86">
        <v>204255271.69999999</v>
      </c>
      <c r="AD1929" s="86">
        <v>204255271.69999999</v>
      </c>
      <c r="AE1929" s="86">
        <v>0</v>
      </c>
      <c r="AF1929" s="86">
        <v>-22112100.600000001</v>
      </c>
      <c r="AG1929" s="86">
        <v>-21000249.800000001</v>
      </c>
      <c r="AH1929" s="86">
        <v>-1111850.8</v>
      </c>
      <c r="AI1929" s="86"/>
      <c r="AJ1929" s="86">
        <v>10880369968.34</v>
      </c>
      <c r="AK1929" s="82">
        <v>1.8773</v>
      </c>
      <c r="AL1929" s="82" t="s">
        <v>8491</v>
      </c>
      <c r="AM1929" s="82" t="s">
        <v>4979</v>
      </c>
      <c r="AN1929" s="82">
        <v>8254</v>
      </c>
      <c r="AO1929" s="82" t="s">
        <v>4982</v>
      </c>
      <c r="AP1929" s="82"/>
      <c r="AQ1929" s="83">
        <v>45673</v>
      </c>
      <c r="AR1929" s="83"/>
      <c r="AS1929" s="82">
        <v>0</v>
      </c>
      <c r="AT1929" s="82"/>
      <c r="AU1929" s="83">
        <v>45777</v>
      </c>
      <c r="AV1929" s="82" t="s">
        <v>4979</v>
      </c>
      <c r="AW1929" s="82">
        <v>1</v>
      </c>
      <c r="AX1929" s="83"/>
      <c r="AY1929" s="82" t="s">
        <v>4963</v>
      </c>
      <c r="AZ1929" s="82">
        <v>1</v>
      </c>
      <c r="BA1929" s="82"/>
      <c r="BB1929" s="82"/>
      <c r="BC1929" s="87"/>
      <c r="BD1929" s="87"/>
      <c r="BE1929" s="87"/>
      <c r="BF1929" s="87"/>
      <c r="BG1929" s="82" t="s">
        <v>4888</v>
      </c>
      <c r="BH1929" s="82" t="s">
        <v>8998</v>
      </c>
      <c r="BI1929" s="82"/>
      <c r="BJ1929" s="82"/>
      <c r="BK1929" s="82"/>
      <c r="BL1929" s="86">
        <v>204255271.69999999</v>
      </c>
      <c r="BM1929" s="82">
        <v>1.8773</v>
      </c>
      <c r="BN1929" s="82" t="s">
        <v>4983</v>
      </c>
      <c r="BO1929" s="82"/>
      <c r="BP1929" s="88"/>
      <c r="BQ1929" s="88"/>
      <c r="BR1929" s="88"/>
      <c r="BS1929" s="82"/>
      <c r="BT1929" s="85"/>
    </row>
    <row r="1930" spans="1:72" hidden="1">
      <c r="A1930" s="82" t="s">
        <v>5183</v>
      </c>
      <c r="B1930" s="82" t="s">
        <v>5184</v>
      </c>
      <c r="C1930" s="82" t="s">
        <v>2925</v>
      </c>
      <c r="D1930" s="82" t="s">
        <v>3389</v>
      </c>
      <c r="E1930" s="82" t="s">
        <v>8743</v>
      </c>
      <c r="F1930" s="82" t="s">
        <v>4978</v>
      </c>
      <c r="G1930" s="83"/>
      <c r="H1930" s="84">
        <v>12783</v>
      </c>
      <c r="I1930" s="85"/>
      <c r="J1930" s="82">
        <v>5766</v>
      </c>
      <c r="K1930" s="86">
        <v>0</v>
      </c>
      <c r="L1930" s="82"/>
      <c r="M1930" s="82"/>
      <c r="N1930" s="82"/>
      <c r="O1930" s="82"/>
      <c r="P1930" s="82" t="s">
        <v>4981</v>
      </c>
      <c r="Q1930" s="86"/>
      <c r="R1930" s="82">
        <v>0</v>
      </c>
      <c r="S1930" s="86">
        <v>127830</v>
      </c>
      <c r="T1930" s="83">
        <v>45777</v>
      </c>
      <c r="U1930" s="82">
        <v>100</v>
      </c>
      <c r="V1930" s="82">
        <v>6808</v>
      </c>
      <c r="W1930" s="82" t="s">
        <v>4961</v>
      </c>
      <c r="X1930" s="82">
        <v>6921.2894999999999</v>
      </c>
      <c r="Y1930" s="86">
        <v>88474843.450000003</v>
      </c>
      <c r="Z1930" s="86"/>
      <c r="AA1930" s="82">
        <v>5764</v>
      </c>
      <c r="AB1930" s="86">
        <v>0.03</v>
      </c>
      <c r="AC1930" s="86">
        <v>73706778</v>
      </c>
      <c r="AD1930" s="86">
        <v>73706778</v>
      </c>
      <c r="AE1930" s="86">
        <v>0</v>
      </c>
      <c r="AF1930" s="86">
        <v>-14768065.449999999</v>
      </c>
      <c r="AG1930" s="86">
        <v>-14793631.449999999</v>
      </c>
      <c r="AH1930" s="86">
        <v>25566</v>
      </c>
      <c r="AI1930" s="86"/>
      <c r="AJ1930" s="86">
        <v>10880369968.34</v>
      </c>
      <c r="AK1930" s="82">
        <v>0.6774</v>
      </c>
      <c r="AL1930" s="82" t="s">
        <v>8744</v>
      </c>
      <c r="AM1930" s="82" t="s">
        <v>4979</v>
      </c>
      <c r="AN1930" s="82">
        <v>8255</v>
      </c>
      <c r="AO1930" s="82" t="s">
        <v>4982</v>
      </c>
      <c r="AP1930" s="82"/>
      <c r="AQ1930" s="83">
        <v>45467</v>
      </c>
      <c r="AR1930" s="83"/>
      <c r="AS1930" s="82">
        <v>0</v>
      </c>
      <c r="AT1930" s="82"/>
      <c r="AU1930" s="83">
        <v>45777</v>
      </c>
      <c r="AV1930" s="82" t="s">
        <v>4979</v>
      </c>
      <c r="AW1930" s="82">
        <v>10</v>
      </c>
      <c r="AX1930" s="83"/>
      <c r="AY1930" s="82" t="s">
        <v>4963</v>
      </c>
      <c r="AZ1930" s="82">
        <v>1</v>
      </c>
      <c r="BA1930" s="82"/>
      <c r="BB1930" s="82"/>
      <c r="BC1930" s="87"/>
      <c r="BD1930" s="87"/>
      <c r="BE1930" s="87"/>
      <c r="BF1930" s="87"/>
      <c r="BG1930" s="82" t="s">
        <v>4888</v>
      </c>
      <c r="BH1930" s="82" t="s">
        <v>8998</v>
      </c>
      <c r="BI1930" s="82"/>
      <c r="BJ1930" s="82"/>
      <c r="BK1930" s="82"/>
      <c r="BL1930" s="86">
        <v>73706778</v>
      </c>
      <c r="BM1930" s="82">
        <v>0.6774</v>
      </c>
      <c r="BN1930" s="82" t="s">
        <v>4983</v>
      </c>
      <c r="BO1930" s="82"/>
      <c r="BP1930" s="88"/>
      <c r="BQ1930" s="88"/>
      <c r="BR1930" s="88"/>
      <c r="BS1930" s="82"/>
      <c r="BT1930" s="85"/>
    </row>
    <row r="1931" spans="1:72" hidden="1">
      <c r="A1931" s="82" t="s">
        <v>5183</v>
      </c>
      <c r="B1931" s="82" t="s">
        <v>5184</v>
      </c>
      <c r="C1931" s="82" t="s">
        <v>2985</v>
      </c>
      <c r="D1931" s="82" t="s">
        <v>5507</v>
      </c>
      <c r="E1931" s="82" t="s">
        <v>9002</v>
      </c>
      <c r="F1931" s="82" t="s">
        <v>4978</v>
      </c>
      <c r="G1931" s="83"/>
      <c r="H1931" s="84">
        <v>33719</v>
      </c>
      <c r="I1931" s="85"/>
      <c r="J1931" s="82">
        <v>3291.3</v>
      </c>
      <c r="K1931" s="86">
        <v>0</v>
      </c>
      <c r="L1931" s="82"/>
      <c r="M1931" s="82"/>
      <c r="N1931" s="82"/>
      <c r="O1931" s="82"/>
      <c r="P1931" s="82" t="s">
        <v>5039</v>
      </c>
      <c r="Q1931" s="86"/>
      <c r="R1931" s="82">
        <v>0</v>
      </c>
      <c r="S1931" s="86">
        <v>67438</v>
      </c>
      <c r="T1931" s="83">
        <v>45777</v>
      </c>
      <c r="U1931" s="82">
        <v>100</v>
      </c>
      <c r="V1931" s="82">
        <v>6818</v>
      </c>
      <c r="W1931" s="82" t="s">
        <v>4961</v>
      </c>
      <c r="X1931" s="82">
        <v>2517.6</v>
      </c>
      <c r="Y1931" s="86">
        <v>84890954.400000006</v>
      </c>
      <c r="Z1931" s="86"/>
      <c r="AA1931" s="82">
        <v>3346.4</v>
      </c>
      <c r="AB1931" s="86">
        <v>-1.65</v>
      </c>
      <c r="AC1931" s="86">
        <v>110979344.7</v>
      </c>
      <c r="AD1931" s="86">
        <v>110979344.7</v>
      </c>
      <c r="AE1931" s="86">
        <v>0</v>
      </c>
      <c r="AF1931" s="86">
        <v>26088390.300000001</v>
      </c>
      <c r="AG1931" s="86">
        <v>27946307.199999999</v>
      </c>
      <c r="AH1931" s="86">
        <v>-1857916.9</v>
      </c>
      <c r="AI1931" s="86"/>
      <c r="AJ1931" s="86">
        <v>10880369968.34</v>
      </c>
      <c r="AK1931" s="82">
        <v>1.02</v>
      </c>
      <c r="AL1931" s="82" t="s">
        <v>9003</v>
      </c>
      <c r="AM1931" s="82" t="s">
        <v>4979</v>
      </c>
      <c r="AN1931" s="82">
        <v>8299</v>
      </c>
      <c r="AO1931" s="82" t="s">
        <v>5041</v>
      </c>
      <c r="AP1931" s="82"/>
      <c r="AQ1931" s="83">
        <v>45477</v>
      </c>
      <c r="AR1931" s="83"/>
      <c r="AS1931" s="82">
        <v>0</v>
      </c>
      <c r="AT1931" s="82"/>
      <c r="AU1931" s="83">
        <v>45777</v>
      </c>
      <c r="AV1931" s="82" t="s">
        <v>4979</v>
      </c>
      <c r="AW1931" s="82">
        <v>2</v>
      </c>
      <c r="AX1931" s="83"/>
      <c r="AY1931" s="82" t="s">
        <v>4963</v>
      </c>
      <c r="AZ1931" s="82">
        <v>1</v>
      </c>
      <c r="BA1931" s="82"/>
      <c r="BB1931" s="82"/>
      <c r="BC1931" s="87"/>
      <c r="BD1931" s="87"/>
      <c r="BE1931" s="87"/>
      <c r="BF1931" s="87"/>
      <c r="BG1931" s="82" t="s">
        <v>4888</v>
      </c>
      <c r="BH1931" s="82" t="s">
        <v>8998</v>
      </c>
      <c r="BI1931" s="82"/>
      <c r="BJ1931" s="82"/>
      <c r="BK1931" s="82"/>
      <c r="BL1931" s="86">
        <v>110979344.7</v>
      </c>
      <c r="BM1931" s="82">
        <v>1.02</v>
      </c>
      <c r="BN1931" s="82" t="s">
        <v>5002</v>
      </c>
      <c r="BO1931" s="82"/>
      <c r="BP1931" s="88"/>
      <c r="BQ1931" s="88"/>
      <c r="BR1931" s="88"/>
      <c r="BS1931" s="82"/>
      <c r="BT1931" s="85"/>
    </row>
    <row r="1932" spans="1:72" hidden="1">
      <c r="A1932" s="82" t="s">
        <v>5183</v>
      </c>
      <c r="B1932" s="82" t="s">
        <v>5184</v>
      </c>
      <c r="C1932" s="82" t="s">
        <v>3037</v>
      </c>
      <c r="D1932" s="82" t="s">
        <v>5332</v>
      </c>
      <c r="E1932" s="82" t="s">
        <v>8503</v>
      </c>
      <c r="F1932" s="82" t="s">
        <v>4978</v>
      </c>
      <c r="G1932" s="83"/>
      <c r="H1932" s="84">
        <v>59323</v>
      </c>
      <c r="I1932" s="85"/>
      <c r="J1932" s="82">
        <v>5172.5</v>
      </c>
      <c r="K1932" s="86">
        <v>0</v>
      </c>
      <c r="L1932" s="82"/>
      <c r="M1932" s="82"/>
      <c r="N1932" s="82"/>
      <c r="O1932" s="82"/>
      <c r="P1932" s="82" t="s">
        <v>5009</v>
      </c>
      <c r="Q1932" s="86"/>
      <c r="R1932" s="82">
        <v>0</v>
      </c>
      <c r="S1932" s="86">
        <v>59323</v>
      </c>
      <c r="T1932" s="83">
        <v>45777</v>
      </c>
      <c r="U1932" s="82">
        <v>100</v>
      </c>
      <c r="V1932" s="82">
        <v>6823</v>
      </c>
      <c r="W1932" s="82" t="s">
        <v>4961</v>
      </c>
      <c r="X1932" s="82">
        <v>915.92420000000004</v>
      </c>
      <c r="Y1932" s="86">
        <v>54335370.829999998</v>
      </c>
      <c r="Z1932" s="86"/>
      <c r="AA1932" s="82">
        <v>5391.5</v>
      </c>
      <c r="AB1932" s="86">
        <v>-4.0599999999999996</v>
      </c>
      <c r="AC1932" s="86">
        <v>306848217.5</v>
      </c>
      <c r="AD1932" s="86">
        <v>306848217.5</v>
      </c>
      <c r="AE1932" s="86">
        <v>0</v>
      </c>
      <c r="AF1932" s="86">
        <v>252512846.66999999</v>
      </c>
      <c r="AG1932" s="86">
        <v>265504583.66999999</v>
      </c>
      <c r="AH1932" s="86">
        <v>-12991737</v>
      </c>
      <c r="AI1932" s="86"/>
      <c r="AJ1932" s="86">
        <v>10880369968.34</v>
      </c>
      <c r="AK1932" s="82">
        <v>2.8201999999999998</v>
      </c>
      <c r="AL1932" s="82" t="s">
        <v>8504</v>
      </c>
      <c r="AM1932" s="82" t="s">
        <v>4979</v>
      </c>
      <c r="AN1932" s="82">
        <v>8336</v>
      </c>
      <c r="AO1932" s="82" t="s">
        <v>5010</v>
      </c>
      <c r="AP1932" s="82"/>
      <c r="AQ1932" s="83">
        <v>45433</v>
      </c>
      <c r="AR1932" s="83"/>
      <c r="AS1932" s="82">
        <v>0</v>
      </c>
      <c r="AT1932" s="82"/>
      <c r="AU1932" s="83">
        <v>45777</v>
      </c>
      <c r="AV1932" s="82" t="s">
        <v>4979</v>
      </c>
      <c r="AW1932" s="82">
        <v>1</v>
      </c>
      <c r="AX1932" s="83"/>
      <c r="AY1932" s="82" t="s">
        <v>4963</v>
      </c>
      <c r="AZ1932" s="82">
        <v>1</v>
      </c>
      <c r="BA1932" s="82"/>
      <c r="BB1932" s="82"/>
      <c r="BC1932" s="87"/>
      <c r="BD1932" s="87"/>
      <c r="BE1932" s="87"/>
      <c r="BF1932" s="87"/>
      <c r="BG1932" s="82" t="s">
        <v>4888</v>
      </c>
      <c r="BH1932" s="82" t="s">
        <v>8998</v>
      </c>
      <c r="BI1932" s="82"/>
      <c r="BJ1932" s="82"/>
      <c r="BK1932" s="82"/>
      <c r="BL1932" s="86">
        <v>306848217.5</v>
      </c>
      <c r="BM1932" s="82">
        <v>2.8201999999999998</v>
      </c>
      <c r="BN1932" s="82" t="s">
        <v>5011</v>
      </c>
      <c r="BO1932" s="82"/>
      <c r="BP1932" s="88"/>
      <c r="BQ1932" s="88"/>
      <c r="BR1932" s="88"/>
      <c r="BS1932" s="82"/>
      <c r="BT1932" s="85"/>
    </row>
    <row r="1933" spans="1:72" hidden="1">
      <c r="A1933" s="82" t="s">
        <v>5183</v>
      </c>
      <c r="B1933" s="82" t="s">
        <v>5184</v>
      </c>
      <c r="C1933" s="82" t="s">
        <v>3088</v>
      </c>
      <c r="D1933" s="82" t="s">
        <v>3365</v>
      </c>
      <c r="E1933" s="82" t="s">
        <v>8661</v>
      </c>
      <c r="F1933" s="82" t="s">
        <v>4978</v>
      </c>
      <c r="G1933" s="83"/>
      <c r="H1933" s="84">
        <v>8145</v>
      </c>
      <c r="I1933" s="85"/>
      <c r="J1933" s="82">
        <v>11641</v>
      </c>
      <c r="K1933" s="86">
        <v>0</v>
      </c>
      <c r="L1933" s="82"/>
      <c r="M1933" s="82"/>
      <c r="N1933" s="82"/>
      <c r="O1933" s="82"/>
      <c r="P1933" s="82" t="s">
        <v>5019</v>
      </c>
      <c r="Q1933" s="86"/>
      <c r="R1933" s="82">
        <v>0</v>
      </c>
      <c r="S1933" s="86">
        <v>81450</v>
      </c>
      <c r="T1933" s="83">
        <v>45777</v>
      </c>
      <c r="U1933" s="82">
        <v>100</v>
      </c>
      <c r="V1933" s="82">
        <v>6829</v>
      </c>
      <c r="W1933" s="82" t="s">
        <v>4961</v>
      </c>
      <c r="X1933" s="82">
        <v>8306.75</v>
      </c>
      <c r="Y1933" s="86">
        <v>67658478.769999996</v>
      </c>
      <c r="Z1933" s="86"/>
      <c r="AA1933" s="82">
        <v>11869</v>
      </c>
      <c r="AB1933" s="86">
        <v>-1.92</v>
      </c>
      <c r="AC1933" s="86">
        <v>94815945</v>
      </c>
      <c r="AD1933" s="86">
        <v>94815945</v>
      </c>
      <c r="AE1933" s="86">
        <v>0</v>
      </c>
      <c r="AF1933" s="86">
        <v>27157466.23</v>
      </c>
      <c r="AG1933" s="86">
        <v>29014526.23</v>
      </c>
      <c r="AH1933" s="86">
        <v>-1857060</v>
      </c>
      <c r="AI1933" s="86"/>
      <c r="AJ1933" s="86">
        <v>10880369968.34</v>
      </c>
      <c r="AK1933" s="82">
        <v>0.87139999999999995</v>
      </c>
      <c r="AL1933" s="82" t="s">
        <v>8662</v>
      </c>
      <c r="AM1933" s="82" t="s">
        <v>4979</v>
      </c>
      <c r="AN1933" s="82">
        <v>8368</v>
      </c>
      <c r="AO1933" s="82" t="s">
        <v>5019</v>
      </c>
      <c r="AP1933" s="82"/>
      <c r="AQ1933" s="83">
        <v>45502</v>
      </c>
      <c r="AR1933" s="83"/>
      <c r="AS1933" s="82">
        <v>0</v>
      </c>
      <c r="AT1933" s="82"/>
      <c r="AU1933" s="83">
        <v>45777</v>
      </c>
      <c r="AV1933" s="82" t="s">
        <v>4979</v>
      </c>
      <c r="AW1933" s="82">
        <v>10</v>
      </c>
      <c r="AX1933" s="83"/>
      <c r="AY1933" s="82" t="s">
        <v>4963</v>
      </c>
      <c r="AZ1933" s="82">
        <v>1</v>
      </c>
      <c r="BA1933" s="82"/>
      <c r="BB1933" s="82"/>
      <c r="BC1933" s="87"/>
      <c r="BD1933" s="87"/>
      <c r="BE1933" s="87"/>
      <c r="BF1933" s="87"/>
      <c r="BG1933" s="82" t="s">
        <v>4888</v>
      </c>
      <c r="BH1933" s="82" t="s">
        <v>8998</v>
      </c>
      <c r="BI1933" s="82"/>
      <c r="BJ1933" s="82"/>
      <c r="BK1933" s="82"/>
      <c r="BL1933" s="86">
        <v>94815945</v>
      </c>
      <c r="BM1933" s="82">
        <v>0.87139999999999995</v>
      </c>
      <c r="BN1933" s="82" t="s">
        <v>5020</v>
      </c>
      <c r="BO1933" s="82"/>
      <c r="BP1933" s="88"/>
      <c r="BQ1933" s="88"/>
      <c r="BR1933" s="88"/>
      <c r="BS1933" s="82"/>
      <c r="BT1933" s="85"/>
    </row>
    <row r="1934" spans="1:72" hidden="1">
      <c r="A1934" s="82" t="s">
        <v>5183</v>
      </c>
      <c r="B1934" s="82" t="s">
        <v>5184</v>
      </c>
      <c r="C1934" s="82" t="s">
        <v>12190</v>
      </c>
      <c r="D1934" s="82" t="s">
        <v>8611</v>
      </c>
      <c r="E1934" s="82" t="s">
        <v>3367</v>
      </c>
      <c r="F1934" s="82" t="s">
        <v>4978</v>
      </c>
      <c r="G1934" s="83"/>
      <c r="H1934" s="84">
        <v>323990</v>
      </c>
      <c r="I1934" s="85"/>
      <c r="J1934" s="82">
        <v>522.35</v>
      </c>
      <c r="K1934" s="86">
        <v>0</v>
      </c>
      <c r="L1934" s="82"/>
      <c r="M1934" s="82"/>
      <c r="N1934" s="82"/>
      <c r="O1934" s="82"/>
      <c r="P1934" s="82" t="s">
        <v>8612</v>
      </c>
      <c r="Q1934" s="86"/>
      <c r="R1934" s="82">
        <v>0</v>
      </c>
      <c r="S1934" s="86">
        <v>647980</v>
      </c>
      <c r="T1934" s="83">
        <v>45777</v>
      </c>
      <c r="U1934" s="82">
        <v>100</v>
      </c>
      <c r="V1934" s="82">
        <v>174238</v>
      </c>
      <c r="W1934" s="82" t="s">
        <v>4961</v>
      </c>
      <c r="X1934" s="82">
        <v>230.22380000000001</v>
      </c>
      <c r="Y1934" s="86">
        <v>74590193.200000003</v>
      </c>
      <c r="Z1934" s="86"/>
      <c r="AA1934" s="82">
        <v>529.15</v>
      </c>
      <c r="AB1934" s="86">
        <v>-1.29</v>
      </c>
      <c r="AC1934" s="86">
        <v>169236176.5</v>
      </c>
      <c r="AD1934" s="86">
        <v>169236176.5</v>
      </c>
      <c r="AE1934" s="86">
        <v>0</v>
      </c>
      <c r="AF1934" s="86">
        <v>94645983.299999997</v>
      </c>
      <c r="AG1934" s="86">
        <v>96849115.299999997</v>
      </c>
      <c r="AH1934" s="86">
        <v>-2203132</v>
      </c>
      <c r="AI1934" s="86"/>
      <c r="AJ1934" s="86">
        <v>10880369968.34</v>
      </c>
      <c r="AK1934" s="82">
        <v>1.5553999999999999</v>
      </c>
      <c r="AL1934" s="82" t="s">
        <v>8613</v>
      </c>
      <c r="AM1934" s="82" t="s">
        <v>4979</v>
      </c>
      <c r="AN1934" s="82">
        <v>74134</v>
      </c>
      <c r="AO1934" s="82" t="s">
        <v>8614</v>
      </c>
      <c r="AP1934" s="82"/>
      <c r="AQ1934" s="83">
        <v>45750</v>
      </c>
      <c r="AR1934" s="83"/>
      <c r="AS1934" s="82">
        <v>0</v>
      </c>
      <c r="AT1934" s="82"/>
      <c r="AU1934" s="83">
        <v>45777</v>
      </c>
      <c r="AV1934" s="82" t="s">
        <v>4979</v>
      </c>
      <c r="AW1934" s="82">
        <v>2</v>
      </c>
      <c r="AX1934" s="83"/>
      <c r="AY1934" s="82" t="s">
        <v>4963</v>
      </c>
      <c r="AZ1934" s="82">
        <v>1</v>
      </c>
      <c r="BA1934" s="82"/>
      <c r="BB1934" s="82"/>
      <c r="BC1934" s="87"/>
      <c r="BD1934" s="87"/>
      <c r="BE1934" s="87"/>
      <c r="BF1934" s="87"/>
      <c r="BG1934" s="82" t="s">
        <v>4888</v>
      </c>
      <c r="BH1934" s="82" t="s">
        <v>8998</v>
      </c>
      <c r="BI1934" s="82"/>
      <c r="BJ1934" s="82"/>
      <c r="BK1934" s="82"/>
      <c r="BL1934" s="86">
        <v>169236176.5</v>
      </c>
      <c r="BM1934" s="82">
        <v>1.5553999999999999</v>
      </c>
      <c r="BN1934" s="82" t="s">
        <v>4980</v>
      </c>
      <c r="BO1934" s="82"/>
      <c r="BP1934" s="88"/>
      <c r="BQ1934" s="88"/>
      <c r="BR1934" s="88"/>
      <c r="BS1934" s="82"/>
      <c r="BT1934" s="85"/>
    </row>
    <row r="1935" spans="1:72" hidden="1">
      <c r="A1935" s="82" t="s">
        <v>5183</v>
      </c>
      <c r="B1935" s="82" t="s">
        <v>5184</v>
      </c>
      <c r="C1935" s="82" t="s">
        <v>3298</v>
      </c>
      <c r="D1935" s="82" t="s">
        <v>8945</v>
      </c>
      <c r="E1935" s="82" t="s">
        <v>8946</v>
      </c>
      <c r="F1935" s="82" t="s">
        <v>4978</v>
      </c>
      <c r="G1935" s="83"/>
      <c r="H1935" s="84">
        <v>8659</v>
      </c>
      <c r="I1935" s="85"/>
      <c r="J1935" s="82">
        <v>12527</v>
      </c>
      <c r="K1935" s="86">
        <v>0</v>
      </c>
      <c r="L1935" s="82"/>
      <c r="M1935" s="82"/>
      <c r="N1935" s="82"/>
      <c r="O1935" s="82"/>
      <c r="P1935" s="82" t="s">
        <v>5003</v>
      </c>
      <c r="Q1935" s="86"/>
      <c r="R1935" s="82">
        <v>0</v>
      </c>
      <c r="S1935" s="86">
        <v>43295</v>
      </c>
      <c r="T1935" s="83">
        <v>45777</v>
      </c>
      <c r="U1935" s="82">
        <v>100</v>
      </c>
      <c r="V1935" s="82">
        <v>24424</v>
      </c>
      <c r="W1935" s="82" t="s">
        <v>4961</v>
      </c>
      <c r="X1935" s="82">
        <v>11933.6248</v>
      </c>
      <c r="Y1935" s="86">
        <v>103333257.37</v>
      </c>
      <c r="Z1935" s="86"/>
      <c r="AA1935" s="82">
        <v>12439</v>
      </c>
      <c r="AB1935" s="86">
        <v>0.71</v>
      </c>
      <c r="AC1935" s="86">
        <v>108471293</v>
      </c>
      <c r="AD1935" s="86">
        <v>108471293</v>
      </c>
      <c r="AE1935" s="86">
        <v>0</v>
      </c>
      <c r="AF1935" s="86">
        <v>5138035.63</v>
      </c>
      <c r="AG1935" s="86">
        <v>4376043.63</v>
      </c>
      <c r="AH1935" s="86">
        <v>761992</v>
      </c>
      <c r="AI1935" s="86"/>
      <c r="AJ1935" s="86">
        <v>10880369968.34</v>
      </c>
      <c r="AK1935" s="82">
        <v>0.99690000000000001</v>
      </c>
      <c r="AL1935" s="82" t="s">
        <v>8947</v>
      </c>
      <c r="AM1935" s="82" t="s">
        <v>4979</v>
      </c>
      <c r="AN1935" s="82">
        <v>8479</v>
      </c>
      <c r="AO1935" s="82" t="s">
        <v>5004</v>
      </c>
      <c r="AP1935" s="82"/>
      <c r="AQ1935" s="83">
        <v>45485</v>
      </c>
      <c r="AR1935" s="83"/>
      <c r="AS1935" s="82">
        <v>0</v>
      </c>
      <c r="AT1935" s="82"/>
      <c r="AU1935" s="83">
        <v>45777</v>
      </c>
      <c r="AV1935" s="82" t="s">
        <v>4979</v>
      </c>
      <c r="AW1935" s="82">
        <v>5</v>
      </c>
      <c r="AX1935" s="83"/>
      <c r="AY1935" s="82" t="s">
        <v>4963</v>
      </c>
      <c r="AZ1935" s="82">
        <v>1</v>
      </c>
      <c r="BA1935" s="82"/>
      <c r="BB1935" s="82"/>
      <c r="BC1935" s="87"/>
      <c r="BD1935" s="87"/>
      <c r="BE1935" s="87"/>
      <c r="BF1935" s="87"/>
      <c r="BG1935" s="82" t="s">
        <v>4888</v>
      </c>
      <c r="BH1935" s="82" t="s">
        <v>8998</v>
      </c>
      <c r="BI1935" s="82"/>
      <c r="BJ1935" s="82"/>
      <c r="BK1935" s="82"/>
      <c r="BL1935" s="86">
        <v>108471293</v>
      </c>
      <c r="BM1935" s="82">
        <v>0.99690000000000001</v>
      </c>
      <c r="BN1935" s="82" t="s">
        <v>4984</v>
      </c>
      <c r="BO1935" s="82"/>
      <c r="BP1935" s="88"/>
      <c r="BQ1935" s="88"/>
      <c r="BR1935" s="88"/>
      <c r="BS1935" s="82"/>
      <c r="BT1935" s="85"/>
    </row>
    <row r="1936" spans="1:72" hidden="1">
      <c r="A1936" s="82" t="s">
        <v>5183</v>
      </c>
      <c r="B1936" s="82" t="s">
        <v>5184</v>
      </c>
      <c r="C1936" s="82" t="s">
        <v>3311</v>
      </c>
      <c r="D1936" s="82" t="s">
        <v>5383</v>
      </c>
      <c r="E1936" s="82" t="s">
        <v>8698</v>
      </c>
      <c r="F1936" s="82" t="s">
        <v>4978</v>
      </c>
      <c r="G1936" s="83"/>
      <c r="H1936" s="84">
        <v>107903</v>
      </c>
      <c r="I1936" s="85"/>
      <c r="J1936" s="82">
        <v>888.25</v>
      </c>
      <c r="K1936" s="86">
        <v>0</v>
      </c>
      <c r="L1936" s="82"/>
      <c r="M1936" s="82"/>
      <c r="N1936" s="82"/>
      <c r="O1936" s="82"/>
      <c r="P1936" s="82" t="s">
        <v>4999</v>
      </c>
      <c r="Q1936" s="86"/>
      <c r="R1936" s="82">
        <v>0</v>
      </c>
      <c r="S1936" s="86">
        <v>107903</v>
      </c>
      <c r="T1936" s="83">
        <v>45777</v>
      </c>
      <c r="U1936" s="82">
        <v>100</v>
      </c>
      <c r="V1936" s="82">
        <v>6861</v>
      </c>
      <c r="W1936" s="82" t="s">
        <v>4961</v>
      </c>
      <c r="X1936" s="82">
        <v>600.05820000000006</v>
      </c>
      <c r="Y1936" s="86">
        <v>64748082.619999997</v>
      </c>
      <c r="Z1936" s="86"/>
      <c r="AA1936" s="82">
        <v>888.05</v>
      </c>
      <c r="AB1936" s="86">
        <v>0.02</v>
      </c>
      <c r="AC1936" s="86">
        <v>95844839.75</v>
      </c>
      <c r="AD1936" s="86">
        <v>95844839.75</v>
      </c>
      <c r="AE1936" s="86">
        <v>0</v>
      </c>
      <c r="AF1936" s="86">
        <v>31096757.129999999</v>
      </c>
      <c r="AG1936" s="86">
        <v>31075176.530000001</v>
      </c>
      <c r="AH1936" s="86">
        <v>21580.6</v>
      </c>
      <c r="AI1936" s="86"/>
      <c r="AJ1936" s="86">
        <v>10880369968.34</v>
      </c>
      <c r="AK1936" s="82">
        <v>0.88090000000000002</v>
      </c>
      <c r="AL1936" s="82" t="s">
        <v>8699</v>
      </c>
      <c r="AM1936" s="82" t="s">
        <v>4979</v>
      </c>
      <c r="AN1936" s="82">
        <v>8548</v>
      </c>
      <c r="AO1936" s="82" t="s">
        <v>5000</v>
      </c>
      <c r="AP1936" s="82"/>
      <c r="AQ1936" s="83">
        <v>45498</v>
      </c>
      <c r="AR1936" s="83"/>
      <c r="AS1936" s="82">
        <v>0</v>
      </c>
      <c r="AT1936" s="82"/>
      <c r="AU1936" s="83">
        <v>45777</v>
      </c>
      <c r="AV1936" s="82" t="s">
        <v>4979</v>
      </c>
      <c r="AW1936" s="82">
        <v>1</v>
      </c>
      <c r="AX1936" s="83"/>
      <c r="AY1936" s="82" t="s">
        <v>4963</v>
      </c>
      <c r="AZ1936" s="82">
        <v>1</v>
      </c>
      <c r="BA1936" s="82"/>
      <c r="BB1936" s="82"/>
      <c r="BC1936" s="87"/>
      <c r="BD1936" s="87"/>
      <c r="BE1936" s="87"/>
      <c r="BF1936" s="87"/>
      <c r="BG1936" s="82" t="s">
        <v>4888</v>
      </c>
      <c r="BH1936" s="82" t="s">
        <v>8998</v>
      </c>
      <c r="BI1936" s="82"/>
      <c r="BJ1936" s="82"/>
      <c r="BK1936" s="82"/>
      <c r="BL1936" s="86">
        <v>95844839.75</v>
      </c>
      <c r="BM1936" s="82">
        <v>0.88090000000000002</v>
      </c>
      <c r="BN1936" s="82" t="s">
        <v>4997</v>
      </c>
      <c r="BO1936" s="82"/>
      <c r="BP1936" s="88"/>
      <c r="BQ1936" s="88"/>
      <c r="BR1936" s="88"/>
      <c r="BS1936" s="82"/>
      <c r="BT1936" s="85"/>
    </row>
    <row r="1937" spans="1:72" hidden="1">
      <c r="A1937" s="82" t="s">
        <v>5183</v>
      </c>
      <c r="B1937" s="82" t="s">
        <v>5184</v>
      </c>
      <c r="C1937" s="82" t="s">
        <v>21841</v>
      </c>
      <c r="D1937" s="82" t="s">
        <v>21842</v>
      </c>
      <c r="E1937" s="82" t="s">
        <v>4965</v>
      </c>
      <c r="F1937" s="82" t="s">
        <v>4966</v>
      </c>
      <c r="G1937" s="83">
        <v>45779</v>
      </c>
      <c r="H1937" s="84">
        <v>6142193.5789999999</v>
      </c>
      <c r="I1937" s="85"/>
      <c r="J1937" s="82">
        <v>99.98357</v>
      </c>
      <c r="K1937" s="86">
        <v>0</v>
      </c>
      <c r="L1937" s="82"/>
      <c r="M1937" s="82"/>
      <c r="N1937" s="82"/>
      <c r="O1937" s="82"/>
      <c r="P1937" s="82" t="s">
        <v>4967</v>
      </c>
      <c r="Q1937" s="86">
        <v>614219357.89999998</v>
      </c>
      <c r="R1937" s="82">
        <v>0.01</v>
      </c>
      <c r="S1937" s="86">
        <v>614219357.89999998</v>
      </c>
      <c r="T1937" s="83">
        <v>45777</v>
      </c>
      <c r="U1937" s="82">
        <v>247</v>
      </c>
      <c r="V1937" s="82">
        <v>178347</v>
      </c>
      <c r="W1937" s="82" t="s">
        <v>4961</v>
      </c>
      <c r="X1937" s="82">
        <v>99.967100000000002</v>
      </c>
      <c r="Y1937" s="86">
        <v>614017562.29999995</v>
      </c>
      <c r="Z1937" s="86">
        <v>614118460.09000003</v>
      </c>
      <c r="AA1937" s="82"/>
      <c r="AB1937" s="86"/>
      <c r="AC1937" s="86">
        <v>614118460.09000003</v>
      </c>
      <c r="AD1937" s="86">
        <v>614118460.09000003</v>
      </c>
      <c r="AE1937" s="86">
        <v>100897.79</v>
      </c>
      <c r="AF1937" s="86">
        <v>0</v>
      </c>
      <c r="AG1937" s="86"/>
      <c r="AH1937" s="86">
        <v>0</v>
      </c>
      <c r="AI1937" s="86"/>
      <c r="AJ1937" s="86">
        <v>10880369968.34</v>
      </c>
      <c r="AK1937" s="82">
        <v>5.6443000000000003</v>
      </c>
      <c r="AL1937" s="82" t="s">
        <v>21843</v>
      </c>
      <c r="AM1937" s="82" t="s">
        <v>4968</v>
      </c>
      <c r="AN1937" s="82">
        <v>73640</v>
      </c>
      <c r="AO1937" s="82" t="s">
        <v>4967</v>
      </c>
      <c r="AP1937" s="82"/>
      <c r="AQ1937" s="83"/>
      <c r="AR1937" s="83"/>
      <c r="AS1937" s="82">
        <v>2</v>
      </c>
      <c r="AT1937" s="82"/>
      <c r="AU1937" s="83">
        <v>45777</v>
      </c>
      <c r="AV1937" s="82" t="s">
        <v>4968</v>
      </c>
      <c r="AW1937" s="82">
        <v>100</v>
      </c>
      <c r="AX1937" s="83"/>
      <c r="AY1937" s="82" t="s">
        <v>4969</v>
      </c>
      <c r="AZ1937" s="82">
        <v>1</v>
      </c>
      <c r="BA1937" s="82"/>
      <c r="BB1937" s="82"/>
      <c r="BC1937" s="87"/>
      <c r="BD1937" s="87"/>
      <c r="BE1937" s="87"/>
      <c r="BF1937" s="87"/>
      <c r="BG1937" s="82" t="s">
        <v>4888</v>
      </c>
      <c r="BH1937" s="82" t="s">
        <v>8998</v>
      </c>
      <c r="BI1937" s="82"/>
      <c r="BJ1937" s="82"/>
      <c r="BK1937" s="82"/>
      <c r="BL1937" s="86">
        <v>614118460.09000003</v>
      </c>
      <c r="BM1937" s="82">
        <v>5.6443000000000003</v>
      </c>
      <c r="BN1937" s="82" t="s">
        <v>4967</v>
      </c>
      <c r="BO1937" s="82"/>
      <c r="BP1937" s="88"/>
      <c r="BQ1937" s="88"/>
      <c r="BR1937" s="88"/>
      <c r="BS1937" s="82"/>
      <c r="BT1937" s="85"/>
    </row>
    <row r="1938" spans="1:72" hidden="1">
      <c r="A1938" s="82" t="s">
        <v>5183</v>
      </c>
      <c r="B1938" s="82" t="s">
        <v>5184</v>
      </c>
      <c r="C1938" s="82"/>
      <c r="D1938" s="82"/>
      <c r="E1938" s="82"/>
      <c r="F1938" s="82" t="s">
        <v>4970</v>
      </c>
      <c r="G1938" s="83"/>
      <c r="H1938" s="84"/>
      <c r="I1938" s="85"/>
      <c r="J1938" s="82"/>
      <c r="K1938" s="86"/>
      <c r="L1938" s="82"/>
      <c r="M1938" s="82"/>
      <c r="N1938" s="82"/>
      <c r="O1938" s="82"/>
      <c r="P1938" s="82" t="s">
        <v>4971</v>
      </c>
      <c r="Q1938" s="86"/>
      <c r="R1938" s="82">
        <v>0</v>
      </c>
      <c r="S1938" s="86"/>
      <c r="T1938" s="83">
        <v>45777</v>
      </c>
      <c r="U1938" s="82"/>
      <c r="V1938" s="82"/>
      <c r="W1938" s="82"/>
      <c r="X1938" s="82"/>
      <c r="Y1938" s="86"/>
      <c r="Z1938" s="86"/>
      <c r="AA1938" s="82"/>
      <c r="AB1938" s="86"/>
      <c r="AC1938" s="86">
        <v>-19726961.300000001</v>
      </c>
      <c r="AD1938" s="86">
        <v>-19726961.300000001</v>
      </c>
      <c r="AE1938" s="86"/>
      <c r="AF1938" s="86"/>
      <c r="AG1938" s="86"/>
      <c r="AH1938" s="86">
        <v>0</v>
      </c>
      <c r="AI1938" s="86"/>
      <c r="AJ1938" s="86"/>
      <c r="AK1938" s="82">
        <v>-0.18099999999999999</v>
      </c>
      <c r="AL1938" s="82"/>
      <c r="AM1938" s="82"/>
      <c r="AN1938" s="82"/>
      <c r="AO1938" s="82" t="s">
        <v>4971</v>
      </c>
      <c r="AP1938" s="82"/>
      <c r="AQ1938" s="83"/>
      <c r="AR1938" s="83"/>
      <c r="AS1938" s="82"/>
      <c r="AT1938" s="82"/>
      <c r="AU1938" s="83"/>
      <c r="AV1938" s="82"/>
      <c r="AW1938" s="82"/>
      <c r="AX1938" s="83"/>
      <c r="AY1938" s="82" t="s">
        <v>4963</v>
      </c>
      <c r="AZ1938" s="82">
        <v>1</v>
      </c>
      <c r="BA1938" s="82"/>
      <c r="BB1938" s="82"/>
      <c r="BC1938" s="87"/>
      <c r="BD1938" s="87"/>
      <c r="BE1938" s="87"/>
      <c r="BF1938" s="87"/>
      <c r="BG1938" s="82" t="s">
        <v>4888</v>
      </c>
      <c r="BH1938" s="82" t="s">
        <v>8998</v>
      </c>
      <c r="BI1938" s="82"/>
      <c r="BJ1938" s="82"/>
      <c r="BK1938" s="82"/>
      <c r="BL1938" s="86">
        <v>-19726961.300000001</v>
      </c>
      <c r="BM1938" s="82">
        <v>-0.18099999999999999</v>
      </c>
      <c r="BN1938" s="82" t="s">
        <v>4971</v>
      </c>
      <c r="BO1938" s="82"/>
      <c r="BP1938" s="88"/>
      <c r="BQ1938" s="88"/>
      <c r="BR1938" s="88"/>
      <c r="BS1938" s="82"/>
      <c r="BT1938" s="85"/>
    </row>
    <row r="1939" spans="1:72" hidden="1">
      <c r="A1939" s="82" t="s">
        <v>5185</v>
      </c>
      <c r="B1939" s="82" t="s">
        <v>5186</v>
      </c>
      <c r="C1939" s="82" t="s">
        <v>69</v>
      </c>
      <c r="D1939" s="82" t="s">
        <v>5272</v>
      </c>
      <c r="E1939" s="82" t="s">
        <v>8833</v>
      </c>
      <c r="F1939" s="82" t="s">
        <v>4978</v>
      </c>
      <c r="G1939" s="83"/>
      <c r="H1939" s="84">
        <v>20129</v>
      </c>
      <c r="I1939" s="85"/>
      <c r="J1939" s="82">
        <v>2301.3000000000002</v>
      </c>
      <c r="K1939" s="86">
        <v>0</v>
      </c>
      <c r="L1939" s="82"/>
      <c r="M1939" s="82"/>
      <c r="N1939" s="82"/>
      <c r="O1939" s="82"/>
      <c r="P1939" s="82" t="s">
        <v>8834</v>
      </c>
      <c r="Q1939" s="86"/>
      <c r="R1939" s="82">
        <v>0</v>
      </c>
      <c r="S1939" s="86">
        <v>20129</v>
      </c>
      <c r="T1939" s="83">
        <v>45777</v>
      </c>
      <c r="U1939" s="82">
        <v>100</v>
      </c>
      <c r="V1939" s="82">
        <v>6436</v>
      </c>
      <c r="W1939" s="82" t="s">
        <v>4961</v>
      </c>
      <c r="X1939" s="82">
        <v>2920.5495999999998</v>
      </c>
      <c r="Y1939" s="86">
        <v>58787742.039999999</v>
      </c>
      <c r="Z1939" s="86"/>
      <c r="AA1939" s="82">
        <v>2330.6</v>
      </c>
      <c r="AB1939" s="86">
        <v>-1.26</v>
      </c>
      <c r="AC1939" s="86">
        <v>46322867.700000003</v>
      </c>
      <c r="AD1939" s="86">
        <v>46322867.700000003</v>
      </c>
      <c r="AE1939" s="86">
        <v>0</v>
      </c>
      <c r="AF1939" s="86">
        <v>-12464874.34</v>
      </c>
      <c r="AG1939" s="86">
        <v>-11875251.84</v>
      </c>
      <c r="AH1939" s="86">
        <v>-589622.5</v>
      </c>
      <c r="AI1939" s="86"/>
      <c r="AJ1939" s="86">
        <v>8486410863.3199997</v>
      </c>
      <c r="AK1939" s="82">
        <v>0.54579999999999995</v>
      </c>
      <c r="AL1939" s="82" t="s">
        <v>8835</v>
      </c>
      <c r="AM1939" s="82" t="s">
        <v>4979</v>
      </c>
      <c r="AN1939" s="82">
        <v>5975</v>
      </c>
      <c r="AO1939" s="82" t="s">
        <v>8836</v>
      </c>
      <c r="AP1939" s="82"/>
      <c r="AQ1939" s="83">
        <v>45456</v>
      </c>
      <c r="AR1939" s="83"/>
      <c r="AS1939" s="82">
        <v>0</v>
      </c>
      <c r="AT1939" s="82"/>
      <c r="AU1939" s="83">
        <v>45777</v>
      </c>
      <c r="AV1939" s="82" t="s">
        <v>4979</v>
      </c>
      <c r="AW1939" s="82">
        <v>1</v>
      </c>
      <c r="AX1939" s="83"/>
      <c r="AY1939" s="82" t="s">
        <v>4963</v>
      </c>
      <c r="AZ1939" s="82">
        <v>1</v>
      </c>
      <c r="BA1939" s="82"/>
      <c r="BB1939" s="82"/>
      <c r="BC1939" s="87"/>
      <c r="BD1939" s="87"/>
      <c r="BE1939" s="87"/>
      <c r="BF1939" s="87"/>
      <c r="BG1939" s="82" t="s">
        <v>4888</v>
      </c>
      <c r="BH1939" s="82" t="s">
        <v>9004</v>
      </c>
      <c r="BI1939" s="82"/>
      <c r="BJ1939" s="82"/>
      <c r="BK1939" s="82"/>
      <c r="BL1939" s="86">
        <v>46322867.700000003</v>
      </c>
      <c r="BM1939" s="82">
        <v>0.54579999999999995</v>
      </c>
      <c r="BN1939" s="82" t="s">
        <v>8462</v>
      </c>
      <c r="BO1939" s="82"/>
      <c r="BP1939" s="88"/>
      <c r="BQ1939" s="88"/>
      <c r="BR1939" s="88"/>
      <c r="BS1939" s="82"/>
      <c r="BT1939" s="85"/>
    </row>
    <row r="1940" spans="1:72" hidden="1">
      <c r="A1940" s="82" t="s">
        <v>5185</v>
      </c>
      <c r="B1940" s="82" t="s">
        <v>5186</v>
      </c>
      <c r="C1940" s="82" t="s">
        <v>73</v>
      </c>
      <c r="D1940" s="82" t="s">
        <v>8838</v>
      </c>
      <c r="E1940" s="82" t="s">
        <v>8839</v>
      </c>
      <c r="F1940" s="82" t="s">
        <v>4978</v>
      </c>
      <c r="G1940" s="83"/>
      <c r="H1940" s="84">
        <v>57017</v>
      </c>
      <c r="I1940" s="85"/>
      <c r="J1940" s="82">
        <v>1216.5</v>
      </c>
      <c r="K1940" s="86">
        <v>0</v>
      </c>
      <c r="L1940" s="82"/>
      <c r="M1940" s="82"/>
      <c r="N1940" s="82"/>
      <c r="O1940" s="82"/>
      <c r="P1940" s="82" t="s">
        <v>8397</v>
      </c>
      <c r="Q1940" s="86"/>
      <c r="R1940" s="82">
        <v>0</v>
      </c>
      <c r="S1940" s="86">
        <v>114034</v>
      </c>
      <c r="T1940" s="83">
        <v>45777</v>
      </c>
      <c r="U1940" s="82">
        <v>100</v>
      </c>
      <c r="V1940" s="82">
        <v>6698</v>
      </c>
      <c r="W1940" s="82" t="s">
        <v>4961</v>
      </c>
      <c r="X1940" s="82">
        <v>560.35699999999997</v>
      </c>
      <c r="Y1940" s="86">
        <v>31949873.23</v>
      </c>
      <c r="Z1940" s="86"/>
      <c r="AA1940" s="82">
        <v>1216.4000000000001</v>
      </c>
      <c r="AB1940" s="86">
        <v>0.01</v>
      </c>
      <c r="AC1940" s="86">
        <v>69361180.5</v>
      </c>
      <c r="AD1940" s="86">
        <v>69361180.5</v>
      </c>
      <c r="AE1940" s="86">
        <v>0</v>
      </c>
      <c r="AF1940" s="86">
        <v>37411307.270000003</v>
      </c>
      <c r="AG1940" s="86">
        <v>37405733.369999997</v>
      </c>
      <c r="AH1940" s="86">
        <v>5573.9</v>
      </c>
      <c r="AI1940" s="86"/>
      <c r="AJ1940" s="86">
        <v>8486410863.3199997</v>
      </c>
      <c r="AK1940" s="82">
        <v>0.81730000000000003</v>
      </c>
      <c r="AL1940" s="82" t="s">
        <v>8840</v>
      </c>
      <c r="AM1940" s="82" t="s">
        <v>4979</v>
      </c>
      <c r="AN1940" s="82">
        <v>7483</v>
      </c>
      <c r="AO1940" s="82" t="s">
        <v>8399</v>
      </c>
      <c r="AP1940" s="82"/>
      <c r="AQ1940" s="83">
        <v>45456</v>
      </c>
      <c r="AR1940" s="83"/>
      <c r="AS1940" s="82">
        <v>0</v>
      </c>
      <c r="AT1940" s="82"/>
      <c r="AU1940" s="83">
        <v>45777</v>
      </c>
      <c r="AV1940" s="82" t="s">
        <v>4979</v>
      </c>
      <c r="AW1940" s="82">
        <v>2</v>
      </c>
      <c r="AX1940" s="83"/>
      <c r="AY1940" s="82" t="s">
        <v>4963</v>
      </c>
      <c r="AZ1940" s="82">
        <v>1</v>
      </c>
      <c r="BA1940" s="82"/>
      <c r="BB1940" s="82"/>
      <c r="BC1940" s="87"/>
      <c r="BD1940" s="87"/>
      <c r="BE1940" s="87"/>
      <c r="BF1940" s="87"/>
      <c r="BG1940" s="82" t="s">
        <v>4888</v>
      </c>
      <c r="BH1940" s="82" t="s">
        <v>9004</v>
      </c>
      <c r="BI1940" s="82"/>
      <c r="BJ1940" s="82"/>
      <c r="BK1940" s="82"/>
      <c r="BL1940" s="86">
        <v>69361180.5</v>
      </c>
      <c r="BM1940" s="82">
        <v>0.81730000000000003</v>
      </c>
      <c r="BN1940" s="82" t="s">
        <v>8400</v>
      </c>
      <c r="BO1940" s="82"/>
      <c r="BP1940" s="88"/>
      <c r="BQ1940" s="88"/>
      <c r="BR1940" s="88"/>
      <c r="BS1940" s="82"/>
      <c r="BT1940" s="85"/>
    </row>
    <row r="1941" spans="1:72" hidden="1">
      <c r="A1941" s="82" t="s">
        <v>5185</v>
      </c>
      <c r="B1941" s="82" t="s">
        <v>5186</v>
      </c>
      <c r="C1941" s="82" t="s">
        <v>193</v>
      </c>
      <c r="D1941" s="82" t="s">
        <v>8423</v>
      </c>
      <c r="E1941" s="82" t="s">
        <v>8424</v>
      </c>
      <c r="F1941" s="82" t="s">
        <v>4978</v>
      </c>
      <c r="G1941" s="83"/>
      <c r="H1941" s="84">
        <v>7768</v>
      </c>
      <c r="I1941" s="85"/>
      <c r="J1941" s="82">
        <v>6977</v>
      </c>
      <c r="K1941" s="86">
        <v>0</v>
      </c>
      <c r="L1941" s="82"/>
      <c r="M1941" s="82"/>
      <c r="N1941" s="82"/>
      <c r="O1941" s="82"/>
      <c r="P1941" s="82" t="s">
        <v>4995</v>
      </c>
      <c r="Q1941" s="86"/>
      <c r="R1941" s="82">
        <v>0</v>
      </c>
      <c r="S1941" s="86">
        <v>38840</v>
      </c>
      <c r="T1941" s="83">
        <v>45777</v>
      </c>
      <c r="U1941" s="82">
        <v>100</v>
      </c>
      <c r="V1941" s="82">
        <v>6457</v>
      </c>
      <c r="W1941" s="82" t="s">
        <v>4961</v>
      </c>
      <c r="X1941" s="82">
        <v>4635.0838000000003</v>
      </c>
      <c r="Y1941" s="86">
        <v>36005330.590000004</v>
      </c>
      <c r="Z1941" s="86"/>
      <c r="AA1941" s="82">
        <v>6992.5</v>
      </c>
      <c r="AB1941" s="86">
        <v>-0.22</v>
      </c>
      <c r="AC1941" s="86">
        <v>54197336</v>
      </c>
      <c r="AD1941" s="86">
        <v>54197336</v>
      </c>
      <c r="AE1941" s="86">
        <v>0</v>
      </c>
      <c r="AF1941" s="86">
        <v>18192005.41</v>
      </c>
      <c r="AG1941" s="86">
        <v>18312389.41</v>
      </c>
      <c r="AH1941" s="86">
        <v>-120384</v>
      </c>
      <c r="AI1941" s="86"/>
      <c r="AJ1941" s="86">
        <v>8486410863.3199997</v>
      </c>
      <c r="AK1941" s="82">
        <v>0.63859999999999995</v>
      </c>
      <c r="AL1941" s="82" t="s">
        <v>8425</v>
      </c>
      <c r="AM1941" s="82" t="s">
        <v>4979</v>
      </c>
      <c r="AN1941" s="82">
        <v>6079</v>
      </c>
      <c r="AO1941" s="82" t="s">
        <v>4996</v>
      </c>
      <c r="AP1941" s="82"/>
      <c r="AQ1941" s="83">
        <v>45701</v>
      </c>
      <c r="AR1941" s="83"/>
      <c r="AS1941" s="82">
        <v>0</v>
      </c>
      <c r="AT1941" s="82"/>
      <c r="AU1941" s="83">
        <v>45777</v>
      </c>
      <c r="AV1941" s="82" t="s">
        <v>4979</v>
      </c>
      <c r="AW1941" s="82">
        <v>5</v>
      </c>
      <c r="AX1941" s="83"/>
      <c r="AY1941" s="82" t="s">
        <v>4963</v>
      </c>
      <c r="AZ1941" s="82">
        <v>1</v>
      </c>
      <c r="BA1941" s="82"/>
      <c r="BB1941" s="82"/>
      <c r="BC1941" s="87"/>
      <c r="BD1941" s="87"/>
      <c r="BE1941" s="87"/>
      <c r="BF1941" s="87"/>
      <c r="BG1941" s="82" t="s">
        <v>4888</v>
      </c>
      <c r="BH1941" s="82" t="s">
        <v>9004</v>
      </c>
      <c r="BI1941" s="82"/>
      <c r="BJ1941" s="82"/>
      <c r="BK1941" s="82"/>
      <c r="BL1941" s="86">
        <v>54197336</v>
      </c>
      <c r="BM1941" s="82">
        <v>0.63859999999999995</v>
      </c>
      <c r="BN1941" s="82" t="s">
        <v>4997</v>
      </c>
      <c r="BO1941" s="82"/>
      <c r="BP1941" s="88"/>
      <c r="BQ1941" s="88"/>
      <c r="BR1941" s="88"/>
      <c r="BS1941" s="82"/>
      <c r="BT1941" s="85"/>
    </row>
    <row r="1942" spans="1:72" hidden="1">
      <c r="A1942" s="82" t="s">
        <v>5185</v>
      </c>
      <c r="B1942" s="82" t="s">
        <v>5186</v>
      </c>
      <c r="C1942" s="82" t="s">
        <v>256</v>
      </c>
      <c r="D1942" s="82" t="s">
        <v>5291</v>
      </c>
      <c r="E1942" s="82" t="s">
        <v>8426</v>
      </c>
      <c r="F1942" s="82" t="s">
        <v>4978</v>
      </c>
      <c r="G1942" s="83"/>
      <c r="H1942" s="84">
        <v>34853</v>
      </c>
      <c r="I1942" s="85"/>
      <c r="J1942" s="82">
        <v>2425.6999999999998</v>
      </c>
      <c r="K1942" s="86">
        <v>0</v>
      </c>
      <c r="L1942" s="82"/>
      <c r="M1942" s="82"/>
      <c r="N1942" s="82"/>
      <c r="O1942" s="82"/>
      <c r="P1942" s="82" t="s">
        <v>8427</v>
      </c>
      <c r="Q1942" s="86"/>
      <c r="R1942" s="82">
        <v>0</v>
      </c>
      <c r="S1942" s="86">
        <v>34853</v>
      </c>
      <c r="T1942" s="83">
        <v>45777</v>
      </c>
      <c r="U1942" s="82">
        <v>100</v>
      </c>
      <c r="V1942" s="82">
        <v>6464</v>
      </c>
      <c r="W1942" s="82" t="s">
        <v>4961</v>
      </c>
      <c r="X1942" s="82">
        <v>1768.4029</v>
      </c>
      <c r="Y1942" s="86">
        <v>61634144.829999998</v>
      </c>
      <c r="Z1942" s="86"/>
      <c r="AA1942" s="82">
        <v>2451.1</v>
      </c>
      <c r="AB1942" s="86">
        <v>-1.04</v>
      </c>
      <c r="AC1942" s="86">
        <v>84542922.099999994</v>
      </c>
      <c r="AD1942" s="86">
        <v>84542922.099999994</v>
      </c>
      <c r="AE1942" s="86">
        <v>0</v>
      </c>
      <c r="AF1942" s="86">
        <v>22908777.27</v>
      </c>
      <c r="AG1942" s="86">
        <v>23793743.170000002</v>
      </c>
      <c r="AH1942" s="86">
        <v>-884965.9</v>
      </c>
      <c r="AI1942" s="86"/>
      <c r="AJ1942" s="86">
        <v>8486410863.3199997</v>
      </c>
      <c r="AK1942" s="82">
        <v>0.99619999999999997</v>
      </c>
      <c r="AL1942" s="82" t="s">
        <v>8428</v>
      </c>
      <c r="AM1942" s="82" t="s">
        <v>4979</v>
      </c>
      <c r="AN1942" s="82">
        <v>6121</v>
      </c>
      <c r="AO1942" s="82" t="s">
        <v>4998</v>
      </c>
      <c r="AP1942" s="82"/>
      <c r="AQ1942" s="83">
        <v>45614</v>
      </c>
      <c r="AR1942" s="83"/>
      <c r="AS1942" s="82">
        <v>0</v>
      </c>
      <c r="AT1942" s="82"/>
      <c r="AU1942" s="83">
        <v>45777</v>
      </c>
      <c r="AV1942" s="82" t="s">
        <v>4979</v>
      </c>
      <c r="AW1942" s="82">
        <v>1</v>
      </c>
      <c r="AX1942" s="83"/>
      <c r="AY1942" s="82" t="s">
        <v>4963</v>
      </c>
      <c r="AZ1942" s="82">
        <v>1</v>
      </c>
      <c r="BA1942" s="82"/>
      <c r="BB1942" s="82"/>
      <c r="BC1942" s="87"/>
      <c r="BD1942" s="87"/>
      <c r="BE1942" s="87"/>
      <c r="BF1942" s="87"/>
      <c r="BG1942" s="82" t="s">
        <v>4888</v>
      </c>
      <c r="BH1942" s="82" t="s">
        <v>9004</v>
      </c>
      <c r="BI1942" s="82"/>
      <c r="BJ1942" s="82"/>
      <c r="BK1942" s="82"/>
      <c r="BL1942" s="86">
        <v>84542922.099999994</v>
      </c>
      <c r="BM1942" s="82">
        <v>0.99619999999999997</v>
      </c>
      <c r="BN1942" s="82" t="s">
        <v>4998</v>
      </c>
      <c r="BO1942" s="82"/>
      <c r="BP1942" s="88"/>
      <c r="BQ1942" s="88"/>
      <c r="BR1942" s="88"/>
      <c r="BS1942" s="82"/>
      <c r="BT1942" s="85"/>
    </row>
    <row r="1943" spans="1:72" hidden="1">
      <c r="A1943" s="82" t="s">
        <v>5185</v>
      </c>
      <c r="B1943" s="82" t="s">
        <v>5186</v>
      </c>
      <c r="C1943" s="82" t="s">
        <v>317</v>
      </c>
      <c r="D1943" s="82" t="s">
        <v>5280</v>
      </c>
      <c r="E1943" s="82" t="s">
        <v>8371</v>
      </c>
      <c r="F1943" s="82" t="s">
        <v>4978</v>
      </c>
      <c r="G1943" s="83"/>
      <c r="H1943" s="84">
        <v>220058</v>
      </c>
      <c r="I1943" s="85"/>
      <c r="J1943" s="82">
        <v>1185</v>
      </c>
      <c r="K1943" s="86">
        <v>0</v>
      </c>
      <c r="L1943" s="82"/>
      <c r="M1943" s="82"/>
      <c r="N1943" s="82"/>
      <c r="O1943" s="82"/>
      <c r="P1943" s="82" t="s">
        <v>4960</v>
      </c>
      <c r="Q1943" s="86"/>
      <c r="R1943" s="82">
        <v>0</v>
      </c>
      <c r="S1943" s="86">
        <v>440116</v>
      </c>
      <c r="T1943" s="83">
        <v>45777</v>
      </c>
      <c r="U1943" s="82">
        <v>100</v>
      </c>
      <c r="V1943" s="82">
        <v>6471</v>
      </c>
      <c r="W1943" s="82" t="s">
        <v>4961</v>
      </c>
      <c r="X1943" s="82">
        <v>678.96220000000005</v>
      </c>
      <c r="Y1943" s="86">
        <v>149411072.53999999</v>
      </c>
      <c r="Z1943" s="86"/>
      <c r="AA1943" s="82">
        <v>1187.3</v>
      </c>
      <c r="AB1943" s="86">
        <v>-0.19</v>
      </c>
      <c r="AC1943" s="86">
        <v>260768730</v>
      </c>
      <c r="AD1943" s="86">
        <v>260768730</v>
      </c>
      <c r="AE1943" s="86">
        <v>0</v>
      </c>
      <c r="AF1943" s="86">
        <v>111357657.45999999</v>
      </c>
      <c r="AG1943" s="86">
        <v>111863993.86</v>
      </c>
      <c r="AH1943" s="86">
        <v>-506336.4</v>
      </c>
      <c r="AI1943" s="86"/>
      <c r="AJ1943" s="86">
        <v>8486410863.3199997</v>
      </c>
      <c r="AK1943" s="82">
        <v>3.0728</v>
      </c>
      <c r="AL1943" s="82" t="s">
        <v>8514</v>
      </c>
      <c r="AM1943" s="82" t="s">
        <v>4979</v>
      </c>
      <c r="AN1943" s="82">
        <v>6155</v>
      </c>
      <c r="AO1943" s="82" t="s">
        <v>4962</v>
      </c>
      <c r="AP1943" s="82"/>
      <c r="AQ1943" s="83">
        <v>45484</v>
      </c>
      <c r="AR1943" s="83"/>
      <c r="AS1943" s="82">
        <v>0</v>
      </c>
      <c r="AT1943" s="82"/>
      <c r="AU1943" s="83">
        <v>45777</v>
      </c>
      <c r="AV1943" s="82" t="s">
        <v>4979</v>
      </c>
      <c r="AW1943" s="82">
        <v>2</v>
      </c>
      <c r="AX1943" s="83"/>
      <c r="AY1943" s="82" t="s">
        <v>4963</v>
      </c>
      <c r="AZ1943" s="82">
        <v>1</v>
      </c>
      <c r="BA1943" s="82"/>
      <c r="BB1943" s="82"/>
      <c r="BC1943" s="87"/>
      <c r="BD1943" s="87"/>
      <c r="BE1943" s="87"/>
      <c r="BF1943" s="87"/>
      <c r="BG1943" s="82" t="s">
        <v>4888</v>
      </c>
      <c r="BH1943" s="82" t="s">
        <v>9004</v>
      </c>
      <c r="BI1943" s="82"/>
      <c r="BJ1943" s="82"/>
      <c r="BK1943" s="82"/>
      <c r="BL1943" s="86">
        <v>260768730</v>
      </c>
      <c r="BM1943" s="82">
        <v>3.0728</v>
      </c>
      <c r="BN1943" s="82" t="s">
        <v>4964</v>
      </c>
      <c r="BO1943" s="82"/>
      <c r="BP1943" s="88"/>
      <c r="BQ1943" s="88"/>
      <c r="BR1943" s="88"/>
      <c r="BS1943" s="82"/>
      <c r="BT1943" s="85"/>
    </row>
    <row r="1944" spans="1:72" hidden="1">
      <c r="A1944" s="82" t="s">
        <v>5185</v>
      </c>
      <c r="B1944" s="82" t="s">
        <v>5186</v>
      </c>
      <c r="C1944" s="82" t="s">
        <v>332</v>
      </c>
      <c r="D1944" s="82" t="s">
        <v>5305</v>
      </c>
      <c r="E1944" s="82" t="s">
        <v>8664</v>
      </c>
      <c r="F1944" s="82" t="s">
        <v>4978</v>
      </c>
      <c r="G1944" s="83"/>
      <c r="H1944" s="84">
        <v>8586</v>
      </c>
      <c r="I1944" s="85"/>
      <c r="J1944" s="82">
        <v>8030</v>
      </c>
      <c r="K1944" s="86">
        <v>0</v>
      </c>
      <c r="L1944" s="82"/>
      <c r="M1944" s="82"/>
      <c r="N1944" s="82"/>
      <c r="O1944" s="82"/>
      <c r="P1944" s="82" t="s">
        <v>8536</v>
      </c>
      <c r="Q1944" s="86"/>
      <c r="R1944" s="82">
        <v>0</v>
      </c>
      <c r="S1944" s="86">
        <v>85860</v>
      </c>
      <c r="T1944" s="83">
        <v>45777</v>
      </c>
      <c r="U1944" s="82">
        <v>100</v>
      </c>
      <c r="V1944" s="82">
        <v>6479</v>
      </c>
      <c r="W1944" s="82" t="s">
        <v>4961</v>
      </c>
      <c r="X1944" s="82">
        <v>3602.7289000000001</v>
      </c>
      <c r="Y1944" s="86">
        <v>30933030.129999999</v>
      </c>
      <c r="Z1944" s="86"/>
      <c r="AA1944" s="82">
        <v>8078.5</v>
      </c>
      <c r="AB1944" s="86">
        <v>-0.6</v>
      </c>
      <c r="AC1944" s="86">
        <v>68945580</v>
      </c>
      <c r="AD1944" s="86">
        <v>68945580</v>
      </c>
      <c r="AE1944" s="86">
        <v>0</v>
      </c>
      <c r="AF1944" s="86">
        <v>38012549.869999997</v>
      </c>
      <c r="AG1944" s="86">
        <v>38428744.369999997</v>
      </c>
      <c r="AH1944" s="86">
        <v>-416194.5</v>
      </c>
      <c r="AI1944" s="86"/>
      <c r="AJ1944" s="86">
        <v>8486410863.3199997</v>
      </c>
      <c r="AK1944" s="82">
        <v>0.81240000000000001</v>
      </c>
      <c r="AL1944" s="82" t="s">
        <v>8665</v>
      </c>
      <c r="AM1944" s="82" t="s">
        <v>4979</v>
      </c>
      <c r="AN1944" s="82">
        <v>6165</v>
      </c>
      <c r="AO1944" s="82" t="s">
        <v>8339</v>
      </c>
      <c r="AP1944" s="82"/>
      <c r="AQ1944" s="83">
        <v>45456</v>
      </c>
      <c r="AR1944" s="83"/>
      <c r="AS1944" s="82">
        <v>0</v>
      </c>
      <c r="AT1944" s="82"/>
      <c r="AU1944" s="83">
        <v>45777</v>
      </c>
      <c r="AV1944" s="82" t="s">
        <v>4979</v>
      </c>
      <c r="AW1944" s="82">
        <v>10</v>
      </c>
      <c r="AX1944" s="83"/>
      <c r="AY1944" s="82" t="s">
        <v>4963</v>
      </c>
      <c r="AZ1944" s="82">
        <v>1</v>
      </c>
      <c r="BA1944" s="82"/>
      <c r="BB1944" s="82"/>
      <c r="BC1944" s="87"/>
      <c r="BD1944" s="87"/>
      <c r="BE1944" s="87"/>
      <c r="BF1944" s="87"/>
      <c r="BG1944" s="82" t="s">
        <v>4888</v>
      </c>
      <c r="BH1944" s="82" t="s">
        <v>9004</v>
      </c>
      <c r="BI1944" s="82"/>
      <c r="BJ1944" s="82"/>
      <c r="BK1944" s="82"/>
      <c r="BL1944" s="86">
        <v>68945580</v>
      </c>
      <c r="BM1944" s="82">
        <v>0.81240000000000001</v>
      </c>
      <c r="BN1944" s="82" t="s">
        <v>4984</v>
      </c>
      <c r="BO1944" s="82"/>
      <c r="BP1944" s="88"/>
      <c r="BQ1944" s="88"/>
      <c r="BR1944" s="88"/>
      <c r="BS1944" s="82"/>
      <c r="BT1944" s="85"/>
    </row>
    <row r="1945" spans="1:72" hidden="1">
      <c r="A1945" s="82" t="s">
        <v>5185</v>
      </c>
      <c r="B1945" s="82" t="s">
        <v>5186</v>
      </c>
      <c r="C1945" s="82" t="s">
        <v>346</v>
      </c>
      <c r="D1945" s="82" t="s">
        <v>5269</v>
      </c>
      <c r="E1945" s="82" t="s">
        <v>8278</v>
      </c>
      <c r="F1945" s="82" t="s">
        <v>4978</v>
      </c>
      <c r="G1945" s="83"/>
      <c r="H1945" s="84">
        <v>20114</v>
      </c>
      <c r="I1945" s="85"/>
      <c r="J1945" s="82">
        <v>8634.5</v>
      </c>
      <c r="K1945" s="86">
        <v>0</v>
      </c>
      <c r="L1945" s="82"/>
      <c r="M1945" s="82"/>
      <c r="N1945" s="82"/>
      <c r="O1945" s="82"/>
      <c r="P1945" s="82" t="s">
        <v>8279</v>
      </c>
      <c r="Q1945" s="86"/>
      <c r="R1945" s="82">
        <v>0</v>
      </c>
      <c r="S1945" s="86">
        <v>40228</v>
      </c>
      <c r="T1945" s="83">
        <v>45777</v>
      </c>
      <c r="U1945" s="82">
        <v>100</v>
      </c>
      <c r="V1945" s="82">
        <v>6478</v>
      </c>
      <c r="W1945" s="82" t="s">
        <v>4961</v>
      </c>
      <c r="X1945" s="82">
        <v>4100.6188000000002</v>
      </c>
      <c r="Y1945" s="86">
        <v>82479845.739999995</v>
      </c>
      <c r="Z1945" s="86"/>
      <c r="AA1945" s="82">
        <v>9093</v>
      </c>
      <c r="AB1945" s="86">
        <v>-5.04</v>
      </c>
      <c r="AC1945" s="86">
        <v>173674333</v>
      </c>
      <c r="AD1945" s="86">
        <v>173674333</v>
      </c>
      <c r="AE1945" s="86">
        <v>0</v>
      </c>
      <c r="AF1945" s="86">
        <v>91194487.260000005</v>
      </c>
      <c r="AG1945" s="86">
        <v>100414182.26000001</v>
      </c>
      <c r="AH1945" s="86">
        <v>-9219695</v>
      </c>
      <c r="AI1945" s="86"/>
      <c r="AJ1945" s="86">
        <v>8486410863.3199997</v>
      </c>
      <c r="AK1945" s="82">
        <v>2.0465</v>
      </c>
      <c r="AL1945" s="82" t="s">
        <v>8431</v>
      </c>
      <c r="AM1945" s="82" t="s">
        <v>4979</v>
      </c>
      <c r="AN1945" s="82">
        <v>6164</v>
      </c>
      <c r="AO1945" s="82" t="s">
        <v>8280</v>
      </c>
      <c r="AP1945" s="82"/>
      <c r="AQ1945" s="83">
        <v>45463</v>
      </c>
      <c r="AR1945" s="83"/>
      <c r="AS1945" s="82">
        <v>0</v>
      </c>
      <c r="AT1945" s="82"/>
      <c r="AU1945" s="83">
        <v>45777</v>
      </c>
      <c r="AV1945" s="82" t="s">
        <v>4979</v>
      </c>
      <c r="AW1945" s="82">
        <v>2</v>
      </c>
      <c r="AX1945" s="83"/>
      <c r="AY1945" s="82" t="s">
        <v>4963</v>
      </c>
      <c r="AZ1945" s="82">
        <v>1</v>
      </c>
      <c r="BA1945" s="82"/>
      <c r="BB1945" s="82"/>
      <c r="BC1945" s="87"/>
      <c r="BD1945" s="87"/>
      <c r="BE1945" s="87"/>
      <c r="BF1945" s="87"/>
      <c r="BG1945" s="82" t="s">
        <v>4888</v>
      </c>
      <c r="BH1945" s="82" t="s">
        <v>9004</v>
      </c>
      <c r="BI1945" s="82"/>
      <c r="BJ1945" s="82"/>
      <c r="BK1945" s="82"/>
      <c r="BL1945" s="86">
        <v>173674333</v>
      </c>
      <c r="BM1945" s="82">
        <v>2.0465</v>
      </c>
      <c r="BN1945" s="82" t="s">
        <v>4964</v>
      </c>
      <c r="BO1945" s="82"/>
      <c r="BP1945" s="88"/>
      <c r="BQ1945" s="88"/>
      <c r="BR1945" s="88"/>
      <c r="BS1945" s="82"/>
      <c r="BT1945" s="85"/>
    </row>
    <row r="1946" spans="1:72" hidden="1">
      <c r="A1946" s="82" t="s">
        <v>5185</v>
      </c>
      <c r="B1946" s="82" t="s">
        <v>5186</v>
      </c>
      <c r="C1946" s="82" t="s">
        <v>338</v>
      </c>
      <c r="D1946" s="82" t="s">
        <v>5298</v>
      </c>
      <c r="E1946" s="82" t="s">
        <v>8432</v>
      </c>
      <c r="F1946" s="82" t="s">
        <v>4978</v>
      </c>
      <c r="G1946" s="83"/>
      <c r="H1946" s="84">
        <v>41843</v>
      </c>
      <c r="I1946" s="85"/>
      <c r="J1946" s="82">
        <v>1951.6</v>
      </c>
      <c r="K1946" s="86">
        <v>0</v>
      </c>
      <c r="L1946" s="82"/>
      <c r="M1946" s="82"/>
      <c r="N1946" s="82"/>
      <c r="O1946" s="82"/>
      <c r="P1946" s="82" t="s">
        <v>8433</v>
      </c>
      <c r="Q1946" s="86"/>
      <c r="R1946" s="82">
        <v>0</v>
      </c>
      <c r="S1946" s="86">
        <v>41843</v>
      </c>
      <c r="T1946" s="83">
        <v>45777</v>
      </c>
      <c r="U1946" s="82">
        <v>100</v>
      </c>
      <c r="V1946" s="82">
        <v>148909</v>
      </c>
      <c r="W1946" s="82" t="s">
        <v>4961</v>
      </c>
      <c r="X1946" s="82">
        <v>1049.2618</v>
      </c>
      <c r="Y1946" s="86">
        <v>43904260.960000001</v>
      </c>
      <c r="Z1946" s="86"/>
      <c r="AA1946" s="82">
        <v>2066.9</v>
      </c>
      <c r="AB1946" s="86">
        <v>-5.58</v>
      </c>
      <c r="AC1946" s="86">
        <v>81660798.799999997</v>
      </c>
      <c r="AD1946" s="86">
        <v>81660798.799999997</v>
      </c>
      <c r="AE1946" s="86">
        <v>0</v>
      </c>
      <c r="AF1946" s="86">
        <v>37756537.840000004</v>
      </c>
      <c r="AG1946" s="86">
        <v>42579548.539999999</v>
      </c>
      <c r="AH1946" s="86">
        <v>-4823010.7</v>
      </c>
      <c r="AI1946" s="86"/>
      <c r="AJ1946" s="86">
        <v>8486410863.3199997</v>
      </c>
      <c r="AK1946" s="82">
        <v>0.96230000000000004</v>
      </c>
      <c r="AL1946" s="82" t="s">
        <v>8434</v>
      </c>
      <c r="AM1946" s="82" t="s">
        <v>4979</v>
      </c>
      <c r="AN1946" s="82">
        <v>6168</v>
      </c>
      <c r="AO1946" s="82" t="s">
        <v>8280</v>
      </c>
      <c r="AP1946" s="82"/>
      <c r="AQ1946" s="83">
        <v>45463</v>
      </c>
      <c r="AR1946" s="83"/>
      <c r="AS1946" s="82">
        <v>0</v>
      </c>
      <c r="AT1946" s="82"/>
      <c r="AU1946" s="83">
        <v>45777</v>
      </c>
      <c r="AV1946" s="82" t="s">
        <v>4979</v>
      </c>
      <c r="AW1946" s="82">
        <v>1</v>
      </c>
      <c r="AX1946" s="83"/>
      <c r="AY1946" s="82" t="s">
        <v>4963</v>
      </c>
      <c r="AZ1946" s="82">
        <v>1</v>
      </c>
      <c r="BA1946" s="82"/>
      <c r="BB1946" s="82"/>
      <c r="BC1946" s="87"/>
      <c r="BD1946" s="87"/>
      <c r="BE1946" s="87"/>
      <c r="BF1946" s="87"/>
      <c r="BG1946" s="82" t="s">
        <v>4888</v>
      </c>
      <c r="BH1946" s="82" t="s">
        <v>9004</v>
      </c>
      <c r="BI1946" s="82"/>
      <c r="BJ1946" s="82"/>
      <c r="BK1946" s="82"/>
      <c r="BL1946" s="86">
        <v>81660798.799999997</v>
      </c>
      <c r="BM1946" s="82">
        <v>0.96230000000000004</v>
      </c>
      <c r="BN1946" s="82" t="s">
        <v>4964</v>
      </c>
      <c r="BO1946" s="82"/>
      <c r="BP1946" s="88"/>
      <c r="BQ1946" s="88"/>
      <c r="BR1946" s="88"/>
      <c r="BS1946" s="82"/>
      <c r="BT1946" s="85"/>
    </row>
    <row r="1947" spans="1:72" hidden="1">
      <c r="A1947" s="82" t="s">
        <v>5185</v>
      </c>
      <c r="B1947" s="82" t="s">
        <v>5186</v>
      </c>
      <c r="C1947" s="82" t="s">
        <v>406</v>
      </c>
      <c r="D1947" s="82" t="s">
        <v>5325</v>
      </c>
      <c r="E1947" s="82" t="s">
        <v>8435</v>
      </c>
      <c r="F1947" s="82" t="s">
        <v>4978</v>
      </c>
      <c r="G1947" s="83"/>
      <c r="H1947" s="84">
        <v>278149</v>
      </c>
      <c r="I1947" s="85"/>
      <c r="J1947" s="82">
        <v>314.10000000000002</v>
      </c>
      <c r="K1947" s="86">
        <v>0</v>
      </c>
      <c r="L1947" s="82"/>
      <c r="M1947" s="82"/>
      <c r="N1947" s="82"/>
      <c r="O1947" s="82"/>
      <c r="P1947" s="82" t="s">
        <v>8436</v>
      </c>
      <c r="Q1947" s="86"/>
      <c r="R1947" s="82">
        <v>0</v>
      </c>
      <c r="S1947" s="86">
        <v>278149</v>
      </c>
      <c r="T1947" s="83">
        <v>45777</v>
      </c>
      <c r="U1947" s="82">
        <v>100</v>
      </c>
      <c r="V1947" s="82">
        <v>6490</v>
      </c>
      <c r="W1947" s="82" t="s">
        <v>4961</v>
      </c>
      <c r="X1947" s="82">
        <v>292.08760000000001</v>
      </c>
      <c r="Y1947" s="86">
        <v>81243881.819999993</v>
      </c>
      <c r="Z1947" s="86"/>
      <c r="AA1947" s="82">
        <v>317.10000000000002</v>
      </c>
      <c r="AB1947" s="86">
        <v>-0.95</v>
      </c>
      <c r="AC1947" s="86">
        <v>87366600.900000006</v>
      </c>
      <c r="AD1947" s="86">
        <v>87366600.900000006</v>
      </c>
      <c r="AE1947" s="86">
        <v>0</v>
      </c>
      <c r="AF1947" s="86">
        <v>6122719.0800000001</v>
      </c>
      <c r="AG1947" s="86">
        <v>6956985.6799999997</v>
      </c>
      <c r="AH1947" s="86">
        <v>-834266.6</v>
      </c>
      <c r="AI1947" s="86"/>
      <c r="AJ1947" s="86">
        <v>8486410863.3199997</v>
      </c>
      <c r="AK1947" s="82">
        <v>1.0295000000000001</v>
      </c>
      <c r="AL1947" s="82" t="s">
        <v>8437</v>
      </c>
      <c r="AM1947" s="82" t="s">
        <v>4979</v>
      </c>
      <c r="AN1947" s="82">
        <v>6241</v>
      </c>
      <c r="AO1947" s="82" t="s">
        <v>8436</v>
      </c>
      <c r="AP1947" s="82"/>
      <c r="AQ1947" s="83">
        <v>45726</v>
      </c>
      <c r="AR1947" s="83"/>
      <c r="AS1947" s="82">
        <v>0</v>
      </c>
      <c r="AT1947" s="82"/>
      <c r="AU1947" s="83">
        <v>45777</v>
      </c>
      <c r="AV1947" s="82" t="s">
        <v>4979</v>
      </c>
      <c r="AW1947" s="82">
        <v>1</v>
      </c>
      <c r="AX1947" s="83"/>
      <c r="AY1947" s="82" t="s">
        <v>4963</v>
      </c>
      <c r="AZ1947" s="82">
        <v>1</v>
      </c>
      <c r="BA1947" s="82"/>
      <c r="BB1947" s="82"/>
      <c r="BC1947" s="87"/>
      <c r="BD1947" s="87"/>
      <c r="BE1947" s="87"/>
      <c r="BF1947" s="87"/>
      <c r="BG1947" s="82" t="s">
        <v>4888</v>
      </c>
      <c r="BH1947" s="82" t="s">
        <v>9004</v>
      </c>
      <c r="BI1947" s="82"/>
      <c r="BJ1947" s="82"/>
      <c r="BK1947" s="82"/>
      <c r="BL1947" s="86">
        <v>87366600.900000006</v>
      </c>
      <c r="BM1947" s="82">
        <v>1.0295000000000001</v>
      </c>
      <c r="BN1947" s="82" t="s">
        <v>5002</v>
      </c>
      <c r="BO1947" s="82"/>
      <c r="BP1947" s="88"/>
      <c r="BQ1947" s="88"/>
      <c r="BR1947" s="88"/>
      <c r="BS1947" s="82"/>
      <c r="BT1947" s="85"/>
    </row>
    <row r="1948" spans="1:72" hidden="1">
      <c r="A1948" s="82" t="s">
        <v>5185</v>
      </c>
      <c r="B1948" s="82" t="s">
        <v>5186</v>
      </c>
      <c r="C1948" s="82" t="s">
        <v>433</v>
      </c>
      <c r="D1948" s="82" t="s">
        <v>5260</v>
      </c>
      <c r="E1948" s="82" t="s">
        <v>8438</v>
      </c>
      <c r="F1948" s="82" t="s">
        <v>4978</v>
      </c>
      <c r="G1948" s="83"/>
      <c r="H1948" s="84">
        <v>206729</v>
      </c>
      <c r="I1948" s="85"/>
      <c r="J1948" s="82">
        <v>1864.5</v>
      </c>
      <c r="K1948" s="86">
        <v>0</v>
      </c>
      <c r="L1948" s="82"/>
      <c r="M1948" s="82"/>
      <c r="N1948" s="82"/>
      <c r="O1948" s="82"/>
      <c r="P1948" s="82" t="s">
        <v>8439</v>
      </c>
      <c r="Q1948" s="86"/>
      <c r="R1948" s="82">
        <v>0</v>
      </c>
      <c r="S1948" s="86">
        <v>1033645</v>
      </c>
      <c r="T1948" s="83">
        <v>45777</v>
      </c>
      <c r="U1948" s="82">
        <v>100</v>
      </c>
      <c r="V1948" s="82">
        <v>6494</v>
      </c>
      <c r="W1948" s="82" t="s">
        <v>4961</v>
      </c>
      <c r="X1948" s="82">
        <v>620.77369999999996</v>
      </c>
      <c r="Y1948" s="86">
        <v>128331918.77</v>
      </c>
      <c r="Z1948" s="86"/>
      <c r="AA1948" s="82">
        <v>1823.8</v>
      </c>
      <c r="AB1948" s="86">
        <v>2.23</v>
      </c>
      <c r="AC1948" s="86">
        <v>385446220.5</v>
      </c>
      <c r="AD1948" s="86">
        <v>385446220.5</v>
      </c>
      <c r="AE1948" s="86">
        <v>0</v>
      </c>
      <c r="AF1948" s="86">
        <v>257114301.72999999</v>
      </c>
      <c r="AG1948" s="86">
        <v>248702413.93000001</v>
      </c>
      <c r="AH1948" s="86">
        <v>8411887.8000000007</v>
      </c>
      <c r="AI1948" s="86"/>
      <c r="AJ1948" s="86">
        <v>8486410863.3199997</v>
      </c>
      <c r="AK1948" s="82">
        <v>4.5419</v>
      </c>
      <c r="AL1948" s="82" t="s">
        <v>8440</v>
      </c>
      <c r="AM1948" s="82" t="s">
        <v>4979</v>
      </c>
      <c r="AN1948" s="82">
        <v>6253</v>
      </c>
      <c r="AO1948" s="82" t="s">
        <v>8441</v>
      </c>
      <c r="AP1948" s="82"/>
      <c r="AQ1948" s="83">
        <v>45510</v>
      </c>
      <c r="AR1948" s="83"/>
      <c r="AS1948" s="82">
        <v>0</v>
      </c>
      <c r="AT1948" s="82"/>
      <c r="AU1948" s="83">
        <v>45777</v>
      </c>
      <c r="AV1948" s="82" t="s">
        <v>4979</v>
      </c>
      <c r="AW1948" s="82">
        <v>5</v>
      </c>
      <c r="AX1948" s="83"/>
      <c r="AY1948" s="82" t="s">
        <v>4963</v>
      </c>
      <c r="AZ1948" s="82">
        <v>1</v>
      </c>
      <c r="BA1948" s="82"/>
      <c r="BB1948" s="82"/>
      <c r="BC1948" s="87"/>
      <c r="BD1948" s="87"/>
      <c r="BE1948" s="87"/>
      <c r="BF1948" s="87"/>
      <c r="BG1948" s="82" t="s">
        <v>4888</v>
      </c>
      <c r="BH1948" s="82" t="s">
        <v>9004</v>
      </c>
      <c r="BI1948" s="82"/>
      <c r="BJ1948" s="82"/>
      <c r="BK1948" s="82"/>
      <c r="BL1948" s="86">
        <v>385446220.5</v>
      </c>
      <c r="BM1948" s="82">
        <v>4.5419</v>
      </c>
      <c r="BN1948" s="82" t="s">
        <v>8442</v>
      </c>
      <c r="BO1948" s="82"/>
      <c r="BP1948" s="88"/>
      <c r="BQ1948" s="88"/>
      <c r="BR1948" s="88"/>
      <c r="BS1948" s="82"/>
      <c r="BT1948" s="85"/>
    </row>
    <row r="1949" spans="1:72" hidden="1">
      <c r="A1949" s="82" t="s">
        <v>5185</v>
      </c>
      <c r="B1949" s="82" t="s">
        <v>5186</v>
      </c>
      <c r="C1949" s="82" t="s">
        <v>586</v>
      </c>
      <c r="D1949" s="82" t="s">
        <v>5353</v>
      </c>
      <c r="E1949" s="82" t="s">
        <v>8520</v>
      </c>
      <c r="F1949" s="82" t="s">
        <v>4978</v>
      </c>
      <c r="G1949" s="83"/>
      <c r="H1949" s="84">
        <v>43725</v>
      </c>
      <c r="I1949" s="85"/>
      <c r="J1949" s="82">
        <v>1550.1</v>
      </c>
      <c r="K1949" s="86">
        <v>0</v>
      </c>
      <c r="L1949" s="82"/>
      <c r="M1949" s="82"/>
      <c r="N1949" s="82"/>
      <c r="O1949" s="82"/>
      <c r="P1949" s="82" t="s">
        <v>4999</v>
      </c>
      <c r="Q1949" s="86"/>
      <c r="R1949" s="82">
        <v>0</v>
      </c>
      <c r="S1949" s="86">
        <v>87450</v>
      </c>
      <c r="T1949" s="83">
        <v>45777</v>
      </c>
      <c r="U1949" s="82">
        <v>100</v>
      </c>
      <c r="V1949" s="82">
        <v>6515</v>
      </c>
      <c r="W1949" s="82" t="s">
        <v>4961</v>
      </c>
      <c r="X1949" s="82">
        <v>846.17639999999994</v>
      </c>
      <c r="Y1949" s="86">
        <v>36999063.219999999</v>
      </c>
      <c r="Z1949" s="86"/>
      <c r="AA1949" s="82">
        <v>1541.5</v>
      </c>
      <c r="AB1949" s="86">
        <v>0.56000000000000005</v>
      </c>
      <c r="AC1949" s="86">
        <v>67778122.5</v>
      </c>
      <c r="AD1949" s="86">
        <v>67778122.5</v>
      </c>
      <c r="AE1949" s="86">
        <v>0</v>
      </c>
      <c r="AF1949" s="86">
        <v>30779059.280000001</v>
      </c>
      <c r="AG1949" s="86">
        <v>30403266.48</v>
      </c>
      <c r="AH1949" s="86">
        <v>375792.8</v>
      </c>
      <c r="AI1949" s="86"/>
      <c r="AJ1949" s="86">
        <v>8486410863.3199997</v>
      </c>
      <c r="AK1949" s="82">
        <v>0.79869999999999997</v>
      </c>
      <c r="AL1949" s="82" t="s">
        <v>8521</v>
      </c>
      <c r="AM1949" s="82" t="s">
        <v>4979</v>
      </c>
      <c r="AN1949" s="82">
        <v>6403</v>
      </c>
      <c r="AO1949" s="82" t="s">
        <v>5000</v>
      </c>
      <c r="AP1949" s="82"/>
      <c r="AQ1949" s="83">
        <v>45505</v>
      </c>
      <c r="AR1949" s="83"/>
      <c r="AS1949" s="82">
        <v>0</v>
      </c>
      <c r="AT1949" s="82"/>
      <c r="AU1949" s="83">
        <v>45777</v>
      </c>
      <c r="AV1949" s="82" t="s">
        <v>4979</v>
      </c>
      <c r="AW1949" s="82">
        <v>2</v>
      </c>
      <c r="AX1949" s="83"/>
      <c r="AY1949" s="82" t="s">
        <v>4963</v>
      </c>
      <c r="AZ1949" s="82">
        <v>1</v>
      </c>
      <c r="BA1949" s="82"/>
      <c r="BB1949" s="82"/>
      <c r="BC1949" s="87"/>
      <c r="BD1949" s="87"/>
      <c r="BE1949" s="87"/>
      <c r="BF1949" s="87"/>
      <c r="BG1949" s="82" t="s">
        <v>4888</v>
      </c>
      <c r="BH1949" s="82" t="s">
        <v>9004</v>
      </c>
      <c r="BI1949" s="82"/>
      <c r="BJ1949" s="82"/>
      <c r="BK1949" s="82"/>
      <c r="BL1949" s="86">
        <v>67778122.5</v>
      </c>
      <c r="BM1949" s="82">
        <v>0.79869999999999997</v>
      </c>
      <c r="BN1949" s="82" t="s">
        <v>4997</v>
      </c>
      <c r="BO1949" s="82"/>
      <c r="BP1949" s="88"/>
      <c r="BQ1949" s="88"/>
      <c r="BR1949" s="88"/>
      <c r="BS1949" s="82"/>
      <c r="BT1949" s="85"/>
    </row>
    <row r="1950" spans="1:72" hidden="1">
      <c r="A1950" s="82" t="s">
        <v>5185</v>
      </c>
      <c r="B1950" s="82" t="s">
        <v>5186</v>
      </c>
      <c r="C1950" s="82" t="s">
        <v>595</v>
      </c>
      <c r="D1950" s="82" t="s">
        <v>5293</v>
      </c>
      <c r="E1950" s="82" t="s">
        <v>8585</v>
      </c>
      <c r="F1950" s="82" t="s">
        <v>4978</v>
      </c>
      <c r="G1950" s="83"/>
      <c r="H1950" s="84">
        <v>175364</v>
      </c>
      <c r="I1950" s="85"/>
      <c r="J1950" s="82">
        <v>385.3</v>
      </c>
      <c r="K1950" s="86">
        <v>0</v>
      </c>
      <c r="L1950" s="82"/>
      <c r="M1950" s="82"/>
      <c r="N1950" s="82"/>
      <c r="O1950" s="82"/>
      <c r="P1950" s="82" t="s">
        <v>8586</v>
      </c>
      <c r="Q1950" s="86"/>
      <c r="R1950" s="82">
        <v>0</v>
      </c>
      <c r="S1950" s="86">
        <v>1753640</v>
      </c>
      <c r="T1950" s="83">
        <v>45777</v>
      </c>
      <c r="U1950" s="82">
        <v>100</v>
      </c>
      <c r="V1950" s="82">
        <v>13324</v>
      </c>
      <c r="W1950" s="82" t="s">
        <v>4961</v>
      </c>
      <c r="X1950" s="82">
        <v>263.11239999999998</v>
      </c>
      <c r="Y1950" s="86">
        <v>46140435.509999998</v>
      </c>
      <c r="Z1950" s="86"/>
      <c r="AA1950" s="82">
        <v>389.1</v>
      </c>
      <c r="AB1950" s="86">
        <v>-0.98</v>
      </c>
      <c r="AC1950" s="86">
        <v>67567749.200000003</v>
      </c>
      <c r="AD1950" s="86">
        <v>67567749.200000003</v>
      </c>
      <c r="AE1950" s="86">
        <v>0</v>
      </c>
      <c r="AF1950" s="86">
        <v>21427313.690000001</v>
      </c>
      <c r="AG1950" s="86">
        <v>22093526.390000001</v>
      </c>
      <c r="AH1950" s="86">
        <v>-666212.69999999995</v>
      </c>
      <c r="AI1950" s="86"/>
      <c r="AJ1950" s="86">
        <v>8486410863.3199997</v>
      </c>
      <c r="AK1950" s="82">
        <v>0.79620000000000002</v>
      </c>
      <c r="AL1950" s="82" t="s">
        <v>8587</v>
      </c>
      <c r="AM1950" s="82" t="s">
        <v>4979</v>
      </c>
      <c r="AN1950" s="82">
        <v>6425</v>
      </c>
      <c r="AO1950" s="82" t="s">
        <v>8588</v>
      </c>
      <c r="AP1950" s="82"/>
      <c r="AQ1950" s="83">
        <v>45687</v>
      </c>
      <c r="AR1950" s="83"/>
      <c r="AS1950" s="82">
        <v>0</v>
      </c>
      <c r="AT1950" s="82"/>
      <c r="AU1950" s="83">
        <v>45777</v>
      </c>
      <c r="AV1950" s="82" t="s">
        <v>4979</v>
      </c>
      <c r="AW1950" s="82">
        <v>10</v>
      </c>
      <c r="AX1950" s="83"/>
      <c r="AY1950" s="82" t="s">
        <v>4963</v>
      </c>
      <c r="AZ1950" s="82">
        <v>1</v>
      </c>
      <c r="BA1950" s="82"/>
      <c r="BB1950" s="82"/>
      <c r="BC1950" s="87"/>
      <c r="BD1950" s="87"/>
      <c r="BE1950" s="87"/>
      <c r="BF1950" s="87"/>
      <c r="BG1950" s="82" t="s">
        <v>4888</v>
      </c>
      <c r="BH1950" s="82" t="s">
        <v>9004</v>
      </c>
      <c r="BI1950" s="82"/>
      <c r="BJ1950" s="82"/>
      <c r="BK1950" s="82"/>
      <c r="BL1950" s="86">
        <v>67567749.200000003</v>
      </c>
      <c r="BM1950" s="82">
        <v>0.79620000000000002</v>
      </c>
      <c r="BN1950" s="82" t="s">
        <v>4975</v>
      </c>
      <c r="BO1950" s="82"/>
      <c r="BP1950" s="88"/>
      <c r="BQ1950" s="88"/>
      <c r="BR1950" s="88"/>
      <c r="BS1950" s="82"/>
      <c r="BT1950" s="85"/>
    </row>
    <row r="1951" spans="1:72" hidden="1">
      <c r="A1951" s="82" t="s">
        <v>5185</v>
      </c>
      <c r="B1951" s="82" t="s">
        <v>5186</v>
      </c>
      <c r="C1951" s="82" t="s">
        <v>12411</v>
      </c>
      <c r="D1951" s="82" t="s">
        <v>8687</v>
      </c>
      <c r="E1951" s="82" t="s">
        <v>8688</v>
      </c>
      <c r="F1951" s="82" t="s">
        <v>4978</v>
      </c>
      <c r="G1951" s="83"/>
      <c r="H1951" s="84">
        <v>47037</v>
      </c>
      <c r="I1951" s="85"/>
      <c r="J1951" s="82">
        <v>1183.9000000000001</v>
      </c>
      <c r="K1951" s="86">
        <v>0</v>
      </c>
      <c r="L1951" s="82"/>
      <c r="M1951" s="82"/>
      <c r="N1951" s="82"/>
      <c r="O1951" s="82"/>
      <c r="P1951" s="82" t="s">
        <v>4999</v>
      </c>
      <c r="Q1951" s="86"/>
      <c r="R1951" s="82">
        <v>0</v>
      </c>
      <c r="S1951" s="86">
        <v>47037</v>
      </c>
      <c r="T1951" s="83">
        <v>45777</v>
      </c>
      <c r="U1951" s="82">
        <v>100</v>
      </c>
      <c r="V1951" s="82">
        <v>176023</v>
      </c>
      <c r="W1951" s="82" t="s">
        <v>4961</v>
      </c>
      <c r="X1951" s="82">
        <v>783.53290000000004</v>
      </c>
      <c r="Y1951" s="86">
        <v>36855036.409999996</v>
      </c>
      <c r="Z1951" s="86"/>
      <c r="AA1951" s="82">
        <v>1176</v>
      </c>
      <c r="AB1951" s="86">
        <v>0.67</v>
      </c>
      <c r="AC1951" s="86">
        <v>55687104.299999997</v>
      </c>
      <c r="AD1951" s="86">
        <v>55687104.299999997</v>
      </c>
      <c r="AE1951" s="86">
        <v>0</v>
      </c>
      <c r="AF1951" s="86">
        <v>18832067.890000001</v>
      </c>
      <c r="AG1951" s="86">
        <v>18460588.09</v>
      </c>
      <c r="AH1951" s="86">
        <v>371479.8</v>
      </c>
      <c r="AI1951" s="86"/>
      <c r="AJ1951" s="86">
        <v>8486410863.3199997</v>
      </c>
      <c r="AK1951" s="82">
        <v>0.65620000000000001</v>
      </c>
      <c r="AL1951" s="82" t="s">
        <v>8689</v>
      </c>
      <c r="AM1951" s="82" t="s">
        <v>4979</v>
      </c>
      <c r="AN1951" s="82">
        <v>6556</v>
      </c>
      <c r="AO1951" s="82" t="s">
        <v>5000</v>
      </c>
      <c r="AP1951" s="82"/>
      <c r="AQ1951" s="83">
        <v>45488</v>
      </c>
      <c r="AR1951" s="83"/>
      <c r="AS1951" s="82">
        <v>0</v>
      </c>
      <c r="AT1951" s="82"/>
      <c r="AU1951" s="83">
        <v>45777</v>
      </c>
      <c r="AV1951" s="82" t="s">
        <v>4979</v>
      </c>
      <c r="AW1951" s="82">
        <v>1</v>
      </c>
      <c r="AX1951" s="83"/>
      <c r="AY1951" s="82" t="s">
        <v>4963</v>
      </c>
      <c r="AZ1951" s="82">
        <v>1</v>
      </c>
      <c r="BA1951" s="82"/>
      <c r="BB1951" s="82"/>
      <c r="BC1951" s="87"/>
      <c r="BD1951" s="87"/>
      <c r="BE1951" s="87"/>
      <c r="BF1951" s="87"/>
      <c r="BG1951" s="82" t="s">
        <v>4888</v>
      </c>
      <c r="BH1951" s="82" t="s">
        <v>9004</v>
      </c>
      <c r="BI1951" s="82"/>
      <c r="BJ1951" s="82"/>
      <c r="BK1951" s="82"/>
      <c r="BL1951" s="86">
        <v>55687104.299999997</v>
      </c>
      <c r="BM1951" s="82">
        <v>0.65620000000000001</v>
      </c>
      <c r="BN1951" s="82" t="s">
        <v>4997</v>
      </c>
      <c r="BO1951" s="82"/>
      <c r="BP1951" s="88"/>
      <c r="BQ1951" s="88"/>
      <c r="BR1951" s="88"/>
      <c r="BS1951" s="82"/>
      <c r="BT1951" s="85"/>
    </row>
    <row r="1952" spans="1:72" hidden="1">
      <c r="A1952" s="82" t="s">
        <v>5185</v>
      </c>
      <c r="B1952" s="82" t="s">
        <v>5186</v>
      </c>
      <c r="C1952" s="82" t="s">
        <v>805</v>
      </c>
      <c r="D1952" s="82" t="s">
        <v>5372</v>
      </c>
      <c r="E1952" s="82" t="s">
        <v>8813</v>
      </c>
      <c r="F1952" s="82" t="s">
        <v>4978</v>
      </c>
      <c r="G1952" s="83"/>
      <c r="H1952" s="84">
        <v>10633</v>
      </c>
      <c r="I1952" s="85"/>
      <c r="J1952" s="82">
        <v>5567</v>
      </c>
      <c r="K1952" s="86">
        <v>0</v>
      </c>
      <c r="L1952" s="82"/>
      <c r="M1952" s="82"/>
      <c r="N1952" s="82"/>
      <c r="O1952" s="82"/>
      <c r="P1952" s="82" t="s">
        <v>8536</v>
      </c>
      <c r="Q1952" s="86"/>
      <c r="R1952" s="82">
        <v>0</v>
      </c>
      <c r="S1952" s="86">
        <v>10633</v>
      </c>
      <c r="T1952" s="83">
        <v>45777</v>
      </c>
      <c r="U1952" s="82">
        <v>100</v>
      </c>
      <c r="V1952" s="82">
        <v>6544</v>
      </c>
      <c r="W1952" s="82" t="s">
        <v>4961</v>
      </c>
      <c r="X1952" s="82">
        <v>2477.5209</v>
      </c>
      <c r="Y1952" s="86">
        <v>26343479.879999999</v>
      </c>
      <c r="Z1952" s="86"/>
      <c r="AA1952" s="82">
        <v>5579</v>
      </c>
      <c r="AB1952" s="86">
        <v>-0.22</v>
      </c>
      <c r="AC1952" s="86">
        <v>59193911</v>
      </c>
      <c r="AD1952" s="86">
        <v>59193911</v>
      </c>
      <c r="AE1952" s="86">
        <v>0</v>
      </c>
      <c r="AF1952" s="86">
        <v>32850431.120000001</v>
      </c>
      <c r="AG1952" s="86">
        <v>32977898.120000001</v>
      </c>
      <c r="AH1952" s="86">
        <v>-127467</v>
      </c>
      <c r="AI1952" s="86"/>
      <c r="AJ1952" s="86">
        <v>8486410863.3199997</v>
      </c>
      <c r="AK1952" s="82">
        <v>0.69750000000000001</v>
      </c>
      <c r="AL1952" s="82" t="s">
        <v>8814</v>
      </c>
      <c r="AM1952" s="82" t="s">
        <v>4979</v>
      </c>
      <c r="AN1952" s="82">
        <v>6589</v>
      </c>
      <c r="AO1952" s="82" t="s">
        <v>8339</v>
      </c>
      <c r="AP1952" s="82"/>
      <c r="AQ1952" s="83">
        <v>45510</v>
      </c>
      <c r="AR1952" s="83"/>
      <c r="AS1952" s="82">
        <v>0</v>
      </c>
      <c r="AT1952" s="82"/>
      <c r="AU1952" s="83">
        <v>45777</v>
      </c>
      <c r="AV1952" s="82" t="s">
        <v>4979</v>
      </c>
      <c r="AW1952" s="82">
        <v>1</v>
      </c>
      <c r="AX1952" s="83"/>
      <c r="AY1952" s="82" t="s">
        <v>4963</v>
      </c>
      <c r="AZ1952" s="82">
        <v>1</v>
      </c>
      <c r="BA1952" s="82"/>
      <c r="BB1952" s="82"/>
      <c r="BC1952" s="87"/>
      <c r="BD1952" s="87"/>
      <c r="BE1952" s="87"/>
      <c r="BF1952" s="87"/>
      <c r="BG1952" s="82" t="s">
        <v>4888</v>
      </c>
      <c r="BH1952" s="82" t="s">
        <v>9004</v>
      </c>
      <c r="BI1952" s="82"/>
      <c r="BJ1952" s="82"/>
      <c r="BK1952" s="82"/>
      <c r="BL1952" s="86">
        <v>59193911</v>
      </c>
      <c r="BM1952" s="82">
        <v>0.69750000000000001</v>
      </c>
      <c r="BN1952" s="82" t="s">
        <v>4984</v>
      </c>
      <c r="BO1952" s="82"/>
      <c r="BP1952" s="88"/>
      <c r="BQ1952" s="88"/>
      <c r="BR1952" s="88"/>
      <c r="BS1952" s="82"/>
      <c r="BT1952" s="85"/>
    </row>
    <row r="1953" spans="1:72" hidden="1">
      <c r="A1953" s="82" t="s">
        <v>5185</v>
      </c>
      <c r="B1953" s="82" t="s">
        <v>5186</v>
      </c>
      <c r="C1953" s="82" t="s">
        <v>3303</v>
      </c>
      <c r="D1953" s="82" t="s">
        <v>22120</v>
      </c>
      <c r="E1953" s="82" t="s">
        <v>22121</v>
      </c>
      <c r="F1953" s="82" t="s">
        <v>4978</v>
      </c>
      <c r="G1953" s="83"/>
      <c r="H1953" s="84">
        <v>539327</v>
      </c>
      <c r="I1953" s="85"/>
      <c r="J1953" s="82">
        <v>232.52</v>
      </c>
      <c r="K1953" s="86">
        <v>0</v>
      </c>
      <c r="L1953" s="82"/>
      <c r="M1953" s="82"/>
      <c r="N1953" s="82"/>
      <c r="O1953" s="82"/>
      <c r="P1953" s="82" t="s">
        <v>8617</v>
      </c>
      <c r="Q1953" s="86"/>
      <c r="R1953" s="82">
        <v>0</v>
      </c>
      <c r="S1953" s="86">
        <v>539327</v>
      </c>
      <c r="T1953" s="83">
        <v>45777</v>
      </c>
      <c r="U1953" s="82">
        <v>100</v>
      </c>
      <c r="V1953" s="82">
        <v>134252</v>
      </c>
      <c r="W1953" s="82" t="s">
        <v>4961</v>
      </c>
      <c r="X1953" s="82">
        <v>205.4109</v>
      </c>
      <c r="Y1953" s="86">
        <v>110783627.17</v>
      </c>
      <c r="Z1953" s="86"/>
      <c r="AA1953" s="82">
        <v>231.11</v>
      </c>
      <c r="AB1953" s="86">
        <v>0.61</v>
      </c>
      <c r="AC1953" s="86">
        <v>125404314.04000001</v>
      </c>
      <c r="AD1953" s="86">
        <v>125404314.04000001</v>
      </c>
      <c r="AE1953" s="86">
        <v>0</v>
      </c>
      <c r="AF1953" s="86">
        <v>14620686.869999999</v>
      </c>
      <c r="AG1953" s="86">
        <v>13860057.960000001</v>
      </c>
      <c r="AH1953" s="86">
        <v>760628.91</v>
      </c>
      <c r="AI1953" s="86"/>
      <c r="AJ1953" s="86">
        <v>8486410863.3199997</v>
      </c>
      <c r="AK1953" s="82">
        <v>1.4777</v>
      </c>
      <c r="AL1953" s="82" t="s">
        <v>8618</v>
      </c>
      <c r="AM1953" s="82" t="s">
        <v>4979</v>
      </c>
      <c r="AN1953" s="82">
        <v>793412</v>
      </c>
      <c r="AO1953" s="82" t="s">
        <v>5010</v>
      </c>
      <c r="AP1953" s="82"/>
      <c r="AQ1953" s="83"/>
      <c r="AR1953" s="83"/>
      <c r="AS1953" s="82">
        <v>0</v>
      </c>
      <c r="AT1953" s="82"/>
      <c r="AU1953" s="83">
        <v>45777</v>
      </c>
      <c r="AV1953" s="82" t="s">
        <v>4979</v>
      </c>
      <c r="AW1953" s="82">
        <v>1</v>
      </c>
      <c r="AX1953" s="83"/>
      <c r="AY1953" s="82" t="s">
        <v>4963</v>
      </c>
      <c r="AZ1953" s="82">
        <v>1</v>
      </c>
      <c r="BA1953" s="82"/>
      <c r="BB1953" s="82"/>
      <c r="BC1953" s="87"/>
      <c r="BD1953" s="87"/>
      <c r="BE1953" s="87"/>
      <c r="BF1953" s="87"/>
      <c r="BG1953" s="82" t="s">
        <v>4888</v>
      </c>
      <c r="BH1953" s="82" t="s">
        <v>9004</v>
      </c>
      <c r="BI1953" s="82"/>
      <c r="BJ1953" s="82"/>
      <c r="BK1953" s="82"/>
      <c r="BL1953" s="86">
        <v>125404314.04000001</v>
      </c>
      <c r="BM1953" s="82">
        <v>1.4777</v>
      </c>
      <c r="BN1953" s="82" t="s">
        <v>5011</v>
      </c>
      <c r="BO1953" s="82"/>
      <c r="BP1953" s="88"/>
      <c r="BQ1953" s="88"/>
      <c r="BR1953" s="88"/>
      <c r="BS1953" s="82"/>
      <c r="BT1953" s="85"/>
    </row>
    <row r="1954" spans="1:72" hidden="1">
      <c r="A1954" s="82" t="s">
        <v>5185</v>
      </c>
      <c r="B1954" s="82" t="s">
        <v>5186</v>
      </c>
      <c r="C1954" s="82" t="s">
        <v>1073</v>
      </c>
      <c r="D1954" s="82" t="s">
        <v>5327</v>
      </c>
      <c r="E1954" s="82" t="s">
        <v>8525</v>
      </c>
      <c r="F1954" s="82" t="s">
        <v>4978</v>
      </c>
      <c r="G1954" s="83"/>
      <c r="H1954" s="84">
        <v>29547</v>
      </c>
      <c r="I1954" s="85"/>
      <c r="J1954" s="82">
        <v>2737.5</v>
      </c>
      <c r="K1954" s="86">
        <v>0</v>
      </c>
      <c r="L1954" s="82"/>
      <c r="M1954" s="82"/>
      <c r="N1954" s="82"/>
      <c r="O1954" s="82"/>
      <c r="P1954" s="82" t="s">
        <v>5019</v>
      </c>
      <c r="Q1954" s="86"/>
      <c r="R1954" s="82">
        <v>0</v>
      </c>
      <c r="S1954" s="86">
        <v>59094</v>
      </c>
      <c r="T1954" s="83">
        <v>45777</v>
      </c>
      <c r="U1954" s="82">
        <v>100</v>
      </c>
      <c r="V1954" s="82">
        <v>6581</v>
      </c>
      <c r="W1954" s="82" t="s">
        <v>4961</v>
      </c>
      <c r="X1954" s="82">
        <v>1872.7422999999999</v>
      </c>
      <c r="Y1954" s="86">
        <v>55333917.700000003</v>
      </c>
      <c r="Z1954" s="86"/>
      <c r="AA1954" s="82">
        <v>2745.7</v>
      </c>
      <c r="AB1954" s="86">
        <v>-0.3</v>
      </c>
      <c r="AC1954" s="86">
        <v>80884912.5</v>
      </c>
      <c r="AD1954" s="86">
        <v>80884912.5</v>
      </c>
      <c r="AE1954" s="86">
        <v>0</v>
      </c>
      <c r="AF1954" s="86">
        <v>25550994.800000001</v>
      </c>
      <c r="AG1954" s="86">
        <v>25793192.899999999</v>
      </c>
      <c r="AH1954" s="86">
        <v>-242198.1</v>
      </c>
      <c r="AI1954" s="86"/>
      <c r="AJ1954" s="86">
        <v>8486410863.3199997</v>
      </c>
      <c r="AK1954" s="82">
        <v>0.95309999999999995</v>
      </c>
      <c r="AL1954" s="82" t="s">
        <v>8527</v>
      </c>
      <c r="AM1954" s="82" t="s">
        <v>4979</v>
      </c>
      <c r="AN1954" s="82">
        <v>6808</v>
      </c>
      <c r="AO1954" s="82" t="s">
        <v>5019</v>
      </c>
      <c r="AP1954" s="82"/>
      <c r="AQ1954" s="83">
        <v>45509</v>
      </c>
      <c r="AR1954" s="83"/>
      <c r="AS1954" s="82">
        <v>0</v>
      </c>
      <c r="AT1954" s="82"/>
      <c r="AU1954" s="83">
        <v>45777</v>
      </c>
      <c r="AV1954" s="82" t="s">
        <v>4979</v>
      </c>
      <c r="AW1954" s="82">
        <v>2</v>
      </c>
      <c r="AX1954" s="83"/>
      <c r="AY1954" s="82" t="s">
        <v>4963</v>
      </c>
      <c r="AZ1954" s="82">
        <v>1</v>
      </c>
      <c r="BA1954" s="82"/>
      <c r="BB1954" s="82"/>
      <c r="BC1954" s="87"/>
      <c r="BD1954" s="87"/>
      <c r="BE1954" s="87"/>
      <c r="BF1954" s="87"/>
      <c r="BG1954" s="82" t="s">
        <v>4888</v>
      </c>
      <c r="BH1954" s="82" t="s">
        <v>9004</v>
      </c>
      <c r="BI1954" s="82"/>
      <c r="BJ1954" s="82"/>
      <c r="BK1954" s="82"/>
      <c r="BL1954" s="86">
        <v>80884912.5</v>
      </c>
      <c r="BM1954" s="82">
        <v>0.95309999999999995</v>
      </c>
      <c r="BN1954" s="82" t="s">
        <v>5020</v>
      </c>
      <c r="BO1954" s="82"/>
      <c r="BP1954" s="88"/>
      <c r="BQ1954" s="88"/>
      <c r="BR1954" s="88"/>
      <c r="BS1954" s="82"/>
      <c r="BT1954" s="85"/>
    </row>
    <row r="1955" spans="1:72" hidden="1">
      <c r="A1955" s="82" t="s">
        <v>5185</v>
      </c>
      <c r="B1955" s="82" t="s">
        <v>5186</v>
      </c>
      <c r="C1955" s="82" t="s">
        <v>1158</v>
      </c>
      <c r="D1955" s="82" t="s">
        <v>3364</v>
      </c>
      <c r="E1955" s="82" t="s">
        <v>8528</v>
      </c>
      <c r="F1955" s="82" t="s">
        <v>4978</v>
      </c>
      <c r="G1955" s="83"/>
      <c r="H1955" s="84">
        <v>81798</v>
      </c>
      <c r="I1955" s="85"/>
      <c r="J1955" s="82">
        <v>1567.5</v>
      </c>
      <c r="K1955" s="86">
        <v>0</v>
      </c>
      <c r="L1955" s="82"/>
      <c r="M1955" s="82"/>
      <c r="N1955" s="82"/>
      <c r="O1955" s="82"/>
      <c r="P1955" s="82" t="s">
        <v>4981</v>
      </c>
      <c r="Q1955" s="86"/>
      <c r="R1955" s="82">
        <v>0</v>
      </c>
      <c r="S1955" s="86">
        <v>163596</v>
      </c>
      <c r="T1955" s="83">
        <v>45777</v>
      </c>
      <c r="U1955" s="82">
        <v>100</v>
      </c>
      <c r="V1955" s="82">
        <v>6592</v>
      </c>
      <c r="W1955" s="82" t="s">
        <v>4961</v>
      </c>
      <c r="X1955" s="82">
        <v>734.16390000000001</v>
      </c>
      <c r="Y1955" s="86">
        <v>60053137.18</v>
      </c>
      <c r="Z1955" s="86"/>
      <c r="AA1955" s="82">
        <v>1569</v>
      </c>
      <c r="AB1955" s="86">
        <v>-0.1</v>
      </c>
      <c r="AC1955" s="86">
        <v>128218365</v>
      </c>
      <c r="AD1955" s="86">
        <v>128218365</v>
      </c>
      <c r="AE1955" s="86">
        <v>0</v>
      </c>
      <c r="AF1955" s="86">
        <v>68165227.819999993</v>
      </c>
      <c r="AG1955" s="86">
        <v>68288002.819999993</v>
      </c>
      <c r="AH1955" s="86">
        <v>-122775</v>
      </c>
      <c r="AI1955" s="86"/>
      <c r="AJ1955" s="86">
        <v>8486410863.3199997</v>
      </c>
      <c r="AK1955" s="82">
        <v>1.5108999999999999</v>
      </c>
      <c r="AL1955" s="82" t="s">
        <v>8529</v>
      </c>
      <c r="AM1955" s="82" t="s">
        <v>4979</v>
      </c>
      <c r="AN1955" s="82">
        <v>6883</v>
      </c>
      <c r="AO1955" s="82" t="s">
        <v>4982</v>
      </c>
      <c r="AP1955" s="82"/>
      <c r="AQ1955" s="83">
        <v>45772</v>
      </c>
      <c r="AR1955" s="83"/>
      <c r="AS1955" s="82">
        <v>0</v>
      </c>
      <c r="AT1955" s="82"/>
      <c r="AU1955" s="83">
        <v>45777</v>
      </c>
      <c r="AV1955" s="82" t="s">
        <v>4979</v>
      </c>
      <c r="AW1955" s="82">
        <v>2</v>
      </c>
      <c r="AX1955" s="83"/>
      <c r="AY1955" s="82" t="s">
        <v>4963</v>
      </c>
      <c r="AZ1955" s="82">
        <v>1</v>
      </c>
      <c r="BA1955" s="82"/>
      <c r="BB1955" s="82"/>
      <c r="BC1955" s="87"/>
      <c r="BD1955" s="87"/>
      <c r="BE1955" s="87"/>
      <c r="BF1955" s="87"/>
      <c r="BG1955" s="82" t="s">
        <v>4888</v>
      </c>
      <c r="BH1955" s="82" t="s">
        <v>9004</v>
      </c>
      <c r="BI1955" s="82"/>
      <c r="BJ1955" s="82"/>
      <c r="BK1955" s="82"/>
      <c r="BL1955" s="86">
        <v>128218365</v>
      </c>
      <c r="BM1955" s="82">
        <v>1.5108999999999999</v>
      </c>
      <c r="BN1955" s="82" t="s">
        <v>4983</v>
      </c>
      <c r="BO1955" s="82"/>
      <c r="BP1955" s="88"/>
      <c r="BQ1955" s="88"/>
      <c r="BR1955" s="88"/>
      <c r="BS1955" s="82"/>
      <c r="BT1955" s="85"/>
    </row>
    <row r="1956" spans="1:72" hidden="1">
      <c r="A1956" s="82" t="s">
        <v>5185</v>
      </c>
      <c r="B1956" s="82" t="s">
        <v>5186</v>
      </c>
      <c r="C1956" s="82" t="s">
        <v>1162</v>
      </c>
      <c r="D1956" s="82" t="s">
        <v>8326</v>
      </c>
      <c r="E1956" s="82" t="s">
        <v>8212</v>
      </c>
      <c r="F1956" s="82" t="s">
        <v>4978</v>
      </c>
      <c r="G1956" s="83"/>
      <c r="H1956" s="84">
        <v>585567</v>
      </c>
      <c r="I1956" s="85"/>
      <c r="J1956" s="82">
        <v>1925</v>
      </c>
      <c r="K1956" s="86">
        <v>0</v>
      </c>
      <c r="L1956" s="82"/>
      <c r="M1956" s="82"/>
      <c r="N1956" s="82"/>
      <c r="O1956" s="82"/>
      <c r="P1956" s="82" t="s">
        <v>4960</v>
      </c>
      <c r="Q1956" s="86"/>
      <c r="R1956" s="82">
        <v>0</v>
      </c>
      <c r="S1956" s="86">
        <v>585567</v>
      </c>
      <c r="T1956" s="83">
        <v>45777</v>
      </c>
      <c r="U1956" s="82">
        <v>100</v>
      </c>
      <c r="V1956" s="82">
        <v>6593</v>
      </c>
      <c r="W1956" s="82" t="s">
        <v>4961</v>
      </c>
      <c r="X1956" s="82">
        <v>1012.0759</v>
      </c>
      <c r="Y1956" s="86">
        <v>592638234.47000003</v>
      </c>
      <c r="Z1956" s="86"/>
      <c r="AA1956" s="82">
        <v>1908.8</v>
      </c>
      <c r="AB1956" s="86">
        <v>0.85</v>
      </c>
      <c r="AC1956" s="86">
        <v>1127216475</v>
      </c>
      <c r="AD1956" s="86">
        <v>1127216475</v>
      </c>
      <c r="AE1956" s="86">
        <v>0</v>
      </c>
      <c r="AF1956" s="86">
        <v>534578240.52999997</v>
      </c>
      <c r="AG1956" s="86">
        <v>525095162.54000002</v>
      </c>
      <c r="AH1956" s="86">
        <v>9483077.9900000002</v>
      </c>
      <c r="AI1956" s="86"/>
      <c r="AJ1956" s="86">
        <v>8486410863.3199997</v>
      </c>
      <c r="AK1956" s="82">
        <v>13.2826</v>
      </c>
      <c r="AL1956" s="82" t="s">
        <v>8327</v>
      </c>
      <c r="AM1956" s="82" t="s">
        <v>4979</v>
      </c>
      <c r="AN1956" s="82">
        <v>6884</v>
      </c>
      <c r="AO1956" s="82" t="s">
        <v>4962</v>
      </c>
      <c r="AP1956" s="82"/>
      <c r="AQ1956" s="83">
        <v>45421</v>
      </c>
      <c r="AR1956" s="83"/>
      <c r="AS1956" s="82">
        <v>0</v>
      </c>
      <c r="AT1956" s="82"/>
      <c r="AU1956" s="83">
        <v>45777</v>
      </c>
      <c r="AV1956" s="82" t="s">
        <v>4979</v>
      </c>
      <c r="AW1956" s="82">
        <v>1</v>
      </c>
      <c r="AX1956" s="83"/>
      <c r="AY1956" s="82" t="s">
        <v>4963</v>
      </c>
      <c r="AZ1956" s="82">
        <v>1</v>
      </c>
      <c r="BA1956" s="82"/>
      <c r="BB1956" s="82"/>
      <c r="BC1956" s="87"/>
      <c r="BD1956" s="87"/>
      <c r="BE1956" s="87"/>
      <c r="BF1956" s="87"/>
      <c r="BG1956" s="82" t="s">
        <v>4888</v>
      </c>
      <c r="BH1956" s="82" t="s">
        <v>9004</v>
      </c>
      <c r="BI1956" s="82"/>
      <c r="BJ1956" s="82"/>
      <c r="BK1956" s="82"/>
      <c r="BL1956" s="86">
        <v>1127216475</v>
      </c>
      <c r="BM1956" s="82">
        <v>13.2826</v>
      </c>
      <c r="BN1956" s="82" t="s">
        <v>4964</v>
      </c>
      <c r="BO1956" s="82"/>
      <c r="BP1956" s="88"/>
      <c r="BQ1956" s="88"/>
      <c r="BR1956" s="88"/>
      <c r="BS1956" s="82"/>
      <c r="BT1956" s="85"/>
    </row>
    <row r="1957" spans="1:72" hidden="1">
      <c r="A1957" s="82" t="s">
        <v>5185</v>
      </c>
      <c r="B1957" s="82" t="s">
        <v>5186</v>
      </c>
      <c r="C1957" s="82" t="s">
        <v>1164</v>
      </c>
      <c r="D1957" s="82" t="s">
        <v>8530</v>
      </c>
      <c r="E1957" s="82" t="s">
        <v>8531</v>
      </c>
      <c r="F1957" s="82" t="s">
        <v>4978</v>
      </c>
      <c r="G1957" s="83"/>
      <c r="H1957" s="84">
        <v>82367</v>
      </c>
      <c r="I1957" s="85"/>
      <c r="J1957" s="82">
        <v>743.7</v>
      </c>
      <c r="K1957" s="86">
        <v>0</v>
      </c>
      <c r="L1957" s="82"/>
      <c r="M1957" s="82"/>
      <c r="N1957" s="82"/>
      <c r="O1957" s="82"/>
      <c r="P1957" s="82" t="s">
        <v>8532</v>
      </c>
      <c r="Q1957" s="86"/>
      <c r="R1957" s="82">
        <v>0</v>
      </c>
      <c r="S1957" s="86">
        <v>823670</v>
      </c>
      <c r="T1957" s="83">
        <v>45777</v>
      </c>
      <c r="U1957" s="82">
        <v>100</v>
      </c>
      <c r="V1957" s="82">
        <v>85489</v>
      </c>
      <c r="W1957" s="82" t="s">
        <v>4961</v>
      </c>
      <c r="X1957" s="82">
        <v>626.34870000000001</v>
      </c>
      <c r="Y1957" s="86">
        <v>51590461.670000002</v>
      </c>
      <c r="Z1957" s="86"/>
      <c r="AA1957" s="82">
        <v>715.05</v>
      </c>
      <c r="AB1957" s="86">
        <v>4.01</v>
      </c>
      <c r="AC1957" s="86">
        <v>61256337.899999999</v>
      </c>
      <c r="AD1957" s="86">
        <v>61256337.899999999</v>
      </c>
      <c r="AE1957" s="86">
        <v>0</v>
      </c>
      <c r="AF1957" s="86">
        <v>9665876.2300000004</v>
      </c>
      <c r="AG1957" s="86">
        <v>7306707.7800000003</v>
      </c>
      <c r="AH1957" s="86">
        <v>2359168.4500000002</v>
      </c>
      <c r="AI1957" s="86"/>
      <c r="AJ1957" s="86">
        <v>8486410863.3199997</v>
      </c>
      <c r="AK1957" s="82">
        <v>0.7218</v>
      </c>
      <c r="AL1957" s="82" t="s">
        <v>8533</v>
      </c>
      <c r="AM1957" s="82" t="s">
        <v>4979</v>
      </c>
      <c r="AN1957" s="82">
        <v>783078</v>
      </c>
      <c r="AO1957" s="82" t="s">
        <v>8534</v>
      </c>
      <c r="AP1957" s="82"/>
      <c r="AQ1957" s="83">
        <v>45463</v>
      </c>
      <c r="AR1957" s="83"/>
      <c r="AS1957" s="82">
        <v>0</v>
      </c>
      <c r="AT1957" s="82"/>
      <c r="AU1957" s="83">
        <v>45777</v>
      </c>
      <c r="AV1957" s="82" t="s">
        <v>4979</v>
      </c>
      <c r="AW1957" s="82">
        <v>10</v>
      </c>
      <c r="AX1957" s="83"/>
      <c r="AY1957" s="82" t="s">
        <v>4963</v>
      </c>
      <c r="AZ1957" s="82">
        <v>1</v>
      </c>
      <c r="BA1957" s="82"/>
      <c r="BB1957" s="82"/>
      <c r="BC1957" s="87"/>
      <c r="BD1957" s="87"/>
      <c r="BE1957" s="87"/>
      <c r="BF1957" s="87"/>
      <c r="BG1957" s="82" t="s">
        <v>4888</v>
      </c>
      <c r="BH1957" s="82" t="s">
        <v>9004</v>
      </c>
      <c r="BI1957" s="82"/>
      <c r="BJ1957" s="82"/>
      <c r="BK1957" s="82"/>
      <c r="BL1957" s="86">
        <v>61256337.899999999</v>
      </c>
      <c r="BM1957" s="82">
        <v>0.7218</v>
      </c>
      <c r="BN1957" s="82" t="s">
        <v>4964</v>
      </c>
      <c r="BO1957" s="82"/>
      <c r="BP1957" s="88"/>
      <c r="BQ1957" s="88"/>
      <c r="BR1957" s="88"/>
      <c r="BS1957" s="82"/>
      <c r="BT1957" s="85"/>
    </row>
    <row r="1958" spans="1:72" hidden="1">
      <c r="A1958" s="82" t="s">
        <v>5185</v>
      </c>
      <c r="B1958" s="82" t="s">
        <v>5186</v>
      </c>
      <c r="C1958" s="82" t="s">
        <v>1176</v>
      </c>
      <c r="D1958" s="82" t="s">
        <v>5396</v>
      </c>
      <c r="E1958" s="82" t="s">
        <v>8535</v>
      </c>
      <c r="F1958" s="82" t="s">
        <v>4978</v>
      </c>
      <c r="G1958" s="83"/>
      <c r="H1958" s="84">
        <v>10032</v>
      </c>
      <c r="I1958" s="85"/>
      <c r="J1958" s="82">
        <v>3827.4</v>
      </c>
      <c r="K1958" s="86">
        <v>0</v>
      </c>
      <c r="L1958" s="82"/>
      <c r="M1958" s="82"/>
      <c r="N1958" s="82"/>
      <c r="O1958" s="82"/>
      <c r="P1958" s="82" t="s">
        <v>8536</v>
      </c>
      <c r="Q1958" s="86"/>
      <c r="R1958" s="82">
        <v>0</v>
      </c>
      <c r="S1958" s="86">
        <v>20064</v>
      </c>
      <c r="T1958" s="83">
        <v>45777</v>
      </c>
      <c r="U1958" s="82">
        <v>100</v>
      </c>
      <c r="V1958" s="82">
        <v>6598</v>
      </c>
      <c r="W1958" s="82" t="s">
        <v>4961</v>
      </c>
      <c r="X1958" s="82">
        <v>3081.3879999999999</v>
      </c>
      <c r="Y1958" s="86">
        <v>30912484.620000001</v>
      </c>
      <c r="Z1958" s="86"/>
      <c r="AA1958" s="82">
        <v>3852.7</v>
      </c>
      <c r="AB1958" s="86">
        <v>-0.66</v>
      </c>
      <c r="AC1958" s="86">
        <v>38396476.799999997</v>
      </c>
      <c r="AD1958" s="86">
        <v>38396476.799999997</v>
      </c>
      <c r="AE1958" s="86">
        <v>0</v>
      </c>
      <c r="AF1958" s="86">
        <v>7483992.1799999997</v>
      </c>
      <c r="AG1958" s="86">
        <v>7737698.2800000003</v>
      </c>
      <c r="AH1958" s="86">
        <v>-253706.1</v>
      </c>
      <c r="AI1958" s="86"/>
      <c r="AJ1958" s="86">
        <v>8486410863.3199997</v>
      </c>
      <c r="AK1958" s="82">
        <v>0.45240000000000002</v>
      </c>
      <c r="AL1958" s="82" t="s">
        <v>8537</v>
      </c>
      <c r="AM1958" s="82" t="s">
        <v>4979</v>
      </c>
      <c r="AN1958" s="82">
        <v>6894</v>
      </c>
      <c r="AO1958" s="82" t="s">
        <v>8339</v>
      </c>
      <c r="AP1958" s="82"/>
      <c r="AQ1958" s="83">
        <v>45699</v>
      </c>
      <c r="AR1958" s="83"/>
      <c r="AS1958" s="82">
        <v>0</v>
      </c>
      <c r="AT1958" s="82"/>
      <c r="AU1958" s="83">
        <v>45777</v>
      </c>
      <c r="AV1958" s="82" t="s">
        <v>4979</v>
      </c>
      <c r="AW1958" s="82">
        <v>2</v>
      </c>
      <c r="AX1958" s="83"/>
      <c r="AY1958" s="82" t="s">
        <v>4963</v>
      </c>
      <c r="AZ1958" s="82">
        <v>1</v>
      </c>
      <c r="BA1958" s="82"/>
      <c r="BB1958" s="82"/>
      <c r="BC1958" s="87"/>
      <c r="BD1958" s="87"/>
      <c r="BE1958" s="87"/>
      <c r="BF1958" s="87"/>
      <c r="BG1958" s="82" t="s">
        <v>4888</v>
      </c>
      <c r="BH1958" s="82" t="s">
        <v>9004</v>
      </c>
      <c r="BI1958" s="82"/>
      <c r="BJ1958" s="82"/>
      <c r="BK1958" s="82"/>
      <c r="BL1958" s="86">
        <v>38396476.799999997</v>
      </c>
      <c r="BM1958" s="82">
        <v>0.45240000000000002</v>
      </c>
      <c r="BN1958" s="82" t="s">
        <v>4984</v>
      </c>
      <c r="BO1958" s="82"/>
      <c r="BP1958" s="88"/>
      <c r="BQ1958" s="88"/>
      <c r="BR1958" s="88"/>
      <c r="BS1958" s="82"/>
      <c r="BT1958" s="85"/>
    </row>
    <row r="1959" spans="1:72" hidden="1">
      <c r="A1959" s="82" t="s">
        <v>5185</v>
      </c>
      <c r="B1959" s="82" t="s">
        <v>5186</v>
      </c>
      <c r="C1959" s="82" t="s">
        <v>1195</v>
      </c>
      <c r="D1959" s="82" t="s">
        <v>5365</v>
      </c>
      <c r="E1959" s="82" t="s">
        <v>8458</v>
      </c>
      <c r="F1959" s="82" t="s">
        <v>4978</v>
      </c>
      <c r="G1959" s="83"/>
      <c r="H1959" s="84">
        <v>111585</v>
      </c>
      <c r="I1959" s="85"/>
      <c r="J1959" s="82">
        <v>624.65</v>
      </c>
      <c r="K1959" s="86">
        <v>0</v>
      </c>
      <c r="L1959" s="82"/>
      <c r="M1959" s="82"/>
      <c r="N1959" s="82"/>
      <c r="O1959" s="82"/>
      <c r="P1959" s="82" t="s">
        <v>8459</v>
      </c>
      <c r="Q1959" s="86"/>
      <c r="R1959" s="82">
        <v>0</v>
      </c>
      <c r="S1959" s="86">
        <v>111585</v>
      </c>
      <c r="T1959" s="83">
        <v>45777</v>
      </c>
      <c r="U1959" s="82">
        <v>100</v>
      </c>
      <c r="V1959" s="82">
        <v>6602</v>
      </c>
      <c r="W1959" s="82" t="s">
        <v>4961</v>
      </c>
      <c r="X1959" s="82">
        <v>258.21390000000002</v>
      </c>
      <c r="Y1959" s="86">
        <v>28812803.25</v>
      </c>
      <c r="Z1959" s="86"/>
      <c r="AA1959" s="82">
        <v>622.54999999999995</v>
      </c>
      <c r="AB1959" s="86">
        <v>0.34</v>
      </c>
      <c r="AC1959" s="86">
        <v>69701570.25</v>
      </c>
      <c r="AD1959" s="86">
        <v>69701570.25</v>
      </c>
      <c r="AE1959" s="86">
        <v>0</v>
      </c>
      <c r="AF1959" s="86">
        <v>40888767</v>
      </c>
      <c r="AG1959" s="86">
        <v>40654541.75</v>
      </c>
      <c r="AH1959" s="86">
        <v>234225.25</v>
      </c>
      <c r="AI1959" s="86"/>
      <c r="AJ1959" s="86">
        <v>8486410863.3199997</v>
      </c>
      <c r="AK1959" s="82">
        <v>0.82130000000000003</v>
      </c>
      <c r="AL1959" s="82" t="s">
        <v>8460</v>
      </c>
      <c r="AM1959" s="82" t="s">
        <v>4979</v>
      </c>
      <c r="AN1959" s="82">
        <v>6911</v>
      </c>
      <c r="AO1959" s="82" t="s">
        <v>8461</v>
      </c>
      <c r="AP1959" s="82"/>
      <c r="AQ1959" s="83">
        <v>45512</v>
      </c>
      <c r="AR1959" s="83"/>
      <c r="AS1959" s="82">
        <v>0</v>
      </c>
      <c r="AT1959" s="82"/>
      <c r="AU1959" s="83">
        <v>45777</v>
      </c>
      <c r="AV1959" s="82" t="s">
        <v>4979</v>
      </c>
      <c r="AW1959" s="82">
        <v>1</v>
      </c>
      <c r="AX1959" s="83"/>
      <c r="AY1959" s="82" t="s">
        <v>4963</v>
      </c>
      <c r="AZ1959" s="82">
        <v>1</v>
      </c>
      <c r="BA1959" s="82"/>
      <c r="BB1959" s="82"/>
      <c r="BC1959" s="87"/>
      <c r="BD1959" s="87"/>
      <c r="BE1959" s="87"/>
      <c r="BF1959" s="87"/>
      <c r="BG1959" s="82" t="s">
        <v>4888</v>
      </c>
      <c r="BH1959" s="82" t="s">
        <v>9004</v>
      </c>
      <c r="BI1959" s="82"/>
      <c r="BJ1959" s="82"/>
      <c r="BK1959" s="82"/>
      <c r="BL1959" s="86">
        <v>69701570.25</v>
      </c>
      <c r="BM1959" s="82">
        <v>0.82130000000000003</v>
      </c>
      <c r="BN1959" s="82" t="s">
        <v>8462</v>
      </c>
      <c r="BO1959" s="82"/>
      <c r="BP1959" s="88"/>
      <c r="BQ1959" s="88"/>
      <c r="BR1959" s="88"/>
      <c r="BS1959" s="82"/>
      <c r="BT1959" s="85"/>
    </row>
    <row r="1960" spans="1:72" hidden="1">
      <c r="A1960" s="82" t="s">
        <v>5185</v>
      </c>
      <c r="B1960" s="82" t="s">
        <v>5186</v>
      </c>
      <c r="C1960" s="82" t="s">
        <v>1208</v>
      </c>
      <c r="D1960" s="82" t="s">
        <v>5263</v>
      </c>
      <c r="E1960" s="82" t="s">
        <v>8328</v>
      </c>
      <c r="F1960" s="82" t="s">
        <v>4978</v>
      </c>
      <c r="G1960" s="83"/>
      <c r="H1960" s="84">
        <v>68401</v>
      </c>
      <c r="I1960" s="85"/>
      <c r="J1960" s="82">
        <v>2342.1</v>
      </c>
      <c r="K1960" s="86">
        <v>0</v>
      </c>
      <c r="L1960" s="82"/>
      <c r="M1960" s="82"/>
      <c r="N1960" s="82"/>
      <c r="O1960" s="82"/>
      <c r="P1960" s="82" t="s">
        <v>8329</v>
      </c>
      <c r="Q1960" s="86"/>
      <c r="R1960" s="82">
        <v>0</v>
      </c>
      <c r="S1960" s="86">
        <v>68401</v>
      </c>
      <c r="T1960" s="83">
        <v>45777</v>
      </c>
      <c r="U1960" s="82">
        <v>100</v>
      </c>
      <c r="V1960" s="82">
        <v>6607</v>
      </c>
      <c r="W1960" s="82" t="s">
        <v>4961</v>
      </c>
      <c r="X1960" s="82">
        <v>1679.9181000000001</v>
      </c>
      <c r="Y1960" s="86">
        <v>114908075.92</v>
      </c>
      <c r="Z1960" s="86"/>
      <c r="AA1960" s="82">
        <v>2321.6999999999998</v>
      </c>
      <c r="AB1960" s="86">
        <v>0.88</v>
      </c>
      <c r="AC1960" s="86">
        <v>160201982.09999999</v>
      </c>
      <c r="AD1960" s="86">
        <v>160201982.09999999</v>
      </c>
      <c r="AE1960" s="86">
        <v>0</v>
      </c>
      <c r="AF1960" s="86">
        <v>45293906.18</v>
      </c>
      <c r="AG1960" s="86">
        <v>43899009.780000001</v>
      </c>
      <c r="AH1960" s="86">
        <v>1394896.4</v>
      </c>
      <c r="AI1960" s="86"/>
      <c r="AJ1960" s="86">
        <v>8486410863.3199997</v>
      </c>
      <c r="AK1960" s="82">
        <v>1.8876999999999999</v>
      </c>
      <c r="AL1960" s="82" t="s">
        <v>8330</v>
      </c>
      <c r="AM1960" s="82" t="s">
        <v>4979</v>
      </c>
      <c r="AN1960" s="82">
        <v>6926</v>
      </c>
      <c r="AO1960" s="82" t="s">
        <v>8329</v>
      </c>
      <c r="AP1960" s="82"/>
      <c r="AQ1960" s="83">
        <v>45601</v>
      </c>
      <c r="AR1960" s="83"/>
      <c r="AS1960" s="82">
        <v>0</v>
      </c>
      <c r="AT1960" s="82"/>
      <c r="AU1960" s="83">
        <v>45777</v>
      </c>
      <c r="AV1960" s="82" t="s">
        <v>4979</v>
      </c>
      <c r="AW1960" s="82">
        <v>1</v>
      </c>
      <c r="AX1960" s="83"/>
      <c r="AY1960" s="82" t="s">
        <v>4963</v>
      </c>
      <c r="AZ1960" s="82">
        <v>1</v>
      </c>
      <c r="BA1960" s="82"/>
      <c r="BB1960" s="82"/>
      <c r="BC1960" s="87"/>
      <c r="BD1960" s="87"/>
      <c r="BE1960" s="87"/>
      <c r="BF1960" s="87"/>
      <c r="BG1960" s="82" t="s">
        <v>4888</v>
      </c>
      <c r="BH1960" s="82" t="s">
        <v>9004</v>
      </c>
      <c r="BI1960" s="82"/>
      <c r="BJ1960" s="82"/>
      <c r="BK1960" s="82"/>
      <c r="BL1960" s="86">
        <v>160201982.09999999</v>
      </c>
      <c r="BM1960" s="82">
        <v>1.8876999999999999</v>
      </c>
      <c r="BN1960" s="82" t="s">
        <v>4980</v>
      </c>
      <c r="BO1960" s="82"/>
      <c r="BP1960" s="88"/>
      <c r="BQ1960" s="88"/>
      <c r="BR1960" s="88"/>
      <c r="BS1960" s="82"/>
      <c r="BT1960" s="85"/>
    </row>
    <row r="1961" spans="1:72" hidden="1">
      <c r="A1961" s="82" t="s">
        <v>5185</v>
      </c>
      <c r="B1961" s="82" t="s">
        <v>5186</v>
      </c>
      <c r="C1961" s="82" t="s">
        <v>1268</v>
      </c>
      <c r="D1961" s="82" t="s">
        <v>5255</v>
      </c>
      <c r="E1961" s="82" t="s">
        <v>8275</v>
      </c>
      <c r="F1961" s="82" t="s">
        <v>4978</v>
      </c>
      <c r="G1961" s="83"/>
      <c r="H1961" s="84">
        <v>543414</v>
      </c>
      <c r="I1961" s="85"/>
      <c r="J1961" s="82">
        <v>1427</v>
      </c>
      <c r="K1961" s="86">
        <v>0</v>
      </c>
      <c r="L1961" s="82"/>
      <c r="M1961" s="82"/>
      <c r="N1961" s="82"/>
      <c r="O1961" s="82"/>
      <c r="P1961" s="82" t="s">
        <v>4960</v>
      </c>
      <c r="Q1961" s="86"/>
      <c r="R1961" s="82">
        <v>0</v>
      </c>
      <c r="S1961" s="86">
        <v>1086828</v>
      </c>
      <c r="T1961" s="83">
        <v>45777</v>
      </c>
      <c r="U1961" s="82">
        <v>100</v>
      </c>
      <c r="V1961" s="82">
        <v>6616</v>
      </c>
      <c r="W1961" s="82" t="s">
        <v>4961</v>
      </c>
      <c r="X1961" s="82">
        <v>484.02530000000002</v>
      </c>
      <c r="Y1961" s="86">
        <v>263026113.56</v>
      </c>
      <c r="Z1961" s="86"/>
      <c r="AA1961" s="82">
        <v>1429.8</v>
      </c>
      <c r="AB1961" s="86">
        <v>-0.2</v>
      </c>
      <c r="AC1961" s="86">
        <v>775451778</v>
      </c>
      <c r="AD1961" s="86">
        <v>775451778</v>
      </c>
      <c r="AE1961" s="86">
        <v>0</v>
      </c>
      <c r="AF1961" s="86">
        <v>512425664.44</v>
      </c>
      <c r="AG1961" s="86">
        <v>513946707.63999999</v>
      </c>
      <c r="AH1961" s="86">
        <v>-1521043.2</v>
      </c>
      <c r="AI1961" s="86"/>
      <c r="AJ1961" s="86">
        <v>8486410863.3199997</v>
      </c>
      <c r="AK1961" s="82">
        <v>9.1376000000000008</v>
      </c>
      <c r="AL1961" s="82" t="s">
        <v>8331</v>
      </c>
      <c r="AM1961" s="82" t="s">
        <v>4979</v>
      </c>
      <c r="AN1961" s="82">
        <v>6960</v>
      </c>
      <c r="AO1961" s="82" t="s">
        <v>4962</v>
      </c>
      <c r="AP1961" s="82"/>
      <c r="AQ1961" s="83">
        <v>45513</v>
      </c>
      <c r="AR1961" s="83"/>
      <c r="AS1961" s="82">
        <v>0</v>
      </c>
      <c r="AT1961" s="82"/>
      <c r="AU1961" s="83">
        <v>45777</v>
      </c>
      <c r="AV1961" s="82" t="s">
        <v>4979</v>
      </c>
      <c r="AW1961" s="82">
        <v>2</v>
      </c>
      <c r="AX1961" s="83"/>
      <c r="AY1961" s="82" t="s">
        <v>4963</v>
      </c>
      <c r="AZ1961" s="82">
        <v>1</v>
      </c>
      <c r="BA1961" s="82"/>
      <c r="BB1961" s="82"/>
      <c r="BC1961" s="87"/>
      <c r="BD1961" s="87"/>
      <c r="BE1961" s="87"/>
      <c r="BF1961" s="87"/>
      <c r="BG1961" s="82" t="s">
        <v>4888</v>
      </c>
      <c r="BH1961" s="82" t="s">
        <v>9004</v>
      </c>
      <c r="BI1961" s="82"/>
      <c r="BJ1961" s="82"/>
      <c r="BK1961" s="82"/>
      <c r="BL1961" s="86">
        <v>775451778</v>
      </c>
      <c r="BM1961" s="82">
        <v>9.1376000000000008</v>
      </c>
      <c r="BN1961" s="82" t="s">
        <v>4964</v>
      </c>
      <c r="BO1961" s="82"/>
      <c r="BP1961" s="88"/>
      <c r="BQ1961" s="88"/>
      <c r="BR1961" s="88"/>
      <c r="BS1961" s="82"/>
      <c r="BT1961" s="85"/>
    </row>
    <row r="1962" spans="1:72" hidden="1">
      <c r="A1962" s="82" t="s">
        <v>5185</v>
      </c>
      <c r="B1962" s="82" t="s">
        <v>5186</v>
      </c>
      <c r="C1962" s="82" t="s">
        <v>1365</v>
      </c>
      <c r="D1962" s="82" t="s">
        <v>5361</v>
      </c>
      <c r="E1962" s="82" t="s">
        <v>8373</v>
      </c>
      <c r="F1962" s="82" t="s">
        <v>4978</v>
      </c>
      <c r="G1962" s="83"/>
      <c r="H1962" s="84">
        <v>50951</v>
      </c>
      <c r="I1962" s="85"/>
      <c r="J1962" s="82">
        <v>838.4</v>
      </c>
      <c r="K1962" s="86">
        <v>0</v>
      </c>
      <c r="L1962" s="82"/>
      <c r="M1962" s="82"/>
      <c r="N1962" s="82"/>
      <c r="O1962" s="82"/>
      <c r="P1962" s="82" t="s">
        <v>4960</v>
      </c>
      <c r="Q1962" s="86"/>
      <c r="R1962" s="82">
        <v>0</v>
      </c>
      <c r="S1962" s="86">
        <v>509510</v>
      </c>
      <c r="T1962" s="83">
        <v>45777</v>
      </c>
      <c r="U1962" s="82">
        <v>100</v>
      </c>
      <c r="V1962" s="82">
        <v>6635</v>
      </c>
      <c r="W1962" s="82" t="s">
        <v>4961</v>
      </c>
      <c r="X1962" s="82">
        <v>1073.5452</v>
      </c>
      <c r="Y1962" s="86">
        <v>54698202.789999999</v>
      </c>
      <c r="Z1962" s="86"/>
      <c r="AA1962" s="82">
        <v>836.95</v>
      </c>
      <c r="AB1962" s="86">
        <v>0.17</v>
      </c>
      <c r="AC1962" s="86">
        <v>42717318.399999999</v>
      </c>
      <c r="AD1962" s="86">
        <v>42717318.399999999</v>
      </c>
      <c r="AE1962" s="86">
        <v>0</v>
      </c>
      <c r="AF1962" s="86">
        <v>-11980884.390000001</v>
      </c>
      <c r="AG1962" s="86">
        <v>-12054778.539999999</v>
      </c>
      <c r="AH1962" s="86">
        <v>73894.149999999994</v>
      </c>
      <c r="AI1962" s="86"/>
      <c r="AJ1962" s="86">
        <v>8486410863.3199997</v>
      </c>
      <c r="AK1962" s="82">
        <v>0.50339999999999996</v>
      </c>
      <c r="AL1962" s="82" t="s">
        <v>8470</v>
      </c>
      <c r="AM1962" s="82" t="s">
        <v>4979</v>
      </c>
      <c r="AN1962" s="82">
        <v>7072</v>
      </c>
      <c r="AO1962" s="82" t="s">
        <v>4962</v>
      </c>
      <c r="AP1962" s="82"/>
      <c r="AQ1962" s="83">
        <v>45470</v>
      </c>
      <c r="AR1962" s="83"/>
      <c r="AS1962" s="82">
        <v>0</v>
      </c>
      <c r="AT1962" s="82"/>
      <c r="AU1962" s="83">
        <v>45777</v>
      </c>
      <c r="AV1962" s="82" t="s">
        <v>4979</v>
      </c>
      <c r="AW1962" s="82">
        <v>10</v>
      </c>
      <c r="AX1962" s="83"/>
      <c r="AY1962" s="82" t="s">
        <v>4963</v>
      </c>
      <c r="AZ1962" s="82">
        <v>1</v>
      </c>
      <c r="BA1962" s="82"/>
      <c r="BB1962" s="82"/>
      <c r="BC1962" s="87"/>
      <c r="BD1962" s="87"/>
      <c r="BE1962" s="87"/>
      <c r="BF1962" s="87"/>
      <c r="BG1962" s="82" t="s">
        <v>4888</v>
      </c>
      <c r="BH1962" s="82" t="s">
        <v>9004</v>
      </c>
      <c r="BI1962" s="82"/>
      <c r="BJ1962" s="82"/>
      <c r="BK1962" s="82"/>
      <c r="BL1962" s="86">
        <v>42717318.399999999</v>
      </c>
      <c r="BM1962" s="82">
        <v>0.50339999999999996</v>
      </c>
      <c r="BN1962" s="82" t="s">
        <v>4964</v>
      </c>
      <c r="BO1962" s="82"/>
      <c r="BP1962" s="88"/>
      <c r="BQ1962" s="88"/>
      <c r="BR1962" s="88"/>
      <c r="BS1962" s="82"/>
      <c r="BT1962" s="85"/>
    </row>
    <row r="1963" spans="1:72" hidden="1">
      <c r="A1963" s="82" t="s">
        <v>5185</v>
      </c>
      <c r="B1963" s="82" t="s">
        <v>5186</v>
      </c>
      <c r="C1963" s="82" t="s">
        <v>1375</v>
      </c>
      <c r="D1963" s="82" t="s">
        <v>3361</v>
      </c>
      <c r="E1963" s="82" t="s">
        <v>8332</v>
      </c>
      <c r="F1963" s="82" t="s">
        <v>4978</v>
      </c>
      <c r="G1963" s="83"/>
      <c r="H1963" s="84">
        <v>277041</v>
      </c>
      <c r="I1963" s="85"/>
      <c r="J1963" s="82">
        <v>1500.1</v>
      </c>
      <c r="K1963" s="86">
        <v>0</v>
      </c>
      <c r="L1963" s="82"/>
      <c r="M1963" s="82"/>
      <c r="N1963" s="82"/>
      <c r="O1963" s="82"/>
      <c r="P1963" s="82" t="s">
        <v>4981</v>
      </c>
      <c r="Q1963" s="86"/>
      <c r="R1963" s="82">
        <v>0</v>
      </c>
      <c r="S1963" s="86">
        <v>1385205</v>
      </c>
      <c r="T1963" s="83">
        <v>45777</v>
      </c>
      <c r="U1963" s="82">
        <v>100</v>
      </c>
      <c r="V1963" s="82">
        <v>6637</v>
      </c>
      <c r="W1963" s="82" t="s">
        <v>4961</v>
      </c>
      <c r="X1963" s="82">
        <v>933.95780000000002</v>
      </c>
      <c r="Y1963" s="86">
        <v>258744591.97</v>
      </c>
      <c r="Z1963" s="86"/>
      <c r="AA1963" s="82">
        <v>1497.5</v>
      </c>
      <c r="AB1963" s="86">
        <v>0.17</v>
      </c>
      <c r="AC1963" s="86">
        <v>415589204.10000002</v>
      </c>
      <c r="AD1963" s="86">
        <v>415589204.10000002</v>
      </c>
      <c r="AE1963" s="86">
        <v>0</v>
      </c>
      <c r="AF1963" s="86">
        <v>156844612.13</v>
      </c>
      <c r="AG1963" s="86">
        <v>156124710.33000001</v>
      </c>
      <c r="AH1963" s="86">
        <v>719901.8</v>
      </c>
      <c r="AI1963" s="86"/>
      <c r="AJ1963" s="86">
        <v>8486410863.3199997</v>
      </c>
      <c r="AK1963" s="82">
        <v>4.8971</v>
      </c>
      <c r="AL1963" s="82" t="s">
        <v>8333</v>
      </c>
      <c r="AM1963" s="82" t="s">
        <v>4979</v>
      </c>
      <c r="AN1963" s="82">
        <v>7079</v>
      </c>
      <c r="AO1963" s="82" t="s">
        <v>4982</v>
      </c>
      <c r="AP1963" s="82"/>
      <c r="AQ1963" s="83">
        <v>45593</v>
      </c>
      <c r="AR1963" s="83"/>
      <c r="AS1963" s="82">
        <v>0</v>
      </c>
      <c r="AT1963" s="82"/>
      <c r="AU1963" s="83">
        <v>45777</v>
      </c>
      <c r="AV1963" s="82" t="s">
        <v>4979</v>
      </c>
      <c r="AW1963" s="82">
        <v>5</v>
      </c>
      <c r="AX1963" s="83"/>
      <c r="AY1963" s="82" t="s">
        <v>4963</v>
      </c>
      <c r="AZ1963" s="82">
        <v>1</v>
      </c>
      <c r="BA1963" s="82"/>
      <c r="BB1963" s="82"/>
      <c r="BC1963" s="87"/>
      <c r="BD1963" s="87"/>
      <c r="BE1963" s="87"/>
      <c r="BF1963" s="87"/>
      <c r="BG1963" s="82" t="s">
        <v>4888</v>
      </c>
      <c r="BH1963" s="82" t="s">
        <v>9004</v>
      </c>
      <c r="BI1963" s="82"/>
      <c r="BJ1963" s="82"/>
      <c r="BK1963" s="82"/>
      <c r="BL1963" s="86">
        <v>415589204.10000002</v>
      </c>
      <c r="BM1963" s="82">
        <v>4.8971</v>
      </c>
      <c r="BN1963" s="82" t="s">
        <v>4983</v>
      </c>
      <c r="BO1963" s="82"/>
      <c r="BP1963" s="88"/>
      <c r="BQ1963" s="88"/>
      <c r="BR1963" s="88"/>
      <c r="BS1963" s="82"/>
      <c r="BT1963" s="85"/>
    </row>
    <row r="1964" spans="1:72" hidden="1">
      <c r="A1964" s="82" t="s">
        <v>5185</v>
      </c>
      <c r="B1964" s="82" t="s">
        <v>5186</v>
      </c>
      <c r="C1964" s="82" t="s">
        <v>1431</v>
      </c>
      <c r="D1964" s="82" t="s">
        <v>3362</v>
      </c>
      <c r="E1964" s="82" t="s">
        <v>8471</v>
      </c>
      <c r="F1964" s="82" t="s">
        <v>4978</v>
      </c>
      <c r="G1964" s="83"/>
      <c r="H1964" s="84">
        <v>716581</v>
      </c>
      <c r="I1964" s="85"/>
      <c r="J1964" s="82">
        <v>425.8</v>
      </c>
      <c r="K1964" s="86">
        <v>0</v>
      </c>
      <c r="L1964" s="82"/>
      <c r="M1964" s="82"/>
      <c r="N1964" s="82"/>
      <c r="O1964" s="82"/>
      <c r="P1964" s="82" t="s">
        <v>8329</v>
      </c>
      <c r="Q1964" s="86"/>
      <c r="R1964" s="82">
        <v>0</v>
      </c>
      <c r="S1964" s="86">
        <v>716581</v>
      </c>
      <c r="T1964" s="83">
        <v>45777</v>
      </c>
      <c r="U1964" s="82">
        <v>100</v>
      </c>
      <c r="V1964" s="82">
        <v>6614</v>
      </c>
      <c r="W1964" s="82" t="s">
        <v>4961</v>
      </c>
      <c r="X1964" s="82">
        <v>261.81</v>
      </c>
      <c r="Y1964" s="86">
        <v>187608082.69</v>
      </c>
      <c r="Z1964" s="86"/>
      <c r="AA1964" s="82">
        <v>426</v>
      </c>
      <c r="AB1964" s="86">
        <v>-0.05</v>
      </c>
      <c r="AC1964" s="86">
        <v>305120189.80000001</v>
      </c>
      <c r="AD1964" s="86">
        <v>305120189.80000001</v>
      </c>
      <c r="AE1964" s="86">
        <v>0</v>
      </c>
      <c r="AF1964" s="86">
        <v>117512107.11</v>
      </c>
      <c r="AG1964" s="86">
        <v>117655707.06</v>
      </c>
      <c r="AH1964" s="86">
        <v>-143599.95000000001</v>
      </c>
      <c r="AI1964" s="86"/>
      <c r="AJ1964" s="86">
        <v>8486410863.3199997</v>
      </c>
      <c r="AK1964" s="82">
        <v>3.5954000000000002</v>
      </c>
      <c r="AL1964" s="82" t="s">
        <v>8472</v>
      </c>
      <c r="AM1964" s="82" t="s">
        <v>4979</v>
      </c>
      <c r="AN1964" s="82">
        <v>7110</v>
      </c>
      <c r="AO1964" s="82" t="s">
        <v>8329</v>
      </c>
      <c r="AP1964" s="82"/>
      <c r="AQ1964" s="83">
        <v>45699</v>
      </c>
      <c r="AR1964" s="83"/>
      <c r="AS1964" s="82">
        <v>0</v>
      </c>
      <c r="AT1964" s="82"/>
      <c r="AU1964" s="83">
        <v>45777</v>
      </c>
      <c r="AV1964" s="82" t="s">
        <v>4979</v>
      </c>
      <c r="AW1964" s="82">
        <v>1</v>
      </c>
      <c r="AX1964" s="83"/>
      <c r="AY1964" s="82" t="s">
        <v>4963</v>
      </c>
      <c r="AZ1964" s="82">
        <v>1</v>
      </c>
      <c r="BA1964" s="82"/>
      <c r="BB1964" s="82"/>
      <c r="BC1964" s="87"/>
      <c r="BD1964" s="87"/>
      <c r="BE1964" s="87"/>
      <c r="BF1964" s="87"/>
      <c r="BG1964" s="82" t="s">
        <v>4888</v>
      </c>
      <c r="BH1964" s="82" t="s">
        <v>9004</v>
      </c>
      <c r="BI1964" s="82"/>
      <c r="BJ1964" s="82"/>
      <c r="BK1964" s="82"/>
      <c r="BL1964" s="86">
        <v>305120189.80000001</v>
      </c>
      <c r="BM1964" s="82">
        <v>3.5954000000000002</v>
      </c>
      <c r="BN1964" s="82" t="s">
        <v>4980</v>
      </c>
      <c r="BO1964" s="82"/>
      <c r="BP1964" s="88"/>
      <c r="BQ1964" s="88"/>
      <c r="BR1964" s="88"/>
      <c r="BS1964" s="82"/>
      <c r="BT1964" s="85"/>
    </row>
    <row r="1965" spans="1:72" hidden="1">
      <c r="A1965" s="82" t="s">
        <v>5185</v>
      </c>
      <c r="B1965" s="82" t="s">
        <v>5186</v>
      </c>
      <c r="C1965" s="82" t="s">
        <v>1485</v>
      </c>
      <c r="D1965" s="82" t="s">
        <v>9241</v>
      </c>
      <c r="E1965" s="82" t="s">
        <v>9242</v>
      </c>
      <c r="F1965" s="82" t="s">
        <v>4978</v>
      </c>
      <c r="G1965" s="83"/>
      <c r="H1965" s="84">
        <v>248460</v>
      </c>
      <c r="I1965" s="85"/>
      <c r="J1965" s="82">
        <v>260.42</v>
      </c>
      <c r="K1965" s="86">
        <v>0</v>
      </c>
      <c r="L1965" s="82"/>
      <c r="M1965" s="82"/>
      <c r="N1965" s="82"/>
      <c r="O1965" s="82"/>
      <c r="P1965" s="82" t="s">
        <v>8376</v>
      </c>
      <c r="Q1965" s="86"/>
      <c r="R1965" s="82">
        <v>0</v>
      </c>
      <c r="S1965" s="86">
        <v>2484600</v>
      </c>
      <c r="T1965" s="83">
        <v>45777</v>
      </c>
      <c r="U1965" s="82">
        <v>100</v>
      </c>
      <c r="V1965" s="82">
        <v>159866</v>
      </c>
      <c r="W1965" s="82" t="s">
        <v>4961</v>
      </c>
      <c r="X1965" s="82">
        <v>226.39590000000001</v>
      </c>
      <c r="Y1965" s="86">
        <v>56250321.039999999</v>
      </c>
      <c r="Z1965" s="86"/>
      <c r="AA1965" s="82">
        <v>257.63</v>
      </c>
      <c r="AB1965" s="86">
        <v>1.08</v>
      </c>
      <c r="AC1965" s="86">
        <v>64703953.200000003</v>
      </c>
      <c r="AD1965" s="86">
        <v>64703953.200000003</v>
      </c>
      <c r="AE1965" s="86">
        <v>0</v>
      </c>
      <c r="AF1965" s="86">
        <v>8453632.1600000001</v>
      </c>
      <c r="AG1965" s="86">
        <v>7760783.4699999997</v>
      </c>
      <c r="AH1965" s="86">
        <v>692848.69</v>
      </c>
      <c r="AI1965" s="86"/>
      <c r="AJ1965" s="86">
        <v>8486410863.3199997</v>
      </c>
      <c r="AK1965" s="82">
        <v>0.76239999999999997</v>
      </c>
      <c r="AL1965" s="82" t="s">
        <v>9243</v>
      </c>
      <c r="AM1965" s="82" t="s">
        <v>4979</v>
      </c>
      <c r="AN1965" s="82">
        <v>797258</v>
      </c>
      <c r="AO1965" s="82" t="s">
        <v>8280</v>
      </c>
      <c r="AP1965" s="82"/>
      <c r="AQ1965" s="83">
        <v>44790</v>
      </c>
      <c r="AR1965" s="83"/>
      <c r="AS1965" s="82">
        <v>0</v>
      </c>
      <c r="AT1965" s="82"/>
      <c r="AU1965" s="83">
        <v>45777</v>
      </c>
      <c r="AV1965" s="82" t="s">
        <v>4979</v>
      </c>
      <c r="AW1965" s="82">
        <v>10</v>
      </c>
      <c r="AX1965" s="83"/>
      <c r="AY1965" s="82" t="s">
        <v>4963</v>
      </c>
      <c r="AZ1965" s="82">
        <v>1</v>
      </c>
      <c r="BA1965" s="82"/>
      <c r="BB1965" s="82"/>
      <c r="BC1965" s="87"/>
      <c r="BD1965" s="87"/>
      <c r="BE1965" s="87"/>
      <c r="BF1965" s="87"/>
      <c r="BG1965" s="82" t="s">
        <v>4888</v>
      </c>
      <c r="BH1965" s="82" t="s">
        <v>9004</v>
      </c>
      <c r="BI1965" s="82"/>
      <c r="BJ1965" s="82"/>
      <c r="BK1965" s="82"/>
      <c r="BL1965" s="86">
        <v>64703953.200000003</v>
      </c>
      <c r="BM1965" s="82">
        <v>0.76239999999999997</v>
      </c>
      <c r="BN1965" s="82" t="s">
        <v>4964</v>
      </c>
      <c r="BO1965" s="82"/>
      <c r="BP1965" s="88"/>
      <c r="BQ1965" s="88"/>
      <c r="BR1965" s="88"/>
      <c r="BS1965" s="82"/>
      <c r="BT1965" s="85"/>
    </row>
    <row r="1966" spans="1:72" hidden="1">
      <c r="A1966" s="82" t="s">
        <v>5185</v>
      </c>
      <c r="B1966" s="82" t="s">
        <v>5186</v>
      </c>
      <c r="C1966" s="82" t="s">
        <v>1522</v>
      </c>
      <c r="D1966" s="82" t="s">
        <v>5313</v>
      </c>
      <c r="E1966" s="82" t="s">
        <v>8477</v>
      </c>
      <c r="F1966" s="82" t="s">
        <v>4978</v>
      </c>
      <c r="G1966" s="83"/>
      <c r="H1966" s="84">
        <v>73123</v>
      </c>
      <c r="I1966" s="85"/>
      <c r="J1966" s="82">
        <v>1029.8</v>
      </c>
      <c r="K1966" s="86">
        <v>0</v>
      </c>
      <c r="L1966" s="82"/>
      <c r="M1966" s="82"/>
      <c r="N1966" s="82"/>
      <c r="O1966" s="82"/>
      <c r="P1966" s="82" t="s">
        <v>8474</v>
      </c>
      <c r="Q1966" s="86"/>
      <c r="R1966" s="82">
        <v>0</v>
      </c>
      <c r="S1966" s="86">
        <v>73123</v>
      </c>
      <c r="T1966" s="83">
        <v>45777</v>
      </c>
      <c r="U1966" s="82">
        <v>100</v>
      </c>
      <c r="V1966" s="82">
        <v>6644</v>
      </c>
      <c r="W1966" s="82" t="s">
        <v>4961</v>
      </c>
      <c r="X1966" s="82">
        <v>542.50440000000003</v>
      </c>
      <c r="Y1966" s="86">
        <v>39669551.990000002</v>
      </c>
      <c r="Z1966" s="86"/>
      <c r="AA1966" s="82">
        <v>1035.5999999999999</v>
      </c>
      <c r="AB1966" s="86">
        <v>-0.56000000000000005</v>
      </c>
      <c r="AC1966" s="86">
        <v>75302065.400000006</v>
      </c>
      <c r="AD1966" s="86">
        <v>75302065.400000006</v>
      </c>
      <c r="AE1966" s="86">
        <v>0</v>
      </c>
      <c r="AF1966" s="86">
        <v>35632513.409999996</v>
      </c>
      <c r="AG1966" s="86">
        <v>36056479.609999999</v>
      </c>
      <c r="AH1966" s="86">
        <v>-423966.2</v>
      </c>
      <c r="AI1966" s="86"/>
      <c r="AJ1966" s="86">
        <v>8486410863.3199997</v>
      </c>
      <c r="AK1966" s="82">
        <v>0.88729999999999998</v>
      </c>
      <c r="AL1966" s="82" t="s">
        <v>8478</v>
      </c>
      <c r="AM1966" s="82" t="s">
        <v>4979</v>
      </c>
      <c r="AN1966" s="82">
        <v>7179</v>
      </c>
      <c r="AO1966" s="82" t="s">
        <v>8476</v>
      </c>
      <c r="AP1966" s="82"/>
      <c r="AQ1966" s="83">
        <v>45481</v>
      </c>
      <c r="AR1966" s="83"/>
      <c r="AS1966" s="82">
        <v>0</v>
      </c>
      <c r="AT1966" s="82"/>
      <c r="AU1966" s="83">
        <v>45777</v>
      </c>
      <c r="AV1966" s="82" t="s">
        <v>4979</v>
      </c>
      <c r="AW1966" s="82">
        <v>1</v>
      </c>
      <c r="AX1966" s="83"/>
      <c r="AY1966" s="82" t="s">
        <v>4963</v>
      </c>
      <c r="AZ1966" s="82">
        <v>1</v>
      </c>
      <c r="BA1966" s="82"/>
      <c r="BB1966" s="82"/>
      <c r="BC1966" s="87"/>
      <c r="BD1966" s="87"/>
      <c r="BE1966" s="87"/>
      <c r="BF1966" s="87"/>
      <c r="BG1966" s="82" t="s">
        <v>4888</v>
      </c>
      <c r="BH1966" s="82" t="s">
        <v>9004</v>
      </c>
      <c r="BI1966" s="82"/>
      <c r="BJ1966" s="82"/>
      <c r="BK1966" s="82"/>
      <c r="BL1966" s="86">
        <v>75302065.400000006</v>
      </c>
      <c r="BM1966" s="82">
        <v>0.88729999999999998</v>
      </c>
      <c r="BN1966" s="82" t="s">
        <v>8462</v>
      </c>
      <c r="BO1966" s="82"/>
      <c r="BP1966" s="88"/>
      <c r="BQ1966" s="88"/>
      <c r="BR1966" s="88"/>
      <c r="BS1966" s="82"/>
      <c r="BT1966" s="85"/>
    </row>
    <row r="1967" spans="1:72" hidden="1">
      <c r="A1967" s="82" t="s">
        <v>5185</v>
      </c>
      <c r="B1967" s="82" t="s">
        <v>5186</v>
      </c>
      <c r="C1967" s="82" t="s">
        <v>1639</v>
      </c>
      <c r="D1967" s="82" t="s">
        <v>8479</v>
      </c>
      <c r="E1967" s="82" t="s">
        <v>8277</v>
      </c>
      <c r="F1967" s="82" t="s">
        <v>4978</v>
      </c>
      <c r="G1967" s="83"/>
      <c r="H1967" s="84">
        <v>112956</v>
      </c>
      <c r="I1967" s="85"/>
      <c r="J1967" s="82">
        <v>2208.1</v>
      </c>
      <c r="K1967" s="86">
        <v>0</v>
      </c>
      <c r="L1967" s="82"/>
      <c r="M1967" s="82"/>
      <c r="N1967" s="82"/>
      <c r="O1967" s="82"/>
      <c r="P1967" s="82" t="s">
        <v>4960</v>
      </c>
      <c r="Q1967" s="86"/>
      <c r="R1967" s="82">
        <v>0</v>
      </c>
      <c r="S1967" s="86">
        <v>564780</v>
      </c>
      <c r="T1967" s="83">
        <v>45777</v>
      </c>
      <c r="U1967" s="82">
        <v>100</v>
      </c>
      <c r="V1967" s="82">
        <v>6665</v>
      </c>
      <c r="W1967" s="82" t="s">
        <v>4961</v>
      </c>
      <c r="X1967" s="82">
        <v>1179.3006</v>
      </c>
      <c r="Y1967" s="86">
        <v>133209074.48999999</v>
      </c>
      <c r="Z1967" s="86"/>
      <c r="AA1967" s="82">
        <v>2205</v>
      </c>
      <c r="AB1967" s="86">
        <v>0.14000000000000001</v>
      </c>
      <c r="AC1967" s="86">
        <v>249418143.59999999</v>
      </c>
      <c r="AD1967" s="86">
        <v>249418143.59999999</v>
      </c>
      <c r="AE1967" s="86">
        <v>0</v>
      </c>
      <c r="AF1967" s="86">
        <v>116209069.11</v>
      </c>
      <c r="AG1967" s="86">
        <v>115859643.51000001</v>
      </c>
      <c r="AH1967" s="86">
        <v>349425.6</v>
      </c>
      <c r="AI1967" s="86"/>
      <c r="AJ1967" s="86">
        <v>8486410863.3199997</v>
      </c>
      <c r="AK1967" s="82">
        <v>2.9390000000000001</v>
      </c>
      <c r="AL1967" s="82" t="s">
        <v>8480</v>
      </c>
      <c r="AM1967" s="82" t="s">
        <v>4979</v>
      </c>
      <c r="AN1967" s="82">
        <v>7263</v>
      </c>
      <c r="AO1967" s="82" t="s">
        <v>4962</v>
      </c>
      <c r="AP1967" s="82"/>
      <c r="AQ1967" s="83">
        <v>45491</v>
      </c>
      <c r="AR1967" s="83"/>
      <c r="AS1967" s="82">
        <v>0</v>
      </c>
      <c r="AT1967" s="82"/>
      <c r="AU1967" s="83">
        <v>45777</v>
      </c>
      <c r="AV1967" s="82" t="s">
        <v>4979</v>
      </c>
      <c r="AW1967" s="82">
        <v>5</v>
      </c>
      <c r="AX1967" s="83"/>
      <c r="AY1967" s="82" t="s">
        <v>4963</v>
      </c>
      <c r="AZ1967" s="82">
        <v>1</v>
      </c>
      <c r="BA1967" s="82"/>
      <c r="BB1967" s="82"/>
      <c r="BC1967" s="87"/>
      <c r="BD1967" s="87"/>
      <c r="BE1967" s="87"/>
      <c r="BF1967" s="87"/>
      <c r="BG1967" s="82" t="s">
        <v>4888</v>
      </c>
      <c r="BH1967" s="82" t="s">
        <v>9004</v>
      </c>
      <c r="BI1967" s="82"/>
      <c r="BJ1967" s="82"/>
      <c r="BK1967" s="82"/>
      <c r="BL1967" s="86">
        <v>249418143.59999999</v>
      </c>
      <c r="BM1967" s="82">
        <v>2.9390000000000001</v>
      </c>
      <c r="BN1967" s="82" t="s">
        <v>4964</v>
      </c>
      <c r="BO1967" s="82"/>
      <c r="BP1967" s="88"/>
      <c r="BQ1967" s="88"/>
      <c r="BR1967" s="88"/>
      <c r="BS1967" s="82"/>
      <c r="BT1967" s="85"/>
    </row>
    <row r="1968" spans="1:72" hidden="1">
      <c r="A1968" s="82" t="s">
        <v>5185</v>
      </c>
      <c r="B1968" s="82" t="s">
        <v>5186</v>
      </c>
      <c r="C1968" s="82" t="s">
        <v>1738</v>
      </c>
      <c r="D1968" s="82" t="s">
        <v>5266</v>
      </c>
      <c r="E1968" s="82" t="s">
        <v>8378</v>
      </c>
      <c r="F1968" s="82" t="s">
        <v>4978</v>
      </c>
      <c r="G1968" s="83"/>
      <c r="H1968" s="84">
        <v>90557</v>
      </c>
      <c r="I1968" s="85"/>
      <c r="J1968" s="82">
        <v>3341</v>
      </c>
      <c r="K1968" s="86">
        <v>0</v>
      </c>
      <c r="L1968" s="82"/>
      <c r="M1968" s="82"/>
      <c r="N1968" s="82"/>
      <c r="O1968" s="82"/>
      <c r="P1968" s="82" t="s">
        <v>4987</v>
      </c>
      <c r="Q1968" s="86"/>
      <c r="R1968" s="82">
        <v>0</v>
      </c>
      <c r="S1968" s="86">
        <v>181114</v>
      </c>
      <c r="T1968" s="83">
        <v>45777</v>
      </c>
      <c r="U1968" s="82">
        <v>100</v>
      </c>
      <c r="V1968" s="82">
        <v>6671</v>
      </c>
      <c r="W1968" s="82" t="s">
        <v>4961</v>
      </c>
      <c r="X1968" s="82">
        <v>1391.9194</v>
      </c>
      <c r="Y1968" s="86">
        <v>126048045.84999999</v>
      </c>
      <c r="Z1968" s="86"/>
      <c r="AA1968" s="82">
        <v>3322.3</v>
      </c>
      <c r="AB1968" s="86">
        <v>0.56000000000000005</v>
      </c>
      <c r="AC1968" s="86">
        <v>302550937</v>
      </c>
      <c r="AD1968" s="86">
        <v>302550937</v>
      </c>
      <c r="AE1968" s="86">
        <v>0</v>
      </c>
      <c r="AF1968" s="86">
        <v>176502891.15000001</v>
      </c>
      <c r="AG1968" s="86">
        <v>174809852.25</v>
      </c>
      <c r="AH1968" s="86">
        <v>1693038.9</v>
      </c>
      <c r="AI1968" s="86"/>
      <c r="AJ1968" s="86">
        <v>8486410863.3199997</v>
      </c>
      <c r="AK1968" s="82">
        <v>3.5651000000000002</v>
      </c>
      <c r="AL1968" s="82" t="s">
        <v>8481</v>
      </c>
      <c r="AM1968" s="82" t="s">
        <v>4979</v>
      </c>
      <c r="AN1968" s="82">
        <v>7306</v>
      </c>
      <c r="AO1968" s="82" t="s">
        <v>4988</v>
      </c>
      <c r="AP1968" s="82"/>
      <c r="AQ1968" s="83">
        <v>45462</v>
      </c>
      <c r="AR1968" s="83"/>
      <c r="AS1968" s="82">
        <v>0</v>
      </c>
      <c r="AT1968" s="82"/>
      <c r="AU1968" s="83">
        <v>45777</v>
      </c>
      <c r="AV1968" s="82" t="s">
        <v>4979</v>
      </c>
      <c r="AW1968" s="82">
        <v>2</v>
      </c>
      <c r="AX1968" s="83"/>
      <c r="AY1968" s="82" t="s">
        <v>4963</v>
      </c>
      <c r="AZ1968" s="82">
        <v>1</v>
      </c>
      <c r="BA1968" s="82"/>
      <c r="BB1968" s="82"/>
      <c r="BC1968" s="87"/>
      <c r="BD1968" s="87"/>
      <c r="BE1968" s="87"/>
      <c r="BF1968" s="87"/>
      <c r="BG1968" s="82" t="s">
        <v>4888</v>
      </c>
      <c r="BH1968" s="82" t="s">
        <v>9004</v>
      </c>
      <c r="BI1968" s="82"/>
      <c r="BJ1968" s="82"/>
      <c r="BK1968" s="82"/>
      <c r="BL1968" s="86">
        <v>302550937</v>
      </c>
      <c r="BM1968" s="82">
        <v>3.5651000000000002</v>
      </c>
      <c r="BN1968" s="82" t="s">
        <v>4988</v>
      </c>
      <c r="BO1968" s="82"/>
      <c r="BP1968" s="88"/>
      <c r="BQ1968" s="88"/>
      <c r="BR1968" s="88"/>
      <c r="BS1968" s="82"/>
      <c r="BT1968" s="85"/>
    </row>
    <row r="1969" spans="1:72" hidden="1">
      <c r="A1969" s="82" t="s">
        <v>5185</v>
      </c>
      <c r="B1969" s="82" t="s">
        <v>5186</v>
      </c>
      <c r="C1969" s="82" t="s">
        <v>1761</v>
      </c>
      <c r="D1969" s="82" t="s">
        <v>5302</v>
      </c>
      <c r="E1969" s="82" t="s">
        <v>8336</v>
      </c>
      <c r="F1969" s="82" t="s">
        <v>4978</v>
      </c>
      <c r="G1969" s="83"/>
      <c r="H1969" s="84">
        <v>68182</v>
      </c>
      <c r="I1969" s="85"/>
      <c r="J1969" s="82">
        <v>2928.8</v>
      </c>
      <c r="K1969" s="86">
        <v>0</v>
      </c>
      <c r="L1969" s="82"/>
      <c r="M1969" s="82"/>
      <c r="N1969" s="82"/>
      <c r="O1969" s="82"/>
      <c r="P1969" s="82" t="s">
        <v>8337</v>
      </c>
      <c r="Q1969" s="86"/>
      <c r="R1969" s="82">
        <v>0</v>
      </c>
      <c r="S1969" s="86">
        <v>340910</v>
      </c>
      <c r="T1969" s="83">
        <v>45777</v>
      </c>
      <c r="U1969" s="82">
        <v>100</v>
      </c>
      <c r="V1969" s="82">
        <v>6678</v>
      </c>
      <c r="W1969" s="82" t="s">
        <v>4961</v>
      </c>
      <c r="X1969" s="82">
        <v>1038.0211999999999</v>
      </c>
      <c r="Y1969" s="86">
        <v>70774363.409999996</v>
      </c>
      <c r="Z1969" s="86"/>
      <c r="AA1969" s="82">
        <v>2909.6</v>
      </c>
      <c r="AB1969" s="86">
        <v>0.66</v>
      </c>
      <c r="AC1969" s="86">
        <v>199691441.59999999</v>
      </c>
      <c r="AD1969" s="86">
        <v>199691441.59999999</v>
      </c>
      <c r="AE1969" s="86">
        <v>0</v>
      </c>
      <c r="AF1969" s="86">
        <v>128917078.19</v>
      </c>
      <c r="AG1969" s="86">
        <v>127608256.59</v>
      </c>
      <c r="AH1969" s="86">
        <v>1308821.6000000001</v>
      </c>
      <c r="AI1969" s="86"/>
      <c r="AJ1969" s="86">
        <v>8486410863.3199997</v>
      </c>
      <c r="AK1969" s="82">
        <v>2.3531</v>
      </c>
      <c r="AL1969" s="82" t="s">
        <v>8338</v>
      </c>
      <c r="AM1969" s="82" t="s">
        <v>4979</v>
      </c>
      <c r="AN1969" s="82">
        <v>7362</v>
      </c>
      <c r="AO1969" s="82" t="s">
        <v>8339</v>
      </c>
      <c r="AP1969" s="82"/>
      <c r="AQ1969" s="83">
        <v>45477</v>
      </c>
      <c r="AR1969" s="83"/>
      <c r="AS1969" s="82">
        <v>0</v>
      </c>
      <c r="AT1969" s="82"/>
      <c r="AU1969" s="83">
        <v>45777</v>
      </c>
      <c r="AV1969" s="82" t="s">
        <v>4979</v>
      </c>
      <c r="AW1969" s="82">
        <v>5</v>
      </c>
      <c r="AX1969" s="83"/>
      <c r="AY1969" s="82" t="s">
        <v>4963</v>
      </c>
      <c r="AZ1969" s="82">
        <v>1</v>
      </c>
      <c r="BA1969" s="82"/>
      <c r="BB1969" s="82"/>
      <c r="BC1969" s="87"/>
      <c r="BD1969" s="87"/>
      <c r="BE1969" s="87"/>
      <c r="BF1969" s="87"/>
      <c r="BG1969" s="82" t="s">
        <v>4888</v>
      </c>
      <c r="BH1969" s="82" t="s">
        <v>9004</v>
      </c>
      <c r="BI1969" s="82"/>
      <c r="BJ1969" s="82"/>
      <c r="BK1969" s="82"/>
      <c r="BL1969" s="86">
        <v>199691441.59999999</v>
      </c>
      <c r="BM1969" s="82">
        <v>2.3531</v>
      </c>
      <c r="BN1969" s="82" t="s">
        <v>4984</v>
      </c>
      <c r="BO1969" s="82"/>
      <c r="BP1969" s="88"/>
      <c r="BQ1969" s="88"/>
      <c r="BR1969" s="88"/>
      <c r="BS1969" s="82"/>
      <c r="BT1969" s="85"/>
    </row>
    <row r="1970" spans="1:72" hidden="1">
      <c r="A1970" s="82" t="s">
        <v>5185</v>
      </c>
      <c r="B1970" s="82" t="s">
        <v>5186</v>
      </c>
      <c r="C1970" s="82" t="s">
        <v>1835</v>
      </c>
      <c r="D1970" s="82" t="s">
        <v>5274</v>
      </c>
      <c r="E1970" s="82" t="s">
        <v>8549</v>
      </c>
      <c r="F1970" s="82" t="s">
        <v>4978</v>
      </c>
      <c r="G1970" s="83"/>
      <c r="H1970" s="84">
        <v>10178</v>
      </c>
      <c r="I1970" s="85"/>
      <c r="J1970" s="82">
        <v>12257</v>
      </c>
      <c r="K1970" s="86">
        <v>0</v>
      </c>
      <c r="L1970" s="82"/>
      <c r="M1970" s="82"/>
      <c r="N1970" s="82"/>
      <c r="O1970" s="82"/>
      <c r="P1970" s="82" t="s">
        <v>8337</v>
      </c>
      <c r="Q1970" s="86"/>
      <c r="R1970" s="82">
        <v>0</v>
      </c>
      <c r="S1970" s="86">
        <v>50890</v>
      </c>
      <c r="T1970" s="83">
        <v>45777</v>
      </c>
      <c r="U1970" s="82">
        <v>100</v>
      </c>
      <c r="V1970" s="82">
        <v>6683</v>
      </c>
      <c r="W1970" s="82" t="s">
        <v>4961</v>
      </c>
      <c r="X1970" s="82">
        <v>6247.5447000000004</v>
      </c>
      <c r="Y1970" s="86">
        <v>63587509.710000001</v>
      </c>
      <c r="Z1970" s="86"/>
      <c r="AA1970" s="82">
        <v>11841</v>
      </c>
      <c r="AB1970" s="86">
        <v>3.51</v>
      </c>
      <c r="AC1970" s="86">
        <v>124751746</v>
      </c>
      <c r="AD1970" s="86">
        <v>124751746</v>
      </c>
      <c r="AE1970" s="86">
        <v>0</v>
      </c>
      <c r="AF1970" s="86">
        <v>61164236.289999999</v>
      </c>
      <c r="AG1970" s="86">
        <v>56931322.289999999</v>
      </c>
      <c r="AH1970" s="86">
        <v>4232914</v>
      </c>
      <c r="AI1970" s="86"/>
      <c r="AJ1970" s="86">
        <v>8486410863.3199997</v>
      </c>
      <c r="AK1970" s="82">
        <v>1.47</v>
      </c>
      <c r="AL1970" s="82" t="s">
        <v>8550</v>
      </c>
      <c r="AM1970" s="82" t="s">
        <v>4979</v>
      </c>
      <c r="AN1970" s="82">
        <v>7395</v>
      </c>
      <c r="AO1970" s="82" t="s">
        <v>8339</v>
      </c>
      <c r="AP1970" s="82"/>
      <c r="AQ1970" s="83">
        <v>45505</v>
      </c>
      <c r="AR1970" s="83"/>
      <c r="AS1970" s="82">
        <v>0</v>
      </c>
      <c r="AT1970" s="82"/>
      <c r="AU1970" s="83">
        <v>45777</v>
      </c>
      <c r="AV1970" s="82" t="s">
        <v>4979</v>
      </c>
      <c r="AW1970" s="82">
        <v>5</v>
      </c>
      <c r="AX1970" s="83"/>
      <c r="AY1970" s="82" t="s">
        <v>4963</v>
      </c>
      <c r="AZ1970" s="82">
        <v>1</v>
      </c>
      <c r="BA1970" s="82"/>
      <c r="BB1970" s="82"/>
      <c r="BC1970" s="87"/>
      <c r="BD1970" s="87"/>
      <c r="BE1970" s="87"/>
      <c r="BF1970" s="87"/>
      <c r="BG1970" s="82" t="s">
        <v>4888</v>
      </c>
      <c r="BH1970" s="82" t="s">
        <v>9004</v>
      </c>
      <c r="BI1970" s="82"/>
      <c r="BJ1970" s="82"/>
      <c r="BK1970" s="82"/>
      <c r="BL1970" s="86">
        <v>124751746</v>
      </c>
      <c r="BM1970" s="82">
        <v>1.47</v>
      </c>
      <c r="BN1970" s="82" t="s">
        <v>4984</v>
      </c>
      <c r="BO1970" s="82"/>
      <c r="BP1970" s="88"/>
      <c r="BQ1970" s="88"/>
      <c r="BR1970" s="88"/>
      <c r="BS1970" s="82"/>
      <c r="BT1970" s="85"/>
    </row>
    <row r="1971" spans="1:72" hidden="1">
      <c r="A1971" s="82" t="s">
        <v>5185</v>
      </c>
      <c r="B1971" s="82" t="s">
        <v>5186</v>
      </c>
      <c r="C1971" s="82" t="s">
        <v>2042</v>
      </c>
      <c r="D1971" s="82" t="s">
        <v>5300</v>
      </c>
      <c r="E1971" s="82" t="s">
        <v>8340</v>
      </c>
      <c r="F1971" s="82" t="s">
        <v>4978</v>
      </c>
      <c r="G1971" s="83"/>
      <c r="H1971" s="84">
        <v>27569</v>
      </c>
      <c r="I1971" s="85"/>
      <c r="J1971" s="82">
        <v>2388.1999999999998</v>
      </c>
      <c r="K1971" s="86">
        <v>0</v>
      </c>
      <c r="L1971" s="82"/>
      <c r="M1971" s="82"/>
      <c r="N1971" s="82"/>
      <c r="O1971" s="82"/>
      <c r="P1971" s="82" t="s">
        <v>4985</v>
      </c>
      <c r="Q1971" s="86"/>
      <c r="R1971" s="82">
        <v>0</v>
      </c>
      <c r="S1971" s="86">
        <v>27569</v>
      </c>
      <c r="T1971" s="83">
        <v>45777</v>
      </c>
      <c r="U1971" s="82">
        <v>100</v>
      </c>
      <c r="V1971" s="82">
        <v>165364</v>
      </c>
      <c r="W1971" s="82" t="s">
        <v>4961</v>
      </c>
      <c r="X1971" s="82">
        <v>1622.9437</v>
      </c>
      <c r="Y1971" s="86">
        <v>44742934.020000003</v>
      </c>
      <c r="Z1971" s="86"/>
      <c r="AA1971" s="82">
        <v>2387.5</v>
      </c>
      <c r="AB1971" s="86">
        <v>0.03</v>
      </c>
      <c r="AC1971" s="86">
        <v>65840285.799999997</v>
      </c>
      <c r="AD1971" s="86">
        <v>65840285.799999997</v>
      </c>
      <c r="AE1971" s="86">
        <v>0</v>
      </c>
      <c r="AF1971" s="86">
        <v>21097351.780000001</v>
      </c>
      <c r="AG1971" s="86">
        <v>21078017.98</v>
      </c>
      <c r="AH1971" s="86">
        <v>19333.8</v>
      </c>
      <c r="AI1971" s="86"/>
      <c r="AJ1971" s="86">
        <v>8486410863.3199997</v>
      </c>
      <c r="AK1971" s="82">
        <v>0.77580000000000005</v>
      </c>
      <c r="AL1971" s="82" t="s">
        <v>8341</v>
      </c>
      <c r="AM1971" s="82" t="s">
        <v>4979</v>
      </c>
      <c r="AN1971" s="82">
        <v>7530</v>
      </c>
      <c r="AO1971" s="82" t="s">
        <v>4986</v>
      </c>
      <c r="AP1971" s="82"/>
      <c r="AQ1971" s="83">
        <v>45694</v>
      </c>
      <c r="AR1971" s="83"/>
      <c r="AS1971" s="82">
        <v>0</v>
      </c>
      <c r="AT1971" s="82"/>
      <c r="AU1971" s="83">
        <v>45777</v>
      </c>
      <c r="AV1971" s="82" t="s">
        <v>4979</v>
      </c>
      <c r="AW1971" s="82">
        <v>1</v>
      </c>
      <c r="AX1971" s="83"/>
      <c r="AY1971" s="82" t="s">
        <v>4963</v>
      </c>
      <c r="AZ1971" s="82">
        <v>1</v>
      </c>
      <c r="BA1971" s="82"/>
      <c r="BB1971" s="82"/>
      <c r="BC1971" s="87"/>
      <c r="BD1971" s="87"/>
      <c r="BE1971" s="87"/>
      <c r="BF1971" s="87"/>
      <c r="BG1971" s="82" t="s">
        <v>4888</v>
      </c>
      <c r="BH1971" s="82" t="s">
        <v>9004</v>
      </c>
      <c r="BI1971" s="82"/>
      <c r="BJ1971" s="82"/>
      <c r="BK1971" s="82"/>
      <c r="BL1971" s="86">
        <v>65840285.799999997</v>
      </c>
      <c r="BM1971" s="82">
        <v>0.77580000000000005</v>
      </c>
      <c r="BN1971" s="82" t="s">
        <v>4980</v>
      </c>
      <c r="BO1971" s="82"/>
      <c r="BP1971" s="88"/>
      <c r="BQ1971" s="88"/>
      <c r="BR1971" s="88"/>
      <c r="BS1971" s="82"/>
      <c r="BT1971" s="85"/>
    </row>
    <row r="1972" spans="1:72" hidden="1">
      <c r="A1972" s="82" t="s">
        <v>5185</v>
      </c>
      <c r="B1972" s="82" t="s">
        <v>5186</v>
      </c>
      <c r="C1972" s="82" t="s">
        <v>2110</v>
      </c>
      <c r="D1972" s="82" t="s">
        <v>5282</v>
      </c>
      <c r="E1972" s="82" t="s">
        <v>8307</v>
      </c>
      <c r="F1972" s="82" t="s">
        <v>4978</v>
      </c>
      <c r="G1972" s="83"/>
      <c r="H1972" s="84">
        <v>365563</v>
      </c>
      <c r="I1972" s="85"/>
      <c r="J1972" s="82">
        <v>354.55</v>
      </c>
      <c r="K1972" s="86">
        <v>0</v>
      </c>
      <c r="L1972" s="82"/>
      <c r="M1972" s="82"/>
      <c r="N1972" s="82"/>
      <c r="O1972" s="82"/>
      <c r="P1972" s="82" t="s">
        <v>8308</v>
      </c>
      <c r="Q1972" s="86"/>
      <c r="R1972" s="82">
        <v>0</v>
      </c>
      <c r="S1972" s="86">
        <v>3655630</v>
      </c>
      <c r="T1972" s="83">
        <v>45777</v>
      </c>
      <c r="U1972" s="82">
        <v>100</v>
      </c>
      <c r="V1972" s="82">
        <v>6702</v>
      </c>
      <c r="W1972" s="82" t="s">
        <v>4961</v>
      </c>
      <c r="X1972" s="82">
        <v>151.0489</v>
      </c>
      <c r="Y1972" s="86">
        <v>55217883.200000003</v>
      </c>
      <c r="Z1972" s="86"/>
      <c r="AA1972" s="82">
        <v>356.95</v>
      </c>
      <c r="AB1972" s="86">
        <v>-0.67</v>
      </c>
      <c r="AC1972" s="86">
        <v>129610361.65000001</v>
      </c>
      <c r="AD1972" s="86">
        <v>129610361.65000001</v>
      </c>
      <c r="AE1972" s="86">
        <v>0</v>
      </c>
      <c r="AF1972" s="86">
        <v>74392478.450000003</v>
      </c>
      <c r="AG1972" s="86">
        <v>75269603.450000003</v>
      </c>
      <c r="AH1972" s="86">
        <v>-877125</v>
      </c>
      <c r="AI1972" s="86"/>
      <c r="AJ1972" s="86">
        <v>8486410863.3199997</v>
      </c>
      <c r="AK1972" s="82">
        <v>1.5273000000000001</v>
      </c>
      <c r="AL1972" s="82" t="s">
        <v>8553</v>
      </c>
      <c r="AM1972" s="82" t="s">
        <v>4979</v>
      </c>
      <c r="AN1972" s="82">
        <v>7567</v>
      </c>
      <c r="AO1972" s="82" t="s">
        <v>8309</v>
      </c>
      <c r="AP1972" s="82"/>
      <c r="AQ1972" s="83">
        <v>45687</v>
      </c>
      <c r="AR1972" s="83"/>
      <c r="AS1972" s="82">
        <v>0</v>
      </c>
      <c r="AT1972" s="82"/>
      <c r="AU1972" s="83">
        <v>45777</v>
      </c>
      <c r="AV1972" s="82" t="s">
        <v>4979</v>
      </c>
      <c r="AW1972" s="82">
        <v>10</v>
      </c>
      <c r="AX1972" s="83"/>
      <c r="AY1972" s="82" t="s">
        <v>4963</v>
      </c>
      <c r="AZ1972" s="82">
        <v>1</v>
      </c>
      <c r="BA1972" s="82"/>
      <c r="BB1972" s="82"/>
      <c r="BC1972" s="87"/>
      <c r="BD1972" s="87"/>
      <c r="BE1972" s="87"/>
      <c r="BF1972" s="87"/>
      <c r="BG1972" s="82" t="s">
        <v>4888</v>
      </c>
      <c r="BH1972" s="82" t="s">
        <v>9004</v>
      </c>
      <c r="BI1972" s="82"/>
      <c r="BJ1972" s="82"/>
      <c r="BK1972" s="82"/>
      <c r="BL1972" s="86">
        <v>129610361.65000001</v>
      </c>
      <c r="BM1972" s="82">
        <v>1.5273000000000001</v>
      </c>
      <c r="BN1972" s="82" t="s">
        <v>8309</v>
      </c>
      <c r="BO1972" s="82"/>
      <c r="BP1972" s="88"/>
      <c r="BQ1972" s="88"/>
      <c r="BR1972" s="88"/>
      <c r="BS1972" s="82"/>
      <c r="BT1972" s="85"/>
    </row>
    <row r="1973" spans="1:72" hidden="1">
      <c r="A1973" s="82" t="s">
        <v>5185</v>
      </c>
      <c r="B1973" s="82" t="s">
        <v>5186</v>
      </c>
      <c r="C1973" s="82" t="s">
        <v>2149</v>
      </c>
      <c r="D1973" s="82" t="s">
        <v>8767</v>
      </c>
      <c r="E1973" s="82" t="s">
        <v>8768</v>
      </c>
      <c r="F1973" s="82" t="s">
        <v>4978</v>
      </c>
      <c r="G1973" s="83"/>
      <c r="H1973" s="84">
        <v>302783</v>
      </c>
      <c r="I1973" s="85"/>
      <c r="J1973" s="82">
        <v>244.45</v>
      </c>
      <c r="K1973" s="86">
        <v>0</v>
      </c>
      <c r="L1973" s="82"/>
      <c r="M1973" s="82"/>
      <c r="N1973" s="82"/>
      <c r="O1973" s="82"/>
      <c r="P1973" s="82" t="s">
        <v>8769</v>
      </c>
      <c r="Q1973" s="86"/>
      <c r="R1973" s="82">
        <v>0</v>
      </c>
      <c r="S1973" s="86">
        <v>1513915</v>
      </c>
      <c r="T1973" s="83">
        <v>45777</v>
      </c>
      <c r="U1973" s="82">
        <v>100</v>
      </c>
      <c r="V1973" s="82">
        <v>6712</v>
      </c>
      <c r="W1973" s="82" t="s">
        <v>4961</v>
      </c>
      <c r="X1973" s="82">
        <v>159.7681</v>
      </c>
      <c r="Y1973" s="86">
        <v>48375065.469999999</v>
      </c>
      <c r="Z1973" s="86"/>
      <c r="AA1973" s="82">
        <v>245.68</v>
      </c>
      <c r="AB1973" s="86">
        <v>-0.5</v>
      </c>
      <c r="AC1973" s="86">
        <v>74015304.349999994</v>
      </c>
      <c r="AD1973" s="86">
        <v>74015304.349999994</v>
      </c>
      <c r="AE1973" s="86">
        <v>0</v>
      </c>
      <c r="AF1973" s="86">
        <v>25640238.879999999</v>
      </c>
      <c r="AG1973" s="86">
        <v>26012372.050000001</v>
      </c>
      <c r="AH1973" s="86">
        <v>-372133.17</v>
      </c>
      <c r="AI1973" s="86"/>
      <c r="AJ1973" s="86">
        <v>8486410863.3199997</v>
      </c>
      <c r="AK1973" s="82">
        <v>0.87219999999999998</v>
      </c>
      <c r="AL1973" s="82" t="s">
        <v>8770</v>
      </c>
      <c r="AM1973" s="82" t="s">
        <v>4979</v>
      </c>
      <c r="AN1973" s="82">
        <v>7577</v>
      </c>
      <c r="AO1973" s="82" t="s">
        <v>8771</v>
      </c>
      <c r="AP1973" s="82"/>
      <c r="AQ1973" s="83">
        <v>45694</v>
      </c>
      <c r="AR1973" s="83"/>
      <c r="AS1973" s="82">
        <v>0</v>
      </c>
      <c r="AT1973" s="82"/>
      <c r="AU1973" s="83">
        <v>45777</v>
      </c>
      <c r="AV1973" s="82" t="s">
        <v>4979</v>
      </c>
      <c r="AW1973" s="82">
        <v>5</v>
      </c>
      <c r="AX1973" s="83"/>
      <c r="AY1973" s="82" t="s">
        <v>4963</v>
      </c>
      <c r="AZ1973" s="82">
        <v>1</v>
      </c>
      <c r="BA1973" s="82"/>
      <c r="BB1973" s="82"/>
      <c r="BC1973" s="87"/>
      <c r="BD1973" s="87"/>
      <c r="BE1973" s="87"/>
      <c r="BF1973" s="87"/>
      <c r="BG1973" s="82" t="s">
        <v>4888</v>
      </c>
      <c r="BH1973" s="82" t="s">
        <v>9004</v>
      </c>
      <c r="BI1973" s="82"/>
      <c r="BJ1973" s="82"/>
      <c r="BK1973" s="82"/>
      <c r="BL1973" s="86">
        <v>74015304.349999994</v>
      </c>
      <c r="BM1973" s="82">
        <v>0.87219999999999998</v>
      </c>
      <c r="BN1973" s="82" t="s">
        <v>4975</v>
      </c>
      <c r="BO1973" s="82"/>
      <c r="BP1973" s="88"/>
      <c r="BQ1973" s="88"/>
      <c r="BR1973" s="88"/>
      <c r="BS1973" s="82"/>
      <c r="BT1973" s="85"/>
    </row>
    <row r="1974" spans="1:72" hidden="1">
      <c r="A1974" s="82" t="s">
        <v>5185</v>
      </c>
      <c r="B1974" s="82" t="s">
        <v>5186</v>
      </c>
      <c r="C1974" s="82" t="s">
        <v>2292</v>
      </c>
      <c r="D1974" s="82" t="s">
        <v>8682</v>
      </c>
      <c r="E1974" s="82" t="s">
        <v>8313</v>
      </c>
      <c r="F1974" s="82" t="s">
        <v>4978</v>
      </c>
      <c r="G1974" s="83"/>
      <c r="H1974" s="84">
        <v>348098</v>
      </c>
      <c r="I1974" s="85"/>
      <c r="J1974" s="82">
        <v>307.45</v>
      </c>
      <c r="K1974" s="86">
        <v>0</v>
      </c>
      <c r="L1974" s="82"/>
      <c r="M1974" s="82"/>
      <c r="N1974" s="82"/>
      <c r="O1974" s="82"/>
      <c r="P1974" s="82" t="s">
        <v>8314</v>
      </c>
      <c r="Q1974" s="86"/>
      <c r="R1974" s="82">
        <v>0</v>
      </c>
      <c r="S1974" s="86">
        <v>3480980</v>
      </c>
      <c r="T1974" s="83">
        <v>45777</v>
      </c>
      <c r="U1974" s="82">
        <v>100</v>
      </c>
      <c r="V1974" s="82">
        <v>6733</v>
      </c>
      <c r="W1974" s="82" t="s">
        <v>4961</v>
      </c>
      <c r="X1974" s="82">
        <v>125.4973</v>
      </c>
      <c r="Y1974" s="86">
        <v>43685372</v>
      </c>
      <c r="Z1974" s="86"/>
      <c r="AA1974" s="82">
        <v>302.95</v>
      </c>
      <c r="AB1974" s="86">
        <v>1.49</v>
      </c>
      <c r="AC1974" s="86">
        <v>107022730.09999999</v>
      </c>
      <c r="AD1974" s="86">
        <v>107022730.09999999</v>
      </c>
      <c r="AE1974" s="86">
        <v>0</v>
      </c>
      <c r="AF1974" s="86">
        <v>63337358.100000001</v>
      </c>
      <c r="AG1974" s="86">
        <v>61771438.350000001</v>
      </c>
      <c r="AH1974" s="86">
        <v>1565919.75</v>
      </c>
      <c r="AI1974" s="86"/>
      <c r="AJ1974" s="86">
        <v>8486410863.3199997</v>
      </c>
      <c r="AK1974" s="82">
        <v>1.2611000000000001</v>
      </c>
      <c r="AL1974" s="82" t="s">
        <v>8683</v>
      </c>
      <c r="AM1974" s="82" t="s">
        <v>4979</v>
      </c>
      <c r="AN1974" s="82">
        <v>7709</v>
      </c>
      <c r="AO1974" s="82" t="s">
        <v>8309</v>
      </c>
      <c r="AP1974" s="82"/>
      <c r="AQ1974" s="83">
        <v>45694</v>
      </c>
      <c r="AR1974" s="83"/>
      <c r="AS1974" s="82">
        <v>0</v>
      </c>
      <c r="AT1974" s="82"/>
      <c r="AU1974" s="83">
        <v>45777</v>
      </c>
      <c r="AV1974" s="82" t="s">
        <v>4979</v>
      </c>
      <c r="AW1974" s="82">
        <v>10</v>
      </c>
      <c r="AX1974" s="83"/>
      <c r="AY1974" s="82" t="s">
        <v>4963</v>
      </c>
      <c r="AZ1974" s="82">
        <v>1</v>
      </c>
      <c r="BA1974" s="82"/>
      <c r="BB1974" s="82"/>
      <c r="BC1974" s="87"/>
      <c r="BD1974" s="87"/>
      <c r="BE1974" s="87"/>
      <c r="BF1974" s="87"/>
      <c r="BG1974" s="82" t="s">
        <v>4888</v>
      </c>
      <c r="BH1974" s="82" t="s">
        <v>9004</v>
      </c>
      <c r="BI1974" s="82"/>
      <c r="BJ1974" s="82"/>
      <c r="BK1974" s="82"/>
      <c r="BL1974" s="86">
        <v>107022730.09999999</v>
      </c>
      <c r="BM1974" s="82">
        <v>1.2611000000000001</v>
      </c>
      <c r="BN1974" s="82" t="s">
        <v>8309</v>
      </c>
      <c r="BO1974" s="82"/>
      <c r="BP1974" s="88"/>
      <c r="BQ1974" s="88"/>
      <c r="BR1974" s="88"/>
      <c r="BS1974" s="82"/>
      <c r="BT1974" s="85"/>
    </row>
    <row r="1975" spans="1:72" hidden="1">
      <c r="A1975" s="82" t="s">
        <v>5185</v>
      </c>
      <c r="B1975" s="82" t="s">
        <v>5186</v>
      </c>
      <c r="C1975" s="82" t="s">
        <v>2425</v>
      </c>
      <c r="D1975" s="82" t="s">
        <v>3359</v>
      </c>
      <c r="E1975" s="82" t="s">
        <v>8342</v>
      </c>
      <c r="F1975" s="82" t="s">
        <v>4978</v>
      </c>
      <c r="G1975" s="83"/>
      <c r="H1975" s="84">
        <v>521977</v>
      </c>
      <c r="I1975" s="85"/>
      <c r="J1975" s="82">
        <v>1405</v>
      </c>
      <c r="K1975" s="86">
        <v>0</v>
      </c>
      <c r="L1975" s="82"/>
      <c r="M1975" s="82"/>
      <c r="N1975" s="82"/>
      <c r="O1975" s="82"/>
      <c r="P1975" s="82" t="s">
        <v>8294</v>
      </c>
      <c r="Q1975" s="86"/>
      <c r="R1975" s="82">
        <v>0</v>
      </c>
      <c r="S1975" s="86">
        <v>5219770</v>
      </c>
      <c r="T1975" s="83">
        <v>45777</v>
      </c>
      <c r="U1975" s="82">
        <v>100</v>
      </c>
      <c r="V1975" s="82">
        <v>6749</v>
      </c>
      <c r="W1975" s="82" t="s">
        <v>4961</v>
      </c>
      <c r="X1975" s="82">
        <v>632.28139999999996</v>
      </c>
      <c r="Y1975" s="86">
        <v>330036369.00999999</v>
      </c>
      <c r="Z1975" s="86"/>
      <c r="AA1975" s="82">
        <v>1399.7</v>
      </c>
      <c r="AB1975" s="86">
        <v>0.38</v>
      </c>
      <c r="AC1975" s="86">
        <v>733377685</v>
      </c>
      <c r="AD1975" s="86">
        <v>733377685</v>
      </c>
      <c r="AE1975" s="86">
        <v>0</v>
      </c>
      <c r="AF1975" s="86">
        <v>403341315.99000001</v>
      </c>
      <c r="AG1975" s="86">
        <v>400576355.88999999</v>
      </c>
      <c r="AH1975" s="86">
        <v>2764960.1</v>
      </c>
      <c r="AI1975" s="86"/>
      <c r="AJ1975" s="86">
        <v>8486410863.3199997</v>
      </c>
      <c r="AK1975" s="82">
        <v>8.6417999999999999</v>
      </c>
      <c r="AL1975" s="82" t="s">
        <v>8343</v>
      </c>
      <c r="AM1975" s="82" t="s">
        <v>4979</v>
      </c>
      <c r="AN1975" s="82">
        <v>7842</v>
      </c>
      <c r="AO1975" s="82" t="s">
        <v>8295</v>
      </c>
      <c r="AP1975" s="82"/>
      <c r="AQ1975" s="83">
        <v>45520</v>
      </c>
      <c r="AR1975" s="83"/>
      <c r="AS1975" s="82">
        <v>0</v>
      </c>
      <c r="AT1975" s="82"/>
      <c r="AU1975" s="83">
        <v>45777</v>
      </c>
      <c r="AV1975" s="82" t="s">
        <v>4979</v>
      </c>
      <c r="AW1975" s="82">
        <v>10</v>
      </c>
      <c r="AX1975" s="83"/>
      <c r="AY1975" s="82" t="s">
        <v>4963</v>
      </c>
      <c r="AZ1975" s="82">
        <v>1</v>
      </c>
      <c r="BA1975" s="82"/>
      <c r="BB1975" s="82"/>
      <c r="BC1975" s="87"/>
      <c r="BD1975" s="87"/>
      <c r="BE1975" s="87"/>
      <c r="BF1975" s="87"/>
      <c r="BG1975" s="82" t="s">
        <v>4888</v>
      </c>
      <c r="BH1975" s="82" t="s">
        <v>9004</v>
      </c>
      <c r="BI1975" s="82"/>
      <c r="BJ1975" s="82"/>
      <c r="BK1975" s="82"/>
      <c r="BL1975" s="86">
        <v>733377685</v>
      </c>
      <c r="BM1975" s="82">
        <v>8.6417999999999999</v>
      </c>
      <c r="BN1975" s="82" t="s">
        <v>4975</v>
      </c>
      <c r="BO1975" s="82"/>
      <c r="BP1975" s="88"/>
      <c r="BQ1975" s="88"/>
      <c r="BR1975" s="88"/>
      <c r="BS1975" s="82"/>
      <c r="BT1975" s="85"/>
    </row>
    <row r="1976" spans="1:72" hidden="1">
      <c r="A1976" s="82" t="s">
        <v>5185</v>
      </c>
      <c r="B1976" s="82" t="s">
        <v>5186</v>
      </c>
      <c r="C1976" s="82" t="s">
        <v>2586</v>
      </c>
      <c r="D1976" s="82" t="s">
        <v>5323</v>
      </c>
      <c r="E1976" s="82" t="s">
        <v>8560</v>
      </c>
      <c r="F1976" s="82" t="s">
        <v>4978</v>
      </c>
      <c r="G1976" s="83"/>
      <c r="H1976" s="84">
        <v>34436</v>
      </c>
      <c r="I1976" s="85"/>
      <c r="J1976" s="82">
        <v>1765.8</v>
      </c>
      <c r="K1976" s="86">
        <v>0</v>
      </c>
      <c r="L1976" s="82"/>
      <c r="M1976" s="82"/>
      <c r="N1976" s="82"/>
      <c r="O1976" s="82"/>
      <c r="P1976" s="82" t="s">
        <v>8532</v>
      </c>
      <c r="Q1976" s="86"/>
      <c r="R1976" s="82">
        <v>0</v>
      </c>
      <c r="S1976" s="86">
        <v>344360</v>
      </c>
      <c r="T1976" s="83">
        <v>45777</v>
      </c>
      <c r="U1976" s="82">
        <v>100</v>
      </c>
      <c r="V1976" s="82">
        <v>83095</v>
      </c>
      <c r="W1976" s="82" t="s">
        <v>4961</v>
      </c>
      <c r="X1976" s="82">
        <v>1002.4657999999999</v>
      </c>
      <c r="Y1976" s="86">
        <v>34520912.82</v>
      </c>
      <c r="Z1976" s="86"/>
      <c r="AA1976" s="82">
        <v>1730.1</v>
      </c>
      <c r="AB1976" s="86">
        <v>2.06</v>
      </c>
      <c r="AC1976" s="86">
        <v>60807088.799999997</v>
      </c>
      <c r="AD1976" s="86">
        <v>60807088.799999997</v>
      </c>
      <c r="AE1976" s="86">
        <v>0</v>
      </c>
      <c r="AF1976" s="86">
        <v>26286175.98</v>
      </c>
      <c r="AG1976" s="86">
        <v>25057182.579999998</v>
      </c>
      <c r="AH1976" s="86">
        <v>1228993.3999999999</v>
      </c>
      <c r="AI1976" s="86"/>
      <c r="AJ1976" s="86">
        <v>8486410863.3199997</v>
      </c>
      <c r="AK1976" s="82">
        <v>0.71650000000000003</v>
      </c>
      <c r="AL1976" s="82" t="s">
        <v>8561</v>
      </c>
      <c r="AM1976" s="82" t="s">
        <v>4979</v>
      </c>
      <c r="AN1976" s="82">
        <v>7940</v>
      </c>
      <c r="AO1976" s="82" t="s">
        <v>8534</v>
      </c>
      <c r="AP1976" s="82"/>
      <c r="AQ1976" s="83">
        <v>45722</v>
      </c>
      <c r="AR1976" s="83"/>
      <c r="AS1976" s="82">
        <v>0</v>
      </c>
      <c r="AT1976" s="82"/>
      <c r="AU1976" s="83">
        <v>45777</v>
      </c>
      <c r="AV1976" s="82" t="s">
        <v>4979</v>
      </c>
      <c r="AW1976" s="82">
        <v>10</v>
      </c>
      <c r="AX1976" s="83"/>
      <c r="AY1976" s="82" t="s">
        <v>4963</v>
      </c>
      <c r="AZ1976" s="82">
        <v>1</v>
      </c>
      <c r="BA1976" s="82"/>
      <c r="BB1976" s="82"/>
      <c r="BC1976" s="87"/>
      <c r="BD1976" s="87"/>
      <c r="BE1976" s="87"/>
      <c r="BF1976" s="87"/>
      <c r="BG1976" s="82" t="s">
        <v>4888</v>
      </c>
      <c r="BH1976" s="82" t="s">
        <v>9004</v>
      </c>
      <c r="BI1976" s="82"/>
      <c r="BJ1976" s="82"/>
      <c r="BK1976" s="82"/>
      <c r="BL1976" s="86">
        <v>60807088.799999997</v>
      </c>
      <c r="BM1976" s="82">
        <v>0.71650000000000003</v>
      </c>
      <c r="BN1976" s="82" t="s">
        <v>4964</v>
      </c>
      <c r="BO1976" s="82"/>
      <c r="BP1976" s="88"/>
      <c r="BQ1976" s="88"/>
      <c r="BR1976" s="88"/>
      <c r="BS1976" s="82"/>
      <c r="BT1976" s="85"/>
    </row>
    <row r="1977" spans="1:72" hidden="1">
      <c r="A1977" s="82" t="s">
        <v>5185</v>
      </c>
      <c r="B1977" s="82" t="s">
        <v>5186</v>
      </c>
      <c r="C1977" s="82" t="s">
        <v>20720</v>
      </c>
      <c r="D1977" s="82" t="s">
        <v>3375</v>
      </c>
      <c r="E1977" s="82" t="s">
        <v>8384</v>
      </c>
      <c r="F1977" s="82" t="s">
        <v>4978</v>
      </c>
      <c r="G1977" s="83"/>
      <c r="H1977" s="84">
        <v>108591</v>
      </c>
      <c r="I1977" s="85"/>
      <c r="J1977" s="82">
        <v>611.70000000000005</v>
      </c>
      <c r="K1977" s="86">
        <v>0</v>
      </c>
      <c r="L1977" s="82"/>
      <c r="M1977" s="82"/>
      <c r="N1977" s="82"/>
      <c r="O1977" s="82"/>
      <c r="P1977" s="82" t="s">
        <v>8279</v>
      </c>
      <c r="Q1977" s="86"/>
      <c r="R1977" s="82">
        <v>0</v>
      </c>
      <c r="S1977" s="86">
        <v>217182</v>
      </c>
      <c r="T1977" s="83">
        <v>45777</v>
      </c>
      <c r="U1977" s="82">
        <v>100</v>
      </c>
      <c r="V1977" s="82">
        <v>179185</v>
      </c>
      <c r="W1977" s="82" t="s">
        <v>4961</v>
      </c>
      <c r="X1977" s="82">
        <v>483.47</v>
      </c>
      <c r="Y1977" s="86">
        <v>52500486.799999997</v>
      </c>
      <c r="Z1977" s="86"/>
      <c r="AA1977" s="82">
        <v>614.70000000000005</v>
      </c>
      <c r="AB1977" s="86">
        <v>-0.49</v>
      </c>
      <c r="AC1977" s="86">
        <v>66425114.700000003</v>
      </c>
      <c r="AD1977" s="86">
        <v>66425114.700000003</v>
      </c>
      <c r="AE1977" s="86">
        <v>0</v>
      </c>
      <c r="AF1977" s="86">
        <v>13924627.9</v>
      </c>
      <c r="AG1977" s="86">
        <v>14250349.9</v>
      </c>
      <c r="AH1977" s="86">
        <v>-325722</v>
      </c>
      <c r="AI1977" s="86"/>
      <c r="AJ1977" s="86">
        <v>8486410863.3199997</v>
      </c>
      <c r="AK1977" s="82">
        <v>0.78269999999999995</v>
      </c>
      <c r="AL1977" s="82" t="s">
        <v>8938</v>
      </c>
      <c r="AM1977" s="82" t="s">
        <v>4979</v>
      </c>
      <c r="AN1977" s="82">
        <v>8001</v>
      </c>
      <c r="AO1977" s="82" t="s">
        <v>8280</v>
      </c>
      <c r="AP1977" s="82"/>
      <c r="AQ1977" s="83">
        <v>45687</v>
      </c>
      <c r="AR1977" s="83"/>
      <c r="AS1977" s="82">
        <v>0</v>
      </c>
      <c r="AT1977" s="82"/>
      <c r="AU1977" s="83">
        <v>45777</v>
      </c>
      <c r="AV1977" s="82" t="s">
        <v>4979</v>
      </c>
      <c r="AW1977" s="82">
        <v>2</v>
      </c>
      <c r="AX1977" s="83"/>
      <c r="AY1977" s="82" t="s">
        <v>4963</v>
      </c>
      <c r="AZ1977" s="82">
        <v>1</v>
      </c>
      <c r="BA1977" s="82"/>
      <c r="BB1977" s="82"/>
      <c r="BC1977" s="87"/>
      <c r="BD1977" s="87"/>
      <c r="BE1977" s="87"/>
      <c r="BF1977" s="87"/>
      <c r="BG1977" s="82" t="s">
        <v>4888</v>
      </c>
      <c r="BH1977" s="82" t="s">
        <v>9004</v>
      </c>
      <c r="BI1977" s="82"/>
      <c r="BJ1977" s="82"/>
      <c r="BK1977" s="82"/>
      <c r="BL1977" s="86">
        <v>66425114.700000003</v>
      </c>
      <c r="BM1977" s="82">
        <v>0.78269999999999995</v>
      </c>
      <c r="BN1977" s="82" t="s">
        <v>4964</v>
      </c>
      <c r="BO1977" s="82"/>
      <c r="BP1977" s="88"/>
      <c r="BQ1977" s="88"/>
      <c r="BR1977" s="88"/>
      <c r="BS1977" s="82"/>
      <c r="BT1977" s="85"/>
    </row>
    <row r="1978" spans="1:72" hidden="1">
      <c r="A1978" s="82" t="s">
        <v>5185</v>
      </c>
      <c r="B1978" s="82" t="s">
        <v>5186</v>
      </c>
      <c r="C1978" s="82" t="s">
        <v>2588</v>
      </c>
      <c r="D1978" s="82" t="s">
        <v>5258</v>
      </c>
      <c r="E1978" s="82" t="s">
        <v>8321</v>
      </c>
      <c r="F1978" s="82" t="s">
        <v>4978</v>
      </c>
      <c r="G1978" s="83"/>
      <c r="H1978" s="84">
        <v>295336</v>
      </c>
      <c r="I1978" s="85"/>
      <c r="J1978" s="82">
        <v>788.65</v>
      </c>
      <c r="K1978" s="86">
        <v>0</v>
      </c>
      <c r="L1978" s="82"/>
      <c r="M1978" s="82"/>
      <c r="N1978" s="82"/>
      <c r="O1978" s="82"/>
      <c r="P1978" s="82" t="s">
        <v>4973</v>
      </c>
      <c r="Q1978" s="86"/>
      <c r="R1978" s="82">
        <v>0</v>
      </c>
      <c r="S1978" s="86">
        <v>295336</v>
      </c>
      <c r="T1978" s="83">
        <v>45777</v>
      </c>
      <c r="U1978" s="82">
        <v>100</v>
      </c>
      <c r="V1978" s="82">
        <v>6783</v>
      </c>
      <c r="W1978" s="82" t="s">
        <v>4961</v>
      </c>
      <c r="X1978" s="82">
        <v>369.21879999999999</v>
      </c>
      <c r="Y1978" s="86">
        <v>109043612.33</v>
      </c>
      <c r="Z1978" s="86"/>
      <c r="AA1978" s="82">
        <v>812.55</v>
      </c>
      <c r="AB1978" s="86">
        <v>-2.94</v>
      </c>
      <c r="AC1978" s="86">
        <v>232916736.40000001</v>
      </c>
      <c r="AD1978" s="86">
        <v>232916736.40000001</v>
      </c>
      <c r="AE1978" s="86">
        <v>0</v>
      </c>
      <c r="AF1978" s="86">
        <v>123873124.06999999</v>
      </c>
      <c r="AG1978" s="86">
        <v>130929566.62</v>
      </c>
      <c r="AH1978" s="86">
        <v>-7056442.5499999998</v>
      </c>
      <c r="AI1978" s="86"/>
      <c r="AJ1978" s="86">
        <v>8486410863.3199997</v>
      </c>
      <c r="AK1978" s="82">
        <v>2.7446000000000002</v>
      </c>
      <c r="AL1978" s="82" t="s">
        <v>8564</v>
      </c>
      <c r="AM1978" s="82" t="s">
        <v>4979</v>
      </c>
      <c r="AN1978" s="82">
        <v>8119</v>
      </c>
      <c r="AO1978" s="82" t="s">
        <v>4962</v>
      </c>
      <c r="AP1978" s="82"/>
      <c r="AQ1978" s="83">
        <v>45433</v>
      </c>
      <c r="AR1978" s="83"/>
      <c r="AS1978" s="82">
        <v>0</v>
      </c>
      <c r="AT1978" s="82"/>
      <c r="AU1978" s="83">
        <v>45777</v>
      </c>
      <c r="AV1978" s="82" t="s">
        <v>4979</v>
      </c>
      <c r="AW1978" s="82">
        <v>1</v>
      </c>
      <c r="AX1978" s="83"/>
      <c r="AY1978" s="82" t="s">
        <v>4963</v>
      </c>
      <c r="AZ1978" s="82">
        <v>1</v>
      </c>
      <c r="BA1978" s="82"/>
      <c r="BB1978" s="82"/>
      <c r="BC1978" s="87"/>
      <c r="BD1978" s="87"/>
      <c r="BE1978" s="87"/>
      <c r="BF1978" s="87"/>
      <c r="BG1978" s="82" t="s">
        <v>4888</v>
      </c>
      <c r="BH1978" s="82" t="s">
        <v>9004</v>
      </c>
      <c r="BI1978" s="82"/>
      <c r="BJ1978" s="82"/>
      <c r="BK1978" s="82"/>
      <c r="BL1978" s="86">
        <v>232916736.40000001</v>
      </c>
      <c r="BM1978" s="82">
        <v>2.7446000000000002</v>
      </c>
      <c r="BN1978" s="82" t="s">
        <v>4964</v>
      </c>
      <c r="BO1978" s="82"/>
      <c r="BP1978" s="88"/>
      <c r="BQ1978" s="88"/>
      <c r="BR1978" s="88"/>
      <c r="BS1978" s="82"/>
      <c r="BT1978" s="85"/>
    </row>
    <row r="1979" spans="1:72" hidden="1">
      <c r="A1979" s="82" t="s">
        <v>5185</v>
      </c>
      <c r="B1979" s="82" t="s">
        <v>5186</v>
      </c>
      <c r="C1979" s="82" t="s">
        <v>2849</v>
      </c>
      <c r="D1979" s="82" t="s">
        <v>8565</v>
      </c>
      <c r="E1979" s="82" t="s">
        <v>8566</v>
      </c>
      <c r="F1979" s="82" t="s">
        <v>4978</v>
      </c>
      <c r="G1979" s="83"/>
      <c r="H1979" s="84">
        <v>83055</v>
      </c>
      <c r="I1979" s="85"/>
      <c r="J1979" s="82">
        <v>1832.3</v>
      </c>
      <c r="K1979" s="86">
        <v>0</v>
      </c>
      <c r="L1979" s="82"/>
      <c r="M1979" s="82"/>
      <c r="N1979" s="82"/>
      <c r="O1979" s="82"/>
      <c r="P1979" s="82" t="s">
        <v>4999</v>
      </c>
      <c r="Q1979" s="86"/>
      <c r="R1979" s="82">
        <v>0</v>
      </c>
      <c r="S1979" s="86">
        <v>83055</v>
      </c>
      <c r="T1979" s="83">
        <v>45777</v>
      </c>
      <c r="U1979" s="82">
        <v>100</v>
      </c>
      <c r="V1979" s="82">
        <v>6789</v>
      </c>
      <c r="W1979" s="82" t="s">
        <v>4961</v>
      </c>
      <c r="X1979" s="82">
        <v>846.39340000000004</v>
      </c>
      <c r="Y1979" s="86">
        <v>70297202.400000006</v>
      </c>
      <c r="Z1979" s="86"/>
      <c r="AA1979" s="82">
        <v>1805.5</v>
      </c>
      <c r="AB1979" s="86">
        <v>1.48</v>
      </c>
      <c r="AC1979" s="86">
        <v>152181676.5</v>
      </c>
      <c r="AD1979" s="86">
        <v>152181676.5</v>
      </c>
      <c r="AE1979" s="86">
        <v>0</v>
      </c>
      <c r="AF1979" s="86">
        <v>81884474.099999994</v>
      </c>
      <c r="AG1979" s="86">
        <v>79659073.299999997</v>
      </c>
      <c r="AH1979" s="86">
        <v>2225400.7999999998</v>
      </c>
      <c r="AI1979" s="86"/>
      <c r="AJ1979" s="86">
        <v>8486410863.3199997</v>
      </c>
      <c r="AK1979" s="82">
        <v>1.7931999999999999</v>
      </c>
      <c r="AL1979" s="82" t="s">
        <v>8567</v>
      </c>
      <c r="AM1979" s="82" t="s">
        <v>4979</v>
      </c>
      <c r="AN1979" s="82">
        <v>8183</v>
      </c>
      <c r="AO1979" s="82" t="s">
        <v>5000</v>
      </c>
      <c r="AP1979" s="82"/>
      <c r="AQ1979" s="83">
        <v>45693</v>
      </c>
      <c r="AR1979" s="83"/>
      <c r="AS1979" s="82">
        <v>0</v>
      </c>
      <c r="AT1979" s="82"/>
      <c r="AU1979" s="83">
        <v>45777</v>
      </c>
      <c r="AV1979" s="82" t="s">
        <v>4979</v>
      </c>
      <c r="AW1979" s="82">
        <v>1</v>
      </c>
      <c r="AX1979" s="83"/>
      <c r="AY1979" s="82" t="s">
        <v>4963</v>
      </c>
      <c r="AZ1979" s="82">
        <v>1</v>
      </c>
      <c r="BA1979" s="82"/>
      <c r="BB1979" s="82"/>
      <c r="BC1979" s="87"/>
      <c r="BD1979" s="87"/>
      <c r="BE1979" s="87"/>
      <c r="BF1979" s="87"/>
      <c r="BG1979" s="82" t="s">
        <v>4888</v>
      </c>
      <c r="BH1979" s="82" t="s">
        <v>9004</v>
      </c>
      <c r="BI1979" s="82"/>
      <c r="BJ1979" s="82"/>
      <c r="BK1979" s="82"/>
      <c r="BL1979" s="86">
        <v>152181676.5</v>
      </c>
      <c r="BM1979" s="82">
        <v>1.7931999999999999</v>
      </c>
      <c r="BN1979" s="82" t="s">
        <v>4997</v>
      </c>
      <c r="BO1979" s="82"/>
      <c r="BP1979" s="88"/>
      <c r="BQ1979" s="88"/>
      <c r="BR1979" s="88"/>
      <c r="BS1979" s="82"/>
      <c r="BT1979" s="85"/>
    </row>
    <row r="1980" spans="1:72" hidden="1">
      <c r="A1980" s="82" t="s">
        <v>5185</v>
      </c>
      <c r="B1980" s="82" t="s">
        <v>5186</v>
      </c>
      <c r="C1980" s="82" t="s">
        <v>2948</v>
      </c>
      <c r="D1980" s="82" t="s">
        <v>8489</v>
      </c>
      <c r="E1980" s="82" t="s">
        <v>8490</v>
      </c>
      <c r="F1980" s="82" t="s">
        <v>4978</v>
      </c>
      <c r="G1980" s="83"/>
      <c r="H1980" s="84">
        <v>78661</v>
      </c>
      <c r="I1980" s="85"/>
      <c r="J1980" s="82">
        <v>3453.7</v>
      </c>
      <c r="K1980" s="86">
        <v>0</v>
      </c>
      <c r="L1980" s="82"/>
      <c r="M1980" s="82"/>
      <c r="N1980" s="82"/>
      <c r="O1980" s="82"/>
      <c r="P1980" s="82" t="s">
        <v>4981</v>
      </c>
      <c r="Q1980" s="86"/>
      <c r="R1980" s="82">
        <v>0</v>
      </c>
      <c r="S1980" s="86">
        <v>78661</v>
      </c>
      <c r="T1980" s="83">
        <v>45777</v>
      </c>
      <c r="U1980" s="82">
        <v>100</v>
      </c>
      <c r="V1980" s="82">
        <v>6807</v>
      </c>
      <c r="W1980" s="82" t="s">
        <v>4961</v>
      </c>
      <c r="X1980" s="82">
        <v>2153.1785</v>
      </c>
      <c r="Y1980" s="86">
        <v>169371171.22</v>
      </c>
      <c r="Z1980" s="86"/>
      <c r="AA1980" s="82">
        <v>3472.5</v>
      </c>
      <c r="AB1980" s="86">
        <v>-0.54</v>
      </c>
      <c r="AC1980" s="86">
        <v>271671495.69999999</v>
      </c>
      <c r="AD1980" s="86">
        <v>271671495.69999999</v>
      </c>
      <c r="AE1980" s="86">
        <v>0</v>
      </c>
      <c r="AF1980" s="86">
        <v>102300324.48</v>
      </c>
      <c r="AG1980" s="86">
        <v>103779138.78</v>
      </c>
      <c r="AH1980" s="86">
        <v>-1478814.3</v>
      </c>
      <c r="AI1980" s="86"/>
      <c r="AJ1980" s="86">
        <v>8486410863.3199997</v>
      </c>
      <c r="AK1980" s="82">
        <v>3.2012999999999998</v>
      </c>
      <c r="AL1980" s="82" t="s">
        <v>8491</v>
      </c>
      <c r="AM1980" s="82" t="s">
        <v>4979</v>
      </c>
      <c r="AN1980" s="82">
        <v>8254</v>
      </c>
      <c r="AO1980" s="82" t="s">
        <v>4982</v>
      </c>
      <c r="AP1980" s="82"/>
      <c r="AQ1980" s="83">
        <v>45673</v>
      </c>
      <c r="AR1980" s="83"/>
      <c r="AS1980" s="82">
        <v>0</v>
      </c>
      <c r="AT1980" s="82"/>
      <c r="AU1980" s="83">
        <v>45777</v>
      </c>
      <c r="AV1980" s="82" t="s">
        <v>4979</v>
      </c>
      <c r="AW1980" s="82">
        <v>1</v>
      </c>
      <c r="AX1980" s="83"/>
      <c r="AY1980" s="82" t="s">
        <v>4963</v>
      </c>
      <c r="AZ1980" s="82">
        <v>1</v>
      </c>
      <c r="BA1980" s="82"/>
      <c r="BB1980" s="82"/>
      <c r="BC1980" s="87"/>
      <c r="BD1980" s="87"/>
      <c r="BE1980" s="87"/>
      <c r="BF1980" s="87"/>
      <c r="BG1980" s="82" t="s">
        <v>4888</v>
      </c>
      <c r="BH1980" s="82" t="s">
        <v>9004</v>
      </c>
      <c r="BI1980" s="82"/>
      <c r="BJ1980" s="82"/>
      <c r="BK1980" s="82"/>
      <c r="BL1980" s="86">
        <v>271671495.69999999</v>
      </c>
      <c r="BM1980" s="82">
        <v>3.2012999999999998</v>
      </c>
      <c r="BN1980" s="82" t="s">
        <v>4983</v>
      </c>
      <c r="BO1980" s="82"/>
      <c r="BP1980" s="88"/>
      <c r="BQ1980" s="88"/>
      <c r="BR1980" s="88"/>
      <c r="BS1980" s="82"/>
      <c r="BT1980" s="85"/>
    </row>
    <row r="1981" spans="1:72" hidden="1">
      <c r="A1981" s="82" t="s">
        <v>5185</v>
      </c>
      <c r="B1981" s="82" t="s">
        <v>5186</v>
      </c>
      <c r="C1981" s="82" t="s">
        <v>2923</v>
      </c>
      <c r="D1981" s="82" t="s">
        <v>5363</v>
      </c>
      <c r="E1981" s="82" t="s">
        <v>8817</v>
      </c>
      <c r="F1981" s="82" t="s">
        <v>4978</v>
      </c>
      <c r="G1981" s="83"/>
      <c r="H1981" s="84">
        <v>50385</v>
      </c>
      <c r="I1981" s="85"/>
      <c r="J1981" s="82">
        <v>1165.8</v>
      </c>
      <c r="K1981" s="86">
        <v>0</v>
      </c>
      <c r="L1981" s="82"/>
      <c r="M1981" s="82"/>
      <c r="N1981" s="82"/>
      <c r="O1981" s="82"/>
      <c r="P1981" s="82" t="s">
        <v>8758</v>
      </c>
      <c r="Q1981" s="86"/>
      <c r="R1981" s="82">
        <v>0</v>
      </c>
      <c r="S1981" s="86">
        <v>50385</v>
      </c>
      <c r="T1981" s="83">
        <v>45777</v>
      </c>
      <c r="U1981" s="82">
        <v>100</v>
      </c>
      <c r="V1981" s="82">
        <v>6815</v>
      </c>
      <c r="W1981" s="82" t="s">
        <v>4961</v>
      </c>
      <c r="X1981" s="82">
        <v>761.8546</v>
      </c>
      <c r="Y1981" s="86">
        <v>38386043.259999998</v>
      </c>
      <c r="Z1981" s="86"/>
      <c r="AA1981" s="82">
        <v>1168.9000000000001</v>
      </c>
      <c r="AB1981" s="86">
        <v>-0.27</v>
      </c>
      <c r="AC1981" s="86">
        <v>58738833</v>
      </c>
      <c r="AD1981" s="86">
        <v>58738833</v>
      </c>
      <c r="AE1981" s="86">
        <v>0</v>
      </c>
      <c r="AF1981" s="86">
        <v>20352789.739999998</v>
      </c>
      <c r="AG1981" s="86">
        <v>20508832.84</v>
      </c>
      <c r="AH1981" s="86">
        <v>-156043.1</v>
      </c>
      <c r="AI1981" s="86"/>
      <c r="AJ1981" s="86">
        <v>8486410863.3199997</v>
      </c>
      <c r="AK1981" s="82">
        <v>0.69220000000000004</v>
      </c>
      <c r="AL1981" s="82" t="s">
        <v>8818</v>
      </c>
      <c r="AM1981" s="82" t="s">
        <v>4979</v>
      </c>
      <c r="AN1981" s="82">
        <v>8269</v>
      </c>
      <c r="AO1981" s="82" t="s">
        <v>8760</v>
      </c>
      <c r="AP1981" s="82"/>
      <c r="AQ1981" s="83">
        <v>45435</v>
      </c>
      <c r="AR1981" s="83"/>
      <c r="AS1981" s="82">
        <v>0</v>
      </c>
      <c r="AT1981" s="82"/>
      <c r="AU1981" s="83">
        <v>45777</v>
      </c>
      <c r="AV1981" s="82" t="s">
        <v>4979</v>
      </c>
      <c r="AW1981" s="82">
        <v>1</v>
      </c>
      <c r="AX1981" s="83"/>
      <c r="AY1981" s="82" t="s">
        <v>4963</v>
      </c>
      <c r="AZ1981" s="82">
        <v>1</v>
      </c>
      <c r="BA1981" s="82"/>
      <c r="BB1981" s="82"/>
      <c r="BC1981" s="87"/>
      <c r="BD1981" s="87"/>
      <c r="BE1981" s="87"/>
      <c r="BF1981" s="87"/>
      <c r="BG1981" s="82" t="s">
        <v>4888</v>
      </c>
      <c r="BH1981" s="82" t="s">
        <v>9004</v>
      </c>
      <c r="BI1981" s="82"/>
      <c r="BJ1981" s="82"/>
      <c r="BK1981" s="82"/>
      <c r="BL1981" s="86">
        <v>58738833</v>
      </c>
      <c r="BM1981" s="82">
        <v>0.69220000000000004</v>
      </c>
      <c r="BN1981" s="82" t="s">
        <v>4980</v>
      </c>
      <c r="BO1981" s="82"/>
      <c r="BP1981" s="88"/>
      <c r="BQ1981" s="88"/>
      <c r="BR1981" s="88"/>
      <c r="BS1981" s="82"/>
      <c r="BT1981" s="85"/>
    </row>
    <row r="1982" spans="1:72" hidden="1">
      <c r="A1982" s="82" t="s">
        <v>5185</v>
      </c>
      <c r="B1982" s="82" t="s">
        <v>5186</v>
      </c>
      <c r="C1982" s="82" t="s">
        <v>2929</v>
      </c>
      <c r="D1982" s="82" t="s">
        <v>5276</v>
      </c>
      <c r="E1982" s="82" t="s">
        <v>8657</v>
      </c>
      <c r="F1982" s="82" t="s">
        <v>4978</v>
      </c>
      <c r="G1982" s="83"/>
      <c r="H1982" s="84">
        <v>161169</v>
      </c>
      <c r="I1982" s="85"/>
      <c r="J1982" s="82">
        <v>644.25</v>
      </c>
      <c r="K1982" s="86">
        <v>0</v>
      </c>
      <c r="L1982" s="82"/>
      <c r="M1982" s="82"/>
      <c r="N1982" s="82"/>
      <c r="O1982" s="82"/>
      <c r="P1982" s="82" t="s">
        <v>8337</v>
      </c>
      <c r="Q1982" s="86"/>
      <c r="R1982" s="82">
        <v>0</v>
      </c>
      <c r="S1982" s="86">
        <v>322338</v>
      </c>
      <c r="T1982" s="83">
        <v>45777</v>
      </c>
      <c r="U1982" s="82">
        <v>100</v>
      </c>
      <c r="V1982" s="82">
        <v>6811</v>
      </c>
      <c r="W1982" s="82" t="s">
        <v>4961</v>
      </c>
      <c r="X1982" s="82">
        <v>556.1309</v>
      </c>
      <c r="Y1982" s="86">
        <v>89631067.510000005</v>
      </c>
      <c r="Z1982" s="86"/>
      <c r="AA1982" s="82">
        <v>665.6</v>
      </c>
      <c r="AB1982" s="86">
        <v>-3.21</v>
      </c>
      <c r="AC1982" s="86">
        <v>103833128.25</v>
      </c>
      <c r="AD1982" s="86">
        <v>103833128.25</v>
      </c>
      <c r="AE1982" s="86">
        <v>0</v>
      </c>
      <c r="AF1982" s="86">
        <v>14202060.74</v>
      </c>
      <c r="AG1982" s="86">
        <v>17641871.390000001</v>
      </c>
      <c r="AH1982" s="86">
        <v>-3439810.65</v>
      </c>
      <c r="AI1982" s="86"/>
      <c r="AJ1982" s="86">
        <v>8486410863.3199997</v>
      </c>
      <c r="AK1982" s="82">
        <v>1.2235</v>
      </c>
      <c r="AL1982" s="82" t="s">
        <v>8658</v>
      </c>
      <c r="AM1982" s="82" t="s">
        <v>4979</v>
      </c>
      <c r="AN1982" s="82">
        <v>8263</v>
      </c>
      <c r="AO1982" s="82" t="s">
        <v>8339</v>
      </c>
      <c r="AP1982" s="82"/>
      <c r="AQ1982" s="83">
        <v>45453</v>
      </c>
      <c r="AR1982" s="83"/>
      <c r="AS1982" s="82">
        <v>0</v>
      </c>
      <c r="AT1982" s="82"/>
      <c r="AU1982" s="83">
        <v>45777</v>
      </c>
      <c r="AV1982" s="82" t="s">
        <v>4979</v>
      </c>
      <c r="AW1982" s="82">
        <v>2</v>
      </c>
      <c r="AX1982" s="83"/>
      <c r="AY1982" s="82" t="s">
        <v>4963</v>
      </c>
      <c r="AZ1982" s="82">
        <v>1</v>
      </c>
      <c r="BA1982" s="82"/>
      <c r="BB1982" s="82"/>
      <c r="BC1982" s="87"/>
      <c r="BD1982" s="87"/>
      <c r="BE1982" s="87"/>
      <c r="BF1982" s="87"/>
      <c r="BG1982" s="82" t="s">
        <v>4888</v>
      </c>
      <c r="BH1982" s="82" t="s">
        <v>9004</v>
      </c>
      <c r="BI1982" s="82"/>
      <c r="BJ1982" s="82"/>
      <c r="BK1982" s="82"/>
      <c r="BL1982" s="86">
        <v>103833128.25</v>
      </c>
      <c r="BM1982" s="82">
        <v>1.2235</v>
      </c>
      <c r="BN1982" s="82" t="s">
        <v>4984</v>
      </c>
      <c r="BO1982" s="82"/>
      <c r="BP1982" s="88"/>
      <c r="BQ1982" s="88"/>
      <c r="BR1982" s="88"/>
      <c r="BS1982" s="82"/>
      <c r="BT1982" s="85"/>
    </row>
    <row r="1983" spans="1:72" hidden="1">
      <c r="A1983" s="82" t="s">
        <v>5185</v>
      </c>
      <c r="B1983" s="82" t="s">
        <v>5186</v>
      </c>
      <c r="C1983" s="82" t="s">
        <v>2933</v>
      </c>
      <c r="D1983" s="82" t="s">
        <v>8772</v>
      </c>
      <c r="E1983" s="82" t="s">
        <v>8773</v>
      </c>
      <c r="F1983" s="82" t="s">
        <v>4978</v>
      </c>
      <c r="G1983" s="83"/>
      <c r="H1983" s="84">
        <v>637656</v>
      </c>
      <c r="I1983" s="85"/>
      <c r="J1983" s="82">
        <v>140.08000000000001</v>
      </c>
      <c r="K1983" s="86">
        <v>0</v>
      </c>
      <c r="L1983" s="82"/>
      <c r="M1983" s="82"/>
      <c r="N1983" s="82"/>
      <c r="O1983" s="82"/>
      <c r="P1983" s="82" t="s">
        <v>8474</v>
      </c>
      <c r="Q1983" s="86"/>
      <c r="R1983" s="82">
        <v>0</v>
      </c>
      <c r="S1983" s="86">
        <v>637656</v>
      </c>
      <c r="T1983" s="83">
        <v>45777</v>
      </c>
      <c r="U1983" s="82">
        <v>100</v>
      </c>
      <c r="V1983" s="82">
        <v>147201</v>
      </c>
      <c r="W1983" s="82" t="s">
        <v>4961</v>
      </c>
      <c r="X1983" s="82">
        <v>75.552499999999995</v>
      </c>
      <c r="Y1983" s="86">
        <v>48176500.399999999</v>
      </c>
      <c r="Z1983" s="86"/>
      <c r="AA1983" s="82">
        <v>141.5</v>
      </c>
      <c r="AB1983" s="86">
        <v>-1</v>
      </c>
      <c r="AC1983" s="86">
        <v>89322852.480000004</v>
      </c>
      <c r="AD1983" s="86">
        <v>89322852.480000004</v>
      </c>
      <c r="AE1983" s="86">
        <v>0</v>
      </c>
      <c r="AF1983" s="86">
        <v>41146352.079999998</v>
      </c>
      <c r="AG1983" s="86">
        <v>42051754.920000002</v>
      </c>
      <c r="AH1983" s="86">
        <v>-905402.84</v>
      </c>
      <c r="AI1983" s="86"/>
      <c r="AJ1983" s="86">
        <v>8486410863.3199997</v>
      </c>
      <c r="AK1983" s="82">
        <v>1.0525</v>
      </c>
      <c r="AL1983" s="82" t="s">
        <v>8774</v>
      </c>
      <c r="AM1983" s="82" t="s">
        <v>4979</v>
      </c>
      <c r="AN1983" s="82">
        <v>8268</v>
      </c>
      <c r="AO1983" s="82" t="s">
        <v>8476</v>
      </c>
      <c r="AP1983" s="82"/>
      <c r="AQ1983" s="83">
        <v>45463</v>
      </c>
      <c r="AR1983" s="83"/>
      <c r="AS1983" s="82">
        <v>0</v>
      </c>
      <c r="AT1983" s="82"/>
      <c r="AU1983" s="83">
        <v>45777</v>
      </c>
      <c r="AV1983" s="82" t="s">
        <v>4979</v>
      </c>
      <c r="AW1983" s="82">
        <v>1</v>
      </c>
      <c r="AX1983" s="83"/>
      <c r="AY1983" s="82" t="s">
        <v>4963</v>
      </c>
      <c r="AZ1983" s="82">
        <v>1</v>
      </c>
      <c r="BA1983" s="82"/>
      <c r="BB1983" s="82"/>
      <c r="BC1983" s="87"/>
      <c r="BD1983" s="87"/>
      <c r="BE1983" s="87"/>
      <c r="BF1983" s="87"/>
      <c r="BG1983" s="82" t="s">
        <v>4888</v>
      </c>
      <c r="BH1983" s="82" t="s">
        <v>9004</v>
      </c>
      <c r="BI1983" s="82"/>
      <c r="BJ1983" s="82"/>
      <c r="BK1983" s="82"/>
      <c r="BL1983" s="86">
        <v>89322852.480000004</v>
      </c>
      <c r="BM1983" s="82">
        <v>1.0525</v>
      </c>
      <c r="BN1983" s="82" t="s">
        <v>8462</v>
      </c>
      <c r="BO1983" s="82"/>
      <c r="BP1983" s="88"/>
      <c r="BQ1983" s="88"/>
      <c r="BR1983" s="88"/>
      <c r="BS1983" s="82"/>
      <c r="BT1983" s="85"/>
    </row>
    <row r="1984" spans="1:72" hidden="1">
      <c r="A1984" s="82" t="s">
        <v>5185</v>
      </c>
      <c r="B1984" s="82" t="s">
        <v>5186</v>
      </c>
      <c r="C1984" s="82" t="s">
        <v>2954</v>
      </c>
      <c r="D1984" s="82" t="s">
        <v>5342</v>
      </c>
      <c r="E1984" s="82" t="s">
        <v>8495</v>
      </c>
      <c r="F1984" s="82" t="s">
        <v>4978</v>
      </c>
      <c r="G1984" s="83"/>
      <c r="H1984" s="84">
        <v>49026</v>
      </c>
      <c r="I1984" s="85"/>
      <c r="J1984" s="82">
        <v>1503</v>
      </c>
      <c r="K1984" s="86">
        <v>0</v>
      </c>
      <c r="L1984" s="82"/>
      <c r="M1984" s="82"/>
      <c r="N1984" s="82"/>
      <c r="O1984" s="82"/>
      <c r="P1984" s="82" t="s">
        <v>4981</v>
      </c>
      <c r="Q1984" s="86"/>
      <c r="R1984" s="82">
        <v>0</v>
      </c>
      <c r="S1984" s="86">
        <v>245130</v>
      </c>
      <c r="T1984" s="83">
        <v>45777</v>
      </c>
      <c r="U1984" s="82">
        <v>100</v>
      </c>
      <c r="V1984" s="82">
        <v>6816</v>
      </c>
      <c r="W1984" s="82" t="s">
        <v>4961</v>
      </c>
      <c r="X1984" s="82">
        <v>815.77269999999999</v>
      </c>
      <c r="Y1984" s="86">
        <v>39994070.759999998</v>
      </c>
      <c r="Z1984" s="86"/>
      <c r="AA1984" s="82">
        <v>1495.3</v>
      </c>
      <c r="AB1984" s="86">
        <v>0.51</v>
      </c>
      <c r="AC1984" s="86">
        <v>73686078</v>
      </c>
      <c r="AD1984" s="86">
        <v>73686078</v>
      </c>
      <c r="AE1984" s="86">
        <v>0</v>
      </c>
      <c r="AF1984" s="86">
        <v>33692007.240000002</v>
      </c>
      <c r="AG1984" s="86">
        <v>33314572.640000001</v>
      </c>
      <c r="AH1984" s="86">
        <v>377434.6</v>
      </c>
      <c r="AI1984" s="86"/>
      <c r="AJ1984" s="86">
        <v>8486410863.3199997</v>
      </c>
      <c r="AK1984" s="82">
        <v>0.86829999999999996</v>
      </c>
      <c r="AL1984" s="82" t="s">
        <v>8496</v>
      </c>
      <c r="AM1984" s="82" t="s">
        <v>4979</v>
      </c>
      <c r="AN1984" s="82">
        <v>8275</v>
      </c>
      <c r="AO1984" s="82" t="s">
        <v>4982</v>
      </c>
      <c r="AP1984" s="82"/>
      <c r="AQ1984" s="83">
        <v>45595</v>
      </c>
      <c r="AR1984" s="83"/>
      <c r="AS1984" s="82">
        <v>0</v>
      </c>
      <c r="AT1984" s="82"/>
      <c r="AU1984" s="83">
        <v>45777</v>
      </c>
      <c r="AV1984" s="82" t="s">
        <v>4979</v>
      </c>
      <c r="AW1984" s="82">
        <v>5</v>
      </c>
      <c r="AX1984" s="83"/>
      <c r="AY1984" s="82" t="s">
        <v>4963</v>
      </c>
      <c r="AZ1984" s="82">
        <v>1</v>
      </c>
      <c r="BA1984" s="82"/>
      <c r="BB1984" s="82"/>
      <c r="BC1984" s="87"/>
      <c r="BD1984" s="87"/>
      <c r="BE1984" s="87"/>
      <c r="BF1984" s="87"/>
      <c r="BG1984" s="82" t="s">
        <v>4888</v>
      </c>
      <c r="BH1984" s="82" t="s">
        <v>9004</v>
      </c>
      <c r="BI1984" s="82"/>
      <c r="BJ1984" s="82"/>
      <c r="BK1984" s="82"/>
      <c r="BL1984" s="86">
        <v>73686078</v>
      </c>
      <c r="BM1984" s="82">
        <v>0.86829999999999996</v>
      </c>
      <c r="BN1984" s="82" t="s">
        <v>4983</v>
      </c>
      <c r="BO1984" s="82"/>
      <c r="BP1984" s="88"/>
      <c r="BQ1984" s="88"/>
      <c r="BR1984" s="88"/>
      <c r="BS1984" s="82"/>
      <c r="BT1984" s="85"/>
    </row>
    <row r="1985" spans="1:72" hidden="1">
      <c r="A1985" s="82" t="s">
        <v>5185</v>
      </c>
      <c r="B1985" s="82" t="s">
        <v>5186</v>
      </c>
      <c r="C1985" s="82" t="s">
        <v>3012</v>
      </c>
      <c r="D1985" s="82" t="s">
        <v>8499</v>
      </c>
      <c r="E1985" s="82" t="s">
        <v>8500</v>
      </c>
      <c r="F1985" s="82" t="s">
        <v>4978</v>
      </c>
      <c r="G1985" s="83"/>
      <c r="H1985" s="84">
        <v>31835</v>
      </c>
      <c r="I1985" s="85"/>
      <c r="J1985" s="82">
        <v>3379.7</v>
      </c>
      <c r="K1985" s="86">
        <v>0</v>
      </c>
      <c r="L1985" s="82"/>
      <c r="M1985" s="82"/>
      <c r="N1985" s="82"/>
      <c r="O1985" s="82"/>
      <c r="P1985" s="82" t="s">
        <v>8501</v>
      </c>
      <c r="Q1985" s="86"/>
      <c r="R1985" s="82">
        <v>0</v>
      </c>
      <c r="S1985" s="86">
        <v>31835</v>
      </c>
      <c r="T1985" s="83">
        <v>45777</v>
      </c>
      <c r="U1985" s="82">
        <v>100</v>
      </c>
      <c r="V1985" s="82">
        <v>6820</v>
      </c>
      <c r="W1985" s="82" t="s">
        <v>4961</v>
      </c>
      <c r="X1985" s="82">
        <v>1623.6717000000001</v>
      </c>
      <c r="Y1985" s="86">
        <v>51689588.439999998</v>
      </c>
      <c r="Z1985" s="86"/>
      <c r="AA1985" s="82">
        <v>3378.6</v>
      </c>
      <c r="AB1985" s="86">
        <v>0.03</v>
      </c>
      <c r="AC1985" s="86">
        <v>107592749.5</v>
      </c>
      <c r="AD1985" s="86">
        <v>107592749.5</v>
      </c>
      <c r="AE1985" s="86">
        <v>0</v>
      </c>
      <c r="AF1985" s="86">
        <v>55903161.060000002</v>
      </c>
      <c r="AG1985" s="86">
        <v>55868271.560000002</v>
      </c>
      <c r="AH1985" s="86">
        <v>34889.5</v>
      </c>
      <c r="AI1985" s="86"/>
      <c r="AJ1985" s="86">
        <v>8486410863.3199997</v>
      </c>
      <c r="AK1985" s="82">
        <v>1.2678</v>
      </c>
      <c r="AL1985" s="82" t="s">
        <v>8502</v>
      </c>
      <c r="AM1985" s="82" t="s">
        <v>4979</v>
      </c>
      <c r="AN1985" s="82">
        <v>8315</v>
      </c>
      <c r="AO1985" s="82" t="s">
        <v>4998</v>
      </c>
      <c r="AP1985" s="82"/>
      <c r="AQ1985" s="83">
        <v>45469</v>
      </c>
      <c r="AR1985" s="83"/>
      <c r="AS1985" s="82">
        <v>0</v>
      </c>
      <c r="AT1985" s="82"/>
      <c r="AU1985" s="83">
        <v>45777</v>
      </c>
      <c r="AV1985" s="82" t="s">
        <v>4979</v>
      </c>
      <c r="AW1985" s="82">
        <v>1</v>
      </c>
      <c r="AX1985" s="83"/>
      <c r="AY1985" s="82" t="s">
        <v>4963</v>
      </c>
      <c r="AZ1985" s="82">
        <v>1</v>
      </c>
      <c r="BA1985" s="82"/>
      <c r="BB1985" s="82"/>
      <c r="BC1985" s="87"/>
      <c r="BD1985" s="87"/>
      <c r="BE1985" s="87"/>
      <c r="BF1985" s="87"/>
      <c r="BG1985" s="82" t="s">
        <v>4888</v>
      </c>
      <c r="BH1985" s="82" t="s">
        <v>9004</v>
      </c>
      <c r="BI1985" s="82"/>
      <c r="BJ1985" s="82"/>
      <c r="BK1985" s="82"/>
      <c r="BL1985" s="86">
        <v>107592749.5</v>
      </c>
      <c r="BM1985" s="82">
        <v>1.2678</v>
      </c>
      <c r="BN1985" s="82" t="s">
        <v>4998</v>
      </c>
      <c r="BO1985" s="82"/>
      <c r="BP1985" s="88"/>
      <c r="BQ1985" s="88"/>
      <c r="BR1985" s="88"/>
      <c r="BS1985" s="82"/>
      <c r="BT1985" s="85"/>
    </row>
    <row r="1986" spans="1:72" hidden="1">
      <c r="A1986" s="82" t="s">
        <v>5185</v>
      </c>
      <c r="B1986" s="82" t="s">
        <v>5186</v>
      </c>
      <c r="C1986" s="82" t="s">
        <v>3037</v>
      </c>
      <c r="D1986" s="82" t="s">
        <v>5332</v>
      </c>
      <c r="E1986" s="82" t="s">
        <v>8503</v>
      </c>
      <c r="F1986" s="82" t="s">
        <v>4978</v>
      </c>
      <c r="G1986" s="83"/>
      <c r="H1986" s="84">
        <v>17160</v>
      </c>
      <c r="I1986" s="85"/>
      <c r="J1986" s="82">
        <v>5172.5</v>
      </c>
      <c r="K1986" s="86">
        <v>0</v>
      </c>
      <c r="L1986" s="82"/>
      <c r="M1986" s="82"/>
      <c r="N1986" s="82"/>
      <c r="O1986" s="82"/>
      <c r="P1986" s="82" t="s">
        <v>5009</v>
      </c>
      <c r="Q1986" s="86"/>
      <c r="R1986" s="82">
        <v>0</v>
      </c>
      <c r="S1986" s="86">
        <v>17160</v>
      </c>
      <c r="T1986" s="83">
        <v>45777</v>
      </c>
      <c r="U1986" s="82">
        <v>100</v>
      </c>
      <c r="V1986" s="82">
        <v>6823</v>
      </c>
      <c r="W1986" s="82" t="s">
        <v>4961</v>
      </c>
      <c r="X1986" s="82">
        <v>7761.7822999999999</v>
      </c>
      <c r="Y1986" s="86">
        <v>133192183.83</v>
      </c>
      <c r="Z1986" s="86"/>
      <c r="AA1986" s="82">
        <v>5391.5</v>
      </c>
      <c r="AB1986" s="86">
        <v>-4.0599999999999996</v>
      </c>
      <c r="AC1986" s="86">
        <v>88760100</v>
      </c>
      <c r="AD1986" s="86">
        <v>88760100</v>
      </c>
      <c r="AE1986" s="86">
        <v>0</v>
      </c>
      <c r="AF1986" s="86">
        <v>-44432083.829999998</v>
      </c>
      <c r="AG1986" s="86">
        <v>-40675101.329999998</v>
      </c>
      <c r="AH1986" s="86">
        <v>-3756982.5</v>
      </c>
      <c r="AI1986" s="86"/>
      <c r="AJ1986" s="86">
        <v>8486410863.3199997</v>
      </c>
      <c r="AK1986" s="82">
        <v>1.0459000000000001</v>
      </c>
      <c r="AL1986" s="82" t="s">
        <v>8504</v>
      </c>
      <c r="AM1986" s="82" t="s">
        <v>4979</v>
      </c>
      <c r="AN1986" s="82">
        <v>8336</v>
      </c>
      <c r="AO1986" s="82" t="s">
        <v>5010</v>
      </c>
      <c r="AP1986" s="82"/>
      <c r="AQ1986" s="83"/>
      <c r="AR1986" s="83"/>
      <c r="AS1986" s="82">
        <v>0</v>
      </c>
      <c r="AT1986" s="82"/>
      <c r="AU1986" s="83">
        <v>45777</v>
      </c>
      <c r="AV1986" s="82" t="s">
        <v>4979</v>
      </c>
      <c r="AW1986" s="82">
        <v>1</v>
      </c>
      <c r="AX1986" s="83"/>
      <c r="AY1986" s="82" t="s">
        <v>4963</v>
      </c>
      <c r="AZ1986" s="82">
        <v>1</v>
      </c>
      <c r="BA1986" s="82"/>
      <c r="BB1986" s="82"/>
      <c r="BC1986" s="87"/>
      <c r="BD1986" s="87"/>
      <c r="BE1986" s="87"/>
      <c r="BF1986" s="87"/>
      <c r="BG1986" s="82" t="s">
        <v>4888</v>
      </c>
      <c r="BH1986" s="82" t="s">
        <v>9004</v>
      </c>
      <c r="BI1986" s="82"/>
      <c r="BJ1986" s="82"/>
      <c r="BK1986" s="82"/>
      <c r="BL1986" s="86">
        <v>88760100</v>
      </c>
      <c r="BM1986" s="82">
        <v>1.0459000000000001</v>
      </c>
      <c r="BN1986" s="82" t="s">
        <v>5011</v>
      </c>
      <c r="BO1986" s="82"/>
      <c r="BP1986" s="88"/>
      <c r="BQ1986" s="88"/>
      <c r="BR1986" s="88"/>
      <c r="BS1986" s="82"/>
      <c r="BT1986" s="85"/>
    </row>
    <row r="1987" spans="1:72" hidden="1">
      <c r="A1987" s="82" t="s">
        <v>5185</v>
      </c>
      <c r="B1987" s="82" t="s">
        <v>5186</v>
      </c>
      <c r="C1987" s="82" t="s">
        <v>3088</v>
      </c>
      <c r="D1987" s="82" t="s">
        <v>3365</v>
      </c>
      <c r="E1987" s="82" t="s">
        <v>8661</v>
      </c>
      <c r="F1987" s="82" t="s">
        <v>4978</v>
      </c>
      <c r="G1987" s="83"/>
      <c r="H1987" s="84">
        <v>8945</v>
      </c>
      <c r="I1987" s="85"/>
      <c r="J1987" s="82">
        <v>11641</v>
      </c>
      <c r="K1987" s="86">
        <v>0</v>
      </c>
      <c r="L1987" s="82"/>
      <c r="M1987" s="82"/>
      <c r="N1987" s="82"/>
      <c r="O1987" s="82"/>
      <c r="P1987" s="82" t="s">
        <v>5019</v>
      </c>
      <c r="Q1987" s="86"/>
      <c r="R1987" s="82">
        <v>0</v>
      </c>
      <c r="S1987" s="86">
        <v>89450</v>
      </c>
      <c r="T1987" s="83">
        <v>45777</v>
      </c>
      <c r="U1987" s="82">
        <v>100</v>
      </c>
      <c r="V1987" s="82">
        <v>6829</v>
      </c>
      <c r="W1987" s="82" t="s">
        <v>4961</v>
      </c>
      <c r="X1987" s="82">
        <v>5020.2029000000002</v>
      </c>
      <c r="Y1987" s="86">
        <v>44905714.770000003</v>
      </c>
      <c r="Z1987" s="86"/>
      <c r="AA1987" s="82">
        <v>11869</v>
      </c>
      <c r="AB1987" s="86">
        <v>-1.92</v>
      </c>
      <c r="AC1987" s="86">
        <v>104128745</v>
      </c>
      <c r="AD1987" s="86">
        <v>104128745</v>
      </c>
      <c r="AE1987" s="86">
        <v>0</v>
      </c>
      <c r="AF1987" s="86">
        <v>59223030.229999997</v>
      </c>
      <c r="AG1987" s="86">
        <v>61261899.229999997</v>
      </c>
      <c r="AH1987" s="86">
        <v>-2038869</v>
      </c>
      <c r="AI1987" s="86"/>
      <c r="AJ1987" s="86">
        <v>8486410863.3199997</v>
      </c>
      <c r="AK1987" s="82">
        <v>1.2270000000000001</v>
      </c>
      <c r="AL1987" s="82" t="s">
        <v>8662</v>
      </c>
      <c r="AM1987" s="82" t="s">
        <v>4979</v>
      </c>
      <c r="AN1987" s="82">
        <v>8368</v>
      </c>
      <c r="AO1987" s="82" t="s">
        <v>5019</v>
      </c>
      <c r="AP1987" s="82"/>
      <c r="AQ1987" s="83">
        <v>45502</v>
      </c>
      <c r="AR1987" s="83"/>
      <c r="AS1987" s="82">
        <v>0</v>
      </c>
      <c r="AT1987" s="82"/>
      <c r="AU1987" s="83">
        <v>45777</v>
      </c>
      <c r="AV1987" s="82" t="s">
        <v>4979</v>
      </c>
      <c r="AW1987" s="82">
        <v>10</v>
      </c>
      <c r="AX1987" s="83"/>
      <c r="AY1987" s="82" t="s">
        <v>4963</v>
      </c>
      <c r="AZ1987" s="82">
        <v>1</v>
      </c>
      <c r="BA1987" s="82"/>
      <c r="BB1987" s="82"/>
      <c r="BC1987" s="87"/>
      <c r="BD1987" s="87"/>
      <c r="BE1987" s="87"/>
      <c r="BF1987" s="87"/>
      <c r="BG1987" s="82" t="s">
        <v>4888</v>
      </c>
      <c r="BH1987" s="82" t="s">
        <v>9004</v>
      </c>
      <c r="BI1987" s="82"/>
      <c r="BJ1987" s="82"/>
      <c r="BK1987" s="82"/>
      <c r="BL1987" s="86">
        <v>104128745</v>
      </c>
      <c r="BM1987" s="82">
        <v>1.2270000000000001</v>
      </c>
      <c r="BN1987" s="82" t="s">
        <v>5020</v>
      </c>
      <c r="BO1987" s="82"/>
      <c r="BP1987" s="88"/>
      <c r="BQ1987" s="88"/>
      <c r="BR1987" s="88"/>
      <c r="BS1987" s="82"/>
      <c r="BT1987" s="85"/>
    </row>
    <row r="1988" spans="1:72" hidden="1">
      <c r="A1988" s="82" t="s">
        <v>5185</v>
      </c>
      <c r="B1988" s="82" t="s">
        <v>5186</v>
      </c>
      <c r="C1988" s="82" t="s">
        <v>3256</v>
      </c>
      <c r="D1988" s="82" t="s">
        <v>5289</v>
      </c>
      <c r="E1988" s="82" t="s">
        <v>8843</v>
      </c>
      <c r="F1988" s="82" t="s">
        <v>4978</v>
      </c>
      <c r="G1988" s="83"/>
      <c r="H1988" s="84">
        <v>220055</v>
      </c>
      <c r="I1988" s="85"/>
      <c r="J1988" s="82">
        <v>241.5</v>
      </c>
      <c r="K1988" s="86">
        <v>0</v>
      </c>
      <c r="L1988" s="82"/>
      <c r="M1988" s="82"/>
      <c r="N1988" s="82"/>
      <c r="O1988" s="82"/>
      <c r="P1988" s="82" t="s">
        <v>4981</v>
      </c>
      <c r="Q1988" s="86"/>
      <c r="R1988" s="82">
        <v>0</v>
      </c>
      <c r="S1988" s="86">
        <v>440110</v>
      </c>
      <c r="T1988" s="83">
        <v>45777</v>
      </c>
      <c r="U1988" s="82">
        <v>100</v>
      </c>
      <c r="V1988" s="82">
        <v>6850</v>
      </c>
      <c r="W1988" s="82" t="s">
        <v>4961</v>
      </c>
      <c r="X1988" s="82">
        <v>163.5025</v>
      </c>
      <c r="Y1988" s="86">
        <v>35979545.859999999</v>
      </c>
      <c r="Z1988" s="86"/>
      <c r="AA1988" s="82">
        <v>241.4</v>
      </c>
      <c r="AB1988" s="86">
        <v>0.04</v>
      </c>
      <c r="AC1988" s="86">
        <v>53143282.5</v>
      </c>
      <c r="AD1988" s="86">
        <v>53143282.5</v>
      </c>
      <c r="AE1988" s="86">
        <v>0</v>
      </c>
      <c r="AF1988" s="86">
        <v>17163736.640000001</v>
      </c>
      <c r="AG1988" s="86">
        <v>17141703.140000001</v>
      </c>
      <c r="AH1988" s="86">
        <v>22033.5</v>
      </c>
      <c r="AI1988" s="86"/>
      <c r="AJ1988" s="86">
        <v>8486410863.3199997</v>
      </c>
      <c r="AK1988" s="82">
        <v>0.62619999999999998</v>
      </c>
      <c r="AL1988" s="82" t="s">
        <v>8844</v>
      </c>
      <c r="AM1988" s="82" t="s">
        <v>4979</v>
      </c>
      <c r="AN1988" s="82">
        <v>8508</v>
      </c>
      <c r="AO1988" s="82" t="s">
        <v>4982</v>
      </c>
      <c r="AP1988" s="82"/>
      <c r="AQ1988" s="83">
        <v>45684</v>
      </c>
      <c r="AR1988" s="83"/>
      <c r="AS1988" s="82">
        <v>0</v>
      </c>
      <c r="AT1988" s="82"/>
      <c r="AU1988" s="83">
        <v>45777</v>
      </c>
      <c r="AV1988" s="82" t="s">
        <v>4979</v>
      </c>
      <c r="AW1988" s="82">
        <v>2</v>
      </c>
      <c r="AX1988" s="83"/>
      <c r="AY1988" s="82" t="s">
        <v>4963</v>
      </c>
      <c r="AZ1988" s="82">
        <v>1</v>
      </c>
      <c r="BA1988" s="82"/>
      <c r="BB1988" s="82"/>
      <c r="BC1988" s="87"/>
      <c r="BD1988" s="87"/>
      <c r="BE1988" s="87"/>
      <c r="BF1988" s="87"/>
      <c r="BG1988" s="82" t="s">
        <v>4888</v>
      </c>
      <c r="BH1988" s="82" t="s">
        <v>9004</v>
      </c>
      <c r="BI1988" s="82"/>
      <c r="BJ1988" s="82"/>
      <c r="BK1988" s="82"/>
      <c r="BL1988" s="86">
        <v>53143282.5</v>
      </c>
      <c r="BM1988" s="82">
        <v>0.62619999999999998</v>
      </c>
      <c r="BN1988" s="82" t="s">
        <v>4983</v>
      </c>
      <c r="BO1988" s="82"/>
      <c r="BP1988" s="88"/>
      <c r="BQ1988" s="88"/>
      <c r="BR1988" s="88"/>
      <c r="BS1988" s="82"/>
      <c r="BT1988" s="85"/>
    </row>
    <row r="1989" spans="1:72" hidden="1">
      <c r="A1989" s="82" t="s">
        <v>5185</v>
      </c>
      <c r="B1989" s="82" t="s">
        <v>5186</v>
      </c>
      <c r="C1989" s="82" t="s">
        <v>21841</v>
      </c>
      <c r="D1989" s="82" t="s">
        <v>21842</v>
      </c>
      <c r="E1989" s="82" t="s">
        <v>4965</v>
      </c>
      <c r="F1989" s="82" t="s">
        <v>4966</v>
      </c>
      <c r="G1989" s="83">
        <v>45779</v>
      </c>
      <c r="H1989" s="84">
        <v>48294.37</v>
      </c>
      <c r="I1989" s="85"/>
      <c r="J1989" s="82">
        <v>99.98357</v>
      </c>
      <c r="K1989" s="86">
        <v>0</v>
      </c>
      <c r="L1989" s="82"/>
      <c r="M1989" s="82"/>
      <c r="N1989" s="82"/>
      <c r="O1989" s="82"/>
      <c r="P1989" s="82" t="s">
        <v>4967</v>
      </c>
      <c r="Q1989" s="86">
        <v>4829437.04</v>
      </c>
      <c r="R1989" s="82">
        <v>0.01</v>
      </c>
      <c r="S1989" s="86">
        <v>4829437.04</v>
      </c>
      <c r="T1989" s="83">
        <v>45777</v>
      </c>
      <c r="U1989" s="82">
        <v>247</v>
      </c>
      <c r="V1989" s="82">
        <v>178347</v>
      </c>
      <c r="W1989" s="82" t="s">
        <v>4961</v>
      </c>
      <c r="X1989" s="82">
        <v>99.967100000000002</v>
      </c>
      <c r="Y1989" s="86">
        <v>4827850.38</v>
      </c>
      <c r="Z1989" s="86">
        <v>4828643.71</v>
      </c>
      <c r="AA1989" s="82"/>
      <c r="AB1989" s="86"/>
      <c r="AC1989" s="86">
        <v>4828643.71</v>
      </c>
      <c r="AD1989" s="86">
        <v>4828643.71</v>
      </c>
      <c r="AE1989" s="86">
        <v>793.33</v>
      </c>
      <c r="AF1989" s="86">
        <v>0</v>
      </c>
      <c r="AG1989" s="86"/>
      <c r="AH1989" s="86">
        <v>0</v>
      </c>
      <c r="AI1989" s="86"/>
      <c r="AJ1989" s="86">
        <v>8486410863.3199997</v>
      </c>
      <c r="AK1989" s="82">
        <v>5.6899999999999999E-2</v>
      </c>
      <c r="AL1989" s="82" t="s">
        <v>21843</v>
      </c>
      <c r="AM1989" s="82" t="s">
        <v>4968</v>
      </c>
      <c r="AN1989" s="82">
        <v>73640</v>
      </c>
      <c r="AO1989" s="82" t="s">
        <v>4967</v>
      </c>
      <c r="AP1989" s="82"/>
      <c r="AQ1989" s="83"/>
      <c r="AR1989" s="83"/>
      <c r="AS1989" s="82">
        <v>2</v>
      </c>
      <c r="AT1989" s="82"/>
      <c r="AU1989" s="83">
        <v>45777</v>
      </c>
      <c r="AV1989" s="82" t="s">
        <v>4968</v>
      </c>
      <c r="AW1989" s="82">
        <v>100</v>
      </c>
      <c r="AX1989" s="83"/>
      <c r="AY1989" s="82" t="s">
        <v>4969</v>
      </c>
      <c r="AZ1989" s="82">
        <v>1</v>
      </c>
      <c r="BA1989" s="82"/>
      <c r="BB1989" s="82"/>
      <c r="BC1989" s="87"/>
      <c r="BD1989" s="87"/>
      <c r="BE1989" s="87"/>
      <c r="BF1989" s="87"/>
      <c r="BG1989" s="82" t="s">
        <v>4888</v>
      </c>
      <c r="BH1989" s="82" t="s">
        <v>9004</v>
      </c>
      <c r="BI1989" s="82"/>
      <c r="BJ1989" s="82"/>
      <c r="BK1989" s="82"/>
      <c r="BL1989" s="86">
        <v>4828643.71</v>
      </c>
      <c r="BM1989" s="82">
        <v>5.6899999999999999E-2</v>
      </c>
      <c r="BN1989" s="82" t="s">
        <v>4967</v>
      </c>
      <c r="BO1989" s="82"/>
      <c r="BP1989" s="88"/>
      <c r="BQ1989" s="88"/>
      <c r="BR1989" s="88"/>
      <c r="BS1989" s="82"/>
      <c r="BT1989" s="85"/>
    </row>
    <row r="1990" spans="1:72" hidden="1">
      <c r="A1990" s="82" t="s">
        <v>5185</v>
      </c>
      <c r="B1990" s="82" t="s">
        <v>5186</v>
      </c>
      <c r="C1990" s="82"/>
      <c r="D1990" s="82"/>
      <c r="E1990" s="82"/>
      <c r="F1990" s="82" t="s">
        <v>4970</v>
      </c>
      <c r="G1990" s="83"/>
      <c r="H1990" s="84"/>
      <c r="I1990" s="85"/>
      <c r="J1990" s="82"/>
      <c r="K1990" s="86"/>
      <c r="L1990" s="82"/>
      <c r="M1990" s="82"/>
      <c r="N1990" s="82"/>
      <c r="O1990" s="82"/>
      <c r="P1990" s="82" t="s">
        <v>4971</v>
      </c>
      <c r="Q1990" s="86"/>
      <c r="R1990" s="82">
        <v>0</v>
      </c>
      <c r="S1990" s="86"/>
      <c r="T1990" s="83">
        <v>45777</v>
      </c>
      <c r="U1990" s="82"/>
      <c r="V1990" s="82"/>
      <c r="W1990" s="82"/>
      <c r="X1990" s="82"/>
      <c r="Y1990" s="86"/>
      <c r="Z1990" s="86"/>
      <c r="AA1990" s="82"/>
      <c r="AB1990" s="86"/>
      <c r="AC1990" s="86">
        <v>-582695.31000000006</v>
      </c>
      <c r="AD1990" s="86">
        <v>-582695.31000000006</v>
      </c>
      <c r="AE1990" s="86"/>
      <c r="AF1990" s="86"/>
      <c r="AG1990" s="86"/>
      <c r="AH1990" s="86">
        <v>0</v>
      </c>
      <c r="AI1990" s="86"/>
      <c r="AJ1990" s="86"/>
      <c r="AK1990" s="82">
        <v>-6.6E-3</v>
      </c>
      <c r="AL1990" s="82"/>
      <c r="AM1990" s="82"/>
      <c r="AN1990" s="82"/>
      <c r="AO1990" s="82" t="s">
        <v>4971</v>
      </c>
      <c r="AP1990" s="82"/>
      <c r="AQ1990" s="83"/>
      <c r="AR1990" s="83"/>
      <c r="AS1990" s="82"/>
      <c r="AT1990" s="82"/>
      <c r="AU1990" s="83"/>
      <c r="AV1990" s="82"/>
      <c r="AW1990" s="82"/>
      <c r="AX1990" s="83"/>
      <c r="AY1990" s="82" t="s">
        <v>4963</v>
      </c>
      <c r="AZ1990" s="82">
        <v>1</v>
      </c>
      <c r="BA1990" s="82"/>
      <c r="BB1990" s="82"/>
      <c r="BC1990" s="87"/>
      <c r="BD1990" s="87"/>
      <c r="BE1990" s="87"/>
      <c r="BF1990" s="87"/>
      <c r="BG1990" s="82" t="s">
        <v>4888</v>
      </c>
      <c r="BH1990" s="82" t="s">
        <v>9004</v>
      </c>
      <c r="BI1990" s="82"/>
      <c r="BJ1990" s="82"/>
      <c r="BK1990" s="82"/>
      <c r="BL1990" s="86">
        <v>-582695.31000000006</v>
      </c>
      <c r="BM1990" s="82">
        <v>-6.6E-3</v>
      </c>
      <c r="BN1990" s="82" t="s">
        <v>4971</v>
      </c>
      <c r="BO1990" s="82"/>
      <c r="BP1990" s="88"/>
      <c r="BQ1990" s="88"/>
      <c r="BR1990" s="88"/>
      <c r="BS1990" s="82"/>
      <c r="BT1990" s="85"/>
    </row>
    <row r="1991" spans="1:72" hidden="1">
      <c r="A1991" s="82" t="s">
        <v>5187</v>
      </c>
      <c r="B1991" s="82" t="s">
        <v>9487</v>
      </c>
      <c r="C1991" s="82" t="s">
        <v>73</v>
      </c>
      <c r="D1991" s="82" t="s">
        <v>8838</v>
      </c>
      <c r="E1991" s="82" t="s">
        <v>8839</v>
      </c>
      <c r="F1991" s="82" t="s">
        <v>4978</v>
      </c>
      <c r="G1991" s="83"/>
      <c r="H1991" s="84">
        <v>62632</v>
      </c>
      <c r="I1991" s="85"/>
      <c r="J1991" s="82">
        <v>1217</v>
      </c>
      <c r="K1991" s="86">
        <v>0</v>
      </c>
      <c r="L1991" s="82"/>
      <c r="M1991" s="82"/>
      <c r="N1991" s="82"/>
      <c r="O1991" s="82"/>
      <c r="P1991" s="82" t="s">
        <v>8397</v>
      </c>
      <c r="Q1991" s="86"/>
      <c r="R1991" s="82">
        <v>0</v>
      </c>
      <c r="S1991" s="86">
        <v>125264</v>
      </c>
      <c r="T1991" s="83">
        <v>45777</v>
      </c>
      <c r="U1991" s="82">
        <v>100</v>
      </c>
      <c r="V1991" s="82">
        <v>6698</v>
      </c>
      <c r="W1991" s="82" t="s">
        <v>4961</v>
      </c>
      <c r="X1991" s="82">
        <v>1465.7668000000001</v>
      </c>
      <c r="Y1991" s="86">
        <v>91803908.280000001</v>
      </c>
      <c r="Z1991" s="86"/>
      <c r="AA1991" s="82">
        <v>1215.9000000000001</v>
      </c>
      <c r="AB1991" s="86">
        <v>0.09</v>
      </c>
      <c r="AC1991" s="86">
        <v>76223144</v>
      </c>
      <c r="AD1991" s="86">
        <v>76223144</v>
      </c>
      <c r="AE1991" s="86">
        <v>0</v>
      </c>
      <c r="AF1991" s="86">
        <v>-15580764.279999999</v>
      </c>
      <c r="AG1991" s="86">
        <v>-15649659.48</v>
      </c>
      <c r="AH1991" s="86">
        <v>68895.199999999997</v>
      </c>
      <c r="AI1991" s="86"/>
      <c r="AJ1991" s="86">
        <v>7973350286.0699997</v>
      </c>
      <c r="AK1991" s="82">
        <v>0.95599999999999996</v>
      </c>
      <c r="AL1991" s="82" t="s">
        <v>8840</v>
      </c>
      <c r="AM1991" s="82" t="s">
        <v>488</v>
      </c>
      <c r="AN1991" s="82">
        <v>7483</v>
      </c>
      <c r="AO1991" s="82" t="s">
        <v>8399</v>
      </c>
      <c r="AP1991" s="82"/>
      <c r="AQ1991" s="83">
        <v>43306</v>
      </c>
      <c r="AR1991" s="83"/>
      <c r="AS1991" s="82">
        <v>0</v>
      </c>
      <c r="AT1991" s="82"/>
      <c r="AU1991" s="83">
        <v>45777</v>
      </c>
      <c r="AV1991" s="82" t="s">
        <v>4979</v>
      </c>
      <c r="AW1991" s="82">
        <v>2</v>
      </c>
      <c r="AX1991" s="83"/>
      <c r="AY1991" s="82" t="s">
        <v>4963</v>
      </c>
      <c r="AZ1991" s="82">
        <v>1</v>
      </c>
      <c r="BA1991" s="82"/>
      <c r="BB1991" s="82"/>
      <c r="BC1991" s="87"/>
      <c r="BD1991" s="87"/>
      <c r="BE1991" s="87"/>
      <c r="BF1991" s="87"/>
      <c r="BG1991" s="82" t="s">
        <v>4888</v>
      </c>
      <c r="BH1991" s="82" t="s">
        <v>9005</v>
      </c>
      <c r="BI1991" s="82"/>
      <c r="BJ1991" s="82"/>
      <c r="BK1991" s="82"/>
      <c r="BL1991" s="86">
        <v>76223144</v>
      </c>
      <c r="BM1991" s="82">
        <v>0.95599999999999996</v>
      </c>
      <c r="BN1991" s="82" t="s">
        <v>8400</v>
      </c>
      <c r="BO1991" s="82"/>
      <c r="BP1991" s="88"/>
      <c r="BQ1991" s="88"/>
      <c r="BR1991" s="88"/>
      <c r="BS1991" s="82"/>
      <c r="BT1991" s="85"/>
    </row>
    <row r="1992" spans="1:72" hidden="1">
      <c r="A1992" s="82" t="s">
        <v>5187</v>
      </c>
      <c r="B1992" s="82" t="s">
        <v>9487</v>
      </c>
      <c r="C1992" s="82" t="s">
        <v>256</v>
      </c>
      <c r="D1992" s="82" t="s">
        <v>5291</v>
      </c>
      <c r="E1992" s="82" t="s">
        <v>8426</v>
      </c>
      <c r="F1992" s="82" t="s">
        <v>4978</v>
      </c>
      <c r="G1992" s="83"/>
      <c r="H1992" s="84">
        <v>38584</v>
      </c>
      <c r="I1992" s="85"/>
      <c r="J1992" s="82">
        <v>2423.3000000000002</v>
      </c>
      <c r="K1992" s="86">
        <v>0</v>
      </c>
      <c r="L1992" s="82"/>
      <c r="M1992" s="82"/>
      <c r="N1992" s="82"/>
      <c r="O1992" s="82"/>
      <c r="P1992" s="82" t="s">
        <v>8427</v>
      </c>
      <c r="Q1992" s="86"/>
      <c r="R1992" s="82">
        <v>0</v>
      </c>
      <c r="S1992" s="86">
        <v>38584</v>
      </c>
      <c r="T1992" s="83">
        <v>45777</v>
      </c>
      <c r="U1992" s="82">
        <v>100</v>
      </c>
      <c r="V1992" s="82">
        <v>6464</v>
      </c>
      <c r="W1992" s="82" t="s">
        <v>4961</v>
      </c>
      <c r="X1992" s="82">
        <v>1770.3553999999999</v>
      </c>
      <c r="Y1992" s="86">
        <v>68307392.849999994</v>
      </c>
      <c r="Z1992" s="86"/>
      <c r="AA1992" s="82">
        <v>2452</v>
      </c>
      <c r="AB1992" s="86">
        <v>-1.17</v>
      </c>
      <c r="AC1992" s="86">
        <v>93500607.200000003</v>
      </c>
      <c r="AD1992" s="86">
        <v>93500607.200000003</v>
      </c>
      <c r="AE1992" s="86">
        <v>0</v>
      </c>
      <c r="AF1992" s="86">
        <v>25193214.350000001</v>
      </c>
      <c r="AG1992" s="86">
        <v>26300575.149999999</v>
      </c>
      <c r="AH1992" s="86">
        <v>-1107360.8</v>
      </c>
      <c r="AI1992" s="86"/>
      <c r="AJ1992" s="86">
        <v>7973350286.0699997</v>
      </c>
      <c r="AK1992" s="82">
        <v>1.1727000000000001</v>
      </c>
      <c r="AL1992" s="82" t="s">
        <v>8428</v>
      </c>
      <c r="AM1992" s="82" t="s">
        <v>488</v>
      </c>
      <c r="AN1992" s="82">
        <v>6121</v>
      </c>
      <c r="AO1992" s="82" t="s">
        <v>4998</v>
      </c>
      <c r="AP1992" s="82"/>
      <c r="AQ1992" s="83">
        <v>45614</v>
      </c>
      <c r="AR1992" s="83"/>
      <c r="AS1992" s="82">
        <v>0</v>
      </c>
      <c r="AT1992" s="82"/>
      <c r="AU1992" s="83">
        <v>45777</v>
      </c>
      <c r="AV1992" s="82" t="s">
        <v>4979</v>
      </c>
      <c r="AW1992" s="82">
        <v>1</v>
      </c>
      <c r="AX1992" s="83"/>
      <c r="AY1992" s="82" t="s">
        <v>4963</v>
      </c>
      <c r="AZ1992" s="82">
        <v>1</v>
      </c>
      <c r="BA1992" s="82"/>
      <c r="BB1992" s="82"/>
      <c r="BC1992" s="87"/>
      <c r="BD1992" s="87"/>
      <c r="BE1992" s="87"/>
      <c r="BF1992" s="87"/>
      <c r="BG1992" s="82" t="s">
        <v>4888</v>
      </c>
      <c r="BH1992" s="82" t="s">
        <v>9005</v>
      </c>
      <c r="BI1992" s="82"/>
      <c r="BJ1992" s="82"/>
      <c r="BK1992" s="82"/>
      <c r="BL1992" s="86">
        <v>93500607.200000003</v>
      </c>
      <c r="BM1992" s="82">
        <v>1.1727000000000001</v>
      </c>
      <c r="BN1992" s="82" t="s">
        <v>4998</v>
      </c>
      <c r="BO1992" s="82"/>
      <c r="BP1992" s="88"/>
      <c r="BQ1992" s="88"/>
      <c r="BR1992" s="88"/>
      <c r="BS1992" s="82"/>
      <c r="BT1992" s="85"/>
    </row>
    <row r="1993" spans="1:72" hidden="1">
      <c r="A1993" s="82" t="s">
        <v>5187</v>
      </c>
      <c r="B1993" s="82" t="s">
        <v>9487</v>
      </c>
      <c r="C1993" s="82" t="s">
        <v>317</v>
      </c>
      <c r="D1993" s="82" t="s">
        <v>5280</v>
      </c>
      <c r="E1993" s="82" t="s">
        <v>8371</v>
      </c>
      <c r="F1993" s="82" t="s">
        <v>4978</v>
      </c>
      <c r="G1993" s="83"/>
      <c r="H1993" s="84">
        <v>244455</v>
      </c>
      <c r="I1993" s="85"/>
      <c r="J1993" s="82">
        <v>1183.9000000000001</v>
      </c>
      <c r="K1993" s="86">
        <v>0</v>
      </c>
      <c r="L1993" s="82"/>
      <c r="M1993" s="82"/>
      <c r="N1993" s="82"/>
      <c r="O1993" s="82"/>
      <c r="P1993" s="82" t="s">
        <v>4960</v>
      </c>
      <c r="Q1993" s="86"/>
      <c r="R1993" s="82">
        <v>0</v>
      </c>
      <c r="S1993" s="86">
        <v>488910</v>
      </c>
      <c r="T1993" s="83">
        <v>45777</v>
      </c>
      <c r="U1993" s="82">
        <v>100</v>
      </c>
      <c r="V1993" s="82">
        <v>6471</v>
      </c>
      <c r="W1993" s="82" t="s">
        <v>4961</v>
      </c>
      <c r="X1993" s="82">
        <v>653.53340000000003</v>
      </c>
      <c r="Y1993" s="86">
        <v>159759508.94999999</v>
      </c>
      <c r="Z1993" s="86"/>
      <c r="AA1993" s="82">
        <v>1188.2</v>
      </c>
      <c r="AB1993" s="86">
        <v>-0.36</v>
      </c>
      <c r="AC1993" s="86">
        <v>289410274.5</v>
      </c>
      <c r="AD1993" s="86">
        <v>289410274.5</v>
      </c>
      <c r="AE1993" s="86">
        <v>0</v>
      </c>
      <c r="AF1993" s="86">
        <v>129650765.55</v>
      </c>
      <c r="AG1993" s="86">
        <v>130701922.05</v>
      </c>
      <c r="AH1993" s="86">
        <v>-1051156.5</v>
      </c>
      <c r="AI1993" s="86"/>
      <c r="AJ1993" s="86">
        <v>7973350286.0699997</v>
      </c>
      <c r="AK1993" s="82">
        <v>3.6297000000000001</v>
      </c>
      <c r="AL1993" s="82" t="s">
        <v>8514</v>
      </c>
      <c r="AM1993" s="82" t="s">
        <v>488</v>
      </c>
      <c r="AN1993" s="82">
        <v>6155</v>
      </c>
      <c r="AO1993" s="82" t="s">
        <v>4962</v>
      </c>
      <c r="AP1993" s="82"/>
      <c r="AQ1993" s="83">
        <v>45484</v>
      </c>
      <c r="AR1993" s="83"/>
      <c r="AS1993" s="82">
        <v>0</v>
      </c>
      <c r="AT1993" s="82"/>
      <c r="AU1993" s="83">
        <v>45777</v>
      </c>
      <c r="AV1993" s="82" t="s">
        <v>4979</v>
      </c>
      <c r="AW1993" s="82">
        <v>2</v>
      </c>
      <c r="AX1993" s="83"/>
      <c r="AY1993" s="82" t="s">
        <v>4963</v>
      </c>
      <c r="AZ1993" s="82">
        <v>1</v>
      </c>
      <c r="BA1993" s="82"/>
      <c r="BB1993" s="82"/>
      <c r="BC1993" s="87"/>
      <c r="BD1993" s="87"/>
      <c r="BE1993" s="87"/>
      <c r="BF1993" s="87"/>
      <c r="BG1993" s="82" t="s">
        <v>4888</v>
      </c>
      <c r="BH1993" s="82" t="s">
        <v>9005</v>
      </c>
      <c r="BI1993" s="82"/>
      <c r="BJ1993" s="82"/>
      <c r="BK1993" s="82"/>
      <c r="BL1993" s="86">
        <v>289410274.5</v>
      </c>
      <c r="BM1993" s="82">
        <v>3.6297000000000001</v>
      </c>
      <c r="BN1993" s="82" t="s">
        <v>4964</v>
      </c>
      <c r="BO1993" s="82"/>
      <c r="BP1993" s="88"/>
      <c r="BQ1993" s="88"/>
      <c r="BR1993" s="88"/>
      <c r="BS1993" s="82"/>
      <c r="BT1993" s="85"/>
    </row>
    <row r="1994" spans="1:72" hidden="1">
      <c r="A1994" s="82" t="s">
        <v>5187</v>
      </c>
      <c r="B1994" s="82" t="s">
        <v>9487</v>
      </c>
      <c r="C1994" s="82" t="s">
        <v>346</v>
      </c>
      <c r="D1994" s="82" t="s">
        <v>5269</v>
      </c>
      <c r="E1994" s="82" t="s">
        <v>8278</v>
      </c>
      <c r="F1994" s="82" t="s">
        <v>4978</v>
      </c>
      <c r="G1994" s="83"/>
      <c r="H1994" s="84">
        <v>22259</v>
      </c>
      <c r="I1994" s="85"/>
      <c r="J1994" s="82">
        <v>8635.7000000000007</v>
      </c>
      <c r="K1994" s="86">
        <v>0</v>
      </c>
      <c r="L1994" s="82"/>
      <c r="M1994" s="82"/>
      <c r="N1994" s="82"/>
      <c r="O1994" s="82"/>
      <c r="P1994" s="82" t="s">
        <v>8279</v>
      </c>
      <c r="Q1994" s="86"/>
      <c r="R1994" s="82">
        <v>0</v>
      </c>
      <c r="S1994" s="86">
        <v>44518</v>
      </c>
      <c r="T1994" s="83">
        <v>45777</v>
      </c>
      <c r="U1994" s="82">
        <v>100</v>
      </c>
      <c r="V1994" s="82">
        <v>6478</v>
      </c>
      <c r="W1994" s="82" t="s">
        <v>4961</v>
      </c>
      <c r="X1994" s="82">
        <v>4408.4429</v>
      </c>
      <c r="Y1994" s="86">
        <v>98127531.269999996</v>
      </c>
      <c r="Z1994" s="86"/>
      <c r="AA1994" s="82">
        <v>9089.2999999999993</v>
      </c>
      <c r="AB1994" s="86">
        <v>-4.99</v>
      </c>
      <c r="AC1994" s="86">
        <v>192222046.30000001</v>
      </c>
      <c r="AD1994" s="86">
        <v>192222046.30000001</v>
      </c>
      <c r="AE1994" s="86">
        <v>0</v>
      </c>
      <c r="AF1994" s="86">
        <v>94094515.030000001</v>
      </c>
      <c r="AG1994" s="86">
        <v>104191197.43000001</v>
      </c>
      <c r="AH1994" s="86">
        <v>-10096682.4</v>
      </c>
      <c r="AI1994" s="86"/>
      <c r="AJ1994" s="86">
        <v>7973350286.0699997</v>
      </c>
      <c r="AK1994" s="82">
        <v>2.4108000000000001</v>
      </c>
      <c r="AL1994" s="82" t="s">
        <v>8431</v>
      </c>
      <c r="AM1994" s="82" t="s">
        <v>488</v>
      </c>
      <c r="AN1994" s="82">
        <v>6164</v>
      </c>
      <c r="AO1994" s="82" t="s">
        <v>8280</v>
      </c>
      <c r="AP1994" s="82"/>
      <c r="AQ1994" s="83">
        <v>45463</v>
      </c>
      <c r="AR1994" s="83"/>
      <c r="AS1994" s="82">
        <v>0</v>
      </c>
      <c r="AT1994" s="82"/>
      <c r="AU1994" s="83">
        <v>45777</v>
      </c>
      <c r="AV1994" s="82" t="s">
        <v>4979</v>
      </c>
      <c r="AW1994" s="82">
        <v>2</v>
      </c>
      <c r="AX1994" s="83"/>
      <c r="AY1994" s="82" t="s">
        <v>4963</v>
      </c>
      <c r="AZ1994" s="82">
        <v>1</v>
      </c>
      <c r="BA1994" s="82"/>
      <c r="BB1994" s="82"/>
      <c r="BC1994" s="87"/>
      <c r="BD1994" s="87"/>
      <c r="BE1994" s="87"/>
      <c r="BF1994" s="87"/>
      <c r="BG1994" s="82" t="s">
        <v>4888</v>
      </c>
      <c r="BH1994" s="82" t="s">
        <v>9005</v>
      </c>
      <c r="BI1994" s="82"/>
      <c r="BJ1994" s="82"/>
      <c r="BK1994" s="82"/>
      <c r="BL1994" s="86">
        <v>192222046.30000001</v>
      </c>
      <c r="BM1994" s="82">
        <v>2.4108000000000001</v>
      </c>
      <c r="BN1994" s="82" t="s">
        <v>4964</v>
      </c>
      <c r="BO1994" s="82"/>
      <c r="BP1994" s="88"/>
      <c r="BQ1994" s="88"/>
      <c r="BR1994" s="88"/>
      <c r="BS1994" s="82"/>
      <c r="BT1994" s="85"/>
    </row>
    <row r="1995" spans="1:72" hidden="1">
      <c r="A1995" s="82" t="s">
        <v>5187</v>
      </c>
      <c r="B1995" s="82" t="s">
        <v>9487</v>
      </c>
      <c r="C1995" s="82" t="s">
        <v>338</v>
      </c>
      <c r="D1995" s="82" t="s">
        <v>5298</v>
      </c>
      <c r="E1995" s="82" t="s">
        <v>8432</v>
      </c>
      <c r="F1995" s="82" t="s">
        <v>4978</v>
      </c>
      <c r="G1995" s="83"/>
      <c r="H1995" s="84">
        <v>46376</v>
      </c>
      <c r="I1995" s="85"/>
      <c r="J1995" s="82">
        <v>1952.4</v>
      </c>
      <c r="K1995" s="86">
        <v>0</v>
      </c>
      <c r="L1995" s="82"/>
      <c r="M1995" s="82"/>
      <c r="N1995" s="82"/>
      <c r="O1995" s="82"/>
      <c r="P1995" s="82" t="s">
        <v>8433</v>
      </c>
      <c r="Q1995" s="86"/>
      <c r="R1995" s="82">
        <v>0</v>
      </c>
      <c r="S1995" s="86">
        <v>46376</v>
      </c>
      <c r="T1995" s="83">
        <v>45777</v>
      </c>
      <c r="U1995" s="82">
        <v>100</v>
      </c>
      <c r="V1995" s="82">
        <v>148909</v>
      </c>
      <c r="W1995" s="82" t="s">
        <v>4961</v>
      </c>
      <c r="X1995" s="82">
        <v>1110.5227</v>
      </c>
      <c r="Y1995" s="86">
        <v>51501602.189999998</v>
      </c>
      <c r="Z1995" s="86"/>
      <c r="AA1995" s="82">
        <v>2065</v>
      </c>
      <c r="AB1995" s="86">
        <v>-5.45</v>
      </c>
      <c r="AC1995" s="86">
        <v>90544502.400000006</v>
      </c>
      <c r="AD1995" s="86">
        <v>90544502.400000006</v>
      </c>
      <c r="AE1995" s="86">
        <v>0</v>
      </c>
      <c r="AF1995" s="86">
        <v>39042900.210000001</v>
      </c>
      <c r="AG1995" s="86">
        <v>44264837.810000002</v>
      </c>
      <c r="AH1995" s="86">
        <v>-5221937.5999999996</v>
      </c>
      <c r="AI1995" s="86"/>
      <c r="AJ1995" s="86">
        <v>7973350286.0699997</v>
      </c>
      <c r="AK1995" s="82">
        <v>1.1355999999999999</v>
      </c>
      <c r="AL1995" s="82" t="s">
        <v>8434</v>
      </c>
      <c r="AM1995" s="82" t="s">
        <v>488</v>
      </c>
      <c r="AN1995" s="82">
        <v>6168</v>
      </c>
      <c r="AO1995" s="82" t="s">
        <v>8280</v>
      </c>
      <c r="AP1995" s="82"/>
      <c r="AQ1995" s="83">
        <v>45463</v>
      </c>
      <c r="AR1995" s="83"/>
      <c r="AS1995" s="82">
        <v>0</v>
      </c>
      <c r="AT1995" s="82"/>
      <c r="AU1995" s="83">
        <v>45777</v>
      </c>
      <c r="AV1995" s="82" t="s">
        <v>4979</v>
      </c>
      <c r="AW1995" s="82">
        <v>1</v>
      </c>
      <c r="AX1995" s="83"/>
      <c r="AY1995" s="82" t="s">
        <v>4963</v>
      </c>
      <c r="AZ1995" s="82">
        <v>1</v>
      </c>
      <c r="BA1995" s="82"/>
      <c r="BB1995" s="82"/>
      <c r="BC1995" s="87"/>
      <c r="BD1995" s="87"/>
      <c r="BE1995" s="87"/>
      <c r="BF1995" s="87"/>
      <c r="BG1995" s="82" t="s">
        <v>4888</v>
      </c>
      <c r="BH1995" s="82" t="s">
        <v>9005</v>
      </c>
      <c r="BI1995" s="82"/>
      <c r="BJ1995" s="82"/>
      <c r="BK1995" s="82"/>
      <c r="BL1995" s="86">
        <v>90544502.400000006</v>
      </c>
      <c r="BM1995" s="82">
        <v>1.1355999999999999</v>
      </c>
      <c r="BN1995" s="82" t="s">
        <v>4964</v>
      </c>
      <c r="BO1995" s="82"/>
      <c r="BP1995" s="88"/>
      <c r="BQ1995" s="88"/>
      <c r="BR1995" s="88"/>
      <c r="BS1995" s="82"/>
      <c r="BT1995" s="85"/>
    </row>
    <row r="1996" spans="1:72" hidden="1">
      <c r="A1996" s="82" t="s">
        <v>5187</v>
      </c>
      <c r="B1996" s="82" t="s">
        <v>9487</v>
      </c>
      <c r="C1996" s="82" t="s">
        <v>433</v>
      </c>
      <c r="D1996" s="82" t="s">
        <v>5260</v>
      </c>
      <c r="E1996" s="82" t="s">
        <v>8438</v>
      </c>
      <c r="F1996" s="82" t="s">
        <v>4978</v>
      </c>
      <c r="G1996" s="83"/>
      <c r="H1996" s="84">
        <v>229624</v>
      </c>
      <c r="I1996" s="85"/>
      <c r="J1996" s="82">
        <v>1863.7</v>
      </c>
      <c r="K1996" s="86">
        <v>0</v>
      </c>
      <c r="L1996" s="82"/>
      <c r="M1996" s="82"/>
      <c r="N1996" s="82"/>
      <c r="O1996" s="82"/>
      <c r="P1996" s="82" t="s">
        <v>8439</v>
      </c>
      <c r="Q1996" s="86"/>
      <c r="R1996" s="82">
        <v>0</v>
      </c>
      <c r="S1996" s="86">
        <v>1148120</v>
      </c>
      <c r="T1996" s="83">
        <v>45777</v>
      </c>
      <c r="U1996" s="82">
        <v>100</v>
      </c>
      <c r="V1996" s="82">
        <v>6494</v>
      </c>
      <c r="W1996" s="82" t="s">
        <v>4961</v>
      </c>
      <c r="X1996" s="82">
        <v>615.3854</v>
      </c>
      <c r="Y1996" s="86">
        <v>141307265.02000001</v>
      </c>
      <c r="Z1996" s="86"/>
      <c r="AA1996" s="82">
        <v>1823.85</v>
      </c>
      <c r="AB1996" s="86">
        <v>2.1800000000000002</v>
      </c>
      <c r="AC1996" s="86">
        <v>427950248.80000001</v>
      </c>
      <c r="AD1996" s="86">
        <v>427950248.80000001</v>
      </c>
      <c r="AE1996" s="86">
        <v>0</v>
      </c>
      <c r="AF1996" s="86">
        <v>286642983.77999997</v>
      </c>
      <c r="AG1996" s="86">
        <v>277492467.38</v>
      </c>
      <c r="AH1996" s="86">
        <v>9150516.4000000004</v>
      </c>
      <c r="AI1996" s="86"/>
      <c r="AJ1996" s="86">
        <v>7973350286.0699997</v>
      </c>
      <c r="AK1996" s="82">
        <v>5.3673000000000002</v>
      </c>
      <c r="AL1996" s="82" t="s">
        <v>8440</v>
      </c>
      <c r="AM1996" s="82" t="s">
        <v>488</v>
      </c>
      <c r="AN1996" s="82">
        <v>6253</v>
      </c>
      <c r="AO1996" s="82" t="s">
        <v>8441</v>
      </c>
      <c r="AP1996" s="82"/>
      <c r="AQ1996" s="83">
        <v>45510</v>
      </c>
      <c r="AR1996" s="83"/>
      <c r="AS1996" s="82">
        <v>0</v>
      </c>
      <c r="AT1996" s="82"/>
      <c r="AU1996" s="83">
        <v>45777</v>
      </c>
      <c r="AV1996" s="82" t="s">
        <v>4979</v>
      </c>
      <c r="AW1996" s="82">
        <v>5</v>
      </c>
      <c r="AX1996" s="83"/>
      <c r="AY1996" s="82" t="s">
        <v>4963</v>
      </c>
      <c r="AZ1996" s="82">
        <v>1</v>
      </c>
      <c r="BA1996" s="82"/>
      <c r="BB1996" s="82"/>
      <c r="BC1996" s="87"/>
      <c r="BD1996" s="87"/>
      <c r="BE1996" s="87"/>
      <c r="BF1996" s="87"/>
      <c r="BG1996" s="82" t="s">
        <v>4888</v>
      </c>
      <c r="BH1996" s="82" t="s">
        <v>9005</v>
      </c>
      <c r="BI1996" s="82"/>
      <c r="BJ1996" s="82"/>
      <c r="BK1996" s="82"/>
      <c r="BL1996" s="86">
        <v>427950248.80000001</v>
      </c>
      <c r="BM1996" s="82">
        <v>5.3673000000000002</v>
      </c>
      <c r="BN1996" s="82" t="s">
        <v>8442</v>
      </c>
      <c r="BO1996" s="82"/>
      <c r="BP1996" s="88"/>
      <c r="BQ1996" s="88"/>
      <c r="BR1996" s="88"/>
      <c r="BS1996" s="82"/>
      <c r="BT1996" s="85"/>
    </row>
    <row r="1997" spans="1:72" hidden="1">
      <c r="A1997" s="82" t="s">
        <v>5187</v>
      </c>
      <c r="B1997" s="82" t="s">
        <v>9487</v>
      </c>
      <c r="C1997" s="82" t="s">
        <v>3303</v>
      </c>
      <c r="D1997" s="82" t="s">
        <v>22120</v>
      </c>
      <c r="E1997" s="82" t="s">
        <v>22121</v>
      </c>
      <c r="F1997" s="82" t="s">
        <v>4978</v>
      </c>
      <c r="G1997" s="83"/>
      <c r="H1997" s="84">
        <v>595653</v>
      </c>
      <c r="I1997" s="85"/>
      <c r="J1997" s="82">
        <v>232.5</v>
      </c>
      <c r="K1997" s="86">
        <v>0</v>
      </c>
      <c r="L1997" s="82"/>
      <c r="M1997" s="82"/>
      <c r="N1997" s="82"/>
      <c r="O1997" s="82"/>
      <c r="P1997" s="82" t="s">
        <v>8617</v>
      </c>
      <c r="Q1997" s="86"/>
      <c r="R1997" s="82">
        <v>0</v>
      </c>
      <c r="S1997" s="86">
        <v>595653</v>
      </c>
      <c r="T1997" s="83">
        <v>45777</v>
      </c>
      <c r="U1997" s="82">
        <v>100</v>
      </c>
      <c r="V1997" s="82">
        <v>134252</v>
      </c>
      <c r="W1997" s="82" t="s">
        <v>4961</v>
      </c>
      <c r="X1997" s="82">
        <v>278.45979999999997</v>
      </c>
      <c r="Y1997" s="86">
        <v>165865442.58000001</v>
      </c>
      <c r="Z1997" s="86"/>
      <c r="AA1997" s="82">
        <v>231.15</v>
      </c>
      <c r="AB1997" s="86">
        <v>0.57999999999999996</v>
      </c>
      <c r="AC1997" s="86">
        <v>138489322.5</v>
      </c>
      <c r="AD1997" s="86">
        <v>138489322.5</v>
      </c>
      <c r="AE1997" s="86">
        <v>0</v>
      </c>
      <c r="AF1997" s="86">
        <v>-27376120.079999998</v>
      </c>
      <c r="AG1997" s="86">
        <v>-28180251.629999999</v>
      </c>
      <c r="AH1997" s="86">
        <v>804131.55</v>
      </c>
      <c r="AI1997" s="86"/>
      <c r="AJ1997" s="86">
        <v>7973350286.0699997</v>
      </c>
      <c r="AK1997" s="82">
        <v>1.7369000000000001</v>
      </c>
      <c r="AL1997" s="82" t="s">
        <v>8618</v>
      </c>
      <c r="AM1997" s="82" t="s">
        <v>488</v>
      </c>
      <c r="AN1997" s="82">
        <v>793412</v>
      </c>
      <c r="AO1997" s="82" t="s">
        <v>5010</v>
      </c>
      <c r="AP1997" s="82"/>
      <c r="AQ1997" s="83"/>
      <c r="AR1997" s="83"/>
      <c r="AS1997" s="82">
        <v>0</v>
      </c>
      <c r="AT1997" s="82"/>
      <c r="AU1997" s="83">
        <v>45777</v>
      </c>
      <c r="AV1997" s="82" t="s">
        <v>4979</v>
      </c>
      <c r="AW1997" s="82">
        <v>1</v>
      </c>
      <c r="AX1997" s="83"/>
      <c r="AY1997" s="82" t="s">
        <v>4963</v>
      </c>
      <c r="AZ1997" s="82">
        <v>1</v>
      </c>
      <c r="BA1997" s="82"/>
      <c r="BB1997" s="82"/>
      <c r="BC1997" s="87"/>
      <c r="BD1997" s="87"/>
      <c r="BE1997" s="87"/>
      <c r="BF1997" s="87"/>
      <c r="BG1997" s="82" t="s">
        <v>4888</v>
      </c>
      <c r="BH1997" s="82" t="s">
        <v>9005</v>
      </c>
      <c r="BI1997" s="82"/>
      <c r="BJ1997" s="82"/>
      <c r="BK1997" s="82"/>
      <c r="BL1997" s="86">
        <v>138489322.5</v>
      </c>
      <c r="BM1997" s="82">
        <v>1.7369000000000001</v>
      </c>
      <c r="BN1997" s="82" t="s">
        <v>5011</v>
      </c>
      <c r="BO1997" s="82"/>
      <c r="BP1997" s="88"/>
      <c r="BQ1997" s="88"/>
      <c r="BR1997" s="88"/>
      <c r="BS1997" s="82"/>
      <c r="BT1997" s="85"/>
    </row>
    <row r="1998" spans="1:72" hidden="1">
      <c r="A1998" s="82" t="s">
        <v>5187</v>
      </c>
      <c r="B1998" s="82" t="s">
        <v>9487</v>
      </c>
      <c r="C1998" s="82" t="s">
        <v>1158</v>
      </c>
      <c r="D1998" s="82" t="s">
        <v>3364</v>
      </c>
      <c r="E1998" s="82" t="s">
        <v>8528</v>
      </c>
      <c r="F1998" s="82" t="s">
        <v>4978</v>
      </c>
      <c r="G1998" s="83"/>
      <c r="H1998" s="84">
        <v>90830</v>
      </c>
      <c r="I1998" s="85"/>
      <c r="J1998" s="82">
        <v>1564.05</v>
      </c>
      <c r="K1998" s="86">
        <v>0</v>
      </c>
      <c r="L1998" s="82"/>
      <c r="M1998" s="82"/>
      <c r="N1998" s="82"/>
      <c r="O1998" s="82"/>
      <c r="P1998" s="82" t="s">
        <v>4981</v>
      </c>
      <c r="Q1998" s="86"/>
      <c r="R1998" s="82">
        <v>0</v>
      </c>
      <c r="S1998" s="86">
        <v>181660</v>
      </c>
      <c r="T1998" s="83">
        <v>45777</v>
      </c>
      <c r="U1998" s="82">
        <v>100</v>
      </c>
      <c r="V1998" s="82">
        <v>6592</v>
      </c>
      <c r="W1998" s="82" t="s">
        <v>4961</v>
      </c>
      <c r="X1998" s="82">
        <v>786.58399999999995</v>
      </c>
      <c r="Y1998" s="86">
        <v>71445422.319999993</v>
      </c>
      <c r="Z1998" s="86"/>
      <c r="AA1998" s="82">
        <v>1571.4</v>
      </c>
      <c r="AB1998" s="86">
        <v>-0.47</v>
      </c>
      <c r="AC1998" s="86">
        <v>142062661.5</v>
      </c>
      <c r="AD1998" s="86">
        <v>142062661.5</v>
      </c>
      <c r="AE1998" s="86">
        <v>0</v>
      </c>
      <c r="AF1998" s="86">
        <v>70617239.180000007</v>
      </c>
      <c r="AG1998" s="86">
        <v>71284839.680000007</v>
      </c>
      <c r="AH1998" s="86">
        <v>-667600.5</v>
      </c>
      <c r="AI1998" s="86"/>
      <c r="AJ1998" s="86">
        <v>7973350286.0699997</v>
      </c>
      <c r="AK1998" s="82">
        <v>1.7817000000000001</v>
      </c>
      <c r="AL1998" s="82" t="s">
        <v>8529</v>
      </c>
      <c r="AM1998" s="82" t="s">
        <v>488</v>
      </c>
      <c r="AN1998" s="82">
        <v>6883</v>
      </c>
      <c r="AO1998" s="82" t="s">
        <v>4982</v>
      </c>
      <c r="AP1998" s="82"/>
      <c r="AQ1998" s="83">
        <v>45772</v>
      </c>
      <c r="AR1998" s="83"/>
      <c r="AS1998" s="82">
        <v>0</v>
      </c>
      <c r="AT1998" s="82"/>
      <c r="AU1998" s="83">
        <v>45777</v>
      </c>
      <c r="AV1998" s="82" t="s">
        <v>4979</v>
      </c>
      <c r="AW1998" s="82">
        <v>2</v>
      </c>
      <c r="AX1998" s="83"/>
      <c r="AY1998" s="82" t="s">
        <v>4963</v>
      </c>
      <c r="AZ1998" s="82">
        <v>1</v>
      </c>
      <c r="BA1998" s="82"/>
      <c r="BB1998" s="82"/>
      <c r="BC1998" s="87"/>
      <c r="BD1998" s="87"/>
      <c r="BE1998" s="87"/>
      <c r="BF1998" s="87"/>
      <c r="BG1998" s="82" t="s">
        <v>4888</v>
      </c>
      <c r="BH1998" s="82" t="s">
        <v>9005</v>
      </c>
      <c r="BI1998" s="82"/>
      <c r="BJ1998" s="82"/>
      <c r="BK1998" s="82"/>
      <c r="BL1998" s="86">
        <v>142062661.5</v>
      </c>
      <c r="BM1998" s="82">
        <v>1.7817000000000001</v>
      </c>
      <c r="BN1998" s="82" t="s">
        <v>4983</v>
      </c>
      <c r="BO1998" s="82"/>
      <c r="BP1998" s="88"/>
      <c r="BQ1998" s="88"/>
      <c r="BR1998" s="88"/>
      <c r="BS1998" s="82"/>
      <c r="BT1998" s="85"/>
    </row>
    <row r="1999" spans="1:72" hidden="1">
      <c r="A1999" s="82" t="s">
        <v>5187</v>
      </c>
      <c r="B1999" s="82" t="s">
        <v>9487</v>
      </c>
      <c r="C1999" s="82" t="s">
        <v>1162</v>
      </c>
      <c r="D1999" s="82" t="s">
        <v>8326</v>
      </c>
      <c r="E1999" s="82" t="s">
        <v>8212</v>
      </c>
      <c r="F1999" s="82" t="s">
        <v>4978</v>
      </c>
      <c r="G1999" s="83"/>
      <c r="H1999" s="84">
        <v>649401</v>
      </c>
      <c r="I1999" s="85"/>
      <c r="J1999" s="82">
        <v>1923.75</v>
      </c>
      <c r="K1999" s="86">
        <v>0</v>
      </c>
      <c r="L1999" s="82"/>
      <c r="M1999" s="82"/>
      <c r="N1999" s="82"/>
      <c r="O1999" s="82"/>
      <c r="P1999" s="82" t="s">
        <v>4960</v>
      </c>
      <c r="Q1999" s="86"/>
      <c r="R1999" s="82">
        <v>0</v>
      </c>
      <c r="S1999" s="86">
        <v>649401</v>
      </c>
      <c r="T1999" s="83">
        <v>45777</v>
      </c>
      <c r="U1999" s="82">
        <v>100</v>
      </c>
      <c r="V1999" s="82">
        <v>6593</v>
      </c>
      <c r="W1999" s="82" t="s">
        <v>4961</v>
      </c>
      <c r="X1999" s="82">
        <v>1045.8490999999999</v>
      </c>
      <c r="Y1999" s="86">
        <v>679175420.01999998</v>
      </c>
      <c r="Z1999" s="86"/>
      <c r="AA1999" s="82">
        <v>1908.25</v>
      </c>
      <c r="AB1999" s="86">
        <v>0.81</v>
      </c>
      <c r="AC1999" s="86">
        <v>1249285173.75</v>
      </c>
      <c r="AD1999" s="86">
        <v>1249285173.75</v>
      </c>
      <c r="AE1999" s="86">
        <v>0</v>
      </c>
      <c r="AF1999" s="86">
        <v>570109753.73000002</v>
      </c>
      <c r="AG1999" s="86">
        <v>560044038.23000002</v>
      </c>
      <c r="AH1999" s="86">
        <v>10065715.5</v>
      </c>
      <c r="AI1999" s="86"/>
      <c r="AJ1999" s="86">
        <v>7973350286.0699997</v>
      </c>
      <c r="AK1999" s="82">
        <v>15.6683</v>
      </c>
      <c r="AL1999" s="82" t="s">
        <v>8327</v>
      </c>
      <c r="AM1999" s="82" t="s">
        <v>488</v>
      </c>
      <c r="AN1999" s="82">
        <v>6884</v>
      </c>
      <c r="AO1999" s="82" t="s">
        <v>4962</v>
      </c>
      <c r="AP1999" s="82"/>
      <c r="AQ1999" s="83">
        <v>45421</v>
      </c>
      <c r="AR1999" s="83"/>
      <c r="AS1999" s="82">
        <v>0</v>
      </c>
      <c r="AT1999" s="82"/>
      <c r="AU1999" s="83">
        <v>45777</v>
      </c>
      <c r="AV1999" s="82" t="s">
        <v>4979</v>
      </c>
      <c r="AW1999" s="82">
        <v>1</v>
      </c>
      <c r="AX1999" s="83"/>
      <c r="AY1999" s="82" t="s">
        <v>4963</v>
      </c>
      <c r="AZ1999" s="82">
        <v>1</v>
      </c>
      <c r="BA1999" s="82"/>
      <c r="BB1999" s="82"/>
      <c r="BC1999" s="87"/>
      <c r="BD1999" s="87"/>
      <c r="BE1999" s="87"/>
      <c r="BF1999" s="87"/>
      <c r="BG1999" s="82" t="s">
        <v>4888</v>
      </c>
      <c r="BH1999" s="82" t="s">
        <v>9005</v>
      </c>
      <c r="BI1999" s="82"/>
      <c r="BJ1999" s="82"/>
      <c r="BK1999" s="82"/>
      <c r="BL1999" s="86">
        <v>1249285173.75</v>
      </c>
      <c r="BM1999" s="82">
        <v>15.6683</v>
      </c>
      <c r="BN1999" s="82" t="s">
        <v>4964</v>
      </c>
      <c r="BO1999" s="82"/>
      <c r="BP1999" s="88"/>
      <c r="BQ1999" s="88"/>
      <c r="BR1999" s="88"/>
      <c r="BS1999" s="82"/>
      <c r="BT1999" s="85"/>
    </row>
    <row r="2000" spans="1:72" hidden="1">
      <c r="A2000" s="82" t="s">
        <v>5187</v>
      </c>
      <c r="B2000" s="82" t="s">
        <v>9487</v>
      </c>
      <c r="C2000" s="82" t="s">
        <v>1208</v>
      </c>
      <c r="D2000" s="82" t="s">
        <v>5263</v>
      </c>
      <c r="E2000" s="82" t="s">
        <v>8328</v>
      </c>
      <c r="F2000" s="82" t="s">
        <v>4978</v>
      </c>
      <c r="G2000" s="83"/>
      <c r="H2000" s="84">
        <v>76510</v>
      </c>
      <c r="I2000" s="85"/>
      <c r="J2000" s="82">
        <v>2341.25</v>
      </c>
      <c r="K2000" s="86">
        <v>0</v>
      </c>
      <c r="L2000" s="82"/>
      <c r="M2000" s="82"/>
      <c r="N2000" s="82"/>
      <c r="O2000" s="82"/>
      <c r="P2000" s="82" t="s">
        <v>8329</v>
      </c>
      <c r="Q2000" s="86"/>
      <c r="R2000" s="82">
        <v>0</v>
      </c>
      <c r="S2000" s="86">
        <v>76510</v>
      </c>
      <c r="T2000" s="83">
        <v>45777</v>
      </c>
      <c r="U2000" s="82">
        <v>100</v>
      </c>
      <c r="V2000" s="82">
        <v>6607</v>
      </c>
      <c r="W2000" s="82" t="s">
        <v>4961</v>
      </c>
      <c r="X2000" s="82">
        <v>1616.7899</v>
      </c>
      <c r="Y2000" s="86">
        <v>123700595.41</v>
      </c>
      <c r="Z2000" s="86"/>
      <c r="AA2000" s="82">
        <v>2322.5500000000002</v>
      </c>
      <c r="AB2000" s="86">
        <v>0.81</v>
      </c>
      <c r="AC2000" s="86">
        <v>179129037.5</v>
      </c>
      <c r="AD2000" s="86">
        <v>179129037.5</v>
      </c>
      <c r="AE2000" s="86">
        <v>0</v>
      </c>
      <c r="AF2000" s="86">
        <v>55428442.090000004</v>
      </c>
      <c r="AG2000" s="86">
        <v>53997705.090000004</v>
      </c>
      <c r="AH2000" s="86">
        <v>1430737</v>
      </c>
      <c r="AI2000" s="86"/>
      <c r="AJ2000" s="86">
        <v>7973350286.0699997</v>
      </c>
      <c r="AK2000" s="82">
        <v>2.2465999999999999</v>
      </c>
      <c r="AL2000" s="82" t="s">
        <v>8330</v>
      </c>
      <c r="AM2000" s="82" t="s">
        <v>488</v>
      </c>
      <c r="AN2000" s="82">
        <v>6926</v>
      </c>
      <c r="AO2000" s="82" t="s">
        <v>8329</v>
      </c>
      <c r="AP2000" s="82"/>
      <c r="AQ2000" s="83">
        <v>45601</v>
      </c>
      <c r="AR2000" s="83"/>
      <c r="AS2000" s="82">
        <v>0</v>
      </c>
      <c r="AT2000" s="82"/>
      <c r="AU2000" s="83">
        <v>45777</v>
      </c>
      <c r="AV2000" s="82" t="s">
        <v>4979</v>
      </c>
      <c r="AW2000" s="82">
        <v>1</v>
      </c>
      <c r="AX2000" s="83"/>
      <c r="AY2000" s="82" t="s">
        <v>4963</v>
      </c>
      <c r="AZ2000" s="82">
        <v>1</v>
      </c>
      <c r="BA2000" s="82"/>
      <c r="BB2000" s="82"/>
      <c r="BC2000" s="87"/>
      <c r="BD2000" s="87"/>
      <c r="BE2000" s="87"/>
      <c r="BF2000" s="87"/>
      <c r="BG2000" s="82" t="s">
        <v>4888</v>
      </c>
      <c r="BH2000" s="82" t="s">
        <v>9005</v>
      </c>
      <c r="BI2000" s="82"/>
      <c r="BJ2000" s="82"/>
      <c r="BK2000" s="82"/>
      <c r="BL2000" s="86">
        <v>179129037.5</v>
      </c>
      <c r="BM2000" s="82">
        <v>2.2465999999999999</v>
      </c>
      <c r="BN2000" s="82" t="s">
        <v>4980</v>
      </c>
      <c r="BO2000" s="82"/>
      <c r="BP2000" s="88"/>
      <c r="BQ2000" s="88"/>
      <c r="BR2000" s="88"/>
      <c r="BS2000" s="82"/>
      <c r="BT2000" s="85"/>
    </row>
    <row r="2001" spans="1:72" hidden="1">
      <c r="A2001" s="82" t="s">
        <v>5187</v>
      </c>
      <c r="B2001" s="82" t="s">
        <v>9487</v>
      </c>
      <c r="C2001" s="82" t="s">
        <v>1268</v>
      </c>
      <c r="D2001" s="82" t="s">
        <v>5255</v>
      </c>
      <c r="E2001" s="82" t="s">
        <v>8275</v>
      </c>
      <c r="F2001" s="82" t="s">
        <v>4978</v>
      </c>
      <c r="G2001" s="83"/>
      <c r="H2001" s="84">
        <v>610085</v>
      </c>
      <c r="I2001" s="85"/>
      <c r="J2001" s="82">
        <v>1422.55</v>
      </c>
      <c r="K2001" s="86">
        <v>0</v>
      </c>
      <c r="L2001" s="82"/>
      <c r="M2001" s="82"/>
      <c r="N2001" s="82"/>
      <c r="O2001" s="82"/>
      <c r="P2001" s="82" t="s">
        <v>4960</v>
      </c>
      <c r="Q2001" s="86"/>
      <c r="R2001" s="82">
        <v>0</v>
      </c>
      <c r="S2001" s="86">
        <v>1220170</v>
      </c>
      <c r="T2001" s="83">
        <v>45777</v>
      </c>
      <c r="U2001" s="82">
        <v>100</v>
      </c>
      <c r="V2001" s="82">
        <v>6616</v>
      </c>
      <c r="W2001" s="82" t="s">
        <v>4961</v>
      </c>
      <c r="X2001" s="82">
        <v>506.83890000000002</v>
      </c>
      <c r="Y2001" s="86">
        <v>309214811.07999998</v>
      </c>
      <c r="Z2001" s="86"/>
      <c r="AA2001" s="82">
        <v>1429.45</v>
      </c>
      <c r="AB2001" s="86">
        <v>-0.48</v>
      </c>
      <c r="AC2001" s="86">
        <v>867876416.75</v>
      </c>
      <c r="AD2001" s="86">
        <v>867876416.75</v>
      </c>
      <c r="AE2001" s="86">
        <v>0</v>
      </c>
      <c r="AF2001" s="86">
        <v>558661605.66999996</v>
      </c>
      <c r="AG2001" s="86">
        <v>562871192.16999996</v>
      </c>
      <c r="AH2001" s="86">
        <v>-4209586.5</v>
      </c>
      <c r="AI2001" s="86"/>
      <c r="AJ2001" s="86">
        <v>7973350286.0699997</v>
      </c>
      <c r="AK2001" s="82">
        <v>10.8847</v>
      </c>
      <c r="AL2001" s="82" t="s">
        <v>8331</v>
      </c>
      <c r="AM2001" s="82" t="s">
        <v>488</v>
      </c>
      <c r="AN2001" s="82">
        <v>6960</v>
      </c>
      <c r="AO2001" s="82" t="s">
        <v>4962</v>
      </c>
      <c r="AP2001" s="82"/>
      <c r="AQ2001" s="83">
        <v>45513</v>
      </c>
      <c r="AR2001" s="83"/>
      <c r="AS2001" s="82">
        <v>0</v>
      </c>
      <c r="AT2001" s="82"/>
      <c r="AU2001" s="83">
        <v>45777</v>
      </c>
      <c r="AV2001" s="82" t="s">
        <v>4979</v>
      </c>
      <c r="AW2001" s="82">
        <v>2</v>
      </c>
      <c r="AX2001" s="83"/>
      <c r="AY2001" s="82" t="s">
        <v>4963</v>
      </c>
      <c r="AZ2001" s="82">
        <v>1</v>
      </c>
      <c r="BA2001" s="82"/>
      <c r="BB2001" s="82"/>
      <c r="BC2001" s="87"/>
      <c r="BD2001" s="87"/>
      <c r="BE2001" s="87"/>
      <c r="BF2001" s="87"/>
      <c r="BG2001" s="82" t="s">
        <v>4888</v>
      </c>
      <c r="BH2001" s="82" t="s">
        <v>9005</v>
      </c>
      <c r="BI2001" s="82"/>
      <c r="BJ2001" s="82"/>
      <c r="BK2001" s="82"/>
      <c r="BL2001" s="86">
        <v>867876416.75</v>
      </c>
      <c r="BM2001" s="82">
        <v>10.8847</v>
      </c>
      <c r="BN2001" s="82" t="s">
        <v>4964</v>
      </c>
      <c r="BO2001" s="82"/>
      <c r="BP2001" s="88"/>
      <c r="BQ2001" s="88"/>
      <c r="BR2001" s="88"/>
      <c r="BS2001" s="82"/>
      <c r="BT2001" s="85"/>
    </row>
    <row r="2002" spans="1:72" hidden="1">
      <c r="A2002" s="82" t="s">
        <v>5187</v>
      </c>
      <c r="B2002" s="82" t="s">
        <v>9487</v>
      </c>
      <c r="C2002" s="82" t="s">
        <v>1365</v>
      </c>
      <c r="D2002" s="82" t="s">
        <v>5361</v>
      </c>
      <c r="E2002" s="82" t="s">
        <v>8373</v>
      </c>
      <c r="F2002" s="82" t="s">
        <v>4978</v>
      </c>
      <c r="G2002" s="83"/>
      <c r="H2002" s="84">
        <v>56950</v>
      </c>
      <c r="I2002" s="85"/>
      <c r="J2002" s="82">
        <v>838.45</v>
      </c>
      <c r="K2002" s="86">
        <v>0</v>
      </c>
      <c r="L2002" s="82"/>
      <c r="M2002" s="82"/>
      <c r="N2002" s="82"/>
      <c r="O2002" s="82"/>
      <c r="P2002" s="82" t="s">
        <v>4960</v>
      </c>
      <c r="Q2002" s="86"/>
      <c r="R2002" s="82">
        <v>0</v>
      </c>
      <c r="S2002" s="86">
        <v>569500</v>
      </c>
      <c r="T2002" s="83">
        <v>45777</v>
      </c>
      <c r="U2002" s="82">
        <v>100</v>
      </c>
      <c r="V2002" s="82">
        <v>6635</v>
      </c>
      <c r="W2002" s="82" t="s">
        <v>4961</v>
      </c>
      <c r="X2002" s="82">
        <v>1319.0350000000001</v>
      </c>
      <c r="Y2002" s="86">
        <v>75119043.25</v>
      </c>
      <c r="Z2002" s="86"/>
      <c r="AA2002" s="82">
        <v>837.3</v>
      </c>
      <c r="AB2002" s="86">
        <v>0.14000000000000001</v>
      </c>
      <c r="AC2002" s="86">
        <v>47749727.5</v>
      </c>
      <c r="AD2002" s="86">
        <v>47749727.5</v>
      </c>
      <c r="AE2002" s="86">
        <v>0</v>
      </c>
      <c r="AF2002" s="86">
        <v>-27369315.75</v>
      </c>
      <c r="AG2002" s="86">
        <v>-27434808.25</v>
      </c>
      <c r="AH2002" s="86">
        <v>65492.5</v>
      </c>
      <c r="AI2002" s="86"/>
      <c r="AJ2002" s="86">
        <v>7973350286.0699997</v>
      </c>
      <c r="AK2002" s="82">
        <v>0.59889999999999999</v>
      </c>
      <c r="AL2002" s="82" t="s">
        <v>8470</v>
      </c>
      <c r="AM2002" s="82" t="s">
        <v>488</v>
      </c>
      <c r="AN2002" s="82">
        <v>7072</v>
      </c>
      <c r="AO2002" s="82" t="s">
        <v>4962</v>
      </c>
      <c r="AP2002" s="82"/>
      <c r="AQ2002" s="83">
        <v>45470</v>
      </c>
      <c r="AR2002" s="83"/>
      <c r="AS2002" s="82">
        <v>0</v>
      </c>
      <c r="AT2002" s="82"/>
      <c r="AU2002" s="83">
        <v>45777</v>
      </c>
      <c r="AV2002" s="82" t="s">
        <v>4979</v>
      </c>
      <c r="AW2002" s="82">
        <v>10</v>
      </c>
      <c r="AX2002" s="83"/>
      <c r="AY2002" s="82" t="s">
        <v>4963</v>
      </c>
      <c r="AZ2002" s="82">
        <v>1</v>
      </c>
      <c r="BA2002" s="82"/>
      <c r="BB2002" s="82"/>
      <c r="BC2002" s="87"/>
      <c r="BD2002" s="87"/>
      <c r="BE2002" s="87"/>
      <c r="BF2002" s="87"/>
      <c r="BG2002" s="82" t="s">
        <v>4888</v>
      </c>
      <c r="BH2002" s="82" t="s">
        <v>9005</v>
      </c>
      <c r="BI2002" s="82"/>
      <c r="BJ2002" s="82"/>
      <c r="BK2002" s="82"/>
      <c r="BL2002" s="86">
        <v>47749727.5</v>
      </c>
      <c r="BM2002" s="82">
        <v>0.59889999999999999</v>
      </c>
      <c r="BN2002" s="82" t="s">
        <v>4964</v>
      </c>
      <c r="BO2002" s="82"/>
      <c r="BP2002" s="88"/>
      <c r="BQ2002" s="88"/>
      <c r="BR2002" s="88"/>
      <c r="BS2002" s="82"/>
      <c r="BT2002" s="85"/>
    </row>
    <row r="2003" spans="1:72" hidden="1">
      <c r="A2003" s="82" t="s">
        <v>5187</v>
      </c>
      <c r="B2003" s="82" t="s">
        <v>9487</v>
      </c>
      <c r="C2003" s="82" t="s">
        <v>1375</v>
      </c>
      <c r="D2003" s="82" t="s">
        <v>3361</v>
      </c>
      <c r="E2003" s="82" t="s">
        <v>8332</v>
      </c>
      <c r="F2003" s="82" t="s">
        <v>4978</v>
      </c>
      <c r="G2003" s="83"/>
      <c r="H2003" s="84">
        <v>306108</v>
      </c>
      <c r="I2003" s="85"/>
      <c r="J2003" s="82">
        <v>1498.9</v>
      </c>
      <c r="K2003" s="86">
        <v>0</v>
      </c>
      <c r="L2003" s="82"/>
      <c r="M2003" s="82"/>
      <c r="N2003" s="82"/>
      <c r="O2003" s="82"/>
      <c r="P2003" s="82" t="s">
        <v>4981</v>
      </c>
      <c r="Q2003" s="86"/>
      <c r="R2003" s="82">
        <v>0</v>
      </c>
      <c r="S2003" s="86">
        <v>1530540</v>
      </c>
      <c r="T2003" s="83">
        <v>45777</v>
      </c>
      <c r="U2003" s="82">
        <v>100</v>
      </c>
      <c r="V2003" s="82">
        <v>6637</v>
      </c>
      <c r="W2003" s="82" t="s">
        <v>4961</v>
      </c>
      <c r="X2003" s="82">
        <v>976.3252</v>
      </c>
      <c r="Y2003" s="86">
        <v>298860954.98000002</v>
      </c>
      <c r="Z2003" s="86"/>
      <c r="AA2003" s="82">
        <v>1497.4</v>
      </c>
      <c r="AB2003" s="86">
        <v>0.1</v>
      </c>
      <c r="AC2003" s="86">
        <v>458825281.19999999</v>
      </c>
      <c r="AD2003" s="86">
        <v>458825281.19999999</v>
      </c>
      <c r="AE2003" s="86">
        <v>0</v>
      </c>
      <c r="AF2003" s="86">
        <v>159964326.22</v>
      </c>
      <c r="AG2003" s="86">
        <v>159505164.22</v>
      </c>
      <c r="AH2003" s="86">
        <v>459162</v>
      </c>
      <c r="AI2003" s="86"/>
      <c r="AJ2003" s="86">
        <v>7973350286.0699997</v>
      </c>
      <c r="AK2003" s="82">
        <v>5.7545000000000002</v>
      </c>
      <c r="AL2003" s="82" t="s">
        <v>8333</v>
      </c>
      <c r="AM2003" s="82" t="s">
        <v>488</v>
      </c>
      <c r="AN2003" s="82">
        <v>7079</v>
      </c>
      <c r="AO2003" s="82" t="s">
        <v>4982</v>
      </c>
      <c r="AP2003" s="82"/>
      <c r="AQ2003" s="83">
        <v>45593</v>
      </c>
      <c r="AR2003" s="83"/>
      <c r="AS2003" s="82">
        <v>0</v>
      </c>
      <c r="AT2003" s="82"/>
      <c r="AU2003" s="83">
        <v>45777</v>
      </c>
      <c r="AV2003" s="82" t="s">
        <v>4979</v>
      </c>
      <c r="AW2003" s="82">
        <v>5</v>
      </c>
      <c r="AX2003" s="83"/>
      <c r="AY2003" s="82" t="s">
        <v>4963</v>
      </c>
      <c r="AZ2003" s="82">
        <v>1</v>
      </c>
      <c r="BA2003" s="82"/>
      <c r="BB2003" s="82"/>
      <c r="BC2003" s="87"/>
      <c r="BD2003" s="87"/>
      <c r="BE2003" s="87"/>
      <c r="BF2003" s="87"/>
      <c r="BG2003" s="82" t="s">
        <v>4888</v>
      </c>
      <c r="BH2003" s="82" t="s">
        <v>9005</v>
      </c>
      <c r="BI2003" s="82"/>
      <c r="BJ2003" s="82"/>
      <c r="BK2003" s="82"/>
      <c r="BL2003" s="86">
        <v>458825281.19999999</v>
      </c>
      <c r="BM2003" s="82">
        <v>5.7545000000000002</v>
      </c>
      <c r="BN2003" s="82" t="s">
        <v>4983</v>
      </c>
      <c r="BO2003" s="82"/>
      <c r="BP2003" s="88"/>
      <c r="BQ2003" s="88"/>
      <c r="BR2003" s="88"/>
      <c r="BS2003" s="82"/>
      <c r="BT2003" s="85"/>
    </row>
    <row r="2004" spans="1:72" hidden="1">
      <c r="A2004" s="82" t="s">
        <v>5187</v>
      </c>
      <c r="B2004" s="82" t="s">
        <v>9487</v>
      </c>
      <c r="C2004" s="82" t="s">
        <v>1431</v>
      </c>
      <c r="D2004" s="82" t="s">
        <v>3362</v>
      </c>
      <c r="E2004" s="82" t="s">
        <v>8471</v>
      </c>
      <c r="F2004" s="82" t="s">
        <v>4978</v>
      </c>
      <c r="G2004" s="83"/>
      <c r="H2004" s="84">
        <v>794253</v>
      </c>
      <c r="I2004" s="85"/>
      <c r="J2004" s="82">
        <v>425.3</v>
      </c>
      <c r="K2004" s="86">
        <v>0</v>
      </c>
      <c r="L2004" s="82"/>
      <c r="M2004" s="82"/>
      <c r="N2004" s="82"/>
      <c r="O2004" s="82"/>
      <c r="P2004" s="82" t="s">
        <v>8329</v>
      </c>
      <c r="Q2004" s="86"/>
      <c r="R2004" s="82">
        <v>0</v>
      </c>
      <c r="S2004" s="86">
        <v>794253</v>
      </c>
      <c r="T2004" s="83">
        <v>45777</v>
      </c>
      <c r="U2004" s="82">
        <v>100</v>
      </c>
      <c r="V2004" s="82">
        <v>6614</v>
      </c>
      <c r="W2004" s="82" t="s">
        <v>4961</v>
      </c>
      <c r="X2004" s="82">
        <v>261.07319999999999</v>
      </c>
      <c r="Y2004" s="86">
        <v>207358184.91999999</v>
      </c>
      <c r="Z2004" s="86"/>
      <c r="AA2004" s="82">
        <v>425.9</v>
      </c>
      <c r="AB2004" s="86">
        <v>-0.14000000000000001</v>
      </c>
      <c r="AC2004" s="86">
        <v>337795800.89999998</v>
      </c>
      <c r="AD2004" s="86">
        <v>337795800.89999998</v>
      </c>
      <c r="AE2004" s="86">
        <v>0</v>
      </c>
      <c r="AF2004" s="86">
        <v>130437615.98</v>
      </c>
      <c r="AG2004" s="86">
        <v>130914167.78</v>
      </c>
      <c r="AH2004" s="86">
        <v>-476551.8</v>
      </c>
      <c r="AI2004" s="86"/>
      <c r="AJ2004" s="86">
        <v>7973350286.0699997</v>
      </c>
      <c r="AK2004" s="82">
        <v>4.2366000000000001</v>
      </c>
      <c r="AL2004" s="82" t="s">
        <v>8472</v>
      </c>
      <c r="AM2004" s="82" t="s">
        <v>488</v>
      </c>
      <c r="AN2004" s="82">
        <v>7110</v>
      </c>
      <c r="AO2004" s="82" t="s">
        <v>8329</v>
      </c>
      <c r="AP2004" s="82"/>
      <c r="AQ2004" s="83">
        <v>45699</v>
      </c>
      <c r="AR2004" s="83"/>
      <c r="AS2004" s="82">
        <v>0</v>
      </c>
      <c r="AT2004" s="82"/>
      <c r="AU2004" s="83">
        <v>45777</v>
      </c>
      <c r="AV2004" s="82" t="s">
        <v>4979</v>
      </c>
      <c r="AW2004" s="82">
        <v>1</v>
      </c>
      <c r="AX2004" s="83"/>
      <c r="AY2004" s="82" t="s">
        <v>4963</v>
      </c>
      <c r="AZ2004" s="82">
        <v>1</v>
      </c>
      <c r="BA2004" s="82"/>
      <c r="BB2004" s="82"/>
      <c r="BC2004" s="87"/>
      <c r="BD2004" s="87"/>
      <c r="BE2004" s="87"/>
      <c r="BF2004" s="87"/>
      <c r="BG2004" s="82" t="s">
        <v>4888</v>
      </c>
      <c r="BH2004" s="82" t="s">
        <v>9005</v>
      </c>
      <c r="BI2004" s="82"/>
      <c r="BJ2004" s="82"/>
      <c r="BK2004" s="82"/>
      <c r="BL2004" s="86">
        <v>337795800.89999998</v>
      </c>
      <c r="BM2004" s="82">
        <v>4.2366000000000001</v>
      </c>
      <c r="BN2004" s="82" t="s">
        <v>4980</v>
      </c>
      <c r="BO2004" s="82"/>
      <c r="BP2004" s="88"/>
      <c r="BQ2004" s="88"/>
      <c r="BR2004" s="88"/>
      <c r="BS2004" s="82"/>
      <c r="BT2004" s="85"/>
    </row>
    <row r="2005" spans="1:72" hidden="1">
      <c r="A2005" s="82" t="s">
        <v>5187</v>
      </c>
      <c r="B2005" s="82" t="s">
        <v>9487</v>
      </c>
      <c r="C2005" s="82" t="s">
        <v>1639</v>
      </c>
      <c r="D2005" s="82" t="s">
        <v>8479</v>
      </c>
      <c r="E2005" s="82" t="s">
        <v>8277</v>
      </c>
      <c r="F2005" s="82" t="s">
        <v>4978</v>
      </c>
      <c r="G2005" s="83"/>
      <c r="H2005" s="84">
        <v>126080</v>
      </c>
      <c r="I2005" s="85"/>
      <c r="J2005" s="82">
        <v>2205.8000000000002</v>
      </c>
      <c r="K2005" s="86">
        <v>0</v>
      </c>
      <c r="L2005" s="82"/>
      <c r="M2005" s="82"/>
      <c r="N2005" s="82"/>
      <c r="O2005" s="82"/>
      <c r="P2005" s="82" t="s">
        <v>4960</v>
      </c>
      <c r="Q2005" s="86"/>
      <c r="R2005" s="82">
        <v>0</v>
      </c>
      <c r="S2005" s="86">
        <v>630400</v>
      </c>
      <c r="T2005" s="83">
        <v>45777</v>
      </c>
      <c r="U2005" s="82">
        <v>100</v>
      </c>
      <c r="V2005" s="82">
        <v>6665</v>
      </c>
      <c r="W2005" s="82" t="s">
        <v>4961</v>
      </c>
      <c r="X2005" s="82">
        <v>1382.8688999999999</v>
      </c>
      <c r="Y2005" s="86">
        <v>174352110.78</v>
      </c>
      <c r="Z2005" s="86"/>
      <c r="AA2005" s="82">
        <v>2205.35</v>
      </c>
      <c r="AB2005" s="86">
        <v>0.02</v>
      </c>
      <c r="AC2005" s="86">
        <v>278107264</v>
      </c>
      <c r="AD2005" s="86">
        <v>278107264</v>
      </c>
      <c r="AE2005" s="86">
        <v>0</v>
      </c>
      <c r="AF2005" s="86">
        <v>103755153.22</v>
      </c>
      <c r="AG2005" s="86">
        <v>103698417.22</v>
      </c>
      <c r="AH2005" s="86">
        <v>56736</v>
      </c>
      <c r="AI2005" s="86"/>
      <c r="AJ2005" s="86">
        <v>7973350286.0699997</v>
      </c>
      <c r="AK2005" s="82">
        <v>3.488</v>
      </c>
      <c r="AL2005" s="82" t="s">
        <v>8480</v>
      </c>
      <c r="AM2005" s="82" t="s">
        <v>488</v>
      </c>
      <c r="AN2005" s="82">
        <v>7263</v>
      </c>
      <c r="AO2005" s="82" t="s">
        <v>4962</v>
      </c>
      <c r="AP2005" s="82"/>
      <c r="AQ2005" s="83">
        <v>45491</v>
      </c>
      <c r="AR2005" s="83"/>
      <c r="AS2005" s="82">
        <v>0</v>
      </c>
      <c r="AT2005" s="82"/>
      <c r="AU2005" s="83">
        <v>45777</v>
      </c>
      <c r="AV2005" s="82" t="s">
        <v>4979</v>
      </c>
      <c r="AW2005" s="82">
        <v>5</v>
      </c>
      <c r="AX2005" s="83"/>
      <c r="AY2005" s="82" t="s">
        <v>4963</v>
      </c>
      <c r="AZ2005" s="82">
        <v>1</v>
      </c>
      <c r="BA2005" s="82"/>
      <c r="BB2005" s="82"/>
      <c r="BC2005" s="87"/>
      <c r="BD2005" s="87"/>
      <c r="BE2005" s="87"/>
      <c r="BF2005" s="87"/>
      <c r="BG2005" s="82" t="s">
        <v>4888</v>
      </c>
      <c r="BH2005" s="82" t="s">
        <v>9005</v>
      </c>
      <c r="BI2005" s="82"/>
      <c r="BJ2005" s="82"/>
      <c r="BK2005" s="82"/>
      <c r="BL2005" s="86">
        <v>278107264</v>
      </c>
      <c r="BM2005" s="82">
        <v>3.488</v>
      </c>
      <c r="BN2005" s="82" t="s">
        <v>4964</v>
      </c>
      <c r="BO2005" s="82"/>
      <c r="BP2005" s="88"/>
      <c r="BQ2005" s="88"/>
      <c r="BR2005" s="88"/>
      <c r="BS2005" s="82"/>
      <c r="BT2005" s="85"/>
    </row>
    <row r="2006" spans="1:72" hidden="1">
      <c r="A2006" s="82" t="s">
        <v>5187</v>
      </c>
      <c r="B2006" s="82" t="s">
        <v>9487</v>
      </c>
      <c r="C2006" s="82" t="s">
        <v>1738</v>
      </c>
      <c r="D2006" s="82" t="s">
        <v>5266</v>
      </c>
      <c r="E2006" s="82" t="s">
        <v>8378</v>
      </c>
      <c r="F2006" s="82" t="s">
        <v>4978</v>
      </c>
      <c r="G2006" s="83"/>
      <c r="H2006" s="84">
        <v>100258</v>
      </c>
      <c r="I2006" s="85"/>
      <c r="J2006" s="82">
        <v>3340.55</v>
      </c>
      <c r="K2006" s="86">
        <v>0</v>
      </c>
      <c r="L2006" s="82"/>
      <c r="M2006" s="82"/>
      <c r="N2006" s="82"/>
      <c r="O2006" s="82"/>
      <c r="P2006" s="82" t="s">
        <v>4987</v>
      </c>
      <c r="Q2006" s="86"/>
      <c r="R2006" s="82">
        <v>0</v>
      </c>
      <c r="S2006" s="86">
        <v>200516</v>
      </c>
      <c r="T2006" s="83">
        <v>45777</v>
      </c>
      <c r="U2006" s="82">
        <v>100</v>
      </c>
      <c r="V2006" s="82">
        <v>6671</v>
      </c>
      <c r="W2006" s="82" t="s">
        <v>4961</v>
      </c>
      <c r="X2006" s="82">
        <v>1421.0809999999999</v>
      </c>
      <c r="Y2006" s="86">
        <v>142474740.00999999</v>
      </c>
      <c r="Z2006" s="86"/>
      <c r="AA2006" s="82">
        <v>3324.45</v>
      </c>
      <c r="AB2006" s="86">
        <v>0.48</v>
      </c>
      <c r="AC2006" s="86">
        <v>334916861.89999998</v>
      </c>
      <c r="AD2006" s="86">
        <v>334916861.89999998</v>
      </c>
      <c r="AE2006" s="86">
        <v>0</v>
      </c>
      <c r="AF2006" s="86">
        <v>192442121.88999999</v>
      </c>
      <c r="AG2006" s="86">
        <v>190827968.09</v>
      </c>
      <c r="AH2006" s="86">
        <v>1614153.8</v>
      </c>
      <c r="AI2006" s="86"/>
      <c r="AJ2006" s="86">
        <v>7973350286.0699997</v>
      </c>
      <c r="AK2006" s="82">
        <v>4.2004999999999999</v>
      </c>
      <c r="AL2006" s="82" t="s">
        <v>8481</v>
      </c>
      <c r="AM2006" s="82" t="s">
        <v>488</v>
      </c>
      <c r="AN2006" s="82">
        <v>7306</v>
      </c>
      <c r="AO2006" s="82" t="s">
        <v>4988</v>
      </c>
      <c r="AP2006" s="82"/>
      <c r="AQ2006" s="83">
        <v>45462</v>
      </c>
      <c r="AR2006" s="83"/>
      <c r="AS2006" s="82">
        <v>0</v>
      </c>
      <c r="AT2006" s="82"/>
      <c r="AU2006" s="83">
        <v>45777</v>
      </c>
      <c r="AV2006" s="82" t="s">
        <v>4979</v>
      </c>
      <c r="AW2006" s="82">
        <v>2</v>
      </c>
      <c r="AX2006" s="83"/>
      <c r="AY2006" s="82" t="s">
        <v>4963</v>
      </c>
      <c r="AZ2006" s="82">
        <v>1</v>
      </c>
      <c r="BA2006" s="82"/>
      <c r="BB2006" s="82"/>
      <c r="BC2006" s="87"/>
      <c r="BD2006" s="87"/>
      <c r="BE2006" s="87"/>
      <c r="BF2006" s="87"/>
      <c r="BG2006" s="82" t="s">
        <v>4888</v>
      </c>
      <c r="BH2006" s="82" t="s">
        <v>9005</v>
      </c>
      <c r="BI2006" s="82"/>
      <c r="BJ2006" s="82"/>
      <c r="BK2006" s="82"/>
      <c r="BL2006" s="86">
        <v>334916861.89999998</v>
      </c>
      <c r="BM2006" s="82">
        <v>4.2004999999999999</v>
      </c>
      <c r="BN2006" s="82" t="s">
        <v>4988</v>
      </c>
      <c r="BO2006" s="82"/>
      <c r="BP2006" s="88"/>
      <c r="BQ2006" s="88"/>
      <c r="BR2006" s="88"/>
      <c r="BS2006" s="82"/>
      <c r="BT2006" s="85"/>
    </row>
    <row r="2007" spans="1:72" hidden="1">
      <c r="A2007" s="82" t="s">
        <v>5187</v>
      </c>
      <c r="B2007" s="82" t="s">
        <v>9487</v>
      </c>
      <c r="C2007" s="82" t="s">
        <v>1761</v>
      </c>
      <c r="D2007" s="82" t="s">
        <v>5302</v>
      </c>
      <c r="E2007" s="82" t="s">
        <v>8336</v>
      </c>
      <c r="F2007" s="82" t="s">
        <v>4978</v>
      </c>
      <c r="G2007" s="83"/>
      <c r="H2007" s="84">
        <v>75579</v>
      </c>
      <c r="I2007" s="85"/>
      <c r="J2007" s="82">
        <v>2925.2</v>
      </c>
      <c r="K2007" s="86">
        <v>0</v>
      </c>
      <c r="L2007" s="82"/>
      <c r="M2007" s="82"/>
      <c r="N2007" s="82"/>
      <c r="O2007" s="82"/>
      <c r="P2007" s="82" t="s">
        <v>8337</v>
      </c>
      <c r="Q2007" s="86"/>
      <c r="R2007" s="82">
        <v>0</v>
      </c>
      <c r="S2007" s="86">
        <v>377895</v>
      </c>
      <c r="T2007" s="83">
        <v>45777</v>
      </c>
      <c r="U2007" s="82">
        <v>100</v>
      </c>
      <c r="V2007" s="82">
        <v>6678</v>
      </c>
      <c r="W2007" s="82" t="s">
        <v>4961</v>
      </c>
      <c r="X2007" s="82">
        <v>1129.5979</v>
      </c>
      <c r="Y2007" s="86">
        <v>85373877.959999993</v>
      </c>
      <c r="Z2007" s="86"/>
      <c r="AA2007" s="82">
        <v>2909.2</v>
      </c>
      <c r="AB2007" s="86">
        <v>0.55000000000000004</v>
      </c>
      <c r="AC2007" s="86">
        <v>221083690.80000001</v>
      </c>
      <c r="AD2007" s="86">
        <v>221083690.80000001</v>
      </c>
      <c r="AE2007" s="86">
        <v>0</v>
      </c>
      <c r="AF2007" s="86">
        <v>135709812.84</v>
      </c>
      <c r="AG2007" s="86">
        <v>134500548.84</v>
      </c>
      <c r="AH2007" s="86">
        <v>1209264</v>
      </c>
      <c r="AI2007" s="86"/>
      <c r="AJ2007" s="86">
        <v>7973350286.0699997</v>
      </c>
      <c r="AK2007" s="82">
        <v>2.7728000000000002</v>
      </c>
      <c r="AL2007" s="82" t="s">
        <v>8338</v>
      </c>
      <c r="AM2007" s="82" t="s">
        <v>488</v>
      </c>
      <c r="AN2007" s="82">
        <v>7362</v>
      </c>
      <c r="AO2007" s="82" t="s">
        <v>8339</v>
      </c>
      <c r="AP2007" s="82"/>
      <c r="AQ2007" s="83">
        <v>45477</v>
      </c>
      <c r="AR2007" s="83"/>
      <c r="AS2007" s="82">
        <v>0</v>
      </c>
      <c r="AT2007" s="82"/>
      <c r="AU2007" s="83">
        <v>45777</v>
      </c>
      <c r="AV2007" s="82" t="s">
        <v>4979</v>
      </c>
      <c r="AW2007" s="82">
        <v>5</v>
      </c>
      <c r="AX2007" s="83"/>
      <c r="AY2007" s="82" t="s">
        <v>4963</v>
      </c>
      <c r="AZ2007" s="82">
        <v>1</v>
      </c>
      <c r="BA2007" s="82"/>
      <c r="BB2007" s="82"/>
      <c r="BC2007" s="87"/>
      <c r="BD2007" s="87"/>
      <c r="BE2007" s="87"/>
      <c r="BF2007" s="87"/>
      <c r="BG2007" s="82" t="s">
        <v>4888</v>
      </c>
      <c r="BH2007" s="82" t="s">
        <v>9005</v>
      </c>
      <c r="BI2007" s="82"/>
      <c r="BJ2007" s="82"/>
      <c r="BK2007" s="82"/>
      <c r="BL2007" s="86">
        <v>221083690.80000001</v>
      </c>
      <c r="BM2007" s="82">
        <v>2.7728000000000002</v>
      </c>
      <c r="BN2007" s="82" t="s">
        <v>4984</v>
      </c>
      <c r="BO2007" s="82"/>
      <c r="BP2007" s="88"/>
      <c r="BQ2007" s="88"/>
      <c r="BR2007" s="88"/>
      <c r="BS2007" s="82"/>
      <c r="BT2007" s="85"/>
    </row>
    <row r="2008" spans="1:72" hidden="1">
      <c r="A2008" s="82" t="s">
        <v>5187</v>
      </c>
      <c r="B2008" s="82" t="s">
        <v>9487</v>
      </c>
      <c r="C2008" s="82" t="s">
        <v>1835</v>
      </c>
      <c r="D2008" s="82" t="s">
        <v>5274</v>
      </c>
      <c r="E2008" s="82" t="s">
        <v>8549</v>
      </c>
      <c r="F2008" s="82" t="s">
        <v>4978</v>
      </c>
      <c r="G2008" s="83"/>
      <c r="H2008" s="84">
        <v>11264</v>
      </c>
      <c r="I2008" s="85"/>
      <c r="J2008" s="82">
        <v>12260.55</v>
      </c>
      <c r="K2008" s="86">
        <v>0</v>
      </c>
      <c r="L2008" s="82"/>
      <c r="M2008" s="82"/>
      <c r="N2008" s="82"/>
      <c r="O2008" s="82"/>
      <c r="P2008" s="82" t="s">
        <v>8337</v>
      </c>
      <c r="Q2008" s="86"/>
      <c r="R2008" s="82">
        <v>0</v>
      </c>
      <c r="S2008" s="86">
        <v>56320</v>
      </c>
      <c r="T2008" s="83">
        <v>45777</v>
      </c>
      <c r="U2008" s="82">
        <v>100</v>
      </c>
      <c r="V2008" s="82">
        <v>6683</v>
      </c>
      <c r="W2008" s="82" t="s">
        <v>4961</v>
      </c>
      <c r="X2008" s="82">
        <v>6761.3005000000003</v>
      </c>
      <c r="Y2008" s="86">
        <v>76159289.340000004</v>
      </c>
      <c r="Z2008" s="86"/>
      <c r="AA2008" s="82">
        <v>11847.05</v>
      </c>
      <c r="AB2008" s="86">
        <v>3.49</v>
      </c>
      <c r="AC2008" s="86">
        <v>138102835.19999999</v>
      </c>
      <c r="AD2008" s="86">
        <v>138102835.19999999</v>
      </c>
      <c r="AE2008" s="86">
        <v>0</v>
      </c>
      <c r="AF2008" s="86">
        <v>61943545.859999999</v>
      </c>
      <c r="AG2008" s="86">
        <v>57285881.859999999</v>
      </c>
      <c r="AH2008" s="86">
        <v>4657664</v>
      </c>
      <c r="AI2008" s="86"/>
      <c r="AJ2008" s="86">
        <v>7973350286.0699997</v>
      </c>
      <c r="AK2008" s="82">
        <v>1.7321</v>
      </c>
      <c r="AL2008" s="82" t="s">
        <v>8550</v>
      </c>
      <c r="AM2008" s="82" t="s">
        <v>488</v>
      </c>
      <c r="AN2008" s="82">
        <v>7395</v>
      </c>
      <c r="AO2008" s="82" t="s">
        <v>8339</v>
      </c>
      <c r="AP2008" s="82"/>
      <c r="AQ2008" s="83">
        <v>45505</v>
      </c>
      <c r="AR2008" s="83"/>
      <c r="AS2008" s="82">
        <v>0</v>
      </c>
      <c r="AT2008" s="82"/>
      <c r="AU2008" s="83">
        <v>45777</v>
      </c>
      <c r="AV2008" s="82" t="s">
        <v>4979</v>
      </c>
      <c r="AW2008" s="82">
        <v>5</v>
      </c>
      <c r="AX2008" s="83"/>
      <c r="AY2008" s="82" t="s">
        <v>4963</v>
      </c>
      <c r="AZ2008" s="82">
        <v>1</v>
      </c>
      <c r="BA2008" s="82"/>
      <c r="BB2008" s="82"/>
      <c r="BC2008" s="87"/>
      <c r="BD2008" s="87"/>
      <c r="BE2008" s="87"/>
      <c r="BF2008" s="87"/>
      <c r="BG2008" s="82" t="s">
        <v>4888</v>
      </c>
      <c r="BH2008" s="82" t="s">
        <v>9005</v>
      </c>
      <c r="BI2008" s="82"/>
      <c r="BJ2008" s="82"/>
      <c r="BK2008" s="82"/>
      <c r="BL2008" s="86">
        <v>138102835.19999999</v>
      </c>
      <c r="BM2008" s="82">
        <v>1.7321</v>
      </c>
      <c r="BN2008" s="82" t="s">
        <v>4984</v>
      </c>
      <c r="BO2008" s="82"/>
      <c r="BP2008" s="88"/>
      <c r="BQ2008" s="88"/>
      <c r="BR2008" s="88"/>
      <c r="BS2008" s="82"/>
      <c r="BT2008" s="85"/>
    </row>
    <row r="2009" spans="1:72" hidden="1">
      <c r="A2009" s="82" t="s">
        <v>5187</v>
      </c>
      <c r="B2009" s="82" t="s">
        <v>9487</v>
      </c>
      <c r="C2009" s="82" t="s">
        <v>2042</v>
      </c>
      <c r="D2009" s="82" t="s">
        <v>5300</v>
      </c>
      <c r="E2009" s="82" t="s">
        <v>8340</v>
      </c>
      <c r="F2009" s="82" t="s">
        <v>4978</v>
      </c>
      <c r="G2009" s="83"/>
      <c r="H2009" s="84">
        <v>30821</v>
      </c>
      <c r="I2009" s="85"/>
      <c r="J2009" s="82">
        <v>2385.4499999999998</v>
      </c>
      <c r="K2009" s="86">
        <v>0</v>
      </c>
      <c r="L2009" s="82"/>
      <c r="M2009" s="82"/>
      <c r="N2009" s="82"/>
      <c r="O2009" s="82"/>
      <c r="P2009" s="82" t="s">
        <v>4985</v>
      </c>
      <c r="Q2009" s="86"/>
      <c r="R2009" s="82">
        <v>0</v>
      </c>
      <c r="S2009" s="86">
        <v>30821</v>
      </c>
      <c r="T2009" s="83">
        <v>45777</v>
      </c>
      <c r="U2009" s="82">
        <v>100</v>
      </c>
      <c r="V2009" s="82">
        <v>165364</v>
      </c>
      <c r="W2009" s="82" t="s">
        <v>4961</v>
      </c>
      <c r="X2009" s="82">
        <v>1682.7598</v>
      </c>
      <c r="Y2009" s="86">
        <v>51864338.270000003</v>
      </c>
      <c r="Z2009" s="86"/>
      <c r="AA2009" s="82">
        <v>2387.4499999999998</v>
      </c>
      <c r="AB2009" s="86">
        <v>-0.08</v>
      </c>
      <c r="AC2009" s="86">
        <v>73521954.450000003</v>
      </c>
      <c r="AD2009" s="86">
        <v>73521954.450000003</v>
      </c>
      <c r="AE2009" s="86">
        <v>0</v>
      </c>
      <c r="AF2009" s="86">
        <v>21657616.18</v>
      </c>
      <c r="AG2009" s="86">
        <v>21719258.18</v>
      </c>
      <c r="AH2009" s="86">
        <v>-61642</v>
      </c>
      <c r="AI2009" s="86"/>
      <c r="AJ2009" s="86">
        <v>7973350286.0699997</v>
      </c>
      <c r="AK2009" s="82">
        <v>0.92210000000000003</v>
      </c>
      <c r="AL2009" s="82" t="s">
        <v>8341</v>
      </c>
      <c r="AM2009" s="82" t="s">
        <v>488</v>
      </c>
      <c r="AN2009" s="82">
        <v>7530</v>
      </c>
      <c r="AO2009" s="82" t="s">
        <v>4986</v>
      </c>
      <c r="AP2009" s="82"/>
      <c r="AQ2009" s="83">
        <v>45694</v>
      </c>
      <c r="AR2009" s="83"/>
      <c r="AS2009" s="82">
        <v>0</v>
      </c>
      <c r="AT2009" s="82"/>
      <c r="AU2009" s="83">
        <v>45777</v>
      </c>
      <c r="AV2009" s="82" t="s">
        <v>4979</v>
      </c>
      <c r="AW2009" s="82">
        <v>1</v>
      </c>
      <c r="AX2009" s="83"/>
      <c r="AY2009" s="82" t="s">
        <v>4963</v>
      </c>
      <c r="AZ2009" s="82">
        <v>1</v>
      </c>
      <c r="BA2009" s="82"/>
      <c r="BB2009" s="82"/>
      <c r="BC2009" s="87"/>
      <c r="BD2009" s="87"/>
      <c r="BE2009" s="87"/>
      <c r="BF2009" s="87"/>
      <c r="BG2009" s="82" t="s">
        <v>4888</v>
      </c>
      <c r="BH2009" s="82" t="s">
        <v>9005</v>
      </c>
      <c r="BI2009" s="82"/>
      <c r="BJ2009" s="82"/>
      <c r="BK2009" s="82"/>
      <c r="BL2009" s="86">
        <v>73521954.450000003</v>
      </c>
      <c r="BM2009" s="82">
        <v>0.92210000000000003</v>
      </c>
      <c r="BN2009" s="82" t="s">
        <v>4980</v>
      </c>
      <c r="BO2009" s="82"/>
      <c r="BP2009" s="88"/>
      <c r="BQ2009" s="88"/>
      <c r="BR2009" s="88"/>
      <c r="BS2009" s="82"/>
      <c r="BT2009" s="85"/>
    </row>
    <row r="2010" spans="1:72" hidden="1">
      <c r="A2010" s="82" t="s">
        <v>5187</v>
      </c>
      <c r="B2010" s="82" t="s">
        <v>9487</v>
      </c>
      <c r="C2010" s="82" t="s">
        <v>2110</v>
      </c>
      <c r="D2010" s="82" t="s">
        <v>5282</v>
      </c>
      <c r="E2010" s="82" t="s">
        <v>8307</v>
      </c>
      <c r="F2010" s="82" t="s">
        <v>4978</v>
      </c>
      <c r="G2010" s="83"/>
      <c r="H2010" s="84">
        <v>407408</v>
      </c>
      <c r="I2010" s="85"/>
      <c r="J2010" s="82">
        <v>354.5</v>
      </c>
      <c r="K2010" s="86">
        <v>0</v>
      </c>
      <c r="L2010" s="82"/>
      <c r="M2010" s="82"/>
      <c r="N2010" s="82"/>
      <c r="O2010" s="82"/>
      <c r="P2010" s="82" t="s">
        <v>8308</v>
      </c>
      <c r="Q2010" s="86"/>
      <c r="R2010" s="82">
        <v>0</v>
      </c>
      <c r="S2010" s="86">
        <v>4074080</v>
      </c>
      <c r="T2010" s="83">
        <v>45777</v>
      </c>
      <c r="U2010" s="82">
        <v>100</v>
      </c>
      <c r="V2010" s="82">
        <v>6702</v>
      </c>
      <c r="W2010" s="82" t="s">
        <v>4961</v>
      </c>
      <c r="X2010" s="82">
        <v>142.10069999999999</v>
      </c>
      <c r="Y2010" s="86">
        <v>57892942.890000001</v>
      </c>
      <c r="Z2010" s="86"/>
      <c r="AA2010" s="82">
        <v>357.25</v>
      </c>
      <c r="AB2010" s="86">
        <v>-0.77</v>
      </c>
      <c r="AC2010" s="86">
        <v>144426136</v>
      </c>
      <c r="AD2010" s="86">
        <v>144426136</v>
      </c>
      <c r="AE2010" s="86">
        <v>0</v>
      </c>
      <c r="AF2010" s="86">
        <v>86533193.109999999</v>
      </c>
      <c r="AG2010" s="86">
        <v>87653565.109999999</v>
      </c>
      <c r="AH2010" s="86">
        <v>-1120372</v>
      </c>
      <c r="AI2010" s="86"/>
      <c r="AJ2010" s="86">
        <v>7973350286.0699997</v>
      </c>
      <c r="AK2010" s="82">
        <v>1.8113999999999999</v>
      </c>
      <c r="AL2010" s="82" t="s">
        <v>8553</v>
      </c>
      <c r="AM2010" s="82" t="s">
        <v>488</v>
      </c>
      <c r="AN2010" s="82">
        <v>7567</v>
      </c>
      <c r="AO2010" s="82" t="s">
        <v>8309</v>
      </c>
      <c r="AP2010" s="82"/>
      <c r="AQ2010" s="83">
        <v>45687</v>
      </c>
      <c r="AR2010" s="83"/>
      <c r="AS2010" s="82">
        <v>0</v>
      </c>
      <c r="AT2010" s="82"/>
      <c r="AU2010" s="83">
        <v>45777</v>
      </c>
      <c r="AV2010" s="82" t="s">
        <v>4979</v>
      </c>
      <c r="AW2010" s="82">
        <v>10</v>
      </c>
      <c r="AX2010" s="83"/>
      <c r="AY2010" s="82" t="s">
        <v>4963</v>
      </c>
      <c r="AZ2010" s="82">
        <v>1</v>
      </c>
      <c r="BA2010" s="82"/>
      <c r="BB2010" s="82"/>
      <c r="BC2010" s="87"/>
      <c r="BD2010" s="87"/>
      <c r="BE2010" s="87"/>
      <c r="BF2010" s="87"/>
      <c r="BG2010" s="82" t="s">
        <v>4888</v>
      </c>
      <c r="BH2010" s="82" t="s">
        <v>9005</v>
      </c>
      <c r="BI2010" s="82"/>
      <c r="BJ2010" s="82"/>
      <c r="BK2010" s="82"/>
      <c r="BL2010" s="86">
        <v>144426136</v>
      </c>
      <c r="BM2010" s="82">
        <v>1.8113999999999999</v>
      </c>
      <c r="BN2010" s="82" t="s">
        <v>8309</v>
      </c>
      <c r="BO2010" s="82"/>
      <c r="BP2010" s="88"/>
      <c r="BQ2010" s="88"/>
      <c r="BR2010" s="88"/>
      <c r="BS2010" s="82"/>
      <c r="BT2010" s="85"/>
    </row>
    <row r="2011" spans="1:72" hidden="1">
      <c r="A2011" s="82" t="s">
        <v>5187</v>
      </c>
      <c r="B2011" s="82" t="s">
        <v>9487</v>
      </c>
      <c r="C2011" s="82" t="s">
        <v>2292</v>
      </c>
      <c r="D2011" s="82" t="s">
        <v>8682</v>
      </c>
      <c r="E2011" s="82" t="s">
        <v>8313</v>
      </c>
      <c r="F2011" s="82" t="s">
        <v>4978</v>
      </c>
      <c r="G2011" s="83"/>
      <c r="H2011" s="84">
        <v>387335</v>
      </c>
      <c r="I2011" s="85"/>
      <c r="J2011" s="82">
        <v>306.64999999999998</v>
      </c>
      <c r="K2011" s="86">
        <v>0</v>
      </c>
      <c r="L2011" s="82"/>
      <c r="M2011" s="82"/>
      <c r="N2011" s="82"/>
      <c r="O2011" s="82"/>
      <c r="P2011" s="82" t="s">
        <v>8314</v>
      </c>
      <c r="Q2011" s="86"/>
      <c r="R2011" s="82">
        <v>0</v>
      </c>
      <c r="S2011" s="86">
        <v>3873350</v>
      </c>
      <c r="T2011" s="83">
        <v>45777</v>
      </c>
      <c r="U2011" s="82">
        <v>100</v>
      </c>
      <c r="V2011" s="82">
        <v>6733</v>
      </c>
      <c r="W2011" s="82" t="s">
        <v>4961</v>
      </c>
      <c r="X2011" s="82">
        <v>127.3839</v>
      </c>
      <c r="Y2011" s="86">
        <v>49340229.350000001</v>
      </c>
      <c r="Z2011" s="86"/>
      <c r="AA2011" s="82">
        <v>303.25</v>
      </c>
      <c r="AB2011" s="86">
        <v>1.1200000000000001</v>
      </c>
      <c r="AC2011" s="86">
        <v>118776277.75</v>
      </c>
      <c r="AD2011" s="86">
        <v>118776277.75</v>
      </c>
      <c r="AE2011" s="86">
        <v>0</v>
      </c>
      <c r="AF2011" s="86">
        <v>69436048.400000006</v>
      </c>
      <c r="AG2011" s="86">
        <v>68119109.400000006</v>
      </c>
      <c r="AH2011" s="86">
        <v>1316939</v>
      </c>
      <c r="AI2011" s="86"/>
      <c r="AJ2011" s="86">
        <v>7973350286.0699997</v>
      </c>
      <c r="AK2011" s="82">
        <v>1.4897</v>
      </c>
      <c r="AL2011" s="82" t="s">
        <v>8683</v>
      </c>
      <c r="AM2011" s="82" t="s">
        <v>488</v>
      </c>
      <c r="AN2011" s="82">
        <v>7709</v>
      </c>
      <c r="AO2011" s="82" t="s">
        <v>8309</v>
      </c>
      <c r="AP2011" s="82"/>
      <c r="AQ2011" s="83">
        <v>45694</v>
      </c>
      <c r="AR2011" s="83"/>
      <c r="AS2011" s="82">
        <v>0</v>
      </c>
      <c r="AT2011" s="82"/>
      <c r="AU2011" s="83">
        <v>45777</v>
      </c>
      <c r="AV2011" s="82" t="s">
        <v>4979</v>
      </c>
      <c r="AW2011" s="82">
        <v>10</v>
      </c>
      <c r="AX2011" s="83"/>
      <c r="AY2011" s="82" t="s">
        <v>4963</v>
      </c>
      <c r="AZ2011" s="82">
        <v>1</v>
      </c>
      <c r="BA2011" s="82"/>
      <c r="BB2011" s="82"/>
      <c r="BC2011" s="87"/>
      <c r="BD2011" s="87"/>
      <c r="BE2011" s="87"/>
      <c r="BF2011" s="87"/>
      <c r="BG2011" s="82" t="s">
        <v>4888</v>
      </c>
      <c r="BH2011" s="82" t="s">
        <v>9005</v>
      </c>
      <c r="BI2011" s="82"/>
      <c r="BJ2011" s="82"/>
      <c r="BK2011" s="82"/>
      <c r="BL2011" s="86">
        <v>118776277.75</v>
      </c>
      <c r="BM2011" s="82">
        <v>1.4897</v>
      </c>
      <c r="BN2011" s="82" t="s">
        <v>8309</v>
      </c>
      <c r="BO2011" s="82"/>
      <c r="BP2011" s="88"/>
      <c r="BQ2011" s="88"/>
      <c r="BR2011" s="88"/>
      <c r="BS2011" s="82"/>
      <c r="BT2011" s="85"/>
    </row>
    <row r="2012" spans="1:72" hidden="1">
      <c r="A2012" s="82" t="s">
        <v>5187</v>
      </c>
      <c r="B2012" s="82" t="s">
        <v>9487</v>
      </c>
      <c r="C2012" s="82" t="s">
        <v>2425</v>
      </c>
      <c r="D2012" s="82" t="s">
        <v>3359</v>
      </c>
      <c r="E2012" s="82" t="s">
        <v>8342</v>
      </c>
      <c r="F2012" s="82" t="s">
        <v>4978</v>
      </c>
      <c r="G2012" s="83"/>
      <c r="H2012" s="84">
        <v>580965</v>
      </c>
      <c r="I2012" s="85"/>
      <c r="J2012" s="82">
        <v>1408.35</v>
      </c>
      <c r="K2012" s="86">
        <v>0</v>
      </c>
      <c r="L2012" s="82"/>
      <c r="M2012" s="82"/>
      <c r="N2012" s="82"/>
      <c r="O2012" s="82"/>
      <c r="P2012" s="82" t="s">
        <v>8294</v>
      </c>
      <c r="Q2012" s="86"/>
      <c r="R2012" s="82">
        <v>0</v>
      </c>
      <c r="S2012" s="86">
        <v>5809650</v>
      </c>
      <c r="T2012" s="83">
        <v>45777</v>
      </c>
      <c r="U2012" s="82">
        <v>100</v>
      </c>
      <c r="V2012" s="82">
        <v>6749</v>
      </c>
      <c r="W2012" s="82" t="s">
        <v>4961</v>
      </c>
      <c r="X2012" s="82">
        <v>644.81669999999997</v>
      </c>
      <c r="Y2012" s="86">
        <v>374615915.11000001</v>
      </c>
      <c r="Z2012" s="86"/>
      <c r="AA2012" s="82">
        <v>1400.3</v>
      </c>
      <c r="AB2012" s="86">
        <v>0.56999999999999995</v>
      </c>
      <c r="AC2012" s="86">
        <v>818202057.75</v>
      </c>
      <c r="AD2012" s="86">
        <v>818202057.75</v>
      </c>
      <c r="AE2012" s="86">
        <v>0</v>
      </c>
      <c r="AF2012" s="86">
        <v>443586142.63999999</v>
      </c>
      <c r="AG2012" s="86">
        <v>438909374.38999999</v>
      </c>
      <c r="AH2012" s="86">
        <v>4676768.25</v>
      </c>
      <c r="AI2012" s="86"/>
      <c r="AJ2012" s="86">
        <v>7973350286.0699997</v>
      </c>
      <c r="AK2012" s="82">
        <v>10.261699999999999</v>
      </c>
      <c r="AL2012" s="82" t="s">
        <v>8343</v>
      </c>
      <c r="AM2012" s="82" t="s">
        <v>488</v>
      </c>
      <c r="AN2012" s="82">
        <v>7842</v>
      </c>
      <c r="AO2012" s="82" t="s">
        <v>8295</v>
      </c>
      <c r="AP2012" s="82"/>
      <c r="AQ2012" s="83">
        <v>45520</v>
      </c>
      <c r="AR2012" s="83"/>
      <c r="AS2012" s="82">
        <v>0</v>
      </c>
      <c r="AT2012" s="82"/>
      <c r="AU2012" s="83">
        <v>45777</v>
      </c>
      <c r="AV2012" s="82" t="s">
        <v>4979</v>
      </c>
      <c r="AW2012" s="82">
        <v>10</v>
      </c>
      <c r="AX2012" s="83"/>
      <c r="AY2012" s="82" t="s">
        <v>4963</v>
      </c>
      <c r="AZ2012" s="82">
        <v>1</v>
      </c>
      <c r="BA2012" s="82"/>
      <c r="BB2012" s="82"/>
      <c r="BC2012" s="87"/>
      <c r="BD2012" s="87"/>
      <c r="BE2012" s="87"/>
      <c r="BF2012" s="87"/>
      <c r="BG2012" s="82" t="s">
        <v>4888</v>
      </c>
      <c r="BH2012" s="82" t="s">
        <v>9005</v>
      </c>
      <c r="BI2012" s="82"/>
      <c r="BJ2012" s="82"/>
      <c r="BK2012" s="82"/>
      <c r="BL2012" s="86">
        <v>818202057.75</v>
      </c>
      <c r="BM2012" s="82">
        <v>10.261699999999999</v>
      </c>
      <c r="BN2012" s="82" t="s">
        <v>4975</v>
      </c>
      <c r="BO2012" s="82"/>
      <c r="BP2012" s="88"/>
      <c r="BQ2012" s="88"/>
      <c r="BR2012" s="88"/>
      <c r="BS2012" s="82"/>
      <c r="BT2012" s="85"/>
    </row>
    <row r="2013" spans="1:72" hidden="1">
      <c r="A2013" s="82" t="s">
        <v>5187</v>
      </c>
      <c r="B2013" s="82" t="s">
        <v>9487</v>
      </c>
      <c r="C2013" s="82" t="s">
        <v>2588</v>
      </c>
      <c r="D2013" s="82" t="s">
        <v>5258</v>
      </c>
      <c r="E2013" s="82" t="s">
        <v>8321</v>
      </c>
      <c r="F2013" s="82" t="s">
        <v>4978</v>
      </c>
      <c r="G2013" s="83"/>
      <c r="H2013" s="84">
        <v>328204</v>
      </c>
      <c r="I2013" s="85"/>
      <c r="J2013" s="82">
        <v>788.15</v>
      </c>
      <c r="K2013" s="86">
        <v>0</v>
      </c>
      <c r="L2013" s="82"/>
      <c r="M2013" s="82"/>
      <c r="N2013" s="82"/>
      <c r="O2013" s="82"/>
      <c r="P2013" s="82" t="s">
        <v>4973</v>
      </c>
      <c r="Q2013" s="86"/>
      <c r="R2013" s="82">
        <v>0</v>
      </c>
      <c r="S2013" s="86">
        <v>328204</v>
      </c>
      <c r="T2013" s="83">
        <v>45777</v>
      </c>
      <c r="U2013" s="82">
        <v>100</v>
      </c>
      <c r="V2013" s="82">
        <v>6783</v>
      </c>
      <c r="W2013" s="82" t="s">
        <v>4961</v>
      </c>
      <c r="X2013" s="82">
        <v>375.02280000000002</v>
      </c>
      <c r="Y2013" s="86">
        <v>123083986.06</v>
      </c>
      <c r="Z2013" s="86"/>
      <c r="AA2013" s="82">
        <v>811.75</v>
      </c>
      <c r="AB2013" s="86">
        <v>-2.91</v>
      </c>
      <c r="AC2013" s="86">
        <v>258673982.59999999</v>
      </c>
      <c r="AD2013" s="86">
        <v>258673982.59999999</v>
      </c>
      <c r="AE2013" s="86">
        <v>0</v>
      </c>
      <c r="AF2013" s="86">
        <v>135589996.53999999</v>
      </c>
      <c r="AG2013" s="86">
        <v>143335610.94</v>
      </c>
      <c r="AH2013" s="86">
        <v>-7745614.4000000004</v>
      </c>
      <c r="AI2013" s="86"/>
      <c r="AJ2013" s="86">
        <v>7973350286.0699997</v>
      </c>
      <c r="AK2013" s="82">
        <v>3.2442000000000002</v>
      </c>
      <c r="AL2013" s="82" t="s">
        <v>8564</v>
      </c>
      <c r="AM2013" s="82" t="s">
        <v>488</v>
      </c>
      <c r="AN2013" s="82">
        <v>8119</v>
      </c>
      <c r="AO2013" s="82" t="s">
        <v>4962</v>
      </c>
      <c r="AP2013" s="82"/>
      <c r="AQ2013" s="83">
        <v>45433</v>
      </c>
      <c r="AR2013" s="83"/>
      <c r="AS2013" s="82">
        <v>0</v>
      </c>
      <c r="AT2013" s="82"/>
      <c r="AU2013" s="83">
        <v>45777</v>
      </c>
      <c r="AV2013" s="82" t="s">
        <v>4979</v>
      </c>
      <c r="AW2013" s="82">
        <v>1</v>
      </c>
      <c r="AX2013" s="83"/>
      <c r="AY2013" s="82" t="s">
        <v>4963</v>
      </c>
      <c r="AZ2013" s="82">
        <v>1</v>
      </c>
      <c r="BA2013" s="82"/>
      <c r="BB2013" s="82"/>
      <c r="BC2013" s="87"/>
      <c r="BD2013" s="87"/>
      <c r="BE2013" s="87"/>
      <c r="BF2013" s="87"/>
      <c r="BG2013" s="82" t="s">
        <v>4888</v>
      </c>
      <c r="BH2013" s="82" t="s">
        <v>9005</v>
      </c>
      <c r="BI2013" s="82"/>
      <c r="BJ2013" s="82"/>
      <c r="BK2013" s="82"/>
      <c r="BL2013" s="86">
        <v>258673982.59999999</v>
      </c>
      <c r="BM2013" s="82">
        <v>3.2442000000000002</v>
      </c>
      <c r="BN2013" s="82" t="s">
        <v>4964</v>
      </c>
      <c r="BO2013" s="82"/>
      <c r="BP2013" s="88"/>
      <c r="BQ2013" s="88"/>
      <c r="BR2013" s="88"/>
      <c r="BS2013" s="82"/>
      <c r="BT2013" s="85"/>
    </row>
    <row r="2014" spans="1:72" hidden="1">
      <c r="A2014" s="82" t="s">
        <v>5187</v>
      </c>
      <c r="B2014" s="82" t="s">
        <v>9487</v>
      </c>
      <c r="C2014" s="82" t="s">
        <v>2849</v>
      </c>
      <c r="D2014" s="82" t="s">
        <v>8565</v>
      </c>
      <c r="E2014" s="82" t="s">
        <v>8566</v>
      </c>
      <c r="F2014" s="82" t="s">
        <v>4978</v>
      </c>
      <c r="G2014" s="83"/>
      <c r="H2014" s="84">
        <v>92236</v>
      </c>
      <c r="I2014" s="85"/>
      <c r="J2014" s="82">
        <v>1830.2</v>
      </c>
      <c r="K2014" s="86">
        <v>0</v>
      </c>
      <c r="L2014" s="82"/>
      <c r="M2014" s="82"/>
      <c r="N2014" s="82"/>
      <c r="O2014" s="82"/>
      <c r="P2014" s="82" t="s">
        <v>4999</v>
      </c>
      <c r="Q2014" s="86"/>
      <c r="R2014" s="82">
        <v>0</v>
      </c>
      <c r="S2014" s="86">
        <v>92236</v>
      </c>
      <c r="T2014" s="83">
        <v>45777</v>
      </c>
      <c r="U2014" s="82">
        <v>100</v>
      </c>
      <c r="V2014" s="82">
        <v>6789</v>
      </c>
      <c r="W2014" s="82" t="s">
        <v>4961</v>
      </c>
      <c r="X2014" s="82">
        <v>837.99469999999997</v>
      </c>
      <c r="Y2014" s="86">
        <v>77293280.780000001</v>
      </c>
      <c r="Z2014" s="86"/>
      <c r="AA2014" s="82">
        <v>1804.8</v>
      </c>
      <c r="AB2014" s="86">
        <v>1.41</v>
      </c>
      <c r="AC2014" s="86">
        <v>168810327.19999999</v>
      </c>
      <c r="AD2014" s="86">
        <v>168810327.19999999</v>
      </c>
      <c r="AE2014" s="86">
        <v>0</v>
      </c>
      <c r="AF2014" s="86">
        <v>91517046.420000002</v>
      </c>
      <c r="AG2014" s="86">
        <v>89174252.019999996</v>
      </c>
      <c r="AH2014" s="86">
        <v>2342794.4</v>
      </c>
      <c r="AI2014" s="86"/>
      <c r="AJ2014" s="86">
        <v>7973350286.0699997</v>
      </c>
      <c r="AK2014" s="82">
        <v>2.1172</v>
      </c>
      <c r="AL2014" s="82" t="s">
        <v>8567</v>
      </c>
      <c r="AM2014" s="82" t="s">
        <v>488</v>
      </c>
      <c r="AN2014" s="82">
        <v>8183</v>
      </c>
      <c r="AO2014" s="82" t="s">
        <v>5000</v>
      </c>
      <c r="AP2014" s="82"/>
      <c r="AQ2014" s="83">
        <v>45693</v>
      </c>
      <c r="AR2014" s="83"/>
      <c r="AS2014" s="82">
        <v>0</v>
      </c>
      <c r="AT2014" s="82"/>
      <c r="AU2014" s="83">
        <v>45777</v>
      </c>
      <c r="AV2014" s="82" t="s">
        <v>4979</v>
      </c>
      <c r="AW2014" s="82">
        <v>1</v>
      </c>
      <c r="AX2014" s="83"/>
      <c r="AY2014" s="82" t="s">
        <v>4963</v>
      </c>
      <c r="AZ2014" s="82">
        <v>1</v>
      </c>
      <c r="BA2014" s="82"/>
      <c r="BB2014" s="82"/>
      <c r="BC2014" s="87"/>
      <c r="BD2014" s="87"/>
      <c r="BE2014" s="87"/>
      <c r="BF2014" s="87"/>
      <c r="BG2014" s="82" t="s">
        <v>4888</v>
      </c>
      <c r="BH2014" s="82" t="s">
        <v>9005</v>
      </c>
      <c r="BI2014" s="82"/>
      <c r="BJ2014" s="82"/>
      <c r="BK2014" s="82"/>
      <c r="BL2014" s="86">
        <v>168810327.19999999</v>
      </c>
      <c r="BM2014" s="82">
        <v>2.1172</v>
      </c>
      <c r="BN2014" s="82" t="s">
        <v>4997</v>
      </c>
      <c r="BO2014" s="82"/>
      <c r="BP2014" s="88"/>
      <c r="BQ2014" s="88"/>
      <c r="BR2014" s="88"/>
      <c r="BS2014" s="82"/>
      <c r="BT2014" s="85"/>
    </row>
    <row r="2015" spans="1:72" hidden="1">
      <c r="A2015" s="82" t="s">
        <v>5187</v>
      </c>
      <c r="B2015" s="82" t="s">
        <v>9487</v>
      </c>
      <c r="C2015" s="82" t="s">
        <v>2948</v>
      </c>
      <c r="D2015" s="82" t="s">
        <v>8489</v>
      </c>
      <c r="E2015" s="82" t="s">
        <v>8490</v>
      </c>
      <c r="F2015" s="82" t="s">
        <v>4978</v>
      </c>
      <c r="G2015" s="83"/>
      <c r="H2015" s="84">
        <v>86728</v>
      </c>
      <c r="I2015" s="85"/>
      <c r="J2015" s="82">
        <v>3429.65</v>
      </c>
      <c r="K2015" s="86">
        <v>0</v>
      </c>
      <c r="L2015" s="82"/>
      <c r="M2015" s="82"/>
      <c r="N2015" s="82"/>
      <c r="O2015" s="82"/>
      <c r="P2015" s="82" t="s">
        <v>4981</v>
      </c>
      <c r="Q2015" s="86"/>
      <c r="R2015" s="82">
        <v>0</v>
      </c>
      <c r="S2015" s="86">
        <v>86728</v>
      </c>
      <c r="T2015" s="83">
        <v>45777</v>
      </c>
      <c r="U2015" s="82">
        <v>100</v>
      </c>
      <c r="V2015" s="82">
        <v>6807</v>
      </c>
      <c r="W2015" s="82" t="s">
        <v>4961</v>
      </c>
      <c r="X2015" s="82">
        <v>2206.1518999999998</v>
      </c>
      <c r="Y2015" s="86">
        <v>191335144.91999999</v>
      </c>
      <c r="Z2015" s="86"/>
      <c r="AA2015" s="82">
        <v>3471.5</v>
      </c>
      <c r="AB2015" s="86">
        <v>-1.21</v>
      </c>
      <c r="AC2015" s="86">
        <v>297446685.19999999</v>
      </c>
      <c r="AD2015" s="86">
        <v>297446685.19999999</v>
      </c>
      <c r="AE2015" s="86">
        <v>0</v>
      </c>
      <c r="AF2015" s="86">
        <v>106111540.28</v>
      </c>
      <c r="AG2015" s="86">
        <v>109741107.08</v>
      </c>
      <c r="AH2015" s="86">
        <v>-3629566.8</v>
      </c>
      <c r="AI2015" s="86"/>
      <c r="AJ2015" s="86">
        <v>7973350286.0699997</v>
      </c>
      <c r="AK2015" s="82">
        <v>3.7305000000000001</v>
      </c>
      <c r="AL2015" s="82" t="s">
        <v>8491</v>
      </c>
      <c r="AM2015" s="82" t="s">
        <v>488</v>
      </c>
      <c r="AN2015" s="82">
        <v>8254</v>
      </c>
      <c r="AO2015" s="82" t="s">
        <v>4982</v>
      </c>
      <c r="AP2015" s="82"/>
      <c r="AQ2015" s="83">
        <v>45673</v>
      </c>
      <c r="AR2015" s="83"/>
      <c r="AS2015" s="82">
        <v>0</v>
      </c>
      <c r="AT2015" s="82"/>
      <c r="AU2015" s="83">
        <v>45777</v>
      </c>
      <c r="AV2015" s="82" t="s">
        <v>4979</v>
      </c>
      <c r="AW2015" s="82">
        <v>1</v>
      </c>
      <c r="AX2015" s="83"/>
      <c r="AY2015" s="82" t="s">
        <v>4963</v>
      </c>
      <c r="AZ2015" s="82">
        <v>1</v>
      </c>
      <c r="BA2015" s="82"/>
      <c r="BB2015" s="82"/>
      <c r="BC2015" s="87"/>
      <c r="BD2015" s="87"/>
      <c r="BE2015" s="87"/>
      <c r="BF2015" s="87"/>
      <c r="BG2015" s="82" t="s">
        <v>4888</v>
      </c>
      <c r="BH2015" s="82" t="s">
        <v>9005</v>
      </c>
      <c r="BI2015" s="82"/>
      <c r="BJ2015" s="82"/>
      <c r="BK2015" s="82"/>
      <c r="BL2015" s="86">
        <v>297446685.19999999</v>
      </c>
      <c r="BM2015" s="82">
        <v>3.7305000000000001</v>
      </c>
      <c r="BN2015" s="82" t="s">
        <v>4983</v>
      </c>
      <c r="BO2015" s="82"/>
      <c r="BP2015" s="88"/>
      <c r="BQ2015" s="88"/>
      <c r="BR2015" s="88"/>
      <c r="BS2015" s="82"/>
      <c r="BT2015" s="85"/>
    </row>
    <row r="2016" spans="1:72" hidden="1">
      <c r="A2016" s="82" t="s">
        <v>5187</v>
      </c>
      <c r="B2016" s="82" t="s">
        <v>9487</v>
      </c>
      <c r="C2016" s="82" t="s">
        <v>2929</v>
      </c>
      <c r="D2016" s="82" t="s">
        <v>5276</v>
      </c>
      <c r="E2016" s="82" t="s">
        <v>8657</v>
      </c>
      <c r="F2016" s="82" t="s">
        <v>4978</v>
      </c>
      <c r="G2016" s="83"/>
      <c r="H2016" s="84">
        <v>178921</v>
      </c>
      <c r="I2016" s="85"/>
      <c r="J2016" s="82">
        <v>644.15</v>
      </c>
      <c r="K2016" s="86">
        <v>0</v>
      </c>
      <c r="L2016" s="82"/>
      <c r="M2016" s="82"/>
      <c r="N2016" s="82"/>
      <c r="O2016" s="82"/>
      <c r="P2016" s="82" t="s">
        <v>8337</v>
      </c>
      <c r="Q2016" s="86"/>
      <c r="R2016" s="82">
        <v>0</v>
      </c>
      <c r="S2016" s="86">
        <v>357842</v>
      </c>
      <c r="T2016" s="83">
        <v>45777</v>
      </c>
      <c r="U2016" s="82">
        <v>100</v>
      </c>
      <c r="V2016" s="82">
        <v>6811</v>
      </c>
      <c r="W2016" s="82" t="s">
        <v>4961</v>
      </c>
      <c r="X2016" s="82">
        <v>552.33050000000003</v>
      </c>
      <c r="Y2016" s="86">
        <v>98823519.269999996</v>
      </c>
      <c r="Z2016" s="86"/>
      <c r="AA2016" s="82">
        <v>665.6</v>
      </c>
      <c r="AB2016" s="86">
        <v>-3.22</v>
      </c>
      <c r="AC2016" s="86">
        <v>115251962.15000001</v>
      </c>
      <c r="AD2016" s="86">
        <v>115251962.15000001</v>
      </c>
      <c r="AE2016" s="86">
        <v>0</v>
      </c>
      <c r="AF2016" s="86">
        <v>16428442.880000001</v>
      </c>
      <c r="AG2016" s="86">
        <v>20266298.329999998</v>
      </c>
      <c r="AH2016" s="86">
        <v>-3837855.45</v>
      </c>
      <c r="AI2016" s="86"/>
      <c r="AJ2016" s="86">
        <v>7973350286.0699997</v>
      </c>
      <c r="AK2016" s="82">
        <v>1.4455</v>
      </c>
      <c r="AL2016" s="82" t="s">
        <v>8658</v>
      </c>
      <c r="AM2016" s="82" t="s">
        <v>488</v>
      </c>
      <c r="AN2016" s="82">
        <v>8263</v>
      </c>
      <c r="AO2016" s="82" t="s">
        <v>8339</v>
      </c>
      <c r="AP2016" s="82"/>
      <c r="AQ2016" s="83">
        <v>45453</v>
      </c>
      <c r="AR2016" s="83"/>
      <c r="AS2016" s="82">
        <v>0</v>
      </c>
      <c r="AT2016" s="82"/>
      <c r="AU2016" s="83">
        <v>45777</v>
      </c>
      <c r="AV2016" s="82" t="s">
        <v>4979</v>
      </c>
      <c r="AW2016" s="82">
        <v>2</v>
      </c>
      <c r="AX2016" s="83"/>
      <c r="AY2016" s="82" t="s">
        <v>4963</v>
      </c>
      <c r="AZ2016" s="82">
        <v>1</v>
      </c>
      <c r="BA2016" s="82"/>
      <c r="BB2016" s="82"/>
      <c r="BC2016" s="87"/>
      <c r="BD2016" s="87"/>
      <c r="BE2016" s="87"/>
      <c r="BF2016" s="87"/>
      <c r="BG2016" s="82" t="s">
        <v>4888</v>
      </c>
      <c r="BH2016" s="82" t="s">
        <v>9005</v>
      </c>
      <c r="BI2016" s="82"/>
      <c r="BJ2016" s="82"/>
      <c r="BK2016" s="82"/>
      <c r="BL2016" s="86">
        <v>115251962.15000001</v>
      </c>
      <c r="BM2016" s="82">
        <v>1.4455</v>
      </c>
      <c r="BN2016" s="82" t="s">
        <v>4984</v>
      </c>
      <c r="BO2016" s="82"/>
      <c r="BP2016" s="88"/>
      <c r="BQ2016" s="88"/>
      <c r="BR2016" s="88"/>
      <c r="BS2016" s="82"/>
      <c r="BT2016" s="85"/>
    </row>
    <row r="2017" spans="1:72" hidden="1">
      <c r="A2017" s="82" t="s">
        <v>5187</v>
      </c>
      <c r="B2017" s="82" t="s">
        <v>9487</v>
      </c>
      <c r="C2017" s="82" t="s">
        <v>2933</v>
      </c>
      <c r="D2017" s="82" t="s">
        <v>8772</v>
      </c>
      <c r="E2017" s="82" t="s">
        <v>8773</v>
      </c>
      <c r="F2017" s="82" t="s">
        <v>4978</v>
      </c>
      <c r="G2017" s="83"/>
      <c r="H2017" s="84">
        <v>707778</v>
      </c>
      <c r="I2017" s="85"/>
      <c r="J2017" s="82">
        <v>139.75</v>
      </c>
      <c r="K2017" s="86">
        <v>0</v>
      </c>
      <c r="L2017" s="82"/>
      <c r="M2017" s="82"/>
      <c r="N2017" s="82"/>
      <c r="O2017" s="82"/>
      <c r="P2017" s="82" t="s">
        <v>8474</v>
      </c>
      <c r="Q2017" s="86"/>
      <c r="R2017" s="82">
        <v>0</v>
      </c>
      <c r="S2017" s="86">
        <v>707778</v>
      </c>
      <c r="T2017" s="83">
        <v>45777</v>
      </c>
      <c r="U2017" s="82">
        <v>100</v>
      </c>
      <c r="V2017" s="82">
        <v>147201</v>
      </c>
      <c r="W2017" s="82" t="s">
        <v>4961</v>
      </c>
      <c r="X2017" s="82">
        <v>115.94</v>
      </c>
      <c r="Y2017" s="86">
        <v>82059808.590000004</v>
      </c>
      <c r="Z2017" s="86"/>
      <c r="AA2017" s="82">
        <v>141.44999999999999</v>
      </c>
      <c r="AB2017" s="86">
        <v>-1.2</v>
      </c>
      <c r="AC2017" s="86">
        <v>98911975.5</v>
      </c>
      <c r="AD2017" s="86">
        <v>98911975.5</v>
      </c>
      <c r="AE2017" s="86">
        <v>0</v>
      </c>
      <c r="AF2017" s="86">
        <v>16852166.91</v>
      </c>
      <c r="AG2017" s="86">
        <v>18055389.510000002</v>
      </c>
      <c r="AH2017" s="86">
        <v>-1203222.6000000001</v>
      </c>
      <c r="AI2017" s="86"/>
      <c r="AJ2017" s="86">
        <v>7973350286.0699997</v>
      </c>
      <c r="AK2017" s="82">
        <v>1.2404999999999999</v>
      </c>
      <c r="AL2017" s="82" t="s">
        <v>8774</v>
      </c>
      <c r="AM2017" s="82" t="s">
        <v>488</v>
      </c>
      <c r="AN2017" s="82">
        <v>8268</v>
      </c>
      <c r="AO2017" s="82" t="s">
        <v>8476</v>
      </c>
      <c r="AP2017" s="82"/>
      <c r="AQ2017" s="83">
        <v>45463</v>
      </c>
      <c r="AR2017" s="83"/>
      <c r="AS2017" s="82">
        <v>0</v>
      </c>
      <c r="AT2017" s="82"/>
      <c r="AU2017" s="83">
        <v>45777</v>
      </c>
      <c r="AV2017" s="82" t="s">
        <v>4979</v>
      </c>
      <c r="AW2017" s="82">
        <v>1</v>
      </c>
      <c r="AX2017" s="83"/>
      <c r="AY2017" s="82" t="s">
        <v>4963</v>
      </c>
      <c r="AZ2017" s="82">
        <v>1</v>
      </c>
      <c r="BA2017" s="82"/>
      <c r="BB2017" s="82"/>
      <c r="BC2017" s="87"/>
      <c r="BD2017" s="87"/>
      <c r="BE2017" s="87"/>
      <c r="BF2017" s="87"/>
      <c r="BG2017" s="82" t="s">
        <v>4888</v>
      </c>
      <c r="BH2017" s="82" t="s">
        <v>9005</v>
      </c>
      <c r="BI2017" s="82"/>
      <c r="BJ2017" s="82"/>
      <c r="BK2017" s="82"/>
      <c r="BL2017" s="86">
        <v>98911975.5</v>
      </c>
      <c r="BM2017" s="82">
        <v>1.2404999999999999</v>
      </c>
      <c r="BN2017" s="82" t="s">
        <v>8462</v>
      </c>
      <c r="BO2017" s="82"/>
      <c r="BP2017" s="88"/>
      <c r="BQ2017" s="88"/>
      <c r="BR2017" s="88"/>
      <c r="BS2017" s="82"/>
      <c r="BT2017" s="85"/>
    </row>
    <row r="2018" spans="1:72" hidden="1">
      <c r="A2018" s="82" t="s">
        <v>5187</v>
      </c>
      <c r="B2018" s="82" t="s">
        <v>9487</v>
      </c>
      <c r="C2018" s="82" t="s">
        <v>2954</v>
      </c>
      <c r="D2018" s="82" t="s">
        <v>5342</v>
      </c>
      <c r="E2018" s="82" t="s">
        <v>8495</v>
      </c>
      <c r="F2018" s="82" t="s">
        <v>4978</v>
      </c>
      <c r="G2018" s="83"/>
      <c r="H2018" s="84">
        <v>53887</v>
      </c>
      <c r="I2018" s="85"/>
      <c r="J2018" s="82">
        <v>1502.6</v>
      </c>
      <c r="K2018" s="86">
        <v>0</v>
      </c>
      <c r="L2018" s="82"/>
      <c r="M2018" s="82"/>
      <c r="N2018" s="82"/>
      <c r="O2018" s="82"/>
      <c r="P2018" s="82" t="s">
        <v>4981</v>
      </c>
      <c r="Q2018" s="86"/>
      <c r="R2018" s="82">
        <v>0</v>
      </c>
      <c r="S2018" s="86">
        <v>269435</v>
      </c>
      <c r="T2018" s="83">
        <v>45777</v>
      </c>
      <c r="U2018" s="82">
        <v>100</v>
      </c>
      <c r="V2018" s="82">
        <v>6816</v>
      </c>
      <c r="W2018" s="82" t="s">
        <v>4961</v>
      </c>
      <c r="X2018" s="82">
        <v>985.9239</v>
      </c>
      <c r="Y2018" s="86">
        <v>53128482.609999999</v>
      </c>
      <c r="Z2018" s="86"/>
      <c r="AA2018" s="82">
        <v>1495.3</v>
      </c>
      <c r="AB2018" s="86">
        <v>0.49</v>
      </c>
      <c r="AC2018" s="86">
        <v>80970606.200000003</v>
      </c>
      <c r="AD2018" s="86">
        <v>80970606.200000003</v>
      </c>
      <c r="AE2018" s="86">
        <v>0</v>
      </c>
      <c r="AF2018" s="86">
        <v>27842123.59</v>
      </c>
      <c r="AG2018" s="86">
        <v>27448748.489999998</v>
      </c>
      <c r="AH2018" s="86">
        <v>393375.1</v>
      </c>
      <c r="AI2018" s="86"/>
      <c r="AJ2018" s="86">
        <v>7973350286.0699997</v>
      </c>
      <c r="AK2018" s="82">
        <v>1.0155000000000001</v>
      </c>
      <c r="AL2018" s="82" t="s">
        <v>8496</v>
      </c>
      <c r="AM2018" s="82" t="s">
        <v>488</v>
      </c>
      <c r="AN2018" s="82">
        <v>8275</v>
      </c>
      <c r="AO2018" s="82" t="s">
        <v>4982</v>
      </c>
      <c r="AP2018" s="82"/>
      <c r="AQ2018" s="83">
        <v>45595</v>
      </c>
      <c r="AR2018" s="83"/>
      <c r="AS2018" s="82">
        <v>0</v>
      </c>
      <c r="AT2018" s="82"/>
      <c r="AU2018" s="83">
        <v>45777</v>
      </c>
      <c r="AV2018" s="82" t="s">
        <v>4979</v>
      </c>
      <c r="AW2018" s="82">
        <v>5</v>
      </c>
      <c r="AX2018" s="83"/>
      <c r="AY2018" s="82" t="s">
        <v>4963</v>
      </c>
      <c r="AZ2018" s="82">
        <v>1</v>
      </c>
      <c r="BA2018" s="82"/>
      <c r="BB2018" s="82"/>
      <c r="BC2018" s="87"/>
      <c r="BD2018" s="87"/>
      <c r="BE2018" s="87"/>
      <c r="BF2018" s="87"/>
      <c r="BG2018" s="82" t="s">
        <v>4888</v>
      </c>
      <c r="BH2018" s="82" t="s">
        <v>9005</v>
      </c>
      <c r="BI2018" s="82"/>
      <c r="BJ2018" s="82"/>
      <c r="BK2018" s="82"/>
      <c r="BL2018" s="86">
        <v>80970606.200000003</v>
      </c>
      <c r="BM2018" s="82">
        <v>1.0155000000000001</v>
      </c>
      <c r="BN2018" s="82" t="s">
        <v>4983</v>
      </c>
      <c r="BO2018" s="82"/>
      <c r="BP2018" s="88"/>
      <c r="BQ2018" s="88"/>
      <c r="BR2018" s="88"/>
      <c r="BS2018" s="82"/>
      <c r="BT2018" s="85"/>
    </row>
    <row r="2019" spans="1:72" hidden="1">
      <c r="A2019" s="82" t="s">
        <v>5187</v>
      </c>
      <c r="B2019" s="82" t="s">
        <v>9487</v>
      </c>
      <c r="C2019" s="82" t="s">
        <v>3012</v>
      </c>
      <c r="D2019" s="82" t="s">
        <v>8499</v>
      </c>
      <c r="E2019" s="82" t="s">
        <v>8500</v>
      </c>
      <c r="F2019" s="82" t="s">
        <v>4978</v>
      </c>
      <c r="G2019" s="83"/>
      <c r="H2019" s="84">
        <v>34912</v>
      </c>
      <c r="I2019" s="85"/>
      <c r="J2019" s="82">
        <v>3376.15</v>
      </c>
      <c r="K2019" s="86">
        <v>0</v>
      </c>
      <c r="L2019" s="82"/>
      <c r="M2019" s="82"/>
      <c r="N2019" s="82"/>
      <c r="O2019" s="82"/>
      <c r="P2019" s="82" t="s">
        <v>8501</v>
      </c>
      <c r="Q2019" s="86"/>
      <c r="R2019" s="82">
        <v>0</v>
      </c>
      <c r="S2019" s="86">
        <v>34912</v>
      </c>
      <c r="T2019" s="83">
        <v>45777</v>
      </c>
      <c r="U2019" s="82">
        <v>100</v>
      </c>
      <c r="V2019" s="82">
        <v>6820</v>
      </c>
      <c r="W2019" s="82" t="s">
        <v>4961</v>
      </c>
      <c r="X2019" s="82">
        <v>1726.0852</v>
      </c>
      <c r="Y2019" s="86">
        <v>60261085.850000001</v>
      </c>
      <c r="Z2019" s="86"/>
      <c r="AA2019" s="82">
        <v>3381.4</v>
      </c>
      <c r="AB2019" s="86">
        <v>-0.16</v>
      </c>
      <c r="AC2019" s="86">
        <v>117868148.8</v>
      </c>
      <c r="AD2019" s="86">
        <v>117868148.8</v>
      </c>
      <c r="AE2019" s="86">
        <v>0</v>
      </c>
      <c r="AF2019" s="86">
        <v>57607062.950000003</v>
      </c>
      <c r="AG2019" s="86">
        <v>57790350.950000003</v>
      </c>
      <c r="AH2019" s="86">
        <v>-183288</v>
      </c>
      <c r="AI2019" s="86"/>
      <c r="AJ2019" s="86">
        <v>7973350286.0699997</v>
      </c>
      <c r="AK2019" s="82">
        <v>1.4782999999999999</v>
      </c>
      <c r="AL2019" s="82" t="s">
        <v>8502</v>
      </c>
      <c r="AM2019" s="82" t="s">
        <v>488</v>
      </c>
      <c r="AN2019" s="82">
        <v>8315</v>
      </c>
      <c r="AO2019" s="82" t="s">
        <v>4998</v>
      </c>
      <c r="AP2019" s="82"/>
      <c r="AQ2019" s="83">
        <v>45469</v>
      </c>
      <c r="AR2019" s="83"/>
      <c r="AS2019" s="82">
        <v>0</v>
      </c>
      <c r="AT2019" s="82"/>
      <c r="AU2019" s="83">
        <v>45777</v>
      </c>
      <c r="AV2019" s="82" t="s">
        <v>4979</v>
      </c>
      <c r="AW2019" s="82">
        <v>1</v>
      </c>
      <c r="AX2019" s="83"/>
      <c r="AY2019" s="82" t="s">
        <v>4963</v>
      </c>
      <c r="AZ2019" s="82">
        <v>1</v>
      </c>
      <c r="BA2019" s="82"/>
      <c r="BB2019" s="82"/>
      <c r="BC2019" s="87"/>
      <c r="BD2019" s="87"/>
      <c r="BE2019" s="87"/>
      <c r="BF2019" s="87"/>
      <c r="BG2019" s="82" t="s">
        <v>4888</v>
      </c>
      <c r="BH2019" s="82" t="s">
        <v>9005</v>
      </c>
      <c r="BI2019" s="82"/>
      <c r="BJ2019" s="82"/>
      <c r="BK2019" s="82"/>
      <c r="BL2019" s="86">
        <v>117868148.8</v>
      </c>
      <c r="BM2019" s="82">
        <v>1.4782999999999999</v>
      </c>
      <c r="BN2019" s="82" t="s">
        <v>4998</v>
      </c>
      <c r="BO2019" s="82"/>
      <c r="BP2019" s="88"/>
      <c r="BQ2019" s="88"/>
      <c r="BR2019" s="88"/>
      <c r="BS2019" s="82"/>
      <c r="BT2019" s="85"/>
    </row>
    <row r="2020" spans="1:72" hidden="1">
      <c r="A2020" s="82" t="s">
        <v>5187</v>
      </c>
      <c r="B2020" s="82" t="s">
        <v>9487</v>
      </c>
      <c r="C2020" s="82" t="s">
        <v>3088</v>
      </c>
      <c r="D2020" s="82" t="s">
        <v>3365</v>
      </c>
      <c r="E2020" s="82" t="s">
        <v>8661</v>
      </c>
      <c r="F2020" s="82" t="s">
        <v>4978</v>
      </c>
      <c r="G2020" s="83"/>
      <c r="H2020" s="84">
        <v>9821</v>
      </c>
      <c r="I2020" s="85"/>
      <c r="J2020" s="82">
        <v>11639.25</v>
      </c>
      <c r="K2020" s="86">
        <v>0</v>
      </c>
      <c r="L2020" s="82"/>
      <c r="M2020" s="82"/>
      <c r="N2020" s="82"/>
      <c r="O2020" s="82"/>
      <c r="P2020" s="82" t="s">
        <v>5019</v>
      </c>
      <c r="Q2020" s="86"/>
      <c r="R2020" s="82">
        <v>0</v>
      </c>
      <c r="S2020" s="86">
        <v>98210</v>
      </c>
      <c r="T2020" s="83">
        <v>45777</v>
      </c>
      <c r="U2020" s="82">
        <v>100</v>
      </c>
      <c r="V2020" s="82">
        <v>6829</v>
      </c>
      <c r="W2020" s="82" t="s">
        <v>4961</v>
      </c>
      <c r="X2020" s="82">
        <v>5592.9570000000003</v>
      </c>
      <c r="Y2020" s="86">
        <v>54928430.350000001</v>
      </c>
      <c r="Z2020" s="86"/>
      <c r="AA2020" s="82">
        <v>11866.95</v>
      </c>
      <c r="AB2020" s="86">
        <v>-1.92</v>
      </c>
      <c r="AC2020" s="86">
        <v>114309074.25</v>
      </c>
      <c r="AD2020" s="86">
        <v>114309074.25</v>
      </c>
      <c r="AE2020" s="86">
        <v>0</v>
      </c>
      <c r="AF2020" s="86">
        <v>59380643.899999999</v>
      </c>
      <c r="AG2020" s="86">
        <v>61616885.600000001</v>
      </c>
      <c r="AH2020" s="86">
        <v>-2236241.7000000002</v>
      </c>
      <c r="AI2020" s="86"/>
      <c r="AJ2020" s="86">
        <v>7973350286.0699997</v>
      </c>
      <c r="AK2020" s="82">
        <v>1.4336</v>
      </c>
      <c r="AL2020" s="82" t="s">
        <v>8662</v>
      </c>
      <c r="AM2020" s="82" t="s">
        <v>488</v>
      </c>
      <c r="AN2020" s="82">
        <v>8368</v>
      </c>
      <c r="AO2020" s="82" t="s">
        <v>5019</v>
      </c>
      <c r="AP2020" s="82"/>
      <c r="AQ2020" s="83">
        <v>45502</v>
      </c>
      <c r="AR2020" s="83"/>
      <c r="AS2020" s="82">
        <v>0</v>
      </c>
      <c r="AT2020" s="82"/>
      <c r="AU2020" s="83">
        <v>45777</v>
      </c>
      <c r="AV2020" s="82" t="s">
        <v>4979</v>
      </c>
      <c r="AW2020" s="82">
        <v>10</v>
      </c>
      <c r="AX2020" s="83"/>
      <c r="AY2020" s="82" t="s">
        <v>4963</v>
      </c>
      <c r="AZ2020" s="82">
        <v>1</v>
      </c>
      <c r="BA2020" s="82"/>
      <c r="BB2020" s="82"/>
      <c r="BC2020" s="87"/>
      <c r="BD2020" s="87"/>
      <c r="BE2020" s="87"/>
      <c r="BF2020" s="87"/>
      <c r="BG2020" s="82" t="s">
        <v>4888</v>
      </c>
      <c r="BH2020" s="82" t="s">
        <v>9005</v>
      </c>
      <c r="BI2020" s="82"/>
      <c r="BJ2020" s="82"/>
      <c r="BK2020" s="82"/>
      <c r="BL2020" s="86">
        <v>114309074.25</v>
      </c>
      <c r="BM2020" s="82">
        <v>1.4336</v>
      </c>
      <c r="BN2020" s="82" t="s">
        <v>5020</v>
      </c>
      <c r="BO2020" s="82"/>
      <c r="BP2020" s="88"/>
      <c r="BQ2020" s="88"/>
      <c r="BR2020" s="88"/>
      <c r="BS2020" s="82"/>
      <c r="BT2020" s="85"/>
    </row>
    <row r="2021" spans="1:72" hidden="1">
      <c r="A2021" s="82" t="s">
        <v>5187</v>
      </c>
      <c r="B2021" s="82" t="s">
        <v>9487</v>
      </c>
      <c r="C2021" s="82" t="s">
        <v>21841</v>
      </c>
      <c r="D2021" s="82" t="s">
        <v>21842</v>
      </c>
      <c r="E2021" s="82" t="s">
        <v>4965</v>
      </c>
      <c r="F2021" s="82" t="s">
        <v>4966</v>
      </c>
      <c r="G2021" s="83">
        <v>45779</v>
      </c>
      <c r="H2021" s="84">
        <v>21854.186000000002</v>
      </c>
      <c r="I2021" s="85"/>
      <c r="J2021" s="82">
        <v>99.98357</v>
      </c>
      <c r="K2021" s="86">
        <v>0</v>
      </c>
      <c r="L2021" s="82"/>
      <c r="M2021" s="82"/>
      <c r="N2021" s="82"/>
      <c r="O2021" s="82"/>
      <c r="P2021" s="82" t="s">
        <v>4967</v>
      </c>
      <c r="Q2021" s="86">
        <v>2185418.62</v>
      </c>
      <c r="R2021" s="82">
        <v>0.01</v>
      </c>
      <c r="S2021" s="86">
        <v>2185418.62</v>
      </c>
      <c r="T2021" s="83">
        <v>45777</v>
      </c>
      <c r="U2021" s="82">
        <v>247</v>
      </c>
      <c r="V2021" s="82">
        <v>178347</v>
      </c>
      <c r="W2021" s="82" t="s">
        <v>4961</v>
      </c>
      <c r="X2021" s="82">
        <v>99.967100000000002</v>
      </c>
      <c r="Y2021" s="86">
        <v>2184700.62</v>
      </c>
      <c r="Z2021" s="86">
        <v>2185059.62</v>
      </c>
      <c r="AA2021" s="82"/>
      <c r="AB2021" s="86"/>
      <c r="AC2021" s="86">
        <v>2185059.62</v>
      </c>
      <c r="AD2021" s="86">
        <v>2185059.62</v>
      </c>
      <c r="AE2021" s="86">
        <v>359</v>
      </c>
      <c r="AF2021" s="86">
        <v>0</v>
      </c>
      <c r="AG2021" s="86"/>
      <c r="AH2021" s="86">
        <v>0</v>
      </c>
      <c r="AI2021" s="86"/>
      <c r="AJ2021" s="86">
        <v>7973350286.0699997</v>
      </c>
      <c r="AK2021" s="82">
        <v>2.7400000000000001E-2</v>
      </c>
      <c r="AL2021" s="82" t="s">
        <v>21843</v>
      </c>
      <c r="AM2021" s="82" t="s">
        <v>4968</v>
      </c>
      <c r="AN2021" s="82">
        <v>73640</v>
      </c>
      <c r="AO2021" s="82" t="s">
        <v>4967</v>
      </c>
      <c r="AP2021" s="82"/>
      <c r="AQ2021" s="83"/>
      <c r="AR2021" s="83"/>
      <c r="AS2021" s="82">
        <v>2</v>
      </c>
      <c r="AT2021" s="82"/>
      <c r="AU2021" s="83">
        <v>45777</v>
      </c>
      <c r="AV2021" s="82" t="s">
        <v>4968</v>
      </c>
      <c r="AW2021" s="82">
        <v>100</v>
      </c>
      <c r="AX2021" s="83"/>
      <c r="AY2021" s="82" t="s">
        <v>4969</v>
      </c>
      <c r="AZ2021" s="82">
        <v>1</v>
      </c>
      <c r="BA2021" s="82"/>
      <c r="BB2021" s="82"/>
      <c r="BC2021" s="87"/>
      <c r="BD2021" s="87"/>
      <c r="BE2021" s="87"/>
      <c r="BF2021" s="87"/>
      <c r="BG2021" s="82" t="s">
        <v>4888</v>
      </c>
      <c r="BH2021" s="82" t="s">
        <v>9005</v>
      </c>
      <c r="BI2021" s="82"/>
      <c r="BJ2021" s="82"/>
      <c r="BK2021" s="82"/>
      <c r="BL2021" s="86">
        <v>2185059.62</v>
      </c>
      <c r="BM2021" s="82">
        <v>2.7400000000000001E-2</v>
      </c>
      <c r="BN2021" s="82" t="s">
        <v>4967</v>
      </c>
      <c r="BO2021" s="82"/>
      <c r="BP2021" s="88"/>
      <c r="BQ2021" s="88"/>
      <c r="BR2021" s="88"/>
      <c r="BS2021" s="82"/>
      <c r="BT2021" s="85"/>
    </row>
    <row r="2022" spans="1:72" hidden="1">
      <c r="A2022" s="82" t="s">
        <v>5187</v>
      </c>
      <c r="B2022" s="82" t="s">
        <v>9487</v>
      </c>
      <c r="C2022" s="82"/>
      <c r="D2022" s="82"/>
      <c r="E2022" s="82"/>
      <c r="F2022" s="82" t="s">
        <v>4970</v>
      </c>
      <c r="G2022" s="83"/>
      <c r="H2022" s="84"/>
      <c r="I2022" s="85"/>
      <c r="J2022" s="82"/>
      <c r="K2022" s="86"/>
      <c r="L2022" s="82"/>
      <c r="M2022" s="82"/>
      <c r="N2022" s="82"/>
      <c r="O2022" s="82"/>
      <c r="P2022" s="82" t="s">
        <v>4971</v>
      </c>
      <c r="Q2022" s="86"/>
      <c r="R2022" s="82">
        <v>0</v>
      </c>
      <c r="S2022" s="86"/>
      <c r="T2022" s="83">
        <v>45777</v>
      </c>
      <c r="U2022" s="82"/>
      <c r="V2022" s="82"/>
      <c r="W2022" s="82"/>
      <c r="X2022" s="82"/>
      <c r="Y2022" s="86"/>
      <c r="Z2022" s="86"/>
      <c r="AA2022" s="82"/>
      <c r="AB2022" s="86"/>
      <c r="AC2022" s="86">
        <v>721141.9</v>
      </c>
      <c r="AD2022" s="86">
        <v>721141.9</v>
      </c>
      <c r="AE2022" s="86"/>
      <c r="AF2022" s="86"/>
      <c r="AG2022" s="86"/>
      <c r="AH2022" s="86">
        <v>0</v>
      </c>
      <c r="AI2022" s="86"/>
      <c r="AJ2022" s="86"/>
      <c r="AK2022" s="82">
        <v>8.6999999999999994E-3</v>
      </c>
      <c r="AL2022" s="82"/>
      <c r="AM2022" s="82"/>
      <c r="AN2022" s="82"/>
      <c r="AO2022" s="82" t="s">
        <v>4971</v>
      </c>
      <c r="AP2022" s="82"/>
      <c r="AQ2022" s="83"/>
      <c r="AR2022" s="83"/>
      <c r="AS2022" s="82"/>
      <c r="AT2022" s="82"/>
      <c r="AU2022" s="83"/>
      <c r="AV2022" s="82"/>
      <c r="AW2022" s="82"/>
      <c r="AX2022" s="83"/>
      <c r="AY2022" s="82" t="s">
        <v>4963</v>
      </c>
      <c r="AZ2022" s="82">
        <v>1</v>
      </c>
      <c r="BA2022" s="82"/>
      <c r="BB2022" s="82"/>
      <c r="BC2022" s="87"/>
      <c r="BD2022" s="87"/>
      <c r="BE2022" s="87"/>
      <c r="BF2022" s="87"/>
      <c r="BG2022" s="82" t="s">
        <v>4888</v>
      </c>
      <c r="BH2022" s="82" t="s">
        <v>9005</v>
      </c>
      <c r="BI2022" s="82"/>
      <c r="BJ2022" s="82"/>
      <c r="BK2022" s="82"/>
      <c r="BL2022" s="86">
        <v>721141.9</v>
      </c>
      <c r="BM2022" s="82">
        <v>8.6999999999999994E-3</v>
      </c>
      <c r="BN2022" s="82" t="s">
        <v>4971</v>
      </c>
      <c r="BO2022" s="82"/>
      <c r="BP2022" s="88"/>
      <c r="BQ2022" s="88"/>
      <c r="BR2022" s="88"/>
      <c r="BS2022" s="82"/>
      <c r="BT2022" s="85"/>
    </row>
    <row r="2023" spans="1:72" hidden="1">
      <c r="A2023" s="82" t="s">
        <v>5189</v>
      </c>
      <c r="B2023" s="82" t="s">
        <v>5190</v>
      </c>
      <c r="C2023" s="82" t="s">
        <v>20477</v>
      </c>
      <c r="D2023" s="82" t="s">
        <v>20478</v>
      </c>
      <c r="E2023" s="82" t="s">
        <v>8286</v>
      </c>
      <c r="F2023" s="82" t="s">
        <v>8213</v>
      </c>
      <c r="G2023" s="83">
        <v>48177</v>
      </c>
      <c r="H2023" s="84">
        <v>500000</v>
      </c>
      <c r="I2023" s="85">
        <v>6.8360000000000004E-2</v>
      </c>
      <c r="J2023" s="82">
        <v>100.8938</v>
      </c>
      <c r="K2023" s="86">
        <v>1509780.82</v>
      </c>
      <c r="L2023" s="82" t="s">
        <v>8214</v>
      </c>
      <c r="M2023" s="82" t="s">
        <v>633</v>
      </c>
      <c r="N2023" s="82" t="s">
        <v>8214</v>
      </c>
      <c r="O2023" s="82" t="s">
        <v>633</v>
      </c>
      <c r="P2023" s="82" t="s">
        <v>8287</v>
      </c>
      <c r="Q2023" s="86">
        <v>50000000</v>
      </c>
      <c r="R2023" s="82">
        <v>6.58</v>
      </c>
      <c r="S2023" s="86">
        <v>50000000</v>
      </c>
      <c r="T2023" s="83">
        <v>45777</v>
      </c>
      <c r="U2023" s="82">
        <v>202</v>
      </c>
      <c r="V2023" s="82">
        <v>94676</v>
      </c>
      <c r="W2023" s="82" t="s">
        <v>4961</v>
      </c>
      <c r="X2023" s="82">
        <v>99.440600000000003</v>
      </c>
      <c r="Y2023" s="86">
        <v>49720300</v>
      </c>
      <c r="Z2023" s="86"/>
      <c r="AA2023" s="82">
        <v>100.8942</v>
      </c>
      <c r="AB2023" s="86">
        <v>0</v>
      </c>
      <c r="AC2023" s="86">
        <v>50446900</v>
      </c>
      <c r="AD2023" s="86">
        <v>50446900</v>
      </c>
      <c r="AE2023" s="86">
        <v>0</v>
      </c>
      <c r="AF2023" s="86">
        <v>726600</v>
      </c>
      <c r="AG2023" s="86">
        <v>726800</v>
      </c>
      <c r="AH2023" s="86">
        <v>-200</v>
      </c>
      <c r="AI2023" s="86"/>
      <c r="AJ2023" s="86">
        <v>4773473136.2399998</v>
      </c>
      <c r="AK2023" s="82">
        <v>1.0568</v>
      </c>
      <c r="AL2023" s="82" t="s">
        <v>20479</v>
      </c>
      <c r="AM2023" s="82" t="s">
        <v>8216</v>
      </c>
      <c r="AN2023" s="82">
        <v>6648</v>
      </c>
      <c r="AO2023" s="82" t="s">
        <v>8280</v>
      </c>
      <c r="AP2023" s="82">
        <v>7.02</v>
      </c>
      <c r="AQ2023" s="83">
        <v>45621</v>
      </c>
      <c r="AR2023" s="83">
        <v>45986</v>
      </c>
      <c r="AS2023" s="82">
        <v>2400</v>
      </c>
      <c r="AT2023" s="82" t="s">
        <v>8217</v>
      </c>
      <c r="AU2023" s="83">
        <v>45777</v>
      </c>
      <c r="AV2023" s="82" t="s">
        <v>8218</v>
      </c>
      <c r="AW2023" s="82">
        <v>100</v>
      </c>
      <c r="AX2023" s="83"/>
      <c r="AY2023" s="82" t="s">
        <v>4963</v>
      </c>
      <c r="AZ2023" s="82">
        <v>1</v>
      </c>
      <c r="BA2023" s="82" t="s">
        <v>8219</v>
      </c>
      <c r="BB2023" s="82" t="s">
        <v>8220</v>
      </c>
      <c r="BC2023" s="87">
        <v>6.8210000000000007E-2</v>
      </c>
      <c r="BD2023" s="87">
        <v>6.8500000000000005E-2</v>
      </c>
      <c r="BE2023" s="87">
        <v>100.9686</v>
      </c>
      <c r="BF2023" s="87">
        <v>100.819</v>
      </c>
      <c r="BG2023" s="82" t="s">
        <v>4888</v>
      </c>
      <c r="BH2023" s="82" t="s">
        <v>9006</v>
      </c>
      <c r="BI2023" s="82">
        <v>4.9998500000000003</v>
      </c>
      <c r="BJ2023" s="82">
        <v>4.99749</v>
      </c>
      <c r="BK2023" s="82">
        <v>4.9986699999999997</v>
      </c>
      <c r="BL2023" s="86">
        <v>51956680.82</v>
      </c>
      <c r="BM2023" s="82">
        <v>1.0884</v>
      </c>
      <c r="BN2023" s="82" t="s">
        <v>4964</v>
      </c>
      <c r="BO2023" s="82">
        <v>5.3403600000000004</v>
      </c>
      <c r="BP2023" s="88"/>
      <c r="BQ2023" s="88"/>
      <c r="BR2023" s="88"/>
      <c r="BS2023" s="82"/>
      <c r="BT2023" s="85"/>
    </row>
    <row r="2024" spans="1:72" hidden="1">
      <c r="A2024" s="82" t="s">
        <v>5189</v>
      </c>
      <c r="B2024" s="82" t="s">
        <v>5190</v>
      </c>
      <c r="C2024" s="82" t="s">
        <v>20483</v>
      </c>
      <c r="D2024" s="82" t="s">
        <v>20484</v>
      </c>
      <c r="E2024" s="82" t="s">
        <v>8298</v>
      </c>
      <c r="F2024" s="82" t="s">
        <v>8213</v>
      </c>
      <c r="G2024" s="83">
        <v>47330</v>
      </c>
      <c r="H2024" s="84">
        <v>500000</v>
      </c>
      <c r="I2024" s="85">
        <v>6.7900000000000002E-2</v>
      </c>
      <c r="J2024" s="82">
        <v>102.1084</v>
      </c>
      <c r="K2024" s="86">
        <v>161534.25</v>
      </c>
      <c r="L2024" s="82" t="s">
        <v>8214</v>
      </c>
      <c r="M2024" s="82" t="s">
        <v>633</v>
      </c>
      <c r="N2024" s="82" t="s">
        <v>8214</v>
      </c>
      <c r="O2024" s="82" t="s">
        <v>633</v>
      </c>
      <c r="P2024" s="82" t="s">
        <v>8287</v>
      </c>
      <c r="Q2024" s="86">
        <v>50000000</v>
      </c>
      <c r="R2024" s="82">
        <v>4.25</v>
      </c>
      <c r="S2024" s="86">
        <v>50000000</v>
      </c>
      <c r="T2024" s="83">
        <v>45777</v>
      </c>
      <c r="U2024" s="82">
        <v>202</v>
      </c>
      <c r="V2024" s="82">
        <v>173000</v>
      </c>
      <c r="W2024" s="82" t="s">
        <v>4961</v>
      </c>
      <c r="X2024" s="82">
        <v>100.6498</v>
      </c>
      <c r="Y2024" s="86">
        <v>50324900</v>
      </c>
      <c r="Z2024" s="86"/>
      <c r="AA2024" s="82">
        <v>102.1465</v>
      </c>
      <c r="AB2024" s="86">
        <v>-0.04</v>
      </c>
      <c r="AC2024" s="86">
        <v>51054200</v>
      </c>
      <c r="AD2024" s="86">
        <v>51054200</v>
      </c>
      <c r="AE2024" s="86">
        <v>0</v>
      </c>
      <c r="AF2024" s="86">
        <v>729300</v>
      </c>
      <c r="AG2024" s="86">
        <v>748350</v>
      </c>
      <c r="AH2024" s="86">
        <v>-19050</v>
      </c>
      <c r="AI2024" s="86"/>
      <c r="AJ2024" s="86">
        <v>4773473136.2399998</v>
      </c>
      <c r="AK2024" s="82">
        <v>1.0694999999999999</v>
      </c>
      <c r="AL2024" s="82" t="s">
        <v>20485</v>
      </c>
      <c r="AM2024" s="82" t="s">
        <v>8216</v>
      </c>
      <c r="AN2024" s="82">
        <v>73211</v>
      </c>
      <c r="AO2024" s="82" t="s">
        <v>8280</v>
      </c>
      <c r="AP2024" s="82">
        <v>7.37</v>
      </c>
      <c r="AQ2024" s="83">
        <v>45762</v>
      </c>
      <c r="AR2024" s="83">
        <v>46127</v>
      </c>
      <c r="AS2024" s="82">
        <v>1553</v>
      </c>
      <c r="AT2024" s="82" t="s">
        <v>8217</v>
      </c>
      <c r="AU2024" s="83">
        <v>45777</v>
      </c>
      <c r="AV2024" s="82" t="s">
        <v>8218</v>
      </c>
      <c r="AW2024" s="82">
        <v>100</v>
      </c>
      <c r="AX2024" s="83"/>
      <c r="AY2024" s="82" t="s">
        <v>4963</v>
      </c>
      <c r="AZ2024" s="82">
        <v>1</v>
      </c>
      <c r="BA2024" s="82" t="s">
        <v>8219</v>
      </c>
      <c r="BB2024" s="82" t="s">
        <v>8220</v>
      </c>
      <c r="BC2024" s="87">
        <v>6.7900000000000002E-2</v>
      </c>
      <c r="BD2024" s="87">
        <v>6.7900000000000002E-2</v>
      </c>
      <c r="BE2024" s="87">
        <v>102.1084</v>
      </c>
      <c r="BF2024" s="87">
        <v>102.1084</v>
      </c>
      <c r="BG2024" s="82" t="s">
        <v>4888</v>
      </c>
      <c r="BH2024" s="82" t="s">
        <v>9006</v>
      </c>
      <c r="BI2024" s="82">
        <v>3.5479099999999999</v>
      </c>
      <c r="BJ2024" s="82">
        <v>3.5479099999999999</v>
      </c>
      <c r="BK2024" s="82">
        <v>3.5479099999999999</v>
      </c>
      <c r="BL2024" s="86">
        <v>51215734.25</v>
      </c>
      <c r="BM2024" s="82">
        <v>1.0729</v>
      </c>
      <c r="BN2024" s="82" t="s">
        <v>4964</v>
      </c>
      <c r="BO2024" s="82">
        <v>3.7888199999999999</v>
      </c>
      <c r="BP2024" s="88"/>
      <c r="BQ2024" s="88">
        <v>59200000000</v>
      </c>
      <c r="BR2024" s="88">
        <v>1.6890000000000001</v>
      </c>
      <c r="BS2024" s="82" t="s">
        <v>8223</v>
      </c>
      <c r="BT2024" s="85"/>
    </row>
    <row r="2025" spans="1:72" hidden="1">
      <c r="A2025" s="82" t="s">
        <v>5189</v>
      </c>
      <c r="B2025" s="82" t="s">
        <v>5190</v>
      </c>
      <c r="C2025" s="82" t="s">
        <v>12352</v>
      </c>
      <c r="D2025" s="82" t="s">
        <v>12353</v>
      </c>
      <c r="E2025" s="82" t="s">
        <v>12354</v>
      </c>
      <c r="F2025" s="82" t="s">
        <v>8213</v>
      </c>
      <c r="G2025" s="83">
        <v>49241</v>
      </c>
      <c r="H2025" s="84">
        <v>1000000</v>
      </c>
      <c r="I2025" s="85">
        <v>7.2599999999999998E-2</v>
      </c>
      <c r="J2025" s="82">
        <v>101.07210000000001</v>
      </c>
      <c r="K2025" s="86">
        <v>3847315.07</v>
      </c>
      <c r="L2025" s="82" t="s">
        <v>8214</v>
      </c>
      <c r="M2025" s="82" t="s">
        <v>633</v>
      </c>
      <c r="N2025" s="82" t="s">
        <v>8214</v>
      </c>
      <c r="O2025" s="82" t="s">
        <v>633</v>
      </c>
      <c r="P2025" s="82" t="s">
        <v>20842</v>
      </c>
      <c r="Q2025" s="86">
        <v>100000000</v>
      </c>
      <c r="R2025" s="82">
        <v>9.49</v>
      </c>
      <c r="S2025" s="86">
        <v>100000000</v>
      </c>
      <c r="T2025" s="83">
        <v>45777</v>
      </c>
      <c r="U2025" s="82">
        <v>202</v>
      </c>
      <c r="V2025" s="82">
        <v>176167</v>
      </c>
      <c r="W2025" s="82" t="s">
        <v>4961</v>
      </c>
      <c r="X2025" s="82">
        <v>100</v>
      </c>
      <c r="Y2025" s="86">
        <v>100000000</v>
      </c>
      <c r="Z2025" s="86"/>
      <c r="AA2025" s="82">
        <v>101.0723</v>
      </c>
      <c r="AB2025" s="86">
        <v>0</v>
      </c>
      <c r="AC2025" s="86">
        <v>101072100</v>
      </c>
      <c r="AD2025" s="86">
        <v>101072100</v>
      </c>
      <c r="AE2025" s="86">
        <v>0</v>
      </c>
      <c r="AF2025" s="86">
        <v>1072100</v>
      </c>
      <c r="AG2025" s="86">
        <v>1072300</v>
      </c>
      <c r="AH2025" s="86">
        <v>-200</v>
      </c>
      <c r="AI2025" s="86"/>
      <c r="AJ2025" s="86">
        <v>4773473136.2399998</v>
      </c>
      <c r="AK2025" s="82">
        <v>2.1173999999999999</v>
      </c>
      <c r="AL2025" s="82" t="s">
        <v>12355</v>
      </c>
      <c r="AM2025" s="82" t="s">
        <v>8216</v>
      </c>
      <c r="AN2025" s="82">
        <v>772543</v>
      </c>
      <c r="AO2025" s="82" t="s">
        <v>8309</v>
      </c>
      <c r="AP2025" s="82">
        <v>7.43</v>
      </c>
      <c r="AQ2025" s="83">
        <v>45589</v>
      </c>
      <c r="AR2025" s="83">
        <v>45954</v>
      </c>
      <c r="AS2025" s="82">
        <v>3464</v>
      </c>
      <c r="AT2025" s="82" t="s">
        <v>8217</v>
      </c>
      <c r="AU2025" s="83">
        <v>45777</v>
      </c>
      <c r="AV2025" s="82" t="s">
        <v>8218</v>
      </c>
      <c r="AW2025" s="82">
        <v>100</v>
      </c>
      <c r="AX2025" s="83"/>
      <c r="AY2025" s="82" t="s">
        <v>4963</v>
      </c>
      <c r="AZ2025" s="82">
        <v>1</v>
      </c>
      <c r="BA2025" s="82" t="s">
        <v>8219</v>
      </c>
      <c r="BB2025" s="82" t="s">
        <v>8219</v>
      </c>
      <c r="BC2025" s="87">
        <v>7.2900000000000006E-2</v>
      </c>
      <c r="BD2025" s="87">
        <v>7.2300000000000003E-2</v>
      </c>
      <c r="BE2025" s="87">
        <v>100.86969999999999</v>
      </c>
      <c r="BF2025" s="87">
        <v>101.2745</v>
      </c>
      <c r="BG2025" s="82" t="s">
        <v>4888</v>
      </c>
      <c r="BH2025" s="82" t="s">
        <v>9006</v>
      </c>
      <c r="BI2025" s="82">
        <v>6.4252700000000003</v>
      </c>
      <c r="BJ2025" s="82">
        <v>6.4343599999999999</v>
      </c>
      <c r="BK2025" s="82">
        <v>6.4298200000000003</v>
      </c>
      <c r="BL2025" s="86">
        <v>104919415.06999999</v>
      </c>
      <c r="BM2025" s="82">
        <v>2.198</v>
      </c>
      <c r="BN2025" s="82" t="s">
        <v>8309</v>
      </c>
      <c r="BO2025" s="82">
        <v>6.8966200000000004</v>
      </c>
      <c r="BP2025" s="88"/>
      <c r="BQ2025" s="88">
        <v>100000000000</v>
      </c>
      <c r="BR2025" s="88">
        <v>6.25</v>
      </c>
      <c r="BS2025" s="82" t="s">
        <v>8223</v>
      </c>
      <c r="BT2025" s="85"/>
    </row>
    <row r="2026" spans="1:72" hidden="1">
      <c r="A2026" s="82" t="s">
        <v>5189</v>
      </c>
      <c r="B2026" s="82" t="s">
        <v>5190</v>
      </c>
      <c r="C2026" s="82" t="s">
        <v>21285</v>
      </c>
      <c r="D2026" s="82" t="s">
        <v>21286</v>
      </c>
      <c r="E2026" s="82" t="s">
        <v>8303</v>
      </c>
      <c r="F2026" s="82" t="s">
        <v>8213</v>
      </c>
      <c r="G2026" s="83">
        <v>47522</v>
      </c>
      <c r="H2026" s="84">
        <v>500000</v>
      </c>
      <c r="I2026" s="85">
        <v>6.9150000000000003E-2</v>
      </c>
      <c r="J2026" s="82">
        <v>101.1943</v>
      </c>
      <c r="K2026" s="86">
        <v>778082.19</v>
      </c>
      <c r="L2026" s="82" t="s">
        <v>8214</v>
      </c>
      <c r="M2026" s="82" t="s">
        <v>1274</v>
      </c>
      <c r="N2026" s="82" t="s">
        <v>8214</v>
      </c>
      <c r="O2026" s="82" t="s">
        <v>1274</v>
      </c>
      <c r="P2026" s="82" t="s">
        <v>8287</v>
      </c>
      <c r="Q2026" s="86">
        <v>50000000</v>
      </c>
      <c r="R2026" s="82">
        <v>4.78</v>
      </c>
      <c r="S2026" s="86">
        <v>50000000</v>
      </c>
      <c r="T2026" s="83">
        <v>45777</v>
      </c>
      <c r="U2026" s="82">
        <v>202</v>
      </c>
      <c r="V2026" s="82">
        <v>117116</v>
      </c>
      <c r="W2026" s="82" t="s">
        <v>4961</v>
      </c>
      <c r="X2026" s="82">
        <v>99.489500000000007</v>
      </c>
      <c r="Y2026" s="86">
        <v>49744750</v>
      </c>
      <c r="Z2026" s="86"/>
      <c r="AA2026" s="82">
        <v>101.17529999999999</v>
      </c>
      <c r="AB2026" s="86">
        <v>0.02</v>
      </c>
      <c r="AC2026" s="86">
        <v>50597150</v>
      </c>
      <c r="AD2026" s="86">
        <v>50597150</v>
      </c>
      <c r="AE2026" s="86">
        <v>0</v>
      </c>
      <c r="AF2026" s="86">
        <v>852400</v>
      </c>
      <c r="AG2026" s="86">
        <v>842900</v>
      </c>
      <c r="AH2026" s="86">
        <v>9500</v>
      </c>
      <c r="AI2026" s="86"/>
      <c r="AJ2026" s="86">
        <v>4773473136.2399998</v>
      </c>
      <c r="AK2026" s="82">
        <v>1.06</v>
      </c>
      <c r="AL2026" s="82" t="s">
        <v>21287</v>
      </c>
      <c r="AM2026" s="82" t="s">
        <v>8216</v>
      </c>
      <c r="AN2026" s="82">
        <v>7490</v>
      </c>
      <c r="AO2026" s="82" t="s">
        <v>8280</v>
      </c>
      <c r="AP2026" s="82">
        <v>7.1</v>
      </c>
      <c r="AQ2026" s="83">
        <v>45698</v>
      </c>
      <c r="AR2026" s="83">
        <v>45879</v>
      </c>
      <c r="AS2026" s="82">
        <v>1745</v>
      </c>
      <c r="AT2026" s="82" t="s">
        <v>8231</v>
      </c>
      <c r="AU2026" s="83">
        <v>45777</v>
      </c>
      <c r="AV2026" s="82" t="s">
        <v>8218</v>
      </c>
      <c r="AW2026" s="82">
        <v>100</v>
      </c>
      <c r="AX2026" s="83"/>
      <c r="AY2026" s="82" t="s">
        <v>4963</v>
      </c>
      <c r="AZ2026" s="82">
        <v>1</v>
      </c>
      <c r="BA2026" s="82" t="s">
        <v>8220</v>
      </c>
      <c r="BB2026" s="82" t="s">
        <v>8220</v>
      </c>
      <c r="BC2026" s="87">
        <v>6.9199999999999998E-2</v>
      </c>
      <c r="BD2026" s="87">
        <v>6.9099999999999995E-2</v>
      </c>
      <c r="BE2026" s="87">
        <v>101.1747</v>
      </c>
      <c r="BF2026" s="87">
        <v>101.2139</v>
      </c>
      <c r="BG2026" s="82" t="s">
        <v>4888</v>
      </c>
      <c r="BH2026" s="82" t="s">
        <v>9006</v>
      </c>
      <c r="BI2026" s="82">
        <v>3.9406500000000002</v>
      </c>
      <c r="BJ2026" s="82">
        <v>3.9409999999999998</v>
      </c>
      <c r="BK2026" s="82">
        <v>3.94082</v>
      </c>
      <c r="BL2026" s="86">
        <v>51375232.189999998</v>
      </c>
      <c r="BM2026" s="82">
        <v>1.0763</v>
      </c>
      <c r="BN2026" s="82" t="s">
        <v>4964</v>
      </c>
      <c r="BO2026" s="82">
        <v>4.07707</v>
      </c>
      <c r="BP2026" s="88"/>
      <c r="BQ2026" s="88">
        <v>32834000000</v>
      </c>
      <c r="BR2026" s="88">
        <v>0.152</v>
      </c>
      <c r="BS2026" s="82" t="s">
        <v>8223</v>
      </c>
      <c r="BT2026" s="85"/>
    </row>
    <row r="2027" spans="1:72" hidden="1">
      <c r="A2027" s="82" t="s">
        <v>5189</v>
      </c>
      <c r="B2027" s="82" t="s">
        <v>5190</v>
      </c>
      <c r="C2027" s="82" t="s">
        <v>20500</v>
      </c>
      <c r="D2027" s="82" t="s">
        <v>20501</v>
      </c>
      <c r="E2027" s="82" t="s">
        <v>20502</v>
      </c>
      <c r="F2027" s="82" t="s">
        <v>8213</v>
      </c>
      <c r="G2027" s="83">
        <v>46840</v>
      </c>
      <c r="H2027" s="84">
        <v>100000</v>
      </c>
      <c r="I2027" s="85">
        <v>6.7479999999999998E-2</v>
      </c>
      <c r="J2027" s="82">
        <v>103.8785</v>
      </c>
      <c r="K2027" s="86">
        <v>75731.509999999995</v>
      </c>
      <c r="L2027" s="82" t="s">
        <v>8214</v>
      </c>
      <c r="M2027" s="82" t="s">
        <v>633</v>
      </c>
      <c r="N2027" s="82" t="s">
        <v>8214</v>
      </c>
      <c r="O2027" s="82" t="s">
        <v>633</v>
      </c>
      <c r="P2027" s="82" t="s">
        <v>20842</v>
      </c>
      <c r="Q2027" s="86">
        <v>10000000</v>
      </c>
      <c r="R2027" s="82">
        <v>2.91</v>
      </c>
      <c r="S2027" s="86">
        <v>10000000</v>
      </c>
      <c r="T2027" s="83">
        <v>45777</v>
      </c>
      <c r="U2027" s="82">
        <v>202</v>
      </c>
      <c r="V2027" s="82">
        <v>63604</v>
      </c>
      <c r="W2027" s="82" t="s">
        <v>4961</v>
      </c>
      <c r="X2027" s="82">
        <v>102.4705</v>
      </c>
      <c r="Y2027" s="86">
        <v>10247050</v>
      </c>
      <c r="Z2027" s="86"/>
      <c r="AA2027" s="82">
        <v>103.9572</v>
      </c>
      <c r="AB2027" s="86">
        <v>-0.08</v>
      </c>
      <c r="AC2027" s="86">
        <v>10387850</v>
      </c>
      <c r="AD2027" s="86">
        <v>10387850</v>
      </c>
      <c r="AE2027" s="86">
        <v>0</v>
      </c>
      <c r="AF2027" s="86">
        <v>140800</v>
      </c>
      <c r="AG2027" s="86">
        <v>148670</v>
      </c>
      <c r="AH2027" s="86">
        <v>-7870</v>
      </c>
      <c r="AI2027" s="86"/>
      <c r="AJ2027" s="86">
        <v>4773473136.2399998</v>
      </c>
      <c r="AK2027" s="82">
        <v>0.21759999999999999</v>
      </c>
      <c r="AL2027" s="82" t="s">
        <v>20503</v>
      </c>
      <c r="AM2027" s="82" t="s">
        <v>8216</v>
      </c>
      <c r="AN2027" s="82">
        <v>78530</v>
      </c>
      <c r="AO2027" s="82" t="s">
        <v>8309</v>
      </c>
      <c r="AP2027" s="82">
        <v>8.1300000000000008</v>
      </c>
      <c r="AQ2027" s="83">
        <v>45744</v>
      </c>
      <c r="AR2027" s="83">
        <v>45928</v>
      </c>
      <c r="AS2027" s="82">
        <v>1063</v>
      </c>
      <c r="AT2027" s="82" t="s">
        <v>8231</v>
      </c>
      <c r="AU2027" s="83">
        <v>45777</v>
      </c>
      <c r="AV2027" s="82" t="s">
        <v>8218</v>
      </c>
      <c r="AW2027" s="82">
        <v>100</v>
      </c>
      <c r="AX2027" s="83"/>
      <c r="AY2027" s="82" t="s">
        <v>4963</v>
      </c>
      <c r="AZ2027" s="82">
        <v>1</v>
      </c>
      <c r="BA2027" s="82" t="s">
        <v>8219</v>
      </c>
      <c r="BB2027" s="82" t="s">
        <v>8219</v>
      </c>
      <c r="BC2027" s="87">
        <v>6.7479999999999998E-2</v>
      </c>
      <c r="BD2027" s="87">
        <v>6.7400000000000002E-2</v>
      </c>
      <c r="BE2027" s="87">
        <v>103.86799999999999</v>
      </c>
      <c r="BF2027" s="87">
        <v>103.88890000000001</v>
      </c>
      <c r="BG2027" s="82" t="s">
        <v>4888</v>
      </c>
      <c r="BH2027" s="82" t="s">
        <v>9006</v>
      </c>
      <c r="BI2027" s="82">
        <v>2.5501200000000002</v>
      </c>
      <c r="BJ2027" s="82">
        <v>2.5502500000000001</v>
      </c>
      <c r="BK2027" s="82">
        <v>2.5501100000000001</v>
      </c>
      <c r="BL2027" s="86">
        <v>10463581.51</v>
      </c>
      <c r="BM2027" s="82">
        <v>0.21920000000000001</v>
      </c>
      <c r="BN2027" s="82" t="s">
        <v>8309</v>
      </c>
      <c r="BO2027" s="82">
        <v>2.6361400000000001</v>
      </c>
      <c r="BP2027" s="88"/>
      <c r="BQ2027" s="88">
        <v>12000000000</v>
      </c>
      <c r="BR2027" s="88">
        <v>2.5</v>
      </c>
      <c r="BS2027" s="82" t="s">
        <v>8223</v>
      </c>
      <c r="BT2027" s="85"/>
    </row>
    <row r="2028" spans="1:72" hidden="1">
      <c r="A2028" s="82" t="s">
        <v>5189</v>
      </c>
      <c r="B2028" s="82" t="s">
        <v>5190</v>
      </c>
      <c r="C2028" s="82" t="s">
        <v>12371</v>
      </c>
      <c r="D2028" s="82" t="s">
        <v>12372</v>
      </c>
      <c r="E2028" s="82" t="s">
        <v>8310</v>
      </c>
      <c r="F2028" s="82" t="s">
        <v>8213</v>
      </c>
      <c r="G2028" s="83">
        <v>47686</v>
      </c>
      <c r="H2028" s="84">
        <v>1500000</v>
      </c>
      <c r="I2028" s="85">
        <v>6.8599999999999994E-2</v>
      </c>
      <c r="J2028" s="82">
        <v>103.9812</v>
      </c>
      <c r="K2028" s="86">
        <v>11012712.33</v>
      </c>
      <c r="L2028" s="82" t="s">
        <v>8214</v>
      </c>
      <c r="M2028" s="82" t="s">
        <v>633</v>
      </c>
      <c r="N2028" s="82" t="s">
        <v>8214</v>
      </c>
      <c r="O2028" s="82" t="s">
        <v>633</v>
      </c>
      <c r="P2028" s="82" t="s">
        <v>8287</v>
      </c>
      <c r="Q2028" s="86">
        <v>150000000</v>
      </c>
      <c r="R2028" s="82">
        <v>5.23</v>
      </c>
      <c r="S2028" s="86">
        <v>150000000</v>
      </c>
      <c r="T2028" s="83">
        <v>45777</v>
      </c>
      <c r="U2028" s="82">
        <v>202</v>
      </c>
      <c r="V2028" s="82">
        <v>135951</v>
      </c>
      <c r="W2028" s="82" t="s">
        <v>4961</v>
      </c>
      <c r="X2028" s="82">
        <v>102.0765</v>
      </c>
      <c r="Y2028" s="86">
        <v>153114750</v>
      </c>
      <c r="Z2028" s="86"/>
      <c r="AA2028" s="82">
        <v>104.0907</v>
      </c>
      <c r="AB2028" s="86">
        <v>-0.11</v>
      </c>
      <c r="AC2028" s="86">
        <v>155971800</v>
      </c>
      <c r="AD2028" s="86">
        <v>155971800</v>
      </c>
      <c r="AE2028" s="86">
        <v>0</v>
      </c>
      <c r="AF2028" s="86">
        <v>2857050</v>
      </c>
      <c r="AG2028" s="86">
        <v>3021300</v>
      </c>
      <c r="AH2028" s="86">
        <v>-164250</v>
      </c>
      <c r="AI2028" s="86"/>
      <c r="AJ2028" s="86">
        <v>4773473136.2399998</v>
      </c>
      <c r="AK2028" s="82">
        <v>3.2675000000000001</v>
      </c>
      <c r="AL2028" s="82" t="s">
        <v>12373</v>
      </c>
      <c r="AM2028" s="82" t="s">
        <v>8216</v>
      </c>
      <c r="AN2028" s="82">
        <v>7708</v>
      </c>
      <c r="AO2028" s="82" t="s">
        <v>8280</v>
      </c>
      <c r="AP2028" s="82">
        <v>7.79</v>
      </c>
      <c r="AQ2028" s="83">
        <v>45434</v>
      </c>
      <c r="AR2028" s="83">
        <v>45799</v>
      </c>
      <c r="AS2028" s="82">
        <v>1909</v>
      </c>
      <c r="AT2028" s="82" t="s">
        <v>8217</v>
      </c>
      <c r="AU2028" s="83">
        <v>45777</v>
      </c>
      <c r="AV2028" s="82" t="s">
        <v>8218</v>
      </c>
      <c r="AW2028" s="82">
        <v>100</v>
      </c>
      <c r="AX2028" s="83"/>
      <c r="AY2028" s="82" t="s">
        <v>4963</v>
      </c>
      <c r="AZ2028" s="82">
        <v>1</v>
      </c>
      <c r="BA2028" s="82" t="s">
        <v>8219</v>
      </c>
      <c r="BB2028" s="82" t="s">
        <v>8220</v>
      </c>
      <c r="BC2028" s="87">
        <v>6.8610000000000004E-2</v>
      </c>
      <c r="BD2028" s="87">
        <v>6.8599999999999994E-2</v>
      </c>
      <c r="BE2028" s="87">
        <v>103.97969999999999</v>
      </c>
      <c r="BF2028" s="87">
        <v>103.98260000000001</v>
      </c>
      <c r="BG2028" s="82" t="s">
        <v>4888</v>
      </c>
      <c r="BH2028" s="82" t="s">
        <v>9006</v>
      </c>
      <c r="BI2028" s="82">
        <v>3.9347599999999998</v>
      </c>
      <c r="BJ2028" s="82">
        <v>3.9348000000000001</v>
      </c>
      <c r="BK2028" s="82">
        <v>3.9347799999999999</v>
      </c>
      <c r="BL2028" s="86">
        <v>166984512.33000001</v>
      </c>
      <c r="BM2028" s="82">
        <v>3.4982000000000002</v>
      </c>
      <c r="BN2028" s="82" t="s">
        <v>4964</v>
      </c>
      <c r="BO2028" s="82">
        <v>4.20472</v>
      </c>
      <c r="BP2028" s="88"/>
      <c r="BQ2028" s="88">
        <v>38720000000</v>
      </c>
      <c r="BR2028" s="88">
        <v>2.0659999999999998</v>
      </c>
      <c r="BS2028" s="82" t="s">
        <v>8223</v>
      </c>
      <c r="BT2028" s="85"/>
    </row>
    <row r="2029" spans="1:72" hidden="1">
      <c r="A2029" s="82" t="s">
        <v>5189</v>
      </c>
      <c r="B2029" s="82" t="s">
        <v>5190</v>
      </c>
      <c r="C2029" s="82" t="s">
        <v>46</v>
      </c>
      <c r="D2029" s="82" t="s">
        <v>8644</v>
      </c>
      <c r="E2029" s="82" t="s">
        <v>8645</v>
      </c>
      <c r="F2029" s="82" t="s">
        <v>4978</v>
      </c>
      <c r="G2029" s="83"/>
      <c r="H2029" s="84">
        <v>165129</v>
      </c>
      <c r="I2029" s="85"/>
      <c r="J2029" s="82">
        <v>263.55</v>
      </c>
      <c r="K2029" s="86">
        <v>0</v>
      </c>
      <c r="L2029" s="82"/>
      <c r="M2029" s="82"/>
      <c r="N2029" s="82"/>
      <c r="O2029" s="82"/>
      <c r="P2029" s="82" t="s">
        <v>5009</v>
      </c>
      <c r="Q2029" s="86"/>
      <c r="R2029" s="82">
        <v>0</v>
      </c>
      <c r="S2029" s="86">
        <v>1651290</v>
      </c>
      <c r="T2029" s="83">
        <v>45777</v>
      </c>
      <c r="U2029" s="82">
        <v>100</v>
      </c>
      <c r="V2029" s="82">
        <v>56602</v>
      </c>
      <c r="W2029" s="82" t="s">
        <v>4961</v>
      </c>
      <c r="X2029" s="82">
        <v>171.0924</v>
      </c>
      <c r="Y2029" s="86">
        <v>28252320.760000002</v>
      </c>
      <c r="Z2029" s="86"/>
      <c r="AA2029" s="82">
        <v>268.2</v>
      </c>
      <c r="AB2029" s="86">
        <v>-1.73</v>
      </c>
      <c r="AC2029" s="86">
        <v>43519747.950000003</v>
      </c>
      <c r="AD2029" s="86">
        <v>43519747.950000003</v>
      </c>
      <c r="AE2029" s="86">
        <v>0</v>
      </c>
      <c r="AF2029" s="86">
        <v>15267427.189999999</v>
      </c>
      <c r="AG2029" s="86">
        <v>16035277.039999999</v>
      </c>
      <c r="AH2029" s="86">
        <v>-767849.85</v>
      </c>
      <c r="AI2029" s="86"/>
      <c r="AJ2029" s="86">
        <v>4773473136.2399998</v>
      </c>
      <c r="AK2029" s="82">
        <v>0.91169999999999995</v>
      </c>
      <c r="AL2029" s="82" t="s">
        <v>8646</v>
      </c>
      <c r="AM2029" s="82" t="s">
        <v>4979</v>
      </c>
      <c r="AN2029" s="82">
        <v>774764</v>
      </c>
      <c r="AO2029" s="82" t="s">
        <v>5010</v>
      </c>
      <c r="AP2029" s="82"/>
      <c r="AQ2029" s="83"/>
      <c r="AR2029" s="83"/>
      <c r="AS2029" s="82">
        <v>0</v>
      </c>
      <c r="AT2029" s="82"/>
      <c r="AU2029" s="83">
        <v>45777</v>
      </c>
      <c r="AV2029" s="82" t="s">
        <v>4979</v>
      </c>
      <c r="AW2029" s="82">
        <v>10</v>
      </c>
      <c r="AX2029" s="83"/>
      <c r="AY2029" s="82" t="s">
        <v>4963</v>
      </c>
      <c r="AZ2029" s="82">
        <v>1</v>
      </c>
      <c r="BA2029" s="82"/>
      <c r="BB2029" s="82"/>
      <c r="BC2029" s="87"/>
      <c r="BD2029" s="87"/>
      <c r="BE2029" s="87"/>
      <c r="BF2029" s="87"/>
      <c r="BG2029" s="82" t="s">
        <v>4888</v>
      </c>
      <c r="BH2029" s="82" t="s">
        <v>9006</v>
      </c>
      <c r="BI2029" s="82"/>
      <c r="BJ2029" s="82"/>
      <c r="BK2029" s="82"/>
      <c r="BL2029" s="86">
        <v>43519747.950000003</v>
      </c>
      <c r="BM2029" s="82">
        <v>0.91169999999999995</v>
      </c>
      <c r="BN2029" s="82" t="s">
        <v>5011</v>
      </c>
      <c r="BO2029" s="82"/>
      <c r="BP2029" s="88"/>
      <c r="BQ2029" s="88"/>
      <c r="BR2029" s="88"/>
      <c r="BS2029" s="82"/>
      <c r="BT2029" s="85"/>
    </row>
    <row r="2030" spans="1:72" hidden="1">
      <c r="A2030" s="82" t="s">
        <v>5189</v>
      </c>
      <c r="B2030" s="82" t="s">
        <v>5190</v>
      </c>
      <c r="C2030" s="82" t="s">
        <v>139</v>
      </c>
      <c r="D2030" s="82" t="s">
        <v>5446</v>
      </c>
      <c r="E2030" s="82" t="s">
        <v>8510</v>
      </c>
      <c r="F2030" s="82" t="s">
        <v>4978</v>
      </c>
      <c r="G2030" s="83"/>
      <c r="H2030" s="84">
        <v>12911</v>
      </c>
      <c r="I2030" s="85"/>
      <c r="J2030" s="82">
        <v>5116</v>
      </c>
      <c r="K2030" s="86">
        <v>0</v>
      </c>
      <c r="L2030" s="82"/>
      <c r="M2030" s="82"/>
      <c r="N2030" s="82"/>
      <c r="O2030" s="82"/>
      <c r="P2030" s="82" t="s">
        <v>4999</v>
      </c>
      <c r="Q2030" s="86"/>
      <c r="R2030" s="82">
        <v>0</v>
      </c>
      <c r="S2030" s="86">
        <v>25822</v>
      </c>
      <c r="T2030" s="83">
        <v>45777</v>
      </c>
      <c r="U2030" s="82">
        <v>100</v>
      </c>
      <c r="V2030" s="82">
        <v>55268</v>
      </c>
      <c r="W2030" s="82" t="s">
        <v>4961</v>
      </c>
      <c r="X2030" s="82">
        <v>3237.9013</v>
      </c>
      <c r="Y2030" s="86">
        <v>41804543.899999999</v>
      </c>
      <c r="Z2030" s="86"/>
      <c r="AA2030" s="82">
        <v>5030.8</v>
      </c>
      <c r="AB2030" s="86">
        <v>1.69</v>
      </c>
      <c r="AC2030" s="86">
        <v>66052676</v>
      </c>
      <c r="AD2030" s="86">
        <v>66052676</v>
      </c>
      <c r="AE2030" s="86">
        <v>0</v>
      </c>
      <c r="AF2030" s="86">
        <v>24248132.100000001</v>
      </c>
      <c r="AG2030" s="86">
        <v>23148114.899999999</v>
      </c>
      <c r="AH2030" s="86">
        <v>1100017.2</v>
      </c>
      <c r="AI2030" s="86"/>
      <c r="AJ2030" s="86">
        <v>4773473136.2399998</v>
      </c>
      <c r="AK2030" s="82">
        <v>1.3836999999999999</v>
      </c>
      <c r="AL2030" s="82" t="s">
        <v>8511</v>
      </c>
      <c r="AM2030" s="82" t="s">
        <v>4979</v>
      </c>
      <c r="AN2030" s="82">
        <v>774615</v>
      </c>
      <c r="AO2030" s="82" t="s">
        <v>5000</v>
      </c>
      <c r="AP2030" s="82"/>
      <c r="AQ2030" s="83">
        <v>45701</v>
      </c>
      <c r="AR2030" s="83"/>
      <c r="AS2030" s="82">
        <v>0</v>
      </c>
      <c r="AT2030" s="82"/>
      <c r="AU2030" s="83">
        <v>45777</v>
      </c>
      <c r="AV2030" s="82" t="s">
        <v>4979</v>
      </c>
      <c r="AW2030" s="82">
        <v>2</v>
      </c>
      <c r="AX2030" s="83"/>
      <c r="AY2030" s="82" t="s">
        <v>4963</v>
      </c>
      <c r="AZ2030" s="82">
        <v>1</v>
      </c>
      <c r="BA2030" s="82"/>
      <c r="BB2030" s="82"/>
      <c r="BC2030" s="87"/>
      <c r="BD2030" s="87"/>
      <c r="BE2030" s="87"/>
      <c r="BF2030" s="87"/>
      <c r="BG2030" s="82" t="s">
        <v>4888</v>
      </c>
      <c r="BH2030" s="82" t="s">
        <v>9006</v>
      </c>
      <c r="BI2030" s="82"/>
      <c r="BJ2030" s="82"/>
      <c r="BK2030" s="82"/>
      <c r="BL2030" s="86">
        <v>66052676</v>
      </c>
      <c r="BM2030" s="82">
        <v>1.3836999999999999</v>
      </c>
      <c r="BN2030" s="82" t="s">
        <v>4997</v>
      </c>
      <c r="BO2030" s="82"/>
      <c r="BP2030" s="88"/>
      <c r="BQ2030" s="88"/>
      <c r="BR2030" s="88"/>
      <c r="BS2030" s="82"/>
      <c r="BT2030" s="85"/>
    </row>
    <row r="2031" spans="1:72" hidden="1">
      <c r="A2031" s="82" t="s">
        <v>5189</v>
      </c>
      <c r="B2031" s="82" t="s">
        <v>5190</v>
      </c>
      <c r="C2031" s="82" t="s">
        <v>223</v>
      </c>
      <c r="D2031" s="82" t="s">
        <v>5078</v>
      </c>
      <c r="E2031" s="82" t="s">
        <v>5079</v>
      </c>
      <c r="F2031" s="82" t="s">
        <v>4978</v>
      </c>
      <c r="G2031" s="83"/>
      <c r="H2031" s="84">
        <v>90302</v>
      </c>
      <c r="I2031" s="85"/>
      <c r="J2031" s="82">
        <v>252.95</v>
      </c>
      <c r="K2031" s="86">
        <v>0</v>
      </c>
      <c r="L2031" s="82"/>
      <c r="M2031" s="82"/>
      <c r="N2031" s="82"/>
      <c r="O2031" s="82"/>
      <c r="P2031" s="82" t="s">
        <v>4995</v>
      </c>
      <c r="Q2031" s="86"/>
      <c r="R2031" s="82">
        <v>0</v>
      </c>
      <c r="S2031" s="86">
        <v>90302</v>
      </c>
      <c r="T2031" s="83">
        <v>45777</v>
      </c>
      <c r="U2031" s="82">
        <v>100</v>
      </c>
      <c r="V2031" s="82">
        <v>161781</v>
      </c>
      <c r="W2031" s="82" t="s">
        <v>4961</v>
      </c>
      <c r="X2031" s="82">
        <v>272.81229999999999</v>
      </c>
      <c r="Y2031" s="86">
        <v>24635496.309999999</v>
      </c>
      <c r="Z2031" s="86"/>
      <c r="AA2031" s="82">
        <v>259.8</v>
      </c>
      <c r="AB2031" s="86">
        <v>-2.64</v>
      </c>
      <c r="AC2031" s="86">
        <v>22841890.899999999</v>
      </c>
      <c r="AD2031" s="86">
        <v>22841890.899999999</v>
      </c>
      <c r="AE2031" s="86">
        <v>0</v>
      </c>
      <c r="AF2031" s="86">
        <v>-1793605.41</v>
      </c>
      <c r="AG2031" s="86">
        <v>-1175036.71</v>
      </c>
      <c r="AH2031" s="86">
        <v>-618568.69999999995</v>
      </c>
      <c r="AI2031" s="86"/>
      <c r="AJ2031" s="86">
        <v>4773473136.2399998</v>
      </c>
      <c r="AK2031" s="82">
        <v>0.47849999999999998</v>
      </c>
      <c r="AL2031" s="82" t="s">
        <v>5080</v>
      </c>
      <c r="AM2031" s="82" t="s">
        <v>4979</v>
      </c>
      <c r="AN2031" s="82">
        <v>797537</v>
      </c>
      <c r="AO2031" s="82" t="s">
        <v>4996</v>
      </c>
      <c r="AP2031" s="82"/>
      <c r="AQ2031" s="83"/>
      <c r="AR2031" s="83"/>
      <c r="AS2031" s="82">
        <v>0</v>
      </c>
      <c r="AT2031" s="82"/>
      <c r="AU2031" s="83">
        <v>45777</v>
      </c>
      <c r="AV2031" s="82" t="s">
        <v>4979</v>
      </c>
      <c r="AW2031" s="82">
        <v>1</v>
      </c>
      <c r="AX2031" s="83"/>
      <c r="AY2031" s="82" t="s">
        <v>4963</v>
      </c>
      <c r="AZ2031" s="82">
        <v>1</v>
      </c>
      <c r="BA2031" s="82"/>
      <c r="BB2031" s="82"/>
      <c r="BC2031" s="87"/>
      <c r="BD2031" s="87"/>
      <c r="BE2031" s="87"/>
      <c r="BF2031" s="87"/>
      <c r="BG2031" s="82" t="s">
        <v>4888</v>
      </c>
      <c r="BH2031" s="82" t="s">
        <v>9006</v>
      </c>
      <c r="BI2031" s="82"/>
      <c r="BJ2031" s="82"/>
      <c r="BK2031" s="82"/>
      <c r="BL2031" s="86">
        <v>22841890.899999999</v>
      </c>
      <c r="BM2031" s="82">
        <v>0.47849999999999998</v>
      </c>
      <c r="BN2031" s="82" t="s">
        <v>4997</v>
      </c>
      <c r="BO2031" s="82"/>
      <c r="BP2031" s="88"/>
      <c r="BQ2031" s="88"/>
      <c r="BR2031" s="88"/>
      <c r="BS2031" s="82"/>
      <c r="BT2031" s="85"/>
    </row>
    <row r="2032" spans="1:72" hidden="1">
      <c r="A2032" s="82" t="s">
        <v>5189</v>
      </c>
      <c r="B2032" s="82" t="s">
        <v>5190</v>
      </c>
      <c r="C2032" s="82" t="s">
        <v>750</v>
      </c>
      <c r="D2032" s="82" t="s">
        <v>5296</v>
      </c>
      <c r="E2032" s="82" t="s">
        <v>8810</v>
      </c>
      <c r="F2032" s="82" t="s">
        <v>4978</v>
      </c>
      <c r="G2032" s="83"/>
      <c r="H2032" s="84">
        <v>23940</v>
      </c>
      <c r="I2032" s="85"/>
      <c r="J2032" s="82">
        <v>4199.8999999999996</v>
      </c>
      <c r="K2032" s="86">
        <v>0</v>
      </c>
      <c r="L2032" s="82"/>
      <c r="M2032" s="82"/>
      <c r="N2032" s="82"/>
      <c r="O2032" s="82"/>
      <c r="P2032" s="82" t="s">
        <v>8367</v>
      </c>
      <c r="Q2032" s="86"/>
      <c r="R2032" s="82">
        <v>0</v>
      </c>
      <c r="S2032" s="86">
        <v>239400</v>
      </c>
      <c r="T2032" s="83">
        <v>45777</v>
      </c>
      <c r="U2032" s="82">
        <v>100</v>
      </c>
      <c r="V2032" s="82">
        <v>76210</v>
      </c>
      <c r="W2032" s="82" t="s">
        <v>4961</v>
      </c>
      <c r="X2032" s="82">
        <v>1621.1549</v>
      </c>
      <c r="Y2032" s="86">
        <v>38810447.869999997</v>
      </c>
      <c r="Z2032" s="86"/>
      <c r="AA2032" s="82">
        <v>4310</v>
      </c>
      <c r="AB2032" s="86">
        <v>-2.5499999999999998</v>
      </c>
      <c r="AC2032" s="86">
        <v>100545606</v>
      </c>
      <c r="AD2032" s="86">
        <v>100545606</v>
      </c>
      <c r="AE2032" s="86">
        <v>0</v>
      </c>
      <c r="AF2032" s="86">
        <v>61735158.130000003</v>
      </c>
      <c r="AG2032" s="86">
        <v>64370952.130000003</v>
      </c>
      <c r="AH2032" s="86">
        <v>-2635794</v>
      </c>
      <c r="AI2032" s="86"/>
      <c r="AJ2032" s="86">
        <v>4773473136.2399998</v>
      </c>
      <c r="AK2032" s="82">
        <v>2.1063000000000001</v>
      </c>
      <c r="AL2032" s="82" t="s">
        <v>8811</v>
      </c>
      <c r="AM2032" s="82" t="s">
        <v>4979</v>
      </c>
      <c r="AN2032" s="82">
        <v>779969</v>
      </c>
      <c r="AO2032" s="82" t="s">
        <v>5010</v>
      </c>
      <c r="AP2032" s="82"/>
      <c r="AQ2032" s="83"/>
      <c r="AR2032" s="83"/>
      <c r="AS2032" s="82">
        <v>0</v>
      </c>
      <c r="AT2032" s="82"/>
      <c r="AU2032" s="83">
        <v>45777</v>
      </c>
      <c r="AV2032" s="82" t="s">
        <v>4979</v>
      </c>
      <c r="AW2032" s="82">
        <v>10</v>
      </c>
      <c r="AX2032" s="83"/>
      <c r="AY2032" s="82" t="s">
        <v>4963</v>
      </c>
      <c r="AZ2032" s="82">
        <v>1</v>
      </c>
      <c r="BA2032" s="82"/>
      <c r="BB2032" s="82"/>
      <c r="BC2032" s="87"/>
      <c r="BD2032" s="87"/>
      <c r="BE2032" s="87"/>
      <c r="BF2032" s="87"/>
      <c r="BG2032" s="82" t="s">
        <v>4888</v>
      </c>
      <c r="BH2032" s="82" t="s">
        <v>9006</v>
      </c>
      <c r="BI2032" s="82"/>
      <c r="BJ2032" s="82"/>
      <c r="BK2032" s="82"/>
      <c r="BL2032" s="86">
        <v>100545606</v>
      </c>
      <c r="BM2032" s="82">
        <v>2.1063000000000001</v>
      </c>
      <c r="BN2032" s="82" t="s">
        <v>5011</v>
      </c>
      <c r="BO2032" s="82"/>
      <c r="BP2032" s="88"/>
      <c r="BQ2032" s="88"/>
      <c r="BR2032" s="88"/>
      <c r="BS2032" s="82"/>
      <c r="BT2032" s="85"/>
    </row>
    <row r="2033" spans="1:72" hidden="1">
      <c r="A2033" s="82" t="s">
        <v>5189</v>
      </c>
      <c r="B2033" s="82" t="s">
        <v>5190</v>
      </c>
      <c r="C2033" s="82" t="s">
        <v>317</v>
      </c>
      <c r="D2033" s="82" t="s">
        <v>5280</v>
      </c>
      <c r="E2033" s="82" t="s">
        <v>8371</v>
      </c>
      <c r="F2033" s="82" t="s">
        <v>4978</v>
      </c>
      <c r="G2033" s="83"/>
      <c r="H2033" s="84">
        <v>89152</v>
      </c>
      <c r="I2033" s="85"/>
      <c r="J2033" s="82">
        <v>1185</v>
      </c>
      <c r="K2033" s="86">
        <v>0</v>
      </c>
      <c r="L2033" s="82"/>
      <c r="M2033" s="82"/>
      <c r="N2033" s="82"/>
      <c r="O2033" s="82"/>
      <c r="P2033" s="82" t="s">
        <v>4960</v>
      </c>
      <c r="Q2033" s="86"/>
      <c r="R2033" s="82">
        <v>0</v>
      </c>
      <c r="S2033" s="86">
        <v>178304</v>
      </c>
      <c r="T2033" s="83">
        <v>45777</v>
      </c>
      <c r="U2033" s="82">
        <v>100</v>
      </c>
      <c r="V2033" s="82">
        <v>6471</v>
      </c>
      <c r="W2033" s="82" t="s">
        <v>4961</v>
      </c>
      <c r="X2033" s="82">
        <v>779.95519999999999</v>
      </c>
      <c r="Y2033" s="86">
        <v>69534564.430000007</v>
      </c>
      <c r="Z2033" s="86"/>
      <c r="AA2033" s="82">
        <v>1187.3</v>
      </c>
      <c r="AB2033" s="86">
        <v>-0.19</v>
      </c>
      <c r="AC2033" s="86">
        <v>105645120</v>
      </c>
      <c r="AD2033" s="86">
        <v>105645120</v>
      </c>
      <c r="AE2033" s="86">
        <v>0</v>
      </c>
      <c r="AF2033" s="86">
        <v>36110555.57</v>
      </c>
      <c r="AG2033" s="86">
        <v>36315605.170000002</v>
      </c>
      <c r="AH2033" s="86">
        <v>-205049.60000000001</v>
      </c>
      <c r="AI2033" s="86"/>
      <c r="AJ2033" s="86">
        <v>4773473136.2399998</v>
      </c>
      <c r="AK2033" s="82">
        <v>2.2132000000000001</v>
      </c>
      <c r="AL2033" s="82" t="s">
        <v>8514</v>
      </c>
      <c r="AM2033" s="82" t="s">
        <v>4979</v>
      </c>
      <c r="AN2033" s="82">
        <v>6155</v>
      </c>
      <c r="AO2033" s="82" t="s">
        <v>4962</v>
      </c>
      <c r="AP2033" s="82"/>
      <c r="AQ2033" s="83">
        <v>45484</v>
      </c>
      <c r="AR2033" s="83"/>
      <c r="AS2033" s="82">
        <v>0</v>
      </c>
      <c r="AT2033" s="82"/>
      <c r="AU2033" s="83">
        <v>45777</v>
      </c>
      <c r="AV2033" s="82" t="s">
        <v>4979</v>
      </c>
      <c r="AW2033" s="82">
        <v>2</v>
      </c>
      <c r="AX2033" s="83"/>
      <c r="AY2033" s="82" t="s">
        <v>4963</v>
      </c>
      <c r="AZ2033" s="82">
        <v>1</v>
      </c>
      <c r="BA2033" s="82"/>
      <c r="BB2033" s="82"/>
      <c r="BC2033" s="87"/>
      <c r="BD2033" s="87"/>
      <c r="BE2033" s="87"/>
      <c r="BF2033" s="87"/>
      <c r="BG2033" s="82" t="s">
        <v>4888</v>
      </c>
      <c r="BH2033" s="82" t="s">
        <v>9006</v>
      </c>
      <c r="BI2033" s="82"/>
      <c r="BJ2033" s="82"/>
      <c r="BK2033" s="82"/>
      <c r="BL2033" s="86">
        <v>105645120</v>
      </c>
      <c r="BM2033" s="82">
        <v>2.2132000000000001</v>
      </c>
      <c r="BN2033" s="82" t="s">
        <v>4964</v>
      </c>
      <c r="BO2033" s="82"/>
      <c r="BP2033" s="88"/>
      <c r="BQ2033" s="88"/>
      <c r="BR2033" s="88"/>
      <c r="BS2033" s="82"/>
      <c r="BT2033" s="85"/>
    </row>
    <row r="2034" spans="1:72" hidden="1">
      <c r="A2034" s="82" t="s">
        <v>5189</v>
      </c>
      <c r="B2034" s="82" t="s">
        <v>5190</v>
      </c>
      <c r="C2034" s="82" t="s">
        <v>336</v>
      </c>
      <c r="D2034" s="82" t="s">
        <v>5116</v>
      </c>
      <c r="E2034" s="82" t="s">
        <v>5117</v>
      </c>
      <c r="F2034" s="82" t="s">
        <v>4978</v>
      </c>
      <c r="G2034" s="83"/>
      <c r="H2034" s="84">
        <v>26900</v>
      </c>
      <c r="I2034" s="85"/>
      <c r="J2034" s="82">
        <v>545.1</v>
      </c>
      <c r="K2034" s="86">
        <v>0</v>
      </c>
      <c r="L2034" s="82"/>
      <c r="M2034" s="82"/>
      <c r="N2034" s="82"/>
      <c r="O2034" s="82"/>
      <c r="P2034" s="82" t="s">
        <v>5018</v>
      </c>
      <c r="Q2034" s="86"/>
      <c r="R2034" s="82">
        <v>0</v>
      </c>
      <c r="S2034" s="86">
        <v>53800</v>
      </c>
      <c r="T2034" s="83">
        <v>45777</v>
      </c>
      <c r="U2034" s="82">
        <v>100</v>
      </c>
      <c r="V2034" s="82">
        <v>6860</v>
      </c>
      <c r="W2034" s="82" t="s">
        <v>4961</v>
      </c>
      <c r="X2034" s="82">
        <v>349.8646</v>
      </c>
      <c r="Y2034" s="86">
        <v>9411358.6500000004</v>
      </c>
      <c r="Z2034" s="86"/>
      <c r="AA2034" s="82">
        <v>560.15</v>
      </c>
      <c r="AB2034" s="86">
        <v>-2.69</v>
      </c>
      <c r="AC2034" s="86">
        <v>14663190</v>
      </c>
      <c r="AD2034" s="86">
        <v>14663190</v>
      </c>
      <c r="AE2034" s="86">
        <v>0</v>
      </c>
      <c r="AF2034" s="86">
        <v>5251831.3499999996</v>
      </c>
      <c r="AG2034" s="86">
        <v>5656676.3499999996</v>
      </c>
      <c r="AH2034" s="86">
        <v>-404845</v>
      </c>
      <c r="AI2034" s="86"/>
      <c r="AJ2034" s="86">
        <v>4773473136.2399998</v>
      </c>
      <c r="AK2034" s="82">
        <v>0.30719999999999997</v>
      </c>
      <c r="AL2034" s="82" t="s">
        <v>5118</v>
      </c>
      <c r="AM2034" s="82" t="s">
        <v>4979</v>
      </c>
      <c r="AN2034" s="82">
        <v>6167</v>
      </c>
      <c r="AO2034" s="82" t="s">
        <v>4998</v>
      </c>
      <c r="AP2034" s="82"/>
      <c r="AQ2034" s="83">
        <v>45491</v>
      </c>
      <c r="AR2034" s="83"/>
      <c r="AS2034" s="82">
        <v>0</v>
      </c>
      <c r="AT2034" s="82"/>
      <c r="AU2034" s="83">
        <v>45777</v>
      </c>
      <c r="AV2034" s="82" t="s">
        <v>4979</v>
      </c>
      <c r="AW2034" s="82">
        <v>2</v>
      </c>
      <c r="AX2034" s="83"/>
      <c r="AY2034" s="82" t="s">
        <v>4963</v>
      </c>
      <c r="AZ2034" s="82">
        <v>1</v>
      </c>
      <c r="BA2034" s="82"/>
      <c r="BB2034" s="82"/>
      <c r="BC2034" s="87"/>
      <c r="BD2034" s="87"/>
      <c r="BE2034" s="87"/>
      <c r="BF2034" s="87"/>
      <c r="BG2034" s="82" t="s">
        <v>4888</v>
      </c>
      <c r="BH2034" s="82" t="s">
        <v>9006</v>
      </c>
      <c r="BI2034" s="82"/>
      <c r="BJ2034" s="82"/>
      <c r="BK2034" s="82"/>
      <c r="BL2034" s="86">
        <v>14663190</v>
      </c>
      <c r="BM2034" s="82">
        <v>0.30719999999999997</v>
      </c>
      <c r="BN2034" s="82" t="s">
        <v>4998</v>
      </c>
      <c r="BO2034" s="82"/>
      <c r="BP2034" s="88"/>
      <c r="BQ2034" s="88"/>
      <c r="BR2034" s="88"/>
      <c r="BS2034" s="82"/>
      <c r="BT2034" s="85"/>
    </row>
    <row r="2035" spans="1:72" hidden="1">
      <c r="A2035" s="82" t="s">
        <v>5189</v>
      </c>
      <c r="B2035" s="82" t="s">
        <v>5190</v>
      </c>
      <c r="C2035" s="82" t="s">
        <v>346</v>
      </c>
      <c r="D2035" s="82" t="s">
        <v>5269</v>
      </c>
      <c r="E2035" s="82" t="s">
        <v>8278</v>
      </c>
      <c r="F2035" s="82" t="s">
        <v>4978</v>
      </c>
      <c r="G2035" s="83"/>
      <c r="H2035" s="84">
        <v>13226</v>
      </c>
      <c r="I2035" s="85"/>
      <c r="J2035" s="82">
        <v>8634.5</v>
      </c>
      <c r="K2035" s="86">
        <v>0</v>
      </c>
      <c r="L2035" s="82"/>
      <c r="M2035" s="82"/>
      <c r="N2035" s="82"/>
      <c r="O2035" s="82"/>
      <c r="P2035" s="82" t="s">
        <v>8279</v>
      </c>
      <c r="Q2035" s="86"/>
      <c r="R2035" s="82">
        <v>0</v>
      </c>
      <c r="S2035" s="86">
        <v>26452</v>
      </c>
      <c r="T2035" s="83">
        <v>45777</v>
      </c>
      <c r="U2035" s="82">
        <v>100</v>
      </c>
      <c r="V2035" s="82">
        <v>6478</v>
      </c>
      <c r="W2035" s="82" t="s">
        <v>4961</v>
      </c>
      <c r="X2035" s="82">
        <v>2449.2112999999999</v>
      </c>
      <c r="Y2035" s="86">
        <v>32393268.010000002</v>
      </c>
      <c r="Z2035" s="86"/>
      <c r="AA2035" s="82">
        <v>9093</v>
      </c>
      <c r="AB2035" s="86">
        <v>-5.04</v>
      </c>
      <c r="AC2035" s="86">
        <v>114199897</v>
      </c>
      <c r="AD2035" s="86">
        <v>114199897</v>
      </c>
      <c r="AE2035" s="86">
        <v>0</v>
      </c>
      <c r="AF2035" s="86">
        <v>81806628.989999995</v>
      </c>
      <c r="AG2035" s="86">
        <v>87870749.989999995</v>
      </c>
      <c r="AH2035" s="86">
        <v>-6064121</v>
      </c>
      <c r="AI2035" s="86"/>
      <c r="AJ2035" s="86">
        <v>4773473136.2399998</v>
      </c>
      <c r="AK2035" s="82">
        <v>2.3923999999999999</v>
      </c>
      <c r="AL2035" s="82" t="s">
        <v>8431</v>
      </c>
      <c r="AM2035" s="82" t="s">
        <v>4979</v>
      </c>
      <c r="AN2035" s="82">
        <v>6164</v>
      </c>
      <c r="AO2035" s="82" t="s">
        <v>8280</v>
      </c>
      <c r="AP2035" s="82"/>
      <c r="AQ2035" s="83">
        <v>45463</v>
      </c>
      <c r="AR2035" s="83"/>
      <c r="AS2035" s="82">
        <v>0</v>
      </c>
      <c r="AT2035" s="82"/>
      <c r="AU2035" s="83">
        <v>45777</v>
      </c>
      <c r="AV2035" s="82" t="s">
        <v>4979</v>
      </c>
      <c r="AW2035" s="82">
        <v>2</v>
      </c>
      <c r="AX2035" s="83"/>
      <c r="AY2035" s="82" t="s">
        <v>4963</v>
      </c>
      <c r="AZ2035" s="82">
        <v>1</v>
      </c>
      <c r="BA2035" s="82"/>
      <c r="BB2035" s="82"/>
      <c r="BC2035" s="87"/>
      <c r="BD2035" s="87"/>
      <c r="BE2035" s="87"/>
      <c r="BF2035" s="87"/>
      <c r="BG2035" s="82" t="s">
        <v>4888</v>
      </c>
      <c r="BH2035" s="82" t="s">
        <v>9006</v>
      </c>
      <c r="BI2035" s="82"/>
      <c r="BJ2035" s="82"/>
      <c r="BK2035" s="82"/>
      <c r="BL2035" s="86">
        <v>114199897</v>
      </c>
      <c r="BM2035" s="82">
        <v>2.3923999999999999</v>
      </c>
      <c r="BN2035" s="82" t="s">
        <v>4964</v>
      </c>
      <c r="BO2035" s="82"/>
      <c r="BP2035" s="88"/>
      <c r="BQ2035" s="88"/>
      <c r="BR2035" s="88"/>
      <c r="BS2035" s="82"/>
      <c r="BT2035" s="85"/>
    </row>
    <row r="2036" spans="1:72" hidden="1">
      <c r="A2036" s="82" t="s">
        <v>5189</v>
      </c>
      <c r="B2036" s="82" t="s">
        <v>5190</v>
      </c>
      <c r="C2036" s="82" t="s">
        <v>338</v>
      </c>
      <c r="D2036" s="82" t="s">
        <v>5298</v>
      </c>
      <c r="E2036" s="82" t="s">
        <v>8432</v>
      </c>
      <c r="F2036" s="82" t="s">
        <v>4978</v>
      </c>
      <c r="G2036" s="83"/>
      <c r="H2036" s="84">
        <v>34871</v>
      </c>
      <c r="I2036" s="85"/>
      <c r="J2036" s="82">
        <v>1951.6</v>
      </c>
      <c r="K2036" s="86">
        <v>0</v>
      </c>
      <c r="L2036" s="82"/>
      <c r="M2036" s="82"/>
      <c r="N2036" s="82"/>
      <c r="O2036" s="82"/>
      <c r="P2036" s="82" t="s">
        <v>8433</v>
      </c>
      <c r="Q2036" s="86"/>
      <c r="R2036" s="82">
        <v>0</v>
      </c>
      <c r="S2036" s="86">
        <v>34871</v>
      </c>
      <c r="T2036" s="83">
        <v>45777</v>
      </c>
      <c r="U2036" s="82">
        <v>100</v>
      </c>
      <c r="V2036" s="82">
        <v>148909</v>
      </c>
      <c r="W2036" s="82" t="s">
        <v>4961</v>
      </c>
      <c r="X2036" s="82">
        <v>714.54219999999998</v>
      </c>
      <c r="Y2036" s="86">
        <v>24916802.43</v>
      </c>
      <c r="Z2036" s="86"/>
      <c r="AA2036" s="82">
        <v>2066.9</v>
      </c>
      <c r="AB2036" s="86">
        <v>-5.58</v>
      </c>
      <c r="AC2036" s="86">
        <v>68054243.599999994</v>
      </c>
      <c r="AD2036" s="86">
        <v>68054243.599999994</v>
      </c>
      <c r="AE2036" s="86">
        <v>0</v>
      </c>
      <c r="AF2036" s="86">
        <v>43137441.170000002</v>
      </c>
      <c r="AG2036" s="86">
        <v>47158067.469999999</v>
      </c>
      <c r="AH2036" s="86">
        <v>-4020626.3</v>
      </c>
      <c r="AI2036" s="86"/>
      <c r="AJ2036" s="86">
        <v>4773473136.2399998</v>
      </c>
      <c r="AK2036" s="82">
        <v>1.4257</v>
      </c>
      <c r="AL2036" s="82" t="s">
        <v>8434</v>
      </c>
      <c r="AM2036" s="82" t="s">
        <v>4979</v>
      </c>
      <c r="AN2036" s="82">
        <v>6168</v>
      </c>
      <c r="AO2036" s="82" t="s">
        <v>8280</v>
      </c>
      <c r="AP2036" s="82"/>
      <c r="AQ2036" s="83">
        <v>45463</v>
      </c>
      <c r="AR2036" s="83"/>
      <c r="AS2036" s="82">
        <v>0</v>
      </c>
      <c r="AT2036" s="82"/>
      <c r="AU2036" s="83">
        <v>45777</v>
      </c>
      <c r="AV2036" s="82" t="s">
        <v>4979</v>
      </c>
      <c r="AW2036" s="82">
        <v>1</v>
      </c>
      <c r="AX2036" s="83"/>
      <c r="AY2036" s="82" t="s">
        <v>4963</v>
      </c>
      <c r="AZ2036" s="82">
        <v>1</v>
      </c>
      <c r="BA2036" s="82"/>
      <c r="BB2036" s="82"/>
      <c r="BC2036" s="87"/>
      <c r="BD2036" s="87"/>
      <c r="BE2036" s="87"/>
      <c r="BF2036" s="87"/>
      <c r="BG2036" s="82" t="s">
        <v>4888</v>
      </c>
      <c r="BH2036" s="82" t="s">
        <v>9006</v>
      </c>
      <c r="BI2036" s="82"/>
      <c r="BJ2036" s="82"/>
      <c r="BK2036" s="82"/>
      <c r="BL2036" s="86">
        <v>68054243.599999994</v>
      </c>
      <c r="BM2036" s="82">
        <v>1.4257</v>
      </c>
      <c r="BN2036" s="82" t="s">
        <v>4964</v>
      </c>
      <c r="BO2036" s="82"/>
      <c r="BP2036" s="88"/>
      <c r="BQ2036" s="88"/>
      <c r="BR2036" s="88"/>
      <c r="BS2036" s="82"/>
      <c r="BT2036" s="85"/>
    </row>
    <row r="2037" spans="1:72" hidden="1">
      <c r="A2037" s="82" t="s">
        <v>5189</v>
      </c>
      <c r="B2037" s="82" t="s">
        <v>5190</v>
      </c>
      <c r="C2037" s="82" t="s">
        <v>9194</v>
      </c>
      <c r="D2037" s="82" t="s">
        <v>5081</v>
      </c>
      <c r="E2037" s="82" t="s">
        <v>3345</v>
      </c>
      <c r="F2037" s="82" t="s">
        <v>4978</v>
      </c>
      <c r="G2037" s="83"/>
      <c r="H2037" s="84">
        <v>3976</v>
      </c>
      <c r="I2037" s="85"/>
      <c r="J2037" s="82">
        <v>2921.8</v>
      </c>
      <c r="K2037" s="86">
        <v>0</v>
      </c>
      <c r="L2037" s="82"/>
      <c r="M2037" s="82"/>
      <c r="N2037" s="82"/>
      <c r="O2037" s="82"/>
      <c r="P2037" s="82" t="s">
        <v>5082</v>
      </c>
      <c r="Q2037" s="86"/>
      <c r="R2037" s="82">
        <v>0</v>
      </c>
      <c r="S2037" s="86">
        <v>19880</v>
      </c>
      <c r="T2037" s="83">
        <v>45777</v>
      </c>
      <c r="U2037" s="82">
        <v>100</v>
      </c>
      <c r="V2037" s="82">
        <v>169262</v>
      </c>
      <c r="W2037" s="82" t="s">
        <v>4961</v>
      </c>
      <c r="X2037" s="82">
        <v>2916.5056</v>
      </c>
      <c r="Y2037" s="86">
        <v>11596026.27</v>
      </c>
      <c r="Z2037" s="86"/>
      <c r="AA2037" s="82">
        <v>2995.6</v>
      </c>
      <c r="AB2037" s="86">
        <v>-2.46</v>
      </c>
      <c r="AC2037" s="86">
        <v>11617076.800000001</v>
      </c>
      <c r="AD2037" s="86">
        <v>11617076.800000001</v>
      </c>
      <c r="AE2037" s="86">
        <v>0</v>
      </c>
      <c r="AF2037" s="86">
        <v>21050.53</v>
      </c>
      <c r="AG2037" s="86">
        <v>314479.33</v>
      </c>
      <c r="AH2037" s="86">
        <v>-293428.8</v>
      </c>
      <c r="AI2037" s="86"/>
      <c r="AJ2037" s="86">
        <v>4773473136.2399998</v>
      </c>
      <c r="AK2037" s="82">
        <v>0.24340000000000001</v>
      </c>
      <c r="AL2037" s="82" t="s">
        <v>5083</v>
      </c>
      <c r="AM2037" s="82" t="s">
        <v>4979</v>
      </c>
      <c r="AN2037" s="82">
        <v>6238</v>
      </c>
      <c r="AO2037" s="82" t="s">
        <v>5041</v>
      </c>
      <c r="AP2037" s="82"/>
      <c r="AQ2037" s="83"/>
      <c r="AR2037" s="83"/>
      <c r="AS2037" s="82">
        <v>0</v>
      </c>
      <c r="AT2037" s="82"/>
      <c r="AU2037" s="83">
        <v>45777</v>
      </c>
      <c r="AV2037" s="82" t="s">
        <v>4979</v>
      </c>
      <c r="AW2037" s="82">
        <v>5</v>
      </c>
      <c r="AX2037" s="83"/>
      <c r="AY2037" s="82" t="s">
        <v>4963</v>
      </c>
      <c r="AZ2037" s="82">
        <v>1</v>
      </c>
      <c r="BA2037" s="82"/>
      <c r="BB2037" s="82"/>
      <c r="BC2037" s="87"/>
      <c r="BD2037" s="87"/>
      <c r="BE2037" s="87"/>
      <c r="BF2037" s="87"/>
      <c r="BG2037" s="82" t="s">
        <v>4888</v>
      </c>
      <c r="BH2037" s="82" t="s">
        <v>9006</v>
      </c>
      <c r="BI2037" s="82"/>
      <c r="BJ2037" s="82"/>
      <c r="BK2037" s="82"/>
      <c r="BL2037" s="86">
        <v>11617076.800000001</v>
      </c>
      <c r="BM2037" s="82">
        <v>0.24340000000000001</v>
      </c>
      <c r="BN2037" s="82" t="s">
        <v>5002</v>
      </c>
      <c r="BO2037" s="82"/>
      <c r="BP2037" s="88"/>
      <c r="BQ2037" s="88"/>
      <c r="BR2037" s="88"/>
      <c r="BS2037" s="82"/>
      <c r="BT2037" s="85"/>
    </row>
    <row r="2038" spans="1:72" hidden="1">
      <c r="A2038" s="82" t="s">
        <v>5189</v>
      </c>
      <c r="B2038" s="82" t="s">
        <v>5190</v>
      </c>
      <c r="C2038" s="82" t="s">
        <v>406</v>
      </c>
      <c r="D2038" s="82" t="s">
        <v>5325</v>
      </c>
      <c r="E2038" s="82" t="s">
        <v>8435</v>
      </c>
      <c r="F2038" s="82" t="s">
        <v>4978</v>
      </c>
      <c r="G2038" s="83"/>
      <c r="H2038" s="84">
        <v>322389</v>
      </c>
      <c r="I2038" s="85"/>
      <c r="J2038" s="82">
        <v>314.10000000000002</v>
      </c>
      <c r="K2038" s="86">
        <v>0</v>
      </c>
      <c r="L2038" s="82"/>
      <c r="M2038" s="82"/>
      <c r="N2038" s="82"/>
      <c r="O2038" s="82"/>
      <c r="P2038" s="82" t="s">
        <v>8436</v>
      </c>
      <c r="Q2038" s="86"/>
      <c r="R2038" s="82">
        <v>0</v>
      </c>
      <c r="S2038" s="86">
        <v>322389</v>
      </c>
      <c r="T2038" s="83">
        <v>45777</v>
      </c>
      <c r="U2038" s="82">
        <v>100</v>
      </c>
      <c r="V2038" s="82">
        <v>6490</v>
      </c>
      <c r="W2038" s="82" t="s">
        <v>4961</v>
      </c>
      <c r="X2038" s="82">
        <v>79.302700000000002</v>
      </c>
      <c r="Y2038" s="86">
        <v>25566328.91</v>
      </c>
      <c r="Z2038" s="86"/>
      <c r="AA2038" s="82">
        <v>317.10000000000002</v>
      </c>
      <c r="AB2038" s="86">
        <v>-0.95</v>
      </c>
      <c r="AC2038" s="86">
        <v>101262384.90000001</v>
      </c>
      <c r="AD2038" s="86">
        <v>101262384.90000001</v>
      </c>
      <c r="AE2038" s="86">
        <v>0</v>
      </c>
      <c r="AF2038" s="86">
        <v>75696055.989999995</v>
      </c>
      <c r="AG2038" s="86">
        <v>76663222.989999995</v>
      </c>
      <c r="AH2038" s="86">
        <v>-967167</v>
      </c>
      <c r="AI2038" s="86"/>
      <c r="AJ2038" s="86">
        <v>4773473136.2399998</v>
      </c>
      <c r="AK2038" s="82">
        <v>2.1214</v>
      </c>
      <c r="AL2038" s="82" t="s">
        <v>8437</v>
      </c>
      <c r="AM2038" s="82" t="s">
        <v>4979</v>
      </c>
      <c r="AN2038" s="82">
        <v>6241</v>
      </c>
      <c r="AO2038" s="82" t="s">
        <v>8436</v>
      </c>
      <c r="AP2038" s="82"/>
      <c r="AQ2038" s="83">
        <v>45726</v>
      </c>
      <c r="AR2038" s="83"/>
      <c r="AS2038" s="82">
        <v>0</v>
      </c>
      <c r="AT2038" s="82"/>
      <c r="AU2038" s="83">
        <v>45777</v>
      </c>
      <c r="AV2038" s="82" t="s">
        <v>4979</v>
      </c>
      <c r="AW2038" s="82">
        <v>1</v>
      </c>
      <c r="AX2038" s="83"/>
      <c r="AY2038" s="82" t="s">
        <v>4963</v>
      </c>
      <c r="AZ2038" s="82">
        <v>1</v>
      </c>
      <c r="BA2038" s="82"/>
      <c r="BB2038" s="82"/>
      <c r="BC2038" s="87"/>
      <c r="BD2038" s="87"/>
      <c r="BE2038" s="87"/>
      <c r="BF2038" s="87"/>
      <c r="BG2038" s="82" t="s">
        <v>4888</v>
      </c>
      <c r="BH2038" s="82" t="s">
        <v>9006</v>
      </c>
      <c r="BI2038" s="82"/>
      <c r="BJ2038" s="82"/>
      <c r="BK2038" s="82"/>
      <c r="BL2038" s="86">
        <v>101262384.90000001</v>
      </c>
      <c r="BM2038" s="82">
        <v>2.1214</v>
      </c>
      <c r="BN2038" s="82" t="s">
        <v>5002</v>
      </c>
      <c r="BO2038" s="82"/>
      <c r="BP2038" s="88"/>
      <c r="BQ2038" s="88"/>
      <c r="BR2038" s="88"/>
      <c r="BS2038" s="82"/>
      <c r="BT2038" s="85"/>
    </row>
    <row r="2039" spans="1:72" hidden="1">
      <c r="A2039" s="82" t="s">
        <v>5189</v>
      </c>
      <c r="B2039" s="82" t="s">
        <v>5190</v>
      </c>
      <c r="C2039" s="82" t="s">
        <v>433</v>
      </c>
      <c r="D2039" s="82" t="s">
        <v>5260</v>
      </c>
      <c r="E2039" s="82" t="s">
        <v>8438</v>
      </c>
      <c r="F2039" s="82" t="s">
        <v>4978</v>
      </c>
      <c r="G2039" s="83"/>
      <c r="H2039" s="84">
        <v>52293</v>
      </c>
      <c r="I2039" s="85"/>
      <c r="J2039" s="82">
        <v>1864.5</v>
      </c>
      <c r="K2039" s="86">
        <v>0</v>
      </c>
      <c r="L2039" s="82"/>
      <c r="M2039" s="82"/>
      <c r="N2039" s="82"/>
      <c r="O2039" s="82"/>
      <c r="P2039" s="82" t="s">
        <v>8439</v>
      </c>
      <c r="Q2039" s="86"/>
      <c r="R2039" s="82">
        <v>0</v>
      </c>
      <c r="S2039" s="86">
        <v>261465</v>
      </c>
      <c r="T2039" s="83">
        <v>45777</v>
      </c>
      <c r="U2039" s="82">
        <v>100</v>
      </c>
      <c r="V2039" s="82">
        <v>6494</v>
      </c>
      <c r="W2039" s="82" t="s">
        <v>4961</v>
      </c>
      <c r="X2039" s="82">
        <v>482.2011</v>
      </c>
      <c r="Y2039" s="86">
        <v>25215740.27</v>
      </c>
      <c r="Z2039" s="86"/>
      <c r="AA2039" s="82">
        <v>1823.8</v>
      </c>
      <c r="AB2039" s="86">
        <v>2.23</v>
      </c>
      <c r="AC2039" s="86">
        <v>97500298.5</v>
      </c>
      <c r="AD2039" s="86">
        <v>97500298.5</v>
      </c>
      <c r="AE2039" s="86">
        <v>0</v>
      </c>
      <c r="AF2039" s="86">
        <v>72284558.230000004</v>
      </c>
      <c r="AG2039" s="86">
        <v>70156233.129999995</v>
      </c>
      <c r="AH2039" s="86">
        <v>2128325.1</v>
      </c>
      <c r="AI2039" s="86"/>
      <c r="AJ2039" s="86">
        <v>4773473136.2399998</v>
      </c>
      <c r="AK2039" s="82">
        <v>2.0425</v>
      </c>
      <c r="AL2039" s="82" t="s">
        <v>8440</v>
      </c>
      <c r="AM2039" s="82" t="s">
        <v>4979</v>
      </c>
      <c r="AN2039" s="82">
        <v>6253</v>
      </c>
      <c r="AO2039" s="82" t="s">
        <v>8441</v>
      </c>
      <c r="AP2039" s="82"/>
      <c r="AQ2039" s="83">
        <v>45510</v>
      </c>
      <c r="AR2039" s="83"/>
      <c r="AS2039" s="82">
        <v>0</v>
      </c>
      <c r="AT2039" s="82"/>
      <c r="AU2039" s="83">
        <v>45777</v>
      </c>
      <c r="AV2039" s="82" t="s">
        <v>4979</v>
      </c>
      <c r="AW2039" s="82">
        <v>5</v>
      </c>
      <c r="AX2039" s="83"/>
      <c r="AY2039" s="82" t="s">
        <v>4963</v>
      </c>
      <c r="AZ2039" s="82">
        <v>1</v>
      </c>
      <c r="BA2039" s="82"/>
      <c r="BB2039" s="82"/>
      <c r="BC2039" s="87"/>
      <c r="BD2039" s="87"/>
      <c r="BE2039" s="87"/>
      <c r="BF2039" s="87"/>
      <c r="BG2039" s="82" t="s">
        <v>4888</v>
      </c>
      <c r="BH2039" s="82" t="s">
        <v>9006</v>
      </c>
      <c r="BI2039" s="82"/>
      <c r="BJ2039" s="82"/>
      <c r="BK2039" s="82"/>
      <c r="BL2039" s="86">
        <v>97500298.5</v>
      </c>
      <c r="BM2039" s="82">
        <v>2.0425</v>
      </c>
      <c r="BN2039" s="82" t="s">
        <v>8442</v>
      </c>
      <c r="BO2039" s="82"/>
      <c r="BP2039" s="88"/>
      <c r="BQ2039" s="88"/>
      <c r="BR2039" s="88"/>
      <c r="BS2039" s="82"/>
      <c r="BT2039" s="85"/>
    </row>
    <row r="2040" spans="1:72" hidden="1">
      <c r="A2040" s="82" t="s">
        <v>5189</v>
      </c>
      <c r="B2040" s="82" t="s">
        <v>5190</v>
      </c>
      <c r="C2040" s="82" t="s">
        <v>439</v>
      </c>
      <c r="D2040" s="82" t="s">
        <v>5042</v>
      </c>
      <c r="E2040" s="82" t="s">
        <v>5043</v>
      </c>
      <c r="F2040" s="82" t="s">
        <v>4978</v>
      </c>
      <c r="G2040" s="83"/>
      <c r="H2040" s="84">
        <v>39580</v>
      </c>
      <c r="I2040" s="85"/>
      <c r="J2040" s="82">
        <v>700.2</v>
      </c>
      <c r="K2040" s="86">
        <v>0</v>
      </c>
      <c r="L2040" s="82"/>
      <c r="M2040" s="82"/>
      <c r="N2040" s="82"/>
      <c r="O2040" s="82"/>
      <c r="P2040" s="82" t="s">
        <v>4985</v>
      </c>
      <c r="Q2040" s="86"/>
      <c r="R2040" s="82">
        <v>0</v>
      </c>
      <c r="S2040" s="86">
        <v>39580</v>
      </c>
      <c r="T2040" s="83">
        <v>45777</v>
      </c>
      <c r="U2040" s="82">
        <v>100</v>
      </c>
      <c r="V2040" s="82">
        <v>150670</v>
      </c>
      <c r="W2040" s="82" t="s">
        <v>4961</v>
      </c>
      <c r="X2040" s="82">
        <v>686.03380000000004</v>
      </c>
      <c r="Y2040" s="86">
        <v>27153216.850000001</v>
      </c>
      <c r="Z2040" s="86"/>
      <c r="AA2040" s="82">
        <v>710.2</v>
      </c>
      <c r="AB2040" s="86">
        <v>-1.41</v>
      </c>
      <c r="AC2040" s="86">
        <v>27713916</v>
      </c>
      <c r="AD2040" s="86">
        <v>27713916</v>
      </c>
      <c r="AE2040" s="86">
        <v>0</v>
      </c>
      <c r="AF2040" s="86">
        <v>560699.15</v>
      </c>
      <c r="AG2040" s="86">
        <v>956499.15</v>
      </c>
      <c r="AH2040" s="86">
        <v>-395800</v>
      </c>
      <c r="AI2040" s="86"/>
      <c r="AJ2040" s="86">
        <v>4773473136.2399998</v>
      </c>
      <c r="AK2040" s="82">
        <v>0.5806</v>
      </c>
      <c r="AL2040" s="82" t="s">
        <v>5044</v>
      </c>
      <c r="AM2040" s="82" t="s">
        <v>4979</v>
      </c>
      <c r="AN2040" s="82">
        <v>795699</v>
      </c>
      <c r="AO2040" s="82" t="s">
        <v>4986</v>
      </c>
      <c r="AP2040" s="82"/>
      <c r="AQ2040" s="83"/>
      <c r="AR2040" s="83"/>
      <c r="AS2040" s="82">
        <v>0</v>
      </c>
      <c r="AT2040" s="82"/>
      <c r="AU2040" s="83">
        <v>45777</v>
      </c>
      <c r="AV2040" s="82" t="s">
        <v>4979</v>
      </c>
      <c r="AW2040" s="82">
        <v>1</v>
      </c>
      <c r="AX2040" s="83"/>
      <c r="AY2040" s="82" t="s">
        <v>4963</v>
      </c>
      <c r="AZ2040" s="82">
        <v>1</v>
      </c>
      <c r="BA2040" s="82"/>
      <c r="BB2040" s="82"/>
      <c r="BC2040" s="87"/>
      <c r="BD2040" s="87"/>
      <c r="BE2040" s="87"/>
      <c r="BF2040" s="87"/>
      <c r="BG2040" s="82" t="s">
        <v>4888</v>
      </c>
      <c r="BH2040" s="82" t="s">
        <v>9006</v>
      </c>
      <c r="BI2040" s="82"/>
      <c r="BJ2040" s="82"/>
      <c r="BK2040" s="82"/>
      <c r="BL2040" s="86">
        <v>27713916</v>
      </c>
      <c r="BM2040" s="82">
        <v>0.5806</v>
      </c>
      <c r="BN2040" s="82" t="s">
        <v>4980</v>
      </c>
      <c r="BO2040" s="82"/>
      <c r="BP2040" s="88"/>
      <c r="BQ2040" s="88"/>
      <c r="BR2040" s="88"/>
      <c r="BS2040" s="82"/>
      <c r="BT2040" s="85"/>
    </row>
    <row r="2041" spans="1:72" hidden="1">
      <c r="A2041" s="82" t="s">
        <v>5189</v>
      </c>
      <c r="B2041" s="82" t="s">
        <v>5190</v>
      </c>
      <c r="C2041" s="82" t="s">
        <v>517</v>
      </c>
      <c r="D2041" s="82" t="s">
        <v>5084</v>
      </c>
      <c r="E2041" s="82" t="s">
        <v>5085</v>
      </c>
      <c r="F2041" s="82" t="s">
        <v>4978</v>
      </c>
      <c r="G2041" s="83"/>
      <c r="H2041" s="84">
        <v>57697</v>
      </c>
      <c r="I2041" s="85"/>
      <c r="J2041" s="82">
        <v>1022.2</v>
      </c>
      <c r="K2041" s="86">
        <v>0</v>
      </c>
      <c r="L2041" s="82"/>
      <c r="M2041" s="82"/>
      <c r="N2041" s="82"/>
      <c r="O2041" s="82"/>
      <c r="P2041" s="82" t="s">
        <v>5086</v>
      </c>
      <c r="Q2041" s="86"/>
      <c r="R2041" s="82">
        <v>0</v>
      </c>
      <c r="S2041" s="86">
        <v>57697</v>
      </c>
      <c r="T2041" s="83">
        <v>45777</v>
      </c>
      <c r="U2041" s="82">
        <v>100</v>
      </c>
      <c r="V2041" s="82">
        <v>6508</v>
      </c>
      <c r="W2041" s="82" t="s">
        <v>4961</v>
      </c>
      <c r="X2041" s="82">
        <v>786.90890000000002</v>
      </c>
      <c r="Y2041" s="86">
        <v>45402282.210000001</v>
      </c>
      <c r="Z2041" s="86"/>
      <c r="AA2041" s="82">
        <v>1040.3</v>
      </c>
      <c r="AB2041" s="86">
        <v>-1.74</v>
      </c>
      <c r="AC2041" s="86">
        <v>58977873.399999999</v>
      </c>
      <c r="AD2041" s="86">
        <v>58977873.399999999</v>
      </c>
      <c r="AE2041" s="86">
        <v>0</v>
      </c>
      <c r="AF2041" s="86">
        <v>13575591.189999999</v>
      </c>
      <c r="AG2041" s="86">
        <v>14619906.890000001</v>
      </c>
      <c r="AH2041" s="86">
        <v>-1044315.7</v>
      </c>
      <c r="AI2041" s="86"/>
      <c r="AJ2041" s="86">
        <v>4773473136.2399998</v>
      </c>
      <c r="AK2041" s="82">
        <v>1.2355</v>
      </c>
      <c r="AL2041" s="82" t="s">
        <v>5087</v>
      </c>
      <c r="AM2041" s="82" t="s">
        <v>4979</v>
      </c>
      <c r="AN2041" s="82">
        <v>6348</v>
      </c>
      <c r="AO2041" s="82" t="s">
        <v>5015</v>
      </c>
      <c r="AP2041" s="82"/>
      <c r="AQ2041" s="83">
        <v>45705</v>
      </c>
      <c r="AR2041" s="83"/>
      <c r="AS2041" s="82">
        <v>0</v>
      </c>
      <c r="AT2041" s="82"/>
      <c r="AU2041" s="83">
        <v>45777</v>
      </c>
      <c r="AV2041" s="82" t="s">
        <v>4979</v>
      </c>
      <c r="AW2041" s="82">
        <v>1</v>
      </c>
      <c r="AX2041" s="83"/>
      <c r="AY2041" s="82" t="s">
        <v>4963</v>
      </c>
      <c r="AZ2041" s="82">
        <v>1</v>
      </c>
      <c r="BA2041" s="82"/>
      <c r="BB2041" s="82"/>
      <c r="BC2041" s="87"/>
      <c r="BD2041" s="87"/>
      <c r="BE2041" s="87"/>
      <c r="BF2041" s="87"/>
      <c r="BG2041" s="82" t="s">
        <v>4888</v>
      </c>
      <c r="BH2041" s="82" t="s">
        <v>9006</v>
      </c>
      <c r="BI2041" s="82"/>
      <c r="BJ2041" s="82"/>
      <c r="BK2041" s="82"/>
      <c r="BL2041" s="86">
        <v>58977873.399999999</v>
      </c>
      <c r="BM2041" s="82">
        <v>1.2355</v>
      </c>
      <c r="BN2041" s="82" t="s">
        <v>5002</v>
      </c>
      <c r="BO2041" s="82"/>
      <c r="BP2041" s="88"/>
      <c r="BQ2041" s="88"/>
      <c r="BR2041" s="88"/>
      <c r="BS2041" s="82"/>
      <c r="BT2041" s="85"/>
    </row>
    <row r="2042" spans="1:72" hidden="1">
      <c r="A2042" s="82" t="s">
        <v>5189</v>
      </c>
      <c r="B2042" s="82" t="s">
        <v>5190</v>
      </c>
      <c r="C2042" s="82" t="s">
        <v>602</v>
      </c>
      <c r="D2042" s="82" t="s">
        <v>8589</v>
      </c>
      <c r="E2042" s="82" t="s">
        <v>8590</v>
      </c>
      <c r="F2042" s="82" t="s">
        <v>4978</v>
      </c>
      <c r="G2042" s="83"/>
      <c r="H2042" s="84">
        <v>6014</v>
      </c>
      <c r="I2042" s="85"/>
      <c r="J2042" s="82">
        <v>7305</v>
      </c>
      <c r="K2042" s="86">
        <v>0</v>
      </c>
      <c r="L2042" s="82"/>
      <c r="M2042" s="82"/>
      <c r="N2042" s="82"/>
      <c r="O2042" s="82"/>
      <c r="P2042" s="82" t="s">
        <v>4981</v>
      </c>
      <c r="Q2042" s="86"/>
      <c r="R2042" s="82">
        <v>0</v>
      </c>
      <c r="S2042" s="86">
        <v>60140</v>
      </c>
      <c r="T2042" s="83">
        <v>45777</v>
      </c>
      <c r="U2042" s="82">
        <v>100</v>
      </c>
      <c r="V2042" s="82">
        <v>15328</v>
      </c>
      <c r="W2042" s="82" t="s">
        <v>4961</v>
      </c>
      <c r="X2042" s="82">
        <v>3862.0291999999999</v>
      </c>
      <c r="Y2042" s="86">
        <v>23226243.440000001</v>
      </c>
      <c r="Z2042" s="86"/>
      <c r="AA2042" s="82">
        <v>7485</v>
      </c>
      <c r="AB2042" s="86">
        <v>-2.4</v>
      </c>
      <c r="AC2042" s="86">
        <v>43932270</v>
      </c>
      <c r="AD2042" s="86">
        <v>43932270</v>
      </c>
      <c r="AE2042" s="86">
        <v>0</v>
      </c>
      <c r="AF2042" s="86">
        <v>20706026.559999999</v>
      </c>
      <c r="AG2042" s="86">
        <v>21788546.559999999</v>
      </c>
      <c r="AH2042" s="86">
        <v>-1082520</v>
      </c>
      <c r="AI2042" s="86"/>
      <c r="AJ2042" s="86">
        <v>4773473136.2399998</v>
      </c>
      <c r="AK2042" s="82">
        <v>0.92030000000000001</v>
      </c>
      <c r="AL2042" s="82" t="s">
        <v>8591</v>
      </c>
      <c r="AM2042" s="82" t="s">
        <v>4979</v>
      </c>
      <c r="AN2042" s="82">
        <v>73293</v>
      </c>
      <c r="AO2042" s="82" t="s">
        <v>4982</v>
      </c>
      <c r="AP2042" s="82"/>
      <c r="AQ2042" s="83">
        <v>45686</v>
      </c>
      <c r="AR2042" s="83"/>
      <c r="AS2042" s="82">
        <v>0</v>
      </c>
      <c r="AT2042" s="82"/>
      <c r="AU2042" s="83">
        <v>45777</v>
      </c>
      <c r="AV2042" s="82" t="s">
        <v>4979</v>
      </c>
      <c r="AW2042" s="82">
        <v>10</v>
      </c>
      <c r="AX2042" s="83"/>
      <c r="AY2042" s="82" t="s">
        <v>4963</v>
      </c>
      <c r="AZ2042" s="82">
        <v>1</v>
      </c>
      <c r="BA2042" s="82"/>
      <c r="BB2042" s="82"/>
      <c r="BC2042" s="87"/>
      <c r="BD2042" s="87"/>
      <c r="BE2042" s="87"/>
      <c r="BF2042" s="87"/>
      <c r="BG2042" s="82" t="s">
        <v>4888</v>
      </c>
      <c r="BH2042" s="82" t="s">
        <v>9006</v>
      </c>
      <c r="BI2042" s="82"/>
      <c r="BJ2042" s="82"/>
      <c r="BK2042" s="82"/>
      <c r="BL2042" s="86">
        <v>43932270</v>
      </c>
      <c r="BM2042" s="82">
        <v>0.92030000000000001</v>
      </c>
      <c r="BN2042" s="82" t="s">
        <v>4983</v>
      </c>
      <c r="BO2042" s="82"/>
      <c r="BP2042" s="88"/>
      <c r="BQ2042" s="88"/>
      <c r="BR2042" s="88"/>
      <c r="BS2042" s="82"/>
      <c r="BT2042" s="85"/>
    </row>
    <row r="2043" spans="1:72" hidden="1">
      <c r="A2043" s="82" t="s">
        <v>5189</v>
      </c>
      <c r="B2043" s="82" t="s">
        <v>5190</v>
      </c>
      <c r="C2043" s="82" t="s">
        <v>630</v>
      </c>
      <c r="D2043" s="82" t="s">
        <v>8626</v>
      </c>
      <c r="E2043" s="82" t="s">
        <v>8627</v>
      </c>
      <c r="F2043" s="82" t="s">
        <v>4978</v>
      </c>
      <c r="G2043" s="83"/>
      <c r="H2043" s="84">
        <v>32783</v>
      </c>
      <c r="I2043" s="85"/>
      <c r="J2043" s="82">
        <v>1088.55</v>
      </c>
      <c r="K2043" s="86">
        <v>0</v>
      </c>
      <c r="L2043" s="82"/>
      <c r="M2043" s="82"/>
      <c r="N2043" s="82"/>
      <c r="O2043" s="82"/>
      <c r="P2043" s="82" t="s">
        <v>8628</v>
      </c>
      <c r="Q2043" s="86"/>
      <c r="R2043" s="82">
        <v>0</v>
      </c>
      <c r="S2043" s="86">
        <v>327830</v>
      </c>
      <c r="T2043" s="83">
        <v>45777</v>
      </c>
      <c r="U2043" s="82">
        <v>100</v>
      </c>
      <c r="V2043" s="82">
        <v>96125</v>
      </c>
      <c r="W2043" s="82" t="s">
        <v>4961</v>
      </c>
      <c r="X2043" s="82">
        <v>954.0797</v>
      </c>
      <c r="Y2043" s="86">
        <v>31277595.300000001</v>
      </c>
      <c r="Z2043" s="86"/>
      <c r="AA2043" s="82">
        <v>1147.05</v>
      </c>
      <c r="AB2043" s="86">
        <v>-5.0999999999999996</v>
      </c>
      <c r="AC2043" s="86">
        <v>35685934.649999999</v>
      </c>
      <c r="AD2043" s="86">
        <v>35685934.649999999</v>
      </c>
      <c r="AE2043" s="86">
        <v>0</v>
      </c>
      <c r="AF2043" s="86">
        <v>4408339.3499999996</v>
      </c>
      <c r="AG2043" s="86">
        <v>6326144.8499999996</v>
      </c>
      <c r="AH2043" s="86">
        <v>-1917805.5</v>
      </c>
      <c r="AI2043" s="86"/>
      <c r="AJ2043" s="86">
        <v>4773473136.2399998</v>
      </c>
      <c r="AK2043" s="82">
        <v>0.74760000000000004</v>
      </c>
      <c r="AL2043" s="82" t="s">
        <v>8629</v>
      </c>
      <c r="AM2043" s="82" t="s">
        <v>4979</v>
      </c>
      <c r="AN2043" s="82">
        <v>785160</v>
      </c>
      <c r="AO2043" s="82" t="s">
        <v>8280</v>
      </c>
      <c r="AP2043" s="82"/>
      <c r="AQ2043" s="83">
        <v>45498</v>
      </c>
      <c r="AR2043" s="83"/>
      <c r="AS2043" s="82">
        <v>0</v>
      </c>
      <c r="AT2043" s="82"/>
      <c r="AU2043" s="83">
        <v>45777</v>
      </c>
      <c r="AV2043" s="82" t="s">
        <v>4979</v>
      </c>
      <c r="AW2043" s="82">
        <v>10</v>
      </c>
      <c r="AX2043" s="83"/>
      <c r="AY2043" s="82" t="s">
        <v>4963</v>
      </c>
      <c r="AZ2043" s="82">
        <v>1</v>
      </c>
      <c r="BA2043" s="82"/>
      <c r="BB2043" s="82"/>
      <c r="BC2043" s="87"/>
      <c r="BD2043" s="87"/>
      <c r="BE2043" s="87"/>
      <c r="BF2043" s="87"/>
      <c r="BG2043" s="82" t="s">
        <v>4888</v>
      </c>
      <c r="BH2043" s="82" t="s">
        <v>9006</v>
      </c>
      <c r="BI2043" s="82"/>
      <c r="BJ2043" s="82"/>
      <c r="BK2043" s="82"/>
      <c r="BL2043" s="86">
        <v>35685934.649999999</v>
      </c>
      <c r="BM2043" s="82">
        <v>0.74760000000000004</v>
      </c>
      <c r="BN2043" s="82" t="s">
        <v>4964</v>
      </c>
      <c r="BO2043" s="82"/>
      <c r="BP2043" s="88"/>
      <c r="BQ2043" s="88"/>
      <c r="BR2043" s="88"/>
      <c r="BS2043" s="82"/>
      <c r="BT2043" s="85"/>
    </row>
    <row r="2044" spans="1:72" hidden="1">
      <c r="A2044" s="82" t="s">
        <v>5189</v>
      </c>
      <c r="B2044" s="82" t="s">
        <v>5190</v>
      </c>
      <c r="C2044" s="82" t="s">
        <v>741</v>
      </c>
      <c r="D2044" s="82" t="s">
        <v>5386</v>
      </c>
      <c r="E2044" s="82" t="s">
        <v>8669</v>
      </c>
      <c r="F2044" s="82" t="s">
        <v>4978</v>
      </c>
      <c r="G2044" s="83"/>
      <c r="H2044" s="84">
        <v>19249</v>
      </c>
      <c r="I2044" s="85"/>
      <c r="J2044" s="82">
        <v>6087</v>
      </c>
      <c r="K2044" s="86">
        <v>0</v>
      </c>
      <c r="L2044" s="82"/>
      <c r="M2044" s="82"/>
      <c r="N2044" s="82"/>
      <c r="O2044" s="82"/>
      <c r="P2044" s="82" t="s">
        <v>4999</v>
      </c>
      <c r="Q2044" s="86"/>
      <c r="R2044" s="82">
        <v>0</v>
      </c>
      <c r="S2044" s="86">
        <v>38498</v>
      </c>
      <c r="T2044" s="83">
        <v>45777</v>
      </c>
      <c r="U2044" s="82">
        <v>100</v>
      </c>
      <c r="V2044" s="82">
        <v>6535</v>
      </c>
      <c r="W2044" s="82" t="s">
        <v>4961</v>
      </c>
      <c r="X2044" s="82">
        <v>2618.2435</v>
      </c>
      <c r="Y2044" s="86">
        <v>50398569.229999997</v>
      </c>
      <c r="Z2044" s="86"/>
      <c r="AA2044" s="82">
        <v>6108</v>
      </c>
      <c r="AB2044" s="86">
        <v>-0.34</v>
      </c>
      <c r="AC2044" s="86">
        <v>117168663</v>
      </c>
      <c r="AD2044" s="86">
        <v>117168663</v>
      </c>
      <c r="AE2044" s="86">
        <v>0</v>
      </c>
      <c r="AF2044" s="86">
        <v>66770093.770000003</v>
      </c>
      <c r="AG2044" s="86">
        <v>67174322.769999996</v>
      </c>
      <c r="AH2044" s="86">
        <v>-404229</v>
      </c>
      <c r="AI2044" s="86"/>
      <c r="AJ2044" s="86">
        <v>4773473136.2399998</v>
      </c>
      <c r="AK2044" s="82">
        <v>2.4546000000000001</v>
      </c>
      <c r="AL2044" s="82" t="s">
        <v>8670</v>
      </c>
      <c r="AM2044" s="82" t="s">
        <v>4979</v>
      </c>
      <c r="AN2044" s="82">
        <v>6553</v>
      </c>
      <c r="AO2044" s="82" t="s">
        <v>5000</v>
      </c>
      <c r="AP2044" s="82"/>
      <c r="AQ2044" s="83">
        <v>45505</v>
      </c>
      <c r="AR2044" s="83"/>
      <c r="AS2044" s="82">
        <v>0</v>
      </c>
      <c r="AT2044" s="82"/>
      <c r="AU2044" s="83">
        <v>45777</v>
      </c>
      <c r="AV2044" s="82" t="s">
        <v>4979</v>
      </c>
      <c r="AW2044" s="82">
        <v>2</v>
      </c>
      <c r="AX2044" s="83"/>
      <c r="AY2044" s="82" t="s">
        <v>4963</v>
      </c>
      <c r="AZ2044" s="82">
        <v>1</v>
      </c>
      <c r="BA2044" s="82"/>
      <c r="BB2044" s="82"/>
      <c r="BC2044" s="87"/>
      <c r="BD2044" s="87"/>
      <c r="BE2044" s="87"/>
      <c r="BF2044" s="87"/>
      <c r="BG2044" s="82" t="s">
        <v>4888</v>
      </c>
      <c r="BH2044" s="82" t="s">
        <v>9006</v>
      </c>
      <c r="BI2044" s="82"/>
      <c r="BJ2044" s="82"/>
      <c r="BK2044" s="82"/>
      <c r="BL2044" s="86">
        <v>117168663</v>
      </c>
      <c r="BM2044" s="82">
        <v>2.4546000000000001</v>
      </c>
      <c r="BN2044" s="82" t="s">
        <v>4997</v>
      </c>
      <c r="BO2044" s="82"/>
      <c r="BP2044" s="88"/>
      <c r="BQ2044" s="88"/>
      <c r="BR2044" s="88"/>
      <c r="BS2044" s="82"/>
      <c r="BT2044" s="85"/>
    </row>
    <row r="2045" spans="1:72" hidden="1">
      <c r="A2045" s="82" t="s">
        <v>5189</v>
      </c>
      <c r="B2045" s="82" t="s">
        <v>5190</v>
      </c>
      <c r="C2045" s="82" t="s">
        <v>1097</v>
      </c>
      <c r="D2045" s="82" t="s">
        <v>3466</v>
      </c>
      <c r="E2045" s="82" t="s">
        <v>3352</v>
      </c>
      <c r="F2045" s="82" t="s">
        <v>4978</v>
      </c>
      <c r="G2045" s="83"/>
      <c r="H2045" s="84">
        <v>18058</v>
      </c>
      <c r="I2045" s="85"/>
      <c r="J2045" s="82">
        <v>3187</v>
      </c>
      <c r="K2045" s="86">
        <v>0</v>
      </c>
      <c r="L2045" s="82"/>
      <c r="M2045" s="82"/>
      <c r="N2045" s="82"/>
      <c r="O2045" s="82"/>
      <c r="P2045" s="82" t="s">
        <v>5101</v>
      </c>
      <c r="Q2045" s="86"/>
      <c r="R2045" s="82">
        <v>0</v>
      </c>
      <c r="S2045" s="86">
        <v>180580</v>
      </c>
      <c r="T2045" s="83">
        <v>45777</v>
      </c>
      <c r="U2045" s="82">
        <v>100</v>
      </c>
      <c r="V2045" s="82">
        <v>139277</v>
      </c>
      <c r="W2045" s="82" t="s">
        <v>4961</v>
      </c>
      <c r="X2045" s="82">
        <v>3942.1289000000002</v>
      </c>
      <c r="Y2045" s="86">
        <v>71186962.870000005</v>
      </c>
      <c r="Z2045" s="86"/>
      <c r="AA2045" s="82">
        <v>3282.4</v>
      </c>
      <c r="AB2045" s="86">
        <v>-2.91</v>
      </c>
      <c r="AC2045" s="86">
        <v>57550846</v>
      </c>
      <c r="AD2045" s="86">
        <v>57550846</v>
      </c>
      <c r="AE2045" s="86">
        <v>0</v>
      </c>
      <c r="AF2045" s="86">
        <v>-13636116.869999999</v>
      </c>
      <c r="AG2045" s="86">
        <v>-11913383.67</v>
      </c>
      <c r="AH2045" s="86">
        <v>-1722733.2</v>
      </c>
      <c r="AI2045" s="86"/>
      <c r="AJ2045" s="86">
        <v>4773473136.2399998</v>
      </c>
      <c r="AK2045" s="82">
        <v>1.2056</v>
      </c>
      <c r="AL2045" s="82" t="s">
        <v>5132</v>
      </c>
      <c r="AM2045" s="82" t="s">
        <v>4979</v>
      </c>
      <c r="AN2045" s="82">
        <v>6724</v>
      </c>
      <c r="AO2045" s="82" t="s">
        <v>5015</v>
      </c>
      <c r="AP2045" s="82"/>
      <c r="AQ2045" s="83"/>
      <c r="AR2045" s="83"/>
      <c r="AS2045" s="82">
        <v>0</v>
      </c>
      <c r="AT2045" s="82"/>
      <c r="AU2045" s="83">
        <v>45777</v>
      </c>
      <c r="AV2045" s="82" t="s">
        <v>4979</v>
      </c>
      <c r="AW2045" s="82">
        <v>10</v>
      </c>
      <c r="AX2045" s="83"/>
      <c r="AY2045" s="82" t="s">
        <v>4963</v>
      </c>
      <c r="AZ2045" s="82">
        <v>1</v>
      </c>
      <c r="BA2045" s="82"/>
      <c r="BB2045" s="82"/>
      <c r="BC2045" s="87"/>
      <c r="BD2045" s="87"/>
      <c r="BE2045" s="87"/>
      <c r="BF2045" s="87"/>
      <c r="BG2045" s="82" t="s">
        <v>4888</v>
      </c>
      <c r="BH2045" s="82" t="s">
        <v>9006</v>
      </c>
      <c r="BI2045" s="82"/>
      <c r="BJ2045" s="82"/>
      <c r="BK2045" s="82"/>
      <c r="BL2045" s="86">
        <v>57550846</v>
      </c>
      <c r="BM2045" s="82">
        <v>1.2056</v>
      </c>
      <c r="BN2045" s="82" t="s">
        <v>5002</v>
      </c>
      <c r="BO2045" s="82"/>
      <c r="BP2045" s="88"/>
      <c r="BQ2045" s="88"/>
      <c r="BR2045" s="88"/>
      <c r="BS2045" s="82"/>
      <c r="BT2045" s="85"/>
    </row>
    <row r="2046" spans="1:72" hidden="1">
      <c r="A2046" s="82" t="s">
        <v>5189</v>
      </c>
      <c r="B2046" s="82" t="s">
        <v>5190</v>
      </c>
      <c r="C2046" s="82" t="s">
        <v>1035</v>
      </c>
      <c r="D2046" s="82" t="s">
        <v>5750</v>
      </c>
      <c r="E2046" s="82" t="s">
        <v>8673</v>
      </c>
      <c r="F2046" s="82" t="s">
        <v>4978</v>
      </c>
      <c r="G2046" s="83"/>
      <c r="H2046" s="84">
        <v>6830</v>
      </c>
      <c r="I2046" s="85"/>
      <c r="J2046" s="82">
        <v>8116</v>
      </c>
      <c r="K2046" s="86">
        <v>0</v>
      </c>
      <c r="L2046" s="82"/>
      <c r="M2046" s="82"/>
      <c r="N2046" s="82"/>
      <c r="O2046" s="82"/>
      <c r="P2046" s="82" t="s">
        <v>8674</v>
      </c>
      <c r="Q2046" s="86"/>
      <c r="R2046" s="82">
        <v>0</v>
      </c>
      <c r="S2046" s="86">
        <v>13660</v>
      </c>
      <c r="T2046" s="83">
        <v>45777</v>
      </c>
      <c r="U2046" s="82">
        <v>100</v>
      </c>
      <c r="V2046" s="82">
        <v>6580</v>
      </c>
      <c r="W2046" s="82" t="s">
        <v>4961</v>
      </c>
      <c r="X2046" s="82">
        <v>6220.7187000000004</v>
      </c>
      <c r="Y2046" s="86">
        <v>42487508.439999998</v>
      </c>
      <c r="Z2046" s="86"/>
      <c r="AA2046" s="82">
        <v>8199</v>
      </c>
      <c r="AB2046" s="86">
        <v>-1.01</v>
      </c>
      <c r="AC2046" s="86">
        <v>55432280</v>
      </c>
      <c r="AD2046" s="86">
        <v>55432280</v>
      </c>
      <c r="AE2046" s="86">
        <v>0</v>
      </c>
      <c r="AF2046" s="86">
        <v>12944771.560000001</v>
      </c>
      <c r="AG2046" s="86">
        <v>13511661.560000001</v>
      </c>
      <c r="AH2046" s="86">
        <v>-566890</v>
      </c>
      <c r="AI2046" s="86"/>
      <c r="AJ2046" s="86">
        <v>4773473136.2399998</v>
      </c>
      <c r="AK2046" s="82">
        <v>1.1613</v>
      </c>
      <c r="AL2046" s="82" t="s">
        <v>8675</v>
      </c>
      <c r="AM2046" s="82" t="s">
        <v>4979</v>
      </c>
      <c r="AN2046" s="82">
        <v>6780</v>
      </c>
      <c r="AO2046" s="82" t="s">
        <v>8674</v>
      </c>
      <c r="AP2046" s="82"/>
      <c r="AQ2046" s="83"/>
      <c r="AR2046" s="83"/>
      <c r="AS2046" s="82">
        <v>0</v>
      </c>
      <c r="AT2046" s="82"/>
      <c r="AU2046" s="83">
        <v>45777</v>
      </c>
      <c r="AV2046" s="82" t="s">
        <v>4979</v>
      </c>
      <c r="AW2046" s="82">
        <v>2</v>
      </c>
      <c r="AX2046" s="83"/>
      <c r="AY2046" s="82" t="s">
        <v>4963</v>
      </c>
      <c r="AZ2046" s="82">
        <v>1</v>
      </c>
      <c r="BA2046" s="82"/>
      <c r="BB2046" s="82"/>
      <c r="BC2046" s="87"/>
      <c r="BD2046" s="87"/>
      <c r="BE2046" s="87"/>
      <c r="BF2046" s="87"/>
      <c r="BG2046" s="82" t="s">
        <v>4888</v>
      </c>
      <c r="BH2046" s="82" t="s">
        <v>9006</v>
      </c>
      <c r="BI2046" s="82"/>
      <c r="BJ2046" s="82"/>
      <c r="BK2046" s="82"/>
      <c r="BL2046" s="86">
        <v>55432280</v>
      </c>
      <c r="BM2046" s="82">
        <v>1.1613</v>
      </c>
      <c r="BN2046" s="82" t="s">
        <v>4980</v>
      </c>
      <c r="BO2046" s="82"/>
      <c r="BP2046" s="88"/>
      <c r="BQ2046" s="88"/>
      <c r="BR2046" s="88"/>
      <c r="BS2046" s="82"/>
      <c r="BT2046" s="85"/>
    </row>
    <row r="2047" spans="1:72" hidden="1">
      <c r="A2047" s="82" t="s">
        <v>5189</v>
      </c>
      <c r="B2047" s="82" t="s">
        <v>5190</v>
      </c>
      <c r="C2047" s="82" t="s">
        <v>1045</v>
      </c>
      <c r="D2047" s="82" t="s">
        <v>3452</v>
      </c>
      <c r="E2047" s="82" t="s">
        <v>8651</v>
      </c>
      <c r="F2047" s="82" t="s">
        <v>4978</v>
      </c>
      <c r="G2047" s="83"/>
      <c r="H2047" s="84">
        <v>49716</v>
      </c>
      <c r="I2047" s="85"/>
      <c r="J2047" s="82">
        <v>848.55</v>
      </c>
      <c r="K2047" s="86">
        <v>0</v>
      </c>
      <c r="L2047" s="82"/>
      <c r="M2047" s="82"/>
      <c r="N2047" s="82"/>
      <c r="O2047" s="82"/>
      <c r="P2047" s="82" t="s">
        <v>5066</v>
      </c>
      <c r="Q2047" s="86"/>
      <c r="R2047" s="82">
        <v>0</v>
      </c>
      <c r="S2047" s="86">
        <v>248580</v>
      </c>
      <c r="T2047" s="83">
        <v>45777</v>
      </c>
      <c r="U2047" s="82">
        <v>100</v>
      </c>
      <c r="V2047" s="82">
        <v>16423</v>
      </c>
      <c r="W2047" s="82" t="s">
        <v>4961</v>
      </c>
      <c r="X2047" s="82">
        <v>374.69229999999999</v>
      </c>
      <c r="Y2047" s="86">
        <v>18628202.93</v>
      </c>
      <c r="Z2047" s="86"/>
      <c r="AA2047" s="82">
        <v>859.15</v>
      </c>
      <c r="AB2047" s="86">
        <v>-1.23</v>
      </c>
      <c r="AC2047" s="86">
        <v>42186511.799999997</v>
      </c>
      <c r="AD2047" s="86">
        <v>42186511.799999997</v>
      </c>
      <c r="AE2047" s="86">
        <v>0</v>
      </c>
      <c r="AF2047" s="86">
        <v>23558308.870000001</v>
      </c>
      <c r="AG2047" s="86">
        <v>24085298.469999999</v>
      </c>
      <c r="AH2047" s="86">
        <v>-526989.6</v>
      </c>
      <c r="AI2047" s="86"/>
      <c r="AJ2047" s="86">
        <v>4773473136.2399998</v>
      </c>
      <c r="AK2047" s="82">
        <v>0.88380000000000003</v>
      </c>
      <c r="AL2047" s="82" t="s">
        <v>8652</v>
      </c>
      <c r="AM2047" s="82" t="s">
        <v>4979</v>
      </c>
      <c r="AN2047" s="82">
        <v>6786</v>
      </c>
      <c r="AO2047" s="82" t="s">
        <v>5067</v>
      </c>
      <c r="AP2047" s="82"/>
      <c r="AQ2047" s="83">
        <v>45181</v>
      </c>
      <c r="AR2047" s="83"/>
      <c r="AS2047" s="82">
        <v>0</v>
      </c>
      <c r="AT2047" s="82"/>
      <c r="AU2047" s="83">
        <v>45777</v>
      </c>
      <c r="AV2047" s="82" t="s">
        <v>4979</v>
      </c>
      <c r="AW2047" s="82">
        <v>5</v>
      </c>
      <c r="AX2047" s="83"/>
      <c r="AY2047" s="82" t="s">
        <v>4963</v>
      </c>
      <c r="AZ2047" s="82">
        <v>1</v>
      </c>
      <c r="BA2047" s="82"/>
      <c r="BB2047" s="82"/>
      <c r="BC2047" s="87"/>
      <c r="BD2047" s="87"/>
      <c r="BE2047" s="87"/>
      <c r="BF2047" s="87"/>
      <c r="BG2047" s="82" t="s">
        <v>4888</v>
      </c>
      <c r="BH2047" s="82" t="s">
        <v>9006</v>
      </c>
      <c r="BI2047" s="82"/>
      <c r="BJ2047" s="82"/>
      <c r="BK2047" s="82"/>
      <c r="BL2047" s="86">
        <v>42186511.799999997</v>
      </c>
      <c r="BM2047" s="82">
        <v>0.88380000000000003</v>
      </c>
      <c r="BN2047" s="82" t="s">
        <v>5068</v>
      </c>
      <c r="BO2047" s="82"/>
      <c r="BP2047" s="88"/>
      <c r="BQ2047" s="88"/>
      <c r="BR2047" s="88"/>
      <c r="BS2047" s="82"/>
      <c r="BT2047" s="85"/>
    </row>
    <row r="2048" spans="1:72" hidden="1">
      <c r="A2048" s="82" t="s">
        <v>5189</v>
      </c>
      <c r="B2048" s="82" t="s">
        <v>5190</v>
      </c>
      <c r="C2048" s="82" t="s">
        <v>1162</v>
      </c>
      <c r="D2048" s="82" t="s">
        <v>8326</v>
      </c>
      <c r="E2048" s="82" t="s">
        <v>8212</v>
      </c>
      <c r="F2048" s="82" t="s">
        <v>4978</v>
      </c>
      <c r="G2048" s="83"/>
      <c r="H2048" s="84">
        <v>127854</v>
      </c>
      <c r="I2048" s="85"/>
      <c r="J2048" s="82">
        <v>1925</v>
      </c>
      <c r="K2048" s="86">
        <v>0</v>
      </c>
      <c r="L2048" s="82"/>
      <c r="M2048" s="82"/>
      <c r="N2048" s="82"/>
      <c r="O2048" s="82"/>
      <c r="P2048" s="82" t="s">
        <v>4960</v>
      </c>
      <c r="Q2048" s="86"/>
      <c r="R2048" s="82">
        <v>0</v>
      </c>
      <c r="S2048" s="86">
        <v>127854</v>
      </c>
      <c r="T2048" s="83">
        <v>45777</v>
      </c>
      <c r="U2048" s="82">
        <v>100</v>
      </c>
      <c r="V2048" s="82">
        <v>6593</v>
      </c>
      <c r="W2048" s="82" t="s">
        <v>4961</v>
      </c>
      <c r="X2048" s="82">
        <v>468.53309999999999</v>
      </c>
      <c r="Y2048" s="86">
        <v>59903826.390000001</v>
      </c>
      <c r="Z2048" s="86"/>
      <c r="AA2048" s="82">
        <v>1908.8</v>
      </c>
      <c r="AB2048" s="86">
        <v>0.85</v>
      </c>
      <c r="AC2048" s="86">
        <v>246118950</v>
      </c>
      <c r="AD2048" s="86">
        <v>246118950</v>
      </c>
      <c r="AE2048" s="86">
        <v>0</v>
      </c>
      <c r="AF2048" s="86">
        <v>186215123.61000001</v>
      </c>
      <c r="AG2048" s="86">
        <v>184143888.81</v>
      </c>
      <c r="AH2048" s="86">
        <v>2071234.8</v>
      </c>
      <c r="AI2048" s="86"/>
      <c r="AJ2048" s="86">
        <v>4773473136.2399998</v>
      </c>
      <c r="AK2048" s="82">
        <v>5.1559999999999997</v>
      </c>
      <c r="AL2048" s="82" t="s">
        <v>8327</v>
      </c>
      <c r="AM2048" s="82" t="s">
        <v>4979</v>
      </c>
      <c r="AN2048" s="82">
        <v>6884</v>
      </c>
      <c r="AO2048" s="82" t="s">
        <v>4962</v>
      </c>
      <c r="AP2048" s="82"/>
      <c r="AQ2048" s="83">
        <v>45421</v>
      </c>
      <c r="AR2048" s="83"/>
      <c r="AS2048" s="82">
        <v>0</v>
      </c>
      <c r="AT2048" s="82"/>
      <c r="AU2048" s="83">
        <v>45777</v>
      </c>
      <c r="AV2048" s="82" t="s">
        <v>4979</v>
      </c>
      <c r="AW2048" s="82">
        <v>1</v>
      </c>
      <c r="AX2048" s="83"/>
      <c r="AY2048" s="82" t="s">
        <v>4963</v>
      </c>
      <c r="AZ2048" s="82">
        <v>1</v>
      </c>
      <c r="BA2048" s="82"/>
      <c r="BB2048" s="82"/>
      <c r="BC2048" s="87"/>
      <c r="BD2048" s="87"/>
      <c r="BE2048" s="87"/>
      <c r="BF2048" s="87"/>
      <c r="BG2048" s="82" t="s">
        <v>4888</v>
      </c>
      <c r="BH2048" s="82" t="s">
        <v>9006</v>
      </c>
      <c r="BI2048" s="82"/>
      <c r="BJ2048" s="82"/>
      <c r="BK2048" s="82"/>
      <c r="BL2048" s="86">
        <v>246118950</v>
      </c>
      <c r="BM2048" s="82">
        <v>5.1559999999999997</v>
      </c>
      <c r="BN2048" s="82" t="s">
        <v>4964</v>
      </c>
      <c r="BO2048" s="82"/>
      <c r="BP2048" s="88"/>
      <c r="BQ2048" s="88"/>
      <c r="BR2048" s="88"/>
      <c r="BS2048" s="82"/>
      <c r="BT2048" s="85"/>
    </row>
    <row r="2049" spans="1:72" hidden="1">
      <c r="A2049" s="82" t="s">
        <v>5189</v>
      </c>
      <c r="B2049" s="82" t="s">
        <v>5190</v>
      </c>
      <c r="C2049" s="82" t="s">
        <v>1208</v>
      </c>
      <c r="D2049" s="82" t="s">
        <v>5263</v>
      </c>
      <c r="E2049" s="82" t="s">
        <v>8328</v>
      </c>
      <c r="F2049" s="82" t="s">
        <v>4978</v>
      </c>
      <c r="G2049" s="83"/>
      <c r="H2049" s="84">
        <v>21853</v>
      </c>
      <c r="I2049" s="85"/>
      <c r="J2049" s="82">
        <v>2342.1</v>
      </c>
      <c r="K2049" s="86">
        <v>0</v>
      </c>
      <c r="L2049" s="82"/>
      <c r="M2049" s="82"/>
      <c r="N2049" s="82"/>
      <c r="O2049" s="82"/>
      <c r="P2049" s="82" t="s">
        <v>8329</v>
      </c>
      <c r="Q2049" s="86"/>
      <c r="R2049" s="82">
        <v>0</v>
      </c>
      <c r="S2049" s="86">
        <v>21853</v>
      </c>
      <c r="T2049" s="83">
        <v>45777</v>
      </c>
      <c r="U2049" s="82">
        <v>100</v>
      </c>
      <c r="V2049" s="82">
        <v>6607</v>
      </c>
      <c r="W2049" s="82" t="s">
        <v>4961</v>
      </c>
      <c r="X2049" s="82">
        <v>1701.4670000000001</v>
      </c>
      <c r="Y2049" s="86">
        <v>37182158.460000001</v>
      </c>
      <c r="Z2049" s="86"/>
      <c r="AA2049" s="82">
        <v>2321.6999999999998</v>
      </c>
      <c r="AB2049" s="86">
        <v>0.88</v>
      </c>
      <c r="AC2049" s="86">
        <v>51181911.299999997</v>
      </c>
      <c r="AD2049" s="86">
        <v>51181911.299999997</v>
      </c>
      <c r="AE2049" s="86">
        <v>0</v>
      </c>
      <c r="AF2049" s="86">
        <v>13999752.84</v>
      </c>
      <c r="AG2049" s="86">
        <v>13553951.640000001</v>
      </c>
      <c r="AH2049" s="86">
        <v>445801.2</v>
      </c>
      <c r="AI2049" s="86"/>
      <c r="AJ2049" s="86">
        <v>4773473136.2399998</v>
      </c>
      <c r="AK2049" s="82">
        <v>1.0722</v>
      </c>
      <c r="AL2049" s="82" t="s">
        <v>8330</v>
      </c>
      <c r="AM2049" s="82" t="s">
        <v>4979</v>
      </c>
      <c r="AN2049" s="82">
        <v>6926</v>
      </c>
      <c r="AO2049" s="82" t="s">
        <v>8329</v>
      </c>
      <c r="AP2049" s="82"/>
      <c r="AQ2049" s="83">
        <v>45601</v>
      </c>
      <c r="AR2049" s="83"/>
      <c r="AS2049" s="82">
        <v>0</v>
      </c>
      <c r="AT2049" s="82"/>
      <c r="AU2049" s="83">
        <v>45777</v>
      </c>
      <c r="AV2049" s="82" t="s">
        <v>4979</v>
      </c>
      <c r="AW2049" s="82">
        <v>1</v>
      </c>
      <c r="AX2049" s="83"/>
      <c r="AY2049" s="82" t="s">
        <v>4963</v>
      </c>
      <c r="AZ2049" s="82">
        <v>1</v>
      </c>
      <c r="BA2049" s="82"/>
      <c r="BB2049" s="82"/>
      <c r="BC2049" s="87"/>
      <c r="BD2049" s="87"/>
      <c r="BE2049" s="87"/>
      <c r="BF2049" s="87"/>
      <c r="BG2049" s="82" t="s">
        <v>4888</v>
      </c>
      <c r="BH2049" s="82" t="s">
        <v>9006</v>
      </c>
      <c r="BI2049" s="82"/>
      <c r="BJ2049" s="82"/>
      <c r="BK2049" s="82"/>
      <c r="BL2049" s="86">
        <v>51181911.299999997</v>
      </c>
      <c r="BM2049" s="82">
        <v>1.0722</v>
      </c>
      <c r="BN2049" s="82" t="s">
        <v>4980</v>
      </c>
      <c r="BO2049" s="82"/>
      <c r="BP2049" s="88"/>
      <c r="BQ2049" s="88"/>
      <c r="BR2049" s="88"/>
      <c r="BS2049" s="82"/>
      <c r="BT2049" s="85"/>
    </row>
    <row r="2050" spans="1:72" hidden="1">
      <c r="A2050" s="82" t="s">
        <v>5189</v>
      </c>
      <c r="B2050" s="82" t="s">
        <v>5190</v>
      </c>
      <c r="C2050" s="82" t="s">
        <v>1268</v>
      </c>
      <c r="D2050" s="82" t="s">
        <v>5255</v>
      </c>
      <c r="E2050" s="82" t="s">
        <v>8275</v>
      </c>
      <c r="F2050" s="82" t="s">
        <v>4978</v>
      </c>
      <c r="G2050" s="83"/>
      <c r="H2050" s="84">
        <v>284537</v>
      </c>
      <c r="I2050" s="85"/>
      <c r="J2050" s="82">
        <v>1427</v>
      </c>
      <c r="K2050" s="86">
        <v>0</v>
      </c>
      <c r="L2050" s="82"/>
      <c r="M2050" s="82"/>
      <c r="N2050" s="82"/>
      <c r="O2050" s="82"/>
      <c r="P2050" s="82" t="s">
        <v>4960</v>
      </c>
      <c r="Q2050" s="86"/>
      <c r="R2050" s="82">
        <v>0</v>
      </c>
      <c r="S2050" s="86">
        <v>569074</v>
      </c>
      <c r="T2050" s="83">
        <v>45777</v>
      </c>
      <c r="U2050" s="82">
        <v>100</v>
      </c>
      <c r="V2050" s="82">
        <v>6616</v>
      </c>
      <c r="W2050" s="82" t="s">
        <v>4961</v>
      </c>
      <c r="X2050" s="82">
        <v>356.52769999999998</v>
      </c>
      <c r="Y2050" s="86">
        <v>101445313.19</v>
      </c>
      <c r="Z2050" s="86"/>
      <c r="AA2050" s="82">
        <v>1429.8</v>
      </c>
      <c r="AB2050" s="86">
        <v>-0.2</v>
      </c>
      <c r="AC2050" s="86">
        <v>406034299</v>
      </c>
      <c r="AD2050" s="86">
        <v>406034299</v>
      </c>
      <c r="AE2050" s="86">
        <v>0</v>
      </c>
      <c r="AF2050" s="86">
        <v>304588985.81</v>
      </c>
      <c r="AG2050" s="86">
        <v>305385689.41000003</v>
      </c>
      <c r="AH2050" s="86">
        <v>-796703.6</v>
      </c>
      <c r="AI2050" s="86"/>
      <c r="AJ2050" s="86">
        <v>4773473136.2399998</v>
      </c>
      <c r="AK2050" s="82">
        <v>8.5061</v>
      </c>
      <c r="AL2050" s="82" t="s">
        <v>8331</v>
      </c>
      <c r="AM2050" s="82" t="s">
        <v>4979</v>
      </c>
      <c r="AN2050" s="82">
        <v>6960</v>
      </c>
      <c r="AO2050" s="82" t="s">
        <v>4962</v>
      </c>
      <c r="AP2050" s="82"/>
      <c r="AQ2050" s="83">
        <v>45513</v>
      </c>
      <c r="AR2050" s="83"/>
      <c r="AS2050" s="82">
        <v>0</v>
      </c>
      <c r="AT2050" s="82"/>
      <c r="AU2050" s="83">
        <v>45777</v>
      </c>
      <c r="AV2050" s="82" t="s">
        <v>4979</v>
      </c>
      <c r="AW2050" s="82">
        <v>2</v>
      </c>
      <c r="AX2050" s="83"/>
      <c r="AY2050" s="82" t="s">
        <v>4963</v>
      </c>
      <c r="AZ2050" s="82">
        <v>1</v>
      </c>
      <c r="BA2050" s="82"/>
      <c r="BB2050" s="82"/>
      <c r="BC2050" s="87"/>
      <c r="BD2050" s="87"/>
      <c r="BE2050" s="87"/>
      <c r="BF2050" s="87"/>
      <c r="BG2050" s="82" t="s">
        <v>4888</v>
      </c>
      <c r="BH2050" s="82" t="s">
        <v>9006</v>
      </c>
      <c r="BI2050" s="82"/>
      <c r="BJ2050" s="82"/>
      <c r="BK2050" s="82"/>
      <c r="BL2050" s="86">
        <v>406034299</v>
      </c>
      <c r="BM2050" s="82">
        <v>8.5061</v>
      </c>
      <c r="BN2050" s="82" t="s">
        <v>4964</v>
      </c>
      <c r="BO2050" s="82"/>
      <c r="BP2050" s="88"/>
      <c r="BQ2050" s="88"/>
      <c r="BR2050" s="88"/>
      <c r="BS2050" s="82"/>
      <c r="BT2050" s="85"/>
    </row>
    <row r="2051" spans="1:72" hidden="1">
      <c r="A2051" s="82" t="s">
        <v>5189</v>
      </c>
      <c r="B2051" s="82" t="s">
        <v>5190</v>
      </c>
      <c r="C2051" s="82" t="s">
        <v>1375</v>
      </c>
      <c r="D2051" s="82" t="s">
        <v>3361</v>
      </c>
      <c r="E2051" s="82" t="s">
        <v>8332</v>
      </c>
      <c r="F2051" s="82" t="s">
        <v>4978</v>
      </c>
      <c r="G2051" s="83"/>
      <c r="H2051" s="84">
        <v>117083</v>
      </c>
      <c r="I2051" s="85"/>
      <c r="J2051" s="82">
        <v>1500.1</v>
      </c>
      <c r="K2051" s="86">
        <v>0</v>
      </c>
      <c r="L2051" s="82"/>
      <c r="M2051" s="82"/>
      <c r="N2051" s="82"/>
      <c r="O2051" s="82"/>
      <c r="P2051" s="82" t="s">
        <v>4981</v>
      </c>
      <c r="Q2051" s="86"/>
      <c r="R2051" s="82">
        <v>0</v>
      </c>
      <c r="S2051" s="86">
        <v>585415</v>
      </c>
      <c r="T2051" s="83">
        <v>45777</v>
      </c>
      <c r="U2051" s="82">
        <v>100</v>
      </c>
      <c r="V2051" s="82">
        <v>6637</v>
      </c>
      <c r="W2051" s="82" t="s">
        <v>4961</v>
      </c>
      <c r="X2051" s="82">
        <v>856.2011</v>
      </c>
      <c r="Y2051" s="86">
        <v>100246587.51000001</v>
      </c>
      <c r="Z2051" s="86"/>
      <c r="AA2051" s="82">
        <v>1497.5</v>
      </c>
      <c r="AB2051" s="86">
        <v>0.17</v>
      </c>
      <c r="AC2051" s="86">
        <v>175636208.30000001</v>
      </c>
      <c r="AD2051" s="86">
        <v>175636208.30000001</v>
      </c>
      <c r="AE2051" s="86">
        <v>0</v>
      </c>
      <c r="AF2051" s="86">
        <v>75389620.790000007</v>
      </c>
      <c r="AG2051" s="86">
        <v>75085204.989999995</v>
      </c>
      <c r="AH2051" s="86">
        <v>304415.8</v>
      </c>
      <c r="AI2051" s="86"/>
      <c r="AJ2051" s="86">
        <v>4773473136.2399998</v>
      </c>
      <c r="AK2051" s="82">
        <v>3.6793999999999998</v>
      </c>
      <c r="AL2051" s="82" t="s">
        <v>8333</v>
      </c>
      <c r="AM2051" s="82" t="s">
        <v>4979</v>
      </c>
      <c r="AN2051" s="82">
        <v>7079</v>
      </c>
      <c r="AO2051" s="82" t="s">
        <v>4982</v>
      </c>
      <c r="AP2051" s="82"/>
      <c r="AQ2051" s="83">
        <v>45593</v>
      </c>
      <c r="AR2051" s="83"/>
      <c r="AS2051" s="82">
        <v>0</v>
      </c>
      <c r="AT2051" s="82"/>
      <c r="AU2051" s="83">
        <v>45777</v>
      </c>
      <c r="AV2051" s="82" t="s">
        <v>4979</v>
      </c>
      <c r="AW2051" s="82">
        <v>5</v>
      </c>
      <c r="AX2051" s="83"/>
      <c r="AY2051" s="82" t="s">
        <v>4963</v>
      </c>
      <c r="AZ2051" s="82">
        <v>1</v>
      </c>
      <c r="BA2051" s="82"/>
      <c r="BB2051" s="82"/>
      <c r="BC2051" s="87"/>
      <c r="BD2051" s="87"/>
      <c r="BE2051" s="87"/>
      <c r="BF2051" s="87"/>
      <c r="BG2051" s="82" t="s">
        <v>4888</v>
      </c>
      <c r="BH2051" s="82" t="s">
        <v>9006</v>
      </c>
      <c r="BI2051" s="82"/>
      <c r="BJ2051" s="82"/>
      <c r="BK2051" s="82"/>
      <c r="BL2051" s="86">
        <v>175636208.30000001</v>
      </c>
      <c r="BM2051" s="82">
        <v>3.6793999999999998</v>
      </c>
      <c r="BN2051" s="82" t="s">
        <v>4983</v>
      </c>
      <c r="BO2051" s="82"/>
      <c r="BP2051" s="88"/>
      <c r="BQ2051" s="88"/>
      <c r="BR2051" s="88"/>
      <c r="BS2051" s="82"/>
      <c r="BT2051" s="85"/>
    </row>
    <row r="2052" spans="1:72" hidden="1">
      <c r="A2052" s="82" t="s">
        <v>5189</v>
      </c>
      <c r="B2052" s="82" t="s">
        <v>5190</v>
      </c>
      <c r="C2052" s="82" t="s">
        <v>1639</v>
      </c>
      <c r="D2052" s="82" t="s">
        <v>8479</v>
      </c>
      <c r="E2052" s="82" t="s">
        <v>8277</v>
      </c>
      <c r="F2052" s="82" t="s">
        <v>4978</v>
      </c>
      <c r="G2052" s="83"/>
      <c r="H2052" s="84">
        <v>31904</v>
      </c>
      <c r="I2052" s="85"/>
      <c r="J2052" s="82">
        <v>2208.1</v>
      </c>
      <c r="K2052" s="86">
        <v>0</v>
      </c>
      <c r="L2052" s="82"/>
      <c r="M2052" s="82"/>
      <c r="N2052" s="82"/>
      <c r="O2052" s="82"/>
      <c r="P2052" s="82" t="s">
        <v>4960</v>
      </c>
      <c r="Q2052" s="86"/>
      <c r="R2052" s="82">
        <v>0</v>
      </c>
      <c r="S2052" s="86">
        <v>159520</v>
      </c>
      <c r="T2052" s="83">
        <v>45777</v>
      </c>
      <c r="U2052" s="82">
        <v>100</v>
      </c>
      <c r="V2052" s="82">
        <v>6665</v>
      </c>
      <c r="W2052" s="82" t="s">
        <v>4961</v>
      </c>
      <c r="X2052" s="82">
        <v>1213.9593</v>
      </c>
      <c r="Y2052" s="86">
        <v>38730155.969999999</v>
      </c>
      <c r="Z2052" s="86"/>
      <c r="AA2052" s="82">
        <v>2205</v>
      </c>
      <c r="AB2052" s="86">
        <v>0.14000000000000001</v>
      </c>
      <c r="AC2052" s="86">
        <v>70447222.400000006</v>
      </c>
      <c r="AD2052" s="86">
        <v>70447222.400000006</v>
      </c>
      <c r="AE2052" s="86">
        <v>0</v>
      </c>
      <c r="AF2052" s="86">
        <v>31717066.43</v>
      </c>
      <c r="AG2052" s="86">
        <v>31618164.030000001</v>
      </c>
      <c r="AH2052" s="86">
        <v>98902.399999999994</v>
      </c>
      <c r="AI2052" s="86"/>
      <c r="AJ2052" s="86">
        <v>4773473136.2399998</v>
      </c>
      <c r="AK2052" s="82">
        <v>1.4758</v>
      </c>
      <c r="AL2052" s="82" t="s">
        <v>8480</v>
      </c>
      <c r="AM2052" s="82" t="s">
        <v>4979</v>
      </c>
      <c r="AN2052" s="82">
        <v>7263</v>
      </c>
      <c r="AO2052" s="82" t="s">
        <v>4962</v>
      </c>
      <c r="AP2052" s="82"/>
      <c r="AQ2052" s="83">
        <v>45491</v>
      </c>
      <c r="AR2052" s="83"/>
      <c r="AS2052" s="82">
        <v>0</v>
      </c>
      <c r="AT2052" s="82"/>
      <c r="AU2052" s="83">
        <v>45777</v>
      </c>
      <c r="AV2052" s="82" t="s">
        <v>4979</v>
      </c>
      <c r="AW2052" s="82">
        <v>5</v>
      </c>
      <c r="AX2052" s="83"/>
      <c r="AY2052" s="82" t="s">
        <v>4963</v>
      </c>
      <c r="AZ2052" s="82">
        <v>1</v>
      </c>
      <c r="BA2052" s="82"/>
      <c r="BB2052" s="82"/>
      <c r="BC2052" s="87"/>
      <c r="BD2052" s="87"/>
      <c r="BE2052" s="87"/>
      <c r="BF2052" s="87"/>
      <c r="BG2052" s="82" t="s">
        <v>4888</v>
      </c>
      <c r="BH2052" s="82" t="s">
        <v>9006</v>
      </c>
      <c r="BI2052" s="82"/>
      <c r="BJ2052" s="82"/>
      <c r="BK2052" s="82"/>
      <c r="BL2052" s="86">
        <v>70447222.400000006</v>
      </c>
      <c r="BM2052" s="82">
        <v>1.4758</v>
      </c>
      <c r="BN2052" s="82" t="s">
        <v>4964</v>
      </c>
      <c r="BO2052" s="82"/>
      <c r="BP2052" s="88"/>
      <c r="BQ2052" s="88"/>
      <c r="BR2052" s="88"/>
      <c r="BS2052" s="82"/>
      <c r="BT2052" s="85"/>
    </row>
    <row r="2053" spans="1:72" hidden="1">
      <c r="A2053" s="82" t="s">
        <v>5189</v>
      </c>
      <c r="B2053" s="82" t="s">
        <v>5190</v>
      </c>
      <c r="C2053" s="82" t="s">
        <v>9622</v>
      </c>
      <c r="D2053" s="82" t="s">
        <v>3427</v>
      </c>
      <c r="E2053" s="82" t="s">
        <v>5142</v>
      </c>
      <c r="F2053" s="82" t="s">
        <v>4978</v>
      </c>
      <c r="G2053" s="83"/>
      <c r="H2053" s="84">
        <v>145936</v>
      </c>
      <c r="I2053" s="85"/>
      <c r="J2053" s="82">
        <v>732.65</v>
      </c>
      <c r="K2053" s="86">
        <v>0</v>
      </c>
      <c r="L2053" s="82"/>
      <c r="M2053" s="82"/>
      <c r="N2053" s="82"/>
      <c r="O2053" s="82"/>
      <c r="P2053" s="82" t="s">
        <v>5131</v>
      </c>
      <c r="Q2053" s="86"/>
      <c r="R2053" s="82">
        <v>0</v>
      </c>
      <c r="S2053" s="86">
        <v>291872</v>
      </c>
      <c r="T2053" s="83">
        <v>45777</v>
      </c>
      <c r="U2053" s="82">
        <v>100</v>
      </c>
      <c r="V2053" s="82">
        <v>172556</v>
      </c>
      <c r="W2053" s="82" t="s">
        <v>4961</v>
      </c>
      <c r="X2053" s="82">
        <v>244.09880000000001</v>
      </c>
      <c r="Y2053" s="86">
        <v>35622809.579999998</v>
      </c>
      <c r="Z2053" s="86"/>
      <c r="AA2053" s="82">
        <v>747.6</v>
      </c>
      <c r="AB2053" s="86">
        <v>-2</v>
      </c>
      <c r="AC2053" s="86">
        <v>106920010.40000001</v>
      </c>
      <c r="AD2053" s="86">
        <v>106920010.40000001</v>
      </c>
      <c r="AE2053" s="86">
        <v>0</v>
      </c>
      <c r="AF2053" s="86">
        <v>71297200.819999993</v>
      </c>
      <c r="AG2053" s="86">
        <v>73478944.019999996</v>
      </c>
      <c r="AH2053" s="86">
        <v>-2181743.2000000002</v>
      </c>
      <c r="AI2053" s="86"/>
      <c r="AJ2053" s="86">
        <v>4773473136.2399998</v>
      </c>
      <c r="AK2053" s="82">
        <v>2.2399</v>
      </c>
      <c r="AL2053" s="82" t="s">
        <v>5143</v>
      </c>
      <c r="AM2053" s="82" t="s">
        <v>4979</v>
      </c>
      <c r="AN2053" s="82">
        <v>7286</v>
      </c>
      <c r="AO2053" s="82" t="s">
        <v>5015</v>
      </c>
      <c r="AP2053" s="82"/>
      <c r="AQ2053" s="83">
        <v>45455</v>
      </c>
      <c r="AR2053" s="83"/>
      <c r="AS2053" s="82">
        <v>0</v>
      </c>
      <c r="AT2053" s="82"/>
      <c r="AU2053" s="83">
        <v>45777</v>
      </c>
      <c r="AV2053" s="82" t="s">
        <v>4979</v>
      </c>
      <c r="AW2053" s="82">
        <v>2</v>
      </c>
      <c r="AX2053" s="83"/>
      <c r="AY2053" s="82" t="s">
        <v>4963</v>
      </c>
      <c r="AZ2053" s="82">
        <v>1</v>
      </c>
      <c r="BA2053" s="82"/>
      <c r="BB2053" s="82"/>
      <c r="BC2053" s="87"/>
      <c r="BD2053" s="87"/>
      <c r="BE2053" s="87"/>
      <c r="BF2053" s="87"/>
      <c r="BG2053" s="82" t="s">
        <v>4888</v>
      </c>
      <c r="BH2053" s="82" t="s">
        <v>9006</v>
      </c>
      <c r="BI2053" s="82"/>
      <c r="BJ2053" s="82"/>
      <c r="BK2053" s="82"/>
      <c r="BL2053" s="86">
        <v>106920010.40000001</v>
      </c>
      <c r="BM2053" s="82">
        <v>2.2399</v>
      </c>
      <c r="BN2053" s="82" t="s">
        <v>5002</v>
      </c>
      <c r="BO2053" s="82"/>
      <c r="BP2053" s="88"/>
      <c r="BQ2053" s="88"/>
      <c r="BR2053" s="88"/>
      <c r="BS2053" s="82"/>
      <c r="BT2053" s="85"/>
    </row>
    <row r="2054" spans="1:72" hidden="1">
      <c r="A2054" s="82" t="s">
        <v>5189</v>
      </c>
      <c r="B2054" s="82" t="s">
        <v>5190</v>
      </c>
      <c r="C2054" s="82" t="s">
        <v>9078</v>
      </c>
      <c r="D2054" s="82" t="s">
        <v>12439</v>
      </c>
      <c r="E2054" s="82" t="s">
        <v>12440</v>
      </c>
      <c r="F2054" s="82" t="s">
        <v>4978</v>
      </c>
      <c r="G2054" s="83"/>
      <c r="H2054" s="84">
        <v>65305</v>
      </c>
      <c r="I2054" s="85"/>
      <c r="J2054" s="82">
        <v>1274.7</v>
      </c>
      <c r="K2054" s="86">
        <v>0</v>
      </c>
      <c r="L2054" s="82"/>
      <c r="M2054" s="82"/>
      <c r="N2054" s="82"/>
      <c r="O2054" s="82"/>
      <c r="P2054" s="82" t="s">
        <v>12441</v>
      </c>
      <c r="Q2054" s="86"/>
      <c r="R2054" s="82">
        <v>0</v>
      </c>
      <c r="S2054" s="86">
        <v>130610</v>
      </c>
      <c r="T2054" s="83">
        <v>45777</v>
      </c>
      <c r="U2054" s="82">
        <v>100</v>
      </c>
      <c r="V2054" s="82">
        <v>175946</v>
      </c>
      <c r="W2054" s="82" t="s">
        <v>4961</v>
      </c>
      <c r="X2054" s="82">
        <v>1040.2058999999999</v>
      </c>
      <c r="Y2054" s="86">
        <v>67930648.459999993</v>
      </c>
      <c r="Z2054" s="86"/>
      <c r="AA2054" s="82">
        <v>1362.1</v>
      </c>
      <c r="AB2054" s="86">
        <v>-6.42</v>
      </c>
      <c r="AC2054" s="86">
        <v>83244283.5</v>
      </c>
      <c r="AD2054" s="86">
        <v>83244283.5</v>
      </c>
      <c r="AE2054" s="86">
        <v>0</v>
      </c>
      <c r="AF2054" s="86">
        <v>15313635.039999999</v>
      </c>
      <c r="AG2054" s="86">
        <v>21021292.039999999</v>
      </c>
      <c r="AH2054" s="86">
        <v>-5707657</v>
      </c>
      <c r="AI2054" s="86"/>
      <c r="AJ2054" s="86">
        <v>4773473136.2399998</v>
      </c>
      <c r="AK2054" s="82">
        <v>1.7439</v>
      </c>
      <c r="AL2054" s="82" t="s">
        <v>12442</v>
      </c>
      <c r="AM2054" s="82" t="s">
        <v>4979</v>
      </c>
      <c r="AN2054" s="82">
        <v>799804</v>
      </c>
      <c r="AO2054" s="82" t="s">
        <v>4986</v>
      </c>
      <c r="AP2054" s="82"/>
      <c r="AQ2054" s="83"/>
      <c r="AR2054" s="83"/>
      <c r="AS2054" s="82">
        <v>0</v>
      </c>
      <c r="AT2054" s="82"/>
      <c r="AU2054" s="83">
        <v>45777</v>
      </c>
      <c r="AV2054" s="82" t="s">
        <v>4979</v>
      </c>
      <c r="AW2054" s="82">
        <v>2</v>
      </c>
      <c r="AX2054" s="83"/>
      <c r="AY2054" s="82" t="s">
        <v>4963</v>
      </c>
      <c r="AZ2054" s="82">
        <v>1</v>
      </c>
      <c r="BA2054" s="82"/>
      <c r="BB2054" s="82"/>
      <c r="BC2054" s="87"/>
      <c r="BD2054" s="87"/>
      <c r="BE2054" s="87"/>
      <c r="BF2054" s="87"/>
      <c r="BG2054" s="82" t="s">
        <v>4888</v>
      </c>
      <c r="BH2054" s="82" t="s">
        <v>9006</v>
      </c>
      <c r="BI2054" s="82"/>
      <c r="BJ2054" s="82"/>
      <c r="BK2054" s="82"/>
      <c r="BL2054" s="86">
        <v>83244283.5</v>
      </c>
      <c r="BM2054" s="82">
        <v>1.7439</v>
      </c>
      <c r="BN2054" s="82" t="s">
        <v>4980</v>
      </c>
      <c r="BO2054" s="82"/>
      <c r="BP2054" s="88"/>
      <c r="BQ2054" s="88"/>
      <c r="BR2054" s="88"/>
      <c r="BS2054" s="82"/>
      <c r="BT2054" s="85"/>
    </row>
    <row r="2055" spans="1:72" hidden="1">
      <c r="A2055" s="82" t="s">
        <v>5189</v>
      </c>
      <c r="B2055" s="82" t="s">
        <v>5190</v>
      </c>
      <c r="C2055" s="82" t="s">
        <v>1835</v>
      </c>
      <c r="D2055" s="82" t="s">
        <v>5274</v>
      </c>
      <c r="E2055" s="82" t="s">
        <v>8549</v>
      </c>
      <c r="F2055" s="82" t="s">
        <v>4978</v>
      </c>
      <c r="G2055" s="83"/>
      <c r="H2055" s="84">
        <v>5072</v>
      </c>
      <c r="I2055" s="85"/>
      <c r="J2055" s="82">
        <v>12257</v>
      </c>
      <c r="K2055" s="86">
        <v>0</v>
      </c>
      <c r="L2055" s="82"/>
      <c r="M2055" s="82"/>
      <c r="N2055" s="82"/>
      <c r="O2055" s="82"/>
      <c r="P2055" s="82" t="s">
        <v>8337</v>
      </c>
      <c r="Q2055" s="86"/>
      <c r="R2055" s="82">
        <v>0</v>
      </c>
      <c r="S2055" s="86">
        <v>25360</v>
      </c>
      <c r="T2055" s="83">
        <v>45777</v>
      </c>
      <c r="U2055" s="82">
        <v>100</v>
      </c>
      <c r="V2055" s="82">
        <v>6683</v>
      </c>
      <c r="W2055" s="82" t="s">
        <v>4961</v>
      </c>
      <c r="X2055" s="82">
        <v>6840.8621000000003</v>
      </c>
      <c r="Y2055" s="86">
        <v>34696852.68</v>
      </c>
      <c r="Z2055" s="86"/>
      <c r="AA2055" s="82">
        <v>11841</v>
      </c>
      <c r="AB2055" s="86">
        <v>3.51</v>
      </c>
      <c r="AC2055" s="86">
        <v>62167504</v>
      </c>
      <c r="AD2055" s="86">
        <v>62167504</v>
      </c>
      <c r="AE2055" s="86">
        <v>0</v>
      </c>
      <c r="AF2055" s="86">
        <v>27470651.32</v>
      </c>
      <c r="AG2055" s="86">
        <v>25360699.32</v>
      </c>
      <c r="AH2055" s="86">
        <v>2109952</v>
      </c>
      <c r="AI2055" s="86"/>
      <c r="AJ2055" s="86">
        <v>4773473136.2399998</v>
      </c>
      <c r="AK2055" s="82">
        <v>1.3024</v>
      </c>
      <c r="AL2055" s="82" t="s">
        <v>8550</v>
      </c>
      <c r="AM2055" s="82" t="s">
        <v>4979</v>
      </c>
      <c r="AN2055" s="82">
        <v>7395</v>
      </c>
      <c r="AO2055" s="82" t="s">
        <v>8339</v>
      </c>
      <c r="AP2055" s="82"/>
      <c r="AQ2055" s="83">
        <v>45505</v>
      </c>
      <c r="AR2055" s="83"/>
      <c r="AS2055" s="82">
        <v>0</v>
      </c>
      <c r="AT2055" s="82"/>
      <c r="AU2055" s="83">
        <v>45777</v>
      </c>
      <c r="AV2055" s="82" t="s">
        <v>4979</v>
      </c>
      <c r="AW2055" s="82">
        <v>5</v>
      </c>
      <c r="AX2055" s="83"/>
      <c r="AY2055" s="82" t="s">
        <v>4963</v>
      </c>
      <c r="AZ2055" s="82">
        <v>1</v>
      </c>
      <c r="BA2055" s="82"/>
      <c r="BB2055" s="82"/>
      <c r="BC2055" s="87"/>
      <c r="BD2055" s="87"/>
      <c r="BE2055" s="87"/>
      <c r="BF2055" s="87"/>
      <c r="BG2055" s="82" t="s">
        <v>4888</v>
      </c>
      <c r="BH2055" s="82" t="s">
        <v>9006</v>
      </c>
      <c r="BI2055" s="82"/>
      <c r="BJ2055" s="82"/>
      <c r="BK2055" s="82"/>
      <c r="BL2055" s="86">
        <v>62167504</v>
      </c>
      <c r="BM2055" s="82">
        <v>1.3024</v>
      </c>
      <c r="BN2055" s="82" t="s">
        <v>4984</v>
      </c>
      <c r="BO2055" s="82"/>
      <c r="BP2055" s="88"/>
      <c r="BQ2055" s="88"/>
      <c r="BR2055" s="88"/>
      <c r="BS2055" s="82"/>
      <c r="BT2055" s="85"/>
    </row>
    <row r="2056" spans="1:72" hidden="1">
      <c r="A2056" s="82" t="s">
        <v>5189</v>
      </c>
      <c r="B2056" s="82" t="s">
        <v>5190</v>
      </c>
      <c r="C2056" s="82" t="s">
        <v>2007</v>
      </c>
      <c r="D2056" s="82" t="s">
        <v>5147</v>
      </c>
      <c r="E2056" s="82" t="s">
        <v>3355</v>
      </c>
      <c r="F2056" s="82" t="s">
        <v>4978</v>
      </c>
      <c r="G2056" s="83"/>
      <c r="H2056" s="84">
        <v>11031</v>
      </c>
      <c r="I2056" s="85"/>
      <c r="J2056" s="82">
        <v>4521.6000000000004</v>
      </c>
      <c r="K2056" s="86">
        <v>0</v>
      </c>
      <c r="L2056" s="82"/>
      <c r="M2056" s="82"/>
      <c r="N2056" s="82"/>
      <c r="O2056" s="82"/>
      <c r="P2056" s="82" t="s">
        <v>4992</v>
      </c>
      <c r="Q2056" s="86"/>
      <c r="R2056" s="82">
        <v>0</v>
      </c>
      <c r="S2056" s="86">
        <v>22062</v>
      </c>
      <c r="T2056" s="83">
        <v>45777</v>
      </c>
      <c r="U2056" s="82">
        <v>100</v>
      </c>
      <c r="V2056" s="82">
        <v>51367</v>
      </c>
      <c r="W2056" s="82" t="s">
        <v>4961</v>
      </c>
      <c r="X2056" s="82">
        <v>4173.1116000000002</v>
      </c>
      <c r="Y2056" s="86">
        <v>46033593.649999999</v>
      </c>
      <c r="Z2056" s="86"/>
      <c r="AA2056" s="82">
        <v>4513</v>
      </c>
      <c r="AB2056" s="86">
        <v>0.19</v>
      </c>
      <c r="AC2056" s="86">
        <v>49877769.600000001</v>
      </c>
      <c r="AD2056" s="86">
        <v>49877769.600000001</v>
      </c>
      <c r="AE2056" s="86">
        <v>0</v>
      </c>
      <c r="AF2056" s="86">
        <v>3844175.95</v>
      </c>
      <c r="AG2056" s="86">
        <v>3749309.35</v>
      </c>
      <c r="AH2056" s="86">
        <v>94866.6</v>
      </c>
      <c r="AI2056" s="86"/>
      <c r="AJ2056" s="86">
        <v>4773473136.2399998</v>
      </c>
      <c r="AK2056" s="82">
        <v>1.0448999999999999</v>
      </c>
      <c r="AL2056" s="82" t="s">
        <v>5149</v>
      </c>
      <c r="AM2056" s="82" t="s">
        <v>4979</v>
      </c>
      <c r="AN2056" s="82">
        <v>772790</v>
      </c>
      <c r="AO2056" s="82" t="s">
        <v>4993</v>
      </c>
      <c r="AP2056" s="82"/>
      <c r="AQ2056" s="83">
        <v>45602</v>
      </c>
      <c r="AR2056" s="83"/>
      <c r="AS2056" s="82">
        <v>0</v>
      </c>
      <c r="AT2056" s="82"/>
      <c r="AU2056" s="83">
        <v>45777</v>
      </c>
      <c r="AV2056" s="82" t="s">
        <v>4979</v>
      </c>
      <c r="AW2056" s="82">
        <v>2</v>
      </c>
      <c r="AX2056" s="83"/>
      <c r="AY2056" s="82" t="s">
        <v>4963</v>
      </c>
      <c r="AZ2056" s="82">
        <v>1</v>
      </c>
      <c r="BA2056" s="82"/>
      <c r="BB2056" s="82"/>
      <c r="BC2056" s="87"/>
      <c r="BD2056" s="87"/>
      <c r="BE2056" s="87"/>
      <c r="BF2056" s="87"/>
      <c r="BG2056" s="82" t="s">
        <v>4888</v>
      </c>
      <c r="BH2056" s="82" t="s">
        <v>9006</v>
      </c>
      <c r="BI2056" s="82"/>
      <c r="BJ2056" s="82"/>
      <c r="BK2056" s="82"/>
      <c r="BL2056" s="86">
        <v>49877769.600000001</v>
      </c>
      <c r="BM2056" s="82">
        <v>1.0448999999999999</v>
      </c>
      <c r="BN2056" s="82" t="s">
        <v>4994</v>
      </c>
      <c r="BO2056" s="82"/>
      <c r="BP2056" s="88"/>
      <c r="BQ2056" s="88"/>
      <c r="BR2056" s="88"/>
      <c r="BS2056" s="82"/>
      <c r="BT2056" s="85"/>
    </row>
    <row r="2057" spans="1:72" hidden="1">
      <c r="A2057" s="82" t="s">
        <v>5189</v>
      </c>
      <c r="B2057" s="82" t="s">
        <v>5190</v>
      </c>
      <c r="C2057" s="82" t="s">
        <v>2247</v>
      </c>
      <c r="D2057" s="82" t="s">
        <v>5330</v>
      </c>
      <c r="E2057" s="82" t="s">
        <v>8482</v>
      </c>
      <c r="F2057" s="82" t="s">
        <v>4978</v>
      </c>
      <c r="G2057" s="83"/>
      <c r="H2057" s="84">
        <v>20062</v>
      </c>
      <c r="I2057" s="85"/>
      <c r="J2057" s="82">
        <v>3033.9</v>
      </c>
      <c r="K2057" s="86">
        <v>0</v>
      </c>
      <c r="L2057" s="82"/>
      <c r="M2057" s="82"/>
      <c r="N2057" s="82"/>
      <c r="O2057" s="82"/>
      <c r="P2057" s="82" t="s">
        <v>4992</v>
      </c>
      <c r="Q2057" s="86"/>
      <c r="R2057" s="82">
        <v>0</v>
      </c>
      <c r="S2057" s="86">
        <v>20062</v>
      </c>
      <c r="T2057" s="83">
        <v>45777</v>
      </c>
      <c r="U2057" s="82">
        <v>100</v>
      </c>
      <c r="V2057" s="82">
        <v>24463</v>
      </c>
      <c r="W2057" s="82" t="s">
        <v>4961</v>
      </c>
      <c r="X2057" s="82">
        <v>2534.0558000000001</v>
      </c>
      <c r="Y2057" s="86">
        <v>50838227.920000002</v>
      </c>
      <c r="Z2057" s="86"/>
      <c r="AA2057" s="82">
        <v>3005</v>
      </c>
      <c r="AB2057" s="86">
        <v>0.96</v>
      </c>
      <c r="AC2057" s="86">
        <v>60866101.799999997</v>
      </c>
      <c r="AD2057" s="86">
        <v>60866101.799999997</v>
      </c>
      <c r="AE2057" s="86">
        <v>0</v>
      </c>
      <c r="AF2057" s="86">
        <v>10027873.880000001</v>
      </c>
      <c r="AG2057" s="86">
        <v>9448082.0800000001</v>
      </c>
      <c r="AH2057" s="86">
        <v>579791.80000000005</v>
      </c>
      <c r="AI2057" s="86"/>
      <c r="AJ2057" s="86">
        <v>4773473136.2399998</v>
      </c>
      <c r="AK2057" s="82">
        <v>1.2750999999999999</v>
      </c>
      <c r="AL2057" s="82" t="s">
        <v>8483</v>
      </c>
      <c r="AM2057" s="82" t="s">
        <v>4979</v>
      </c>
      <c r="AN2057" s="82">
        <v>7685</v>
      </c>
      <c r="AO2057" s="82" t="s">
        <v>4993</v>
      </c>
      <c r="AP2057" s="82"/>
      <c r="AQ2057" s="83">
        <v>45496</v>
      </c>
      <c r="AR2057" s="83"/>
      <c r="AS2057" s="82">
        <v>0</v>
      </c>
      <c r="AT2057" s="82"/>
      <c r="AU2057" s="83">
        <v>45777</v>
      </c>
      <c r="AV2057" s="82" t="s">
        <v>4979</v>
      </c>
      <c r="AW2057" s="82">
        <v>1</v>
      </c>
      <c r="AX2057" s="83"/>
      <c r="AY2057" s="82" t="s">
        <v>4963</v>
      </c>
      <c r="AZ2057" s="82">
        <v>1</v>
      </c>
      <c r="BA2057" s="82"/>
      <c r="BB2057" s="82"/>
      <c r="BC2057" s="87"/>
      <c r="BD2057" s="87"/>
      <c r="BE2057" s="87"/>
      <c r="BF2057" s="87"/>
      <c r="BG2057" s="82" t="s">
        <v>4888</v>
      </c>
      <c r="BH2057" s="82" t="s">
        <v>9006</v>
      </c>
      <c r="BI2057" s="82"/>
      <c r="BJ2057" s="82"/>
      <c r="BK2057" s="82"/>
      <c r="BL2057" s="86">
        <v>60866101.799999997</v>
      </c>
      <c r="BM2057" s="82">
        <v>1.2750999999999999</v>
      </c>
      <c r="BN2057" s="82" t="s">
        <v>4994</v>
      </c>
      <c r="BO2057" s="82"/>
      <c r="BP2057" s="88"/>
      <c r="BQ2057" s="88"/>
      <c r="BR2057" s="88"/>
      <c r="BS2057" s="82"/>
      <c r="BT2057" s="85"/>
    </row>
    <row r="2058" spans="1:72" hidden="1">
      <c r="A2058" s="82" t="s">
        <v>5189</v>
      </c>
      <c r="B2058" s="82" t="s">
        <v>5190</v>
      </c>
      <c r="C2058" s="82" t="s">
        <v>2425</v>
      </c>
      <c r="D2058" s="82" t="s">
        <v>3359</v>
      </c>
      <c r="E2058" s="82" t="s">
        <v>8342</v>
      </c>
      <c r="F2058" s="82" t="s">
        <v>4978</v>
      </c>
      <c r="G2058" s="83"/>
      <c r="H2058" s="84">
        <v>50374</v>
      </c>
      <c r="I2058" s="85"/>
      <c r="J2058" s="82">
        <v>1405</v>
      </c>
      <c r="K2058" s="86">
        <v>0</v>
      </c>
      <c r="L2058" s="82"/>
      <c r="M2058" s="82"/>
      <c r="N2058" s="82"/>
      <c r="O2058" s="82"/>
      <c r="P2058" s="82" t="s">
        <v>8294</v>
      </c>
      <c r="Q2058" s="86"/>
      <c r="R2058" s="82">
        <v>0</v>
      </c>
      <c r="S2058" s="86">
        <v>503740</v>
      </c>
      <c r="T2058" s="83">
        <v>45777</v>
      </c>
      <c r="U2058" s="82">
        <v>100</v>
      </c>
      <c r="V2058" s="82">
        <v>6749</v>
      </c>
      <c r="W2058" s="82" t="s">
        <v>4961</v>
      </c>
      <c r="X2058" s="82">
        <v>674.37289999999996</v>
      </c>
      <c r="Y2058" s="86">
        <v>33970860.840000004</v>
      </c>
      <c r="Z2058" s="86"/>
      <c r="AA2058" s="82">
        <v>1399.7</v>
      </c>
      <c r="AB2058" s="86">
        <v>0.38</v>
      </c>
      <c r="AC2058" s="86">
        <v>70775470</v>
      </c>
      <c r="AD2058" s="86">
        <v>70775470</v>
      </c>
      <c r="AE2058" s="86">
        <v>0</v>
      </c>
      <c r="AF2058" s="86">
        <v>36804609.159999996</v>
      </c>
      <c r="AG2058" s="86">
        <v>36537626.960000001</v>
      </c>
      <c r="AH2058" s="86">
        <v>266982.2</v>
      </c>
      <c r="AI2058" s="86"/>
      <c r="AJ2058" s="86">
        <v>4773473136.2399998</v>
      </c>
      <c r="AK2058" s="82">
        <v>1.4826999999999999</v>
      </c>
      <c r="AL2058" s="82" t="s">
        <v>8343</v>
      </c>
      <c r="AM2058" s="82" t="s">
        <v>4979</v>
      </c>
      <c r="AN2058" s="82">
        <v>7842</v>
      </c>
      <c r="AO2058" s="82" t="s">
        <v>8295</v>
      </c>
      <c r="AP2058" s="82"/>
      <c r="AQ2058" s="83">
        <v>45520</v>
      </c>
      <c r="AR2058" s="83"/>
      <c r="AS2058" s="82">
        <v>0</v>
      </c>
      <c r="AT2058" s="82"/>
      <c r="AU2058" s="83">
        <v>45777</v>
      </c>
      <c r="AV2058" s="82" t="s">
        <v>4979</v>
      </c>
      <c r="AW2058" s="82">
        <v>10</v>
      </c>
      <c r="AX2058" s="83"/>
      <c r="AY2058" s="82" t="s">
        <v>4963</v>
      </c>
      <c r="AZ2058" s="82">
        <v>1</v>
      </c>
      <c r="BA2058" s="82"/>
      <c r="BB2058" s="82"/>
      <c r="BC2058" s="87"/>
      <c r="BD2058" s="87"/>
      <c r="BE2058" s="87"/>
      <c r="BF2058" s="87"/>
      <c r="BG2058" s="82" t="s">
        <v>4888</v>
      </c>
      <c r="BH2058" s="82" t="s">
        <v>9006</v>
      </c>
      <c r="BI2058" s="82"/>
      <c r="BJ2058" s="82"/>
      <c r="BK2058" s="82"/>
      <c r="BL2058" s="86">
        <v>70775470</v>
      </c>
      <c r="BM2058" s="82">
        <v>1.4826999999999999</v>
      </c>
      <c r="BN2058" s="82" t="s">
        <v>4975</v>
      </c>
      <c r="BO2058" s="82"/>
      <c r="BP2058" s="88"/>
      <c r="BQ2058" s="88"/>
      <c r="BR2058" s="88"/>
      <c r="BS2058" s="82"/>
      <c r="BT2058" s="85"/>
    </row>
    <row r="2059" spans="1:72" hidden="1">
      <c r="A2059" s="82" t="s">
        <v>5189</v>
      </c>
      <c r="B2059" s="82" t="s">
        <v>5190</v>
      </c>
      <c r="C2059" s="82" t="s">
        <v>2585</v>
      </c>
      <c r="D2059" s="82" t="s">
        <v>8990</v>
      </c>
      <c r="E2059" s="82" t="s">
        <v>8991</v>
      </c>
      <c r="F2059" s="82" t="s">
        <v>4978</v>
      </c>
      <c r="G2059" s="83"/>
      <c r="H2059" s="84">
        <v>53386</v>
      </c>
      <c r="I2059" s="85"/>
      <c r="J2059" s="82">
        <v>873.55</v>
      </c>
      <c r="K2059" s="86">
        <v>0</v>
      </c>
      <c r="L2059" s="82"/>
      <c r="M2059" s="82"/>
      <c r="N2059" s="82"/>
      <c r="O2059" s="82"/>
      <c r="P2059" s="82" t="s">
        <v>8279</v>
      </c>
      <c r="Q2059" s="86"/>
      <c r="R2059" s="82">
        <v>0</v>
      </c>
      <c r="S2059" s="86">
        <v>533860</v>
      </c>
      <c r="T2059" s="83">
        <v>45777</v>
      </c>
      <c r="U2059" s="82">
        <v>100</v>
      </c>
      <c r="V2059" s="82">
        <v>117688</v>
      </c>
      <c r="W2059" s="82" t="s">
        <v>4961</v>
      </c>
      <c r="X2059" s="82">
        <v>865.91030000000001</v>
      </c>
      <c r="Y2059" s="86">
        <v>46227486.57</v>
      </c>
      <c r="Z2059" s="86"/>
      <c r="AA2059" s="82">
        <v>878.4</v>
      </c>
      <c r="AB2059" s="86">
        <v>-0.55000000000000004</v>
      </c>
      <c r="AC2059" s="86">
        <v>46635340.299999997</v>
      </c>
      <c r="AD2059" s="86">
        <v>46635340.299999997</v>
      </c>
      <c r="AE2059" s="86">
        <v>0</v>
      </c>
      <c r="AF2059" s="86">
        <v>407853.73</v>
      </c>
      <c r="AG2059" s="86">
        <v>666775.82999999996</v>
      </c>
      <c r="AH2059" s="86">
        <v>-258922.1</v>
      </c>
      <c r="AI2059" s="86"/>
      <c r="AJ2059" s="86">
        <v>4773473136.2399998</v>
      </c>
      <c r="AK2059" s="82">
        <v>0.97699999999999998</v>
      </c>
      <c r="AL2059" s="82" t="s">
        <v>8992</v>
      </c>
      <c r="AM2059" s="82" t="s">
        <v>4979</v>
      </c>
      <c r="AN2059" s="82">
        <v>772544</v>
      </c>
      <c r="AO2059" s="82" t="s">
        <v>8280</v>
      </c>
      <c r="AP2059" s="82"/>
      <c r="AQ2059" s="83">
        <v>45712</v>
      </c>
      <c r="AR2059" s="83"/>
      <c r="AS2059" s="82">
        <v>0</v>
      </c>
      <c r="AT2059" s="82"/>
      <c r="AU2059" s="83">
        <v>45777</v>
      </c>
      <c r="AV2059" s="82" t="s">
        <v>4979</v>
      </c>
      <c r="AW2059" s="82">
        <v>10</v>
      </c>
      <c r="AX2059" s="83"/>
      <c r="AY2059" s="82" t="s">
        <v>4963</v>
      </c>
      <c r="AZ2059" s="82">
        <v>1</v>
      </c>
      <c r="BA2059" s="82"/>
      <c r="BB2059" s="82"/>
      <c r="BC2059" s="87"/>
      <c r="BD2059" s="87"/>
      <c r="BE2059" s="87"/>
      <c r="BF2059" s="87"/>
      <c r="BG2059" s="82" t="s">
        <v>4888</v>
      </c>
      <c r="BH2059" s="82" t="s">
        <v>9006</v>
      </c>
      <c r="BI2059" s="82"/>
      <c r="BJ2059" s="82"/>
      <c r="BK2059" s="82"/>
      <c r="BL2059" s="86">
        <v>46635340.299999997</v>
      </c>
      <c r="BM2059" s="82">
        <v>0.97699999999999998</v>
      </c>
      <c r="BN2059" s="82" t="s">
        <v>4964</v>
      </c>
      <c r="BO2059" s="82"/>
      <c r="BP2059" s="88"/>
      <c r="BQ2059" s="88"/>
      <c r="BR2059" s="88"/>
      <c r="BS2059" s="82"/>
      <c r="BT2059" s="85"/>
    </row>
    <row r="2060" spans="1:72" hidden="1">
      <c r="A2060" s="82" t="s">
        <v>5189</v>
      </c>
      <c r="B2060" s="82" t="s">
        <v>5190</v>
      </c>
      <c r="C2060" s="82" t="s">
        <v>2593</v>
      </c>
      <c r="D2060" s="82" t="s">
        <v>8830</v>
      </c>
      <c r="E2060" s="82" t="s">
        <v>8831</v>
      </c>
      <c r="F2060" s="82" t="s">
        <v>4978</v>
      </c>
      <c r="G2060" s="83"/>
      <c r="H2060" s="84">
        <v>17446</v>
      </c>
      <c r="I2060" s="85"/>
      <c r="J2060" s="82">
        <v>575.5</v>
      </c>
      <c r="K2060" s="86">
        <v>0</v>
      </c>
      <c r="L2060" s="82"/>
      <c r="M2060" s="82"/>
      <c r="N2060" s="82"/>
      <c r="O2060" s="82"/>
      <c r="P2060" s="82" t="s">
        <v>5039</v>
      </c>
      <c r="Q2060" s="86"/>
      <c r="R2060" s="82">
        <v>0</v>
      </c>
      <c r="S2060" s="86">
        <v>34892</v>
      </c>
      <c r="T2060" s="83">
        <v>45777</v>
      </c>
      <c r="U2060" s="82">
        <v>100</v>
      </c>
      <c r="V2060" s="82">
        <v>164974</v>
      </c>
      <c r="W2060" s="82" t="s">
        <v>4961</v>
      </c>
      <c r="X2060" s="82">
        <v>672.05160000000001</v>
      </c>
      <c r="Y2060" s="86">
        <v>11724612.210000001</v>
      </c>
      <c r="Z2060" s="86"/>
      <c r="AA2060" s="82">
        <v>599.35</v>
      </c>
      <c r="AB2060" s="86">
        <v>-3.98</v>
      </c>
      <c r="AC2060" s="86">
        <v>10040173</v>
      </c>
      <c r="AD2060" s="86">
        <v>10040173</v>
      </c>
      <c r="AE2060" s="86">
        <v>0</v>
      </c>
      <c r="AF2060" s="86">
        <v>-1684439.21</v>
      </c>
      <c r="AG2060" s="86">
        <v>-1268352.1100000001</v>
      </c>
      <c r="AH2060" s="86">
        <v>-416087.1</v>
      </c>
      <c r="AI2060" s="86"/>
      <c r="AJ2060" s="86">
        <v>4773473136.2399998</v>
      </c>
      <c r="AK2060" s="82">
        <v>0.21029999999999999</v>
      </c>
      <c r="AL2060" s="82" t="s">
        <v>8832</v>
      </c>
      <c r="AM2060" s="82" t="s">
        <v>4979</v>
      </c>
      <c r="AN2060" s="82">
        <v>797930</v>
      </c>
      <c r="AO2060" s="82" t="s">
        <v>5041</v>
      </c>
      <c r="AP2060" s="82"/>
      <c r="AQ2060" s="83"/>
      <c r="AR2060" s="83"/>
      <c r="AS2060" s="82">
        <v>0</v>
      </c>
      <c r="AT2060" s="82"/>
      <c r="AU2060" s="83">
        <v>45777</v>
      </c>
      <c r="AV2060" s="82" t="s">
        <v>4979</v>
      </c>
      <c r="AW2060" s="82">
        <v>2</v>
      </c>
      <c r="AX2060" s="83"/>
      <c r="AY2060" s="82" t="s">
        <v>4963</v>
      </c>
      <c r="AZ2060" s="82">
        <v>1</v>
      </c>
      <c r="BA2060" s="82"/>
      <c r="BB2060" s="82"/>
      <c r="BC2060" s="87"/>
      <c r="BD2060" s="87"/>
      <c r="BE2060" s="87"/>
      <c r="BF2060" s="87"/>
      <c r="BG2060" s="82" t="s">
        <v>4888</v>
      </c>
      <c r="BH2060" s="82" t="s">
        <v>9006</v>
      </c>
      <c r="BI2060" s="82"/>
      <c r="BJ2060" s="82"/>
      <c r="BK2060" s="82"/>
      <c r="BL2060" s="86">
        <v>10040173</v>
      </c>
      <c r="BM2060" s="82">
        <v>0.21029999999999999</v>
      </c>
      <c r="BN2060" s="82" t="s">
        <v>5002</v>
      </c>
      <c r="BO2060" s="82"/>
      <c r="BP2060" s="88"/>
      <c r="BQ2060" s="88"/>
      <c r="BR2060" s="88"/>
      <c r="BS2060" s="82"/>
      <c r="BT2060" s="85"/>
    </row>
    <row r="2061" spans="1:72" hidden="1">
      <c r="A2061" s="82" t="s">
        <v>5189</v>
      </c>
      <c r="B2061" s="82" t="s">
        <v>5190</v>
      </c>
      <c r="C2061" s="82" t="s">
        <v>2637</v>
      </c>
      <c r="D2061" s="82" t="s">
        <v>6452</v>
      </c>
      <c r="E2061" s="82" t="s">
        <v>9107</v>
      </c>
      <c r="F2061" s="82" t="s">
        <v>4978</v>
      </c>
      <c r="G2061" s="83"/>
      <c r="H2061" s="84">
        <v>23783</v>
      </c>
      <c r="I2061" s="85"/>
      <c r="J2061" s="82">
        <v>840.75</v>
      </c>
      <c r="K2061" s="86">
        <v>0</v>
      </c>
      <c r="L2061" s="82"/>
      <c r="M2061" s="82"/>
      <c r="N2061" s="82"/>
      <c r="O2061" s="82"/>
      <c r="P2061" s="82" t="s">
        <v>5131</v>
      </c>
      <c r="Q2061" s="86"/>
      <c r="R2061" s="82">
        <v>0</v>
      </c>
      <c r="S2061" s="86">
        <v>237830</v>
      </c>
      <c r="T2061" s="83">
        <v>45777</v>
      </c>
      <c r="U2061" s="82">
        <v>100</v>
      </c>
      <c r="V2061" s="82">
        <v>168162</v>
      </c>
      <c r="W2061" s="82" t="s">
        <v>4961</v>
      </c>
      <c r="X2061" s="82">
        <v>983.21659999999997</v>
      </c>
      <c r="Y2061" s="86">
        <v>23383840.399999999</v>
      </c>
      <c r="Z2061" s="86"/>
      <c r="AA2061" s="82">
        <v>876.05</v>
      </c>
      <c r="AB2061" s="86">
        <v>-4.03</v>
      </c>
      <c r="AC2061" s="86">
        <v>19995557.25</v>
      </c>
      <c r="AD2061" s="86">
        <v>19995557.25</v>
      </c>
      <c r="AE2061" s="86">
        <v>0</v>
      </c>
      <c r="AF2061" s="86">
        <v>-3388283.15</v>
      </c>
      <c r="AG2061" s="86">
        <v>-2548743.25</v>
      </c>
      <c r="AH2061" s="86">
        <v>-839539.9</v>
      </c>
      <c r="AI2061" s="86"/>
      <c r="AJ2061" s="86">
        <v>4773473136.2399998</v>
      </c>
      <c r="AK2061" s="82">
        <v>0.41889999999999999</v>
      </c>
      <c r="AL2061" s="82" t="s">
        <v>9108</v>
      </c>
      <c r="AM2061" s="82" t="s">
        <v>4979</v>
      </c>
      <c r="AN2061" s="82">
        <v>798339</v>
      </c>
      <c r="AO2061" s="82" t="s">
        <v>5015</v>
      </c>
      <c r="AP2061" s="82"/>
      <c r="AQ2061" s="83"/>
      <c r="AR2061" s="83"/>
      <c r="AS2061" s="82">
        <v>0</v>
      </c>
      <c r="AT2061" s="82"/>
      <c r="AU2061" s="83">
        <v>45777</v>
      </c>
      <c r="AV2061" s="82" t="s">
        <v>4979</v>
      </c>
      <c r="AW2061" s="82">
        <v>10</v>
      </c>
      <c r="AX2061" s="83"/>
      <c r="AY2061" s="82" t="s">
        <v>4963</v>
      </c>
      <c r="AZ2061" s="82">
        <v>1</v>
      </c>
      <c r="BA2061" s="82"/>
      <c r="BB2061" s="82"/>
      <c r="BC2061" s="87"/>
      <c r="BD2061" s="87"/>
      <c r="BE2061" s="87"/>
      <c r="BF2061" s="87"/>
      <c r="BG2061" s="82" t="s">
        <v>4888</v>
      </c>
      <c r="BH2061" s="82" t="s">
        <v>9006</v>
      </c>
      <c r="BI2061" s="82"/>
      <c r="BJ2061" s="82"/>
      <c r="BK2061" s="82"/>
      <c r="BL2061" s="86">
        <v>19995557.25</v>
      </c>
      <c r="BM2061" s="82">
        <v>0.41889999999999999</v>
      </c>
      <c r="BN2061" s="82" t="s">
        <v>5002</v>
      </c>
      <c r="BO2061" s="82"/>
      <c r="BP2061" s="88"/>
      <c r="BQ2061" s="88"/>
      <c r="BR2061" s="88"/>
      <c r="BS2061" s="82"/>
      <c r="BT2061" s="85"/>
    </row>
    <row r="2062" spans="1:72" hidden="1">
      <c r="A2062" s="82" t="s">
        <v>5189</v>
      </c>
      <c r="B2062" s="82" t="s">
        <v>5190</v>
      </c>
      <c r="C2062" s="82" t="s">
        <v>2726</v>
      </c>
      <c r="D2062" s="82" t="s">
        <v>5640</v>
      </c>
      <c r="E2062" s="82" t="s">
        <v>9007</v>
      </c>
      <c r="F2062" s="82" t="s">
        <v>4978</v>
      </c>
      <c r="G2062" s="83"/>
      <c r="H2062" s="84">
        <v>7346</v>
      </c>
      <c r="I2062" s="85"/>
      <c r="J2062" s="82">
        <v>3885.7</v>
      </c>
      <c r="K2062" s="86">
        <v>0</v>
      </c>
      <c r="L2062" s="82"/>
      <c r="M2062" s="82"/>
      <c r="N2062" s="82"/>
      <c r="O2062" s="82"/>
      <c r="P2062" s="82" t="s">
        <v>5086</v>
      </c>
      <c r="Q2062" s="86"/>
      <c r="R2062" s="82">
        <v>0</v>
      </c>
      <c r="S2062" s="86">
        <v>73460</v>
      </c>
      <c r="T2062" s="83">
        <v>45777</v>
      </c>
      <c r="U2062" s="82">
        <v>100</v>
      </c>
      <c r="V2062" s="82">
        <v>6761</v>
      </c>
      <c r="W2062" s="82" t="s">
        <v>4961</v>
      </c>
      <c r="X2062" s="82">
        <v>4100.3842000000004</v>
      </c>
      <c r="Y2062" s="86">
        <v>30121422.329999998</v>
      </c>
      <c r="Z2062" s="86"/>
      <c r="AA2062" s="82">
        <v>3898.7</v>
      </c>
      <c r="AB2062" s="86">
        <v>-0.33</v>
      </c>
      <c r="AC2062" s="86">
        <v>28544352.199999999</v>
      </c>
      <c r="AD2062" s="86">
        <v>28544352.199999999</v>
      </c>
      <c r="AE2062" s="86">
        <v>0</v>
      </c>
      <c r="AF2062" s="86">
        <v>-1577070.13</v>
      </c>
      <c r="AG2062" s="86">
        <v>-1481572.13</v>
      </c>
      <c r="AH2062" s="86">
        <v>-95498</v>
      </c>
      <c r="AI2062" s="86"/>
      <c r="AJ2062" s="86">
        <v>4773473136.2399998</v>
      </c>
      <c r="AK2062" s="82">
        <v>0.59799999999999998</v>
      </c>
      <c r="AL2062" s="82" t="s">
        <v>9008</v>
      </c>
      <c r="AM2062" s="82" t="s">
        <v>4979</v>
      </c>
      <c r="AN2062" s="82">
        <v>8034</v>
      </c>
      <c r="AO2062" s="82" t="s">
        <v>5015</v>
      </c>
      <c r="AP2062" s="82"/>
      <c r="AQ2062" s="83">
        <v>45476</v>
      </c>
      <c r="AR2062" s="83"/>
      <c r="AS2062" s="82">
        <v>0</v>
      </c>
      <c r="AT2062" s="82"/>
      <c r="AU2062" s="83">
        <v>45777</v>
      </c>
      <c r="AV2062" s="82" t="s">
        <v>4979</v>
      </c>
      <c r="AW2062" s="82">
        <v>10</v>
      </c>
      <c r="AX2062" s="83"/>
      <c r="AY2062" s="82" t="s">
        <v>4963</v>
      </c>
      <c r="AZ2062" s="82">
        <v>1</v>
      </c>
      <c r="BA2062" s="82"/>
      <c r="BB2062" s="82"/>
      <c r="BC2062" s="87"/>
      <c r="BD2062" s="87"/>
      <c r="BE2062" s="87"/>
      <c r="BF2062" s="87"/>
      <c r="BG2062" s="82" t="s">
        <v>4888</v>
      </c>
      <c r="BH2062" s="82" t="s">
        <v>9006</v>
      </c>
      <c r="BI2062" s="82"/>
      <c r="BJ2062" s="82"/>
      <c r="BK2062" s="82"/>
      <c r="BL2062" s="86">
        <v>28544352.199999999</v>
      </c>
      <c r="BM2062" s="82">
        <v>0.59799999999999998</v>
      </c>
      <c r="BN2062" s="82" t="s">
        <v>5002</v>
      </c>
      <c r="BO2062" s="82"/>
      <c r="BP2062" s="88"/>
      <c r="BQ2062" s="88"/>
      <c r="BR2062" s="88"/>
      <c r="BS2062" s="82"/>
      <c r="BT2062" s="85"/>
    </row>
    <row r="2063" spans="1:72" hidden="1">
      <c r="A2063" s="82" t="s">
        <v>5189</v>
      </c>
      <c r="B2063" s="82" t="s">
        <v>5190</v>
      </c>
      <c r="C2063" s="82" t="s">
        <v>2788</v>
      </c>
      <c r="D2063" s="82" t="s">
        <v>5418</v>
      </c>
      <c r="E2063" s="82" t="s">
        <v>8562</v>
      </c>
      <c r="F2063" s="82" t="s">
        <v>4978</v>
      </c>
      <c r="G2063" s="83"/>
      <c r="H2063" s="84">
        <v>36581</v>
      </c>
      <c r="I2063" s="85"/>
      <c r="J2063" s="82">
        <v>3008.9</v>
      </c>
      <c r="K2063" s="86">
        <v>0</v>
      </c>
      <c r="L2063" s="82"/>
      <c r="M2063" s="82"/>
      <c r="N2063" s="82"/>
      <c r="O2063" s="82"/>
      <c r="P2063" s="82" t="s">
        <v>5148</v>
      </c>
      <c r="Q2063" s="86"/>
      <c r="R2063" s="82">
        <v>0</v>
      </c>
      <c r="S2063" s="86">
        <v>365810</v>
      </c>
      <c r="T2063" s="83">
        <v>45777</v>
      </c>
      <c r="U2063" s="82">
        <v>100</v>
      </c>
      <c r="V2063" s="82">
        <v>6763</v>
      </c>
      <c r="W2063" s="82" t="s">
        <v>4961</v>
      </c>
      <c r="X2063" s="82">
        <v>1703.7234000000001</v>
      </c>
      <c r="Y2063" s="86">
        <v>62323904.039999999</v>
      </c>
      <c r="Z2063" s="86"/>
      <c r="AA2063" s="82">
        <v>3020.5</v>
      </c>
      <c r="AB2063" s="86">
        <v>-0.38</v>
      </c>
      <c r="AC2063" s="86">
        <v>110068570.90000001</v>
      </c>
      <c r="AD2063" s="86">
        <v>110068570.90000001</v>
      </c>
      <c r="AE2063" s="86">
        <v>0</v>
      </c>
      <c r="AF2063" s="86">
        <v>47744666.859999999</v>
      </c>
      <c r="AG2063" s="86">
        <v>48169006.460000001</v>
      </c>
      <c r="AH2063" s="86">
        <v>-424339.6</v>
      </c>
      <c r="AI2063" s="86"/>
      <c r="AJ2063" s="86">
        <v>4773473136.2399998</v>
      </c>
      <c r="AK2063" s="82">
        <v>2.3058000000000001</v>
      </c>
      <c r="AL2063" s="82" t="s">
        <v>8563</v>
      </c>
      <c r="AM2063" s="82" t="s">
        <v>4979</v>
      </c>
      <c r="AN2063" s="82">
        <v>8092</v>
      </c>
      <c r="AO2063" s="82" t="s">
        <v>4993</v>
      </c>
      <c r="AP2063" s="82"/>
      <c r="AQ2063" s="83">
        <v>45691</v>
      </c>
      <c r="AR2063" s="83"/>
      <c r="AS2063" s="82">
        <v>0</v>
      </c>
      <c r="AT2063" s="82"/>
      <c r="AU2063" s="83">
        <v>45777</v>
      </c>
      <c r="AV2063" s="82" t="s">
        <v>4979</v>
      </c>
      <c r="AW2063" s="82">
        <v>10</v>
      </c>
      <c r="AX2063" s="83"/>
      <c r="AY2063" s="82" t="s">
        <v>4963</v>
      </c>
      <c r="AZ2063" s="82">
        <v>1</v>
      </c>
      <c r="BA2063" s="82"/>
      <c r="BB2063" s="82"/>
      <c r="BC2063" s="87"/>
      <c r="BD2063" s="87"/>
      <c r="BE2063" s="87"/>
      <c r="BF2063" s="87"/>
      <c r="BG2063" s="82" t="s">
        <v>4888</v>
      </c>
      <c r="BH2063" s="82" t="s">
        <v>9006</v>
      </c>
      <c r="BI2063" s="82"/>
      <c r="BJ2063" s="82"/>
      <c r="BK2063" s="82"/>
      <c r="BL2063" s="86">
        <v>110068570.90000001</v>
      </c>
      <c r="BM2063" s="82">
        <v>2.3058000000000001</v>
      </c>
      <c r="BN2063" s="82" t="s">
        <v>4994</v>
      </c>
      <c r="BO2063" s="82"/>
      <c r="BP2063" s="88"/>
      <c r="BQ2063" s="88"/>
      <c r="BR2063" s="88"/>
      <c r="BS2063" s="82"/>
      <c r="BT2063" s="85"/>
    </row>
    <row r="2064" spans="1:72" hidden="1">
      <c r="A2064" s="82" t="s">
        <v>5189</v>
      </c>
      <c r="B2064" s="82" t="s">
        <v>5190</v>
      </c>
      <c r="C2064" s="82" t="s">
        <v>2588</v>
      </c>
      <c r="D2064" s="82" t="s">
        <v>5258</v>
      </c>
      <c r="E2064" s="82" t="s">
        <v>8321</v>
      </c>
      <c r="F2064" s="82" t="s">
        <v>4978</v>
      </c>
      <c r="G2064" s="83"/>
      <c r="H2064" s="84">
        <v>63136</v>
      </c>
      <c r="I2064" s="85"/>
      <c r="J2064" s="82">
        <v>788.65</v>
      </c>
      <c r="K2064" s="86">
        <v>0</v>
      </c>
      <c r="L2064" s="82"/>
      <c r="M2064" s="82"/>
      <c r="N2064" s="82"/>
      <c r="O2064" s="82"/>
      <c r="P2064" s="82" t="s">
        <v>4973</v>
      </c>
      <c r="Q2064" s="86"/>
      <c r="R2064" s="82">
        <v>0</v>
      </c>
      <c r="S2064" s="86">
        <v>63136</v>
      </c>
      <c r="T2064" s="83">
        <v>45777</v>
      </c>
      <c r="U2064" s="82">
        <v>100</v>
      </c>
      <c r="V2064" s="82">
        <v>6783</v>
      </c>
      <c r="W2064" s="82" t="s">
        <v>4961</v>
      </c>
      <c r="X2064" s="82">
        <v>432.6447</v>
      </c>
      <c r="Y2064" s="86">
        <v>27315455.719999999</v>
      </c>
      <c r="Z2064" s="86"/>
      <c r="AA2064" s="82">
        <v>812.55</v>
      </c>
      <c r="AB2064" s="86">
        <v>-2.94</v>
      </c>
      <c r="AC2064" s="86">
        <v>49792206.399999999</v>
      </c>
      <c r="AD2064" s="86">
        <v>49792206.399999999</v>
      </c>
      <c r="AE2064" s="86">
        <v>0</v>
      </c>
      <c r="AF2064" s="86">
        <v>22476750.68</v>
      </c>
      <c r="AG2064" s="86">
        <v>23985701.079999998</v>
      </c>
      <c r="AH2064" s="86">
        <v>-1508950.4</v>
      </c>
      <c r="AI2064" s="86"/>
      <c r="AJ2064" s="86">
        <v>4773473136.2399998</v>
      </c>
      <c r="AK2064" s="82">
        <v>1.0430999999999999</v>
      </c>
      <c r="AL2064" s="82" t="s">
        <v>8564</v>
      </c>
      <c r="AM2064" s="82" t="s">
        <v>4979</v>
      </c>
      <c r="AN2064" s="82">
        <v>8119</v>
      </c>
      <c r="AO2064" s="82" t="s">
        <v>4962</v>
      </c>
      <c r="AP2064" s="82"/>
      <c r="AQ2064" s="83">
        <v>45433</v>
      </c>
      <c r="AR2064" s="83"/>
      <c r="AS2064" s="82">
        <v>0</v>
      </c>
      <c r="AT2064" s="82"/>
      <c r="AU2064" s="83">
        <v>45777</v>
      </c>
      <c r="AV2064" s="82" t="s">
        <v>4979</v>
      </c>
      <c r="AW2064" s="82">
        <v>1</v>
      </c>
      <c r="AX2064" s="83"/>
      <c r="AY2064" s="82" t="s">
        <v>4963</v>
      </c>
      <c r="AZ2064" s="82">
        <v>1</v>
      </c>
      <c r="BA2064" s="82"/>
      <c r="BB2064" s="82"/>
      <c r="BC2064" s="87"/>
      <c r="BD2064" s="87"/>
      <c r="BE2064" s="87"/>
      <c r="BF2064" s="87"/>
      <c r="BG2064" s="82" t="s">
        <v>4888</v>
      </c>
      <c r="BH2064" s="82" t="s">
        <v>9006</v>
      </c>
      <c r="BI2064" s="82"/>
      <c r="BJ2064" s="82"/>
      <c r="BK2064" s="82"/>
      <c r="BL2064" s="86">
        <v>49792206.399999999</v>
      </c>
      <c r="BM2064" s="82">
        <v>1.0430999999999999</v>
      </c>
      <c r="BN2064" s="82" t="s">
        <v>4964</v>
      </c>
      <c r="BO2064" s="82"/>
      <c r="BP2064" s="88"/>
      <c r="BQ2064" s="88"/>
      <c r="BR2064" s="88"/>
      <c r="BS2064" s="82"/>
      <c r="BT2064" s="85"/>
    </row>
    <row r="2065" spans="1:72" hidden="1">
      <c r="A2065" s="82" t="s">
        <v>5189</v>
      </c>
      <c r="B2065" s="82" t="s">
        <v>5190</v>
      </c>
      <c r="C2065" s="82" t="s">
        <v>2948</v>
      </c>
      <c r="D2065" s="82" t="s">
        <v>8489</v>
      </c>
      <c r="E2065" s="82" t="s">
        <v>8490</v>
      </c>
      <c r="F2065" s="82" t="s">
        <v>4978</v>
      </c>
      <c r="G2065" s="83"/>
      <c r="H2065" s="84">
        <v>34015</v>
      </c>
      <c r="I2065" s="85"/>
      <c r="J2065" s="82">
        <v>3453.7</v>
      </c>
      <c r="K2065" s="86">
        <v>0</v>
      </c>
      <c r="L2065" s="82"/>
      <c r="M2065" s="82"/>
      <c r="N2065" s="82"/>
      <c r="O2065" s="82"/>
      <c r="P2065" s="82" t="s">
        <v>4981</v>
      </c>
      <c r="Q2065" s="86"/>
      <c r="R2065" s="82">
        <v>0</v>
      </c>
      <c r="S2065" s="86">
        <v>34015</v>
      </c>
      <c r="T2065" s="83">
        <v>45777</v>
      </c>
      <c r="U2065" s="82">
        <v>100</v>
      </c>
      <c r="V2065" s="82">
        <v>6807</v>
      </c>
      <c r="W2065" s="82" t="s">
        <v>4961</v>
      </c>
      <c r="X2065" s="82">
        <v>1957.373</v>
      </c>
      <c r="Y2065" s="86">
        <v>66580041.829999998</v>
      </c>
      <c r="Z2065" s="86"/>
      <c r="AA2065" s="82">
        <v>3472.5</v>
      </c>
      <c r="AB2065" s="86">
        <v>-0.54</v>
      </c>
      <c r="AC2065" s="86">
        <v>117477605.5</v>
      </c>
      <c r="AD2065" s="86">
        <v>117477605.5</v>
      </c>
      <c r="AE2065" s="86">
        <v>0</v>
      </c>
      <c r="AF2065" s="86">
        <v>50897563.670000002</v>
      </c>
      <c r="AG2065" s="86">
        <v>51537045.670000002</v>
      </c>
      <c r="AH2065" s="86">
        <v>-639482</v>
      </c>
      <c r="AI2065" s="86"/>
      <c r="AJ2065" s="86">
        <v>4773473136.2399998</v>
      </c>
      <c r="AK2065" s="82">
        <v>2.4611000000000001</v>
      </c>
      <c r="AL2065" s="82" t="s">
        <v>8491</v>
      </c>
      <c r="AM2065" s="82" t="s">
        <v>4979</v>
      </c>
      <c r="AN2065" s="82">
        <v>8254</v>
      </c>
      <c r="AO2065" s="82" t="s">
        <v>4982</v>
      </c>
      <c r="AP2065" s="82"/>
      <c r="AQ2065" s="83">
        <v>45673</v>
      </c>
      <c r="AR2065" s="83"/>
      <c r="AS2065" s="82">
        <v>0</v>
      </c>
      <c r="AT2065" s="82"/>
      <c r="AU2065" s="83">
        <v>45777</v>
      </c>
      <c r="AV2065" s="82" t="s">
        <v>4979</v>
      </c>
      <c r="AW2065" s="82">
        <v>1</v>
      </c>
      <c r="AX2065" s="83"/>
      <c r="AY2065" s="82" t="s">
        <v>4963</v>
      </c>
      <c r="AZ2065" s="82">
        <v>1</v>
      </c>
      <c r="BA2065" s="82"/>
      <c r="BB2065" s="82"/>
      <c r="BC2065" s="87"/>
      <c r="BD2065" s="87"/>
      <c r="BE2065" s="87"/>
      <c r="BF2065" s="87"/>
      <c r="BG2065" s="82" t="s">
        <v>4888</v>
      </c>
      <c r="BH2065" s="82" t="s">
        <v>9006</v>
      </c>
      <c r="BI2065" s="82"/>
      <c r="BJ2065" s="82"/>
      <c r="BK2065" s="82"/>
      <c r="BL2065" s="86">
        <v>117477605.5</v>
      </c>
      <c r="BM2065" s="82">
        <v>2.4611000000000001</v>
      </c>
      <c r="BN2065" s="82" t="s">
        <v>4983</v>
      </c>
      <c r="BO2065" s="82"/>
      <c r="BP2065" s="88"/>
      <c r="BQ2065" s="88"/>
      <c r="BR2065" s="88"/>
      <c r="BS2065" s="82"/>
      <c r="BT2065" s="85"/>
    </row>
    <row r="2066" spans="1:72" hidden="1">
      <c r="A2066" s="82" t="s">
        <v>5189</v>
      </c>
      <c r="B2066" s="82" t="s">
        <v>5190</v>
      </c>
      <c r="C2066" s="82" t="s">
        <v>2923</v>
      </c>
      <c r="D2066" s="82" t="s">
        <v>5363</v>
      </c>
      <c r="E2066" s="82" t="s">
        <v>8817</v>
      </c>
      <c r="F2066" s="82" t="s">
        <v>4978</v>
      </c>
      <c r="G2066" s="83"/>
      <c r="H2066" s="84">
        <v>58607</v>
      </c>
      <c r="I2066" s="85"/>
      <c r="J2066" s="82">
        <v>1165.8</v>
      </c>
      <c r="K2066" s="86">
        <v>0</v>
      </c>
      <c r="L2066" s="82"/>
      <c r="M2066" s="82"/>
      <c r="N2066" s="82"/>
      <c r="O2066" s="82"/>
      <c r="P2066" s="82" t="s">
        <v>8758</v>
      </c>
      <c r="Q2066" s="86"/>
      <c r="R2066" s="82">
        <v>0</v>
      </c>
      <c r="S2066" s="86">
        <v>58607</v>
      </c>
      <c r="T2066" s="83">
        <v>45777</v>
      </c>
      <c r="U2066" s="82">
        <v>100</v>
      </c>
      <c r="V2066" s="82">
        <v>6815</v>
      </c>
      <c r="W2066" s="82" t="s">
        <v>4961</v>
      </c>
      <c r="X2066" s="82">
        <v>271.20859999999999</v>
      </c>
      <c r="Y2066" s="86">
        <v>15894725.02</v>
      </c>
      <c r="Z2066" s="86"/>
      <c r="AA2066" s="82">
        <v>1168.9000000000001</v>
      </c>
      <c r="AB2066" s="86">
        <v>-0.27</v>
      </c>
      <c r="AC2066" s="86">
        <v>68324040.599999994</v>
      </c>
      <c r="AD2066" s="86">
        <v>68324040.599999994</v>
      </c>
      <c r="AE2066" s="86">
        <v>0</v>
      </c>
      <c r="AF2066" s="86">
        <v>52429315.579999998</v>
      </c>
      <c r="AG2066" s="86">
        <v>52610997.280000001</v>
      </c>
      <c r="AH2066" s="86">
        <v>-181681.7</v>
      </c>
      <c r="AI2066" s="86"/>
      <c r="AJ2066" s="86">
        <v>4773473136.2399998</v>
      </c>
      <c r="AK2066" s="82">
        <v>1.4313</v>
      </c>
      <c r="AL2066" s="82" t="s">
        <v>8818</v>
      </c>
      <c r="AM2066" s="82" t="s">
        <v>4979</v>
      </c>
      <c r="AN2066" s="82">
        <v>8269</v>
      </c>
      <c r="AO2066" s="82" t="s">
        <v>8760</v>
      </c>
      <c r="AP2066" s="82"/>
      <c r="AQ2066" s="83">
        <v>45435</v>
      </c>
      <c r="AR2066" s="83"/>
      <c r="AS2066" s="82">
        <v>0</v>
      </c>
      <c r="AT2066" s="82"/>
      <c r="AU2066" s="83">
        <v>45777</v>
      </c>
      <c r="AV2066" s="82" t="s">
        <v>4979</v>
      </c>
      <c r="AW2066" s="82">
        <v>1</v>
      </c>
      <c r="AX2066" s="83"/>
      <c r="AY2066" s="82" t="s">
        <v>4963</v>
      </c>
      <c r="AZ2066" s="82">
        <v>1</v>
      </c>
      <c r="BA2066" s="82"/>
      <c r="BB2066" s="82"/>
      <c r="BC2066" s="87"/>
      <c r="BD2066" s="87"/>
      <c r="BE2066" s="87"/>
      <c r="BF2066" s="87"/>
      <c r="BG2066" s="82" t="s">
        <v>4888</v>
      </c>
      <c r="BH2066" s="82" t="s">
        <v>9006</v>
      </c>
      <c r="BI2066" s="82"/>
      <c r="BJ2066" s="82"/>
      <c r="BK2066" s="82"/>
      <c r="BL2066" s="86">
        <v>68324040.599999994</v>
      </c>
      <c r="BM2066" s="82">
        <v>1.4313</v>
      </c>
      <c r="BN2066" s="82" t="s">
        <v>4980</v>
      </c>
      <c r="BO2066" s="82"/>
      <c r="BP2066" s="88"/>
      <c r="BQ2066" s="88"/>
      <c r="BR2066" s="88"/>
      <c r="BS2066" s="82"/>
      <c r="BT2066" s="85"/>
    </row>
    <row r="2067" spans="1:72" hidden="1">
      <c r="A2067" s="82" t="s">
        <v>5189</v>
      </c>
      <c r="B2067" s="82" t="s">
        <v>5190</v>
      </c>
      <c r="C2067" s="82" t="s">
        <v>2956</v>
      </c>
      <c r="D2067" s="82" t="s">
        <v>9109</v>
      </c>
      <c r="E2067" s="82" t="s">
        <v>9110</v>
      </c>
      <c r="F2067" s="82" t="s">
        <v>4978</v>
      </c>
      <c r="G2067" s="83"/>
      <c r="H2067" s="84">
        <v>42117</v>
      </c>
      <c r="I2067" s="85"/>
      <c r="J2067" s="82">
        <v>1063.5</v>
      </c>
      <c r="K2067" s="86">
        <v>0</v>
      </c>
      <c r="L2067" s="82"/>
      <c r="M2067" s="82"/>
      <c r="N2067" s="82"/>
      <c r="O2067" s="82"/>
      <c r="P2067" s="82" t="s">
        <v>4987</v>
      </c>
      <c r="Q2067" s="86"/>
      <c r="R2067" s="82">
        <v>0</v>
      </c>
      <c r="S2067" s="86">
        <v>84234</v>
      </c>
      <c r="T2067" s="83">
        <v>45777</v>
      </c>
      <c r="U2067" s="82">
        <v>100</v>
      </c>
      <c r="V2067" s="82">
        <v>24683</v>
      </c>
      <c r="W2067" s="82" t="s">
        <v>4961</v>
      </c>
      <c r="X2067" s="82">
        <v>1017.2834</v>
      </c>
      <c r="Y2067" s="86">
        <v>42844925.799999997</v>
      </c>
      <c r="Z2067" s="86"/>
      <c r="AA2067" s="82">
        <v>1096.9000000000001</v>
      </c>
      <c r="AB2067" s="86">
        <v>-3.04</v>
      </c>
      <c r="AC2067" s="86">
        <v>44791429.5</v>
      </c>
      <c r="AD2067" s="86">
        <v>44791429.5</v>
      </c>
      <c r="AE2067" s="86">
        <v>0</v>
      </c>
      <c r="AF2067" s="86">
        <v>1946503.7</v>
      </c>
      <c r="AG2067" s="86">
        <v>3353211.5</v>
      </c>
      <c r="AH2067" s="86">
        <v>-1406707.8</v>
      </c>
      <c r="AI2067" s="86"/>
      <c r="AJ2067" s="86">
        <v>4773473136.2399998</v>
      </c>
      <c r="AK2067" s="82">
        <v>0.93830000000000002</v>
      </c>
      <c r="AL2067" s="82" t="s">
        <v>9111</v>
      </c>
      <c r="AM2067" s="82" t="s">
        <v>4979</v>
      </c>
      <c r="AN2067" s="82">
        <v>75306</v>
      </c>
      <c r="AO2067" s="82" t="s">
        <v>4988</v>
      </c>
      <c r="AP2067" s="82"/>
      <c r="AQ2067" s="83"/>
      <c r="AR2067" s="83"/>
      <c r="AS2067" s="82">
        <v>0</v>
      </c>
      <c r="AT2067" s="82"/>
      <c r="AU2067" s="83">
        <v>45777</v>
      </c>
      <c r="AV2067" s="82" t="s">
        <v>4979</v>
      </c>
      <c r="AW2067" s="82">
        <v>2</v>
      </c>
      <c r="AX2067" s="83"/>
      <c r="AY2067" s="82" t="s">
        <v>4963</v>
      </c>
      <c r="AZ2067" s="82">
        <v>1</v>
      </c>
      <c r="BA2067" s="82"/>
      <c r="BB2067" s="82"/>
      <c r="BC2067" s="87"/>
      <c r="BD2067" s="87"/>
      <c r="BE2067" s="87"/>
      <c r="BF2067" s="87"/>
      <c r="BG2067" s="82" t="s">
        <v>4888</v>
      </c>
      <c r="BH2067" s="82" t="s">
        <v>9006</v>
      </c>
      <c r="BI2067" s="82"/>
      <c r="BJ2067" s="82"/>
      <c r="BK2067" s="82"/>
      <c r="BL2067" s="86">
        <v>44791429.5</v>
      </c>
      <c r="BM2067" s="82">
        <v>0.93830000000000002</v>
      </c>
      <c r="BN2067" s="82" t="s">
        <v>4988</v>
      </c>
      <c r="BO2067" s="82"/>
      <c r="BP2067" s="88"/>
      <c r="BQ2067" s="88"/>
      <c r="BR2067" s="88"/>
      <c r="BS2067" s="82"/>
      <c r="BT2067" s="85"/>
    </row>
    <row r="2068" spans="1:72" hidden="1">
      <c r="A2068" s="82" t="s">
        <v>5189</v>
      </c>
      <c r="B2068" s="82" t="s">
        <v>5190</v>
      </c>
      <c r="C2068" s="82" t="s">
        <v>901</v>
      </c>
      <c r="D2068" s="82" t="s">
        <v>5545</v>
      </c>
      <c r="E2068" s="82" t="s">
        <v>8497</v>
      </c>
      <c r="F2068" s="82" t="s">
        <v>4978</v>
      </c>
      <c r="G2068" s="83"/>
      <c r="H2068" s="84">
        <v>175244</v>
      </c>
      <c r="I2068" s="85"/>
      <c r="J2068" s="82">
        <v>196.68</v>
      </c>
      <c r="K2068" s="86">
        <v>0</v>
      </c>
      <c r="L2068" s="82"/>
      <c r="M2068" s="82"/>
      <c r="N2068" s="82"/>
      <c r="O2068" s="82"/>
      <c r="P2068" s="82" t="s">
        <v>4960</v>
      </c>
      <c r="Q2068" s="86"/>
      <c r="R2068" s="82">
        <v>0</v>
      </c>
      <c r="S2068" s="86">
        <v>350488</v>
      </c>
      <c r="T2068" s="83">
        <v>45777</v>
      </c>
      <c r="U2068" s="82">
        <v>100</v>
      </c>
      <c r="V2068" s="82">
        <v>6556</v>
      </c>
      <c r="W2068" s="82" t="s">
        <v>4961</v>
      </c>
      <c r="X2068" s="82">
        <v>128.60249999999999</v>
      </c>
      <c r="Y2068" s="86">
        <v>22536819.469999999</v>
      </c>
      <c r="Z2068" s="86"/>
      <c r="AA2068" s="82">
        <v>203.42</v>
      </c>
      <c r="AB2068" s="86">
        <v>-3.31</v>
      </c>
      <c r="AC2068" s="86">
        <v>34466989.920000002</v>
      </c>
      <c r="AD2068" s="86">
        <v>34466989.920000002</v>
      </c>
      <c r="AE2068" s="86">
        <v>0</v>
      </c>
      <c r="AF2068" s="86">
        <v>11930170.449999999</v>
      </c>
      <c r="AG2068" s="86">
        <v>13111315.01</v>
      </c>
      <c r="AH2068" s="86">
        <v>-1181144.56</v>
      </c>
      <c r="AI2068" s="86"/>
      <c r="AJ2068" s="86">
        <v>4773473136.2399998</v>
      </c>
      <c r="AK2068" s="82">
        <v>0.72209999999999996</v>
      </c>
      <c r="AL2068" s="82" t="s">
        <v>8498</v>
      </c>
      <c r="AM2068" s="82" t="s">
        <v>4979</v>
      </c>
      <c r="AN2068" s="82">
        <v>6661</v>
      </c>
      <c r="AO2068" s="82" t="s">
        <v>4962</v>
      </c>
      <c r="AP2068" s="82"/>
      <c r="AQ2068" s="83">
        <v>45526</v>
      </c>
      <c r="AR2068" s="83"/>
      <c r="AS2068" s="82">
        <v>0</v>
      </c>
      <c r="AT2068" s="82"/>
      <c r="AU2068" s="83">
        <v>45777</v>
      </c>
      <c r="AV2068" s="82" t="s">
        <v>4979</v>
      </c>
      <c r="AW2068" s="82">
        <v>2</v>
      </c>
      <c r="AX2068" s="83"/>
      <c r="AY2068" s="82" t="s">
        <v>4963</v>
      </c>
      <c r="AZ2068" s="82">
        <v>1</v>
      </c>
      <c r="BA2068" s="82"/>
      <c r="BB2068" s="82"/>
      <c r="BC2068" s="87"/>
      <c r="BD2068" s="87"/>
      <c r="BE2068" s="87"/>
      <c r="BF2068" s="87"/>
      <c r="BG2068" s="82" t="s">
        <v>4888</v>
      </c>
      <c r="BH2068" s="82" t="s">
        <v>9006</v>
      </c>
      <c r="BI2068" s="82"/>
      <c r="BJ2068" s="82"/>
      <c r="BK2068" s="82"/>
      <c r="BL2068" s="86">
        <v>34466989.920000002</v>
      </c>
      <c r="BM2068" s="82">
        <v>0.72209999999999996</v>
      </c>
      <c r="BN2068" s="82" t="s">
        <v>4964</v>
      </c>
      <c r="BO2068" s="82"/>
      <c r="BP2068" s="88"/>
      <c r="BQ2068" s="88"/>
      <c r="BR2068" s="88"/>
      <c r="BS2068" s="82"/>
      <c r="BT2068" s="85"/>
    </row>
    <row r="2069" spans="1:72" hidden="1">
      <c r="A2069" s="82" t="s">
        <v>5189</v>
      </c>
      <c r="B2069" s="82" t="s">
        <v>5190</v>
      </c>
      <c r="C2069" s="82" t="s">
        <v>3012</v>
      </c>
      <c r="D2069" s="82" t="s">
        <v>8499</v>
      </c>
      <c r="E2069" s="82" t="s">
        <v>8500</v>
      </c>
      <c r="F2069" s="82" t="s">
        <v>4978</v>
      </c>
      <c r="G2069" s="83"/>
      <c r="H2069" s="84">
        <v>30508</v>
      </c>
      <c r="I2069" s="85"/>
      <c r="J2069" s="82">
        <v>3379.7</v>
      </c>
      <c r="K2069" s="86">
        <v>0</v>
      </c>
      <c r="L2069" s="82"/>
      <c r="M2069" s="82"/>
      <c r="N2069" s="82"/>
      <c r="O2069" s="82"/>
      <c r="P2069" s="82" t="s">
        <v>8501</v>
      </c>
      <c r="Q2069" s="86"/>
      <c r="R2069" s="82">
        <v>0</v>
      </c>
      <c r="S2069" s="86">
        <v>30508</v>
      </c>
      <c r="T2069" s="83">
        <v>45777</v>
      </c>
      <c r="U2069" s="82">
        <v>100</v>
      </c>
      <c r="V2069" s="82">
        <v>6820</v>
      </c>
      <c r="W2069" s="82" t="s">
        <v>4961</v>
      </c>
      <c r="X2069" s="82">
        <v>923.60900000000004</v>
      </c>
      <c r="Y2069" s="86">
        <v>28177463.16</v>
      </c>
      <c r="Z2069" s="86"/>
      <c r="AA2069" s="82">
        <v>3378.6</v>
      </c>
      <c r="AB2069" s="86">
        <v>0.03</v>
      </c>
      <c r="AC2069" s="86">
        <v>103107887.59999999</v>
      </c>
      <c r="AD2069" s="86">
        <v>103107887.59999999</v>
      </c>
      <c r="AE2069" s="86">
        <v>0</v>
      </c>
      <c r="AF2069" s="86">
        <v>74930424.439999998</v>
      </c>
      <c r="AG2069" s="86">
        <v>74896865.640000001</v>
      </c>
      <c r="AH2069" s="86">
        <v>33558.800000000003</v>
      </c>
      <c r="AI2069" s="86"/>
      <c r="AJ2069" s="86">
        <v>4773473136.2399998</v>
      </c>
      <c r="AK2069" s="82">
        <v>2.16</v>
      </c>
      <c r="AL2069" s="82" t="s">
        <v>8502</v>
      </c>
      <c r="AM2069" s="82" t="s">
        <v>4979</v>
      </c>
      <c r="AN2069" s="82">
        <v>8315</v>
      </c>
      <c r="AO2069" s="82" t="s">
        <v>4998</v>
      </c>
      <c r="AP2069" s="82"/>
      <c r="AQ2069" s="83">
        <v>45469</v>
      </c>
      <c r="AR2069" s="83"/>
      <c r="AS2069" s="82">
        <v>0</v>
      </c>
      <c r="AT2069" s="82"/>
      <c r="AU2069" s="83">
        <v>45777</v>
      </c>
      <c r="AV2069" s="82" t="s">
        <v>4979</v>
      </c>
      <c r="AW2069" s="82">
        <v>1</v>
      </c>
      <c r="AX2069" s="83"/>
      <c r="AY2069" s="82" t="s">
        <v>4963</v>
      </c>
      <c r="AZ2069" s="82">
        <v>1</v>
      </c>
      <c r="BA2069" s="82"/>
      <c r="BB2069" s="82"/>
      <c r="BC2069" s="87"/>
      <c r="BD2069" s="87"/>
      <c r="BE2069" s="87"/>
      <c r="BF2069" s="87"/>
      <c r="BG2069" s="82" t="s">
        <v>4888</v>
      </c>
      <c r="BH2069" s="82" t="s">
        <v>9006</v>
      </c>
      <c r="BI2069" s="82"/>
      <c r="BJ2069" s="82"/>
      <c r="BK2069" s="82"/>
      <c r="BL2069" s="86">
        <v>103107887.59999999</v>
      </c>
      <c r="BM2069" s="82">
        <v>2.16</v>
      </c>
      <c r="BN2069" s="82" t="s">
        <v>4998</v>
      </c>
      <c r="BO2069" s="82"/>
      <c r="BP2069" s="88"/>
      <c r="BQ2069" s="88"/>
      <c r="BR2069" s="88"/>
      <c r="BS2069" s="82"/>
      <c r="BT2069" s="85"/>
    </row>
    <row r="2070" spans="1:72" hidden="1">
      <c r="A2070" s="82" t="s">
        <v>5189</v>
      </c>
      <c r="B2070" s="82" t="s">
        <v>5190</v>
      </c>
      <c r="C2070" s="82" t="s">
        <v>3020</v>
      </c>
      <c r="D2070" s="82" t="s">
        <v>5392</v>
      </c>
      <c r="E2070" s="82" t="s">
        <v>8571</v>
      </c>
      <c r="F2070" s="82" t="s">
        <v>4978</v>
      </c>
      <c r="G2070" s="83"/>
      <c r="H2070" s="84">
        <v>5363</v>
      </c>
      <c r="I2070" s="85"/>
      <c r="J2070" s="82">
        <v>3322</v>
      </c>
      <c r="K2070" s="86">
        <v>0</v>
      </c>
      <c r="L2070" s="82"/>
      <c r="M2070" s="82"/>
      <c r="N2070" s="82"/>
      <c r="O2070" s="82"/>
      <c r="P2070" s="82" t="s">
        <v>4999</v>
      </c>
      <c r="Q2070" s="86"/>
      <c r="R2070" s="82">
        <v>0</v>
      </c>
      <c r="S2070" s="86">
        <v>26815</v>
      </c>
      <c r="T2070" s="83">
        <v>45777</v>
      </c>
      <c r="U2070" s="82">
        <v>100</v>
      </c>
      <c r="V2070" s="82">
        <v>6821</v>
      </c>
      <c r="W2070" s="82" t="s">
        <v>4961</v>
      </c>
      <c r="X2070" s="82">
        <v>3113.9904000000001</v>
      </c>
      <c r="Y2070" s="86">
        <v>16700330.52</v>
      </c>
      <c r="Z2070" s="86"/>
      <c r="AA2070" s="82">
        <v>3322.7</v>
      </c>
      <c r="AB2070" s="86">
        <v>-0.02</v>
      </c>
      <c r="AC2070" s="86">
        <v>17815886</v>
      </c>
      <c r="AD2070" s="86">
        <v>17815886</v>
      </c>
      <c r="AE2070" s="86">
        <v>0</v>
      </c>
      <c r="AF2070" s="86">
        <v>1115555.48</v>
      </c>
      <c r="AG2070" s="86">
        <v>1119309.58</v>
      </c>
      <c r="AH2070" s="86">
        <v>-3754.1</v>
      </c>
      <c r="AI2070" s="86"/>
      <c r="AJ2070" s="86">
        <v>4773473136.2399998</v>
      </c>
      <c r="AK2070" s="82">
        <v>0.37319999999999998</v>
      </c>
      <c r="AL2070" s="82" t="s">
        <v>8572</v>
      </c>
      <c r="AM2070" s="82" t="s">
        <v>4979</v>
      </c>
      <c r="AN2070" s="82">
        <v>8318</v>
      </c>
      <c r="AO2070" s="82" t="s">
        <v>5000</v>
      </c>
      <c r="AP2070" s="82"/>
      <c r="AQ2070" s="83">
        <v>44593</v>
      </c>
      <c r="AR2070" s="83"/>
      <c r="AS2070" s="82">
        <v>0</v>
      </c>
      <c r="AT2070" s="82"/>
      <c r="AU2070" s="83">
        <v>45777</v>
      </c>
      <c r="AV2070" s="82" t="s">
        <v>4979</v>
      </c>
      <c r="AW2070" s="82">
        <v>5</v>
      </c>
      <c r="AX2070" s="83"/>
      <c r="AY2070" s="82" t="s">
        <v>4963</v>
      </c>
      <c r="AZ2070" s="82">
        <v>1</v>
      </c>
      <c r="BA2070" s="82"/>
      <c r="BB2070" s="82"/>
      <c r="BC2070" s="87"/>
      <c r="BD2070" s="87"/>
      <c r="BE2070" s="87"/>
      <c r="BF2070" s="87"/>
      <c r="BG2070" s="82" t="s">
        <v>4888</v>
      </c>
      <c r="BH2070" s="82" t="s">
        <v>9006</v>
      </c>
      <c r="BI2070" s="82"/>
      <c r="BJ2070" s="82"/>
      <c r="BK2070" s="82"/>
      <c r="BL2070" s="86">
        <v>17815886</v>
      </c>
      <c r="BM2070" s="82">
        <v>0.37319999999999998</v>
      </c>
      <c r="BN2070" s="82" t="s">
        <v>4997</v>
      </c>
      <c r="BO2070" s="82"/>
      <c r="BP2070" s="88"/>
      <c r="BQ2070" s="88"/>
      <c r="BR2070" s="88"/>
      <c r="BS2070" s="82"/>
      <c r="BT2070" s="85"/>
    </row>
    <row r="2071" spans="1:72" hidden="1">
      <c r="A2071" s="82" t="s">
        <v>5189</v>
      </c>
      <c r="B2071" s="82" t="s">
        <v>5190</v>
      </c>
      <c r="C2071" s="82" t="s">
        <v>2941</v>
      </c>
      <c r="D2071" s="82" t="s">
        <v>3441</v>
      </c>
      <c r="E2071" s="82" t="s">
        <v>8606</v>
      </c>
      <c r="F2071" s="82" t="s">
        <v>4978</v>
      </c>
      <c r="G2071" s="83"/>
      <c r="H2071" s="84">
        <v>49296</v>
      </c>
      <c r="I2071" s="85"/>
      <c r="J2071" s="82">
        <v>1042.7</v>
      </c>
      <c r="K2071" s="86">
        <v>0</v>
      </c>
      <c r="L2071" s="82"/>
      <c r="M2071" s="82"/>
      <c r="N2071" s="82"/>
      <c r="O2071" s="82"/>
      <c r="P2071" s="82" t="s">
        <v>8447</v>
      </c>
      <c r="Q2071" s="86"/>
      <c r="R2071" s="82">
        <v>0</v>
      </c>
      <c r="S2071" s="86">
        <v>98592</v>
      </c>
      <c r="T2071" s="83">
        <v>45777</v>
      </c>
      <c r="U2071" s="82">
        <v>100</v>
      </c>
      <c r="V2071" s="82">
        <v>16470</v>
      </c>
      <c r="W2071" s="82" t="s">
        <v>4961</v>
      </c>
      <c r="X2071" s="82">
        <v>816.84860000000003</v>
      </c>
      <c r="Y2071" s="86">
        <v>40267370.689999998</v>
      </c>
      <c r="Z2071" s="86"/>
      <c r="AA2071" s="82">
        <v>1067.4000000000001</v>
      </c>
      <c r="AB2071" s="86">
        <v>-2.31</v>
      </c>
      <c r="AC2071" s="86">
        <v>51400939.200000003</v>
      </c>
      <c r="AD2071" s="86">
        <v>51400939.200000003</v>
      </c>
      <c r="AE2071" s="86">
        <v>0</v>
      </c>
      <c r="AF2071" s="86">
        <v>11133568.51</v>
      </c>
      <c r="AG2071" s="86">
        <v>12351179.710000001</v>
      </c>
      <c r="AH2071" s="86">
        <v>-1217611.2</v>
      </c>
      <c r="AI2071" s="86"/>
      <c r="AJ2071" s="86">
        <v>4773473136.2399998</v>
      </c>
      <c r="AK2071" s="82">
        <v>1.0768</v>
      </c>
      <c r="AL2071" s="82" t="s">
        <v>8607</v>
      </c>
      <c r="AM2071" s="82" t="s">
        <v>4979</v>
      </c>
      <c r="AN2071" s="82">
        <v>8333</v>
      </c>
      <c r="AO2071" s="82" t="s">
        <v>8449</v>
      </c>
      <c r="AP2071" s="82"/>
      <c r="AQ2071" s="83">
        <v>45686</v>
      </c>
      <c r="AR2071" s="83"/>
      <c r="AS2071" s="82">
        <v>0</v>
      </c>
      <c r="AT2071" s="82"/>
      <c r="AU2071" s="83">
        <v>45777</v>
      </c>
      <c r="AV2071" s="82" t="s">
        <v>4979</v>
      </c>
      <c r="AW2071" s="82">
        <v>2</v>
      </c>
      <c r="AX2071" s="83"/>
      <c r="AY2071" s="82" t="s">
        <v>4963</v>
      </c>
      <c r="AZ2071" s="82">
        <v>1</v>
      </c>
      <c r="BA2071" s="82"/>
      <c r="BB2071" s="82"/>
      <c r="BC2071" s="87"/>
      <c r="BD2071" s="87"/>
      <c r="BE2071" s="87"/>
      <c r="BF2071" s="87"/>
      <c r="BG2071" s="82" t="s">
        <v>4888</v>
      </c>
      <c r="BH2071" s="82" t="s">
        <v>9006</v>
      </c>
      <c r="BI2071" s="82"/>
      <c r="BJ2071" s="82"/>
      <c r="BK2071" s="82"/>
      <c r="BL2071" s="86">
        <v>51400939.200000003</v>
      </c>
      <c r="BM2071" s="82">
        <v>1.0768</v>
      </c>
      <c r="BN2071" s="82" t="s">
        <v>8400</v>
      </c>
      <c r="BO2071" s="82"/>
      <c r="BP2071" s="88"/>
      <c r="BQ2071" s="88"/>
      <c r="BR2071" s="88"/>
      <c r="BS2071" s="82"/>
      <c r="BT2071" s="85"/>
    </row>
    <row r="2072" spans="1:72" hidden="1">
      <c r="A2072" s="82" t="s">
        <v>5189</v>
      </c>
      <c r="B2072" s="82" t="s">
        <v>5190</v>
      </c>
      <c r="C2072" s="82" t="s">
        <v>3037</v>
      </c>
      <c r="D2072" s="82" t="s">
        <v>5332</v>
      </c>
      <c r="E2072" s="82" t="s">
        <v>8503</v>
      </c>
      <c r="F2072" s="82" t="s">
        <v>4978</v>
      </c>
      <c r="G2072" s="83"/>
      <c r="H2072" s="84">
        <v>35868</v>
      </c>
      <c r="I2072" s="85"/>
      <c r="J2072" s="82">
        <v>5172.5</v>
      </c>
      <c r="K2072" s="86">
        <v>0</v>
      </c>
      <c r="L2072" s="82"/>
      <c r="M2072" s="82"/>
      <c r="N2072" s="82"/>
      <c r="O2072" s="82"/>
      <c r="P2072" s="82" t="s">
        <v>5009</v>
      </c>
      <c r="Q2072" s="86"/>
      <c r="R2072" s="82">
        <v>0</v>
      </c>
      <c r="S2072" s="86">
        <v>35868</v>
      </c>
      <c r="T2072" s="83">
        <v>45777</v>
      </c>
      <c r="U2072" s="82">
        <v>100</v>
      </c>
      <c r="V2072" s="82">
        <v>6823</v>
      </c>
      <c r="W2072" s="82" t="s">
        <v>4961</v>
      </c>
      <c r="X2072" s="82">
        <v>459.9282</v>
      </c>
      <c r="Y2072" s="86">
        <v>16496703.609999999</v>
      </c>
      <c r="Z2072" s="86"/>
      <c r="AA2072" s="82">
        <v>5391.5</v>
      </c>
      <c r="AB2072" s="86">
        <v>-4.0599999999999996</v>
      </c>
      <c r="AC2072" s="86">
        <v>185527230</v>
      </c>
      <c r="AD2072" s="86">
        <v>185527230</v>
      </c>
      <c r="AE2072" s="86">
        <v>0</v>
      </c>
      <c r="AF2072" s="86">
        <v>169030526.38999999</v>
      </c>
      <c r="AG2072" s="86">
        <v>176885618.38999999</v>
      </c>
      <c r="AH2072" s="86">
        <v>-7855092</v>
      </c>
      <c r="AI2072" s="86"/>
      <c r="AJ2072" s="86">
        <v>4773473136.2399998</v>
      </c>
      <c r="AK2072" s="82">
        <v>3.8866000000000001</v>
      </c>
      <c r="AL2072" s="82" t="s">
        <v>8504</v>
      </c>
      <c r="AM2072" s="82" t="s">
        <v>4979</v>
      </c>
      <c r="AN2072" s="82">
        <v>8336</v>
      </c>
      <c r="AO2072" s="82" t="s">
        <v>5010</v>
      </c>
      <c r="AP2072" s="82"/>
      <c r="AQ2072" s="83">
        <v>45433</v>
      </c>
      <c r="AR2072" s="83"/>
      <c r="AS2072" s="82">
        <v>0</v>
      </c>
      <c r="AT2072" s="82"/>
      <c r="AU2072" s="83">
        <v>45777</v>
      </c>
      <c r="AV2072" s="82" t="s">
        <v>4979</v>
      </c>
      <c r="AW2072" s="82">
        <v>1</v>
      </c>
      <c r="AX2072" s="83"/>
      <c r="AY2072" s="82" t="s">
        <v>4963</v>
      </c>
      <c r="AZ2072" s="82">
        <v>1</v>
      </c>
      <c r="BA2072" s="82"/>
      <c r="BB2072" s="82"/>
      <c r="BC2072" s="87"/>
      <c r="BD2072" s="87"/>
      <c r="BE2072" s="87"/>
      <c r="BF2072" s="87"/>
      <c r="BG2072" s="82" t="s">
        <v>4888</v>
      </c>
      <c r="BH2072" s="82" t="s">
        <v>9006</v>
      </c>
      <c r="BI2072" s="82"/>
      <c r="BJ2072" s="82"/>
      <c r="BK2072" s="82"/>
      <c r="BL2072" s="86">
        <v>185527230</v>
      </c>
      <c r="BM2072" s="82">
        <v>3.8866000000000001</v>
      </c>
      <c r="BN2072" s="82" t="s">
        <v>5011</v>
      </c>
      <c r="BO2072" s="82"/>
      <c r="BP2072" s="88"/>
      <c r="BQ2072" s="88"/>
      <c r="BR2072" s="88"/>
      <c r="BS2072" s="82"/>
      <c r="BT2072" s="85"/>
    </row>
    <row r="2073" spans="1:72" hidden="1">
      <c r="A2073" s="82" t="s">
        <v>5189</v>
      </c>
      <c r="B2073" s="82" t="s">
        <v>5190</v>
      </c>
      <c r="C2073" s="82" t="s">
        <v>3184</v>
      </c>
      <c r="D2073" s="82" t="s">
        <v>5720</v>
      </c>
      <c r="E2073" s="82" t="s">
        <v>8798</v>
      </c>
      <c r="F2073" s="82" t="s">
        <v>4978</v>
      </c>
      <c r="G2073" s="83"/>
      <c r="H2073" s="84">
        <v>56149</v>
      </c>
      <c r="I2073" s="85"/>
      <c r="J2073" s="82">
        <v>1624.7</v>
      </c>
      <c r="K2073" s="86">
        <v>0</v>
      </c>
      <c r="L2073" s="82"/>
      <c r="M2073" s="82"/>
      <c r="N2073" s="82"/>
      <c r="O2073" s="82"/>
      <c r="P2073" s="82" t="s">
        <v>4992</v>
      </c>
      <c r="Q2073" s="86"/>
      <c r="R2073" s="82">
        <v>0</v>
      </c>
      <c r="S2073" s="86">
        <v>56149</v>
      </c>
      <c r="T2073" s="83">
        <v>45777</v>
      </c>
      <c r="U2073" s="82">
        <v>100</v>
      </c>
      <c r="V2073" s="82">
        <v>39244</v>
      </c>
      <c r="W2073" s="82" t="s">
        <v>4961</v>
      </c>
      <c r="X2073" s="82">
        <v>1021.0146999999999</v>
      </c>
      <c r="Y2073" s="86">
        <v>57328954.240000002</v>
      </c>
      <c r="Z2073" s="86"/>
      <c r="AA2073" s="82">
        <v>1651.2</v>
      </c>
      <c r="AB2073" s="86">
        <v>-1.6</v>
      </c>
      <c r="AC2073" s="86">
        <v>91225280.299999997</v>
      </c>
      <c r="AD2073" s="86">
        <v>91225280.299999997</v>
      </c>
      <c r="AE2073" s="86">
        <v>0</v>
      </c>
      <c r="AF2073" s="86">
        <v>33896326.060000002</v>
      </c>
      <c r="AG2073" s="86">
        <v>35384274.560000002</v>
      </c>
      <c r="AH2073" s="86">
        <v>-1487948.5</v>
      </c>
      <c r="AI2073" s="86"/>
      <c r="AJ2073" s="86">
        <v>4773473136.2399998</v>
      </c>
      <c r="AK2073" s="82">
        <v>1.9111</v>
      </c>
      <c r="AL2073" s="82" t="s">
        <v>8799</v>
      </c>
      <c r="AM2073" s="82" t="s">
        <v>4979</v>
      </c>
      <c r="AN2073" s="82">
        <v>769618</v>
      </c>
      <c r="AO2073" s="82" t="s">
        <v>4993</v>
      </c>
      <c r="AP2073" s="82"/>
      <c r="AQ2073" s="83">
        <v>45537</v>
      </c>
      <c r="AR2073" s="83"/>
      <c r="AS2073" s="82">
        <v>0</v>
      </c>
      <c r="AT2073" s="82"/>
      <c r="AU2073" s="83">
        <v>45777</v>
      </c>
      <c r="AV2073" s="82" t="s">
        <v>4979</v>
      </c>
      <c r="AW2073" s="82">
        <v>1</v>
      </c>
      <c r="AX2073" s="83"/>
      <c r="AY2073" s="82" t="s">
        <v>4963</v>
      </c>
      <c r="AZ2073" s="82">
        <v>1</v>
      </c>
      <c r="BA2073" s="82"/>
      <c r="BB2073" s="82"/>
      <c r="BC2073" s="87"/>
      <c r="BD2073" s="87"/>
      <c r="BE2073" s="87"/>
      <c r="BF2073" s="87"/>
      <c r="BG2073" s="82" t="s">
        <v>4888</v>
      </c>
      <c r="BH2073" s="82" t="s">
        <v>9006</v>
      </c>
      <c r="BI2073" s="82"/>
      <c r="BJ2073" s="82"/>
      <c r="BK2073" s="82"/>
      <c r="BL2073" s="86">
        <v>91225280.299999997</v>
      </c>
      <c r="BM2073" s="82">
        <v>1.9111</v>
      </c>
      <c r="BN2073" s="82" t="s">
        <v>4994</v>
      </c>
      <c r="BO2073" s="82"/>
      <c r="BP2073" s="88"/>
      <c r="BQ2073" s="88"/>
      <c r="BR2073" s="88"/>
      <c r="BS2073" s="82"/>
      <c r="BT2073" s="85"/>
    </row>
    <row r="2074" spans="1:72" hidden="1">
      <c r="A2074" s="82" t="s">
        <v>5189</v>
      </c>
      <c r="B2074" s="82" t="s">
        <v>5190</v>
      </c>
      <c r="C2074" s="82" t="s">
        <v>9452</v>
      </c>
      <c r="D2074" s="82" t="s">
        <v>9453</v>
      </c>
      <c r="E2074" s="82" t="s">
        <v>8226</v>
      </c>
      <c r="F2074" s="82" t="s">
        <v>8227</v>
      </c>
      <c r="G2074" s="83">
        <v>50245</v>
      </c>
      <c r="H2074" s="84">
        <v>2500000</v>
      </c>
      <c r="I2074" s="85">
        <v>6.4519999999999994E-2</v>
      </c>
      <c r="J2074" s="82">
        <v>106.0812</v>
      </c>
      <c r="K2074" s="86">
        <v>4836527.78</v>
      </c>
      <c r="L2074" s="82" t="s">
        <v>8228</v>
      </c>
      <c r="M2074" s="82" t="s">
        <v>8229</v>
      </c>
      <c r="N2074" s="82" t="s">
        <v>8228</v>
      </c>
      <c r="O2074" s="82" t="s">
        <v>8229</v>
      </c>
      <c r="P2074" s="82" t="s">
        <v>8226</v>
      </c>
      <c r="Q2074" s="86">
        <v>250000000</v>
      </c>
      <c r="R2074" s="82">
        <v>12.07</v>
      </c>
      <c r="S2074" s="86">
        <v>250000000</v>
      </c>
      <c r="T2074" s="83">
        <v>45777</v>
      </c>
      <c r="U2074" s="82">
        <v>203</v>
      </c>
      <c r="V2074" s="82">
        <v>159996</v>
      </c>
      <c r="W2074" s="82" t="s">
        <v>4961</v>
      </c>
      <c r="X2074" s="82">
        <v>101.25</v>
      </c>
      <c r="Y2074" s="86">
        <v>253125000</v>
      </c>
      <c r="Z2074" s="86"/>
      <c r="AA2074" s="82">
        <v>106.18680000000001</v>
      </c>
      <c r="AB2074" s="86">
        <v>-0.1</v>
      </c>
      <c r="AC2074" s="86">
        <v>265203000</v>
      </c>
      <c r="AD2074" s="86">
        <v>265203000</v>
      </c>
      <c r="AE2074" s="86">
        <v>0</v>
      </c>
      <c r="AF2074" s="86">
        <v>12078000</v>
      </c>
      <c r="AG2074" s="86">
        <v>12342000</v>
      </c>
      <c r="AH2074" s="86">
        <v>-264000</v>
      </c>
      <c r="AI2074" s="86"/>
      <c r="AJ2074" s="86">
        <v>4773473136.2399998</v>
      </c>
      <c r="AK2074" s="82">
        <v>5.5557999999999996</v>
      </c>
      <c r="AL2074" s="82" t="s">
        <v>9454</v>
      </c>
      <c r="AM2074" s="82" t="s">
        <v>8216</v>
      </c>
      <c r="AN2074" s="82">
        <v>73639</v>
      </c>
      <c r="AO2074" s="82" t="s">
        <v>8226</v>
      </c>
      <c r="AP2074" s="82">
        <v>7.18</v>
      </c>
      <c r="AQ2074" s="83">
        <v>45681</v>
      </c>
      <c r="AR2074" s="83">
        <v>45862</v>
      </c>
      <c r="AS2074" s="82">
        <v>4404</v>
      </c>
      <c r="AT2074" s="82" t="s">
        <v>8231</v>
      </c>
      <c r="AU2074" s="83">
        <v>45777</v>
      </c>
      <c r="AV2074" s="82" t="s">
        <v>8218</v>
      </c>
      <c r="AW2074" s="82">
        <v>100</v>
      </c>
      <c r="AX2074" s="83"/>
      <c r="AY2074" s="82" t="s">
        <v>4963</v>
      </c>
      <c r="AZ2074" s="82">
        <v>1</v>
      </c>
      <c r="BA2074" s="82" t="s">
        <v>8232</v>
      </c>
      <c r="BB2074" s="82" t="s">
        <v>8232</v>
      </c>
      <c r="BC2074" s="87">
        <v>6.4519999999999994E-2</v>
      </c>
      <c r="BD2074" s="87">
        <v>6.4519999999999994E-2</v>
      </c>
      <c r="BE2074" s="87">
        <v>106.0812</v>
      </c>
      <c r="BF2074" s="87">
        <v>106.0812</v>
      </c>
      <c r="BG2074" s="82" t="s">
        <v>4888</v>
      </c>
      <c r="BH2074" s="82" t="s">
        <v>9006</v>
      </c>
      <c r="BI2074" s="82">
        <v>8.0565099999999994</v>
      </c>
      <c r="BJ2074" s="82">
        <v>8.0565099999999994</v>
      </c>
      <c r="BK2074" s="82">
        <v>8.0565099999999994</v>
      </c>
      <c r="BL2074" s="86">
        <v>270039527.77999997</v>
      </c>
      <c r="BM2074" s="82">
        <v>5.6570999999999998</v>
      </c>
      <c r="BN2074" s="82" t="s">
        <v>8226</v>
      </c>
      <c r="BO2074" s="82">
        <v>8.3164099999999994</v>
      </c>
      <c r="BP2074" s="88"/>
      <c r="BQ2074" s="88"/>
      <c r="BR2074" s="88"/>
      <c r="BS2074" s="82"/>
      <c r="BT2074" s="85">
        <v>6.5559999999999993E-2</v>
      </c>
    </row>
    <row r="2075" spans="1:72" hidden="1">
      <c r="A2075" s="82" t="s">
        <v>5189</v>
      </c>
      <c r="B2075" s="82" t="s">
        <v>5190</v>
      </c>
      <c r="C2075" s="82" t="s">
        <v>9590</v>
      </c>
      <c r="D2075" s="82" t="s">
        <v>9591</v>
      </c>
      <c r="E2075" s="82" t="s">
        <v>8226</v>
      </c>
      <c r="F2075" s="82" t="s">
        <v>8227</v>
      </c>
      <c r="G2075" s="83">
        <v>50028</v>
      </c>
      <c r="H2075" s="84">
        <v>1000000</v>
      </c>
      <c r="I2075" s="85">
        <v>6.4490000000000006E-2</v>
      </c>
      <c r="J2075" s="82">
        <v>107.77330000000001</v>
      </c>
      <c r="K2075" s="86">
        <v>2717000</v>
      </c>
      <c r="L2075" s="82" t="s">
        <v>8228</v>
      </c>
      <c r="M2075" s="82" t="s">
        <v>8229</v>
      </c>
      <c r="N2075" s="82" t="s">
        <v>8228</v>
      </c>
      <c r="O2075" s="82" t="s">
        <v>8229</v>
      </c>
      <c r="P2075" s="82" t="s">
        <v>8226</v>
      </c>
      <c r="Q2075" s="86">
        <v>100000000</v>
      </c>
      <c r="R2075" s="82">
        <v>11.48</v>
      </c>
      <c r="S2075" s="86">
        <v>100000000</v>
      </c>
      <c r="T2075" s="83">
        <v>45777</v>
      </c>
      <c r="U2075" s="82">
        <v>203</v>
      </c>
      <c r="V2075" s="82">
        <v>151924</v>
      </c>
      <c r="W2075" s="82" t="s">
        <v>4961</v>
      </c>
      <c r="X2075" s="82">
        <v>104.25</v>
      </c>
      <c r="Y2075" s="86">
        <v>104250000</v>
      </c>
      <c r="Z2075" s="86"/>
      <c r="AA2075" s="82">
        <v>107.88549999999999</v>
      </c>
      <c r="AB2075" s="86">
        <v>-0.1</v>
      </c>
      <c r="AC2075" s="86">
        <v>107773300</v>
      </c>
      <c r="AD2075" s="86">
        <v>107773300</v>
      </c>
      <c r="AE2075" s="86">
        <v>0</v>
      </c>
      <c r="AF2075" s="86">
        <v>3523300</v>
      </c>
      <c r="AG2075" s="86">
        <v>3635500</v>
      </c>
      <c r="AH2075" s="86">
        <v>-112200</v>
      </c>
      <c r="AI2075" s="86"/>
      <c r="AJ2075" s="86">
        <v>4773473136.2399998</v>
      </c>
      <c r="AK2075" s="82">
        <v>2.2578</v>
      </c>
      <c r="AL2075" s="82" t="s">
        <v>9592</v>
      </c>
      <c r="AM2075" s="82" t="s">
        <v>8216</v>
      </c>
      <c r="AN2075" s="82">
        <v>73639</v>
      </c>
      <c r="AO2075" s="82" t="s">
        <v>8226</v>
      </c>
      <c r="AP2075" s="82">
        <v>7.41</v>
      </c>
      <c r="AQ2075" s="83">
        <v>45645</v>
      </c>
      <c r="AR2075" s="83">
        <v>45827</v>
      </c>
      <c r="AS2075" s="82">
        <v>4189</v>
      </c>
      <c r="AT2075" s="82" t="s">
        <v>8231</v>
      </c>
      <c r="AU2075" s="83">
        <v>45777</v>
      </c>
      <c r="AV2075" s="82" t="s">
        <v>8218</v>
      </c>
      <c r="AW2075" s="82">
        <v>100</v>
      </c>
      <c r="AX2075" s="83"/>
      <c r="AY2075" s="82" t="s">
        <v>4963</v>
      </c>
      <c r="AZ2075" s="82">
        <v>1</v>
      </c>
      <c r="BA2075" s="82" t="s">
        <v>8232</v>
      </c>
      <c r="BB2075" s="82" t="s">
        <v>8232</v>
      </c>
      <c r="BC2075" s="87">
        <v>6.4490000000000006E-2</v>
      </c>
      <c r="BD2075" s="87">
        <v>6.4490000000000006E-2</v>
      </c>
      <c r="BE2075" s="87">
        <v>107.7735</v>
      </c>
      <c r="BF2075" s="87">
        <v>107.7731</v>
      </c>
      <c r="BG2075" s="82" t="s">
        <v>4888</v>
      </c>
      <c r="BH2075" s="82" t="s">
        <v>9006</v>
      </c>
      <c r="BI2075" s="82">
        <v>7.6950000000000003</v>
      </c>
      <c r="BJ2075" s="82">
        <v>7.6949899999999998</v>
      </c>
      <c r="BK2075" s="82">
        <v>7.6949899999999998</v>
      </c>
      <c r="BL2075" s="86">
        <v>110490300</v>
      </c>
      <c r="BM2075" s="82">
        <v>2.3147000000000002</v>
      </c>
      <c r="BN2075" s="82" t="s">
        <v>8226</v>
      </c>
      <c r="BO2075" s="82">
        <v>7.9431000000000003</v>
      </c>
      <c r="BP2075" s="88"/>
      <c r="BQ2075" s="88"/>
      <c r="BR2075" s="88"/>
      <c r="BS2075" s="82"/>
      <c r="BT2075" s="85">
        <v>6.5519999999999995E-2</v>
      </c>
    </row>
    <row r="2076" spans="1:72" hidden="1">
      <c r="A2076" s="82" t="s">
        <v>5189</v>
      </c>
      <c r="B2076" s="82" t="s">
        <v>5190</v>
      </c>
      <c r="C2076" s="82" t="s">
        <v>21288</v>
      </c>
      <c r="D2076" s="82" t="s">
        <v>21289</v>
      </c>
      <c r="E2076" s="82" t="s">
        <v>21290</v>
      </c>
      <c r="F2076" s="82" t="s">
        <v>8237</v>
      </c>
      <c r="G2076" s="83">
        <v>46202</v>
      </c>
      <c r="H2076" s="84">
        <v>500000</v>
      </c>
      <c r="I2076" s="85">
        <v>6.2700000000000006E-2</v>
      </c>
      <c r="J2076" s="82">
        <v>101.8732</v>
      </c>
      <c r="K2076" s="86">
        <v>1352166.67</v>
      </c>
      <c r="L2076" s="82" t="s">
        <v>8228</v>
      </c>
      <c r="M2076" s="82" t="s">
        <v>8229</v>
      </c>
      <c r="N2076" s="82" t="s">
        <v>8228</v>
      </c>
      <c r="O2076" s="82" t="s">
        <v>8229</v>
      </c>
      <c r="P2076" s="82" t="s">
        <v>8226</v>
      </c>
      <c r="Q2076" s="86">
        <v>50000000</v>
      </c>
      <c r="R2076" s="82">
        <v>1.1499999999999999</v>
      </c>
      <c r="S2076" s="86">
        <v>50000000</v>
      </c>
      <c r="T2076" s="83">
        <v>45777</v>
      </c>
      <c r="U2076" s="82">
        <v>227</v>
      </c>
      <c r="V2076" s="82">
        <v>180868</v>
      </c>
      <c r="W2076" s="82" t="s">
        <v>4961</v>
      </c>
      <c r="X2076" s="82">
        <v>101.6</v>
      </c>
      <c r="Y2076" s="86">
        <v>50800000</v>
      </c>
      <c r="Z2076" s="86"/>
      <c r="AA2076" s="82">
        <v>101.855</v>
      </c>
      <c r="AB2076" s="86">
        <v>0.02</v>
      </c>
      <c r="AC2076" s="86">
        <v>50936600</v>
      </c>
      <c r="AD2076" s="86">
        <v>50936600</v>
      </c>
      <c r="AE2076" s="86">
        <v>0</v>
      </c>
      <c r="AF2076" s="86">
        <v>136600</v>
      </c>
      <c r="AG2076" s="86">
        <v>127500</v>
      </c>
      <c r="AH2076" s="86">
        <v>9100</v>
      </c>
      <c r="AI2076" s="86"/>
      <c r="AJ2076" s="86">
        <v>4773473136.2399998</v>
      </c>
      <c r="AK2076" s="82">
        <v>1.0670999999999999</v>
      </c>
      <c r="AL2076" s="82" t="s">
        <v>21291</v>
      </c>
      <c r="AM2076" s="82" t="s">
        <v>8216</v>
      </c>
      <c r="AN2076" s="82">
        <v>8140</v>
      </c>
      <c r="AO2076" s="82" t="s">
        <v>8226</v>
      </c>
      <c r="AP2076" s="82">
        <v>7.98</v>
      </c>
      <c r="AQ2076" s="83">
        <v>45655</v>
      </c>
      <c r="AR2076" s="83">
        <v>45837</v>
      </c>
      <c r="AS2076" s="82">
        <v>419</v>
      </c>
      <c r="AT2076" s="82" t="s">
        <v>8231</v>
      </c>
      <c r="AU2076" s="83">
        <v>45777</v>
      </c>
      <c r="AV2076" s="82" t="s">
        <v>8218</v>
      </c>
      <c r="AW2076" s="82">
        <v>100</v>
      </c>
      <c r="AX2076" s="83"/>
      <c r="AY2076" s="82" t="s">
        <v>4963</v>
      </c>
      <c r="AZ2076" s="82">
        <v>1</v>
      </c>
      <c r="BA2076" s="82" t="s">
        <v>8232</v>
      </c>
      <c r="BB2076" s="82" t="s">
        <v>8232</v>
      </c>
      <c r="BC2076" s="87">
        <v>6.2899999999999998E-2</v>
      </c>
      <c r="BD2076" s="87">
        <v>6.25E-2</v>
      </c>
      <c r="BE2076" s="87">
        <v>101.8509</v>
      </c>
      <c r="BF2076" s="87">
        <v>101.8955</v>
      </c>
      <c r="BG2076" s="82" t="s">
        <v>4888</v>
      </c>
      <c r="BH2076" s="82" t="s">
        <v>9006</v>
      </c>
      <c r="BI2076" s="82">
        <v>1.0713200000000001</v>
      </c>
      <c r="BJ2076" s="82">
        <v>1.0715399999999999</v>
      </c>
      <c r="BK2076" s="82">
        <v>1.0714300000000001</v>
      </c>
      <c r="BL2076" s="86">
        <v>52288766.670000002</v>
      </c>
      <c r="BM2076" s="82">
        <v>1.0953999999999999</v>
      </c>
      <c r="BN2076" s="82" t="s">
        <v>8226</v>
      </c>
      <c r="BO2076" s="82">
        <v>1.1050199999999999</v>
      </c>
      <c r="BP2076" s="88"/>
      <c r="BQ2076" s="88"/>
      <c r="BR2076" s="88"/>
      <c r="BS2076" s="82"/>
      <c r="BT2076" s="85">
        <v>6.368E-2</v>
      </c>
    </row>
    <row r="2077" spans="1:72" hidden="1">
      <c r="A2077" s="82" t="s">
        <v>5189</v>
      </c>
      <c r="B2077" s="82" t="s">
        <v>5190</v>
      </c>
      <c r="C2077" s="82" t="s">
        <v>9389</v>
      </c>
      <c r="D2077" s="82" t="s">
        <v>9390</v>
      </c>
      <c r="E2077" s="82" t="s">
        <v>8243</v>
      </c>
      <c r="F2077" s="82" t="s">
        <v>8237</v>
      </c>
      <c r="G2077" s="83">
        <v>49705</v>
      </c>
      <c r="H2077" s="84">
        <v>1500000</v>
      </c>
      <c r="I2077" s="85">
        <v>6.7409999999999998E-2</v>
      </c>
      <c r="J2077" s="82">
        <v>106.7084</v>
      </c>
      <c r="K2077" s="86">
        <v>2893041.67</v>
      </c>
      <c r="L2077" s="82" t="s">
        <v>8228</v>
      </c>
      <c r="M2077" s="82" t="s">
        <v>8229</v>
      </c>
      <c r="N2077" s="82" t="s">
        <v>8228</v>
      </c>
      <c r="O2077" s="82" t="s">
        <v>8229</v>
      </c>
      <c r="P2077" s="82" t="s">
        <v>8226</v>
      </c>
      <c r="Q2077" s="86">
        <v>150000000</v>
      </c>
      <c r="R2077" s="82">
        <v>10.6</v>
      </c>
      <c r="S2077" s="86">
        <v>150000000</v>
      </c>
      <c r="T2077" s="83">
        <v>45777</v>
      </c>
      <c r="U2077" s="82">
        <v>227</v>
      </c>
      <c r="V2077" s="82">
        <v>169650</v>
      </c>
      <c r="W2077" s="82" t="s">
        <v>4961</v>
      </c>
      <c r="X2077" s="82">
        <v>101.37439999999999</v>
      </c>
      <c r="Y2077" s="86">
        <v>152061600</v>
      </c>
      <c r="Z2077" s="86"/>
      <c r="AA2077" s="82">
        <v>106.5887</v>
      </c>
      <c r="AB2077" s="86">
        <v>0.11</v>
      </c>
      <c r="AC2077" s="86">
        <v>160062600</v>
      </c>
      <c r="AD2077" s="86">
        <v>160062600</v>
      </c>
      <c r="AE2077" s="86">
        <v>0</v>
      </c>
      <c r="AF2077" s="86">
        <v>8001000</v>
      </c>
      <c r="AG2077" s="86">
        <v>7821450</v>
      </c>
      <c r="AH2077" s="86">
        <v>179550</v>
      </c>
      <c r="AI2077" s="86"/>
      <c r="AJ2077" s="86">
        <v>4773473136.2399998</v>
      </c>
      <c r="AK2077" s="82">
        <v>3.3532000000000002</v>
      </c>
      <c r="AL2077" s="82" t="s">
        <v>9391</v>
      </c>
      <c r="AM2077" s="82" t="s">
        <v>8216</v>
      </c>
      <c r="AN2077" s="82">
        <v>8142</v>
      </c>
      <c r="AO2077" s="82" t="s">
        <v>8226</v>
      </c>
      <c r="AP2077" s="82">
        <v>7.63</v>
      </c>
      <c r="AQ2077" s="83">
        <v>45688</v>
      </c>
      <c r="AR2077" s="83">
        <v>45869</v>
      </c>
      <c r="AS2077" s="82">
        <v>3870</v>
      </c>
      <c r="AT2077" s="82" t="s">
        <v>8231</v>
      </c>
      <c r="AU2077" s="83">
        <v>45777</v>
      </c>
      <c r="AV2077" s="82" t="s">
        <v>8218</v>
      </c>
      <c r="AW2077" s="82">
        <v>100</v>
      </c>
      <c r="AX2077" s="83"/>
      <c r="AY2077" s="82" t="s">
        <v>4963</v>
      </c>
      <c r="AZ2077" s="82">
        <v>1</v>
      </c>
      <c r="BA2077" s="82" t="s">
        <v>8232</v>
      </c>
      <c r="BB2077" s="82" t="s">
        <v>8232</v>
      </c>
      <c r="BC2077" s="87">
        <v>6.7309999999999995E-2</v>
      </c>
      <c r="BD2077" s="87">
        <v>6.7500000000000004E-2</v>
      </c>
      <c r="BE2077" s="87">
        <v>106.7829</v>
      </c>
      <c r="BF2077" s="87">
        <v>106.63379999999999</v>
      </c>
      <c r="BG2077" s="82" t="s">
        <v>4888</v>
      </c>
      <c r="BH2077" s="82" t="s">
        <v>9006</v>
      </c>
      <c r="BI2077" s="82">
        <v>7.2614200000000002</v>
      </c>
      <c r="BJ2077" s="82">
        <v>7.2582800000000001</v>
      </c>
      <c r="BK2077" s="82">
        <v>7.2598500000000001</v>
      </c>
      <c r="BL2077" s="86">
        <v>162955641.66999999</v>
      </c>
      <c r="BM2077" s="82">
        <v>3.4138000000000002</v>
      </c>
      <c r="BN2077" s="82" t="s">
        <v>8226</v>
      </c>
      <c r="BO2077" s="82">
        <v>7.5045200000000003</v>
      </c>
      <c r="BP2077" s="88"/>
      <c r="BQ2077" s="88"/>
      <c r="BR2077" s="88"/>
      <c r="BS2077" s="82"/>
      <c r="BT2077" s="85">
        <v>6.8540000000000004E-2</v>
      </c>
    </row>
    <row r="2078" spans="1:72" hidden="1">
      <c r="A2078" s="82" t="s">
        <v>5189</v>
      </c>
      <c r="B2078" s="82" t="s">
        <v>5190</v>
      </c>
      <c r="C2078" s="82" t="s">
        <v>9385</v>
      </c>
      <c r="D2078" s="82" t="s">
        <v>9386</v>
      </c>
      <c r="E2078" s="82" t="s">
        <v>8353</v>
      </c>
      <c r="F2078" s="82" t="s">
        <v>8237</v>
      </c>
      <c r="G2078" s="83">
        <v>47814</v>
      </c>
      <c r="H2078" s="84">
        <v>350000</v>
      </c>
      <c r="I2078" s="85">
        <v>6.5369999999999998E-2</v>
      </c>
      <c r="J2078" s="82">
        <v>103.0026</v>
      </c>
      <c r="K2078" s="86">
        <v>1076502.78</v>
      </c>
      <c r="L2078" s="82" t="s">
        <v>8228</v>
      </c>
      <c r="M2078" s="82" t="s">
        <v>8229</v>
      </c>
      <c r="N2078" s="82" t="s">
        <v>8228</v>
      </c>
      <c r="O2078" s="82" t="s">
        <v>8229</v>
      </c>
      <c r="P2078" s="82" t="s">
        <v>8226</v>
      </c>
      <c r="Q2078" s="86">
        <v>35000000</v>
      </c>
      <c r="R2078" s="82">
        <v>5.5</v>
      </c>
      <c r="S2078" s="86">
        <v>35000000</v>
      </c>
      <c r="T2078" s="83">
        <v>45777</v>
      </c>
      <c r="U2078" s="82">
        <v>227</v>
      </c>
      <c r="V2078" s="82">
        <v>170402</v>
      </c>
      <c r="W2078" s="82" t="s">
        <v>4961</v>
      </c>
      <c r="X2078" s="82">
        <v>99.083399999999997</v>
      </c>
      <c r="Y2078" s="86">
        <v>34679190</v>
      </c>
      <c r="Z2078" s="86"/>
      <c r="AA2078" s="82">
        <v>103.00369999999999</v>
      </c>
      <c r="AB2078" s="86">
        <v>0</v>
      </c>
      <c r="AC2078" s="86">
        <v>36050910</v>
      </c>
      <c r="AD2078" s="86">
        <v>36050910</v>
      </c>
      <c r="AE2078" s="86">
        <v>0</v>
      </c>
      <c r="AF2078" s="86">
        <v>1371720</v>
      </c>
      <c r="AG2078" s="86">
        <v>1372105</v>
      </c>
      <c r="AH2078" s="86">
        <v>-385</v>
      </c>
      <c r="AI2078" s="86"/>
      <c r="AJ2078" s="86">
        <v>4773473136.2399998</v>
      </c>
      <c r="AK2078" s="82">
        <v>0.75519999999999998</v>
      </c>
      <c r="AL2078" s="82" t="s">
        <v>9387</v>
      </c>
      <c r="AM2078" s="82" t="s">
        <v>8216</v>
      </c>
      <c r="AN2078" s="82">
        <v>8151</v>
      </c>
      <c r="AO2078" s="82" t="s">
        <v>8226</v>
      </c>
      <c r="AP2078" s="82">
        <v>7.19</v>
      </c>
      <c r="AQ2078" s="83">
        <v>45623</v>
      </c>
      <c r="AR2078" s="83">
        <v>45804</v>
      </c>
      <c r="AS2078" s="82">
        <v>2007</v>
      </c>
      <c r="AT2078" s="82" t="s">
        <v>8231</v>
      </c>
      <c r="AU2078" s="83">
        <v>45777</v>
      </c>
      <c r="AV2078" s="82" t="s">
        <v>8218</v>
      </c>
      <c r="AW2078" s="82">
        <v>100</v>
      </c>
      <c r="AX2078" s="83"/>
      <c r="AY2078" s="82" t="s">
        <v>4963</v>
      </c>
      <c r="AZ2078" s="82">
        <v>1</v>
      </c>
      <c r="BA2078" s="82" t="s">
        <v>8232</v>
      </c>
      <c r="BB2078" s="82" t="s">
        <v>8232</v>
      </c>
      <c r="BC2078" s="87">
        <v>6.5339999999999995E-2</v>
      </c>
      <c r="BD2078" s="87">
        <v>6.54E-2</v>
      </c>
      <c r="BE2078" s="87">
        <v>103.01739999999999</v>
      </c>
      <c r="BF2078" s="87">
        <v>102.98779999999999</v>
      </c>
      <c r="BG2078" s="82" t="s">
        <v>4888</v>
      </c>
      <c r="BH2078" s="82" t="s">
        <v>9006</v>
      </c>
      <c r="BI2078" s="82">
        <v>4.42408</v>
      </c>
      <c r="BJ2078" s="82">
        <v>4.4237700000000002</v>
      </c>
      <c r="BK2078" s="82">
        <v>4.4239300000000004</v>
      </c>
      <c r="BL2078" s="86">
        <v>37127412.780000001</v>
      </c>
      <c r="BM2078" s="82">
        <v>0.77780000000000005</v>
      </c>
      <c r="BN2078" s="82" t="s">
        <v>8226</v>
      </c>
      <c r="BO2078" s="82">
        <v>4.5685200000000004</v>
      </c>
      <c r="BP2078" s="88"/>
      <c r="BQ2078" s="88"/>
      <c r="BR2078" s="88"/>
      <c r="BS2078" s="82"/>
      <c r="BT2078" s="85">
        <v>6.6439999999999999E-2</v>
      </c>
    </row>
    <row r="2079" spans="1:72" hidden="1">
      <c r="A2079" s="82" t="s">
        <v>5189</v>
      </c>
      <c r="B2079" s="82" t="s">
        <v>5190</v>
      </c>
      <c r="C2079" s="82" t="s">
        <v>21841</v>
      </c>
      <c r="D2079" s="82" t="s">
        <v>21842</v>
      </c>
      <c r="E2079" s="82" t="s">
        <v>4965</v>
      </c>
      <c r="F2079" s="82" t="s">
        <v>4966</v>
      </c>
      <c r="G2079" s="83">
        <v>45779</v>
      </c>
      <c r="H2079" s="84">
        <v>1642654.1270000001</v>
      </c>
      <c r="I2079" s="85"/>
      <c r="J2079" s="82">
        <v>99.98357</v>
      </c>
      <c r="K2079" s="86">
        <v>0</v>
      </c>
      <c r="L2079" s="82"/>
      <c r="M2079" s="82"/>
      <c r="N2079" s="82"/>
      <c r="O2079" s="82"/>
      <c r="P2079" s="82" t="s">
        <v>4967</v>
      </c>
      <c r="Q2079" s="86">
        <v>164265412.69999999</v>
      </c>
      <c r="R2079" s="82">
        <v>0.01</v>
      </c>
      <c r="S2079" s="86">
        <v>164265412.69999999</v>
      </c>
      <c r="T2079" s="83">
        <v>45777</v>
      </c>
      <c r="U2079" s="82">
        <v>247</v>
      </c>
      <c r="V2079" s="82">
        <v>178347</v>
      </c>
      <c r="W2079" s="82" t="s">
        <v>4961</v>
      </c>
      <c r="X2079" s="82">
        <v>99.967100000000002</v>
      </c>
      <c r="Y2079" s="86">
        <v>164211444.90000001</v>
      </c>
      <c r="Z2079" s="86">
        <v>164238428.81999999</v>
      </c>
      <c r="AA2079" s="82"/>
      <c r="AB2079" s="86"/>
      <c r="AC2079" s="86">
        <v>164238428.81999999</v>
      </c>
      <c r="AD2079" s="86">
        <v>164238428.81999999</v>
      </c>
      <c r="AE2079" s="86">
        <v>26983.919999999998</v>
      </c>
      <c r="AF2079" s="86">
        <v>0</v>
      </c>
      <c r="AG2079" s="86"/>
      <c r="AH2079" s="86">
        <v>0</v>
      </c>
      <c r="AI2079" s="86"/>
      <c r="AJ2079" s="86">
        <v>4773473136.2399998</v>
      </c>
      <c r="AK2079" s="82">
        <v>3.4405999999999999</v>
      </c>
      <c r="AL2079" s="82" t="s">
        <v>21843</v>
      </c>
      <c r="AM2079" s="82" t="s">
        <v>4968</v>
      </c>
      <c r="AN2079" s="82">
        <v>73640</v>
      </c>
      <c r="AO2079" s="82" t="s">
        <v>4967</v>
      </c>
      <c r="AP2079" s="82"/>
      <c r="AQ2079" s="83"/>
      <c r="AR2079" s="83"/>
      <c r="AS2079" s="82">
        <v>2</v>
      </c>
      <c r="AT2079" s="82"/>
      <c r="AU2079" s="83">
        <v>45777</v>
      </c>
      <c r="AV2079" s="82" t="s">
        <v>4968</v>
      </c>
      <c r="AW2079" s="82">
        <v>100</v>
      </c>
      <c r="AX2079" s="83"/>
      <c r="AY2079" s="82" t="s">
        <v>4969</v>
      </c>
      <c r="AZ2079" s="82">
        <v>1</v>
      </c>
      <c r="BA2079" s="82"/>
      <c r="BB2079" s="82"/>
      <c r="BC2079" s="87"/>
      <c r="BD2079" s="87"/>
      <c r="BE2079" s="87"/>
      <c r="BF2079" s="87"/>
      <c r="BG2079" s="82" t="s">
        <v>4888</v>
      </c>
      <c r="BH2079" s="82" t="s">
        <v>9006</v>
      </c>
      <c r="BI2079" s="82"/>
      <c r="BJ2079" s="82"/>
      <c r="BK2079" s="82"/>
      <c r="BL2079" s="86">
        <v>164238428.81999999</v>
      </c>
      <c r="BM2079" s="82">
        <v>3.4405999999999999</v>
      </c>
      <c r="BN2079" s="82" t="s">
        <v>4967</v>
      </c>
      <c r="BO2079" s="82"/>
      <c r="BP2079" s="88"/>
      <c r="BQ2079" s="88"/>
      <c r="BR2079" s="88"/>
      <c r="BS2079" s="82"/>
      <c r="BT2079" s="85"/>
    </row>
    <row r="2080" spans="1:72" hidden="1">
      <c r="A2080" s="82" t="s">
        <v>5189</v>
      </c>
      <c r="B2080" s="82" t="s">
        <v>5190</v>
      </c>
      <c r="C2080" s="82"/>
      <c r="D2080" s="82"/>
      <c r="E2080" s="82"/>
      <c r="F2080" s="82" t="s">
        <v>4970</v>
      </c>
      <c r="G2080" s="83"/>
      <c r="H2080" s="84"/>
      <c r="I2080" s="85"/>
      <c r="J2080" s="82"/>
      <c r="K2080" s="86"/>
      <c r="L2080" s="82"/>
      <c r="M2080" s="82"/>
      <c r="N2080" s="82"/>
      <c r="O2080" s="82"/>
      <c r="P2080" s="82" t="s">
        <v>4971</v>
      </c>
      <c r="Q2080" s="86"/>
      <c r="R2080" s="82">
        <v>0</v>
      </c>
      <c r="S2080" s="86"/>
      <c r="T2080" s="83">
        <v>45777</v>
      </c>
      <c r="U2080" s="82"/>
      <c r="V2080" s="82"/>
      <c r="W2080" s="82"/>
      <c r="X2080" s="82"/>
      <c r="Y2080" s="86"/>
      <c r="Z2080" s="86"/>
      <c r="AA2080" s="82"/>
      <c r="AB2080" s="86"/>
      <c r="AC2080" s="86">
        <v>22644651.949999999</v>
      </c>
      <c r="AD2080" s="86">
        <v>22644651.949999999</v>
      </c>
      <c r="AE2080" s="86"/>
      <c r="AF2080" s="86"/>
      <c r="AG2080" s="86"/>
      <c r="AH2080" s="86">
        <v>0</v>
      </c>
      <c r="AI2080" s="86"/>
      <c r="AJ2080" s="86"/>
      <c r="AK2080" s="82">
        <v>0.47420000000000001</v>
      </c>
      <c r="AL2080" s="82"/>
      <c r="AM2080" s="82"/>
      <c r="AN2080" s="82"/>
      <c r="AO2080" s="82" t="s">
        <v>4971</v>
      </c>
      <c r="AP2080" s="82"/>
      <c r="AQ2080" s="83"/>
      <c r="AR2080" s="83"/>
      <c r="AS2080" s="82"/>
      <c r="AT2080" s="82"/>
      <c r="AU2080" s="83"/>
      <c r="AV2080" s="82"/>
      <c r="AW2080" s="82"/>
      <c r="AX2080" s="83"/>
      <c r="AY2080" s="82" t="s">
        <v>4963</v>
      </c>
      <c r="AZ2080" s="82">
        <v>1</v>
      </c>
      <c r="BA2080" s="82"/>
      <c r="BB2080" s="82"/>
      <c r="BC2080" s="87"/>
      <c r="BD2080" s="87"/>
      <c r="BE2080" s="87"/>
      <c r="BF2080" s="87"/>
      <c r="BG2080" s="82" t="s">
        <v>4888</v>
      </c>
      <c r="BH2080" s="82" t="s">
        <v>9006</v>
      </c>
      <c r="BI2080" s="82"/>
      <c r="BJ2080" s="82"/>
      <c r="BK2080" s="82"/>
      <c r="BL2080" s="86">
        <v>-7615743.1200000001</v>
      </c>
      <c r="BM2080" s="82">
        <v>-0.15970000000000001</v>
      </c>
      <c r="BN2080" s="82" t="s">
        <v>4971</v>
      </c>
      <c r="BO2080" s="82"/>
      <c r="BP2080" s="88"/>
      <c r="BQ2080" s="88"/>
      <c r="BR2080" s="88"/>
      <c r="BS2080" s="82"/>
      <c r="BT2080" s="85"/>
    </row>
    <row r="2081" spans="1:72" hidden="1">
      <c r="A2081" s="82" t="s">
        <v>9009</v>
      </c>
      <c r="B2081" s="82" t="s">
        <v>9010</v>
      </c>
      <c r="C2081" s="82" t="s">
        <v>20919</v>
      </c>
      <c r="D2081" s="82" t="s">
        <v>20920</v>
      </c>
      <c r="E2081" s="82" t="s">
        <v>8371</v>
      </c>
      <c r="F2081" s="82" t="s">
        <v>8270</v>
      </c>
      <c r="G2081" s="83">
        <v>45779</v>
      </c>
      <c r="H2081" s="84">
        <v>0</v>
      </c>
      <c r="I2081" s="85"/>
      <c r="J2081" s="82">
        <v>0</v>
      </c>
      <c r="K2081" s="86">
        <v>0</v>
      </c>
      <c r="L2081" s="82"/>
      <c r="M2081" s="82"/>
      <c r="N2081" s="82"/>
      <c r="O2081" s="82"/>
      <c r="P2081" s="82"/>
      <c r="Q2081" s="86"/>
      <c r="R2081" s="82"/>
      <c r="S2081" s="86"/>
      <c r="T2081" s="83">
        <v>45777</v>
      </c>
      <c r="U2081" s="82">
        <v>209</v>
      </c>
      <c r="V2081" s="82">
        <v>179994</v>
      </c>
      <c r="W2081" s="82" t="s">
        <v>4961</v>
      </c>
      <c r="X2081" s="82"/>
      <c r="Y2081" s="86"/>
      <c r="Z2081" s="86"/>
      <c r="AA2081" s="82"/>
      <c r="AB2081" s="86"/>
      <c r="AC2081" s="86"/>
      <c r="AD2081" s="86"/>
      <c r="AE2081" s="86"/>
      <c r="AF2081" s="86">
        <v>0</v>
      </c>
      <c r="AG2081" s="86">
        <v>23705</v>
      </c>
      <c r="AH2081" s="86">
        <v>-23705</v>
      </c>
      <c r="AI2081" s="86">
        <v>31705</v>
      </c>
      <c r="AJ2081" s="86"/>
      <c r="AK2081" s="82"/>
      <c r="AL2081" s="82"/>
      <c r="AM2081" s="82"/>
      <c r="AN2081" s="82"/>
      <c r="AO2081" s="82"/>
      <c r="AP2081" s="82"/>
      <c r="AQ2081" s="83"/>
      <c r="AR2081" s="83"/>
      <c r="AS2081" s="82"/>
      <c r="AT2081" s="82"/>
      <c r="AU2081" s="83"/>
      <c r="AV2081" s="82"/>
      <c r="AW2081" s="82"/>
      <c r="AX2081" s="83"/>
      <c r="AY2081" s="82"/>
      <c r="AZ2081" s="82"/>
      <c r="BA2081" s="82"/>
      <c r="BB2081" s="82"/>
      <c r="BC2081" s="87"/>
      <c r="BD2081" s="87"/>
      <c r="BE2081" s="87"/>
      <c r="BF2081" s="87"/>
      <c r="BG2081" s="82" t="s">
        <v>8221</v>
      </c>
      <c r="BH2081" s="82" t="s">
        <v>9011</v>
      </c>
      <c r="BI2081" s="82"/>
      <c r="BJ2081" s="82"/>
      <c r="BK2081" s="82"/>
      <c r="BL2081" s="86"/>
      <c r="BM2081" s="82"/>
      <c r="BN2081" s="82"/>
      <c r="BO2081" s="82"/>
      <c r="BP2081" s="88"/>
      <c r="BQ2081" s="88">
        <v>35000000000</v>
      </c>
      <c r="BR2081" s="88">
        <v>0</v>
      </c>
      <c r="BS2081" s="82" t="s">
        <v>8223</v>
      </c>
      <c r="BT2081" s="85"/>
    </row>
    <row r="2082" spans="1:72" hidden="1">
      <c r="A2082" s="82" t="s">
        <v>9009</v>
      </c>
      <c r="B2082" s="82" t="s">
        <v>9010</v>
      </c>
      <c r="C2082" s="82" t="s">
        <v>21292</v>
      </c>
      <c r="D2082" s="82" t="s">
        <v>21293</v>
      </c>
      <c r="E2082" s="82" t="s">
        <v>8371</v>
      </c>
      <c r="F2082" s="82" t="s">
        <v>8270</v>
      </c>
      <c r="G2082" s="83">
        <v>45793</v>
      </c>
      <c r="H2082" s="84">
        <v>12500000</v>
      </c>
      <c r="I2082" s="85">
        <v>6.5000000000000002E-2</v>
      </c>
      <c r="J2082" s="82">
        <v>99.733599999999996</v>
      </c>
      <c r="K2082" s="86">
        <v>0</v>
      </c>
      <c r="L2082" s="82" t="s">
        <v>8271</v>
      </c>
      <c r="M2082" s="82" t="s">
        <v>633</v>
      </c>
      <c r="N2082" s="82" t="s">
        <v>8214</v>
      </c>
      <c r="O2082" s="82" t="s">
        <v>633</v>
      </c>
      <c r="P2082" s="82" t="s">
        <v>4960</v>
      </c>
      <c r="Q2082" s="86">
        <v>1250000000</v>
      </c>
      <c r="R2082" s="82">
        <v>0.04</v>
      </c>
      <c r="S2082" s="86">
        <v>1250000000</v>
      </c>
      <c r="T2082" s="83">
        <v>45777</v>
      </c>
      <c r="U2082" s="82">
        <v>209</v>
      </c>
      <c r="V2082" s="82">
        <v>180596</v>
      </c>
      <c r="W2082" s="82" t="s">
        <v>4961</v>
      </c>
      <c r="X2082" s="82">
        <v>98.327799999999996</v>
      </c>
      <c r="Y2082" s="86">
        <v>1229097867.6500001</v>
      </c>
      <c r="Z2082" s="86">
        <v>1246219637.5</v>
      </c>
      <c r="AA2082" s="82">
        <v>99.715900000000005</v>
      </c>
      <c r="AB2082" s="86">
        <v>0.02</v>
      </c>
      <c r="AC2082" s="86">
        <v>1246670000</v>
      </c>
      <c r="AD2082" s="86">
        <v>1246670000</v>
      </c>
      <c r="AE2082" s="86">
        <v>17121769.850000001</v>
      </c>
      <c r="AF2082" s="86">
        <v>450362.5</v>
      </c>
      <c r="AG2082" s="86">
        <v>481137.5</v>
      </c>
      <c r="AH2082" s="86">
        <v>-30775</v>
      </c>
      <c r="AI2082" s="86"/>
      <c r="AJ2082" s="86">
        <v>110407959898.56</v>
      </c>
      <c r="AK2082" s="82">
        <v>1.1291</v>
      </c>
      <c r="AL2082" s="82" t="s">
        <v>21294</v>
      </c>
      <c r="AM2082" s="82" t="s">
        <v>8216</v>
      </c>
      <c r="AN2082" s="82">
        <v>6155</v>
      </c>
      <c r="AO2082" s="82" t="s">
        <v>4962</v>
      </c>
      <c r="AP2082" s="82"/>
      <c r="AQ2082" s="83"/>
      <c r="AR2082" s="83"/>
      <c r="AS2082" s="82">
        <v>16</v>
      </c>
      <c r="AT2082" s="82"/>
      <c r="AU2082" s="83">
        <v>45777</v>
      </c>
      <c r="AV2082" s="82" t="s">
        <v>4968</v>
      </c>
      <c r="AW2082" s="82">
        <v>100</v>
      </c>
      <c r="AX2082" s="83"/>
      <c r="AY2082" s="82" t="s">
        <v>4969</v>
      </c>
      <c r="AZ2082" s="82">
        <v>1</v>
      </c>
      <c r="BA2082" s="82" t="s">
        <v>8272</v>
      </c>
      <c r="BB2082" s="82" t="s">
        <v>8276</v>
      </c>
      <c r="BC2082" s="87">
        <v>6.5000000000000002E-2</v>
      </c>
      <c r="BD2082" s="87">
        <v>6.5000000000000002E-2</v>
      </c>
      <c r="BE2082" s="87">
        <v>99.733599999999996</v>
      </c>
      <c r="BF2082" s="87">
        <v>99.733599999999996</v>
      </c>
      <c r="BG2082" s="82" t="s">
        <v>8221</v>
      </c>
      <c r="BH2082" s="82" t="s">
        <v>9011</v>
      </c>
      <c r="BI2082" s="82"/>
      <c r="BJ2082" s="82"/>
      <c r="BK2082" s="82"/>
      <c r="BL2082" s="86">
        <v>1246670000</v>
      </c>
      <c r="BM2082" s="82">
        <v>1.1291</v>
      </c>
      <c r="BN2082" s="82" t="s">
        <v>4964</v>
      </c>
      <c r="BO2082" s="82"/>
      <c r="BP2082" s="88"/>
      <c r="BQ2082" s="88">
        <v>19500000000</v>
      </c>
      <c r="BR2082" s="88">
        <v>6.41</v>
      </c>
      <c r="BS2082" s="82" t="s">
        <v>8223</v>
      </c>
      <c r="BT2082" s="85"/>
    </row>
    <row r="2083" spans="1:72" hidden="1">
      <c r="A2083" s="82" t="s">
        <v>9009</v>
      </c>
      <c r="B2083" s="82" t="s">
        <v>9010</v>
      </c>
      <c r="C2083" s="82" t="s">
        <v>21240</v>
      </c>
      <c r="D2083" s="82" t="s">
        <v>21241</v>
      </c>
      <c r="E2083" s="82" t="s">
        <v>4972</v>
      </c>
      <c r="F2083" s="82" t="s">
        <v>8270</v>
      </c>
      <c r="G2083" s="83">
        <v>45817</v>
      </c>
      <c r="H2083" s="84">
        <v>5000000</v>
      </c>
      <c r="I2083" s="85">
        <v>6.5000000000000002E-2</v>
      </c>
      <c r="J2083" s="82">
        <v>99.310299999999998</v>
      </c>
      <c r="K2083" s="86">
        <v>0</v>
      </c>
      <c r="L2083" s="82" t="s">
        <v>8271</v>
      </c>
      <c r="M2083" s="82" t="s">
        <v>8357</v>
      </c>
      <c r="N2083" s="82" t="s">
        <v>8214</v>
      </c>
      <c r="O2083" s="82" t="s">
        <v>8357</v>
      </c>
      <c r="P2083" s="82" t="s">
        <v>4973</v>
      </c>
      <c r="Q2083" s="86">
        <v>500000000</v>
      </c>
      <c r="R2083" s="82">
        <v>0.11</v>
      </c>
      <c r="S2083" s="86">
        <v>500000000</v>
      </c>
      <c r="T2083" s="83">
        <v>45777</v>
      </c>
      <c r="U2083" s="82">
        <v>209</v>
      </c>
      <c r="V2083" s="82">
        <v>180242</v>
      </c>
      <c r="W2083" s="82" t="s">
        <v>4961</v>
      </c>
      <c r="X2083" s="82">
        <v>98.316900000000004</v>
      </c>
      <c r="Y2083" s="86">
        <v>491584500</v>
      </c>
      <c r="Z2083" s="86">
        <v>495997505</v>
      </c>
      <c r="AA2083" s="82">
        <v>99.295500000000004</v>
      </c>
      <c r="AB2083" s="86">
        <v>0.01</v>
      </c>
      <c r="AC2083" s="86">
        <v>496551500</v>
      </c>
      <c r="AD2083" s="86">
        <v>496551500</v>
      </c>
      <c r="AE2083" s="86">
        <v>4413005</v>
      </c>
      <c r="AF2083" s="86">
        <v>553995</v>
      </c>
      <c r="AG2083" s="86">
        <v>582620</v>
      </c>
      <c r="AH2083" s="86">
        <v>-28625</v>
      </c>
      <c r="AI2083" s="86"/>
      <c r="AJ2083" s="86">
        <v>110407959898.56</v>
      </c>
      <c r="AK2083" s="82">
        <v>0.44969999999999999</v>
      </c>
      <c r="AL2083" s="82" t="s">
        <v>21242</v>
      </c>
      <c r="AM2083" s="82" t="s">
        <v>8216</v>
      </c>
      <c r="AN2083" s="82">
        <v>6194</v>
      </c>
      <c r="AO2083" s="82" t="s">
        <v>4962</v>
      </c>
      <c r="AP2083" s="82"/>
      <c r="AQ2083" s="83"/>
      <c r="AR2083" s="83"/>
      <c r="AS2083" s="82">
        <v>40</v>
      </c>
      <c r="AT2083" s="82"/>
      <c r="AU2083" s="83">
        <v>45777</v>
      </c>
      <c r="AV2083" s="82" t="s">
        <v>4968</v>
      </c>
      <c r="AW2083" s="82">
        <v>100</v>
      </c>
      <c r="AX2083" s="83"/>
      <c r="AY2083" s="82" t="s">
        <v>4969</v>
      </c>
      <c r="AZ2083" s="82">
        <v>1</v>
      </c>
      <c r="BA2083" s="82" t="s">
        <v>8358</v>
      </c>
      <c r="BB2083" s="82" t="s">
        <v>8358</v>
      </c>
      <c r="BC2083" s="87">
        <v>6.5000000000000002E-2</v>
      </c>
      <c r="BD2083" s="87">
        <v>6.5000000000000002E-2</v>
      </c>
      <c r="BE2083" s="87">
        <v>99.310299999999998</v>
      </c>
      <c r="BF2083" s="87">
        <v>99.310299999999998</v>
      </c>
      <c r="BG2083" s="82" t="s">
        <v>8221</v>
      </c>
      <c r="BH2083" s="82" t="s">
        <v>9011</v>
      </c>
      <c r="BI2083" s="82"/>
      <c r="BJ2083" s="82"/>
      <c r="BK2083" s="82"/>
      <c r="BL2083" s="86">
        <v>496551500</v>
      </c>
      <c r="BM2083" s="82">
        <v>0.44969999999999999</v>
      </c>
      <c r="BN2083" s="82" t="s">
        <v>4964</v>
      </c>
      <c r="BO2083" s="82"/>
      <c r="BP2083" s="88"/>
      <c r="BQ2083" s="88">
        <v>46500000000</v>
      </c>
      <c r="BR2083" s="88">
        <v>1.075</v>
      </c>
      <c r="BS2083" s="82" t="s">
        <v>8223</v>
      </c>
      <c r="BT2083" s="85"/>
    </row>
    <row r="2084" spans="1:72" hidden="1">
      <c r="A2084" s="82" t="s">
        <v>9009</v>
      </c>
      <c r="B2084" s="82" t="s">
        <v>9010</v>
      </c>
      <c r="C2084" s="82" t="s">
        <v>20510</v>
      </c>
      <c r="D2084" s="82" t="s">
        <v>20511</v>
      </c>
      <c r="E2084" s="82" t="s">
        <v>4972</v>
      </c>
      <c r="F2084" s="82" t="s">
        <v>8270</v>
      </c>
      <c r="G2084" s="83">
        <v>45792</v>
      </c>
      <c r="H2084" s="84">
        <v>5000000</v>
      </c>
      <c r="I2084" s="85">
        <v>6.5000000000000002E-2</v>
      </c>
      <c r="J2084" s="82">
        <v>99.751300000000001</v>
      </c>
      <c r="K2084" s="86">
        <v>0</v>
      </c>
      <c r="L2084" s="82" t="s">
        <v>8271</v>
      </c>
      <c r="M2084" s="82" t="s">
        <v>8357</v>
      </c>
      <c r="N2084" s="82" t="s">
        <v>8214</v>
      </c>
      <c r="O2084" s="82" t="s">
        <v>8357</v>
      </c>
      <c r="P2084" s="82" t="s">
        <v>4973</v>
      </c>
      <c r="Q2084" s="86">
        <v>500000000</v>
      </c>
      <c r="R2084" s="82">
        <v>0.04</v>
      </c>
      <c r="S2084" s="86">
        <v>500000000</v>
      </c>
      <c r="T2084" s="83">
        <v>45777</v>
      </c>
      <c r="U2084" s="82">
        <v>209</v>
      </c>
      <c r="V2084" s="82">
        <v>177416</v>
      </c>
      <c r="W2084" s="82" t="s">
        <v>4961</v>
      </c>
      <c r="X2084" s="82">
        <v>98.233699999999999</v>
      </c>
      <c r="Y2084" s="86">
        <v>491168300</v>
      </c>
      <c r="Z2084" s="86">
        <v>498604355</v>
      </c>
      <c r="AA2084" s="82">
        <v>99.734999999999999</v>
      </c>
      <c r="AB2084" s="86">
        <v>0.02</v>
      </c>
      <c r="AC2084" s="86">
        <v>498756500</v>
      </c>
      <c r="AD2084" s="86">
        <v>498756500</v>
      </c>
      <c r="AE2084" s="86">
        <v>7436055</v>
      </c>
      <c r="AF2084" s="86">
        <v>152145</v>
      </c>
      <c r="AG2084" s="86">
        <v>170335</v>
      </c>
      <c r="AH2084" s="86">
        <v>-18190</v>
      </c>
      <c r="AI2084" s="86"/>
      <c r="AJ2084" s="86">
        <v>110407959898.56</v>
      </c>
      <c r="AK2084" s="82">
        <v>0.45169999999999999</v>
      </c>
      <c r="AL2084" s="82" t="s">
        <v>20512</v>
      </c>
      <c r="AM2084" s="82" t="s">
        <v>8216</v>
      </c>
      <c r="AN2084" s="82">
        <v>6194</v>
      </c>
      <c r="AO2084" s="82" t="s">
        <v>4962</v>
      </c>
      <c r="AP2084" s="82"/>
      <c r="AQ2084" s="83"/>
      <c r="AR2084" s="83"/>
      <c r="AS2084" s="82">
        <v>15</v>
      </c>
      <c r="AT2084" s="82"/>
      <c r="AU2084" s="83">
        <v>45777</v>
      </c>
      <c r="AV2084" s="82" t="s">
        <v>4968</v>
      </c>
      <c r="AW2084" s="82">
        <v>100</v>
      </c>
      <c r="AX2084" s="83"/>
      <c r="AY2084" s="82" t="s">
        <v>4969</v>
      </c>
      <c r="AZ2084" s="82">
        <v>1</v>
      </c>
      <c r="BA2084" s="82" t="s">
        <v>8358</v>
      </c>
      <c r="BB2084" s="82" t="s">
        <v>8358</v>
      </c>
      <c r="BC2084" s="87">
        <v>6.5000000000000002E-2</v>
      </c>
      <c r="BD2084" s="87">
        <v>6.5000000000000002E-2</v>
      </c>
      <c r="BE2084" s="87">
        <v>99.751300000000001</v>
      </c>
      <c r="BF2084" s="87">
        <v>99.751300000000001</v>
      </c>
      <c r="BG2084" s="82" t="s">
        <v>8221</v>
      </c>
      <c r="BH2084" s="82" t="s">
        <v>9011</v>
      </c>
      <c r="BI2084" s="82"/>
      <c r="BJ2084" s="82"/>
      <c r="BK2084" s="82"/>
      <c r="BL2084" s="86">
        <v>498756500</v>
      </c>
      <c r="BM2084" s="82">
        <v>0.45169999999999999</v>
      </c>
      <c r="BN2084" s="82" t="s">
        <v>4964</v>
      </c>
      <c r="BO2084" s="82"/>
      <c r="BP2084" s="88"/>
      <c r="BQ2084" s="88">
        <v>33400000000</v>
      </c>
      <c r="BR2084" s="88">
        <v>1.4970000000000001</v>
      </c>
      <c r="BS2084" s="82" t="s">
        <v>8223</v>
      </c>
      <c r="BT2084" s="85"/>
    </row>
    <row r="2085" spans="1:72" hidden="1">
      <c r="A2085" s="82" t="s">
        <v>9009</v>
      </c>
      <c r="B2085" s="82" t="s">
        <v>9010</v>
      </c>
      <c r="C2085" s="82" t="s">
        <v>21295</v>
      </c>
      <c r="D2085" s="82" t="s">
        <v>21296</v>
      </c>
      <c r="E2085" s="82" t="s">
        <v>4972</v>
      </c>
      <c r="F2085" s="82" t="s">
        <v>8270</v>
      </c>
      <c r="G2085" s="83">
        <v>45800</v>
      </c>
      <c r="H2085" s="84">
        <v>15000000</v>
      </c>
      <c r="I2085" s="85">
        <v>6.4990000000000006E-2</v>
      </c>
      <c r="J2085" s="82">
        <v>99.609800000000007</v>
      </c>
      <c r="K2085" s="86">
        <v>0</v>
      </c>
      <c r="L2085" s="82" t="s">
        <v>8271</v>
      </c>
      <c r="M2085" s="82" t="s">
        <v>8357</v>
      </c>
      <c r="N2085" s="82" t="s">
        <v>8214</v>
      </c>
      <c r="O2085" s="82" t="s">
        <v>8357</v>
      </c>
      <c r="P2085" s="82" t="s">
        <v>4973</v>
      </c>
      <c r="Q2085" s="86">
        <v>1500000000</v>
      </c>
      <c r="R2085" s="82">
        <v>0.06</v>
      </c>
      <c r="S2085" s="86">
        <v>1500000000</v>
      </c>
      <c r="T2085" s="83">
        <v>45777</v>
      </c>
      <c r="U2085" s="82">
        <v>209</v>
      </c>
      <c r="V2085" s="82">
        <v>180772</v>
      </c>
      <c r="W2085" s="82" t="s">
        <v>4961</v>
      </c>
      <c r="X2085" s="82">
        <v>98.181299999999993</v>
      </c>
      <c r="Y2085" s="86">
        <v>1472719500</v>
      </c>
      <c r="Z2085" s="86">
        <v>1493404710</v>
      </c>
      <c r="AA2085" s="82">
        <v>99.593299999999999</v>
      </c>
      <c r="AB2085" s="86">
        <v>0.02</v>
      </c>
      <c r="AC2085" s="86">
        <v>1494147000</v>
      </c>
      <c r="AD2085" s="86">
        <v>1494147000</v>
      </c>
      <c r="AE2085" s="86">
        <v>20685210</v>
      </c>
      <c r="AF2085" s="86">
        <v>742290</v>
      </c>
      <c r="AG2085" s="86">
        <v>794565</v>
      </c>
      <c r="AH2085" s="86">
        <v>-52275</v>
      </c>
      <c r="AI2085" s="86"/>
      <c r="AJ2085" s="86">
        <v>110407959898.56</v>
      </c>
      <c r="AK2085" s="82">
        <v>1.3532999999999999</v>
      </c>
      <c r="AL2085" s="82" t="s">
        <v>21297</v>
      </c>
      <c r="AM2085" s="82" t="s">
        <v>8216</v>
      </c>
      <c r="AN2085" s="82">
        <v>6194</v>
      </c>
      <c r="AO2085" s="82" t="s">
        <v>4962</v>
      </c>
      <c r="AP2085" s="82"/>
      <c r="AQ2085" s="83"/>
      <c r="AR2085" s="83"/>
      <c r="AS2085" s="82">
        <v>23</v>
      </c>
      <c r="AT2085" s="82"/>
      <c r="AU2085" s="83">
        <v>45777</v>
      </c>
      <c r="AV2085" s="82" t="s">
        <v>4968</v>
      </c>
      <c r="AW2085" s="82">
        <v>100</v>
      </c>
      <c r="AX2085" s="83"/>
      <c r="AY2085" s="82" t="s">
        <v>4969</v>
      </c>
      <c r="AZ2085" s="82">
        <v>1</v>
      </c>
      <c r="BA2085" s="82" t="s">
        <v>8358</v>
      </c>
      <c r="BB2085" s="82" t="s">
        <v>8358</v>
      </c>
      <c r="BC2085" s="87">
        <v>6.5000000000000002E-2</v>
      </c>
      <c r="BD2085" s="87">
        <v>6.5000000000000002E-2</v>
      </c>
      <c r="BE2085" s="87">
        <v>99.609800000000007</v>
      </c>
      <c r="BF2085" s="87">
        <v>99.609800000000007</v>
      </c>
      <c r="BG2085" s="82" t="s">
        <v>8221</v>
      </c>
      <c r="BH2085" s="82" t="s">
        <v>9011</v>
      </c>
      <c r="BI2085" s="82"/>
      <c r="BJ2085" s="82"/>
      <c r="BK2085" s="82"/>
      <c r="BL2085" s="86">
        <v>1494147000</v>
      </c>
      <c r="BM2085" s="82">
        <v>1.3532999999999999</v>
      </c>
      <c r="BN2085" s="82" t="s">
        <v>4964</v>
      </c>
      <c r="BO2085" s="82"/>
      <c r="BP2085" s="88"/>
      <c r="BQ2085" s="88">
        <v>20500000000</v>
      </c>
      <c r="BR2085" s="88">
        <v>7.3170000000000002</v>
      </c>
      <c r="BS2085" s="82" t="s">
        <v>8223</v>
      </c>
      <c r="BT2085" s="85"/>
    </row>
    <row r="2086" spans="1:72" hidden="1">
      <c r="A2086" s="82" t="s">
        <v>9009</v>
      </c>
      <c r="B2086" s="82" t="s">
        <v>9010</v>
      </c>
      <c r="C2086" s="82" t="s">
        <v>21638</v>
      </c>
      <c r="D2086" s="82" t="s">
        <v>21639</v>
      </c>
      <c r="E2086" s="82" t="s">
        <v>8212</v>
      </c>
      <c r="F2086" s="82" t="s">
        <v>8270</v>
      </c>
      <c r="G2086" s="83">
        <v>45817</v>
      </c>
      <c r="H2086" s="84">
        <v>10000000</v>
      </c>
      <c r="I2086" s="85">
        <v>6.4799999999999996E-2</v>
      </c>
      <c r="J2086" s="82">
        <v>99.312399999999997</v>
      </c>
      <c r="K2086" s="86">
        <v>0</v>
      </c>
      <c r="L2086" s="82" t="s">
        <v>8271</v>
      </c>
      <c r="M2086" s="82" t="s">
        <v>633</v>
      </c>
      <c r="N2086" s="82" t="s">
        <v>8214</v>
      </c>
      <c r="O2086" s="82" t="s">
        <v>633</v>
      </c>
      <c r="P2086" s="82" t="s">
        <v>4960</v>
      </c>
      <c r="Q2086" s="86">
        <v>1000000000</v>
      </c>
      <c r="R2086" s="82">
        <v>0.11</v>
      </c>
      <c r="S2086" s="86">
        <v>1000000000</v>
      </c>
      <c r="T2086" s="83">
        <v>45777</v>
      </c>
      <c r="U2086" s="82">
        <v>209</v>
      </c>
      <c r="V2086" s="82">
        <v>181327</v>
      </c>
      <c r="W2086" s="82" t="s">
        <v>4961</v>
      </c>
      <c r="X2086" s="82">
        <v>98.145200000000003</v>
      </c>
      <c r="Y2086" s="86">
        <v>981452000</v>
      </c>
      <c r="Z2086" s="86">
        <v>992050860</v>
      </c>
      <c r="AA2086" s="82">
        <v>99.2928</v>
      </c>
      <c r="AB2086" s="86">
        <v>0.02</v>
      </c>
      <c r="AC2086" s="86">
        <v>993124000</v>
      </c>
      <c r="AD2086" s="86">
        <v>993124000</v>
      </c>
      <c r="AE2086" s="86">
        <v>10598860</v>
      </c>
      <c r="AF2086" s="86">
        <v>1073140</v>
      </c>
      <c r="AG2086" s="86">
        <v>1080970</v>
      </c>
      <c r="AH2086" s="86">
        <v>-7830</v>
      </c>
      <c r="AI2086" s="86"/>
      <c r="AJ2086" s="86">
        <v>110407959898.56</v>
      </c>
      <c r="AK2086" s="82">
        <v>0.89949999999999997</v>
      </c>
      <c r="AL2086" s="82" t="s">
        <v>21640</v>
      </c>
      <c r="AM2086" s="82" t="s">
        <v>8216</v>
      </c>
      <c r="AN2086" s="82">
        <v>6884</v>
      </c>
      <c r="AO2086" s="82" t="s">
        <v>4962</v>
      </c>
      <c r="AP2086" s="82"/>
      <c r="AQ2086" s="83"/>
      <c r="AR2086" s="83"/>
      <c r="AS2086" s="82">
        <v>40</v>
      </c>
      <c r="AT2086" s="82"/>
      <c r="AU2086" s="83">
        <v>45777</v>
      </c>
      <c r="AV2086" s="82" t="s">
        <v>4968</v>
      </c>
      <c r="AW2086" s="82">
        <v>100</v>
      </c>
      <c r="AX2086" s="83"/>
      <c r="AY2086" s="82" t="s">
        <v>4969</v>
      </c>
      <c r="AZ2086" s="82">
        <v>1</v>
      </c>
      <c r="BA2086" s="82" t="s">
        <v>8272</v>
      </c>
      <c r="BB2086" s="82" t="s">
        <v>8273</v>
      </c>
      <c r="BC2086" s="87">
        <v>6.4799999999999996E-2</v>
      </c>
      <c r="BD2086" s="87">
        <v>6.4799999999999996E-2</v>
      </c>
      <c r="BE2086" s="87">
        <v>99.312399999999997</v>
      </c>
      <c r="BF2086" s="87">
        <v>99.312399999999997</v>
      </c>
      <c r="BG2086" s="82" t="s">
        <v>8221</v>
      </c>
      <c r="BH2086" s="82" t="s">
        <v>9011</v>
      </c>
      <c r="BI2086" s="82"/>
      <c r="BJ2086" s="82"/>
      <c r="BK2086" s="82"/>
      <c r="BL2086" s="86">
        <v>993124000</v>
      </c>
      <c r="BM2086" s="82">
        <v>0.89949999999999997</v>
      </c>
      <c r="BN2086" s="82" t="s">
        <v>4964</v>
      </c>
      <c r="BO2086" s="82"/>
      <c r="BP2086" s="88"/>
      <c r="BQ2086" s="88">
        <v>39550000000</v>
      </c>
      <c r="BR2086" s="88">
        <v>2.528</v>
      </c>
      <c r="BS2086" s="82" t="s">
        <v>8223</v>
      </c>
      <c r="BT2086" s="85"/>
    </row>
    <row r="2087" spans="1:72" hidden="1">
      <c r="A2087" s="82" t="s">
        <v>9009</v>
      </c>
      <c r="B2087" s="82" t="s">
        <v>9010</v>
      </c>
      <c r="C2087" s="82" t="s">
        <v>21641</v>
      </c>
      <c r="D2087" s="82" t="s">
        <v>21642</v>
      </c>
      <c r="E2087" s="82" t="s">
        <v>8212</v>
      </c>
      <c r="F2087" s="82" t="s">
        <v>8270</v>
      </c>
      <c r="G2087" s="83">
        <v>45819</v>
      </c>
      <c r="H2087" s="84">
        <v>20000000</v>
      </c>
      <c r="I2087" s="85">
        <v>6.4899999999999999E-2</v>
      </c>
      <c r="J2087" s="82">
        <v>99.276300000000006</v>
      </c>
      <c r="K2087" s="86">
        <v>0</v>
      </c>
      <c r="L2087" s="82" t="s">
        <v>8271</v>
      </c>
      <c r="M2087" s="82" t="s">
        <v>633</v>
      </c>
      <c r="N2087" s="82" t="s">
        <v>8214</v>
      </c>
      <c r="O2087" s="82" t="s">
        <v>633</v>
      </c>
      <c r="P2087" s="82" t="s">
        <v>4960</v>
      </c>
      <c r="Q2087" s="86">
        <v>2000000000</v>
      </c>
      <c r="R2087" s="82">
        <v>0.12</v>
      </c>
      <c r="S2087" s="86">
        <v>2000000000</v>
      </c>
      <c r="T2087" s="83">
        <v>45777</v>
      </c>
      <c r="U2087" s="82">
        <v>209</v>
      </c>
      <c r="V2087" s="82">
        <v>181532</v>
      </c>
      <c r="W2087" s="82" t="s">
        <v>4961</v>
      </c>
      <c r="X2087" s="82">
        <v>98.165300000000002</v>
      </c>
      <c r="Y2087" s="86">
        <v>1963306000</v>
      </c>
      <c r="Z2087" s="86">
        <v>1983283840</v>
      </c>
      <c r="AA2087" s="82">
        <v>99.2577</v>
      </c>
      <c r="AB2087" s="86">
        <v>0.02</v>
      </c>
      <c r="AC2087" s="86">
        <v>1985526000</v>
      </c>
      <c r="AD2087" s="86">
        <v>1985526000</v>
      </c>
      <c r="AE2087" s="86">
        <v>19977840</v>
      </c>
      <c r="AF2087" s="86">
        <v>2242160</v>
      </c>
      <c r="AG2087" s="86">
        <v>2277860</v>
      </c>
      <c r="AH2087" s="86">
        <v>-35700</v>
      </c>
      <c r="AI2087" s="86"/>
      <c r="AJ2087" s="86">
        <v>110407959898.56</v>
      </c>
      <c r="AK2087" s="82">
        <v>1.7984</v>
      </c>
      <c r="AL2087" s="82" t="s">
        <v>21643</v>
      </c>
      <c r="AM2087" s="82" t="s">
        <v>8216</v>
      </c>
      <c r="AN2087" s="82">
        <v>6884</v>
      </c>
      <c r="AO2087" s="82" t="s">
        <v>4962</v>
      </c>
      <c r="AP2087" s="82"/>
      <c r="AQ2087" s="83"/>
      <c r="AR2087" s="83"/>
      <c r="AS2087" s="82">
        <v>42</v>
      </c>
      <c r="AT2087" s="82"/>
      <c r="AU2087" s="83">
        <v>45777</v>
      </c>
      <c r="AV2087" s="82" t="s">
        <v>4968</v>
      </c>
      <c r="AW2087" s="82">
        <v>100</v>
      </c>
      <c r="AX2087" s="83"/>
      <c r="AY2087" s="82" t="s">
        <v>4969</v>
      </c>
      <c r="AZ2087" s="82">
        <v>1</v>
      </c>
      <c r="BA2087" s="82" t="s">
        <v>8272</v>
      </c>
      <c r="BB2087" s="82" t="s">
        <v>8273</v>
      </c>
      <c r="BC2087" s="87">
        <v>6.4899999999999999E-2</v>
      </c>
      <c r="BD2087" s="87">
        <v>6.4899999999999999E-2</v>
      </c>
      <c r="BE2087" s="87">
        <v>99.276300000000006</v>
      </c>
      <c r="BF2087" s="87">
        <v>99.276300000000006</v>
      </c>
      <c r="BG2087" s="82" t="s">
        <v>8221</v>
      </c>
      <c r="BH2087" s="82" t="s">
        <v>9011</v>
      </c>
      <c r="BI2087" s="82"/>
      <c r="BJ2087" s="82"/>
      <c r="BK2087" s="82"/>
      <c r="BL2087" s="86">
        <v>1985526000</v>
      </c>
      <c r="BM2087" s="82">
        <v>1.7984</v>
      </c>
      <c r="BN2087" s="82" t="s">
        <v>4964</v>
      </c>
      <c r="BO2087" s="82"/>
      <c r="BP2087" s="88"/>
      <c r="BQ2087" s="88">
        <v>28500000000</v>
      </c>
      <c r="BR2087" s="88">
        <v>7.0170000000000003</v>
      </c>
      <c r="BS2087" s="82" t="s">
        <v>8223</v>
      </c>
      <c r="BT2087" s="85"/>
    </row>
    <row r="2088" spans="1:72" hidden="1">
      <c r="A2088" s="82" t="s">
        <v>9009</v>
      </c>
      <c r="B2088" s="82" t="s">
        <v>9010</v>
      </c>
      <c r="C2088" s="82" t="s">
        <v>21644</v>
      </c>
      <c r="D2088" s="82" t="s">
        <v>21645</v>
      </c>
      <c r="E2088" s="82" t="s">
        <v>8212</v>
      </c>
      <c r="F2088" s="82" t="s">
        <v>8270</v>
      </c>
      <c r="G2088" s="83">
        <v>45825</v>
      </c>
      <c r="H2088" s="84">
        <v>10000000</v>
      </c>
      <c r="I2088" s="85">
        <v>6.4930000000000002E-2</v>
      </c>
      <c r="J2088" s="82">
        <v>99.170900000000003</v>
      </c>
      <c r="K2088" s="86">
        <v>0</v>
      </c>
      <c r="L2088" s="82" t="s">
        <v>8271</v>
      </c>
      <c r="M2088" s="82" t="s">
        <v>633</v>
      </c>
      <c r="N2088" s="82" t="s">
        <v>8214</v>
      </c>
      <c r="O2088" s="82" t="s">
        <v>633</v>
      </c>
      <c r="P2088" s="82" t="s">
        <v>4960</v>
      </c>
      <c r="Q2088" s="86">
        <v>1000000000</v>
      </c>
      <c r="R2088" s="82">
        <v>0.13</v>
      </c>
      <c r="S2088" s="86">
        <v>1000000000</v>
      </c>
      <c r="T2088" s="83">
        <v>45777</v>
      </c>
      <c r="U2088" s="82">
        <v>209</v>
      </c>
      <c r="V2088" s="82">
        <v>181685</v>
      </c>
      <c r="W2088" s="82" t="s">
        <v>4961</v>
      </c>
      <c r="X2088" s="82">
        <v>98.145200000000003</v>
      </c>
      <c r="Y2088" s="86">
        <v>981452000</v>
      </c>
      <c r="Z2088" s="86">
        <v>990420260</v>
      </c>
      <c r="AA2088" s="82">
        <v>99.152500000000003</v>
      </c>
      <c r="AB2088" s="86">
        <v>0.02</v>
      </c>
      <c r="AC2088" s="86">
        <v>991709000</v>
      </c>
      <c r="AD2088" s="86">
        <v>991709000</v>
      </c>
      <c r="AE2088" s="86">
        <v>8968260</v>
      </c>
      <c r="AF2088" s="86">
        <v>1288740</v>
      </c>
      <c r="AG2088" s="86">
        <v>1308560</v>
      </c>
      <c r="AH2088" s="86">
        <v>-19820</v>
      </c>
      <c r="AI2088" s="86"/>
      <c r="AJ2088" s="86">
        <v>110407959898.56</v>
      </c>
      <c r="AK2088" s="82">
        <v>0.8982</v>
      </c>
      <c r="AL2088" s="82" t="s">
        <v>21646</v>
      </c>
      <c r="AM2088" s="82" t="s">
        <v>8216</v>
      </c>
      <c r="AN2088" s="82">
        <v>6884</v>
      </c>
      <c r="AO2088" s="82" t="s">
        <v>4962</v>
      </c>
      <c r="AP2088" s="82"/>
      <c r="AQ2088" s="83"/>
      <c r="AR2088" s="83"/>
      <c r="AS2088" s="82">
        <v>48</v>
      </c>
      <c r="AT2088" s="82"/>
      <c r="AU2088" s="83">
        <v>45777</v>
      </c>
      <c r="AV2088" s="82" t="s">
        <v>4968</v>
      </c>
      <c r="AW2088" s="82">
        <v>100</v>
      </c>
      <c r="AX2088" s="83"/>
      <c r="AY2088" s="82" t="s">
        <v>4969</v>
      </c>
      <c r="AZ2088" s="82">
        <v>1</v>
      </c>
      <c r="BA2088" s="82" t="s">
        <v>8272</v>
      </c>
      <c r="BB2088" s="82" t="s">
        <v>8273</v>
      </c>
      <c r="BC2088" s="87">
        <v>6.4949999999999994E-2</v>
      </c>
      <c r="BD2088" s="87">
        <v>6.4899999999999999E-2</v>
      </c>
      <c r="BE2088" s="87">
        <v>99.170599999999993</v>
      </c>
      <c r="BF2088" s="87">
        <v>99.171199999999999</v>
      </c>
      <c r="BG2088" s="82" t="s">
        <v>8221</v>
      </c>
      <c r="BH2088" s="82" t="s">
        <v>9011</v>
      </c>
      <c r="BI2088" s="82"/>
      <c r="BJ2088" s="82"/>
      <c r="BK2088" s="82"/>
      <c r="BL2088" s="86">
        <v>991709000</v>
      </c>
      <c r="BM2088" s="82">
        <v>0.8982</v>
      </c>
      <c r="BN2088" s="82" t="s">
        <v>4964</v>
      </c>
      <c r="BO2088" s="82"/>
      <c r="BP2088" s="88"/>
      <c r="BQ2088" s="88">
        <v>34000000000</v>
      </c>
      <c r="BR2088" s="88">
        <v>2.9409999999999998</v>
      </c>
      <c r="BS2088" s="82" t="s">
        <v>8223</v>
      </c>
      <c r="BT2088" s="85"/>
    </row>
    <row r="2089" spans="1:72" hidden="1">
      <c r="A2089" s="82" t="s">
        <v>9009</v>
      </c>
      <c r="B2089" s="82" t="s">
        <v>9010</v>
      </c>
      <c r="C2089" s="82" t="s">
        <v>21298</v>
      </c>
      <c r="D2089" s="82" t="s">
        <v>21299</v>
      </c>
      <c r="E2089" s="82" t="s">
        <v>8212</v>
      </c>
      <c r="F2089" s="82" t="s">
        <v>8270</v>
      </c>
      <c r="G2089" s="83">
        <v>45804</v>
      </c>
      <c r="H2089" s="84">
        <v>20000000</v>
      </c>
      <c r="I2089" s="85">
        <v>6.4890000000000003E-2</v>
      </c>
      <c r="J2089" s="82">
        <v>99.539900000000003</v>
      </c>
      <c r="K2089" s="86">
        <v>0</v>
      </c>
      <c r="L2089" s="82" t="s">
        <v>8271</v>
      </c>
      <c r="M2089" s="82" t="s">
        <v>633</v>
      </c>
      <c r="N2089" s="82" t="s">
        <v>8214</v>
      </c>
      <c r="O2089" s="82" t="s">
        <v>633</v>
      </c>
      <c r="P2089" s="82" t="s">
        <v>4960</v>
      </c>
      <c r="Q2089" s="86">
        <v>2000000000</v>
      </c>
      <c r="R2089" s="82">
        <v>7.0000000000000007E-2</v>
      </c>
      <c r="S2089" s="86">
        <v>2000000000</v>
      </c>
      <c r="T2089" s="83">
        <v>45777</v>
      </c>
      <c r="U2089" s="82">
        <v>209</v>
      </c>
      <c r="V2089" s="82">
        <v>180876</v>
      </c>
      <c r="W2089" s="82" t="s">
        <v>4961</v>
      </c>
      <c r="X2089" s="82">
        <v>98.218199999999996</v>
      </c>
      <c r="Y2089" s="86">
        <v>1964364000</v>
      </c>
      <c r="Z2089" s="86">
        <v>1989589480</v>
      </c>
      <c r="AA2089" s="82">
        <v>99.518799999999999</v>
      </c>
      <c r="AB2089" s="86">
        <v>0.02</v>
      </c>
      <c r="AC2089" s="86">
        <v>1990798000</v>
      </c>
      <c r="AD2089" s="86">
        <v>1990798000</v>
      </c>
      <c r="AE2089" s="86">
        <v>25225480</v>
      </c>
      <c r="AF2089" s="86">
        <v>1208520</v>
      </c>
      <c r="AG2089" s="86">
        <v>1186920</v>
      </c>
      <c r="AH2089" s="86">
        <v>21600</v>
      </c>
      <c r="AI2089" s="86"/>
      <c r="AJ2089" s="86">
        <v>110407959898.56</v>
      </c>
      <c r="AK2089" s="82">
        <v>1.8030999999999999</v>
      </c>
      <c r="AL2089" s="82" t="s">
        <v>21300</v>
      </c>
      <c r="AM2089" s="82" t="s">
        <v>8216</v>
      </c>
      <c r="AN2089" s="82">
        <v>6884</v>
      </c>
      <c r="AO2089" s="82" t="s">
        <v>4962</v>
      </c>
      <c r="AP2089" s="82"/>
      <c r="AQ2089" s="83"/>
      <c r="AR2089" s="83"/>
      <c r="AS2089" s="82">
        <v>27</v>
      </c>
      <c r="AT2089" s="82"/>
      <c r="AU2089" s="83">
        <v>45777</v>
      </c>
      <c r="AV2089" s="82" t="s">
        <v>4968</v>
      </c>
      <c r="AW2089" s="82">
        <v>100</v>
      </c>
      <c r="AX2089" s="83"/>
      <c r="AY2089" s="82" t="s">
        <v>4969</v>
      </c>
      <c r="AZ2089" s="82">
        <v>1</v>
      </c>
      <c r="BA2089" s="82" t="s">
        <v>8272</v>
      </c>
      <c r="BB2089" s="82" t="s">
        <v>8273</v>
      </c>
      <c r="BC2089" s="87">
        <v>6.4890000000000003E-2</v>
      </c>
      <c r="BD2089" s="87">
        <v>6.4890000000000003E-2</v>
      </c>
      <c r="BE2089" s="87">
        <v>99.539900000000003</v>
      </c>
      <c r="BF2089" s="87">
        <v>99.539900000000003</v>
      </c>
      <c r="BG2089" s="82" t="s">
        <v>8221</v>
      </c>
      <c r="BH2089" s="82" t="s">
        <v>9011</v>
      </c>
      <c r="BI2089" s="82"/>
      <c r="BJ2089" s="82"/>
      <c r="BK2089" s="82"/>
      <c r="BL2089" s="86">
        <v>1990798000</v>
      </c>
      <c r="BM2089" s="82">
        <v>1.8030999999999999</v>
      </c>
      <c r="BN2089" s="82" t="s">
        <v>4964</v>
      </c>
      <c r="BO2089" s="82"/>
      <c r="BP2089" s="88"/>
      <c r="BQ2089" s="88">
        <v>82250000000</v>
      </c>
      <c r="BR2089" s="88">
        <v>2.431</v>
      </c>
      <c r="BS2089" s="82" t="s">
        <v>8223</v>
      </c>
      <c r="BT2089" s="85"/>
    </row>
    <row r="2090" spans="1:72" hidden="1">
      <c r="A2090" s="82" t="s">
        <v>9009</v>
      </c>
      <c r="B2090" s="82" t="s">
        <v>9010</v>
      </c>
      <c r="C2090" s="82" t="s">
        <v>21647</v>
      </c>
      <c r="D2090" s="82" t="s">
        <v>21648</v>
      </c>
      <c r="E2090" s="82" t="s">
        <v>8872</v>
      </c>
      <c r="F2090" s="82" t="s">
        <v>8270</v>
      </c>
      <c r="G2090" s="83">
        <v>45824</v>
      </c>
      <c r="H2090" s="84">
        <v>10000000</v>
      </c>
      <c r="I2090" s="85">
        <v>6.5229999999999996E-2</v>
      </c>
      <c r="J2090" s="82">
        <v>99.184700000000007</v>
      </c>
      <c r="K2090" s="86">
        <v>0</v>
      </c>
      <c r="L2090" s="82" t="s">
        <v>8271</v>
      </c>
      <c r="M2090" s="82" t="s">
        <v>633</v>
      </c>
      <c r="N2090" s="82" t="s">
        <v>8214</v>
      </c>
      <c r="O2090" s="82" t="s">
        <v>633</v>
      </c>
      <c r="P2090" s="82" t="s">
        <v>4973</v>
      </c>
      <c r="Q2090" s="86">
        <v>1000000000</v>
      </c>
      <c r="R2090" s="82">
        <v>0.13</v>
      </c>
      <c r="S2090" s="86">
        <v>1000000000</v>
      </c>
      <c r="T2090" s="83">
        <v>45777</v>
      </c>
      <c r="U2090" s="82">
        <v>209</v>
      </c>
      <c r="V2090" s="82">
        <v>181684</v>
      </c>
      <c r="W2090" s="82" t="s">
        <v>4961</v>
      </c>
      <c r="X2090" s="82">
        <v>98.172399999999996</v>
      </c>
      <c r="Y2090" s="86">
        <v>981724000</v>
      </c>
      <c r="Z2090" s="86">
        <v>990658930</v>
      </c>
      <c r="AA2090" s="82">
        <v>99.163700000000006</v>
      </c>
      <c r="AB2090" s="86">
        <v>0.02</v>
      </c>
      <c r="AC2090" s="86">
        <v>991847000</v>
      </c>
      <c r="AD2090" s="86">
        <v>991847000</v>
      </c>
      <c r="AE2090" s="86">
        <v>8934930</v>
      </c>
      <c r="AF2090" s="86">
        <v>1188070</v>
      </c>
      <c r="AG2090" s="86">
        <v>1181130</v>
      </c>
      <c r="AH2090" s="86">
        <v>6940</v>
      </c>
      <c r="AI2090" s="86"/>
      <c r="AJ2090" s="86">
        <v>110407959898.56</v>
      </c>
      <c r="AK2090" s="82">
        <v>0.89829999999999999</v>
      </c>
      <c r="AL2090" s="82" t="s">
        <v>21649</v>
      </c>
      <c r="AM2090" s="82" t="s">
        <v>8216</v>
      </c>
      <c r="AN2090" s="82">
        <v>73286</v>
      </c>
      <c r="AO2090" s="82" t="s">
        <v>4962</v>
      </c>
      <c r="AP2090" s="82"/>
      <c r="AQ2090" s="83"/>
      <c r="AR2090" s="83"/>
      <c r="AS2090" s="82">
        <v>47</v>
      </c>
      <c r="AT2090" s="82"/>
      <c r="AU2090" s="83">
        <v>45777</v>
      </c>
      <c r="AV2090" s="82" t="s">
        <v>4968</v>
      </c>
      <c r="AW2090" s="82">
        <v>100</v>
      </c>
      <c r="AX2090" s="83"/>
      <c r="AY2090" s="82" t="s">
        <v>4969</v>
      </c>
      <c r="AZ2090" s="82">
        <v>1</v>
      </c>
      <c r="BA2090" s="82" t="s">
        <v>8272</v>
      </c>
      <c r="BB2090" s="82" t="s">
        <v>8272</v>
      </c>
      <c r="BC2090" s="87">
        <v>6.5259999999999999E-2</v>
      </c>
      <c r="BD2090" s="87">
        <v>6.5199999999999994E-2</v>
      </c>
      <c r="BE2090" s="87">
        <v>99.184299999999993</v>
      </c>
      <c r="BF2090" s="87">
        <v>99.185000000000002</v>
      </c>
      <c r="BG2090" s="82" t="s">
        <v>8221</v>
      </c>
      <c r="BH2090" s="82" t="s">
        <v>9011</v>
      </c>
      <c r="BI2090" s="82"/>
      <c r="BJ2090" s="82"/>
      <c r="BK2090" s="82"/>
      <c r="BL2090" s="86">
        <v>991847000</v>
      </c>
      <c r="BM2090" s="82">
        <v>0.89829999999999999</v>
      </c>
      <c r="BN2090" s="82" t="s">
        <v>4964</v>
      </c>
      <c r="BO2090" s="82"/>
      <c r="BP2090" s="88"/>
      <c r="BQ2090" s="88">
        <v>17000000000</v>
      </c>
      <c r="BR2090" s="88">
        <v>5.8819999999999997</v>
      </c>
      <c r="BS2090" s="82" t="s">
        <v>8223</v>
      </c>
      <c r="BT2090" s="85"/>
    </row>
    <row r="2091" spans="1:72" hidden="1">
      <c r="A2091" s="82" t="s">
        <v>9009</v>
      </c>
      <c r="B2091" s="82" t="s">
        <v>9010</v>
      </c>
      <c r="C2091" s="82" t="s">
        <v>21301</v>
      </c>
      <c r="D2091" s="82" t="s">
        <v>21302</v>
      </c>
      <c r="E2091" s="82" t="s">
        <v>8872</v>
      </c>
      <c r="F2091" s="82" t="s">
        <v>8270</v>
      </c>
      <c r="G2091" s="83">
        <v>45800</v>
      </c>
      <c r="H2091" s="84">
        <v>17500000</v>
      </c>
      <c r="I2091" s="85">
        <v>6.4509999999999998E-2</v>
      </c>
      <c r="J2091" s="82">
        <v>99.612700000000004</v>
      </c>
      <c r="K2091" s="86">
        <v>0</v>
      </c>
      <c r="L2091" s="82" t="s">
        <v>8271</v>
      </c>
      <c r="M2091" s="82" t="s">
        <v>8357</v>
      </c>
      <c r="N2091" s="82" t="s">
        <v>8214</v>
      </c>
      <c r="O2091" s="82" t="s">
        <v>8357</v>
      </c>
      <c r="P2091" s="82" t="s">
        <v>4973</v>
      </c>
      <c r="Q2091" s="86">
        <v>1750000000</v>
      </c>
      <c r="R2091" s="82">
        <v>0.06</v>
      </c>
      <c r="S2091" s="86">
        <v>1750000000</v>
      </c>
      <c r="T2091" s="83">
        <v>45777</v>
      </c>
      <c r="U2091" s="82">
        <v>209</v>
      </c>
      <c r="V2091" s="82">
        <v>180765</v>
      </c>
      <c r="W2091" s="82" t="s">
        <v>4961</v>
      </c>
      <c r="X2091" s="82">
        <v>98.178899999999999</v>
      </c>
      <c r="Y2091" s="86">
        <v>1718130750</v>
      </c>
      <c r="Z2091" s="86">
        <v>1742295345</v>
      </c>
      <c r="AA2091" s="82">
        <v>99.588999999999999</v>
      </c>
      <c r="AB2091" s="86">
        <v>0.02</v>
      </c>
      <c r="AC2091" s="86">
        <v>1743222250</v>
      </c>
      <c r="AD2091" s="86">
        <v>1743222250</v>
      </c>
      <c r="AE2091" s="86">
        <v>24164595</v>
      </c>
      <c r="AF2091" s="86">
        <v>926905</v>
      </c>
      <c r="AG2091" s="86">
        <v>862365</v>
      </c>
      <c r="AH2091" s="86">
        <v>64540</v>
      </c>
      <c r="AI2091" s="86"/>
      <c r="AJ2091" s="86">
        <v>110407959898.56</v>
      </c>
      <c r="AK2091" s="82">
        <v>1.5789</v>
      </c>
      <c r="AL2091" s="82" t="s">
        <v>21303</v>
      </c>
      <c r="AM2091" s="82" t="s">
        <v>8216</v>
      </c>
      <c r="AN2091" s="82">
        <v>73286</v>
      </c>
      <c r="AO2091" s="82" t="s">
        <v>4962</v>
      </c>
      <c r="AP2091" s="82"/>
      <c r="AQ2091" s="83"/>
      <c r="AR2091" s="83"/>
      <c r="AS2091" s="82">
        <v>23</v>
      </c>
      <c r="AT2091" s="82"/>
      <c r="AU2091" s="83">
        <v>45777</v>
      </c>
      <c r="AV2091" s="82" t="s">
        <v>4968</v>
      </c>
      <c r="AW2091" s="82">
        <v>100</v>
      </c>
      <c r="AX2091" s="83"/>
      <c r="AY2091" s="82" t="s">
        <v>4969</v>
      </c>
      <c r="AZ2091" s="82">
        <v>1</v>
      </c>
      <c r="BA2091" s="82" t="s">
        <v>8272</v>
      </c>
      <c r="BB2091" s="82" t="s">
        <v>8272</v>
      </c>
      <c r="BC2091" s="87">
        <v>6.4500000000000002E-2</v>
      </c>
      <c r="BD2091" s="87">
        <v>6.4500000000000002E-2</v>
      </c>
      <c r="BE2091" s="87">
        <v>99.612700000000004</v>
      </c>
      <c r="BF2091" s="87">
        <v>99.612700000000004</v>
      </c>
      <c r="BG2091" s="82" t="s">
        <v>8221</v>
      </c>
      <c r="BH2091" s="82" t="s">
        <v>9011</v>
      </c>
      <c r="BI2091" s="82"/>
      <c r="BJ2091" s="82"/>
      <c r="BK2091" s="82"/>
      <c r="BL2091" s="86">
        <v>1743222250</v>
      </c>
      <c r="BM2091" s="82">
        <v>1.5789</v>
      </c>
      <c r="BN2091" s="82" t="s">
        <v>4964</v>
      </c>
      <c r="BO2091" s="82"/>
      <c r="BP2091" s="88"/>
      <c r="BQ2091" s="88">
        <v>27000000000</v>
      </c>
      <c r="BR2091" s="88">
        <v>6.4809999999999999</v>
      </c>
      <c r="BS2091" s="82" t="s">
        <v>8223</v>
      </c>
      <c r="BT2091" s="85"/>
    </row>
    <row r="2092" spans="1:72" hidden="1">
      <c r="A2092" s="82" t="s">
        <v>9009</v>
      </c>
      <c r="B2092" s="82" t="s">
        <v>9010</v>
      </c>
      <c r="C2092" s="82" t="s">
        <v>21304</v>
      </c>
      <c r="D2092" s="82" t="s">
        <v>21305</v>
      </c>
      <c r="E2092" s="82" t="s">
        <v>9646</v>
      </c>
      <c r="F2092" s="82" t="s">
        <v>8270</v>
      </c>
      <c r="G2092" s="83">
        <v>45791</v>
      </c>
      <c r="H2092" s="84">
        <v>10000000</v>
      </c>
      <c r="I2092" s="85">
        <v>6.6460000000000005E-2</v>
      </c>
      <c r="J2092" s="82">
        <v>99.763900000000007</v>
      </c>
      <c r="K2092" s="86">
        <v>0</v>
      </c>
      <c r="L2092" s="82" t="s">
        <v>8271</v>
      </c>
      <c r="M2092" s="82" t="s">
        <v>8289</v>
      </c>
      <c r="N2092" s="82" t="s">
        <v>8387</v>
      </c>
      <c r="O2092" s="82" t="s">
        <v>8289</v>
      </c>
      <c r="P2092" s="82" t="s">
        <v>4973</v>
      </c>
      <c r="Q2092" s="86">
        <v>1000000000</v>
      </c>
      <c r="R2092" s="82">
        <v>0.04</v>
      </c>
      <c r="S2092" s="86">
        <v>1000000000</v>
      </c>
      <c r="T2092" s="83">
        <v>45777</v>
      </c>
      <c r="U2092" s="82">
        <v>209</v>
      </c>
      <c r="V2092" s="82">
        <v>180380</v>
      </c>
      <c r="W2092" s="82" t="s">
        <v>4961</v>
      </c>
      <c r="X2092" s="82">
        <v>98.1404</v>
      </c>
      <c r="Y2092" s="86">
        <v>981404000</v>
      </c>
      <c r="Z2092" s="86">
        <v>997343430</v>
      </c>
      <c r="AA2092" s="82">
        <v>99.745400000000004</v>
      </c>
      <c r="AB2092" s="86">
        <v>0.02</v>
      </c>
      <c r="AC2092" s="86">
        <v>997639000</v>
      </c>
      <c r="AD2092" s="86">
        <v>997639000</v>
      </c>
      <c r="AE2092" s="86">
        <v>15939430</v>
      </c>
      <c r="AF2092" s="86">
        <v>295570</v>
      </c>
      <c r="AG2092" s="86">
        <v>314920</v>
      </c>
      <c r="AH2092" s="86">
        <v>-19350</v>
      </c>
      <c r="AI2092" s="86"/>
      <c r="AJ2092" s="86">
        <v>110407959898.56</v>
      </c>
      <c r="AK2092" s="82">
        <v>0.90359999999999996</v>
      </c>
      <c r="AL2092" s="82" t="s">
        <v>21306</v>
      </c>
      <c r="AM2092" s="82" t="s">
        <v>8216</v>
      </c>
      <c r="AN2092" s="82">
        <v>7042</v>
      </c>
      <c r="AO2092" s="82" t="s">
        <v>4962</v>
      </c>
      <c r="AP2092" s="82"/>
      <c r="AQ2092" s="83"/>
      <c r="AR2092" s="83"/>
      <c r="AS2092" s="82">
        <v>14</v>
      </c>
      <c r="AT2092" s="82"/>
      <c r="AU2092" s="83">
        <v>45777</v>
      </c>
      <c r="AV2092" s="82" t="s">
        <v>4968</v>
      </c>
      <c r="AW2092" s="82">
        <v>100</v>
      </c>
      <c r="AX2092" s="83"/>
      <c r="AY2092" s="82" t="s">
        <v>4969</v>
      </c>
      <c r="AZ2092" s="82">
        <v>1</v>
      </c>
      <c r="BA2092" s="82" t="s">
        <v>8273</v>
      </c>
      <c r="BB2092" s="82" t="s">
        <v>8273</v>
      </c>
      <c r="BC2092" s="87">
        <v>6.6339999999999996E-2</v>
      </c>
      <c r="BD2092" s="87">
        <v>6.6600000000000006E-2</v>
      </c>
      <c r="BE2092" s="87">
        <v>99.764300000000006</v>
      </c>
      <c r="BF2092" s="87">
        <v>99.763400000000004</v>
      </c>
      <c r="BG2092" s="82" t="s">
        <v>8221</v>
      </c>
      <c r="BH2092" s="82" t="s">
        <v>9011</v>
      </c>
      <c r="BI2092" s="82"/>
      <c r="BJ2092" s="82"/>
      <c r="BK2092" s="82"/>
      <c r="BL2092" s="86">
        <v>997639000</v>
      </c>
      <c r="BM2092" s="82">
        <v>0.90359999999999996</v>
      </c>
      <c r="BN2092" s="82" t="s">
        <v>4964</v>
      </c>
      <c r="BO2092" s="82"/>
      <c r="BP2092" s="88"/>
      <c r="BQ2092" s="88">
        <v>10000000000</v>
      </c>
      <c r="BR2092" s="88">
        <v>10</v>
      </c>
      <c r="BS2092" s="82" t="s">
        <v>8223</v>
      </c>
      <c r="BT2092" s="85"/>
    </row>
    <row r="2093" spans="1:72" hidden="1">
      <c r="A2093" s="82" t="s">
        <v>9009</v>
      </c>
      <c r="B2093" s="82" t="s">
        <v>9010</v>
      </c>
      <c r="C2093" s="82" t="s">
        <v>21307</v>
      </c>
      <c r="D2093" s="82" t="s">
        <v>21308</v>
      </c>
      <c r="E2093" s="82" t="s">
        <v>8375</v>
      </c>
      <c r="F2093" s="82" t="s">
        <v>8270</v>
      </c>
      <c r="G2093" s="83">
        <v>45803</v>
      </c>
      <c r="H2093" s="84">
        <v>20000000</v>
      </c>
      <c r="I2093" s="85">
        <v>6.5390000000000004E-2</v>
      </c>
      <c r="J2093" s="82">
        <v>99.554100000000005</v>
      </c>
      <c r="K2093" s="86">
        <v>0</v>
      </c>
      <c r="L2093" s="82" t="s">
        <v>8271</v>
      </c>
      <c r="M2093" s="82" t="s">
        <v>633</v>
      </c>
      <c r="N2093" s="82" t="s">
        <v>8214</v>
      </c>
      <c r="O2093" s="82" t="s">
        <v>633</v>
      </c>
      <c r="P2093" s="82" t="s">
        <v>4973</v>
      </c>
      <c r="Q2093" s="86">
        <v>2000000000</v>
      </c>
      <c r="R2093" s="82">
        <v>7.0000000000000007E-2</v>
      </c>
      <c r="S2093" s="86">
        <v>2000000000</v>
      </c>
      <c r="T2093" s="83">
        <v>45777</v>
      </c>
      <c r="U2093" s="82">
        <v>209</v>
      </c>
      <c r="V2093" s="82">
        <v>180773</v>
      </c>
      <c r="W2093" s="82" t="s">
        <v>4961</v>
      </c>
      <c r="X2093" s="82">
        <v>98.176500000000004</v>
      </c>
      <c r="Y2093" s="86">
        <v>1963530000</v>
      </c>
      <c r="Z2093" s="86">
        <v>1989980760</v>
      </c>
      <c r="AA2093" s="82">
        <v>99.539699999999996</v>
      </c>
      <c r="AB2093" s="86">
        <v>0.01</v>
      </c>
      <c r="AC2093" s="86">
        <v>1991082000</v>
      </c>
      <c r="AD2093" s="86">
        <v>1991082000</v>
      </c>
      <c r="AE2093" s="86">
        <v>26450760</v>
      </c>
      <c r="AF2093" s="86">
        <v>1101240</v>
      </c>
      <c r="AG2093" s="86">
        <v>1214000</v>
      </c>
      <c r="AH2093" s="86">
        <v>-112760</v>
      </c>
      <c r="AI2093" s="86"/>
      <c r="AJ2093" s="86">
        <v>110407959898.56</v>
      </c>
      <c r="AK2093" s="82">
        <v>1.8033999999999999</v>
      </c>
      <c r="AL2093" s="82" t="s">
        <v>21309</v>
      </c>
      <c r="AM2093" s="82" t="s">
        <v>8216</v>
      </c>
      <c r="AN2093" s="82">
        <v>7756</v>
      </c>
      <c r="AO2093" s="82" t="s">
        <v>4962</v>
      </c>
      <c r="AP2093" s="82"/>
      <c r="AQ2093" s="83"/>
      <c r="AR2093" s="83"/>
      <c r="AS2093" s="82">
        <v>26</v>
      </c>
      <c r="AT2093" s="82"/>
      <c r="AU2093" s="83">
        <v>45777</v>
      </c>
      <c r="AV2093" s="82" t="s">
        <v>4968</v>
      </c>
      <c r="AW2093" s="82">
        <v>100</v>
      </c>
      <c r="AX2093" s="83"/>
      <c r="AY2093" s="82" t="s">
        <v>4969</v>
      </c>
      <c r="AZ2093" s="82">
        <v>1</v>
      </c>
      <c r="BA2093" s="82" t="s">
        <v>8272</v>
      </c>
      <c r="BB2093" s="82" t="s">
        <v>8276</v>
      </c>
      <c r="BC2093" s="87">
        <v>6.54E-2</v>
      </c>
      <c r="BD2093" s="87">
        <v>6.54E-2</v>
      </c>
      <c r="BE2093" s="87">
        <v>99.554100000000005</v>
      </c>
      <c r="BF2093" s="87">
        <v>99.554100000000005</v>
      </c>
      <c r="BG2093" s="82" t="s">
        <v>8221</v>
      </c>
      <c r="BH2093" s="82" t="s">
        <v>9011</v>
      </c>
      <c r="BI2093" s="82"/>
      <c r="BJ2093" s="82"/>
      <c r="BK2093" s="82"/>
      <c r="BL2093" s="86">
        <v>1991082000</v>
      </c>
      <c r="BM2093" s="82">
        <v>1.8033999999999999</v>
      </c>
      <c r="BN2093" s="82" t="s">
        <v>4964</v>
      </c>
      <c r="BO2093" s="82"/>
      <c r="BP2093" s="88"/>
      <c r="BQ2093" s="88">
        <v>4250000000</v>
      </c>
      <c r="BR2093" s="88">
        <v>47.058</v>
      </c>
      <c r="BS2093" s="82" t="s">
        <v>8223</v>
      </c>
      <c r="BT2093" s="85"/>
    </row>
    <row r="2094" spans="1:72" hidden="1">
      <c r="A2094" s="82" t="s">
        <v>9009</v>
      </c>
      <c r="B2094" s="82" t="s">
        <v>9010</v>
      </c>
      <c r="C2094" s="82" t="s">
        <v>21310</v>
      </c>
      <c r="D2094" s="82" t="s">
        <v>21311</v>
      </c>
      <c r="E2094" s="82" t="s">
        <v>8375</v>
      </c>
      <c r="F2094" s="82" t="s">
        <v>8270</v>
      </c>
      <c r="G2094" s="83">
        <v>45785</v>
      </c>
      <c r="H2094" s="84">
        <v>20000000</v>
      </c>
      <c r="I2094" s="85">
        <v>6.5210000000000004E-2</v>
      </c>
      <c r="J2094" s="82">
        <v>99.875100000000003</v>
      </c>
      <c r="K2094" s="86">
        <v>0</v>
      </c>
      <c r="L2094" s="82" t="s">
        <v>8271</v>
      </c>
      <c r="M2094" s="82" t="s">
        <v>633</v>
      </c>
      <c r="N2094" s="82" t="s">
        <v>8214</v>
      </c>
      <c r="O2094" s="82" t="s">
        <v>633</v>
      </c>
      <c r="P2094" s="82" t="s">
        <v>4973</v>
      </c>
      <c r="Q2094" s="86">
        <v>2000000000</v>
      </c>
      <c r="R2094" s="82">
        <v>0.02</v>
      </c>
      <c r="S2094" s="86">
        <v>2000000000</v>
      </c>
      <c r="T2094" s="83">
        <v>45777</v>
      </c>
      <c r="U2094" s="82">
        <v>209</v>
      </c>
      <c r="V2094" s="82">
        <v>180195</v>
      </c>
      <c r="W2094" s="82" t="s">
        <v>4961</v>
      </c>
      <c r="X2094" s="82">
        <v>98.178899999999999</v>
      </c>
      <c r="Y2094" s="86">
        <v>1963578000</v>
      </c>
      <c r="Z2094" s="86">
        <v>1997198300</v>
      </c>
      <c r="AA2094" s="82">
        <v>99.855199999999996</v>
      </c>
      <c r="AB2094" s="86">
        <v>0.02</v>
      </c>
      <c r="AC2094" s="86">
        <v>1997502000</v>
      </c>
      <c r="AD2094" s="86">
        <v>1997502000</v>
      </c>
      <c r="AE2094" s="86">
        <v>33620300</v>
      </c>
      <c r="AF2094" s="86">
        <v>303700</v>
      </c>
      <c r="AG2094" s="86">
        <v>305940</v>
      </c>
      <c r="AH2094" s="86">
        <v>-2240</v>
      </c>
      <c r="AI2094" s="86"/>
      <c r="AJ2094" s="86">
        <v>110407959898.56</v>
      </c>
      <c r="AK2094" s="82">
        <v>1.8091999999999999</v>
      </c>
      <c r="AL2094" s="82" t="s">
        <v>21312</v>
      </c>
      <c r="AM2094" s="82" t="s">
        <v>8216</v>
      </c>
      <c r="AN2094" s="82">
        <v>7756</v>
      </c>
      <c r="AO2094" s="82" t="s">
        <v>4962</v>
      </c>
      <c r="AP2094" s="82"/>
      <c r="AQ2094" s="83"/>
      <c r="AR2094" s="83"/>
      <c r="AS2094" s="82">
        <v>8</v>
      </c>
      <c r="AT2094" s="82"/>
      <c r="AU2094" s="83">
        <v>45777</v>
      </c>
      <c r="AV2094" s="82" t="s">
        <v>4968</v>
      </c>
      <c r="AW2094" s="82">
        <v>100</v>
      </c>
      <c r="AX2094" s="83"/>
      <c r="AY2094" s="82" t="s">
        <v>4969</v>
      </c>
      <c r="AZ2094" s="82">
        <v>1</v>
      </c>
      <c r="BA2094" s="82" t="s">
        <v>8272</v>
      </c>
      <c r="BB2094" s="82" t="s">
        <v>8276</v>
      </c>
      <c r="BC2094" s="87">
        <v>6.5210000000000004E-2</v>
      </c>
      <c r="BD2094" s="87">
        <v>6.5199999999999994E-2</v>
      </c>
      <c r="BE2094" s="87">
        <v>99.875100000000003</v>
      </c>
      <c r="BF2094" s="87">
        <v>99.875100000000003</v>
      </c>
      <c r="BG2094" s="82" t="s">
        <v>8221</v>
      </c>
      <c r="BH2094" s="82" t="s">
        <v>9011</v>
      </c>
      <c r="BI2094" s="82"/>
      <c r="BJ2094" s="82"/>
      <c r="BK2094" s="82"/>
      <c r="BL2094" s="86">
        <v>1997502000</v>
      </c>
      <c r="BM2094" s="82">
        <v>1.8091999999999999</v>
      </c>
      <c r="BN2094" s="82" t="s">
        <v>4964</v>
      </c>
      <c r="BO2094" s="82"/>
      <c r="BP2094" s="88"/>
      <c r="BQ2094" s="88">
        <v>90750000000</v>
      </c>
      <c r="BR2094" s="88">
        <v>7.4379999999999997</v>
      </c>
      <c r="BS2094" s="82" t="s">
        <v>8223</v>
      </c>
      <c r="BT2094" s="85"/>
    </row>
    <row r="2095" spans="1:72" hidden="1">
      <c r="A2095" s="82" t="s">
        <v>9009</v>
      </c>
      <c r="B2095" s="82" t="s">
        <v>9010</v>
      </c>
      <c r="C2095" s="82" t="s">
        <v>21650</v>
      </c>
      <c r="D2095" s="82" t="s">
        <v>21651</v>
      </c>
      <c r="E2095" s="82" t="s">
        <v>8375</v>
      </c>
      <c r="F2095" s="82" t="s">
        <v>8270</v>
      </c>
      <c r="G2095" s="83">
        <v>45824</v>
      </c>
      <c r="H2095" s="84">
        <v>20000000</v>
      </c>
      <c r="I2095" s="85">
        <v>6.5250000000000002E-2</v>
      </c>
      <c r="J2095" s="82">
        <v>99.184399999999997</v>
      </c>
      <c r="K2095" s="86">
        <v>0</v>
      </c>
      <c r="L2095" s="82" t="s">
        <v>8271</v>
      </c>
      <c r="M2095" s="82" t="s">
        <v>633</v>
      </c>
      <c r="N2095" s="82" t="s">
        <v>8214</v>
      </c>
      <c r="O2095" s="82" t="s">
        <v>633</v>
      </c>
      <c r="P2095" s="82" t="s">
        <v>4973</v>
      </c>
      <c r="Q2095" s="86">
        <v>2000000000</v>
      </c>
      <c r="R2095" s="82">
        <v>0.13</v>
      </c>
      <c r="S2095" s="86">
        <v>2000000000</v>
      </c>
      <c r="T2095" s="83">
        <v>45777</v>
      </c>
      <c r="U2095" s="82">
        <v>209</v>
      </c>
      <c r="V2095" s="82">
        <v>181683</v>
      </c>
      <c r="W2095" s="82" t="s">
        <v>4961</v>
      </c>
      <c r="X2095" s="82">
        <v>98.17</v>
      </c>
      <c r="Y2095" s="86">
        <v>1963400000</v>
      </c>
      <c r="Z2095" s="86">
        <v>1981293340</v>
      </c>
      <c r="AA2095" s="82">
        <v>99.163600000000002</v>
      </c>
      <c r="AB2095" s="86">
        <v>0.02</v>
      </c>
      <c r="AC2095" s="86">
        <v>1983688000</v>
      </c>
      <c r="AD2095" s="86">
        <v>1983688000</v>
      </c>
      <c r="AE2095" s="86">
        <v>17893340</v>
      </c>
      <c r="AF2095" s="86">
        <v>2394660</v>
      </c>
      <c r="AG2095" s="86">
        <v>2385340</v>
      </c>
      <c r="AH2095" s="86">
        <v>9320</v>
      </c>
      <c r="AI2095" s="86"/>
      <c r="AJ2095" s="86">
        <v>110407959898.56</v>
      </c>
      <c r="AK2095" s="82">
        <v>1.7967</v>
      </c>
      <c r="AL2095" s="82" t="s">
        <v>21652</v>
      </c>
      <c r="AM2095" s="82" t="s">
        <v>8216</v>
      </c>
      <c r="AN2095" s="82">
        <v>7756</v>
      </c>
      <c r="AO2095" s="82" t="s">
        <v>4962</v>
      </c>
      <c r="AP2095" s="82"/>
      <c r="AQ2095" s="83"/>
      <c r="AR2095" s="83"/>
      <c r="AS2095" s="82">
        <v>47</v>
      </c>
      <c r="AT2095" s="82"/>
      <c r="AU2095" s="83">
        <v>45777</v>
      </c>
      <c r="AV2095" s="82" t="s">
        <v>4968</v>
      </c>
      <c r="AW2095" s="82">
        <v>100</v>
      </c>
      <c r="AX2095" s="83"/>
      <c r="AY2095" s="82" t="s">
        <v>4969</v>
      </c>
      <c r="AZ2095" s="82">
        <v>1</v>
      </c>
      <c r="BA2095" s="82" t="s">
        <v>8272</v>
      </c>
      <c r="BB2095" s="82" t="s">
        <v>8276</v>
      </c>
      <c r="BC2095" s="87">
        <v>6.5299999999999997E-2</v>
      </c>
      <c r="BD2095" s="87">
        <v>6.5199999999999994E-2</v>
      </c>
      <c r="BE2095" s="87">
        <v>99.183800000000005</v>
      </c>
      <c r="BF2095" s="87">
        <v>99.185000000000002</v>
      </c>
      <c r="BG2095" s="82" t="s">
        <v>8221</v>
      </c>
      <c r="BH2095" s="82" t="s">
        <v>9011</v>
      </c>
      <c r="BI2095" s="82"/>
      <c r="BJ2095" s="82"/>
      <c r="BK2095" s="82"/>
      <c r="BL2095" s="86">
        <v>1983688000</v>
      </c>
      <c r="BM2095" s="82">
        <v>1.7967</v>
      </c>
      <c r="BN2095" s="82" t="s">
        <v>4964</v>
      </c>
      <c r="BO2095" s="82"/>
      <c r="BP2095" s="88"/>
      <c r="BQ2095" s="88">
        <v>30000000000</v>
      </c>
      <c r="BR2095" s="88">
        <v>6.6660000000000004</v>
      </c>
      <c r="BS2095" s="82" t="s">
        <v>8223</v>
      </c>
      <c r="BT2095" s="85"/>
    </row>
    <row r="2096" spans="1:72" hidden="1">
      <c r="A2096" s="82" t="s">
        <v>9009</v>
      </c>
      <c r="B2096" s="82" t="s">
        <v>9010</v>
      </c>
      <c r="C2096" s="82" t="s">
        <v>21653</v>
      </c>
      <c r="D2096" s="82" t="s">
        <v>21654</v>
      </c>
      <c r="E2096" s="82" t="s">
        <v>8375</v>
      </c>
      <c r="F2096" s="82" t="s">
        <v>8270</v>
      </c>
      <c r="G2096" s="83">
        <v>45826</v>
      </c>
      <c r="H2096" s="84">
        <v>30000000</v>
      </c>
      <c r="I2096" s="85">
        <v>6.5299999999999997E-2</v>
      </c>
      <c r="J2096" s="82">
        <v>99.148600000000002</v>
      </c>
      <c r="K2096" s="86">
        <v>0</v>
      </c>
      <c r="L2096" s="82" t="s">
        <v>8271</v>
      </c>
      <c r="M2096" s="82" t="s">
        <v>633</v>
      </c>
      <c r="N2096" s="82" t="s">
        <v>8214</v>
      </c>
      <c r="O2096" s="82" t="s">
        <v>633</v>
      </c>
      <c r="P2096" s="82" t="s">
        <v>4973</v>
      </c>
      <c r="Q2096" s="86">
        <v>3000000000</v>
      </c>
      <c r="R2096" s="82">
        <v>0.13</v>
      </c>
      <c r="S2096" s="86">
        <v>3000000000</v>
      </c>
      <c r="T2096" s="83">
        <v>45777</v>
      </c>
      <c r="U2096" s="82">
        <v>209</v>
      </c>
      <c r="V2096" s="82">
        <v>181793</v>
      </c>
      <c r="W2096" s="82" t="s">
        <v>4961</v>
      </c>
      <c r="X2096" s="82">
        <v>98.17</v>
      </c>
      <c r="Y2096" s="86">
        <v>2945100000</v>
      </c>
      <c r="Z2096" s="86">
        <v>2970720000</v>
      </c>
      <c r="AA2096" s="82">
        <v>99.128299999999996</v>
      </c>
      <c r="AB2096" s="86">
        <v>0.02</v>
      </c>
      <c r="AC2096" s="86">
        <v>2974458000</v>
      </c>
      <c r="AD2096" s="86">
        <v>2974458000</v>
      </c>
      <c r="AE2096" s="86">
        <v>25620000</v>
      </c>
      <c r="AF2096" s="86">
        <v>3738000</v>
      </c>
      <c r="AG2096" s="86">
        <v>3738990</v>
      </c>
      <c r="AH2096" s="86">
        <v>-990</v>
      </c>
      <c r="AI2096" s="86"/>
      <c r="AJ2096" s="86">
        <v>110407959898.56</v>
      </c>
      <c r="AK2096" s="82">
        <v>2.6941000000000002</v>
      </c>
      <c r="AL2096" s="82" t="s">
        <v>21655</v>
      </c>
      <c r="AM2096" s="82" t="s">
        <v>8216</v>
      </c>
      <c r="AN2096" s="82">
        <v>7756</v>
      </c>
      <c r="AO2096" s="82" t="s">
        <v>4962</v>
      </c>
      <c r="AP2096" s="82"/>
      <c r="AQ2096" s="83"/>
      <c r="AR2096" s="83"/>
      <c r="AS2096" s="82">
        <v>49</v>
      </c>
      <c r="AT2096" s="82"/>
      <c r="AU2096" s="83">
        <v>45777</v>
      </c>
      <c r="AV2096" s="82" t="s">
        <v>4968</v>
      </c>
      <c r="AW2096" s="82">
        <v>100</v>
      </c>
      <c r="AX2096" s="83"/>
      <c r="AY2096" s="82" t="s">
        <v>4969</v>
      </c>
      <c r="AZ2096" s="82">
        <v>1</v>
      </c>
      <c r="BA2096" s="82" t="s">
        <v>8272</v>
      </c>
      <c r="BB2096" s="82" t="s">
        <v>8276</v>
      </c>
      <c r="BC2096" s="87">
        <v>6.5299999999999997E-2</v>
      </c>
      <c r="BD2096" s="87">
        <v>6.5299999999999997E-2</v>
      </c>
      <c r="BE2096" s="87">
        <v>99.148600000000002</v>
      </c>
      <c r="BF2096" s="87">
        <v>99.148600000000002</v>
      </c>
      <c r="BG2096" s="82" t="s">
        <v>8221</v>
      </c>
      <c r="BH2096" s="82" t="s">
        <v>9011</v>
      </c>
      <c r="BI2096" s="82"/>
      <c r="BJ2096" s="82"/>
      <c r="BK2096" s="82"/>
      <c r="BL2096" s="86">
        <v>2974458000</v>
      </c>
      <c r="BM2096" s="82">
        <v>2.6941000000000002</v>
      </c>
      <c r="BN2096" s="82" t="s">
        <v>4964</v>
      </c>
      <c r="BO2096" s="82"/>
      <c r="BP2096" s="88"/>
      <c r="BQ2096" s="88">
        <v>39500000000</v>
      </c>
      <c r="BR2096" s="88">
        <v>7.5940000000000003</v>
      </c>
      <c r="BS2096" s="82" t="s">
        <v>8223</v>
      </c>
      <c r="BT2096" s="85"/>
    </row>
    <row r="2097" spans="1:72" hidden="1">
      <c r="A2097" s="82" t="s">
        <v>9009</v>
      </c>
      <c r="B2097" s="82" t="s">
        <v>9010</v>
      </c>
      <c r="C2097" s="82" t="s">
        <v>21313</v>
      </c>
      <c r="D2097" s="82" t="s">
        <v>21314</v>
      </c>
      <c r="E2097" s="82" t="s">
        <v>9655</v>
      </c>
      <c r="F2097" s="82" t="s">
        <v>8270</v>
      </c>
      <c r="G2097" s="83">
        <v>45803</v>
      </c>
      <c r="H2097" s="84">
        <v>20000000</v>
      </c>
      <c r="I2097" s="85">
        <v>6.5360000000000001E-2</v>
      </c>
      <c r="J2097" s="82">
        <v>99.554299999999998</v>
      </c>
      <c r="K2097" s="86">
        <v>0</v>
      </c>
      <c r="L2097" s="82" t="s">
        <v>8271</v>
      </c>
      <c r="M2097" s="82" t="s">
        <v>633</v>
      </c>
      <c r="N2097" s="82" t="s">
        <v>8387</v>
      </c>
      <c r="O2097" s="82" t="s">
        <v>633</v>
      </c>
      <c r="P2097" s="82" t="s">
        <v>4973</v>
      </c>
      <c r="Q2097" s="86">
        <v>2000000000</v>
      </c>
      <c r="R2097" s="82">
        <v>7.0000000000000007E-2</v>
      </c>
      <c r="S2097" s="86">
        <v>2000000000</v>
      </c>
      <c r="T2097" s="83">
        <v>45777</v>
      </c>
      <c r="U2097" s="82">
        <v>209</v>
      </c>
      <c r="V2097" s="82">
        <v>180823</v>
      </c>
      <c r="W2097" s="82" t="s">
        <v>4961</v>
      </c>
      <c r="X2097" s="82">
        <v>98.174800000000005</v>
      </c>
      <c r="Y2097" s="86">
        <v>1963496000</v>
      </c>
      <c r="Z2097" s="86">
        <v>1989860000</v>
      </c>
      <c r="AA2097" s="82">
        <v>99.536000000000001</v>
      </c>
      <c r="AB2097" s="86">
        <v>0.02</v>
      </c>
      <c r="AC2097" s="86">
        <v>1991086000</v>
      </c>
      <c r="AD2097" s="86">
        <v>1991086000</v>
      </c>
      <c r="AE2097" s="86">
        <v>26364000</v>
      </c>
      <c r="AF2097" s="86">
        <v>1226000</v>
      </c>
      <c r="AG2097" s="86">
        <v>1265600</v>
      </c>
      <c r="AH2097" s="86">
        <v>-39600</v>
      </c>
      <c r="AI2097" s="86"/>
      <c r="AJ2097" s="86">
        <v>110407959898.56</v>
      </c>
      <c r="AK2097" s="82">
        <v>1.8033999999999999</v>
      </c>
      <c r="AL2097" s="82" t="s">
        <v>21315</v>
      </c>
      <c r="AM2097" s="82" t="s">
        <v>8216</v>
      </c>
      <c r="AN2097" s="82">
        <v>8366</v>
      </c>
      <c r="AO2097" s="82" t="s">
        <v>4962</v>
      </c>
      <c r="AP2097" s="82"/>
      <c r="AQ2097" s="83"/>
      <c r="AR2097" s="83"/>
      <c r="AS2097" s="82">
        <v>26</v>
      </c>
      <c r="AT2097" s="82"/>
      <c r="AU2097" s="83">
        <v>45777</v>
      </c>
      <c r="AV2097" s="82" t="s">
        <v>4968</v>
      </c>
      <c r="AW2097" s="82">
        <v>100</v>
      </c>
      <c r="AX2097" s="83"/>
      <c r="AY2097" s="82" t="s">
        <v>4969</v>
      </c>
      <c r="AZ2097" s="82">
        <v>1</v>
      </c>
      <c r="BA2097" s="82" t="s">
        <v>8272</v>
      </c>
      <c r="BB2097" s="82" t="s">
        <v>8272</v>
      </c>
      <c r="BC2097" s="87">
        <v>6.5339999999999995E-2</v>
      </c>
      <c r="BD2097" s="87">
        <v>6.54E-2</v>
      </c>
      <c r="BE2097" s="87">
        <v>99.554500000000004</v>
      </c>
      <c r="BF2097" s="87">
        <v>99.554100000000005</v>
      </c>
      <c r="BG2097" s="82" t="s">
        <v>8221</v>
      </c>
      <c r="BH2097" s="82" t="s">
        <v>9011</v>
      </c>
      <c r="BI2097" s="82"/>
      <c r="BJ2097" s="82"/>
      <c r="BK2097" s="82"/>
      <c r="BL2097" s="86">
        <v>1991086000</v>
      </c>
      <c r="BM2097" s="82">
        <v>1.8033999999999999</v>
      </c>
      <c r="BN2097" s="82" t="s">
        <v>4964</v>
      </c>
      <c r="BO2097" s="82"/>
      <c r="BP2097" s="88"/>
      <c r="BQ2097" s="88">
        <v>4500000000</v>
      </c>
      <c r="BR2097" s="88">
        <v>44.444000000000003</v>
      </c>
      <c r="BS2097" s="82" t="s">
        <v>8223</v>
      </c>
      <c r="BT2097" s="85"/>
    </row>
    <row r="2098" spans="1:72" hidden="1">
      <c r="A2098" s="82" t="s">
        <v>9009</v>
      </c>
      <c r="B2098" s="82" t="s">
        <v>9010</v>
      </c>
      <c r="C2098" s="82" t="s">
        <v>21656</v>
      </c>
      <c r="D2098" s="82" t="s">
        <v>21657</v>
      </c>
      <c r="E2098" s="82" t="s">
        <v>10003</v>
      </c>
      <c r="F2098" s="82" t="s">
        <v>8364</v>
      </c>
      <c r="G2098" s="83">
        <v>45811</v>
      </c>
      <c r="H2098" s="84">
        <v>10000000</v>
      </c>
      <c r="I2098" s="85">
        <v>6.6000000000000003E-2</v>
      </c>
      <c r="J2098" s="82">
        <v>99.406899999999993</v>
      </c>
      <c r="K2098" s="86">
        <v>0</v>
      </c>
      <c r="L2098" s="82" t="s">
        <v>8271</v>
      </c>
      <c r="M2098" s="82" t="s">
        <v>1274</v>
      </c>
      <c r="N2098" s="82" t="s">
        <v>8214</v>
      </c>
      <c r="O2098" s="82" t="s">
        <v>1274</v>
      </c>
      <c r="P2098" s="82" t="s">
        <v>8365</v>
      </c>
      <c r="Q2098" s="86">
        <v>1000000000</v>
      </c>
      <c r="R2098" s="82">
        <v>0.09</v>
      </c>
      <c r="S2098" s="86">
        <v>1000000000</v>
      </c>
      <c r="T2098" s="83">
        <v>45777</v>
      </c>
      <c r="U2098" s="82">
        <v>208</v>
      </c>
      <c r="V2098" s="82">
        <v>181121</v>
      </c>
      <c r="W2098" s="82" t="s">
        <v>4961</v>
      </c>
      <c r="X2098" s="82">
        <v>98.1404</v>
      </c>
      <c r="Y2098" s="86">
        <v>981404000</v>
      </c>
      <c r="Z2098" s="86">
        <v>993256400</v>
      </c>
      <c r="AA2098" s="82">
        <v>99.390799999999999</v>
      </c>
      <c r="AB2098" s="86">
        <v>0.02</v>
      </c>
      <c r="AC2098" s="86">
        <v>994069000</v>
      </c>
      <c r="AD2098" s="86">
        <v>994069000</v>
      </c>
      <c r="AE2098" s="86">
        <v>11852400</v>
      </c>
      <c r="AF2098" s="86">
        <v>812600</v>
      </c>
      <c r="AG2098" s="86">
        <v>855960</v>
      </c>
      <c r="AH2098" s="86">
        <v>-43360</v>
      </c>
      <c r="AI2098" s="86"/>
      <c r="AJ2098" s="86">
        <v>110407959898.56</v>
      </c>
      <c r="AK2098" s="82">
        <v>0.90039999999999998</v>
      </c>
      <c r="AL2098" s="82" t="s">
        <v>21658</v>
      </c>
      <c r="AM2098" s="82" t="s">
        <v>8216</v>
      </c>
      <c r="AN2098" s="82">
        <v>779060</v>
      </c>
      <c r="AO2098" s="82" t="s">
        <v>8280</v>
      </c>
      <c r="AP2098" s="82"/>
      <c r="AQ2098" s="83"/>
      <c r="AR2098" s="83"/>
      <c r="AS2098" s="82">
        <v>34</v>
      </c>
      <c r="AT2098" s="82"/>
      <c r="AU2098" s="83">
        <v>45777</v>
      </c>
      <c r="AV2098" s="82" t="s">
        <v>8218</v>
      </c>
      <c r="AW2098" s="82">
        <v>100</v>
      </c>
      <c r="AX2098" s="83"/>
      <c r="AY2098" s="82" t="s">
        <v>4963</v>
      </c>
      <c r="AZ2098" s="82">
        <v>1</v>
      </c>
      <c r="BA2098" s="82" t="s">
        <v>8272</v>
      </c>
      <c r="BB2098" s="82" t="s">
        <v>8276</v>
      </c>
      <c r="BC2098" s="87">
        <v>6.6500000000000004E-2</v>
      </c>
      <c r="BD2098" s="87">
        <v>6.5500000000000003E-2</v>
      </c>
      <c r="BE2098" s="87">
        <v>99.4024</v>
      </c>
      <c r="BF2098" s="87">
        <v>99.411299999999997</v>
      </c>
      <c r="BG2098" s="82" t="s">
        <v>8221</v>
      </c>
      <c r="BH2098" s="82" t="s">
        <v>9011</v>
      </c>
      <c r="BI2098" s="82"/>
      <c r="BJ2098" s="82"/>
      <c r="BK2098" s="82"/>
      <c r="BL2098" s="86">
        <v>994069000</v>
      </c>
      <c r="BM2098" s="82">
        <v>0.90039999999999998</v>
      </c>
      <c r="BN2098" s="82" t="s">
        <v>4964</v>
      </c>
      <c r="BO2098" s="82"/>
      <c r="BP2098" s="88"/>
      <c r="BQ2098" s="88">
        <v>6000000000</v>
      </c>
      <c r="BR2098" s="88">
        <v>16.666</v>
      </c>
      <c r="BS2098" s="82" t="s">
        <v>8223</v>
      </c>
      <c r="BT2098" s="85"/>
    </row>
    <row r="2099" spans="1:72" hidden="1">
      <c r="A2099" s="82" t="s">
        <v>9009</v>
      </c>
      <c r="B2099" s="82" t="s">
        <v>9010</v>
      </c>
      <c r="C2099" s="82" t="s">
        <v>22127</v>
      </c>
      <c r="D2099" s="82" t="s">
        <v>22128</v>
      </c>
      <c r="E2099" s="82" t="s">
        <v>10003</v>
      </c>
      <c r="F2099" s="82" t="s">
        <v>8364</v>
      </c>
      <c r="G2099" s="83">
        <v>45847</v>
      </c>
      <c r="H2099" s="84">
        <v>20000000</v>
      </c>
      <c r="I2099" s="85">
        <v>6.6799999999999998E-2</v>
      </c>
      <c r="J2099" s="82">
        <v>98.753</v>
      </c>
      <c r="K2099" s="86">
        <v>0</v>
      </c>
      <c r="L2099" s="82" t="s">
        <v>8271</v>
      </c>
      <c r="M2099" s="82" t="s">
        <v>1274</v>
      </c>
      <c r="N2099" s="82" t="s">
        <v>8214</v>
      </c>
      <c r="O2099" s="82" t="s">
        <v>1274</v>
      </c>
      <c r="P2099" s="82" t="s">
        <v>8365</v>
      </c>
      <c r="Q2099" s="86">
        <v>2000000000</v>
      </c>
      <c r="R2099" s="82">
        <v>0.19</v>
      </c>
      <c r="S2099" s="86">
        <v>2000000000</v>
      </c>
      <c r="T2099" s="83">
        <v>45777</v>
      </c>
      <c r="U2099" s="82">
        <v>208</v>
      </c>
      <c r="V2099" s="82">
        <v>182612</v>
      </c>
      <c r="W2099" s="82" t="s">
        <v>4961</v>
      </c>
      <c r="X2099" s="82">
        <v>98.376300000000001</v>
      </c>
      <c r="Y2099" s="86">
        <v>1967526000</v>
      </c>
      <c r="Z2099" s="86">
        <v>1975376860</v>
      </c>
      <c r="AA2099" s="82">
        <v>98.7333</v>
      </c>
      <c r="AB2099" s="86">
        <v>0.02</v>
      </c>
      <c r="AC2099" s="86">
        <v>1975060000</v>
      </c>
      <c r="AD2099" s="86">
        <v>1975060000</v>
      </c>
      <c r="AE2099" s="86">
        <v>7850860</v>
      </c>
      <c r="AF2099" s="86">
        <v>-316860</v>
      </c>
      <c r="AG2099" s="86">
        <v>-354000</v>
      </c>
      <c r="AH2099" s="86">
        <v>37140</v>
      </c>
      <c r="AI2099" s="86"/>
      <c r="AJ2099" s="86">
        <v>110407959898.56</v>
      </c>
      <c r="AK2099" s="82">
        <v>1.7888999999999999</v>
      </c>
      <c r="AL2099" s="82" t="s">
        <v>22129</v>
      </c>
      <c r="AM2099" s="82" t="s">
        <v>8216</v>
      </c>
      <c r="AN2099" s="82">
        <v>779060</v>
      </c>
      <c r="AO2099" s="82" t="s">
        <v>8280</v>
      </c>
      <c r="AP2099" s="82"/>
      <c r="AQ2099" s="83"/>
      <c r="AR2099" s="83"/>
      <c r="AS2099" s="82">
        <v>70</v>
      </c>
      <c r="AT2099" s="82"/>
      <c r="AU2099" s="83">
        <v>45777</v>
      </c>
      <c r="AV2099" s="82" t="s">
        <v>8218</v>
      </c>
      <c r="AW2099" s="82">
        <v>100</v>
      </c>
      <c r="AX2099" s="83"/>
      <c r="AY2099" s="82" t="s">
        <v>4963</v>
      </c>
      <c r="AZ2099" s="82">
        <v>1</v>
      </c>
      <c r="BA2099" s="82" t="s">
        <v>8272</v>
      </c>
      <c r="BB2099" s="82" t="s">
        <v>8276</v>
      </c>
      <c r="BC2099" s="87">
        <v>6.7100000000000007E-2</v>
      </c>
      <c r="BD2099" s="87">
        <v>6.6500000000000004E-2</v>
      </c>
      <c r="BE2099" s="87">
        <v>98.747399999999999</v>
      </c>
      <c r="BF2099" s="87">
        <v>98.758499999999998</v>
      </c>
      <c r="BG2099" s="82" t="s">
        <v>8221</v>
      </c>
      <c r="BH2099" s="82" t="s">
        <v>9011</v>
      </c>
      <c r="BI2099" s="82"/>
      <c r="BJ2099" s="82"/>
      <c r="BK2099" s="82"/>
      <c r="BL2099" s="86">
        <v>1975060000</v>
      </c>
      <c r="BM2099" s="82">
        <v>1.7888999999999999</v>
      </c>
      <c r="BN2099" s="82" t="s">
        <v>4964</v>
      </c>
      <c r="BO2099" s="82"/>
      <c r="BP2099" s="88"/>
      <c r="BQ2099" s="88">
        <v>2500000000</v>
      </c>
      <c r="BR2099" s="88">
        <v>80</v>
      </c>
      <c r="BS2099" s="82" t="s">
        <v>8223</v>
      </c>
      <c r="BT2099" s="85"/>
    </row>
    <row r="2100" spans="1:72" hidden="1">
      <c r="A2100" s="82" t="s">
        <v>9009</v>
      </c>
      <c r="B2100" s="82" t="s">
        <v>9010</v>
      </c>
      <c r="C2100" s="82" t="s">
        <v>21316</v>
      </c>
      <c r="D2100" s="82" t="s">
        <v>21317</v>
      </c>
      <c r="E2100" s="82" t="s">
        <v>21318</v>
      </c>
      <c r="F2100" s="82" t="s">
        <v>8364</v>
      </c>
      <c r="G2100" s="83">
        <v>45797</v>
      </c>
      <c r="H2100" s="84">
        <v>5000000</v>
      </c>
      <c r="I2100" s="85">
        <v>6.7489999999999994E-2</v>
      </c>
      <c r="J2100" s="82">
        <v>99.649900000000002</v>
      </c>
      <c r="K2100" s="86">
        <v>0</v>
      </c>
      <c r="L2100" s="82" t="s">
        <v>8271</v>
      </c>
      <c r="M2100" s="82" t="s">
        <v>1274</v>
      </c>
      <c r="N2100" s="82" t="s">
        <v>8214</v>
      </c>
      <c r="O2100" s="82" t="s">
        <v>1274</v>
      </c>
      <c r="P2100" s="82" t="s">
        <v>8412</v>
      </c>
      <c r="Q2100" s="86">
        <v>500000000</v>
      </c>
      <c r="R2100" s="82">
        <v>0.05</v>
      </c>
      <c r="S2100" s="86">
        <v>500000000</v>
      </c>
      <c r="T2100" s="83">
        <v>45777</v>
      </c>
      <c r="U2100" s="82">
        <v>208</v>
      </c>
      <c r="V2100" s="82">
        <v>180635</v>
      </c>
      <c r="W2100" s="82" t="s">
        <v>4961</v>
      </c>
      <c r="X2100" s="82">
        <v>98.092399999999998</v>
      </c>
      <c r="Y2100" s="86">
        <v>490462000</v>
      </c>
      <c r="Z2100" s="86">
        <v>498008550</v>
      </c>
      <c r="AA2100" s="82">
        <v>99.629000000000005</v>
      </c>
      <c r="AB2100" s="86">
        <v>0.02</v>
      </c>
      <c r="AC2100" s="86">
        <v>498249500</v>
      </c>
      <c r="AD2100" s="86">
        <v>498249500</v>
      </c>
      <c r="AE2100" s="86">
        <v>7546550</v>
      </c>
      <c r="AF2100" s="86">
        <v>240950</v>
      </c>
      <c r="AG2100" s="86">
        <v>241265</v>
      </c>
      <c r="AH2100" s="86">
        <v>-315</v>
      </c>
      <c r="AI2100" s="86"/>
      <c r="AJ2100" s="86">
        <v>110407959898.56</v>
      </c>
      <c r="AK2100" s="82">
        <v>0.45129999999999998</v>
      </c>
      <c r="AL2100" s="82" t="s">
        <v>21319</v>
      </c>
      <c r="AM2100" s="82" t="s">
        <v>8216</v>
      </c>
      <c r="AN2100" s="82">
        <v>784390</v>
      </c>
      <c r="AO2100" s="82" t="s">
        <v>4989</v>
      </c>
      <c r="AP2100" s="82"/>
      <c r="AQ2100" s="83"/>
      <c r="AR2100" s="83"/>
      <c r="AS2100" s="82">
        <v>20</v>
      </c>
      <c r="AT2100" s="82"/>
      <c r="AU2100" s="83">
        <v>45777</v>
      </c>
      <c r="AV2100" s="82" t="s">
        <v>8218</v>
      </c>
      <c r="AW2100" s="82">
        <v>100</v>
      </c>
      <c r="AX2100" s="83"/>
      <c r="AY2100" s="82" t="s">
        <v>4963</v>
      </c>
      <c r="AZ2100" s="82">
        <v>1</v>
      </c>
      <c r="BA2100" s="82" t="s">
        <v>8272</v>
      </c>
      <c r="BB2100" s="82" t="s">
        <v>8276</v>
      </c>
      <c r="BC2100" s="87">
        <v>6.7500000000000004E-2</v>
      </c>
      <c r="BD2100" s="87">
        <v>6.7500000000000004E-2</v>
      </c>
      <c r="BE2100" s="87">
        <v>99.649900000000002</v>
      </c>
      <c r="BF2100" s="87">
        <v>99.649900000000002</v>
      </c>
      <c r="BG2100" s="82" t="s">
        <v>8221</v>
      </c>
      <c r="BH2100" s="82" t="s">
        <v>9011</v>
      </c>
      <c r="BI2100" s="82"/>
      <c r="BJ2100" s="82"/>
      <c r="BK2100" s="82"/>
      <c r="BL2100" s="86">
        <v>498249500</v>
      </c>
      <c r="BM2100" s="82">
        <v>0.45129999999999998</v>
      </c>
      <c r="BN2100" s="82" t="s">
        <v>4964</v>
      </c>
      <c r="BO2100" s="82"/>
      <c r="BP2100" s="88"/>
      <c r="BQ2100" s="88">
        <v>1000000000</v>
      </c>
      <c r="BR2100" s="88">
        <v>50</v>
      </c>
      <c r="BS2100" s="82" t="s">
        <v>8223</v>
      </c>
      <c r="BT2100" s="85"/>
    </row>
    <row r="2101" spans="1:72" hidden="1">
      <c r="A2101" s="82" t="s">
        <v>9009</v>
      </c>
      <c r="B2101" s="82" t="s">
        <v>9010</v>
      </c>
      <c r="C2101" s="82" t="s">
        <v>21659</v>
      </c>
      <c r="D2101" s="82" t="s">
        <v>21660</v>
      </c>
      <c r="E2101" s="82" t="s">
        <v>20562</v>
      </c>
      <c r="F2101" s="82" t="s">
        <v>8364</v>
      </c>
      <c r="G2101" s="83">
        <v>45831</v>
      </c>
      <c r="H2101" s="84">
        <v>12500000</v>
      </c>
      <c r="I2101" s="85">
        <v>6.7000000000000004E-2</v>
      </c>
      <c r="J2101" s="82">
        <v>99.036500000000004</v>
      </c>
      <c r="K2101" s="86">
        <v>0</v>
      </c>
      <c r="L2101" s="82" t="s">
        <v>8271</v>
      </c>
      <c r="M2101" s="82" t="s">
        <v>633</v>
      </c>
      <c r="N2101" s="82" t="s">
        <v>8214</v>
      </c>
      <c r="O2101" s="82" t="s">
        <v>633</v>
      </c>
      <c r="P2101" s="82" t="s">
        <v>8412</v>
      </c>
      <c r="Q2101" s="86">
        <v>1250000000</v>
      </c>
      <c r="R2101" s="82">
        <v>0.15</v>
      </c>
      <c r="S2101" s="86">
        <v>1250000000</v>
      </c>
      <c r="T2101" s="83">
        <v>45777</v>
      </c>
      <c r="U2101" s="82">
        <v>208</v>
      </c>
      <c r="V2101" s="82">
        <v>181887</v>
      </c>
      <c r="W2101" s="82" t="s">
        <v>4961</v>
      </c>
      <c r="X2101" s="82">
        <v>98.066100000000006</v>
      </c>
      <c r="Y2101" s="86">
        <v>1225826250</v>
      </c>
      <c r="Z2101" s="86">
        <v>1235920787.5</v>
      </c>
      <c r="AA2101" s="82">
        <v>99.006900000000002</v>
      </c>
      <c r="AB2101" s="86">
        <v>0.03</v>
      </c>
      <c r="AC2101" s="86">
        <v>1237956250</v>
      </c>
      <c r="AD2101" s="86">
        <v>1237956250</v>
      </c>
      <c r="AE2101" s="86">
        <v>10094537.5</v>
      </c>
      <c r="AF2101" s="86">
        <v>2035462.5</v>
      </c>
      <c r="AG2101" s="86">
        <v>1931112.5</v>
      </c>
      <c r="AH2101" s="86">
        <v>104350</v>
      </c>
      <c r="AI2101" s="86"/>
      <c r="AJ2101" s="86">
        <v>110407959898.56</v>
      </c>
      <c r="AK2101" s="82">
        <v>1.1213</v>
      </c>
      <c r="AL2101" s="82" t="s">
        <v>21661</v>
      </c>
      <c r="AM2101" s="82" t="s">
        <v>8216</v>
      </c>
      <c r="AN2101" s="82">
        <v>797604</v>
      </c>
      <c r="AO2101" s="82" t="s">
        <v>4989</v>
      </c>
      <c r="AP2101" s="82"/>
      <c r="AQ2101" s="83"/>
      <c r="AR2101" s="83"/>
      <c r="AS2101" s="82">
        <v>54</v>
      </c>
      <c r="AT2101" s="82"/>
      <c r="AU2101" s="83">
        <v>45777</v>
      </c>
      <c r="AV2101" s="82" t="s">
        <v>8218</v>
      </c>
      <c r="AW2101" s="82">
        <v>100</v>
      </c>
      <c r="AX2101" s="83"/>
      <c r="AY2101" s="82" t="s">
        <v>4963</v>
      </c>
      <c r="AZ2101" s="82">
        <v>1</v>
      </c>
      <c r="BA2101" s="82" t="s">
        <v>8272</v>
      </c>
      <c r="BB2101" s="82" t="s">
        <v>8272</v>
      </c>
      <c r="BC2101" s="87">
        <v>6.7000000000000004E-2</v>
      </c>
      <c r="BD2101" s="87">
        <v>6.7000000000000004E-2</v>
      </c>
      <c r="BE2101" s="87">
        <v>99.036500000000004</v>
      </c>
      <c r="BF2101" s="87">
        <v>99.036500000000004</v>
      </c>
      <c r="BG2101" s="82" t="s">
        <v>8221</v>
      </c>
      <c r="BH2101" s="82" t="s">
        <v>9011</v>
      </c>
      <c r="BI2101" s="82"/>
      <c r="BJ2101" s="82"/>
      <c r="BK2101" s="82"/>
      <c r="BL2101" s="86">
        <v>1237956250</v>
      </c>
      <c r="BM2101" s="82">
        <v>1.1213</v>
      </c>
      <c r="BN2101" s="82" t="s">
        <v>4964</v>
      </c>
      <c r="BO2101" s="82"/>
      <c r="BP2101" s="88"/>
      <c r="BQ2101" s="88">
        <v>3400000000</v>
      </c>
      <c r="BR2101" s="88">
        <v>36.764000000000003</v>
      </c>
      <c r="BS2101" s="82" t="s">
        <v>8223</v>
      </c>
      <c r="BT2101" s="85"/>
    </row>
    <row r="2102" spans="1:72" hidden="1">
      <c r="A2102" s="82" t="s">
        <v>9009</v>
      </c>
      <c r="B2102" s="82" t="s">
        <v>9010</v>
      </c>
      <c r="C2102" s="82" t="s">
        <v>21662</v>
      </c>
      <c r="D2102" s="82" t="s">
        <v>21663</v>
      </c>
      <c r="E2102" s="82" t="s">
        <v>21664</v>
      </c>
      <c r="F2102" s="82" t="s">
        <v>8364</v>
      </c>
      <c r="G2102" s="83">
        <v>45814</v>
      </c>
      <c r="H2102" s="84">
        <v>40000000</v>
      </c>
      <c r="I2102" s="85">
        <v>6.8949999999999997E-2</v>
      </c>
      <c r="J2102" s="82">
        <v>99.3245</v>
      </c>
      <c r="K2102" s="86">
        <v>0</v>
      </c>
      <c r="L2102" s="82" t="s">
        <v>8271</v>
      </c>
      <c r="M2102" s="82" t="s">
        <v>633</v>
      </c>
      <c r="N2102" s="82" t="s">
        <v>8374</v>
      </c>
      <c r="O2102" s="82" t="s">
        <v>633</v>
      </c>
      <c r="P2102" s="82" t="s">
        <v>8279</v>
      </c>
      <c r="Q2102" s="86">
        <v>4000000000</v>
      </c>
      <c r="R2102" s="82">
        <v>0.1</v>
      </c>
      <c r="S2102" s="86">
        <v>4000000000</v>
      </c>
      <c r="T2102" s="83">
        <v>45777</v>
      </c>
      <c r="U2102" s="82">
        <v>208</v>
      </c>
      <c r="V2102" s="82">
        <v>181186</v>
      </c>
      <c r="W2102" s="82" t="s">
        <v>4961</v>
      </c>
      <c r="X2102" s="82">
        <v>98.063699999999997</v>
      </c>
      <c r="Y2102" s="86">
        <v>3922548000</v>
      </c>
      <c r="Z2102" s="86">
        <v>3969359640</v>
      </c>
      <c r="AA2102" s="82">
        <v>99.305899999999994</v>
      </c>
      <c r="AB2102" s="86">
        <v>0.02</v>
      </c>
      <c r="AC2102" s="86">
        <v>3972980000</v>
      </c>
      <c r="AD2102" s="86">
        <v>3972980000</v>
      </c>
      <c r="AE2102" s="86">
        <v>46811640</v>
      </c>
      <c r="AF2102" s="86">
        <v>3620360</v>
      </c>
      <c r="AG2102" s="86">
        <v>3727480</v>
      </c>
      <c r="AH2102" s="86">
        <v>-107120</v>
      </c>
      <c r="AI2102" s="86"/>
      <c r="AJ2102" s="86">
        <v>110407959898.56</v>
      </c>
      <c r="AK2102" s="82">
        <v>3.5985</v>
      </c>
      <c r="AL2102" s="82" t="s">
        <v>21665</v>
      </c>
      <c r="AM2102" s="82" t="s">
        <v>8216</v>
      </c>
      <c r="AN2102" s="82">
        <v>788203</v>
      </c>
      <c r="AO2102" s="82" t="s">
        <v>8280</v>
      </c>
      <c r="AP2102" s="82"/>
      <c r="AQ2102" s="83"/>
      <c r="AR2102" s="83"/>
      <c r="AS2102" s="82">
        <v>37</v>
      </c>
      <c r="AT2102" s="82"/>
      <c r="AU2102" s="83">
        <v>45777</v>
      </c>
      <c r="AV2102" s="82" t="s">
        <v>8218</v>
      </c>
      <c r="AW2102" s="82">
        <v>100</v>
      </c>
      <c r="AX2102" s="83"/>
      <c r="AY2102" s="82" t="s">
        <v>4963</v>
      </c>
      <c r="AZ2102" s="82">
        <v>1</v>
      </c>
      <c r="BA2102" s="82" t="s">
        <v>8272</v>
      </c>
      <c r="BB2102" s="82" t="s">
        <v>8276</v>
      </c>
      <c r="BC2102" s="87">
        <v>6.8949999999999997E-2</v>
      </c>
      <c r="BD2102" s="87">
        <v>6.8949999999999997E-2</v>
      </c>
      <c r="BE2102" s="87">
        <v>99.3245</v>
      </c>
      <c r="BF2102" s="87">
        <v>99.3245</v>
      </c>
      <c r="BG2102" s="82" t="s">
        <v>8221</v>
      </c>
      <c r="BH2102" s="82" t="s">
        <v>9011</v>
      </c>
      <c r="BI2102" s="82"/>
      <c r="BJ2102" s="82"/>
      <c r="BK2102" s="82"/>
      <c r="BL2102" s="86">
        <v>3972980000</v>
      </c>
      <c r="BM2102" s="82">
        <v>3.5985</v>
      </c>
      <c r="BN2102" s="82" t="s">
        <v>4964</v>
      </c>
      <c r="BO2102" s="82"/>
      <c r="BP2102" s="88"/>
      <c r="BQ2102" s="88">
        <v>4000000000</v>
      </c>
      <c r="BR2102" s="88">
        <v>100</v>
      </c>
      <c r="BS2102" s="82" t="s">
        <v>8377</v>
      </c>
      <c r="BT2102" s="85"/>
    </row>
    <row r="2103" spans="1:72" hidden="1">
      <c r="A2103" s="82" t="s">
        <v>9009</v>
      </c>
      <c r="B2103" s="82" t="s">
        <v>9010</v>
      </c>
      <c r="C2103" s="82" t="s">
        <v>21320</v>
      </c>
      <c r="D2103" s="82" t="s">
        <v>21321</v>
      </c>
      <c r="E2103" s="82" t="s">
        <v>21322</v>
      </c>
      <c r="F2103" s="82" t="s">
        <v>8364</v>
      </c>
      <c r="G2103" s="83">
        <v>45786</v>
      </c>
      <c r="H2103" s="84">
        <v>10000000</v>
      </c>
      <c r="I2103" s="85">
        <v>6.9779999999999995E-2</v>
      </c>
      <c r="J2103" s="82">
        <v>99.847300000000004</v>
      </c>
      <c r="K2103" s="86">
        <v>0</v>
      </c>
      <c r="L2103" s="82" t="s">
        <v>8271</v>
      </c>
      <c r="M2103" s="82" t="s">
        <v>633</v>
      </c>
      <c r="N2103" s="82" t="s">
        <v>8374</v>
      </c>
      <c r="O2103" s="82" t="s">
        <v>633</v>
      </c>
      <c r="P2103" s="82" t="s">
        <v>8279</v>
      </c>
      <c r="Q2103" s="86">
        <v>1000000000</v>
      </c>
      <c r="R2103" s="82">
        <v>0.02</v>
      </c>
      <c r="S2103" s="86">
        <v>1000000000</v>
      </c>
      <c r="T2103" s="83">
        <v>45777</v>
      </c>
      <c r="U2103" s="82">
        <v>208</v>
      </c>
      <c r="V2103" s="82">
        <v>180202</v>
      </c>
      <c r="W2103" s="82" t="s">
        <v>4961</v>
      </c>
      <c r="X2103" s="82">
        <v>98.063699999999997</v>
      </c>
      <c r="Y2103" s="86">
        <v>980637000</v>
      </c>
      <c r="Z2103" s="86">
        <v>998297760</v>
      </c>
      <c r="AA2103" s="82">
        <v>99.828299999999999</v>
      </c>
      <c r="AB2103" s="86">
        <v>0.02</v>
      </c>
      <c r="AC2103" s="86">
        <v>998473000</v>
      </c>
      <c r="AD2103" s="86">
        <v>998473000</v>
      </c>
      <c r="AE2103" s="86">
        <v>17660760</v>
      </c>
      <c r="AF2103" s="86">
        <v>175240</v>
      </c>
      <c r="AG2103" s="86">
        <v>198020</v>
      </c>
      <c r="AH2103" s="86">
        <v>-22780</v>
      </c>
      <c r="AI2103" s="86"/>
      <c r="AJ2103" s="86">
        <v>110407959898.56</v>
      </c>
      <c r="AK2103" s="82">
        <v>0.90429999999999999</v>
      </c>
      <c r="AL2103" s="82" t="s">
        <v>21323</v>
      </c>
      <c r="AM2103" s="82" t="s">
        <v>8216</v>
      </c>
      <c r="AN2103" s="82">
        <v>796129</v>
      </c>
      <c r="AO2103" s="82" t="s">
        <v>8280</v>
      </c>
      <c r="AP2103" s="82"/>
      <c r="AQ2103" s="83"/>
      <c r="AR2103" s="83"/>
      <c r="AS2103" s="82">
        <v>9</v>
      </c>
      <c r="AT2103" s="82"/>
      <c r="AU2103" s="83">
        <v>45777</v>
      </c>
      <c r="AV2103" s="82" t="s">
        <v>8218</v>
      </c>
      <c r="AW2103" s="82">
        <v>100</v>
      </c>
      <c r="AX2103" s="83"/>
      <c r="AY2103" s="82" t="s">
        <v>4963</v>
      </c>
      <c r="AZ2103" s="82">
        <v>1</v>
      </c>
      <c r="BA2103" s="82" t="s">
        <v>8272</v>
      </c>
      <c r="BB2103" s="82" t="s">
        <v>8276</v>
      </c>
      <c r="BC2103" s="87">
        <v>7.0000000000000007E-2</v>
      </c>
      <c r="BD2103" s="87">
        <v>6.9529999999999995E-2</v>
      </c>
      <c r="BE2103" s="87">
        <v>99.846800000000002</v>
      </c>
      <c r="BF2103" s="87">
        <v>99.847800000000007</v>
      </c>
      <c r="BG2103" s="82" t="s">
        <v>8221</v>
      </c>
      <c r="BH2103" s="82" t="s">
        <v>9011</v>
      </c>
      <c r="BI2103" s="82"/>
      <c r="BJ2103" s="82"/>
      <c r="BK2103" s="82"/>
      <c r="BL2103" s="86">
        <v>998473000</v>
      </c>
      <c r="BM2103" s="82">
        <v>0.90429999999999999</v>
      </c>
      <c r="BN2103" s="82" t="s">
        <v>4964</v>
      </c>
      <c r="BO2103" s="82"/>
      <c r="BP2103" s="88"/>
      <c r="BQ2103" s="88">
        <v>2000000000</v>
      </c>
      <c r="BR2103" s="88">
        <v>50</v>
      </c>
      <c r="BS2103" s="82" t="s">
        <v>8223</v>
      </c>
      <c r="BT2103" s="85"/>
    </row>
    <row r="2104" spans="1:72" hidden="1">
      <c r="A2104" s="82" t="s">
        <v>9009</v>
      </c>
      <c r="B2104" s="82" t="s">
        <v>9010</v>
      </c>
      <c r="C2104" s="82" t="s">
        <v>21324</v>
      </c>
      <c r="D2104" s="82" t="s">
        <v>21325</v>
      </c>
      <c r="E2104" s="82" t="s">
        <v>21322</v>
      </c>
      <c r="F2104" s="82" t="s">
        <v>8364</v>
      </c>
      <c r="G2104" s="83">
        <v>45790</v>
      </c>
      <c r="H2104" s="84">
        <v>10000000</v>
      </c>
      <c r="I2104" s="85">
        <v>6.9769999999999999E-2</v>
      </c>
      <c r="J2104" s="82">
        <v>99.771199999999993</v>
      </c>
      <c r="K2104" s="86">
        <v>0</v>
      </c>
      <c r="L2104" s="82" t="s">
        <v>8271</v>
      </c>
      <c r="M2104" s="82" t="s">
        <v>633</v>
      </c>
      <c r="N2104" s="82" t="s">
        <v>8374</v>
      </c>
      <c r="O2104" s="82" t="s">
        <v>633</v>
      </c>
      <c r="P2104" s="82" t="s">
        <v>8279</v>
      </c>
      <c r="Q2104" s="86">
        <v>1000000000</v>
      </c>
      <c r="R2104" s="82">
        <v>0.04</v>
      </c>
      <c r="S2104" s="86">
        <v>1000000000</v>
      </c>
      <c r="T2104" s="83">
        <v>45777</v>
      </c>
      <c r="U2104" s="82">
        <v>208</v>
      </c>
      <c r="V2104" s="82">
        <v>180201</v>
      </c>
      <c r="W2104" s="82" t="s">
        <v>4961</v>
      </c>
      <c r="X2104" s="82">
        <v>98.063699999999997</v>
      </c>
      <c r="Y2104" s="86">
        <v>980637000</v>
      </c>
      <c r="Z2104" s="86">
        <v>997446640</v>
      </c>
      <c r="AA2104" s="82">
        <v>99.752200000000002</v>
      </c>
      <c r="AB2104" s="86">
        <v>0.02</v>
      </c>
      <c r="AC2104" s="86">
        <v>997712000</v>
      </c>
      <c r="AD2104" s="86">
        <v>997712000</v>
      </c>
      <c r="AE2104" s="86">
        <v>16809640</v>
      </c>
      <c r="AF2104" s="86">
        <v>265360</v>
      </c>
      <c r="AG2104" s="86">
        <v>288140</v>
      </c>
      <c r="AH2104" s="86">
        <v>-22780</v>
      </c>
      <c r="AI2104" s="86"/>
      <c r="AJ2104" s="86">
        <v>110407959898.56</v>
      </c>
      <c r="AK2104" s="82">
        <v>0.90369999999999995</v>
      </c>
      <c r="AL2104" s="82" t="s">
        <v>21326</v>
      </c>
      <c r="AM2104" s="82" t="s">
        <v>8216</v>
      </c>
      <c r="AN2104" s="82">
        <v>796129</v>
      </c>
      <c r="AO2104" s="82" t="s">
        <v>8280</v>
      </c>
      <c r="AP2104" s="82"/>
      <c r="AQ2104" s="83"/>
      <c r="AR2104" s="83"/>
      <c r="AS2104" s="82">
        <v>13</v>
      </c>
      <c r="AT2104" s="82"/>
      <c r="AU2104" s="83">
        <v>45777</v>
      </c>
      <c r="AV2104" s="82" t="s">
        <v>8218</v>
      </c>
      <c r="AW2104" s="82">
        <v>100</v>
      </c>
      <c r="AX2104" s="83"/>
      <c r="AY2104" s="82" t="s">
        <v>4963</v>
      </c>
      <c r="AZ2104" s="82">
        <v>1</v>
      </c>
      <c r="BA2104" s="82" t="s">
        <v>8272</v>
      </c>
      <c r="BB2104" s="82" t="s">
        <v>8276</v>
      </c>
      <c r="BC2104" s="87">
        <v>7.0000000000000007E-2</v>
      </c>
      <c r="BD2104" s="87">
        <v>6.9529999999999995E-2</v>
      </c>
      <c r="BE2104" s="87">
        <v>99.770399999999995</v>
      </c>
      <c r="BF2104" s="87">
        <v>99.771900000000002</v>
      </c>
      <c r="BG2104" s="82" t="s">
        <v>8221</v>
      </c>
      <c r="BH2104" s="82" t="s">
        <v>9011</v>
      </c>
      <c r="BI2104" s="82"/>
      <c r="BJ2104" s="82"/>
      <c r="BK2104" s="82"/>
      <c r="BL2104" s="86">
        <v>997712000</v>
      </c>
      <c r="BM2104" s="82">
        <v>0.90369999999999995</v>
      </c>
      <c r="BN2104" s="82" t="s">
        <v>4964</v>
      </c>
      <c r="BO2104" s="82"/>
      <c r="BP2104" s="88"/>
      <c r="BQ2104" s="88">
        <v>1000000000</v>
      </c>
      <c r="BR2104" s="88">
        <v>100</v>
      </c>
      <c r="BS2104" s="82" t="s">
        <v>8377</v>
      </c>
      <c r="BT2104" s="85"/>
    </row>
    <row r="2105" spans="1:72" hidden="1">
      <c r="A2105" s="82" t="s">
        <v>9009</v>
      </c>
      <c r="B2105" s="82" t="s">
        <v>9010</v>
      </c>
      <c r="C2105" s="82" t="s">
        <v>21327</v>
      </c>
      <c r="D2105" s="82" t="s">
        <v>21328</v>
      </c>
      <c r="E2105" s="82" t="s">
        <v>9013</v>
      </c>
      <c r="F2105" s="82" t="s">
        <v>8364</v>
      </c>
      <c r="G2105" s="83">
        <v>45791</v>
      </c>
      <c r="H2105" s="84">
        <v>7500000</v>
      </c>
      <c r="I2105" s="85">
        <v>6.6860000000000003E-2</v>
      </c>
      <c r="J2105" s="82">
        <v>99.762500000000003</v>
      </c>
      <c r="K2105" s="86">
        <v>0</v>
      </c>
      <c r="L2105" s="82" t="s">
        <v>8271</v>
      </c>
      <c r="M2105" s="82" t="s">
        <v>1274</v>
      </c>
      <c r="N2105" s="82" t="s">
        <v>8374</v>
      </c>
      <c r="O2105" s="82" t="s">
        <v>1274</v>
      </c>
      <c r="P2105" s="82" t="s">
        <v>8701</v>
      </c>
      <c r="Q2105" s="86">
        <v>750000000</v>
      </c>
      <c r="R2105" s="82">
        <v>0.04</v>
      </c>
      <c r="S2105" s="86">
        <v>750000000</v>
      </c>
      <c r="T2105" s="83">
        <v>45777</v>
      </c>
      <c r="U2105" s="82">
        <v>208</v>
      </c>
      <c r="V2105" s="82">
        <v>180241</v>
      </c>
      <c r="W2105" s="82" t="s">
        <v>4961</v>
      </c>
      <c r="X2105" s="82">
        <v>98.135599999999997</v>
      </c>
      <c r="Y2105" s="86">
        <v>736017000</v>
      </c>
      <c r="Z2105" s="86">
        <v>748002427.5</v>
      </c>
      <c r="AA2105" s="82">
        <v>99.744100000000003</v>
      </c>
      <c r="AB2105" s="86">
        <v>0.02</v>
      </c>
      <c r="AC2105" s="86">
        <v>748218750</v>
      </c>
      <c r="AD2105" s="86">
        <v>748218750</v>
      </c>
      <c r="AE2105" s="86">
        <v>11985427.5</v>
      </c>
      <c r="AF2105" s="86">
        <v>216322.5</v>
      </c>
      <c r="AG2105" s="86">
        <v>231982.5</v>
      </c>
      <c r="AH2105" s="86">
        <v>-15660</v>
      </c>
      <c r="AI2105" s="86"/>
      <c r="AJ2105" s="86">
        <v>110407959898.56</v>
      </c>
      <c r="AK2105" s="82">
        <v>0.67769999999999997</v>
      </c>
      <c r="AL2105" s="82" t="s">
        <v>21329</v>
      </c>
      <c r="AM2105" s="82" t="s">
        <v>8216</v>
      </c>
      <c r="AN2105" s="82">
        <v>6783</v>
      </c>
      <c r="AO2105" s="82" t="s">
        <v>8701</v>
      </c>
      <c r="AP2105" s="82"/>
      <c r="AQ2105" s="83"/>
      <c r="AR2105" s="83"/>
      <c r="AS2105" s="82">
        <v>14</v>
      </c>
      <c r="AT2105" s="82"/>
      <c r="AU2105" s="83">
        <v>45777</v>
      </c>
      <c r="AV2105" s="82" t="s">
        <v>8218</v>
      </c>
      <c r="AW2105" s="82">
        <v>100</v>
      </c>
      <c r="AX2105" s="83"/>
      <c r="AY2105" s="82" t="s">
        <v>4963</v>
      </c>
      <c r="AZ2105" s="82">
        <v>1</v>
      </c>
      <c r="BA2105" s="82" t="s">
        <v>8272</v>
      </c>
      <c r="BB2105" s="82" t="s">
        <v>8276</v>
      </c>
      <c r="BC2105" s="87">
        <v>6.7199999999999996E-2</v>
      </c>
      <c r="BD2105" s="87">
        <v>6.6500000000000004E-2</v>
      </c>
      <c r="BE2105" s="87">
        <v>99.761200000000002</v>
      </c>
      <c r="BF2105" s="87">
        <v>99.7637</v>
      </c>
      <c r="BG2105" s="82" t="s">
        <v>8221</v>
      </c>
      <c r="BH2105" s="82" t="s">
        <v>9011</v>
      </c>
      <c r="BI2105" s="82"/>
      <c r="BJ2105" s="82"/>
      <c r="BK2105" s="82"/>
      <c r="BL2105" s="86">
        <v>748218750</v>
      </c>
      <c r="BM2105" s="82">
        <v>0.67769999999999997</v>
      </c>
      <c r="BN2105" s="82" t="s">
        <v>8701</v>
      </c>
      <c r="BO2105" s="82"/>
      <c r="BP2105" s="88"/>
      <c r="BQ2105" s="88">
        <v>750000000</v>
      </c>
      <c r="BR2105" s="88">
        <v>100</v>
      </c>
      <c r="BS2105" s="82" t="s">
        <v>8377</v>
      </c>
      <c r="BT2105" s="85"/>
    </row>
    <row r="2106" spans="1:72" hidden="1">
      <c r="A2106" s="82" t="s">
        <v>9009</v>
      </c>
      <c r="B2106" s="82" t="s">
        <v>9010</v>
      </c>
      <c r="C2106" s="82" t="s">
        <v>21330</v>
      </c>
      <c r="D2106" s="82" t="s">
        <v>21331</v>
      </c>
      <c r="E2106" s="82" t="s">
        <v>9013</v>
      </c>
      <c r="F2106" s="82" t="s">
        <v>8364</v>
      </c>
      <c r="G2106" s="83">
        <v>45806</v>
      </c>
      <c r="H2106" s="84">
        <v>7500000</v>
      </c>
      <c r="I2106" s="85">
        <v>6.6850000000000007E-2</v>
      </c>
      <c r="J2106" s="82">
        <v>99.489800000000002</v>
      </c>
      <c r="K2106" s="86">
        <v>0</v>
      </c>
      <c r="L2106" s="82" t="s">
        <v>8271</v>
      </c>
      <c r="M2106" s="82" t="s">
        <v>1274</v>
      </c>
      <c r="N2106" s="82" t="s">
        <v>8374</v>
      </c>
      <c r="O2106" s="82" t="s">
        <v>1274</v>
      </c>
      <c r="P2106" s="82" t="s">
        <v>8701</v>
      </c>
      <c r="Q2106" s="86">
        <v>750000000</v>
      </c>
      <c r="R2106" s="82">
        <v>0.08</v>
      </c>
      <c r="S2106" s="86">
        <v>750000000</v>
      </c>
      <c r="T2106" s="83">
        <v>45777</v>
      </c>
      <c r="U2106" s="82">
        <v>208</v>
      </c>
      <c r="V2106" s="82">
        <v>180820</v>
      </c>
      <c r="W2106" s="82" t="s">
        <v>4961</v>
      </c>
      <c r="X2106" s="82">
        <v>98.121200000000002</v>
      </c>
      <c r="Y2106" s="86">
        <v>735909000</v>
      </c>
      <c r="Z2106" s="86">
        <v>745664310</v>
      </c>
      <c r="AA2106" s="82">
        <v>99.471299999999999</v>
      </c>
      <c r="AB2106" s="86">
        <v>0.02</v>
      </c>
      <c r="AC2106" s="86">
        <v>746173500</v>
      </c>
      <c r="AD2106" s="86">
        <v>746173500</v>
      </c>
      <c r="AE2106" s="86">
        <v>9755310</v>
      </c>
      <c r="AF2106" s="86">
        <v>509190</v>
      </c>
      <c r="AG2106" s="86">
        <v>525285</v>
      </c>
      <c r="AH2106" s="86">
        <v>-16095</v>
      </c>
      <c r="AI2106" s="86"/>
      <c r="AJ2106" s="86">
        <v>110407959898.56</v>
      </c>
      <c r="AK2106" s="82">
        <v>0.67579999999999996</v>
      </c>
      <c r="AL2106" s="82" t="s">
        <v>21332</v>
      </c>
      <c r="AM2106" s="82" t="s">
        <v>8216</v>
      </c>
      <c r="AN2106" s="82">
        <v>6783</v>
      </c>
      <c r="AO2106" s="82" t="s">
        <v>8701</v>
      </c>
      <c r="AP2106" s="82"/>
      <c r="AQ2106" s="83"/>
      <c r="AR2106" s="83"/>
      <c r="AS2106" s="82">
        <v>29</v>
      </c>
      <c r="AT2106" s="82"/>
      <c r="AU2106" s="83">
        <v>45777</v>
      </c>
      <c r="AV2106" s="82" t="s">
        <v>8218</v>
      </c>
      <c r="AW2106" s="82">
        <v>100</v>
      </c>
      <c r="AX2106" s="83"/>
      <c r="AY2106" s="82" t="s">
        <v>4963</v>
      </c>
      <c r="AZ2106" s="82">
        <v>1</v>
      </c>
      <c r="BA2106" s="82" t="s">
        <v>8272</v>
      </c>
      <c r="BB2106" s="82" t="s">
        <v>8276</v>
      </c>
      <c r="BC2106" s="87">
        <v>6.7199999999999996E-2</v>
      </c>
      <c r="BD2106" s="87">
        <v>6.6500000000000004E-2</v>
      </c>
      <c r="BE2106" s="87">
        <v>99.487099999999998</v>
      </c>
      <c r="BF2106" s="87">
        <v>99.492500000000007</v>
      </c>
      <c r="BG2106" s="82" t="s">
        <v>8221</v>
      </c>
      <c r="BH2106" s="82" t="s">
        <v>9011</v>
      </c>
      <c r="BI2106" s="82"/>
      <c r="BJ2106" s="82"/>
      <c r="BK2106" s="82"/>
      <c r="BL2106" s="86">
        <v>746173500</v>
      </c>
      <c r="BM2106" s="82">
        <v>0.67579999999999996</v>
      </c>
      <c r="BN2106" s="82" t="s">
        <v>8701</v>
      </c>
      <c r="BO2106" s="82"/>
      <c r="BP2106" s="88"/>
      <c r="BQ2106" s="88">
        <v>1500000000</v>
      </c>
      <c r="BR2106" s="88">
        <v>50</v>
      </c>
      <c r="BS2106" s="82" t="s">
        <v>8223</v>
      </c>
      <c r="BT2106" s="85"/>
    </row>
    <row r="2107" spans="1:72" hidden="1">
      <c r="A2107" s="82" t="s">
        <v>9009</v>
      </c>
      <c r="B2107" s="82" t="s">
        <v>9010</v>
      </c>
      <c r="C2107" s="82" t="s">
        <v>22130</v>
      </c>
      <c r="D2107" s="82" t="s">
        <v>22131</v>
      </c>
      <c r="E2107" s="82" t="s">
        <v>8453</v>
      </c>
      <c r="F2107" s="82" t="s">
        <v>8364</v>
      </c>
      <c r="G2107" s="83">
        <v>45835</v>
      </c>
      <c r="H2107" s="84">
        <v>10000000</v>
      </c>
      <c r="I2107" s="85">
        <v>6.7250000000000004E-2</v>
      </c>
      <c r="J2107" s="82">
        <v>98.960700000000003</v>
      </c>
      <c r="K2107" s="86">
        <v>0</v>
      </c>
      <c r="L2107" s="82" t="s">
        <v>8271</v>
      </c>
      <c r="M2107" s="82" t="s">
        <v>1274</v>
      </c>
      <c r="N2107" s="82" t="s">
        <v>8374</v>
      </c>
      <c r="O2107" s="82" t="s">
        <v>1274</v>
      </c>
      <c r="P2107" s="82" t="s">
        <v>5007</v>
      </c>
      <c r="Q2107" s="86">
        <v>1000000000</v>
      </c>
      <c r="R2107" s="82">
        <v>0.16</v>
      </c>
      <c r="S2107" s="86">
        <v>1000000000</v>
      </c>
      <c r="T2107" s="83">
        <v>45777</v>
      </c>
      <c r="U2107" s="82">
        <v>208</v>
      </c>
      <c r="V2107" s="82">
        <v>182436</v>
      </c>
      <c r="W2107" s="82" t="s">
        <v>4961</v>
      </c>
      <c r="X2107" s="82">
        <v>98.352199999999996</v>
      </c>
      <c r="Y2107" s="86">
        <v>983522000</v>
      </c>
      <c r="Z2107" s="86">
        <v>988818500</v>
      </c>
      <c r="AA2107" s="82">
        <v>98.941100000000006</v>
      </c>
      <c r="AB2107" s="86">
        <v>0.02</v>
      </c>
      <c r="AC2107" s="86">
        <v>989607000</v>
      </c>
      <c r="AD2107" s="86">
        <v>989607000</v>
      </c>
      <c r="AE2107" s="86">
        <v>5296500</v>
      </c>
      <c r="AF2107" s="86">
        <v>788500</v>
      </c>
      <c r="AG2107" s="86">
        <v>788670</v>
      </c>
      <c r="AH2107" s="86">
        <v>-170</v>
      </c>
      <c r="AI2107" s="86"/>
      <c r="AJ2107" s="86">
        <v>110407959898.56</v>
      </c>
      <c r="AK2107" s="82">
        <v>0.89629999999999999</v>
      </c>
      <c r="AL2107" s="82" t="s">
        <v>22132</v>
      </c>
      <c r="AM2107" s="82" t="s">
        <v>8216</v>
      </c>
      <c r="AN2107" s="82">
        <v>6784</v>
      </c>
      <c r="AO2107" s="82" t="s">
        <v>5008</v>
      </c>
      <c r="AP2107" s="82"/>
      <c r="AQ2107" s="83"/>
      <c r="AR2107" s="83"/>
      <c r="AS2107" s="82">
        <v>58</v>
      </c>
      <c r="AT2107" s="82"/>
      <c r="AU2107" s="83">
        <v>45777</v>
      </c>
      <c r="AV2107" s="82" t="s">
        <v>8218</v>
      </c>
      <c r="AW2107" s="82">
        <v>100</v>
      </c>
      <c r="AX2107" s="83"/>
      <c r="AY2107" s="82" t="s">
        <v>4963</v>
      </c>
      <c r="AZ2107" s="82">
        <v>1</v>
      </c>
      <c r="BA2107" s="82" t="s">
        <v>8272</v>
      </c>
      <c r="BB2107" s="82" t="s">
        <v>8276</v>
      </c>
      <c r="BC2107" s="87">
        <v>6.7500000000000004E-2</v>
      </c>
      <c r="BD2107" s="87">
        <v>6.7000000000000004E-2</v>
      </c>
      <c r="BE2107" s="87">
        <v>98.956900000000005</v>
      </c>
      <c r="BF2107" s="87">
        <v>98.964500000000001</v>
      </c>
      <c r="BG2107" s="82" t="s">
        <v>8221</v>
      </c>
      <c r="BH2107" s="82" t="s">
        <v>9011</v>
      </c>
      <c r="BI2107" s="82"/>
      <c r="BJ2107" s="82"/>
      <c r="BK2107" s="82"/>
      <c r="BL2107" s="86">
        <v>989607000</v>
      </c>
      <c r="BM2107" s="82">
        <v>0.89629999999999999</v>
      </c>
      <c r="BN2107" s="82" t="s">
        <v>5008</v>
      </c>
      <c r="BO2107" s="82"/>
      <c r="BP2107" s="88"/>
      <c r="BQ2107" s="88">
        <v>3000000000</v>
      </c>
      <c r="BR2107" s="88">
        <v>33.332999999999998</v>
      </c>
      <c r="BS2107" s="82" t="s">
        <v>8223</v>
      </c>
      <c r="BT2107" s="85"/>
    </row>
    <row r="2108" spans="1:72" hidden="1">
      <c r="A2108" s="82" t="s">
        <v>9009</v>
      </c>
      <c r="B2108" s="82" t="s">
        <v>9010</v>
      </c>
      <c r="C2108" s="82" t="s">
        <v>22133</v>
      </c>
      <c r="D2108" s="82" t="s">
        <v>22134</v>
      </c>
      <c r="E2108" s="82" t="s">
        <v>8411</v>
      </c>
      <c r="F2108" s="82" t="s">
        <v>8364</v>
      </c>
      <c r="G2108" s="83">
        <v>45861</v>
      </c>
      <c r="H2108" s="84">
        <v>10000000</v>
      </c>
      <c r="I2108" s="85">
        <v>6.812E-2</v>
      </c>
      <c r="J2108" s="82">
        <v>98.474500000000006</v>
      </c>
      <c r="K2108" s="86">
        <v>0</v>
      </c>
      <c r="L2108" s="82" t="s">
        <v>8271</v>
      </c>
      <c r="M2108" s="82" t="s">
        <v>633</v>
      </c>
      <c r="N2108" s="82" t="s">
        <v>8214</v>
      </c>
      <c r="O2108" s="82" t="s">
        <v>633</v>
      </c>
      <c r="P2108" s="82" t="s">
        <v>8412</v>
      </c>
      <c r="Q2108" s="86">
        <v>1000000000</v>
      </c>
      <c r="R2108" s="82">
        <v>0.23</v>
      </c>
      <c r="S2108" s="86">
        <v>1000000000</v>
      </c>
      <c r="T2108" s="83">
        <v>45777</v>
      </c>
      <c r="U2108" s="82">
        <v>208</v>
      </c>
      <c r="V2108" s="82">
        <v>183013</v>
      </c>
      <c r="W2108" s="82" t="s">
        <v>4961</v>
      </c>
      <c r="X2108" s="82">
        <v>98.316000000000003</v>
      </c>
      <c r="Y2108" s="86">
        <v>983160000</v>
      </c>
      <c r="Z2108" s="86">
        <v>984640440</v>
      </c>
      <c r="AA2108" s="82">
        <v>98.449200000000005</v>
      </c>
      <c r="AB2108" s="86">
        <v>0.03</v>
      </c>
      <c r="AC2108" s="86">
        <v>984745000</v>
      </c>
      <c r="AD2108" s="86">
        <v>984745000</v>
      </c>
      <c r="AE2108" s="86">
        <v>1480440</v>
      </c>
      <c r="AF2108" s="86">
        <v>104560</v>
      </c>
      <c r="AG2108" s="86">
        <v>36610</v>
      </c>
      <c r="AH2108" s="86">
        <v>67950</v>
      </c>
      <c r="AI2108" s="86"/>
      <c r="AJ2108" s="86">
        <v>110407959898.56</v>
      </c>
      <c r="AK2108" s="82">
        <v>0.89190000000000003</v>
      </c>
      <c r="AL2108" s="82" t="s">
        <v>22135</v>
      </c>
      <c r="AM2108" s="82" t="s">
        <v>8216</v>
      </c>
      <c r="AN2108" s="82">
        <v>788050</v>
      </c>
      <c r="AO2108" s="82" t="s">
        <v>4989</v>
      </c>
      <c r="AP2108" s="82"/>
      <c r="AQ2108" s="83"/>
      <c r="AR2108" s="83"/>
      <c r="AS2108" s="82">
        <v>84</v>
      </c>
      <c r="AT2108" s="82"/>
      <c r="AU2108" s="83">
        <v>45777</v>
      </c>
      <c r="AV2108" s="82" t="s">
        <v>8218</v>
      </c>
      <c r="AW2108" s="82">
        <v>100</v>
      </c>
      <c r="AX2108" s="83"/>
      <c r="AY2108" s="82" t="s">
        <v>4963</v>
      </c>
      <c r="AZ2108" s="82">
        <v>1</v>
      </c>
      <c r="BA2108" s="82" t="s">
        <v>8272</v>
      </c>
      <c r="BB2108" s="82" t="s">
        <v>8276</v>
      </c>
      <c r="BC2108" s="87">
        <v>6.8129999999999996E-2</v>
      </c>
      <c r="BD2108" s="87">
        <v>6.8129999999999996E-2</v>
      </c>
      <c r="BE2108" s="87">
        <v>98.474500000000006</v>
      </c>
      <c r="BF2108" s="87">
        <v>98.474500000000006</v>
      </c>
      <c r="BG2108" s="82" t="s">
        <v>8221</v>
      </c>
      <c r="BH2108" s="82" t="s">
        <v>9011</v>
      </c>
      <c r="BI2108" s="82"/>
      <c r="BJ2108" s="82"/>
      <c r="BK2108" s="82"/>
      <c r="BL2108" s="86">
        <v>984745000</v>
      </c>
      <c r="BM2108" s="82">
        <v>0.89190000000000003</v>
      </c>
      <c r="BN2108" s="82" t="s">
        <v>4964</v>
      </c>
      <c r="BO2108" s="82"/>
      <c r="BP2108" s="88"/>
      <c r="BQ2108" s="88">
        <v>4000000000</v>
      </c>
      <c r="BR2108" s="88">
        <v>25</v>
      </c>
      <c r="BS2108" s="82" t="s">
        <v>8223</v>
      </c>
      <c r="BT2108" s="85"/>
    </row>
    <row r="2109" spans="1:72" hidden="1">
      <c r="A2109" s="82" t="s">
        <v>9009</v>
      </c>
      <c r="B2109" s="82" t="s">
        <v>9010</v>
      </c>
      <c r="C2109" s="82" t="s">
        <v>22136</v>
      </c>
      <c r="D2109" s="82" t="s">
        <v>22137</v>
      </c>
      <c r="E2109" s="82" t="s">
        <v>8293</v>
      </c>
      <c r="F2109" s="82" t="s">
        <v>8364</v>
      </c>
      <c r="G2109" s="83">
        <v>45833</v>
      </c>
      <c r="H2109" s="84">
        <v>10000000</v>
      </c>
      <c r="I2109" s="85">
        <v>6.5030000000000004E-2</v>
      </c>
      <c r="J2109" s="82">
        <v>99.029700000000005</v>
      </c>
      <c r="K2109" s="86">
        <v>0</v>
      </c>
      <c r="L2109" s="82" t="s">
        <v>8271</v>
      </c>
      <c r="M2109" s="82" t="s">
        <v>633</v>
      </c>
      <c r="N2109" s="82" t="s">
        <v>8214</v>
      </c>
      <c r="O2109" s="82" t="s">
        <v>633</v>
      </c>
      <c r="P2109" s="82" t="s">
        <v>8294</v>
      </c>
      <c r="Q2109" s="86">
        <v>1000000000</v>
      </c>
      <c r="R2109" s="82">
        <v>0.15</v>
      </c>
      <c r="S2109" s="86">
        <v>1000000000</v>
      </c>
      <c r="T2109" s="83">
        <v>45777</v>
      </c>
      <c r="U2109" s="82">
        <v>208</v>
      </c>
      <c r="V2109" s="82">
        <v>182873</v>
      </c>
      <c r="W2109" s="82" t="s">
        <v>4961</v>
      </c>
      <c r="X2109" s="82">
        <v>98.804599999999994</v>
      </c>
      <c r="Y2109" s="86">
        <v>988046000</v>
      </c>
      <c r="Z2109" s="86">
        <v>990471450</v>
      </c>
      <c r="AA2109" s="82">
        <v>99.005099999999999</v>
      </c>
      <c r="AB2109" s="86">
        <v>0.02</v>
      </c>
      <c r="AC2109" s="86">
        <v>990297000</v>
      </c>
      <c r="AD2109" s="86">
        <v>990297000</v>
      </c>
      <c r="AE2109" s="86">
        <v>2425450</v>
      </c>
      <c r="AF2109" s="86">
        <v>-174450</v>
      </c>
      <c r="AG2109" s="86">
        <v>-247200</v>
      </c>
      <c r="AH2109" s="86">
        <v>72750</v>
      </c>
      <c r="AI2109" s="86"/>
      <c r="AJ2109" s="86">
        <v>110407959898.56</v>
      </c>
      <c r="AK2109" s="82">
        <v>0.89690000000000003</v>
      </c>
      <c r="AL2109" s="82" t="s">
        <v>22138</v>
      </c>
      <c r="AM2109" s="82" t="s">
        <v>8216</v>
      </c>
      <c r="AN2109" s="82">
        <v>6923</v>
      </c>
      <c r="AO2109" s="82" t="s">
        <v>8295</v>
      </c>
      <c r="AP2109" s="82"/>
      <c r="AQ2109" s="83"/>
      <c r="AR2109" s="83"/>
      <c r="AS2109" s="82">
        <v>56</v>
      </c>
      <c r="AT2109" s="82"/>
      <c r="AU2109" s="83">
        <v>45777</v>
      </c>
      <c r="AV2109" s="82" t="s">
        <v>8218</v>
      </c>
      <c r="AW2109" s="82">
        <v>100</v>
      </c>
      <c r="AX2109" s="83"/>
      <c r="AY2109" s="82" t="s">
        <v>4963</v>
      </c>
      <c r="AZ2109" s="82">
        <v>1</v>
      </c>
      <c r="BA2109" s="82" t="s">
        <v>8272</v>
      </c>
      <c r="BB2109" s="82" t="s">
        <v>8276</v>
      </c>
      <c r="BC2109" s="87">
        <v>6.5049999999999997E-2</v>
      </c>
      <c r="BD2109" s="87">
        <v>6.5000000000000002E-2</v>
      </c>
      <c r="BE2109" s="87">
        <v>99.029300000000006</v>
      </c>
      <c r="BF2109" s="87">
        <v>99.03</v>
      </c>
      <c r="BG2109" s="82" t="s">
        <v>8221</v>
      </c>
      <c r="BH2109" s="82" t="s">
        <v>9011</v>
      </c>
      <c r="BI2109" s="82"/>
      <c r="BJ2109" s="82"/>
      <c r="BK2109" s="82"/>
      <c r="BL2109" s="86">
        <v>990297000</v>
      </c>
      <c r="BM2109" s="82">
        <v>0.89690000000000003</v>
      </c>
      <c r="BN2109" s="82" t="s">
        <v>4975</v>
      </c>
      <c r="BO2109" s="82"/>
      <c r="BP2109" s="88"/>
      <c r="BQ2109" s="88">
        <v>21000000000</v>
      </c>
      <c r="BR2109" s="88">
        <v>4.7610000000000001</v>
      </c>
      <c r="BS2109" s="82" t="s">
        <v>8223</v>
      </c>
      <c r="BT2109" s="85"/>
    </row>
    <row r="2110" spans="1:72" hidden="1">
      <c r="A2110" s="82" t="s">
        <v>9009</v>
      </c>
      <c r="B2110" s="82" t="s">
        <v>9010</v>
      </c>
      <c r="C2110" s="82" t="s">
        <v>21666</v>
      </c>
      <c r="D2110" s="82" t="s">
        <v>21667</v>
      </c>
      <c r="E2110" s="82" t="s">
        <v>9014</v>
      </c>
      <c r="F2110" s="82" t="s">
        <v>8364</v>
      </c>
      <c r="G2110" s="83">
        <v>45826</v>
      </c>
      <c r="H2110" s="84">
        <v>10000000</v>
      </c>
      <c r="I2110" s="85">
        <v>6.7400000000000002E-2</v>
      </c>
      <c r="J2110" s="82">
        <v>99.121399999999994</v>
      </c>
      <c r="K2110" s="86">
        <v>0</v>
      </c>
      <c r="L2110" s="82" t="s">
        <v>8271</v>
      </c>
      <c r="M2110" s="82" t="s">
        <v>633</v>
      </c>
      <c r="N2110" s="82" t="s">
        <v>8214</v>
      </c>
      <c r="O2110" s="82" t="s">
        <v>633</v>
      </c>
      <c r="P2110" s="82" t="s">
        <v>8412</v>
      </c>
      <c r="Q2110" s="86">
        <v>1000000000</v>
      </c>
      <c r="R2110" s="82">
        <v>0.13</v>
      </c>
      <c r="S2110" s="86">
        <v>1000000000</v>
      </c>
      <c r="T2110" s="83">
        <v>45777</v>
      </c>
      <c r="U2110" s="82">
        <v>208</v>
      </c>
      <c r="V2110" s="82">
        <v>181794</v>
      </c>
      <c r="W2110" s="82" t="s">
        <v>4961</v>
      </c>
      <c r="X2110" s="82">
        <v>98.0685</v>
      </c>
      <c r="Y2110" s="86">
        <v>980685000</v>
      </c>
      <c r="Z2110" s="86">
        <v>989811870</v>
      </c>
      <c r="AA2110" s="82">
        <v>99.096000000000004</v>
      </c>
      <c r="AB2110" s="86">
        <v>0.03</v>
      </c>
      <c r="AC2110" s="86">
        <v>991214000</v>
      </c>
      <c r="AD2110" s="86">
        <v>991214000</v>
      </c>
      <c r="AE2110" s="86">
        <v>9126870</v>
      </c>
      <c r="AF2110" s="86">
        <v>1402130</v>
      </c>
      <c r="AG2110" s="86">
        <v>1360380</v>
      </c>
      <c r="AH2110" s="86">
        <v>41750</v>
      </c>
      <c r="AI2110" s="86"/>
      <c r="AJ2110" s="86">
        <v>110407959898.56</v>
      </c>
      <c r="AK2110" s="82">
        <v>0.89780000000000004</v>
      </c>
      <c r="AL2110" s="82" t="s">
        <v>21668</v>
      </c>
      <c r="AM2110" s="82" t="s">
        <v>8216</v>
      </c>
      <c r="AN2110" s="82">
        <v>6965</v>
      </c>
      <c r="AO2110" s="82" t="s">
        <v>4989</v>
      </c>
      <c r="AP2110" s="82"/>
      <c r="AQ2110" s="83"/>
      <c r="AR2110" s="83"/>
      <c r="AS2110" s="82">
        <v>49</v>
      </c>
      <c r="AT2110" s="82"/>
      <c r="AU2110" s="83">
        <v>45777</v>
      </c>
      <c r="AV2110" s="82" t="s">
        <v>8218</v>
      </c>
      <c r="AW2110" s="82">
        <v>100</v>
      </c>
      <c r="AX2110" s="83"/>
      <c r="AY2110" s="82" t="s">
        <v>4963</v>
      </c>
      <c r="AZ2110" s="82">
        <v>1</v>
      </c>
      <c r="BA2110" s="82" t="s">
        <v>8272</v>
      </c>
      <c r="BB2110" s="82" t="s">
        <v>8276</v>
      </c>
      <c r="BC2110" s="87">
        <v>6.7400000000000002E-2</v>
      </c>
      <c r="BD2110" s="87">
        <v>6.7400000000000002E-2</v>
      </c>
      <c r="BE2110" s="87">
        <v>99.121399999999994</v>
      </c>
      <c r="BF2110" s="87">
        <v>99.121399999999994</v>
      </c>
      <c r="BG2110" s="82" t="s">
        <v>8221</v>
      </c>
      <c r="BH2110" s="82" t="s">
        <v>9011</v>
      </c>
      <c r="BI2110" s="82"/>
      <c r="BJ2110" s="82"/>
      <c r="BK2110" s="82"/>
      <c r="BL2110" s="86">
        <v>991214000</v>
      </c>
      <c r="BM2110" s="82">
        <v>0.89780000000000004</v>
      </c>
      <c r="BN2110" s="82" t="s">
        <v>4964</v>
      </c>
      <c r="BO2110" s="82"/>
      <c r="BP2110" s="88"/>
      <c r="BQ2110" s="88">
        <v>7250000000</v>
      </c>
      <c r="BR2110" s="88">
        <v>13.792999999999999</v>
      </c>
      <c r="BS2110" s="82" t="s">
        <v>8223</v>
      </c>
      <c r="BT2110" s="85"/>
    </row>
    <row r="2111" spans="1:72" hidden="1">
      <c r="A2111" s="82" t="s">
        <v>9009</v>
      </c>
      <c r="B2111" s="82" t="s">
        <v>9010</v>
      </c>
      <c r="C2111" s="82" t="s">
        <v>21886</v>
      </c>
      <c r="D2111" s="82" t="s">
        <v>21887</v>
      </c>
      <c r="E2111" s="82" t="s">
        <v>20921</v>
      </c>
      <c r="F2111" s="82" t="s">
        <v>8364</v>
      </c>
      <c r="G2111" s="83">
        <v>45867</v>
      </c>
      <c r="H2111" s="84">
        <v>8500000</v>
      </c>
      <c r="I2111" s="85">
        <v>6.9599999999999995E-2</v>
      </c>
      <c r="J2111" s="82">
        <v>98.331199999999995</v>
      </c>
      <c r="K2111" s="86">
        <v>0</v>
      </c>
      <c r="L2111" s="82" t="s">
        <v>8271</v>
      </c>
      <c r="M2111" s="82" t="s">
        <v>633</v>
      </c>
      <c r="N2111" s="82" t="s">
        <v>8387</v>
      </c>
      <c r="O2111" s="82" t="s">
        <v>633</v>
      </c>
      <c r="P2111" s="82" t="s">
        <v>8279</v>
      </c>
      <c r="Q2111" s="86">
        <v>850000000</v>
      </c>
      <c r="R2111" s="82">
        <v>0.25</v>
      </c>
      <c r="S2111" s="86">
        <v>850000000</v>
      </c>
      <c r="T2111" s="83">
        <v>45777</v>
      </c>
      <c r="U2111" s="82">
        <v>208</v>
      </c>
      <c r="V2111" s="82">
        <v>183136</v>
      </c>
      <c r="W2111" s="82" t="s">
        <v>4961</v>
      </c>
      <c r="X2111" s="82">
        <v>98.294399999999996</v>
      </c>
      <c r="Y2111" s="86">
        <v>835502400</v>
      </c>
      <c r="Z2111" s="86">
        <v>835821031</v>
      </c>
      <c r="AA2111" s="82">
        <v>98.308099999999996</v>
      </c>
      <c r="AB2111" s="86">
        <v>0.02</v>
      </c>
      <c r="AC2111" s="86">
        <v>835815200</v>
      </c>
      <c r="AD2111" s="86">
        <v>835815200</v>
      </c>
      <c r="AE2111" s="86">
        <v>318631</v>
      </c>
      <c r="AF2111" s="86">
        <v>-5831</v>
      </c>
      <c r="AG2111" s="86">
        <v>-42865.5</v>
      </c>
      <c r="AH2111" s="86">
        <v>37034.5</v>
      </c>
      <c r="AI2111" s="86"/>
      <c r="AJ2111" s="86">
        <v>110407959898.56</v>
      </c>
      <c r="AK2111" s="82">
        <v>0.75700000000000001</v>
      </c>
      <c r="AL2111" s="82" t="s">
        <v>21888</v>
      </c>
      <c r="AM2111" s="82" t="s">
        <v>8216</v>
      </c>
      <c r="AN2111" s="82">
        <v>794426</v>
      </c>
      <c r="AO2111" s="82" t="s">
        <v>8280</v>
      </c>
      <c r="AP2111" s="82"/>
      <c r="AQ2111" s="83"/>
      <c r="AR2111" s="83"/>
      <c r="AS2111" s="82">
        <v>90</v>
      </c>
      <c r="AT2111" s="82"/>
      <c r="AU2111" s="83">
        <v>45777</v>
      </c>
      <c r="AV2111" s="82" t="s">
        <v>314</v>
      </c>
      <c r="AW2111" s="82">
        <v>100</v>
      </c>
      <c r="AX2111" s="83"/>
      <c r="AY2111" s="82" t="s">
        <v>4963</v>
      </c>
      <c r="AZ2111" s="82">
        <v>1</v>
      </c>
      <c r="BA2111" s="82" t="s">
        <v>8272</v>
      </c>
      <c r="BB2111" s="82" t="s">
        <v>8272</v>
      </c>
      <c r="BC2111" s="87">
        <v>6.9599999999999995E-2</v>
      </c>
      <c r="BD2111" s="87">
        <v>6.9599999999999995E-2</v>
      </c>
      <c r="BE2111" s="87">
        <v>98.331199999999995</v>
      </c>
      <c r="BF2111" s="87">
        <v>98.331199999999995</v>
      </c>
      <c r="BG2111" s="82" t="s">
        <v>8221</v>
      </c>
      <c r="BH2111" s="82" t="s">
        <v>9011</v>
      </c>
      <c r="BI2111" s="82"/>
      <c r="BJ2111" s="82"/>
      <c r="BK2111" s="82"/>
      <c r="BL2111" s="86">
        <v>835815200</v>
      </c>
      <c r="BM2111" s="82">
        <v>0.75700000000000001</v>
      </c>
      <c r="BN2111" s="82" t="s">
        <v>4964</v>
      </c>
      <c r="BO2111" s="82"/>
      <c r="BP2111" s="88"/>
      <c r="BQ2111" s="88">
        <v>2000000000</v>
      </c>
      <c r="BR2111" s="88">
        <v>100</v>
      </c>
      <c r="BS2111" s="82" t="s">
        <v>8377</v>
      </c>
      <c r="BT2111" s="85"/>
    </row>
    <row r="2112" spans="1:72" hidden="1">
      <c r="A2112" s="82" t="s">
        <v>9009</v>
      </c>
      <c r="B2112" s="82" t="s">
        <v>9010</v>
      </c>
      <c r="C2112" s="82" t="s">
        <v>22139</v>
      </c>
      <c r="D2112" s="82" t="s">
        <v>22140</v>
      </c>
      <c r="E2112" s="82" t="s">
        <v>22141</v>
      </c>
      <c r="F2112" s="82" t="s">
        <v>8364</v>
      </c>
      <c r="G2112" s="83">
        <v>45870</v>
      </c>
      <c r="H2112" s="84">
        <v>10000000</v>
      </c>
      <c r="I2112" s="85">
        <v>6.9699999999999998E-2</v>
      </c>
      <c r="J2112" s="82">
        <v>98.292000000000002</v>
      </c>
      <c r="K2112" s="86">
        <v>0</v>
      </c>
      <c r="L2112" s="82" t="s">
        <v>8271</v>
      </c>
      <c r="M2112" s="82" t="s">
        <v>633</v>
      </c>
      <c r="N2112" s="82" t="s">
        <v>8214</v>
      </c>
      <c r="O2112" s="82" t="s">
        <v>633</v>
      </c>
      <c r="P2112" s="82" t="s">
        <v>8279</v>
      </c>
      <c r="Q2112" s="86">
        <v>1000000000</v>
      </c>
      <c r="R2112" s="82">
        <v>0.25</v>
      </c>
      <c r="S2112" s="86">
        <v>1000000000</v>
      </c>
      <c r="T2112" s="83">
        <v>45777</v>
      </c>
      <c r="U2112" s="82">
        <v>208</v>
      </c>
      <c r="V2112" s="82">
        <v>183253</v>
      </c>
      <c r="W2112" s="82" t="s">
        <v>4961</v>
      </c>
      <c r="X2112" s="82">
        <v>98.292000000000002</v>
      </c>
      <c r="Y2112" s="86">
        <v>982920000</v>
      </c>
      <c r="Z2112" s="86"/>
      <c r="AA2112" s="82"/>
      <c r="AB2112" s="86"/>
      <c r="AC2112" s="86">
        <v>982920000</v>
      </c>
      <c r="AD2112" s="86">
        <v>982920000</v>
      </c>
      <c r="AE2112" s="86">
        <v>0</v>
      </c>
      <c r="AF2112" s="86">
        <v>0</v>
      </c>
      <c r="AG2112" s="86"/>
      <c r="AH2112" s="86">
        <v>0</v>
      </c>
      <c r="AI2112" s="86"/>
      <c r="AJ2112" s="86">
        <v>110407959898.56</v>
      </c>
      <c r="AK2112" s="82">
        <v>0.89029999999999998</v>
      </c>
      <c r="AL2112" s="82" t="s">
        <v>22142</v>
      </c>
      <c r="AM2112" s="82" t="s">
        <v>9571</v>
      </c>
      <c r="AN2112" s="82">
        <v>799392</v>
      </c>
      <c r="AO2112" s="82" t="s">
        <v>8280</v>
      </c>
      <c r="AP2112" s="82"/>
      <c r="AQ2112" s="83"/>
      <c r="AR2112" s="83"/>
      <c r="AS2112" s="82">
        <v>93</v>
      </c>
      <c r="AT2112" s="82"/>
      <c r="AU2112" s="83">
        <v>45777</v>
      </c>
      <c r="AV2112" s="82" t="s">
        <v>314</v>
      </c>
      <c r="AW2112" s="82">
        <v>100</v>
      </c>
      <c r="AX2112" s="83"/>
      <c r="AY2112" s="82" t="s">
        <v>4963</v>
      </c>
      <c r="AZ2112" s="82">
        <v>1</v>
      </c>
      <c r="BA2112" s="82"/>
      <c r="BB2112" s="82"/>
      <c r="BC2112" s="87"/>
      <c r="BD2112" s="87"/>
      <c r="BE2112" s="87"/>
      <c r="BF2112" s="87"/>
      <c r="BG2112" s="82" t="s">
        <v>8221</v>
      </c>
      <c r="BH2112" s="82" t="s">
        <v>9011</v>
      </c>
      <c r="BI2112" s="82"/>
      <c r="BJ2112" s="82"/>
      <c r="BK2112" s="82"/>
      <c r="BL2112" s="86">
        <v>982920000</v>
      </c>
      <c r="BM2112" s="82">
        <v>0.89029999999999998</v>
      </c>
      <c r="BN2112" s="82" t="s">
        <v>4964</v>
      </c>
      <c r="BO2112" s="82"/>
      <c r="BP2112" s="88"/>
      <c r="BQ2112" s="88">
        <v>0</v>
      </c>
      <c r="BR2112" s="88">
        <v>0</v>
      </c>
      <c r="BS2112" s="82" t="s">
        <v>8223</v>
      </c>
      <c r="BT2112" s="85"/>
    </row>
    <row r="2113" spans="1:72" hidden="1">
      <c r="A2113" s="82" t="s">
        <v>9009</v>
      </c>
      <c r="B2113" s="82" t="s">
        <v>9010</v>
      </c>
      <c r="C2113" s="82" t="s">
        <v>22143</v>
      </c>
      <c r="D2113" s="82" t="s">
        <v>22144</v>
      </c>
      <c r="E2113" s="82" t="s">
        <v>22141</v>
      </c>
      <c r="F2113" s="82" t="s">
        <v>8364</v>
      </c>
      <c r="G2113" s="83">
        <v>45867</v>
      </c>
      <c r="H2113" s="84">
        <v>10000000</v>
      </c>
      <c r="I2113" s="85">
        <v>7.0620000000000002E-2</v>
      </c>
      <c r="J2113" s="82">
        <v>98.307100000000005</v>
      </c>
      <c r="K2113" s="86">
        <v>0</v>
      </c>
      <c r="L2113" s="82" t="s">
        <v>8271</v>
      </c>
      <c r="M2113" s="82" t="s">
        <v>633</v>
      </c>
      <c r="N2113" s="82" t="s">
        <v>8214</v>
      </c>
      <c r="O2113" s="82" t="s">
        <v>633</v>
      </c>
      <c r="P2113" s="82" t="s">
        <v>8279</v>
      </c>
      <c r="Q2113" s="86">
        <v>1000000000</v>
      </c>
      <c r="R2113" s="82">
        <v>0.25</v>
      </c>
      <c r="S2113" s="86">
        <v>1000000000</v>
      </c>
      <c r="T2113" s="83">
        <v>45777</v>
      </c>
      <c r="U2113" s="82">
        <v>208</v>
      </c>
      <c r="V2113" s="82">
        <v>183072</v>
      </c>
      <c r="W2113" s="82" t="s">
        <v>4961</v>
      </c>
      <c r="X2113" s="82">
        <v>98.292000000000002</v>
      </c>
      <c r="Y2113" s="86">
        <v>982920000</v>
      </c>
      <c r="Z2113" s="86">
        <v>983295390</v>
      </c>
      <c r="AA2113" s="82">
        <v>98.288399999999996</v>
      </c>
      <c r="AB2113" s="86">
        <v>0.02</v>
      </c>
      <c r="AC2113" s="86">
        <v>983071000</v>
      </c>
      <c r="AD2113" s="86">
        <v>983071000</v>
      </c>
      <c r="AE2113" s="86">
        <v>375390</v>
      </c>
      <c r="AF2113" s="86">
        <v>-224390</v>
      </c>
      <c r="AG2113" s="86">
        <v>-223690</v>
      </c>
      <c r="AH2113" s="86">
        <v>-700</v>
      </c>
      <c r="AI2113" s="86"/>
      <c r="AJ2113" s="86">
        <v>110407959898.56</v>
      </c>
      <c r="AK2113" s="82">
        <v>0.89039999999999997</v>
      </c>
      <c r="AL2113" s="82" t="s">
        <v>22145</v>
      </c>
      <c r="AM2113" s="82" t="s">
        <v>8216</v>
      </c>
      <c r="AN2113" s="82">
        <v>799392</v>
      </c>
      <c r="AO2113" s="82" t="s">
        <v>8280</v>
      </c>
      <c r="AP2113" s="82"/>
      <c r="AQ2113" s="83"/>
      <c r="AR2113" s="83"/>
      <c r="AS2113" s="82">
        <v>90</v>
      </c>
      <c r="AT2113" s="82"/>
      <c r="AU2113" s="83">
        <v>45777</v>
      </c>
      <c r="AV2113" s="82" t="s">
        <v>314</v>
      </c>
      <c r="AW2113" s="82">
        <v>100</v>
      </c>
      <c r="AX2113" s="83"/>
      <c r="AY2113" s="82" t="s">
        <v>4963</v>
      </c>
      <c r="AZ2113" s="82">
        <v>1</v>
      </c>
      <c r="BA2113" s="82" t="s">
        <v>8272</v>
      </c>
      <c r="BB2113" s="82" t="s">
        <v>8272</v>
      </c>
      <c r="BC2113" s="87">
        <v>7.1550000000000002E-2</v>
      </c>
      <c r="BD2113" s="87">
        <v>6.9699999999999998E-2</v>
      </c>
      <c r="BE2113" s="87">
        <v>98.285300000000007</v>
      </c>
      <c r="BF2113" s="87">
        <v>98.328900000000004</v>
      </c>
      <c r="BG2113" s="82" t="s">
        <v>8221</v>
      </c>
      <c r="BH2113" s="82" t="s">
        <v>9011</v>
      </c>
      <c r="BI2113" s="82"/>
      <c r="BJ2113" s="82"/>
      <c r="BK2113" s="82"/>
      <c r="BL2113" s="86">
        <v>983071000</v>
      </c>
      <c r="BM2113" s="82">
        <v>0.89039999999999997</v>
      </c>
      <c r="BN2113" s="82" t="s">
        <v>4964</v>
      </c>
      <c r="BO2113" s="82"/>
      <c r="BP2113" s="88"/>
      <c r="BQ2113" s="88">
        <v>5000000000</v>
      </c>
      <c r="BR2113" s="88">
        <v>20</v>
      </c>
      <c r="BS2113" s="82" t="s">
        <v>8223</v>
      </c>
      <c r="BT2113" s="85"/>
    </row>
    <row r="2114" spans="1:72" hidden="1">
      <c r="A2114" s="82" t="s">
        <v>9009</v>
      </c>
      <c r="B2114" s="82" t="s">
        <v>9010</v>
      </c>
      <c r="C2114" s="82" t="s">
        <v>21261</v>
      </c>
      <c r="D2114" s="82" t="s">
        <v>21262</v>
      </c>
      <c r="E2114" s="82" t="s">
        <v>21263</v>
      </c>
      <c r="F2114" s="82" t="s">
        <v>8364</v>
      </c>
      <c r="G2114" s="83">
        <v>45804</v>
      </c>
      <c r="H2114" s="84">
        <v>10000000</v>
      </c>
      <c r="I2114" s="85">
        <v>6.7500000000000004E-2</v>
      </c>
      <c r="J2114" s="82">
        <v>99.521500000000003</v>
      </c>
      <c r="K2114" s="86">
        <v>0</v>
      </c>
      <c r="L2114" s="82" t="s">
        <v>8271</v>
      </c>
      <c r="M2114" s="82" t="s">
        <v>1274</v>
      </c>
      <c r="N2114" s="82" t="s">
        <v>8214</v>
      </c>
      <c r="O2114" s="82" t="s">
        <v>1274</v>
      </c>
      <c r="P2114" s="82" t="s">
        <v>8412</v>
      </c>
      <c r="Q2114" s="86">
        <v>1000000000</v>
      </c>
      <c r="R2114" s="82">
        <v>7.0000000000000007E-2</v>
      </c>
      <c r="S2114" s="86">
        <v>1000000000</v>
      </c>
      <c r="T2114" s="83">
        <v>45777</v>
      </c>
      <c r="U2114" s="82">
        <v>208</v>
      </c>
      <c r="V2114" s="82">
        <v>180822</v>
      </c>
      <c r="W2114" s="82" t="s">
        <v>4961</v>
      </c>
      <c r="X2114" s="82">
        <v>98.094800000000006</v>
      </c>
      <c r="Y2114" s="86">
        <v>980948000</v>
      </c>
      <c r="Z2114" s="86">
        <v>994556570</v>
      </c>
      <c r="AA2114" s="82">
        <v>99.500799999999998</v>
      </c>
      <c r="AB2114" s="86">
        <v>0.02</v>
      </c>
      <c r="AC2114" s="86">
        <v>995215000</v>
      </c>
      <c r="AD2114" s="86">
        <v>995215000</v>
      </c>
      <c r="AE2114" s="86">
        <v>13608570</v>
      </c>
      <c r="AF2114" s="86">
        <v>658430</v>
      </c>
      <c r="AG2114" s="86">
        <v>660790</v>
      </c>
      <c r="AH2114" s="86">
        <v>-2360</v>
      </c>
      <c r="AI2114" s="86"/>
      <c r="AJ2114" s="86">
        <v>110407959898.56</v>
      </c>
      <c r="AK2114" s="82">
        <v>0.90139999999999998</v>
      </c>
      <c r="AL2114" s="82" t="s">
        <v>21264</v>
      </c>
      <c r="AM2114" s="82" t="s">
        <v>8216</v>
      </c>
      <c r="AN2114" s="82">
        <v>7270</v>
      </c>
      <c r="AO2114" s="82" t="s">
        <v>4989</v>
      </c>
      <c r="AP2114" s="82"/>
      <c r="AQ2114" s="83"/>
      <c r="AR2114" s="83"/>
      <c r="AS2114" s="82">
        <v>27</v>
      </c>
      <c r="AT2114" s="82"/>
      <c r="AU2114" s="83">
        <v>45777</v>
      </c>
      <c r="AV2114" s="82" t="s">
        <v>8218</v>
      </c>
      <c r="AW2114" s="82">
        <v>100</v>
      </c>
      <c r="AX2114" s="83"/>
      <c r="AY2114" s="82" t="s">
        <v>4963</v>
      </c>
      <c r="AZ2114" s="82">
        <v>1</v>
      </c>
      <c r="BA2114" s="82" t="s">
        <v>8272</v>
      </c>
      <c r="BB2114" s="82" t="s">
        <v>8276</v>
      </c>
      <c r="BC2114" s="87">
        <v>6.7500000000000004E-2</v>
      </c>
      <c r="BD2114" s="87">
        <v>6.7500000000000004E-2</v>
      </c>
      <c r="BE2114" s="87">
        <v>99.521500000000003</v>
      </c>
      <c r="BF2114" s="87">
        <v>99.521500000000003</v>
      </c>
      <c r="BG2114" s="82" t="s">
        <v>8221</v>
      </c>
      <c r="BH2114" s="82" t="s">
        <v>9011</v>
      </c>
      <c r="BI2114" s="82"/>
      <c r="BJ2114" s="82"/>
      <c r="BK2114" s="82"/>
      <c r="BL2114" s="86">
        <v>995215000</v>
      </c>
      <c r="BM2114" s="82">
        <v>0.90139999999999998</v>
      </c>
      <c r="BN2114" s="82" t="s">
        <v>4964</v>
      </c>
      <c r="BO2114" s="82"/>
      <c r="BP2114" s="88"/>
      <c r="BQ2114" s="88">
        <v>5250000000</v>
      </c>
      <c r="BR2114" s="88">
        <v>19.047000000000001</v>
      </c>
      <c r="BS2114" s="82" t="s">
        <v>8223</v>
      </c>
      <c r="BT2114" s="85"/>
    </row>
    <row r="2115" spans="1:72" hidden="1">
      <c r="A2115" s="82" t="s">
        <v>9009</v>
      </c>
      <c r="B2115" s="82" t="s">
        <v>9010</v>
      </c>
      <c r="C2115" s="82" t="s">
        <v>21333</v>
      </c>
      <c r="D2115" s="82" t="s">
        <v>21334</v>
      </c>
      <c r="E2115" s="82" t="s">
        <v>8413</v>
      </c>
      <c r="F2115" s="82" t="s">
        <v>8364</v>
      </c>
      <c r="G2115" s="83">
        <v>45804</v>
      </c>
      <c r="H2115" s="84">
        <v>30000000</v>
      </c>
      <c r="I2115" s="85">
        <v>6.9500000000000006E-2</v>
      </c>
      <c r="J2115" s="82">
        <v>99.507400000000004</v>
      </c>
      <c r="K2115" s="86">
        <v>0</v>
      </c>
      <c r="L2115" s="82" t="s">
        <v>8271</v>
      </c>
      <c r="M2115" s="82" t="s">
        <v>633</v>
      </c>
      <c r="N2115" s="82" t="s">
        <v>8387</v>
      </c>
      <c r="O2115" s="82" t="s">
        <v>633</v>
      </c>
      <c r="P2115" s="82" t="s">
        <v>8412</v>
      </c>
      <c r="Q2115" s="86">
        <v>3000000000</v>
      </c>
      <c r="R2115" s="82">
        <v>7.0000000000000007E-2</v>
      </c>
      <c r="S2115" s="86">
        <v>3000000000</v>
      </c>
      <c r="T2115" s="83">
        <v>45777</v>
      </c>
      <c r="U2115" s="82">
        <v>208</v>
      </c>
      <c r="V2115" s="82">
        <v>180821</v>
      </c>
      <c r="W2115" s="82" t="s">
        <v>4961</v>
      </c>
      <c r="X2115" s="82">
        <v>98.025300000000001</v>
      </c>
      <c r="Y2115" s="86">
        <v>2940759000</v>
      </c>
      <c r="Z2115" s="86">
        <v>2983074000</v>
      </c>
      <c r="AA2115" s="82">
        <v>99.487799999999993</v>
      </c>
      <c r="AB2115" s="86">
        <v>0.02</v>
      </c>
      <c r="AC2115" s="86">
        <v>2985222000</v>
      </c>
      <c r="AD2115" s="86">
        <v>2985222000</v>
      </c>
      <c r="AE2115" s="86">
        <v>42315000</v>
      </c>
      <c r="AF2115" s="86">
        <v>2148000</v>
      </c>
      <c r="AG2115" s="86">
        <v>2211000</v>
      </c>
      <c r="AH2115" s="86">
        <v>-63000</v>
      </c>
      <c r="AI2115" s="86"/>
      <c r="AJ2115" s="86">
        <v>110407959898.56</v>
      </c>
      <c r="AK2115" s="82">
        <v>2.7038000000000002</v>
      </c>
      <c r="AL2115" s="82" t="s">
        <v>21335</v>
      </c>
      <c r="AM2115" s="82" t="s">
        <v>8216</v>
      </c>
      <c r="AN2115" s="82">
        <v>7459</v>
      </c>
      <c r="AO2115" s="82" t="s">
        <v>4989</v>
      </c>
      <c r="AP2115" s="82"/>
      <c r="AQ2115" s="83"/>
      <c r="AR2115" s="83"/>
      <c r="AS2115" s="82">
        <v>27</v>
      </c>
      <c r="AT2115" s="82"/>
      <c r="AU2115" s="83">
        <v>45777</v>
      </c>
      <c r="AV2115" s="82" t="s">
        <v>8218</v>
      </c>
      <c r="AW2115" s="82">
        <v>100</v>
      </c>
      <c r="AX2115" s="83"/>
      <c r="AY2115" s="82" t="s">
        <v>4963</v>
      </c>
      <c r="AZ2115" s="82">
        <v>1</v>
      </c>
      <c r="BA2115" s="82" t="s">
        <v>8272</v>
      </c>
      <c r="BB2115" s="82" t="s">
        <v>8276</v>
      </c>
      <c r="BC2115" s="87">
        <v>6.9489999999999996E-2</v>
      </c>
      <c r="BD2115" s="87">
        <v>6.9500000000000006E-2</v>
      </c>
      <c r="BE2115" s="87">
        <v>99.507400000000004</v>
      </c>
      <c r="BF2115" s="87">
        <v>99.507400000000004</v>
      </c>
      <c r="BG2115" s="82" t="s">
        <v>8221</v>
      </c>
      <c r="BH2115" s="82" t="s">
        <v>9011</v>
      </c>
      <c r="BI2115" s="82"/>
      <c r="BJ2115" s="82"/>
      <c r="BK2115" s="82"/>
      <c r="BL2115" s="86">
        <v>2985222000</v>
      </c>
      <c r="BM2115" s="82">
        <v>2.7038000000000002</v>
      </c>
      <c r="BN2115" s="82" t="s">
        <v>4964</v>
      </c>
      <c r="BO2115" s="82"/>
      <c r="BP2115" s="88"/>
      <c r="BQ2115" s="88">
        <v>6000000000</v>
      </c>
      <c r="BR2115" s="88">
        <v>50</v>
      </c>
      <c r="BS2115" s="82" t="s">
        <v>8223</v>
      </c>
      <c r="BT2115" s="85"/>
    </row>
    <row r="2116" spans="1:72" hidden="1">
      <c r="A2116" s="82" t="s">
        <v>9009</v>
      </c>
      <c r="B2116" s="82" t="s">
        <v>9010</v>
      </c>
      <c r="C2116" s="82" t="s">
        <v>21336</v>
      </c>
      <c r="D2116" s="82" t="s">
        <v>21337</v>
      </c>
      <c r="E2116" s="82" t="s">
        <v>8413</v>
      </c>
      <c r="F2116" s="82" t="s">
        <v>8364</v>
      </c>
      <c r="G2116" s="83">
        <v>45803</v>
      </c>
      <c r="H2116" s="84">
        <v>10000000</v>
      </c>
      <c r="I2116" s="85">
        <v>6.9500000000000006E-2</v>
      </c>
      <c r="J2116" s="82">
        <v>99.526300000000006</v>
      </c>
      <c r="K2116" s="86">
        <v>0</v>
      </c>
      <c r="L2116" s="82" t="s">
        <v>8271</v>
      </c>
      <c r="M2116" s="82" t="s">
        <v>633</v>
      </c>
      <c r="N2116" s="82" t="s">
        <v>8387</v>
      </c>
      <c r="O2116" s="82" t="s">
        <v>633</v>
      </c>
      <c r="P2116" s="82" t="s">
        <v>8412</v>
      </c>
      <c r="Q2116" s="86">
        <v>1000000000</v>
      </c>
      <c r="R2116" s="82">
        <v>7.0000000000000007E-2</v>
      </c>
      <c r="S2116" s="86">
        <v>1000000000</v>
      </c>
      <c r="T2116" s="83">
        <v>45777</v>
      </c>
      <c r="U2116" s="82">
        <v>208</v>
      </c>
      <c r="V2116" s="82">
        <v>180818</v>
      </c>
      <c r="W2116" s="82" t="s">
        <v>4961</v>
      </c>
      <c r="X2116" s="82">
        <v>98.025300000000001</v>
      </c>
      <c r="Y2116" s="86">
        <v>980253000</v>
      </c>
      <c r="Z2116" s="86">
        <v>994575000</v>
      </c>
      <c r="AA2116" s="82">
        <v>99.506699999999995</v>
      </c>
      <c r="AB2116" s="86">
        <v>0.02</v>
      </c>
      <c r="AC2116" s="86">
        <v>995263000</v>
      </c>
      <c r="AD2116" s="86">
        <v>995263000</v>
      </c>
      <c r="AE2116" s="86">
        <v>14322000</v>
      </c>
      <c r="AF2116" s="86">
        <v>688000</v>
      </c>
      <c r="AG2116" s="86">
        <v>709000</v>
      </c>
      <c r="AH2116" s="86">
        <v>-21000</v>
      </c>
      <c r="AI2116" s="86"/>
      <c r="AJ2116" s="86">
        <v>110407959898.56</v>
      </c>
      <c r="AK2116" s="82">
        <v>0.90139999999999998</v>
      </c>
      <c r="AL2116" s="82" t="s">
        <v>21338</v>
      </c>
      <c r="AM2116" s="82" t="s">
        <v>8216</v>
      </c>
      <c r="AN2116" s="82">
        <v>7459</v>
      </c>
      <c r="AO2116" s="82" t="s">
        <v>4989</v>
      </c>
      <c r="AP2116" s="82"/>
      <c r="AQ2116" s="83"/>
      <c r="AR2116" s="83"/>
      <c r="AS2116" s="82">
        <v>26</v>
      </c>
      <c r="AT2116" s="82"/>
      <c r="AU2116" s="83">
        <v>45777</v>
      </c>
      <c r="AV2116" s="82" t="s">
        <v>8218</v>
      </c>
      <c r="AW2116" s="82">
        <v>100</v>
      </c>
      <c r="AX2116" s="83"/>
      <c r="AY2116" s="82" t="s">
        <v>4963</v>
      </c>
      <c r="AZ2116" s="82">
        <v>1</v>
      </c>
      <c r="BA2116" s="82" t="s">
        <v>8272</v>
      </c>
      <c r="BB2116" s="82" t="s">
        <v>8276</v>
      </c>
      <c r="BC2116" s="87">
        <v>6.9489999999999996E-2</v>
      </c>
      <c r="BD2116" s="87">
        <v>6.9500000000000006E-2</v>
      </c>
      <c r="BE2116" s="87">
        <v>99.526300000000006</v>
      </c>
      <c r="BF2116" s="87">
        <v>99.526200000000003</v>
      </c>
      <c r="BG2116" s="82" t="s">
        <v>8221</v>
      </c>
      <c r="BH2116" s="82" t="s">
        <v>9011</v>
      </c>
      <c r="BI2116" s="82"/>
      <c r="BJ2116" s="82"/>
      <c r="BK2116" s="82"/>
      <c r="BL2116" s="86">
        <v>995263000</v>
      </c>
      <c r="BM2116" s="82">
        <v>0.90139999999999998</v>
      </c>
      <c r="BN2116" s="82" t="s">
        <v>4964</v>
      </c>
      <c r="BO2116" s="82"/>
      <c r="BP2116" s="88"/>
      <c r="BQ2116" s="88">
        <v>5000000000</v>
      </c>
      <c r="BR2116" s="88">
        <v>20</v>
      </c>
      <c r="BS2116" s="82" t="s">
        <v>8223</v>
      </c>
      <c r="BT2116" s="85"/>
    </row>
    <row r="2117" spans="1:72" hidden="1">
      <c r="A2117" s="82" t="s">
        <v>9009</v>
      </c>
      <c r="B2117" s="82" t="s">
        <v>9010</v>
      </c>
      <c r="C2117" s="82" t="s">
        <v>21669</v>
      </c>
      <c r="D2117" s="82" t="s">
        <v>21670</v>
      </c>
      <c r="E2117" s="82" t="s">
        <v>8303</v>
      </c>
      <c r="F2117" s="82" t="s">
        <v>8364</v>
      </c>
      <c r="G2117" s="83">
        <v>45812</v>
      </c>
      <c r="H2117" s="84">
        <v>25000000</v>
      </c>
      <c r="I2117" s="85">
        <v>6.5680000000000002E-2</v>
      </c>
      <c r="J2117" s="82">
        <v>99.391999999999996</v>
      </c>
      <c r="K2117" s="86">
        <v>0</v>
      </c>
      <c r="L2117" s="82" t="s">
        <v>8271</v>
      </c>
      <c r="M2117" s="82" t="s">
        <v>633</v>
      </c>
      <c r="N2117" s="82" t="s">
        <v>8214</v>
      </c>
      <c r="O2117" s="82" t="s">
        <v>633</v>
      </c>
      <c r="P2117" s="82" t="s">
        <v>8287</v>
      </c>
      <c r="Q2117" s="86">
        <v>2500000000</v>
      </c>
      <c r="R2117" s="82">
        <v>0.1</v>
      </c>
      <c r="S2117" s="86">
        <v>2500000000</v>
      </c>
      <c r="T2117" s="83">
        <v>45777</v>
      </c>
      <c r="U2117" s="82">
        <v>208</v>
      </c>
      <c r="V2117" s="82">
        <v>181185</v>
      </c>
      <c r="W2117" s="82" t="s">
        <v>4961</v>
      </c>
      <c r="X2117" s="82">
        <v>98.157300000000006</v>
      </c>
      <c r="Y2117" s="86">
        <v>2453932500</v>
      </c>
      <c r="Z2117" s="86">
        <v>2482787975</v>
      </c>
      <c r="AA2117" s="82">
        <v>99.378699999999995</v>
      </c>
      <c r="AB2117" s="86">
        <v>0.01</v>
      </c>
      <c r="AC2117" s="86">
        <v>2484800000</v>
      </c>
      <c r="AD2117" s="86">
        <v>2484800000</v>
      </c>
      <c r="AE2117" s="86">
        <v>28855475</v>
      </c>
      <c r="AF2117" s="86">
        <v>2012025</v>
      </c>
      <c r="AG2117" s="86">
        <v>2185775</v>
      </c>
      <c r="AH2117" s="86">
        <v>-173750</v>
      </c>
      <c r="AI2117" s="86"/>
      <c r="AJ2117" s="86">
        <v>110407959898.56</v>
      </c>
      <c r="AK2117" s="82">
        <v>2.2505999999999999</v>
      </c>
      <c r="AL2117" s="82" t="s">
        <v>21671</v>
      </c>
      <c r="AM2117" s="82" t="s">
        <v>8216</v>
      </c>
      <c r="AN2117" s="82">
        <v>7490</v>
      </c>
      <c r="AO2117" s="82" t="s">
        <v>8280</v>
      </c>
      <c r="AP2117" s="82"/>
      <c r="AQ2117" s="83"/>
      <c r="AR2117" s="83"/>
      <c r="AS2117" s="82">
        <v>35</v>
      </c>
      <c r="AT2117" s="82"/>
      <c r="AU2117" s="83">
        <v>45777</v>
      </c>
      <c r="AV2117" s="82" t="s">
        <v>8218</v>
      </c>
      <c r="AW2117" s="82">
        <v>100</v>
      </c>
      <c r="AX2117" s="83"/>
      <c r="AY2117" s="82" t="s">
        <v>4963</v>
      </c>
      <c r="AZ2117" s="82">
        <v>1</v>
      </c>
      <c r="BA2117" s="82" t="s">
        <v>8272</v>
      </c>
      <c r="BB2117" s="82" t="s">
        <v>8276</v>
      </c>
      <c r="BC2117" s="87">
        <v>6.565E-2</v>
      </c>
      <c r="BD2117" s="87">
        <v>6.5699999999999995E-2</v>
      </c>
      <c r="BE2117" s="87">
        <v>99.392200000000003</v>
      </c>
      <c r="BF2117" s="87">
        <v>99.3917</v>
      </c>
      <c r="BG2117" s="82" t="s">
        <v>8221</v>
      </c>
      <c r="BH2117" s="82" t="s">
        <v>9011</v>
      </c>
      <c r="BI2117" s="82"/>
      <c r="BJ2117" s="82"/>
      <c r="BK2117" s="82"/>
      <c r="BL2117" s="86">
        <v>2484800000</v>
      </c>
      <c r="BM2117" s="82">
        <v>2.2505999999999999</v>
      </c>
      <c r="BN2117" s="82" t="s">
        <v>4964</v>
      </c>
      <c r="BO2117" s="82"/>
      <c r="BP2117" s="88"/>
      <c r="BQ2117" s="88">
        <v>40250000000</v>
      </c>
      <c r="BR2117" s="88">
        <v>6.2110000000000003</v>
      </c>
      <c r="BS2117" s="82" t="s">
        <v>8223</v>
      </c>
      <c r="BT2117" s="85"/>
    </row>
    <row r="2118" spans="1:72" hidden="1">
      <c r="A2118" s="82" t="s">
        <v>9009</v>
      </c>
      <c r="B2118" s="82" t="s">
        <v>9010</v>
      </c>
      <c r="C2118" s="82" t="s">
        <v>21339</v>
      </c>
      <c r="D2118" s="82" t="s">
        <v>21340</v>
      </c>
      <c r="E2118" s="82" t="s">
        <v>8303</v>
      </c>
      <c r="F2118" s="82" t="s">
        <v>8364</v>
      </c>
      <c r="G2118" s="83">
        <v>45783</v>
      </c>
      <c r="H2118" s="84">
        <v>5000000</v>
      </c>
      <c r="I2118" s="85">
        <v>6.5759999999999999E-2</v>
      </c>
      <c r="J2118" s="82">
        <v>99.91</v>
      </c>
      <c r="K2118" s="86">
        <v>0</v>
      </c>
      <c r="L2118" s="82" t="s">
        <v>8271</v>
      </c>
      <c r="M2118" s="82" t="s">
        <v>633</v>
      </c>
      <c r="N2118" s="82" t="s">
        <v>8214</v>
      </c>
      <c r="O2118" s="82" t="s">
        <v>633</v>
      </c>
      <c r="P2118" s="82" t="s">
        <v>8287</v>
      </c>
      <c r="Q2118" s="86">
        <v>500000000</v>
      </c>
      <c r="R2118" s="82">
        <v>0.02</v>
      </c>
      <c r="S2118" s="86">
        <v>500000000</v>
      </c>
      <c r="T2118" s="83">
        <v>45777</v>
      </c>
      <c r="U2118" s="82">
        <v>208</v>
      </c>
      <c r="V2118" s="82">
        <v>180167</v>
      </c>
      <c r="W2118" s="82" t="s">
        <v>4961</v>
      </c>
      <c r="X2118" s="82">
        <v>98.164500000000004</v>
      </c>
      <c r="Y2118" s="86">
        <v>490822500</v>
      </c>
      <c r="Z2118" s="86">
        <v>499495740</v>
      </c>
      <c r="AA2118" s="82">
        <v>99.892899999999997</v>
      </c>
      <c r="AB2118" s="86">
        <v>0.02</v>
      </c>
      <c r="AC2118" s="86">
        <v>499550000</v>
      </c>
      <c r="AD2118" s="86">
        <v>499550000</v>
      </c>
      <c r="AE2118" s="86">
        <v>8673240</v>
      </c>
      <c r="AF2118" s="86">
        <v>54260</v>
      </c>
      <c r="AG2118" s="86">
        <v>104415</v>
      </c>
      <c r="AH2118" s="86">
        <v>-50155</v>
      </c>
      <c r="AI2118" s="86">
        <v>31555</v>
      </c>
      <c r="AJ2118" s="86">
        <v>110407959898.56</v>
      </c>
      <c r="AK2118" s="82">
        <v>0.45250000000000001</v>
      </c>
      <c r="AL2118" s="82" t="s">
        <v>21341</v>
      </c>
      <c r="AM2118" s="82" t="s">
        <v>8216</v>
      </c>
      <c r="AN2118" s="82">
        <v>7490</v>
      </c>
      <c r="AO2118" s="82" t="s">
        <v>8280</v>
      </c>
      <c r="AP2118" s="82"/>
      <c r="AQ2118" s="83"/>
      <c r="AR2118" s="83"/>
      <c r="AS2118" s="82">
        <v>6</v>
      </c>
      <c r="AT2118" s="82"/>
      <c r="AU2118" s="83">
        <v>45777</v>
      </c>
      <c r="AV2118" s="82" t="s">
        <v>8218</v>
      </c>
      <c r="AW2118" s="82">
        <v>100</v>
      </c>
      <c r="AX2118" s="83"/>
      <c r="AY2118" s="82" t="s">
        <v>4963</v>
      </c>
      <c r="AZ2118" s="82">
        <v>1</v>
      </c>
      <c r="BA2118" s="82" t="s">
        <v>8272</v>
      </c>
      <c r="BB2118" s="82" t="s">
        <v>8276</v>
      </c>
      <c r="BC2118" s="87">
        <v>6.5750000000000003E-2</v>
      </c>
      <c r="BD2118" s="87">
        <v>6.5750000000000003E-2</v>
      </c>
      <c r="BE2118" s="87">
        <v>99.91</v>
      </c>
      <c r="BF2118" s="87">
        <v>99.91</v>
      </c>
      <c r="BG2118" s="82" t="s">
        <v>8221</v>
      </c>
      <c r="BH2118" s="82" t="s">
        <v>9011</v>
      </c>
      <c r="BI2118" s="82"/>
      <c r="BJ2118" s="82"/>
      <c r="BK2118" s="82"/>
      <c r="BL2118" s="86">
        <v>499550000</v>
      </c>
      <c r="BM2118" s="82">
        <v>0.45250000000000001</v>
      </c>
      <c r="BN2118" s="82" t="s">
        <v>4964</v>
      </c>
      <c r="BO2118" s="82"/>
      <c r="BP2118" s="88"/>
      <c r="BQ2118" s="88">
        <v>50000000000</v>
      </c>
      <c r="BR2118" s="88">
        <v>1</v>
      </c>
      <c r="BS2118" s="82" t="s">
        <v>8223</v>
      </c>
      <c r="BT2118" s="85"/>
    </row>
    <row r="2119" spans="1:72" hidden="1">
      <c r="A2119" s="82" t="s">
        <v>9009</v>
      </c>
      <c r="B2119" s="82" t="s">
        <v>9010</v>
      </c>
      <c r="C2119" s="82" t="s">
        <v>21672</v>
      </c>
      <c r="D2119" s="82" t="s">
        <v>21673</v>
      </c>
      <c r="E2119" s="82" t="s">
        <v>8303</v>
      </c>
      <c r="F2119" s="82" t="s">
        <v>8364</v>
      </c>
      <c r="G2119" s="83">
        <v>45819</v>
      </c>
      <c r="H2119" s="84">
        <v>32500000</v>
      </c>
      <c r="I2119" s="85">
        <v>6.5670000000000006E-2</v>
      </c>
      <c r="J2119" s="82">
        <v>99.267700000000005</v>
      </c>
      <c r="K2119" s="86">
        <v>0</v>
      </c>
      <c r="L2119" s="82" t="s">
        <v>8271</v>
      </c>
      <c r="M2119" s="82" t="s">
        <v>633</v>
      </c>
      <c r="N2119" s="82" t="s">
        <v>8214</v>
      </c>
      <c r="O2119" s="82" t="s">
        <v>633</v>
      </c>
      <c r="P2119" s="82" t="s">
        <v>8287</v>
      </c>
      <c r="Q2119" s="86">
        <v>3250000000</v>
      </c>
      <c r="R2119" s="82">
        <v>0.12</v>
      </c>
      <c r="S2119" s="86">
        <v>3250000000</v>
      </c>
      <c r="T2119" s="83">
        <v>45777</v>
      </c>
      <c r="U2119" s="82">
        <v>208</v>
      </c>
      <c r="V2119" s="82">
        <v>181478</v>
      </c>
      <c r="W2119" s="82" t="s">
        <v>4961</v>
      </c>
      <c r="X2119" s="82">
        <v>98.128399999999999</v>
      </c>
      <c r="Y2119" s="86">
        <v>3189173000</v>
      </c>
      <c r="Z2119" s="86">
        <v>3222594440</v>
      </c>
      <c r="AA2119" s="82">
        <v>99.257599999999996</v>
      </c>
      <c r="AB2119" s="86">
        <v>0.01</v>
      </c>
      <c r="AC2119" s="86">
        <v>3226200250</v>
      </c>
      <c r="AD2119" s="86">
        <v>3226200250</v>
      </c>
      <c r="AE2119" s="86">
        <v>33421440</v>
      </c>
      <c r="AF2119" s="86">
        <v>3605810</v>
      </c>
      <c r="AG2119" s="86">
        <v>3945987.5</v>
      </c>
      <c r="AH2119" s="86">
        <v>-340177.5</v>
      </c>
      <c r="AI2119" s="86"/>
      <c r="AJ2119" s="86">
        <v>110407959898.56</v>
      </c>
      <c r="AK2119" s="82">
        <v>2.9220999999999999</v>
      </c>
      <c r="AL2119" s="82" t="s">
        <v>21674</v>
      </c>
      <c r="AM2119" s="82" t="s">
        <v>8216</v>
      </c>
      <c r="AN2119" s="82">
        <v>7490</v>
      </c>
      <c r="AO2119" s="82" t="s">
        <v>8280</v>
      </c>
      <c r="AP2119" s="82"/>
      <c r="AQ2119" s="83"/>
      <c r="AR2119" s="83"/>
      <c r="AS2119" s="82">
        <v>42</v>
      </c>
      <c r="AT2119" s="82"/>
      <c r="AU2119" s="83">
        <v>45777</v>
      </c>
      <c r="AV2119" s="82" t="s">
        <v>8218</v>
      </c>
      <c r="AW2119" s="82">
        <v>100</v>
      </c>
      <c r="AX2119" s="83"/>
      <c r="AY2119" s="82" t="s">
        <v>4963</v>
      </c>
      <c r="AZ2119" s="82">
        <v>1</v>
      </c>
      <c r="BA2119" s="82" t="s">
        <v>8272</v>
      </c>
      <c r="BB2119" s="82" t="s">
        <v>8276</v>
      </c>
      <c r="BC2119" s="87">
        <v>6.565E-2</v>
      </c>
      <c r="BD2119" s="87">
        <v>6.5699999999999995E-2</v>
      </c>
      <c r="BE2119" s="87">
        <v>99.268000000000001</v>
      </c>
      <c r="BF2119" s="87">
        <v>99.267399999999995</v>
      </c>
      <c r="BG2119" s="82" t="s">
        <v>8221</v>
      </c>
      <c r="BH2119" s="82" t="s">
        <v>9011</v>
      </c>
      <c r="BI2119" s="82"/>
      <c r="BJ2119" s="82"/>
      <c r="BK2119" s="82"/>
      <c r="BL2119" s="86">
        <v>3226200250</v>
      </c>
      <c r="BM2119" s="82">
        <v>2.9220999999999999</v>
      </c>
      <c r="BN2119" s="82" t="s">
        <v>4964</v>
      </c>
      <c r="BO2119" s="82"/>
      <c r="BP2119" s="88"/>
      <c r="BQ2119" s="88">
        <v>142500000000</v>
      </c>
      <c r="BR2119" s="88">
        <v>2.2799999999999998</v>
      </c>
      <c r="BS2119" s="82" t="s">
        <v>8223</v>
      </c>
      <c r="BT2119" s="85"/>
    </row>
    <row r="2120" spans="1:72" hidden="1">
      <c r="A2120" s="82" t="s">
        <v>9009</v>
      </c>
      <c r="B2120" s="82" t="s">
        <v>9010</v>
      </c>
      <c r="C2120" s="82" t="s">
        <v>21342</v>
      </c>
      <c r="D2120" s="82" t="s">
        <v>21343</v>
      </c>
      <c r="E2120" s="82" t="s">
        <v>8303</v>
      </c>
      <c r="F2120" s="82" t="s">
        <v>8364</v>
      </c>
      <c r="G2120" s="83">
        <v>45791</v>
      </c>
      <c r="H2120" s="84">
        <v>0</v>
      </c>
      <c r="I2120" s="85"/>
      <c r="J2120" s="82">
        <v>0</v>
      </c>
      <c r="K2120" s="86">
        <v>0</v>
      </c>
      <c r="L2120" s="82"/>
      <c r="M2120" s="82"/>
      <c r="N2120" s="82"/>
      <c r="O2120" s="82"/>
      <c r="P2120" s="82"/>
      <c r="Q2120" s="86"/>
      <c r="R2120" s="82"/>
      <c r="S2120" s="86"/>
      <c r="T2120" s="83">
        <v>45777</v>
      </c>
      <c r="U2120" s="82">
        <v>208</v>
      </c>
      <c r="V2120" s="82">
        <v>180422</v>
      </c>
      <c r="W2120" s="82" t="s">
        <v>4961</v>
      </c>
      <c r="X2120" s="82"/>
      <c r="Y2120" s="86"/>
      <c r="Z2120" s="86"/>
      <c r="AA2120" s="82"/>
      <c r="AB2120" s="86"/>
      <c r="AC2120" s="86"/>
      <c r="AD2120" s="86"/>
      <c r="AE2120" s="86"/>
      <c r="AF2120" s="86">
        <v>0</v>
      </c>
      <c r="AG2120" s="86">
        <v>309380</v>
      </c>
      <c r="AH2120" s="86">
        <v>-309380</v>
      </c>
      <c r="AI2120" s="86">
        <v>280380</v>
      </c>
      <c r="AJ2120" s="86"/>
      <c r="AK2120" s="82"/>
      <c r="AL2120" s="82"/>
      <c r="AM2120" s="82"/>
      <c r="AN2120" s="82"/>
      <c r="AO2120" s="82"/>
      <c r="AP2120" s="82"/>
      <c r="AQ2120" s="83"/>
      <c r="AR2120" s="83"/>
      <c r="AS2120" s="82"/>
      <c r="AT2120" s="82"/>
      <c r="AU2120" s="83"/>
      <c r="AV2120" s="82"/>
      <c r="AW2120" s="82"/>
      <c r="AX2120" s="83"/>
      <c r="AY2120" s="82"/>
      <c r="AZ2120" s="82"/>
      <c r="BA2120" s="82"/>
      <c r="BB2120" s="82"/>
      <c r="BC2120" s="87"/>
      <c r="BD2120" s="87"/>
      <c r="BE2120" s="87"/>
      <c r="BF2120" s="87"/>
      <c r="BG2120" s="82" t="s">
        <v>8221</v>
      </c>
      <c r="BH2120" s="82" t="s">
        <v>9011</v>
      </c>
      <c r="BI2120" s="82"/>
      <c r="BJ2120" s="82"/>
      <c r="BK2120" s="82"/>
      <c r="BL2120" s="86"/>
      <c r="BM2120" s="82"/>
      <c r="BN2120" s="82"/>
      <c r="BO2120" s="82"/>
      <c r="BP2120" s="88"/>
      <c r="BQ2120" s="88">
        <v>24250000000</v>
      </c>
      <c r="BR2120" s="88">
        <v>0</v>
      </c>
      <c r="BS2120" s="82" t="s">
        <v>8223</v>
      </c>
      <c r="BT2120" s="85"/>
    </row>
    <row r="2121" spans="1:72" hidden="1">
      <c r="A2121" s="82" t="s">
        <v>9009</v>
      </c>
      <c r="B2121" s="82" t="s">
        <v>9010</v>
      </c>
      <c r="C2121" s="82" t="s">
        <v>21344</v>
      </c>
      <c r="D2121" s="82" t="s">
        <v>21345</v>
      </c>
      <c r="E2121" s="82" t="s">
        <v>20233</v>
      </c>
      <c r="F2121" s="82" t="s">
        <v>8364</v>
      </c>
      <c r="G2121" s="83">
        <v>45796</v>
      </c>
      <c r="H2121" s="84">
        <v>7500000</v>
      </c>
      <c r="I2121" s="85">
        <v>7.5149999999999995E-2</v>
      </c>
      <c r="J2121" s="82">
        <v>99.630799999999994</v>
      </c>
      <c r="K2121" s="86">
        <v>0</v>
      </c>
      <c r="L2121" s="82" t="s">
        <v>8271</v>
      </c>
      <c r="M2121" s="82" t="s">
        <v>633</v>
      </c>
      <c r="N2121" s="82" t="s">
        <v>9463</v>
      </c>
      <c r="O2121" s="82" t="s">
        <v>633</v>
      </c>
      <c r="P2121" s="82" t="s">
        <v>8412</v>
      </c>
      <c r="Q2121" s="86">
        <v>750000000</v>
      </c>
      <c r="R2121" s="82">
        <v>0.05</v>
      </c>
      <c r="S2121" s="86">
        <v>750000000</v>
      </c>
      <c r="T2121" s="83">
        <v>45777</v>
      </c>
      <c r="U2121" s="82">
        <v>208</v>
      </c>
      <c r="V2121" s="82">
        <v>180594</v>
      </c>
      <c r="W2121" s="82" t="s">
        <v>4961</v>
      </c>
      <c r="X2121" s="82">
        <v>97.900899999999993</v>
      </c>
      <c r="Y2121" s="86">
        <v>734256750</v>
      </c>
      <c r="Z2121" s="86">
        <v>746885947.5</v>
      </c>
      <c r="AA2121" s="82">
        <v>99.610299999999995</v>
      </c>
      <c r="AB2121" s="86">
        <v>0.02</v>
      </c>
      <c r="AC2121" s="86">
        <v>747231000</v>
      </c>
      <c r="AD2121" s="86">
        <v>747231000</v>
      </c>
      <c r="AE2121" s="86">
        <v>12629197.5</v>
      </c>
      <c r="AF2121" s="86">
        <v>345052.5</v>
      </c>
      <c r="AG2121" s="86">
        <v>364305</v>
      </c>
      <c r="AH2121" s="86">
        <v>-19252.5</v>
      </c>
      <c r="AI2121" s="86"/>
      <c r="AJ2121" s="86">
        <v>110407959898.56</v>
      </c>
      <c r="AK2121" s="82">
        <v>0.67679999999999996</v>
      </c>
      <c r="AL2121" s="82" t="s">
        <v>21346</v>
      </c>
      <c r="AM2121" s="82" t="s">
        <v>8216</v>
      </c>
      <c r="AN2121" s="82">
        <v>796376</v>
      </c>
      <c r="AO2121" s="82" t="s">
        <v>4989</v>
      </c>
      <c r="AP2121" s="82"/>
      <c r="AQ2121" s="83"/>
      <c r="AR2121" s="83"/>
      <c r="AS2121" s="82">
        <v>19</v>
      </c>
      <c r="AT2121" s="82"/>
      <c r="AU2121" s="83">
        <v>45777</v>
      </c>
      <c r="AV2121" s="82" t="s">
        <v>8218</v>
      </c>
      <c r="AW2121" s="82">
        <v>100</v>
      </c>
      <c r="AX2121" s="83"/>
      <c r="AY2121" s="82" t="s">
        <v>4963</v>
      </c>
      <c r="AZ2121" s="82">
        <v>1</v>
      </c>
      <c r="BA2121" s="82" t="s">
        <v>8272</v>
      </c>
      <c r="BB2121" s="82" t="s">
        <v>8272</v>
      </c>
      <c r="BC2121" s="87">
        <v>7.4899999999999994E-2</v>
      </c>
      <c r="BD2121" s="87">
        <v>7.5399999999999995E-2</v>
      </c>
      <c r="BE2121" s="87">
        <v>99.632000000000005</v>
      </c>
      <c r="BF2121" s="87">
        <v>99.629499999999993</v>
      </c>
      <c r="BG2121" s="82" t="s">
        <v>8221</v>
      </c>
      <c r="BH2121" s="82" t="s">
        <v>9011</v>
      </c>
      <c r="BI2121" s="82"/>
      <c r="BJ2121" s="82"/>
      <c r="BK2121" s="82"/>
      <c r="BL2121" s="86">
        <v>747231000</v>
      </c>
      <c r="BM2121" s="82">
        <v>0.67679999999999996</v>
      </c>
      <c r="BN2121" s="82" t="s">
        <v>4964</v>
      </c>
      <c r="BO2121" s="82"/>
      <c r="BP2121" s="88"/>
      <c r="BQ2121" s="88">
        <v>1000000000</v>
      </c>
      <c r="BR2121" s="88">
        <v>75</v>
      </c>
      <c r="BS2121" s="82" t="s">
        <v>8223</v>
      </c>
      <c r="BT2121" s="85"/>
    </row>
    <row r="2122" spans="1:72" hidden="1">
      <c r="A2122" s="82" t="s">
        <v>9009</v>
      </c>
      <c r="B2122" s="82" t="s">
        <v>9010</v>
      </c>
      <c r="C2122" s="82" t="s">
        <v>21265</v>
      </c>
      <c r="D2122" s="82" t="s">
        <v>21603</v>
      </c>
      <c r="E2122" s="82" t="s">
        <v>21604</v>
      </c>
      <c r="F2122" s="82" t="s">
        <v>8364</v>
      </c>
      <c r="G2122" s="83">
        <v>45804</v>
      </c>
      <c r="H2122" s="84">
        <v>20000000</v>
      </c>
      <c r="I2122" s="85">
        <v>7.2599999999999998E-2</v>
      </c>
      <c r="J2122" s="82">
        <v>99.485500000000002</v>
      </c>
      <c r="K2122" s="86">
        <v>0</v>
      </c>
      <c r="L2122" s="82" t="s">
        <v>8271</v>
      </c>
      <c r="M2122" s="82" t="s">
        <v>633</v>
      </c>
      <c r="N2122" s="82" t="s">
        <v>8387</v>
      </c>
      <c r="O2122" s="82" t="s">
        <v>633</v>
      </c>
      <c r="P2122" s="82" t="s">
        <v>8365</v>
      </c>
      <c r="Q2122" s="86">
        <v>2000000000</v>
      </c>
      <c r="R2122" s="82">
        <v>7.0000000000000007E-2</v>
      </c>
      <c r="S2122" s="86">
        <v>2000000000</v>
      </c>
      <c r="T2122" s="83">
        <v>45777</v>
      </c>
      <c r="U2122" s="82">
        <v>208</v>
      </c>
      <c r="V2122" s="82">
        <v>180872</v>
      </c>
      <c r="W2122" s="82" t="s">
        <v>4961</v>
      </c>
      <c r="X2122" s="82">
        <v>97.960700000000003</v>
      </c>
      <c r="Y2122" s="86">
        <v>1959214000</v>
      </c>
      <c r="Z2122" s="86">
        <v>1988346860</v>
      </c>
      <c r="AA2122" s="82">
        <v>99.466999999999999</v>
      </c>
      <c r="AB2122" s="86">
        <v>0.02</v>
      </c>
      <c r="AC2122" s="86">
        <v>1989710000</v>
      </c>
      <c r="AD2122" s="86">
        <v>1989710000</v>
      </c>
      <c r="AE2122" s="86">
        <v>29132860</v>
      </c>
      <c r="AF2122" s="86">
        <v>1363140</v>
      </c>
      <c r="AG2122" s="86">
        <v>1441340</v>
      </c>
      <c r="AH2122" s="86">
        <v>-78200</v>
      </c>
      <c r="AI2122" s="86"/>
      <c r="AJ2122" s="86">
        <v>110407959898.56</v>
      </c>
      <c r="AK2122" s="82">
        <v>1.8021</v>
      </c>
      <c r="AL2122" s="82" t="s">
        <v>21266</v>
      </c>
      <c r="AM2122" s="82" t="s">
        <v>8216</v>
      </c>
      <c r="AN2122" s="82">
        <v>785012</v>
      </c>
      <c r="AO2122" s="82" t="s">
        <v>8280</v>
      </c>
      <c r="AP2122" s="82"/>
      <c r="AQ2122" s="83"/>
      <c r="AR2122" s="83"/>
      <c r="AS2122" s="82">
        <v>27</v>
      </c>
      <c r="AT2122" s="82"/>
      <c r="AU2122" s="83">
        <v>45777</v>
      </c>
      <c r="AV2122" s="82" t="s">
        <v>8218</v>
      </c>
      <c r="AW2122" s="82">
        <v>100</v>
      </c>
      <c r="AX2122" s="83"/>
      <c r="AY2122" s="82" t="s">
        <v>4963</v>
      </c>
      <c r="AZ2122" s="82">
        <v>1</v>
      </c>
      <c r="BA2122" s="82" t="s">
        <v>8272</v>
      </c>
      <c r="BB2122" s="82" t="s">
        <v>8272</v>
      </c>
      <c r="BC2122" s="87">
        <v>7.22E-2</v>
      </c>
      <c r="BD2122" s="87">
        <v>7.2999999999999995E-2</v>
      </c>
      <c r="BE2122" s="87">
        <v>99.488299999999995</v>
      </c>
      <c r="BF2122" s="87">
        <v>99.482699999999994</v>
      </c>
      <c r="BG2122" s="82" t="s">
        <v>8221</v>
      </c>
      <c r="BH2122" s="82" t="s">
        <v>9011</v>
      </c>
      <c r="BI2122" s="82"/>
      <c r="BJ2122" s="82"/>
      <c r="BK2122" s="82"/>
      <c r="BL2122" s="86">
        <v>1989710000</v>
      </c>
      <c r="BM2122" s="82">
        <v>1.8021</v>
      </c>
      <c r="BN2122" s="82" t="s">
        <v>4964</v>
      </c>
      <c r="BO2122" s="82"/>
      <c r="BP2122" s="88"/>
      <c r="BQ2122" s="88">
        <v>8100000000</v>
      </c>
      <c r="BR2122" s="88">
        <v>24.690999999999999</v>
      </c>
      <c r="BS2122" s="82" t="s">
        <v>8223</v>
      </c>
      <c r="BT2122" s="85"/>
    </row>
    <row r="2123" spans="1:72" hidden="1">
      <c r="A2123" s="82" t="s">
        <v>9009</v>
      </c>
      <c r="B2123" s="82" t="s">
        <v>9010</v>
      </c>
      <c r="C2123" s="82" t="s">
        <v>21675</v>
      </c>
      <c r="D2123" s="82" t="s">
        <v>21676</v>
      </c>
      <c r="E2123" s="82" t="s">
        <v>8914</v>
      </c>
      <c r="F2123" s="82" t="s">
        <v>8364</v>
      </c>
      <c r="G2123" s="83">
        <v>45825</v>
      </c>
      <c r="H2123" s="84">
        <v>10000000</v>
      </c>
      <c r="I2123" s="85">
        <v>6.7879999999999996E-2</v>
      </c>
      <c r="J2123" s="82">
        <v>99.133600000000001</v>
      </c>
      <c r="K2123" s="86">
        <v>0</v>
      </c>
      <c r="L2123" s="82" t="s">
        <v>8271</v>
      </c>
      <c r="M2123" s="82" t="s">
        <v>633</v>
      </c>
      <c r="N2123" s="82" t="s">
        <v>8214</v>
      </c>
      <c r="O2123" s="82" t="s">
        <v>633</v>
      </c>
      <c r="P2123" s="82" t="s">
        <v>8279</v>
      </c>
      <c r="Q2123" s="86">
        <v>1000000000</v>
      </c>
      <c r="R2123" s="82">
        <v>0.13</v>
      </c>
      <c r="S2123" s="86">
        <v>1000000000</v>
      </c>
      <c r="T2123" s="83">
        <v>45777</v>
      </c>
      <c r="U2123" s="82">
        <v>208</v>
      </c>
      <c r="V2123" s="82">
        <v>181686</v>
      </c>
      <c r="W2123" s="82" t="s">
        <v>4961</v>
      </c>
      <c r="X2123" s="82">
        <v>98.061300000000003</v>
      </c>
      <c r="Y2123" s="86">
        <v>980613000</v>
      </c>
      <c r="Z2123" s="86">
        <v>989986930</v>
      </c>
      <c r="AA2123" s="82">
        <v>99.115300000000005</v>
      </c>
      <c r="AB2123" s="86">
        <v>0.02</v>
      </c>
      <c r="AC2123" s="86">
        <v>991336000</v>
      </c>
      <c r="AD2123" s="86">
        <v>991336000</v>
      </c>
      <c r="AE2123" s="86">
        <v>9373930</v>
      </c>
      <c r="AF2123" s="86">
        <v>1349070</v>
      </c>
      <c r="AG2123" s="86">
        <v>1379110</v>
      </c>
      <c r="AH2123" s="86">
        <v>-30040</v>
      </c>
      <c r="AI2123" s="86"/>
      <c r="AJ2123" s="86">
        <v>110407959898.56</v>
      </c>
      <c r="AK2123" s="82">
        <v>0.89790000000000003</v>
      </c>
      <c r="AL2123" s="82" t="s">
        <v>21677</v>
      </c>
      <c r="AM2123" s="82" t="s">
        <v>8216</v>
      </c>
      <c r="AN2123" s="82">
        <v>75318</v>
      </c>
      <c r="AO2123" s="82" t="s">
        <v>8280</v>
      </c>
      <c r="AP2123" s="82"/>
      <c r="AQ2123" s="83"/>
      <c r="AR2123" s="83"/>
      <c r="AS2123" s="82">
        <v>48</v>
      </c>
      <c r="AT2123" s="82"/>
      <c r="AU2123" s="83">
        <v>45777</v>
      </c>
      <c r="AV2123" s="82" t="s">
        <v>8218</v>
      </c>
      <c r="AW2123" s="82">
        <v>100</v>
      </c>
      <c r="AX2123" s="83"/>
      <c r="AY2123" s="82" t="s">
        <v>4963</v>
      </c>
      <c r="AZ2123" s="82">
        <v>1</v>
      </c>
      <c r="BA2123" s="82" t="s">
        <v>8272</v>
      </c>
      <c r="BB2123" s="82" t="s">
        <v>8272</v>
      </c>
      <c r="BC2123" s="87">
        <v>6.8150000000000002E-2</v>
      </c>
      <c r="BD2123" s="87">
        <v>6.7599999999999993E-2</v>
      </c>
      <c r="BE2123" s="87">
        <v>99.130099999999999</v>
      </c>
      <c r="BF2123" s="87">
        <v>99.137</v>
      </c>
      <c r="BG2123" s="82" t="s">
        <v>8221</v>
      </c>
      <c r="BH2123" s="82" t="s">
        <v>9011</v>
      </c>
      <c r="BI2123" s="82"/>
      <c r="BJ2123" s="82"/>
      <c r="BK2123" s="82"/>
      <c r="BL2123" s="86">
        <v>991336000</v>
      </c>
      <c r="BM2123" s="82">
        <v>0.89790000000000003</v>
      </c>
      <c r="BN2123" s="82" t="s">
        <v>4964</v>
      </c>
      <c r="BO2123" s="82"/>
      <c r="BP2123" s="88"/>
      <c r="BQ2123" s="88">
        <v>12000000000</v>
      </c>
      <c r="BR2123" s="88">
        <v>8.3330000000000002</v>
      </c>
      <c r="BS2123" s="82" t="s">
        <v>8223</v>
      </c>
      <c r="BT2123" s="85"/>
    </row>
    <row r="2124" spans="1:72" hidden="1">
      <c r="A2124" s="82" t="s">
        <v>9009</v>
      </c>
      <c r="B2124" s="82" t="s">
        <v>9010</v>
      </c>
      <c r="C2124" s="82" t="s">
        <v>22146</v>
      </c>
      <c r="D2124" s="82" t="s">
        <v>22147</v>
      </c>
      <c r="E2124" s="82" t="s">
        <v>8342</v>
      </c>
      <c r="F2124" s="82" t="s">
        <v>8364</v>
      </c>
      <c r="G2124" s="83">
        <v>45832</v>
      </c>
      <c r="H2124" s="84">
        <v>10000000</v>
      </c>
      <c r="I2124" s="85">
        <v>6.5750000000000003E-2</v>
      </c>
      <c r="J2124" s="82">
        <v>99.036699999999996</v>
      </c>
      <c r="K2124" s="86">
        <v>0</v>
      </c>
      <c r="L2124" s="82" t="s">
        <v>8271</v>
      </c>
      <c r="M2124" s="82" t="s">
        <v>633</v>
      </c>
      <c r="N2124" s="82" t="s">
        <v>8214</v>
      </c>
      <c r="O2124" s="82" t="s">
        <v>633</v>
      </c>
      <c r="P2124" s="82" t="s">
        <v>8294</v>
      </c>
      <c r="Q2124" s="86">
        <v>1000000000</v>
      </c>
      <c r="R2124" s="82">
        <v>0.15</v>
      </c>
      <c r="S2124" s="86">
        <v>1000000000</v>
      </c>
      <c r="T2124" s="83">
        <v>45777</v>
      </c>
      <c r="U2124" s="82">
        <v>208</v>
      </c>
      <c r="V2124" s="82">
        <v>182874</v>
      </c>
      <c r="W2124" s="82" t="s">
        <v>4961</v>
      </c>
      <c r="X2124" s="82">
        <v>98.821700000000007</v>
      </c>
      <c r="Y2124" s="86">
        <v>988217000</v>
      </c>
      <c r="Z2124" s="86">
        <v>990642910</v>
      </c>
      <c r="AA2124" s="82">
        <v>99.021199999999993</v>
      </c>
      <c r="AB2124" s="86">
        <v>0.02</v>
      </c>
      <c r="AC2124" s="86">
        <v>990367000</v>
      </c>
      <c r="AD2124" s="86">
        <v>990367000</v>
      </c>
      <c r="AE2124" s="86">
        <v>2425910</v>
      </c>
      <c r="AF2124" s="86">
        <v>-275910</v>
      </c>
      <c r="AG2124" s="86">
        <v>-257630</v>
      </c>
      <c r="AH2124" s="86">
        <v>-18280</v>
      </c>
      <c r="AI2124" s="86"/>
      <c r="AJ2124" s="86">
        <v>110407959898.56</v>
      </c>
      <c r="AK2124" s="82">
        <v>0.89700000000000002</v>
      </c>
      <c r="AL2124" s="82" t="s">
        <v>22148</v>
      </c>
      <c r="AM2124" s="82" t="s">
        <v>8216</v>
      </c>
      <c r="AN2124" s="82">
        <v>7842</v>
      </c>
      <c r="AO2124" s="82" t="s">
        <v>8295</v>
      </c>
      <c r="AP2124" s="82"/>
      <c r="AQ2124" s="83"/>
      <c r="AR2124" s="83"/>
      <c r="AS2124" s="82">
        <v>55</v>
      </c>
      <c r="AT2124" s="82"/>
      <c r="AU2124" s="83">
        <v>45777</v>
      </c>
      <c r="AV2124" s="82" t="s">
        <v>8218</v>
      </c>
      <c r="AW2124" s="82">
        <v>100</v>
      </c>
      <c r="AX2124" s="83"/>
      <c r="AY2124" s="82" t="s">
        <v>4963</v>
      </c>
      <c r="AZ2124" s="82">
        <v>1</v>
      </c>
      <c r="BA2124" s="82" t="s">
        <v>8272</v>
      </c>
      <c r="BB2124" s="82" t="s">
        <v>8276</v>
      </c>
      <c r="BC2124" s="87">
        <v>6.6000000000000003E-2</v>
      </c>
      <c r="BD2124" s="87">
        <v>6.5500000000000003E-2</v>
      </c>
      <c r="BE2124" s="87">
        <v>99.033000000000001</v>
      </c>
      <c r="BF2124" s="87">
        <v>99.040300000000002</v>
      </c>
      <c r="BG2124" s="82" t="s">
        <v>8221</v>
      </c>
      <c r="BH2124" s="82" t="s">
        <v>9011</v>
      </c>
      <c r="BI2124" s="82"/>
      <c r="BJ2124" s="82"/>
      <c r="BK2124" s="82"/>
      <c r="BL2124" s="86">
        <v>990367000</v>
      </c>
      <c r="BM2124" s="82">
        <v>0.89700000000000002</v>
      </c>
      <c r="BN2124" s="82" t="s">
        <v>4975</v>
      </c>
      <c r="BO2124" s="82"/>
      <c r="BP2124" s="88"/>
      <c r="BQ2124" s="88">
        <v>23000000000</v>
      </c>
      <c r="BR2124" s="88">
        <v>4.3470000000000004</v>
      </c>
      <c r="BS2124" s="82" t="s">
        <v>8223</v>
      </c>
      <c r="BT2124" s="85"/>
    </row>
    <row r="2125" spans="1:72" hidden="1">
      <c r="A2125" s="82" t="s">
        <v>9009</v>
      </c>
      <c r="B2125" s="82" t="s">
        <v>9010</v>
      </c>
      <c r="C2125" s="82" t="s">
        <v>22149</v>
      </c>
      <c r="D2125" s="82" t="s">
        <v>22150</v>
      </c>
      <c r="E2125" s="82" t="s">
        <v>8342</v>
      </c>
      <c r="F2125" s="82" t="s">
        <v>8364</v>
      </c>
      <c r="G2125" s="83">
        <v>45833</v>
      </c>
      <c r="H2125" s="84">
        <v>30000000</v>
      </c>
      <c r="I2125" s="85">
        <v>6.5750000000000003E-2</v>
      </c>
      <c r="J2125" s="82">
        <v>99.019000000000005</v>
      </c>
      <c r="K2125" s="86">
        <v>0</v>
      </c>
      <c r="L2125" s="82" t="s">
        <v>8271</v>
      </c>
      <c r="M2125" s="82" t="s">
        <v>633</v>
      </c>
      <c r="N2125" s="82" t="s">
        <v>8214</v>
      </c>
      <c r="O2125" s="82" t="s">
        <v>633</v>
      </c>
      <c r="P2125" s="82" t="s">
        <v>8294</v>
      </c>
      <c r="Q2125" s="86">
        <v>3000000000</v>
      </c>
      <c r="R2125" s="82">
        <v>0.15</v>
      </c>
      <c r="S2125" s="86">
        <v>3000000000</v>
      </c>
      <c r="T2125" s="83">
        <v>45777</v>
      </c>
      <c r="U2125" s="82">
        <v>208</v>
      </c>
      <c r="V2125" s="82">
        <v>182615</v>
      </c>
      <c r="W2125" s="82" t="s">
        <v>4961</v>
      </c>
      <c r="X2125" s="82">
        <v>98.695999999999998</v>
      </c>
      <c r="Y2125" s="86">
        <v>2960880000</v>
      </c>
      <c r="Z2125" s="86">
        <v>2971311990</v>
      </c>
      <c r="AA2125" s="82">
        <v>99.003600000000006</v>
      </c>
      <c r="AB2125" s="86">
        <v>0.02</v>
      </c>
      <c r="AC2125" s="86">
        <v>2970570000</v>
      </c>
      <c r="AD2125" s="86">
        <v>2970570000</v>
      </c>
      <c r="AE2125" s="86">
        <v>10431990</v>
      </c>
      <c r="AF2125" s="86">
        <v>-741990</v>
      </c>
      <c r="AG2125" s="86">
        <v>-682410</v>
      </c>
      <c r="AH2125" s="86">
        <v>-59580</v>
      </c>
      <c r="AI2125" s="86"/>
      <c r="AJ2125" s="86">
        <v>110407959898.56</v>
      </c>
      <c r="AK2125" s="82">
        <v>2.6905000000000001</v>
      </c>
      <c r="AL2125" s="82" t="s">
        <v>22151</v>
      </c>
      <c r="AM2125" s="82" t="s">
        <v>8216</v>
      </c>
      <c r="AN2125" s="82">
        <v>7842</v>
      </c>
      <c r="AO2125" s="82" t="s">
        <v>8295</v>
      </c>
      <c r="AP2125" s="82"/>
      <c r="AQ2125" s="83"/>
      <c r="AR2125" s="83"/>
      <c r="AS2125" s="82">
        <v>56</v>
      </c>
      <c r="AT2125" s="82"/>
      <c r="AU2125" s="83">
        <v>45777</v>
      </c>
      <c r="AV2125" s="82" t="s">
        <v>8218</v>
      </c>
      <c r="AW2125" s="82">
        <v>100</v>
      </c>
      <c r="AX2125" s="83"/>
      <c r="AY2125" s="82" t="s">
        <v>4963</v>
      </c>
      <c r="AZ2125" s="82">
        <v>1</v>
      </c>
      <c r="BA2125" s="82" t="s">
        <v>8272</v>
      </c>
      <c r="BB2125" s="82" t="s">
        <v>8276</v>
      </c>
      <c r="BC2125" s="87">
        <v>6.6000000000000003E-2</v>
      </c>
      <c r="BD2125" s="87">
        <v>6.5500000000000003E-2</v>
      </c>
      <c r="BE2125" s="87">
        <v>99.015299999999996</v>
      </c>
      <c r="BF2125" s="87">
        <v>99.0227</v>
      </c>
      <c r="BG2125" s="82" t="s">
        <v>8221</v>
      </c>
      <c r="BH2125" s="82" t="s">
        <v>9011</v>
      </c>
      <c r="BI2125" s="82"/>
      <c r="BJ2125" s="82"/>
      <c r="BK2125" s="82"/>
      <c r="BL2125" s="86">
        <v>2970570000</v>
      </c>
      <c r="BM2125" s="82">
        <v>2.6905000000000001</v>
      </c>
      <c r="BN2125" s="82" t="s">
        <v>4975</v>
      </c>
      <c r="BO2125" s="82"/>
      <c r="BP2125" s="88"/>
      <c r="BQ2125" s="88">
        <v>34000000000</v>
      </c>
      <c r="BR2125" s="88">
        <v>8.8230000000000004</v>
      </c>
      <c r="BS2125" s="82" t="s">
        <v>8223</v>
      </c>
      <c r="BT2125" s="85"/>
    </row>
    <row r="2126" spans="1:72" hidden="1">
      <c r="A2126" s="82" t="s">
        <v>9009</v>
      </c>
      <c r="B2126" s="82" t="s">
        <v>9010</v>
      </c>
      <c r="C2126" s="82" t="s">
        <v>21898</v>
      </c>
      <c r="D2126" s="82" t="s">
        <v>21899</v>
      </c>
      <c r="E2126" s="82" t="s">
        <v>21900</v>
      </c>
      <c r="F2126" s="82" t="s">
        <v>8364</v>
      </c>
      <c r="G2126" s="83">
        <v>45855</v>
      </c>
      <c r="H2126" s="84">
        <v>20000000</v>
      </c>
      <c r="I2126" s="85">
        <v>6.6299999999999998E-2</v>
      </c>
      <c r="J2126" s="82">
        <v>98.620599999999996</v>
      </c>
      <c r="K2126" s="86">
        <v>0</v>
      </c>
      <c r="L2126" s="82" t="s">
        <v>8271</v>
      </c>
      <c r="M2126" s="82" t="s">
        <v>633</v>
      </c>
      <c r="N2126" s="82" t="s">
        <v>8214</v>
      </c>
      <c r="O2126" s="82" t="s">
        <v>633</v>
      </c>
      <c r="P2126" s="82" t="s">
        <v>8439</v>
      </c>
      <c r="Q2126" s="86">
        <v>2000000000</v>
      </c>
      <c r="R2126" s="82">
        <v>0.21</v>
      </c>
      <c r="S2126" s="86">
        <v>2000000000</v>
      </c>
      <c r="T2126" s="83">
        <v>45777</v>
      </c>
      <c r="U2126" s="82">
        <v>208</v>
      </c>
      <c r="V2126" s="82">
        <v>182875</v>
      </c>
      <c r="W2126" s="82" t="s">
        <v>4961</v>
      </c>
      <c r="X2126" s="82">
        <v>98.393199999999993</v>
      </c>
      <c r="Y2126" s="86">
        <v>1967864000</v>
      </c>
      <c r="Z2126" s="86">
        <v>1972808000</v>
      </c>
      <c r="AA2126" s="82">
        <v>98.600899999999996</v>
      </c>
      <c r="AB2126" s="86">
        <v>0.02</v>
      </c>
      <c r="AC2126" s="86">
        <v>1972412000</v>
      </c>
      <c r="AD2126" s="86">
        <v>1972412000</v>
      </c>
      <c r="AE2126" s="86">
        <v>4944000</v>
      </c>
      <c r="AF2126" s="86">
        <v>-396000</v>
      </c>
      <c r="AG2126" s="86">
        <v>-436860</v>
      </c>
      <c r="AH2126" s="86">
        <v>40860</v>
      </c>
      <c r="AI2126" s="86"/>
      <c r="AJ2126" s="86">
        <v>110407959898.56</v>
      </c>
      <c r="AK2126" s="82">
        <v>1.7865</v>
      </c>
      <c r="AL2126" s="82" t="s">
        <v>21901</v>
      </c>
      <c r="AM2126" s="82" t="s">
        <v>8216</v>
      </c>
      <c r="AN2126" s="82">
        <v>770359</v>
      </c>
      <c r="AO2126" s="82" t="s">
        <v>8441</v>
      </c>
      <c r="AP2126" s="82"/>
      <c r="AQ2126" s="83"/>
      <c r="AR2126" s="83"/>
      <c r="AS2126" s="82">
        <v>78</v>
      </c>
      <c r="AT2126" s="82"/>
      <c r="AU2126" s="83">
        <v>45777</v>
      </c>
      <c r="AV2126" s="82" t="s">
        <v>8218</v>
      </c>
      <c r="AW2126" s="82">
        <v>100</v>
      </c>
      <c r="AX2126" s="83"/>
      <c r="AY2126" s="82" t="s">
        <v>4963</v>
      </c>
      <c r="AZ2126" s="82">
        <v>1</v>
      </c>
      <c r="BA2126" s="82" t="s">
        <v>8272</v>
      </c>
      <c r="BB2126" s="82" t="s">
        <v>8272</v>
      </c>
      <c r="BC2126" s="87">
        <v>6.6699999999999995E-2</v>
      </c>
      <c r="BD2126" s="87">
        <v>6.59E-2</v>
      </c>
      <c r="BE2126" s="87">
        <v>98.612399999999994</v>
      </c>
      <c r="BF2126" s="87">
        <v>98.628799999999998</v>
      </c>
      <c r="BG2126" s="82" t="s">
        <v>8221</v>
      </c>
      <c r="BH2126" s="82" t="s">
        <v>9011</v>
      </c>
      <c r="BI2126" s="82"/>
      <c r="BJ2126" s="82"/>
      <c r="BK2126" s="82"/>
      <c r="BL2126" s="86">
        <v>1972412000</v>
      </c>
      <c r="BM2126" s="82">
        <v>1.7865</v>
      </c>
      <c r="BN2126" s="82" t="s">
        <v>8442</v>
      </c>
      <c r="BO2126" s="82"/>
      <c r="BP2126" s="88"/>
      <c r="BQ2126" s="88">
        <v>67000000000</v>
      </c>
      <c r="BR2126" s="88">
        <v>6.7160000000000002</v>
      </c>
      <c r="BS2126" s="82" t="s">
        <v>8223</v>
      </c>
      <c r="BT2126" s="85"/>
    </row>
    <row r="2127" spans="1:72" hidden="1">
      <c r="A2127" s="82" t="s">
        <v>9009</v>
      </c>
      <c r="B2127" s="82" t="s">
        <v>9010</v>
      </c>
      <c r="C2127" s="82" t="s">
        <v>22152</v>
      </c>
      <c r="D2127" s="82" t="s">
        <v>22153</v>
      </c>
      <c r="E2127" s="82" t="s">
        <v>9993</v>
      </c>
      <c r="F2127" s="82" t="s">
        <v>8364</v>
      </c>
      <c r="G2127" s="83">
        <v>45828</v>
      </c>
      <c r="H2127" s="84">
        <v>20000000</v>
      </c>
      <c r="I2127" s="85">
        <v>6.6500000000000004E-2</v>
      </c>
      <c r="J2127" s="82">
        <v>99.097300000000004</v>
      </c>
      <c r="K2127" s="86">
        <v>0</v>
      </c>
      <c r="L2127" s="82" t="s">
        <v>8271</v>
      </c>
      <c r="M2127" s="82" t="s">
        <v>633</v>
      </c>
      <c r="N2127" s="82" t="s">
        <v>8214</v>
      </c>
      <c r="O2127" s="82" t="s">
        <v>633</v>
      </c>
      <c r="P2127" s="82" t="s">
        <v>8367</v>
      </c>
      <c r="Q2127" s="86">
        <v>2000000000</v>
      </c>
      <c r="R2127" s="82">
        <v>0.14000000000000001</v>
      </c>
      <c r="S2127" s="86">
        <v>2000000000</v>
      </c>
      <c r="T2127" s="83">
        <v>45777</v>
      </c>
      <c r="U2127" s="82">
        <v>208</v>
      </c>
      <c r="V2127" s="82">
        <v>182438</v>
      </c>
      <c r="W2127" s="82" t="s">
        <v>4961</v>
      </c>
      <c r="X2127" s="82">
        <v>98.606300000000005</v>
      </c>
      <c r="Y2127" s="86">
        <v>1972126000</v>
      </c>
      <c r="Z2127" s="86">
        <v>1981900000</v>
      </c>
      <c r="AA2127" s="82">
        <v>99.079499999999996</v>
      </c>
      <c r="AB2127" s="86">
        <v>0.02</v>
      </c>
      <c r="AC2127" s="86">
        <v>1981946000</v>
      </c>
      <c r="AD2127" s="86">
        <v>1981946000</v>
      </c>
      <c r="AE2127" s="86">
        <v>9774000</v>
      </c>
      <c r="AF2127" s="86">
        <v>46000</v>
      </c>
      <c r="AG2127" s="86">
        <v>52000</v>
      </c>
      <c r="AH2127" s="86">
        <v>-6000</v>
      </c>
      <c r="AI2127" s="86"/>
      <c r="AJ2127" s="86">
        <v>110407959898.56</v>
      </c>
      <c r="AK2127" s="82">
        <v>1.7950999999999999</v>
      </c>
      <c r="AL2127" s="82" t="s">
        <v>22154</v>
      </c>
      <c r="AM2127" s="82" t="s">
        <v>8216</v>
      </c>
      <c r="AN2127" s="82">
        <v>791991</v>
      </c>
      <c r="AO2127" s="82" t="s">
        <v>5010</v>
      </c>
      <c r="AP2127" s="82"/>
      <c r="AQ2127" s="83"/>
      <c r="AR2127" s="83"/>
      <c r="AS2127" s="82">
        <v>51</v>
      </c>
      <c r="AT2127" s="82"/>
      <c r="AU2127" s="83">
        <v>45777</v>
      </c>
      <c r="AV2127" s="82" t="s">
        <v>8218</v>
      </c>
      <c r="AW2127" s="82">
        <v>100</v>
      </c>
      <c r="AX2127" s="83"/>
      <c r="AY2127" s="82" t="s">
        <v>4963</v>
      </c>
      <c r="AZ2127" s="82">
        <v>1</v>
      </c>
      <c r="BA2127" s="82" t="s">
        <v>8272</v>
      </c>
      <c r="BB2127" s="82" t="s">
        <v>8272</v>
      </c>
      <c r="BC2127" s="87">
        <v>6.6500000000000004E-2</v>
      </c>
      <c r="BD2127" s="87">
        <v>6.6500000000000004E-2</v>
      </c>
      <c r="BE2127" s="87">
        <v>99.097300000000004</v>
      </c>
      <c r="BF2127" s="87">
        <v>99.097300000000004</v>
      </c>
      <c r="BG2127" s="82" t="s">
        <v>8221</v>
      </c>
      <c r="BH2127" s="82" t="s">
        <v>9011</v>
      </c>
      <c r="BI2127" s="82"/>
      <c r="BJ2127" s="82"/>
      <c r="BK2127" s="82"/>
      <c r="BL2127" s="86">
        <v>1981946000</v>
      </c>
      <c r="BM2127" s="82">
        <v>1.7950999999999999</v>
      </c>
      <c r="BN2127" s="82" t="s">
        <v>5011</v>
      </c>
      <c r="BO2127" s="82"/>
      <c r="BP2127" s="88"/>
      <c r="BQ2127" s="88">
        <v>17000000000</v>
      </c>
      <c r="BR2127" s="88">
        <v>11.763999999999999</v>
      </c>
      <c r="BS2127" s="82" t="s">
        <v>8223</v>
      </c>
      <c r="BT2127" s="85"/>
    </row>
    <row r="2128" spans="1:72" hidden="1">
      <c r="A2128" s="82" t="s">
        <v>9009</v>
      </c>
      <c r="B2128" s="82" t="s">
        <v>9010</v>
      </c>
      <c r="C2128" s="82" t="s">
        <v>21347</v>
      </c>
      <c r="D2128" s="82" t="s">
        <v>21348</v>
      </c>
      <c r="E2128" s="82" t="s">
        <v>9993</v>
      </c>
      <c r="F2128" s="82" t="s">
        <v>8364</v>
      </c>
      <c r="G2128" s="83">
        <v>45786</v>
      </c>
      <c r="H2128" s="84">
        <v>20000000</v>
      </c>
      <c r="I2128" s="85">
        <v>6.6710000000000005E-2</v>
      </c>
      <c r="J2128" s="82">
        <v>99.853999999999999</v>
      </c>
      <c r="K2128" s="86">
        <v>0</v>
      </c>
      <c r="L2128" s="82" t="s">
        <v>8271</v>
      </c>
      <c r="M2128" s="82" t="s">
        <v>633</v>
      </c>
      <c r="N2128" s="82" t="s">
        <v>8214</v>
      </c>
      <c r="O2128" s="82" t="s">
        <v>633</v>
      </c>
      <c r="P2128" s="82" t="s">
        <v>8367</v>
      </c>
      <c r="Q2128" s="86">
        <v>2000000000</v>
      </c>
      <c r="R2128" s="82">
        <v>0.02</v>
      </c>
      <c r="S2128" s="86">
        <v>2000000000</v>
      </c>
      <c r="T2128" s="83">
        <v>45777</v>
      </c>
      <c r="U2128" s="82">
        <v>208</v>
      </c>
      <c r="V2128" s="82">
        <v>180240</v>
      </c>
      <c r="W2128" s="82" t="s">
        <v>4961</v>
      </c>
      <c r="X2128" s="82">
        <v>98.190899999999999</v>
      </c>
      <c r="Y2128" s="86">
        <v>1963818000</v>
      </c>
      <c r="Z2128" s="86">
        <v>1996819160</v>
      </c>
      <c r="AA2128" s="82">
        <v>99.836299999999994</v>
      </c>
      <c r="AB2128" s="86">
        <v>0.02</v>
      </c>
      <c r="AC2128" s="86">
        <v>1997080000</v>
      </c>
      <c r="AD2128" s="86">
        <v>1997080000</v>
      </c>
      <c r="AE2128" s="86">
        <v>33001160</v>
      </c>
      <c r="AF2128" s="86">
        <v>260840</v>
      </c>
      <c r="AG2128" s="86">
        <v>304440</v>
      </c>
      <c r="AH2128" s="86">
        <v>-43600</v>
      </c>
      <c r="AI2128" s="86"/>
      <c r="AJ2128" s="86">
        <v>110407959898.56</v>
      </c>
      <c r="AK2128" s="82">
        <v>1.8088</v>
      </c>
      <c r="AL2128" s="82" t="s">
        <v>21349</v>
      </c>
      <c r="AM2128" s="82" t="s">
        <v>8216</v>
      </c>
      <c r="AN2128" s="82">
        <v>791991</v>
      </c>
      <c r="AO2128" s="82" t="s">
        <v>5010</v>
      </c>
      <c r="AP2128" s="82"/>
      <c r="AQ2128" s="83"/>
      <c r="AR2128" s="83"/>
      <c r="AS2128" s="82">
        <v>9</v>
      </c>
      <c r="AT2128" s="82"/>
      <c r="AU2128" s="83">
        <v>45777</v>
      </c>
      <c r="AV2128" s="82" t="s">
        <v>8218</v>
      </c>
      <c r="AW2128" s="82">
        <v>100</v>
      </c>
      <c r="AX2128" s="83"/>
      <c r="AY2128" s="82" t="s">
        <v>4963</v>
      </c>
      <c r="AZ2128" s="82">
        <v>1</v>
      </c>
      <c r="BA2128" s="82" t="s">
        <v>8272</v>
      </c>
      <c r="BB2128" s="82" t="s">
        <v>8272</v>
      </c>
      <c r="BC2128" s="87">
        <v>6.6699999999999995E-2</v>
      </c>
      <c r="BD2128" s="87">
        <v>6.6699999999999995E-2</v>
      </c>
      <c r="BE2128" s="87">
        <v>99.853999999999999</v>
      </c>
      <c r="BF2128" s="87">
        <v>99.853999999999999</v>
      </c>
      <c r="BG2128" s="82" t="s">
        <v>8221</v>
      </c>
      <c r="BH2128" s="82" t="s">
        <v>9011</v>
      </c>
      <c r="BI2128" s="82"/>
      <c r="BJ2128" s="82"/>
      <c r="BK2128" s="82"/>
      <c r="BL2128" s="86">
        <v>1997080000</v>
      </c>
      <c r="BM2128" s="82">
        <v>1.8088</v>
      </c>
      <c r="BN2128" s="82" t="s">
        <v>5011</v>
      </c>
      <c r="BO2128" s="82"/>
      <c r="BP2128" s="88"/>
      <c r="BQ2128" s="88">
        <v>44500000000</v>
      </c>
      <c r="BR2128" s="88">
        <v>4.4939999999999998</v>
      </c>
      <c r="BS2128" s="82" t="s">
        <v>8223</v>
      </c>
      <c r="BT2128" s="85"/>
    </row>
    <row r="2129" spans="1:72" hidden="1">
      <c r="A2129" s="82" t="s">
        <v>9009</v>
      </c>
      <c r="B2129" s="82" t="s">
        <v>9010</v>
      </c>
      <c r="C2129" s="82" t="s">
        <v>21678</v>
      </c>
      <c r="D2129" s="82" t="s">
        <v>21679</v>
      </c>
      <c r="E2129" s="82" t="s">
        <v>9993</v>
      </c>
      <c r="F2129" s="82" t="s">
        <v>8364</v>
      </c>
      <c r="G2129" s="83">
        <v>45817</v>
      </c>
      <c r="H2129" s="84">
        <v>20000000</v>
      </c>
      <c r="I2129" s="85">
        <v>6.6500000000000004E-2</v>
      </c>
      <c r="J2129" s="82">
        <v>99.294499999999999</v>
      </c>
      <c r="K2129" s="86">
        <v>0</v>
      </c>
      <c r="L2129" s="82" t="s">
        <v>8271</v>
      </c>
      <c r="M2129" s="82" t="s">
        <v>633</v>
      </c>
      <c r="N2129" s="82" t="s">
        <v>8214</v>
      </c>
      <c r="O2129" s="82" t="s">
        <v>633</v>
      </c>
      <c r="P2129" s="82" t="s">
        <v>8367</v>
      </c>
      <c r="Q2129" s="86">
        <v>2000000000</v>
      </c>
      <c r="R2129" s="82">
        <v>0.11</v>
      </c>
      <c r="S2129" s="86">
        <v>2000000000</v>
      </c>
      <c r="T2129" s="83">
        <v>45777</v>
      </c>
      <c r="U2129" s="82">
        <v>208</v>
      </c>
      <c r="V2129" s="82">
        <v>181328</v>
      </c>
      <c r="W2129" s="82" t="s">
        <v>4961</v>
      </c>
      <c r="X2129" s="82">
        <v>98.128399999999999</v>
      </c>
      <c r="Y2129" s="86">
        <v>1962568000</v>
      </c>
      <c r="Z2129" s="86">
        <v>1983957720</v>
      </c>
      <c r="AA2129" s="82">
        <v>99.276600000000002</v>
      </c>
      <c r="AB2129" s="86">
        <v>0.02</v>
      </c>
      <c r="AC2129" s="86">
        <v>1985890000</v>
      </c>
      <c r="AD2129" s="86">
        <v>1985890000</v>
      </c>
      <c r="AE2129" s="86">
        <v>21389720</v>
      </c>
      <c r="AF2129" s="86">
        <v>1932280</v>
      </c>
      <c r="AG2129" s="86">
        <v>1985620</v>
      </c>
      <c r="AH2129" s="86">
        <v>-53340</v>
      </c>
      <c r="AI2129" s="86"/>
      <c r="AJ2129" s="86">
        <v>110407959898.56</v>
      </c>
      <c r="AK2129" s="82">
        <v>1.7987</v>
      </c>
      <c r="AL2129" s="82" t="s">
        <v>21680</v>
      </c>
      <c r="AM2129" s="82" t="s">
        <v>8216</v>
      </c>
      <c r="AN2129" s="82">
        <v>791991</v>
      </c>
      <c r="AO2129" s="82" t="s">
        <v>5010</v>
      </c>
      <c r="AP2129" s="82"/>
      <c r="AQ2129" s="83"/>
      <c r="AR2129" s="83"/>
      <c r="AS2129" s="82">
        <v>40</v>
      </c>
      <c r="AT2129" s="82"/>
      <c r="AU2129" s="83">
        <v>45777</v>
      </c>
      <c r="AV2129" s="82" t="s">
        <v>8218</v>
      </c>
      <c r="AW2129" s="82">
        <v>100</v>
      </c>
      <c r="AX2129" s="83"/>
      <c r="AY2129" s="82" t="s">
        <v>4963</v>
      </c>
      <c r="AZ2129" s="82">
        <v>1</v>
      </c>
      <c r="BA2129" s="82" t="s">
        <v>8272</v>
      </c>
      <c r="BB2129" s="82" t="s">
        <v>8272</v>
      </c>
      <c r="BC2129" s="87">
        <v>6.6500000000000004E-2</v>
      </c>
      <c r="BD2129" s="87">
        <v>6.6500000000000004E-2</v>
      </c>
      <c r="BE2129" s="87">
        <v>99.294499999999999</v>
      </c>
      <c r="BF2129" s="87">
        <v>99.294499999999999</v>
      </c>
      <c r="BG2129" s="82" t="s">
        <v>8221</v>
      </c>
      <c r="BH2129" s="82" t="s">
        <v>9011</v>
      </c>
      <c r="BI2129" s="82"/>
      <c r="BJ2129" s="82"/>
      <c r="BK2129" s="82"/>
      <c r="BL2129" s="86">
        <v>1985890000</v>
      </c>
      <c r="BM2129" s="82">
        <v>1.7987</v>
      </c>
      <c r="BN2129" s="82" t="s">
        <v>5011</v>
      </c>
      <c r="BO2129" s="82"/>
      <c r="BP2129" s="88"/>
      <c r="BQ2129" s="88">
        <v>11000000000</v>
      </c>
      <c r="BR2129" s="88">
        <v>18.181000000000001</v>
      </c>
      <c r="BS2129" s="82" t="s">
        <v>8223</v>
      </c>
      <c r="BT2129" s="85"/>
    </row>
    <row r="2130" spans="1:72" hidden="1">
      <c r="A2130" s="82" t="s">
        <v>9009</v>
      </c>
      <c r="B2130" s="82" t="s">
        <v>9010</v>
      </c>
      <c r="C2130" s="82" t="s">
        <v>21350</v>
      </c>
      <c r="D2130" s="82" t="s">
        <v>21351</v>
      </c>
      <c r="E2130" s="82" t="s">
        <v>9993</v>
      </c>
      <c r="F2130" s="82" t="s">
        <v>8364</v>
      </c>
      <c r="G2130" s="83">
        <v>45790</v>
      </c>
      <c r="H2130" s="84">
        <v>20000000</v>
      </c>
      <c r="I2130" s="85">
        <v>6.651E-2</v>
      </c>
      <c r="J2130" s="82">
        <v>99.781800000000004</v>
      </c>
      <c r="K2130" s="86">
        <v>0</v>
      </c>
      <c r="L2130" s="82" t="s">
        <v>8271</v>
      </c>
      <c r="M2130" s="82" t="s">
        <v>633</v>
      </c>
      <c r="N2130" s="82" t="s">
        <v>8214</v>
      </c>
      <c r="O2130" s="82" t="s">
        <v>633</v>
      </c>
      <c r="P2130" s="82" t="s">
        <v>8367</v>
      </c>
      <c r="Q2130" s="86">
        <v>2000000000</v>
      </c>
      <c r="R2130" s="82">
        <v>0.04</v>
      </c>
      <c r="S2130" s="86">
        <v>2000000000</v>
      </c>
      <c r="T2130" s="83">
        <v>45777</v>
      </c>
      <c r="U2130" s="82">
        <v>208</v>
      </c>
      <c r="V2130" s="82">
        <v>180381</v>
      </c>
      <c r="W2130" s="82" t="s">
        <v>4961</v>
      </c>
      <c r="X2130" s="82">
        <v>98.782399999999996</v>
      </c>
      <c r="Y2130" s="86">
        <v>1975647000</v>
      </c>
      <c r="Z2130" s="86">
        <v>1995478540</v>
      </c>
      <c r="AA2130" s="82">
        <v>99.7637</v>
      </c>
      <c r="AB2130" s="86">
        <v>0.02</v>
      </c>
      <c r="AC2130" s="86">
        <v>1995636000</v>
      </c>
      <c r="AD2130" s="86">
        <v>1995636000</v>
      </c>
      <c r="AE2130" s="86">
        <v>19831540</v>
      </c>
      <c r="AF2130" s="86">
        <v>157460</v>
      </c>
      <c r="AG2130" s="86">
        <v>172260</v>
      </c>
      <c r="AH2130" s="86">
        <v>-14800</v>
      </c>
      <c r="AI2130" s="86"/>
      <c r="AJ2130" s="86">
        <v>110407959898.56</v>
      </c>
      <c r="AK2130" s="82">
        <v>1.8075000000000001</v>
      </c>
      <c r="AL2130" s="82" t="s">
        <v>21352</v>
      </c>
      <c r="AM2130" s="82" t="s">
        <v>8216</v>
      </c>
      <c r="AN2130" s="82">
        <v>791991</v>
      </c>
      <c r="AO2130" s="82" t="s">
        <v>5010</v>
      </c>
      <c r="AP2130" s="82"/>
      <c r="AQ2130" s="83"/>
      <c r="AR2130" s="83"/>
      <c r="AS2130" s="82">
        <v>13</v>
      </c>
      <c r="AT2130" s="82"/>
      <c r="AU2130" s="83">
        <v>45777</v>
      </c>
      <c r="AV2130" s="82" t="s">
        <v>8218</v>
      </c>
      <c r="AW2130" s="82">
        <v>100</v>
      </c>
      <c r="AX2130" s="83"/>
      <c r="AY2130" s="82" t="s">
        <v>4963</v>
      </c>
      <c r="AZ2130" s="82">
        <v>1</v>
      </c>
      <c r="BA2130" s="82" t="s">
        <v>8272</v>
      </c>
      <c r="BB2130" s="82" t="s">
        <v>8272</v>
      </c>
      <c r="BC2130" s="87">
        <v>6.6500000000000004E-2</v>
      </c>
      <c r="BD2130" s="87">
        <v>6.6500000000000004E-2</v>
      </c>
      <c r="BE2130" s="87">
        <v>99.781800000000004</v>
      </c>
      <c r="BF2130" s="87">
        <v>99.781800000000004</v>
      </c>
      <c r="BG2130" s="82" t="s">
        <v>8221</v>
      </c>
      <c r="BH2130" s="82" t="s">
        <v>9011</v>
      </c>
      <c r="BI2130" s="82"/>
      <c r="BJ2130" s="82"/>
      <c r="BK2130" s="82"/>
      <c r="BL2130" s="86">
        <v>1995636000</v>
      </c>
      <c r="BM2130" s="82">
        <v>1.8075000000000001</v>
      </c>
      <c r="BN2130" s="82" t="s">
        <v>5011</v>
      </c>
      <c r="BO2130" s="82"/>
      <c r="BP2130" s="88"/>
      <c r="BQ2130" s="88">
        <v>95000000000</v>
      </c>
      <c r="BR2130" s="88">
        <v>2.105</v>
      </c>
      <c r="BS2130" s="82" t="s">
        <v>8223</v>
      </c>
      <c r="BT2130" s="85"/>
    </row>
    <row r="2131" spans="1:72" hidden="1">
      <c r="A2131" s="82" t="s">
        <v>9009</v>
      </c>
      <c r="B2131" s="82" t="s">
        <v>9010</v>
      </c>
      <c r="C2131" s="82" t="s">
        <v>22155</v>
      </c>
      <c r="D2131" s="82" t="s">
        <v>22156</v>
      </c>
      <c r="E2131" s="82" t="s">
        <v>8396</v>
      </c>
      <c r="F2131" s="82" t="s">
        <v>8364</v>
      </c>
      <c r="G2131" s="83">
        <v>45785</v>
      </c>
      <c r="H2131" s="84">
        <v>10000000</v>
      </c>
      <c r="I2131" s="85">
        <v>6.6669999999999993E-2</v>
      </c>
      <c r="J2131" s="82">
        <v>99.872299999999996</v>
      </c>
      <c r="K2131" s="86">
        <v>0</v>
      </c>
      <c r="L2131" s="82" t="s">
        <v>8271</v>
      </c>
      <c r="M2131" s="82" t="s">
        <v>633</v>
      </c>
      <c r="N2131" s="82" t="s">
        <v>8214</v>
      </c>
      <c r="O2131" s="82" t="s">
        <v>633</v>
      </c>
      <c r="P2131" s="82" t="s">
        <v>8397</v>
      </c>
      <c r="Q2131" s="86">
        <v>1000000000</v>
      </c>
      <c r="R2131" s="82">
        <v>0.02</v>
      </c>
      <c r="S2131" s="86">
        <v>1000000000</v>
      </c>
      <c r="T2131" s="83">
        <v>45777</v>
      </c>
      <c r="U2131" s="82">
        <v>208</v>
      </c>
      <c r="V2131" s="82">
        <v>183254</v>
      </c>
      <c r="W2131" s="82" t="s">
        <v>4961</v>
      </c>
      <c r="X2131" s="82">
        <v>99.853399999999993</v>
      </c>
      <c r="Y2131" s="86">
        <v>998534000</v>
      </c>
      <c r="Z2131" s="86">
        <v>998717250</v>
      </c>
      <c r="AA2131" s="82"/>
      <c r="AB2131" s="86"/>
      <c r="AC2131" s="86">
        <v>998723000</v>
      </c>
      <c r="AD2131" s="86">
        <v>998723000</v>
      </c>
      <c r="AE2131" s="86">
        <v>183250</v>
      </c>
      <c r="AF2131" s="86">
        <v>5750</v>
      </c>
      <c r="AG2131" s="86"/>
      <c r="AH2131" s="86">
        <v>5750</v>
      </c>
      <c r="AI2131" s="86"/>
      <c r="AJ2131" s="86">
        <v>110407959898.56</v>
      </c>
      <c r="AK2131" s="82">
        <v>0.90459999999999996</v>
      </c>
      <c r="AL2131" s="82" t="s">
        <v>22157</v>
      </c>
      <c r="AM2131" s="82" t="s">
        <v>8216</v>
      </c>
      <c r="AN2131" s="82">
        <v>779040</v>
      </c>
      <c r="AO2131" s="82" t="s">
        <v>8399</v>
      </c>
      <c r="AP2131" s="82"/>
      <c r="AQ2131" s="83"/>
      <c r="AR2131" s="83"/>
      <c r="AS2131" s="82">
        <v>8</v>
      </c>
      <c r="AT2131" s="82"/>
      <c r="AU2131" s="83">
        <v>45777</v>
      </c>
      <c r="AV2131" s="82" t="s">
        <v>8218</v>
      </c>
      <c r="AW2131" s="82">
        <v>100</v>
      </c>
      <c r="AX2131" s="83"/>
      <c r="AY2131" s="82" t="s">
        <v>4963</v>
      </c>
      <c r="AZ2131" s="82">
        <v>1</v>
      </c>
      <c r="BA2131" s="82" t="s">
        <v>8272</v>
      </c>
      <c r="BB2131" s="82" t="s">
        <v>8272</v>
      </c>
      <c r="BC2131" s="87">
        <v>6.6689999999999999E-2</v>
      </c>
      <c r="BD2131" s="87">
        <v>6.6689999999999999E-2</v>
      </c>
      <c r="BE2131" s="87">
        <v>99.872299999999996</v>
      </c>
      <c r="BF2131" s="87">
        <v>99.872299999999996</v>
      </c>
      <c r="BG2131" s="82" t="s">
        <v>8221</v>
      </c>
      <c r="BH2131" s="82" t="s">
        <v>9011</v>
      </c>
      <c r="BI2131" s="82"/>
      <c r="BJ2131" s="82"/>
      <c r="BK2131" s="82"/>
      <c r="BL2131" s="86">
        <v>998723000</v>
      </c>
      <c r="BM2131" s="82">
        <v>0.90459999999999996</v>
      </c>
      <c r="BN2131" s="82" t="s">
        <v>8400</v>
      </c>
      <c r="BO2131" s="82"/>
      <c r="BP2131" s="88"/>
      <c r="BQ2131" s="88">
        <v>8000000000</v>
      </c>
      <c r="BR2131" s="88">
        <v>12.5</v>
      </c>
      <c r="BS2131" s="82" t="s">
        <v>8223</v>
      </c>
      <c r="BT2131" s="85"/>
    </row>
    <row r="2132" spans="1:72" hidden="1">
      <c r="A2132" s="82" t="s">
        <v>9009</v>
      </c>
      <c r="B2132" s="82" t="s">
        <v>9010</v>
      </c>
      <c r="C2132" s="82" t="s">
        <v>22158</v>
      </c>
      <c r="D2132" s="82" t="s">
        <v>22159</v>
      </c>
      <c r="E2132" s="82" t="s">
        <v>8317</v>
      </c>
      <c r="F2132" s="82" t="s">
        <v>8364</v>
      </c>
      <c r="G2132" s="83">
        <v>45847</v>
      </c>
      <c r="H2132" s="84">
        <v>20000000</v>
      </c>
      <c r="I2132" s="85">
        <v>6.6000000000000003E-2</v>
      </c>
      <c r="J2132" s="82">
        <v>98.767700000000005</v>
      </c>
      <c r="K2132" s="86">
        <v>0</v>
      </c>
      <c r="L2132" s="82" t="s">
        <v>8271</v>
      </c>
      <c r="M2132" s="82" t="s">
        <v>633</v>
      </c>
      <c r="N2132" s="82" t="s">
        <v>8214</v>
      </c>
      <c r="O2132" s="82" t="s">
        <v>633</v>
      </c>
      <c r="P2132" s="82" t="s">
        <v>8287</v>
      </c>
      <c r="Q2132" s="86">
        <v>2000000000</v>
      </c>
      <c r="R2132" s="82">
        <v>0.19</v>
      </c>
      <c r="S2132" s="86">
        <v>2000000000</v>
      </c>
      <c r="T2132" s="83">
        <v>45777</v>
      </c>
      <c r="U2132" s="82">
        <v>208</v>
      </c>
      <c r="V2132" s="82">
        <v>182613</v>
      </c>
      <c r="W2132" s="82" t="s">
        <v>4961</v>
      </c>
      <c r="X2132" s="82">
        <v>98.385999999999996</v>
      </c>
      <c r="Y2132" s="86">
        <v>1967720000</v>
      </c>
      <c r="Z2132" s="86">
        <v>1975523960</v>
      </c>
      <c r="AA2132" s="82">
        <v>98.742599999999996</v>
      </c>
      <c r="AB2132" s="86">
        <v>0.03</v>
      </c>
      <c r="AC2132" s="86">
        <v>1975354000</v>
      </c>
      <c r="AD2132" s="86">
        <v>1975354000</v>
      </c>
      <c r="AE2132" s="86">
        <v>7803960</v>
      </c>
      <c r="AF2132" s="86">
        <v>-169960</v>
      </c>
      <c r="AG2132" s="86">
        <v>-317240</v>
      </c>
      <c r="AH2132" s="86">
        <v>147280</v>
      </c>
      <c r="AI2132" s="86"/>
      <c r="AJ2132" s="86">
        <v>110407959898.56</v>
      </c>
      <c r="AK2132" s="82">
        <v>1.7890999999999999</v>
      </c>
      <c r="AL2132" s="82" t="s">
        <v>22160</v>
      </c>
      <c r="AM2132" s="82" t="s">
        <v>8216</v>
      </c>
      <c r="AN2132" s="82">
        <v>8040</v>
      </c>
      <c r="AO2132" s="82" t="s">
        <v>8280</v>
      </c>
      <c r="AP2132" s="82"/>
      <c r="AQ2132" s="83"/>
      <c r="AR2132" s="83"/>
      <c r="AS2132" s="82">
        <v>70</v>
      </c>
      <c r="AT2132" s="82"/>
      <c r="AU2132" s="83">
        <v>45777</v>
      </c>
      <c r="AV2132" s="82" t="s">
        <v>8218</v>
      </c>
      <c r="AW2132" s="82">
        <v>100</v>
      </c>
      <c r="AX2132" s="83"/>
      <c r="AY2132" s="82" t="s">
        <v>4963</v>
      </c>
      <c r="AZ2132" s="82">
        <v>1</v>
      </c>
      <c r="BA2132" s="82" t="s">
        <v>8272</v>
      </c>
      <c r="BB2132" s="82" t="s">
        <v>8273</v>
      </c>
      <c r="BC2132" s="87">
        <v>6.5799999999999997E-2</v>
      </c>
      <c r="BD2132" s="87">
        <v>6.6199999999999995E-2</v>
      </c>
      <c r="BE2132" s="87">
        <v>98.7714</v>
      </c>
      <c r="BF2132" s="87">
        <v>98.763999999999996</v>
      </c>
      <c r="BG2132" s="82" t="s">
        <v>8221</v>
      </c>
      <c r="BH2132" s="82" t="s">
        <v>9011</v>
      </c>
      <c r="BI2132" s="82"/>
      <c r="BJ2132" s="82"/>
      <c r="BK2132" s="82"/>
      <c r="BL2132" s="86">
        <v>1975354000</v>
      </c>
      <c r="BM2132" s="82">
        <v>1.7890999999999999</v>
      </c>
      <c r="BN2132" s="82" t="s">
        <v>4964</v>
      </c>
      <c r="BO2132" s="82"/>
      <c r="BP2132" s="88"/>
      <c r="BQ2132" s="88">
        <v>50500000000</v>
      </c>
      <c r="BR2132" s="88">
        <v>3.96</v>
      </c>
      <c r="BS2132" s="82" t="s">
        <v>8223</v>
      </c>
      <c r="BT2132" s="85"/>
    </row>
    <row r="2133" spans="1:72" hidden="1">
      <c r="A2133" s="82" t="s">
        <v>9009</v>
      </c>
      <c r="B2133" s="82" t="s">
        <v>9010</v>
      </c>
      <c r="C2133" s="82" t="s">
        <v>21353</v>
      </c>
      <c r="D2133" s="82" t="s">
        <v>21354</v>
      </c>
      <c r="E2133" s="82" t="s">
        <v>20234</v>
      </c>
      <c r="F2133" s="82" t="s">
        <v>8364</v>
      </c>
      <c r="G2133" s="83">
        <v>45806</v>
      </c>
      <c r="H2133" s="84">
        <v>10000000</v>
      </c>
      <c r="I2133" s="85">
        <v>6.5860000000000002E-2</v>
      </c>
      <c r="J2133" s="82">
        <v>99.497399999999999</v>
      </c>
      <c r="K2133" s="86">
        <v>0</v>
      </c>
      <c r="L2133" s="82" t="s">
        <v>8271</v>
      </c>
      <c r="M2133" s="82" t="s">
        <v>633</v>
      </c>
      <c r="N2133" s="82" t="s">
        <v>8214</v>
      </c>
      <c r="O2133" s="82" t="s">
        <v>633</v>
      </c>
      <c r="P2133" s="82" t="s">
        <v>8365</v>
      </c>
      <c r="Q2133" s="86">
        <v>1000000000</v>
      </c>
      <c r="R2133" s="82">
        <v>0.08</v>
      </c>
      <c r="S2133" s="86">
        <v>1000000000</v>
      </c>
      <c r="T2133" s="83">
        <v>45777</v>
      </c>
      <c r="U2133" s="82">
        <v>208</v>
      </c>
      <c r="V2133" s="82">
        <v>180819</v>
      </c>
      <c r="W2133" s="82" t="s">
        <v>4961</v>
      </c>
      <c r="X2133" s="82">
        <v>98.159700000000001</v>
      </c>
      <c r="Y2133" s="86">
        <v>981597000</v>
      </c>
      <c r="Z2133" s="86">
        <v>994337540</v>
      </c>
      <c r="AA2133" s="82">
        <v>99.481099999999998</v>
      </c>
      <c r="AB2133" s="86">
        <v>0.02</v>
      </c>
      <c r="AC2133" s="86">
        <v>994974000</v>
      </c>
      <c r="AD2133" s="86">
        <v>994974000</v>
      </c>
      <c r="AE2133" s="86">
        <v>12740540</v>
      </c>
      <c r="AF2133" s="86">
        <v>636460</v>
      </c>
      <c r="AG2133" s="86">
        <v>675690</v>
      </c>
      <c r="AH2133" s="86">
        <v>-39230</v>
      </c>
      <c r="AI2133" s="86"/>
      <c r="AJ2133" s="86">
        <v>110407959898.56</v>
      </c>
      <c r="AK2133" s="82">
        <v>0.9012</v>
      </c>
      <c r="AL2133" s="82" t="s">
        <v>21355</v>
      </c>
      <c r="AM2133" s="82" t="s">
        <v>8216</v>
      </c>
      <c r="AN2133" s="82">
        <v>78534</v>
      </c>
      <c r="AO2133" s="82" t="s">
        <v>8280</v>
      </c>
      <c r="AP2133" s="82"/>
      <c r="AQ2133" s="83"/>
      <c r="AR2133" s="83"/>
      <c r="AS2133" s="82">
        <v>29</v>
      </c>
      <c r="AT2133" s="82"/>
      <c r="AU2133" s="83">
        <v>45777</v>
      </c>
      <c r="AV2133" s="82" t="s">
        <v>8218</v>
      </c>
      <c r="AW2133" s="82">
        <v>100</v>
      </c>
      <c r="AX2133" s="83"/>
      <c r="AY2133" s="82" t="s">
        <v>4963</v>
      </c>
      <c r="AZ2133" s="82">
        <v>1</v>
      </c>
      <c r="BA2133" s="82" t="s">
        <v>8272</v>
      </c>
      <c r="BB2133" s="82" t="s">
        <v>8276</v>
      </c>
      <c r="BC2133" s="87">
        <v>6.6199999999999995E-2</v>
      </c>
      <c r="BD2133" s="87">
        <v>6.5500000000000003E-2</v>
      </c>
      <c r="BE2133" s="87">
        <v>99.494699999999995</v>
      </c>
      <c r="BF2133" s="87">
        <v>99.5</v>
      </c>
      <c r="BG2133" s="82" t="s">
        <v>8221</v>
      </c>
      <c r="BH2133" s="82" t="s">
        <v>9011</v>
      </c>
      <c r="BI2133" s="82"/>
      <c r="BJ2133" s="82"/>
      <c r="BK2133" s="82"/>
      <c r="BL2133" s="86">
        <v>994974000</v>
      </c>
      <c r="BM2133" s="82">
        <v>0.9012</v>
      </c>
      <c r="BN2133" s="82" t="s">
        <v>4964</v>
      </c>
      <c r="BO2133" s="82"/>
      <c r="BP2133" s="88"/>
      <c r="BQ2133" s="88">
        <v>5000000000</v>
      </c>
      <c r="BR2133" s="88">
        <v>20</v>
      </c>
      <c r="BS2133" s="82" t="s">
        <v>8223</v>
      </c>
      <c r="BT2133" s="85"/>
    </row>
    <row r="2134" spans="1:72" hidden="1">
      <c r="A2134" s="82" t="s">
        <v>9009</v>
      </c>
      <c r="B2134" s="82" t="s">
        <v>9010</v>
      </c>
      <c r="C2134" s="82" t="s">
        <v>22161</v>
      </c>
      <c r="D2134" s="82" t="s">
        <v>22162</v>
      </c>
      <c r="E2134" s="82" t="s">
        <v>20234</v>
      </c>
      <c r="F2134" s="82" t="s">
        <v>8364</v>
      </c>
      <c r="G2134" s="83">
        <v>45849</v>
      </c>
      <c r="H2134" s="84">
        <v>10000000</v>
      </c>
      <c r="I2134" s="85">
        <v>6.6400000000000001E-2</v>
      </c>
      <c r="J2134" s="82">
        <v>98.724900000000005</v>
      </c>
      <c r="K2134" s="86">
        <v>0</v>
      </c>
      <c r="L2134" s="82" t="s">
        <v>8271</v>
      </c>
      <c r="M2134" s="82" t="s">
        <v>633</v>
      </c>
      <c r="N2134" s="82" t="s">
        <v>8214</v>
      </c>
      <c r="O2134" s="82" t="s">
        <v>633</v>
      </c>
      <c r="P2134" s="82" t="s">
        <v>8365</v>
      </c>
      <c r="Q2134" s="86">
        <v>1000000000</v>
      </c>
      <c r="R2134" s="82">
        <v>0.2</v>
      </c>
      <c r="S2134" s="86">
        <v>1000000000</v>
      </c>
      <c r="T2134" s="83">
        <v>45777</v>
      </c>
      <c r="U2134" s="82">
        <v>208</v>
      </c>
      <c r="V2134" s="82">
        <v>182614</v>
      </c>
      <c r="W2134" s="82" t="s">
        <v>4961</v>
      </c>
      <c r="X2134" s="82">
        <v>98.381200000000007</v>
      </c>
      <c r="Y2134" s="86">
        <v>983812000</v>
      </c>
      <c r="Z2134" s="86">
        <v>987369800</v>
      </c>
      <c r="AA2134" s="82">
        <v>98.705200000000005</v>
      </c>
      <c r="AB2134" s="86">
        <v>0.02</v>
      </c>
      <c r="AC2134" s="86">
        <v>987249000</v>
      </c>
      <c r="AD2134" s="86">
        <v>987249000</v>
      </c>
      <c r="AE2134" s="86">
        <v>3557800</v>
      </c>
      <c r="AF2134" s="86">
        <v>-120800</v>
      </c>
      <c r="AG2134" s="86">
        <v>-139910</v>
      </c>
      <c r="AH2134" s="86">
        <v>19110</v>
      </c>
      <c r="AI2134" s="86"/>
      <c r="AJ2134" s="86">
        <v>110407959898.56</v>
      </c>
      <c r="AK2134" s="82">
        <v>0.89419999999999999</v>
      </c>
      <c r="AL2134" s="82" t="s">
        <v>22163</v>
      </c>
      <c r="AM2134" s="82" t="s">
        <v>8216</v>
      </c>
      <c r="AN2134" s="82">
        <v>78534</v>
      </c>
      <c r="AO2134" s="82" t="s">
        <v>8280</v>
      </c>
      <c r="AP2134" s="82"/>
      <c r="AQ2134" s="83"/>
      <c r="AR2134" s="83"/>
      <c r="AS2134" s="82">
        <v>72</v>
      </c>
      <c r="AT2134" s="82"/>
      <c r="AU2134" s="83">
        <v>45777</v>
      </c>
      <c r="AV2134" s="82" t="s">
        <v>8218</v>
      </c>
      <c r="AW2134" s="82">
        <v>100</v>
      </c>
      <c r="AX2134" s="83"/>
      <c r="AY2134" s="82" t="s">
        <v>4963</v>
      </c>
      <c r="AZ2134" s="82">
        <v>1</v>
      </c>
      <c r="BA2134" s="82" t="s">
        <v>8272</v>
      </c>
      <c r="BB2134" s="82" t="s">
        <v>8276</v>
      </c>
      <c r="BC2134" s="87">
        <v>6.6799999999999998E-2</v>
      </c>
      <c r="BD2134" s="87">
        <v>6.6000000000000003E-2</v>
      </c>
      <c r="BE2134" s="87">
        <v>98.717299999999994</v>
      </c>
      <c r="BF2134" s="87">
        <v>98.732399999999998</v>
      </c>
      <c r="BG2134" s="82" t="s">
        <v>8221</v>
      </c>
      <c r="BH2134" s="82" t="s">
        <v>9011</v>
      </c>
      <c r="BI2134" s="82"/>
      <c r="BJ2134" s="82"/>
      <c r="BK2134" s="82"/>
      <c r="BL2134" s="86">
        <v>987249000</v>
      </c>
      <c r="BM2134" s="82">
        <v>0.89419999999999999</v>
      </c>
      <c r="BN2134" s="82" t="s">
        <v>4964</v>
      </c>
      <c r="BO2134" s="82"/>
      <c r="BP2134" s="88"/>
      <c r="BQ2134" s="88">
        <v>10000000000</v>
      </c>
      <c r="BR2134" s="88">
        <v>10</v>
      </c>
      <c r="BS2134" s="82" t="s">
        <v>8223</v>
      </c>
      <c r="BT2134" s="85"/>
    </row>
    <row r="2135" spans="1:72" hidden="1">
      <c r="A2135" s="82" t="s">
        <v>9009</v>
      </c>
      <c r="B2135" s="82" t="s">
        <v>9010</v>
      </c>
      <c r="C2135" s="82" t="s">
        <v>21681</v>
      </c>
      <c r="D2135" s="82" t="s">
        <v>21682</v>
      </c>
      <c r="E2135" s="82" t="s">
        <v>9462</v>
      </c>
      <c r="F2135" s="82" t="s">
        <v>8364</v>
      </c>
      <c r="G2135" s="83">
        <v>45825</v>
      </c>
      <c r="H2135" s="84">
        <v>5000000</v>
      </c>
      <c r="I2135" s="85">
        <v>8.2199999999999995E-2</v>
      </c>
      <c r="J2135" s="82">
        <v>98.952600000000004</v>
      </c>
      <c r="K2135" s="86">
        <v>0</v>
      </c>
      <c r="L2135" s="82" t="s">
        <v>8271</v>
      </c>
      <c r="M2135" s="82" t="s">
        <v>1274</v>
      </c>
      <c r="N2135" s="82" t="s">
        <v>9463</v>
      </c>
      <c r="O2135" s="82" t="s">
        <v>1274</v>
      </c>
      <c r="P2135" s="82" t="s">
        <v>5101</v>
      </c>
      <c r="Q2135" s="86">
        <v>500000000</v>
      </c>
      <c r="R2135" s="82">
        <v>0.13</v>
      </c>
      <c r="S2135" s="86">
        <v>500000000</v>
      </c>
      <c r="T2135" s="83">
        <v>45777</v>
      </c>
      <c r="U2135" s="82">
        <v>208</v>
      </c>
      <c r="V2135" s="82">
        <v>181543</v>
      </c>
      <c r="W2135" s="82" t="s">
        <v>4961</v>
      </c>
      <c r="X2135" s="82">
        <v>97.900899999999993</v>
      </c>
      <c r="Y2135" s="86">
        <v>489504500</v>
      </c>
      <c r="Z2135" s="86">
        <v>494579245</v>
      </c>
      <c r="AA2135" s="82">
        <v>98.932500000000005</v>
      </c>
      <c r="AB2135" s="86">
        <v>0.02</v>
      </c>
      <c r="AC2135" s="86">
        <v>494763000</v>
      </c>
      <c r="AD2135" s="86">
        <v>494763000</v>
      </c>
      <c r="AE2135" s="86">
        <v>5074745</v>
      </c>
      <c r="AF2135" s="86">
        <v>183755</v>
      </c>
      <c r="AG2135" s="86">
        <v>198590</v>
      </c>
      <c r="AH2135" s="86">
        <v>-14835</v>
      </c>
      <c r="AI2135" s="86"/>
      <c r="AJ2135" s="86">
        <v>110407959898.56</v>
      </c>
      <c r="AK2135" s="82">
        <v>0.4481</v>
      </c>
      <c r="AL2135" s="82" t="s">
        <v>21683</v>
      </c>
      <c r="AM2135" s="82" t="s">
        <v>8216</v>
      </c>
      <c r="AN2135" s="82">
        <v>8304</v>
      </c>
      <c r="AO2135" s="82" t="s">
        <v>5015</v>
      </c>
      <c r="AP2135" s="82"/>
      <c r="AQ2135" s="83"/>
      <c r="AR2135" s="83"/>
      <c r="AS2135" s="82">
        <v>48</v>
      </c>
      <c r="AT2135" s="82"/>
      <c r="AU2135" s="83">
        <v>45777</v>
      </c>
      <c r="AV2135" s="82" t="s">
        <v>8218</v>
      </c>
      <c r="AW2135" s="82">
        <v>100</v>
      </c>
      <c r="AX2135" s="83"/>
      <c r="AY2135" s="82" t="s">
        <v>4963</v>
      </c>
      <c r="AZ2135" s="82">
        <v>1</v>
      </c>
      <c r="BA2135" s="82" t="s">
        <v>8272</v>
      </c>
      <c r="BB2135" s="82" t="s">
        <v>8276</v>
      </c>
      <c r="BC2135" s="87">
        <v>8.2400000000000001E-2</v>
      </c>
      <c r="BD2135" s="87">
        <v>8.2000000000000003E-2</v>
      </c>
      <c r="BE2135" s="87">
        <v>98.950100000000006</v>
      </c>
      <c r="BF2135" s="87">
        <v>98.955100000000002</v>
      </c>
      <c r="BG2135" s="82" t="s">
        <v>8221</v>
      </c>
      <c r="BH2135" s="82" t="s">
        <v>9011</v>
      </c>
      <c r="BI2135" s="82"/>
      <c r="BJ2135" s="82"/>
      <c r="BK2135" s="82"/>
      <c r="BL2135" s="86">
        <v>494763000</v>
      </c>
      <c r="BM2135" s="82">
        <v>0.4481</v>
      </c>
      <c r="BN2135" s="82" t="s">
        <v>5002</v>
      </c>
      <c r="BO2135" s="82"/>
      <c r="BP2135" s="88"/>
      <c r="BQ2135" s="88">
        <v>500000000</v>
      </c>
      <c r="BR2135" s="88">
        <v>100</v>
      </c>
      <c r="BS2135" s="82" t="s">
        <v>8377</v>
      </c>
      <c r="BT2135" s="85"/>
    </row>
    <row r="2136" spans="1:72" hidden="1">
      <c r="A2136" s="82" t="s">
        <v>9009</v>
      </c>
      <c r="B2136" s="82" t="s">
        <v>9010</v>
      </c>
      <c r="C2136" s="82" t="s">
        <v>21684</v>
      </c>
      <c r="D2136" s="82" t="s">
        <v>21685</v>
      </c>
      <c r="E2136" s="82" t="s">
        <v>8286</v>
      </c>
      <c r="F2136" s="82" t="s">
        <v>8213</v>
      </c>
      <c r="G2136" s="83">
        <v>45813</v>
      </c>
      <c r="H2136" s="84">
        <v>20000000</v>
      </c>
      <c r="I2136" s="85">
        <v>6.6650000000000001E-2</v>
      </c>
      <c r="J2136" s="82">
        <v>100.0093</v>
      </c>
      <c r="K2136" s="86">
        <v>131375342.47</v>
      </c>
      <c r="L2136" s="82" t="s">
        <v>8214</v>
      </c>
      <c r="M2136" s="82" t="s">
        <v>633</v>
      </c>
      <c r="N2136" s="82" t="s">
        <v>8214</v>
      </c>
      <c r="O2136" s="82" t="s">
        <v>633</v>
      </c>
      <c r="P2136" s="82" t="s">
        <v>8287</v>
      </c>
      <c r="Q2136" s="86">
        <v>2000000000</v>
      </c>
      <c r="R2136" s="82">
        <v>0.1</v>
      </c>
      <c r="S2136" s="86">
        <v>2000000000</v>
      </c>
      <c r="T2136" s="83">
        <v>45777</v>
      </c>
      <c r="U2136" s="82">
        <v>202</v>
      </c>
      <c r="V2136" s="82">
        <v>145385</v>
      </c>
      <c r="W2136" s="82" t="s">
        <v>4961</v>
      </c>
      <c r="X2136" s="82">
        <v>99.7911</v>
      </c>
      <c r="Y2136" s="86">
        <v>1995822000</v>
      </c>
      <c r="Z2136" s="86"/>
      <c r="AA2136" s="82">
        <v>100.0091</v>
      </c>
      <c r="AB2136" s="86">
        <v>0</v>
      </c>
      <c r="AC2136" s="86">
        <v>2000186000</v>
      </c>
      <c r="AD2136" s="86">
        <v>2000186000</v>
      </c>
      <c r="AE2136" s="86">
        <v>0</v>
      </c>
      <c r="AF2136" s="86">
        <v>4364000</v>
      </c>
      <c r="AG2136" s="86">
        <v>4360000</v>
      </c>
      <c r="AH2136" s="86">
        <v>4000</v>
      </c>
      <c r="AI2136" s="86"/>
      <c r="AJ2136" s="86">
        <v>110407959898.56</v>
      </c>
      <c r="AK2136" s="82">
        <v>1.8116000000000001</v>
      </c>
      <c r="AL2136" s="82" t="s">
        <v>21686</v>
      </c>
      <c r="AM2136" s="82" t="s">
        <v>8216</v>
      </c>
      <c r="AN2136" s="82">
        <v>6648</v>
      </c>
      <c r="AO2136" s="82" t="s">
        <v>8280</v>
      </c>
      <c r="AP2136" s="82">
        <v>7.2</v>
      </c>
      <c r="AQ2136" s="83">
        <v>45445</v>
      </c>
      <c r="AR2136" s="83">
        <v>45813</v>
      </c>
      <c r="AS2136" s="82">
        <v>36</v>
      </c>
      <c r="AT2136" s="82" t="s">
        <v>8217</v>
      </c>
      <c r="AU2136" s="83">
        <v>45777</v>
      </c>
      <c r="AV2136" s="82" t="s">
        <v>8218</v>
      </c>
      <c r="AW2136" s="82">
        <v>100</v>
      </c>
      <c r="AX2136" s="83"/>
      <c r="AY2136" s="82" t="s">
        <v>4963</v>
      </c>
      <c r="AZ2136" s="82">
        <v>1</v>
      </c>
      <c r="BA2136" s="82" t="s">
        <v>8219</v>
      </c>
      <c r="BB2136" s="82" t="s">
        <v>8220</v>
      </c>
      <c r="BC2136" s="87">
        <v>6.6600000000000006E-2</v>
      </c>
      <c r="BD2136" s="87">
        <v>6.6699999999999995E-2</v>
      </c>
      <c r="BE2136" s="87">
        <v>100.0098</v>
      </c>
      <c r="BF2136" s="87">
        <v>100.00879999999999</v>
      </c>
      <c r="BG2136" s="82" t="s">
        <v>8221</v>
      </c>
      <c r="BH2136" s="82" t="s">
        <v>9011</v>
      </c>
      <c r="BI2136" s="82">
        <v>8.9899999999999994E-2</v>
      </c>
      <c r="BJ2136" s="82">
        <v>8.9889999999999998E-2</v>
      </c>
      <c r="BK2136" s="82">
        <v>8.9899999999999994E-2</v>
      </c>
      <c r="BL2136" s="86">
        <v>2131561342.47</v>
      </c>
      <c r="BM2136" s="82">
        <v>1.9306000000000001</v>
      </c>
      <c r="BN2136" s="82" t="s">
        <v>4964</v>
      </c>
      <c r="BO2136" s="82">
        <v>9.5890000000000003E-2</v>
      </c>
      <c r="BP2136" s="88"/>
      <c r="BQ2136" s="88"/>
      <c r="BR2136" s="88"/>
      <c r="BS2136" s="82"/>
      <c r="BT2136" s="85"/>
    </row>
    <row r="2137" spans="1:72" hidden="1">
      <c r="A2137" s="82" t="s">
        <v>9009</v>
      </c>
      <c r="B2137" s="82" t="s">
        <v>9010</v>
      </c>
      <c r="C2137" s="82" t="s">
        <v>22164</v>
      </c>
      <c r="D2137" s="82" t="s">
        <v>22165</v>
      </c>
      <c r="E2137" s="82" t="s">
        <v>8363</v>
      </c>
      <c r="F2137" s="82" t="s">
        <v>8213</v>
      </c>
      <c r="G2137" s="83">
        <v>45797</v>
      </c>
      <c r="H2137" s="84">
        <v>15000000</v>
      </c>
      <c r="I2137" s="85">
        <v>6.6909999999999997E-2</v>
      </c>
      <c r="J2137" s="82">
        <v>99.929599999999994</v>
      </c>
      <c r="K2137" s="86">
        <v>80959734.25</v>
      </c>
      <c r="L2137" s="82" t="s">
        <v>8214</v>
      </c>
      <c r="M2137" s="82" t="s">
        <v>633</v>
      </c>
      <c r="N2137" s="82" t="s">
        <v>8214</v>
      </c>
      <c r="O2137" s="82" t="s">
        <v>633</v>
      </c>
      <c r="P2137" s="82" t="s">
        <v>8365</v>
      </c>
      <c r="Q2137" s="86">
        <v>1500000000</v>
      </c>
      <c r="R2137" s="82">
        <v>0.05</v>
      </c>
      <c r="S2137" s="86">
        <v>1500000000</v>
      </c>
      <c r="T2137" s="83">
        <v>45777</v>
      </c>
      <c r="U2137" s="82">
        <v>202</v>
      </c>
      <c r="V2137" s="82">
        <v>182863</v>
      </c>
      <c r="W2137" s="82" t="s">
        <v>4961</v>
      </c>
      <c r="X2137" s="82">
        <v>99.894300000000001</v>
      </c>
      <c r="Y2137" s="86">
        <v>1498414500</v>
      </c>
      <c r="Z2137" s="86"/>
      <c r="AA2137" s="82">
        <v>99.928600000000003</v>
      </c>
      <c r="AB2137" s="86">
        <v>0</v>
      </c>
      <c r="AC2137" s="86">
        <v>1498944000</v>
      </c>
      <c r="AD2137" s="86">
        <v>1498944000</v>
      </c>
      <c r="AE2137" s="86">
        <v>0</v>
      </c>
      <c r="AF2137" s="86">
        <v>529500</v>
      </c>
      <c r="AG2137" s="86">
        <v>514500</v>
      </c>
      <c r="AH2137" s="86">
        <v>15000</v>
      </c>
      <c r="AI2137" s="86"/>
      <c r="AJ2137" s="86">
        <v>110407959898.56</v>
      </c>
      <c r="AK2137" s="82">
        <v>1.3575999999999999</v>
      </c>
      <c r="AL2137" s="82" t="s">
        <v>22166</v>
      </c>
      <c r="AM2137" s="82" t="s">
        <v>8216</v>
      </c>
      <c r="AN2137" s="82">
        <v>7312</v>
      </c>
      <c r="AO2137" s="82" t="s">
        <v>8280</v>
      </c>
      <c r="AP2137" s="82">
        <v>5.6936999999999998</v>
      </c>
      <c r="AQ2137" s="83">
        <v>45432</v>
      </c>
      <c r="AR2137" s="83">
        <v>45797</v>
      </c>
      <c r="AS2137" s="82">
        <v>20</v>
      </c>
      <c r="AT2137" s="82" t="s">
        <v>8217</v>
      </c>
      <c r="AU2137" s="83">
        <v>45777</v>
      </c>
      <c r="AV2137" s="82" t="s">
        <v>8218</v>
      </c>
      <c r="AW2137" s="82">
        <v>100</v>
      </c>
      <c r="AX2137" s="83"/>
      <c r="AY2137" s="82" t="s">
        <v>4963</v>
      </c>
      <c r="AZ2137" s="82">
        <v>1</v>
      </c>
      <c r="BA2137" s="82" t="s">
        <v>8219</v>
      </c>
      <c r="BB2137" s="82" t="s">
        <v>8219</v>
      </c>
      <c r="BC2137" s="87">
        <v>6.7199999999999996E-2</v>
      </c>
      <c r="BD2137" s="87">
        <v>6.6600000000000006E-2</v>
      </c>
      <c r="BE2137" s="87">
        <v>99.927899999999994</v>
      </c>
      <c r="BF2137" s="87">
        <v>99.931200000000004</v>
      </c>
      <c r="BG2137" s="82" t="s">
        <v>8221</v>
      </c>
      <c r="BH2137" s="82" t="s">
        <v>9011</v>
      </c>
      <c r="BI2137" s="82">
        <v>4.8779999999999997E-2</v>
      </c>
      <c r="BJ2137" s="82">
        <v>4.8800000000000003E-2</v>
      </c>
      <c r="BK2137" s="82">
        <v>4.879E-2</v>
      </c>
      <c r="BL2137" s="86">
        <v>1579903734.25</v>
      </c>
      <c r="BM2137" s="82">
        <v>1.431</v>
      </c>
      <c r="BN2137" s="82" t="s">
        <v>4964</v>
      </c>
      <c r="BO2137" s="82">
        <v>5.2049999999999999E-2</v>
      </c>
      <c r="BP2137" s="88"/>
      <c r="BQ2137" s="88">
        <v>16200000000</v>
      </c>
      <c r="BR2137" s="88">
        <v>9.2590000000000003</v>
      </c>
      <c r="BS2137" s="82" t="s">
        <v>8223</v>
      </c>
      <c r="BT2137" s="85"/>
    </row>
    <row r="2138" spans="1:72" hidden="1">
      <c r="A2138" s="82" t="s">
        <v>9009</v>
      </c>
      <c r="B2138" s="82" t="s">
        <v>9010</v>
      </c>
      <c r="C2138" s="82" t="s">
        <v>21687</v>
      </c>
      <c r="D2138" s="82" t="s">
        <v>21688</v>
      </c>
      <c r="E2138" s="82" t="s">
        <v>8317</v>
      </c>
      <c r="F2138" s="82" t="s">
        <v>8213</v>
      </c>
      <c r="G2138" s="83">
        <v>45810</v>
      </c>
      <c r="H2138" s="84">
        <v>15000000</v>
      </c>
      <c r="I2138" s="85">
        <v>6.7000000000000004E-2</v>
      </c>
      <c r="J2138" s="82">
        <v>100.0009</v>
      </c>
      <c r="K2138" s="86">
        <v>98434931.510000005</v>
      </c>
      <c r="L2138" s="82" t="s">
        <v>8214</v>
      </c>
      <c r="M2138" s="82" t="s">
        <v>1274</v>
      </c>
      <c r="N2138" s="82" t="s">
        <v>8214</v>
      </c>
      <c r="O2138" s="82" t="s">
        <v>1274</v>
      </c>
      <c r="P2138" s="82" t="s">
        <v>8287</v>
      </c>
      <c r="Q2138" s="86">
        <v>1500000000</v>
      </c>
      <c r="R2138" s="82">
        <v>0.09</v>
      </c>
      <c r="S2138" s="86">
        <v>1500000000</v>
      </c>
      <c r="T2138" s="83">
        <v>45777</v>
      </c>
      <c r="U2138" s="82">
        <v>202</v>
      </c>
      <c r="V2138" s="82">
        <v>145431</v>
      </c>
      <c r="W2138" s="82" t="s">
        <v>4961</v>
      </c>
      <c r="X2138" s="82">
        <v>99.768299999999996</v>
      </c>
      <c r="Y2138" s="86">
        <v>1496523750</v>
      </c>
      <c r="Z2138" s="86"/>
      <c r="AA2138" s="82">
        <v>100.001</v>
      </c>
      <c r="AB2138" s="86">
        <v>0</v>
      </c>
      <c r="AC2138" s="86">
        <v>1500013500</v>
      </c>
      <c r="AD2138" s="86">
        <v>1500013500</v>
      </c>
      <c r="AE2138" s="86">
        <v>0</v>
      </c>
      <c r="AF2138" s="86">
        <v>3489750</v>
      </c>
      <c r="AG2138" s="86">
        <v>3491250</v>
      </c>
      <c r="AH2138" s="86">
        <v>-1500</v>
      </c>
      <c r="AI2138" s="86"/>
      <c r="AJ2138" s="86">
        <v>110407959898.56</v>
      </c>
      <c r="AK2138" s="82">
        <v>1.3586</v>
      </c>
      <c r="AL2138" s="82" t="s">
        <v>21689</v>
      </c>
      <c r="AM2138" s="82" t="s">
        <v>8216</v>
      </c>
      <c r="AN2138" s="82">
        <v>8040</v>
      </c>
      <c r="AO2138" s="82" t="s">
        <v>8280</v>
      </c>
      <c r="AP2138" s="82">
        <v>7.15</v>
      </c>
      <c r="AQ2138" s="83">
        <v>45443</v>
      </c>
      <c r="AR2138" s="83">
        <v>45810</v>
      </c>
      <c r="AS2138" s="82">
        <v>33</v>
      </c>
      <c r="AT2138" s="82" t="s">
        <v>8217</v>
      </c>
      <c r="AU2138" s="83">
        <v>45777</v>
      </c>
      <c r="AV2138" s="82" t="s">
        <v>8218</v>
      </c>
      <c r="AW2138" s="82">
        <v>100</v>
      </c>
      <c r="AX2138" s="83"/>
      <c r="AY2138" s="82" t="s">
        <v>4963</v>
      </c>
      <c r="AZ2138" s="82">
        <v>1</v>
      </c>
      <c r="BA2138" s="82" t="s">
        <v>8220</v>
      </c>
      <c r="BB2138" s="82" t="s">
        <v>8220</v>
      </c>
      <c r="BC2138" s="87">
        <v>6.7000000000000004E-2</v>
      </c>
      <c r="BD2138" s="87">
        <v>6.7000000000000004E-2</v>
      </c>
      <c r="BE2138" s="87">
        <v>100.0009</v>
      </c>
      <c r="BF2138" s="87">
        <v>100.0009</v>
      </c>
      <c r="BG2138" s="82" t="s">
        <v>8221</v>
      </c>
      <c r="BH2138" s="82" t="s">
        <v>9011</v>
      </c>
      <c r="BI2138" s="82">
        <v>8.2170000000000007E-2</v>
      </c>
      <c r="BJ2138" s="82">
        <v>8.2170000000000007E-2</v>
      </c>
      <c r="BK2138" s="82">
        <v>8.2170000000000007E-2</v>
      </c>
      <c r="BL2138" s="86">
        <v>1598448431.51</v>
      </c>
      <c r="BM2138" s="82">
        <v>1.4478</v>
      </c>
      <c r="BN2138" s="82" t="s">
        <v>4964</v>
      </c>
      <c r="BO2138" s="82">
        <v>8.7669999999999998E-2</v>
      </c>
      <c r="BP2138" s="88"/>
      <c r="BQ2138" s="88">
        <v>25000000000</v>
      </c>
      <c r="BR2138" s="88">
        <v>6</v>
      </c>
      <c r="BS2138" s="82" t="s">
        <v>8223</v>
      </c>
      <c r="BT2138" s="85"/>
    </row>
    <row r="2139" spans="1:72" hidden="1">
      <c r="A2139" s="82" t="s">
        <v>9009</v>
      </c>
      <c r="B2139" s="82" t="s">
        <v>9010</v>
      </c>
      <c r="C2139" s="82" t="s">
        <v>22167</v>
      </c>
      <c r="D2139" s="82" t="s">
        <v>22168</v>
      </c>
      <c r="E2139" s="82" t="s">
        <v>8317</v>
      </c>
      <c r="F2139" s="82" t="s">
        <v>8213</v>
      </c>
      <c r="G2139" s="83">
        <v>45859</v>
      </c>
      <c r="H2139" s="84">
        <v>5000000</v>
      </c>
      <c r="I2139" s="85">
        <v>6.7500000000000004E-2</v>
      </c>
      <c r="J2139" s="82">
        <v>100.00449999999999</v>
      </c>
      <c r="K2139" s="86">
        <v>28110273.969999999</v>
      </c>
      <c r="L2139" s="82" t="s">
        <v>8214</v>
      </c>
      <c r="M2139" s="82" t="s">
        <v>1274</v>
      </c>
      <c r="N2139" s="82" t="s">
        <v>8214</v>
      </c>
      <c r="O2139" s="82" t="s">
        <v>1274</v>
      </c>
      <c r="P2139" s="82" t="s">
        <v>8287</v>
      </c>
      <c r="Q2139" s="86">
        <v>500000000</v>
      </c>
      <c r="R2139" s="82">
        <v>0.22</v>
      </c>
      <c r="S2139" s="86">
        <v>500000000</v>
      </c>
      <c r="T2139" s="83">
        <v>45777</v>
      </c>
      <c r="U2139" s="82">
        <v>202</v>
      </c>
      <c r="V2139" s="82">
        <v>158367</v>
      </c>
      <c r="W2139" s="82" t="s">
        <v>4961</v>
      </c>
      <c r="X2139" s="82">
        <v>100.0371</v>
      </c>
      <c r="Y2139" s="86">
        <v>500185500</v>
      </c>
      <c r="Z2139" s="86"/>
      <c r="AA2139" s="82">
        <v>100.0048</v>
      </c>
      <c r="AB2139" s="86">
        <v>0</v>
      </c>
      <c r="AC2139" s="86">
        <v>500022500</v>
      </c>
      <c r="AD2139" s="86">
        <v>500022500</v>
      </c>
      <c r="AE2139" s="86">
        <v>0</v>
      </c>
      <c r="AF2139" s="86">
        <v>-163000</v>
      </c>
      <c r="AG2139" s="86">
        <v>-161500</v>
      </c>
      <c r="AH2139" s="86">
        <v>-1500</v>
      </c>
      <c r="AI2139" s="86"/>
      <c r="AJ2139" s="86">
        <v>110407959898.56</v>
      </c>
      <c r="AK2139" s="82">
        <v>0.45290000000000002</v>
      </c>
      <c r="AL2139" s="82" t="s">
        <v>22169</v>
      </c>
      <c r="AM2139" s="82" t="s">
        <v>8216</v>
      </c>
      <c r="AN2139" s="82">
        <v>8040</v>
      </c>
      <c r="AO2139" s="82" t="s">
        <v>8280</v>
      </c>
      <c r="AP2139" s="82">
        <v>7.15</v>
      </c>
      <c r="AQ2139" s="83">
        <v>45491</v>
      </c>
      <c r="AR2139" s="83">
        <v>45859</v>
      </c>
      <c r="AS2139" s="82">
        <v>82</v>
      </c>
      <c r="AT2139" s="82" t="s">
        <v>8217</v>
      </c>
      <c r="AU2139" s="83">
        <v>45777</v>
      </c>
      <c r="AV2139" s="82" t="s">
        <v>8218</v>
      </c>
      <c r="AW2139" s="82">
        <v>100</v>
      </c>
      <c r="AX2139" s="83"/>
      <c r="AY2139" s="82" t="s">
        <v>4963</v>
      </c>
      <c r="AZ2139" s="82">
        <v>1</v>
      </c>
      <c r="BA2139" s="82" t="s">
        <v>8220</v>
      </c>
      <c r="BB2139" s="82" t="s">
        <v>8220</v>
      </c>
      <c r="BC2139" s="87">
        <v>6.7500000000000004E-2</v>
      </c>
      <c r="BD2139" s="87">
        <v>6.7500000000000004E-2</v>
      </c>
      <c r="BE2139" s="87">
        <v>100.00449999999999</v>
      </c>
      <c r="BF2139" s="87">
        <v>100.00449999999999</v>
      </c>
      <c r="BG2139" s="82" t="s">
        <v>8221</v>
      </c>
      <c r="BH2139" s="82" t="s">
        <v>9011</v>
      </c>
      <c r="BI2139" s="82">
        <v>0.20788999999999999</v>
      </c>
      <c r="BJ2139" s="82">
        <v>0.20788999999999999</v>
      </c>
      <c r="BK2139" s="82">
        <v>0.20788999999999999</v>
      </c>
      <c r="BL2139" s="86">
        <v>528132773.97000003</v>
      </c>
      <c r="BM2139" s="82">
        <v>0.4783</v>
      </c>
      <c r="BN2139" s="82" t="s">
        <v>4964</v>
      </c>
      <c r="BO2139" s="82">
        <v>0.22192000000000001</v>
      </c>
      <c r="BP2139" s="88"/>
      <c r="BQ2139" s="88">
        <v>30000000000</v>
      </c>
      <c r="BR2139" s="88">
        <v>1.6659999999999999</v>
      </c>
      <c r="BS2139" s="82" t="s">
        <v>8223</v>
      </c>
      <c r="BT2139" s="85"/>
    </row>
    <row r="2140" spans="1:72" hidden="1">
      <c r="A2140" s="82" t="s">
        <v>9009</v>
      </c>
      <c r="B2140" s="82" t="s">
        <v>9010</v>
      </c>
      <c r="C2140" s="82" t="s">
        <v>21919</v>
      </c>
      <c r="D2140" s="82" t="s">
        <v>21920</v>
      </c>
      <c r="E2140" s="82" t="s">
        <v>4965</v>
      </c>
      <c r="F2140" s="82" t="s">
        <v>9994</v>
      </c>
      <c r="G2140" s="83">
        <v>45779</v>
      </c>
      <c r="H2140" s="84">
        <v>506442007.5</v>
      </c>
      <c r="I2140" s="85"/>
      <c r="J2140" s="82">
        <v>1</v>
      </c>
      <c r="K2140" s="86">
        <v>83944.5</v>
      </c>
      <c r="L2140" s="82"/>
      <c r="M2140" s="82"/>
      <c r="N2140" s="82"/>
      <c r="O2140" s="82"/>
      <c r="P2140" s="82" t="s">
        <v>4967</v>
      </c>
      <c r="Q2140" s="86">
        <v>506442007.5</v>
      </c>
      <c r="R2140" s="82">
        <v>0.01</v>
      </c>
      <c r="S2140" s="86">
        <v>506442007.5</v>
      </c>
      <c r="T2140" s="83">
        <v>45777</v>
      </c>
      <c r="U2140" s="82">
        <v>230</v>
      </c>
      <c r="V2140" s="82">
        <v>183241</v>
      </c>
      <c r="W2140" s="82" t="s">
        <v>4961</v>
      </c>
      <c r="X2140" s="82">
        <v>1</v>
      </c>
      <c r="Y2140" s="86">
        <v>506442007.5</v>
      </c>
      <c r="Z2140" s="86"/>
      <c r="AA2140" s="82"/>
      <c r="AB2140" s="86"/>
      <c r="AC2140" s="86">
        <v>506442007.5</v>
      </c>
      <c r="AD2140" s="86">
        <v>506442007.5</v>
      </c>
      <c r="AE2140" s="86">
        <v>0</v>
      </c>
      <c r="AF2140" s="86">
        <v>0</v>
      </c>
      <c r="AG2140" s="86"/>
      <c r="AH2140" s="86">
        <v>0</v>
      </c>
      <c r="AI2140" s="86"/>
      <c r="AJ2140" s="86">
        <v>110407959898.56</v>
      </c>
      <c r="AK2140" s="82">
        <v>0.4587</v>
      </c>
      <c r="AL2140" s="82" t="s">
        <v>21921</v>
      </c>
      <c r="AM2140" s="82" t="s">
        <v>4968</v>
      </c>
      <c r="AN2140" s="82">
        <v>73640</v>
      </c>
      <c r="AO2140" s="82" t="s">
        <v>4967</v>
      </c>
      <c r="AP2140" s="82">
        <v>6.05</v>
      </c>
      <c r="AQ2140" s="83">
        <v>45777</v>
      </c>
      <c r="AR2140" s="83">
        <v>45779</v>
      </c>
      <c r="AS2140" s="82">
        <v>2</v>
      </c>
      <c r="AT2140" s="82" t="s">
        <v>8368</v>
      </c>
      <c r="AU2140" s="83">
        <v>45777</v>
      </c>
      <c r="AV2140" s="82" t="s">
        <v>4968</v>
      </c>
      <c r="AW2140" s="82">
        <v>1</v>
      </c>
      <c r="AX2140" s="83"/>
      <c r="AY2140" s="82" t="s">
        <v>4969</v>
      </c>
      <c r="AZ2140" s="82">
        <v>1</v>
      </c>
      <c r="BA2140" s="82"/>
      <c r="BB2140" s="82"/>
      <c r="BC2140" s="87"/>
      <c r="BD2140" s="87"/>
      <c r="BE2140" s="87"/>
      <c r="BF2140" s="87"/>
      <c r="BG2140" s="82" t="s">
        <v>8221</v>
      </c>
      <c r="BH2140" s="82" t="s">
        <v>9011</v>
      </c>
      <c r="BI2140" s="82"/>
      <c r="BJ2140" s="82"/>
      <c r="BK2140" s="82"/>
      <c r="BL2140" s="86">
        <v>506525952</v>
      </c>
      <c r="BM2140" s="82">
        <v>0.45879999999999999</v>
      </c>
      <c r="BN2140" s="82" t="s">
        <v>4967</v>
      </c>
      <c r="BO2140" s="82"/>
      <c r="BP2140" s="88"/>
      <c r="BQ2140" s="88"/>
      <c r="BR2140" s="88"/>
      <c r="BS2140" s="82"/>
      <c r="BT2140" s="85"/>
    </row>
    <row r="2141" spans="1:72" hidden="1">
      <c r="A2141" s="82" t="s">
        <v>9009</v>
      </c>
      <c r="B2141" s="82" t="s">
        <v>9010</v>
      </c>
      <c r="C2141" s="82" t="s">
        <v>22170</v>
      </c>
      <c r="D2141" s="82" t="s">
        <v>22171</v>
      </c>
      <c r="E2141" s="82" t="s">
        <v>4965</v>
      </c>
      <c r="F2141" s="82" t="s">
        <v>9994</v>
      </c>
      <c r="G2141" s="83">
        <v>45779</v>
      </c>
      <c r="H2141" s="84">
        <v>1429904225</v>
      </c>
      <c r="I2141" s="85"/>
      <c r="J2141" s="82">
        <v>1</v>
      </c>
      <c r="K2141" s="86">
        <v>239753.8</v>
      </c>
      <c r="L2141" s="82"/>
      <c r="M2141" s="82"/>
      <c r="N2141" s="82"/>
      <c r="O2141" s="82"/>
      <c r="P2141" s="82" t="s">
        <v>4967</v>
      </c>
      <c r="Q2141" s="86">
        <v>1429904225</v>
      </c>
      <c r="R2141" s="82">
        <v>0.01</v>
      </c>
      <c r="S2141" s="86">
        <v>1429904225</v>
      </c>
      <c r="T2141" s="83">
        <v>45777</v>
      </c>
      <c r="U2141" s="82">
        <v>230</v>
      </c>
      <c r="V2141" s="82">
        <v>183245</v>
      </c>
      <c r="W2141" s="82" t="s">
        <v>4961</v>
      </c>
      <c r="X2141" s="82">
        <v>1</v>
      </c>
      <c r="Y2141" s="86">
        <v>1429904225</v>
      </c>
      <c r="Z2141" s="86"/>
      <c r="AA2141" s="82"/>
      <c r="AB2141" s="86"/>
      <c r="AC2141" s="86">
        <v>1429904225</v>
      </c>
      <c r="AD2141" s="86">
        <v>1429904225</v>
      </c>
      <c r="AE2141" s="86">
        <v>0</v>
      </c>
      <c r="AF2141" s="86">
        <v>0</v>
      </c>
      <c r="AG2141" s="86"/>
      <c r="AH2141" s="86">
        <v>0</v>
      </c>
      <c r="AI2141" s="86"/>
      <c r="AJ2141" s="86">
        <v>110407959898.56</v>
      </c>
      <c r="AK2141" s="82">
        <v>1.2950999999999999</v>
      </c>
      <c r="AL2141" s="82" t="s">
        <v>22172</v>
      </c>
      <c r="AM2141" s="82" t="s">
        <v>4968</v>
      </c>
      <c r="AN2141" s="82">
        <v>73640</v>
      </c>
      <c r="AO2141" s="82" t="s">
        <v>4967</v>
      </c>
      <c r="AP2141" s="82">
        <v>6.12</v>
      </c>
      <c r="AQ2141" s="83">
        <v>45777</v>
      </c>
      <c r="AR2141" s="83">
        <v>45779</v>
      </c>
      <c r="AS2141" s="82">
        <v>2</v>
      </c>
      <c r="AT2141" s="82" t="s">
        <v>8368</v>
      </c>
      <c r="AU2141" s="83">
        <v>45777</v>
      </c>
      <c r="AV2141" s="82" t="s">
        <v>4968</v>
      </c>
      <c r="AW2141" s="82">
        <v>1</v>
      </c>
      <c r="AX2141" s="83"/>
      <c r="AY2141" s="82" t="s">
        <v>4969</v>
      </c>
      <c r="AZ2141" s="82">
        <v>1</v>
      </c>
      <c r="BA2141" s="82"/>
      <c r="BB2141" s="82"/>
      <c r="BC2141" s="87"/>
      <c r="BD2141" s="87"/>
      <c r="BE2141" s="87"/>
      <c r="BF2141" s="87"/>
      <c r="BG2141" s="82" t="s">
        <v>8221</v>
      </c>
      <c r="BH2141" s="82" t="s">
        <v>9011</v>
      </c>
      <c r="BI2141" s="82"/>
      <c r="BJ2141" s="82"/>
      <c r="BK2141" s="82"/>
      <c r="BL2141" s="86">
        <v>1430143978.8</v>
      </c>
      <c r="BM2141" s="82">
        <v>1.2952999999999999</v>
      </c>
      <c r="BN2141" s="82" t="s">
        <v>4967</v>
      </c>
      <c r="BO2141" s="82"/>
      <c r="BP2141" s="88"/>
      <c r="BQ2141" s="88"/>
      <c r="BR2141" s="88"/>
      <c r="BS2141" s="82"/>
      <c r="BT2141" s="85"/>
    </row>
    <row r="2142" spans="1:72" hidden="1">
      <c r="A2142" s="82" t="s">
        <v>9009</v>
      </c>
      <c r="B2142" s="82" t="s">
        <v>9010</v>
      </c>
      <c r="C2142" s="82" t="s">
        <v>21925</v>
      </c>
      <c r="D2142" s="82" t="s">
        <v>21926</v>
      </c>
      <c r="E2142" s="82" t="s">
        <v>4965</v>
      </c>
      <c r="F2142" s="82" t="s">
        <v>9994</v>
      </c>
      <c r="G2142" s="83">
        <v>45779</v>
      </c>
      <c r="H2142" s="84">
        <v>1299925209</v>
      </c>
      <c r="I2142" s="85"/>
      <c r="J2142" s="82">
        <v>1</v>
      </c>
      <c r="K2142" s="86">
        <v>219028.49</v>
      </c>
      <c r="L2142" s="82"/>
      <c r="M2142" s="82"/>
      <c r="N2142" s="82"/>
      <c r="O2142" s="82"/>
      <c r="P2142" s="82" t="s">
        <v>4967</v>
      </c>
      <c r="Q2142" s="86">
        <v>1299925209</v>
      </c>
      <c r="R2142" s="82">
        <v>0.01</v>
      </c>
      <c r="S2142" s="86">
        <v>1299925209</v>
      </c>
      <c r="T2142" s="83">
        <v>45777</v>
      </c>
      <c r="U2142" s="82">
        <v>230</v>
      </c>
      <c r="V2142" s="82">
        <v>183244</v>
      </c>
      <c r="W2142" s="82" t="s">
        <v>4961</v>
      </c>
      <c r="X2142" s="82">
        <v>1</v>
      </c>
      <c r="Y2142" s="86">
        <v>1299925209</v>
      </c>
      <c r="Z2142" s="86"/>
      <c r="AA2142" s="82"/>
      <c r="AB2142" s="86"/>
      <c r="AC2142" s="86">
        <v>1299925209</v>
      </c>
      <c r="AD2142" s="86">
        <v>1299925209</v>
      </c>
      <c r="AE2142" s="86">
        <v>0</v>
      </c>
      <c r="AF2142" s="86">
        <v>0</v>
      </c>
      <c r="AG2142" s="86"/>
      <c r="AH2142" s="86">
        <v>0</v>
      </c>
      <c r="AI2142" s="86"/>
      <c r="AJ2142" s="86">
        <v>110407959898.56</v>
      </c>
      <c r="AK2142" s="82">
        <v>1.1774</v>
      </c>
      <c r="AL2142" s="82" t="s">
        <v>21927</v>
      </c>
      <c r="AM2142" s="82" t="s">
        <v>4968</v>
      </c>
      <c r="AN2142" s="82">
        <v>73640</v>
      </c>
      <c r="AO2142" s="82" t="s">
        <v>4967</v>
      </c>
      <c r="AP2142" s="82">
        <v>6.15</v>
      </c>
      <c r="AQ2142" s="83">
        <v>45777</v>
      </c>
      <c r="AR2142" s="83">
        <v>45779</v>
      </c>
      <c r="AS2142" s="82">
        <v>2</v>
      </c>
      <c r="AT2142" s="82" t="s">
        <v>8368</v>
      </c>
      <c r="AU2142" s="83">
        <v>45777</v>
      </c>
      <c r="AV2142" s="82" t="s">
        <v>4968</v>
      </c>
      <c r="AW2142" s="82">
        <v>1</v>
      </c>
      <c r="AX2142" s="83"/>
      <c r="AY2142" s="82" t="s">
        <v>4969</v>
      </c>
      <c r="AZ2142" s="82">
        <v>1</v>
      </c>
      <c r="BA2142" s="82"/>
      <c r="BB2142" s="82"/>
      <c r="BC2142" s="87"/>
      <c r="BD2142" s="87"/>
      <c r="BE2142" s="87"/>
      <c r="BF2142" s="87"/>
      <c r="BG2142" s="82" t="s">
        <v>8221</v>
      </c>
      <c r="BH2142" s="82" t="s">
        <v>9011</v>
      </c>
      <c r="BI2142" s="82"/>
      <c r="BJ2142" s="82"/>
      <c r="BK2142" s="82"/>
      <c r="BL2142" s="86">
        <v>1300144237.49</v>
      </c>
      <c r="BM2142" s="82">
        <v>1.1776</v>
      </c>
      <c r="BN2142" s="82" t="s">
        <v>4967</v>
      </c>
      <c r="BO2142" s="82"/>
      <c r="BP2142" s="88"/>
      <c r="BQ2142" s="88"/>
      <c r="BR2142" s="88"/>
      <c r="BS2142" s="82"/>
      <c r="BT2142" s="85"/>
    </row>
    <row r="2143" spans="1:72" hidden="1">
      <c r="A2143" s="82" t="s">
        <v>9009</v>
      </c>
      <c r="B2143" s="82" t="s">
        <v>9010</v>
      </c>
      <c r="C2143" s="82" t="s">
        <v>21690</v>
      </c>
      <c r="D2143" s="82" t="s">
        <v>21691</v>
      </c>
      <c r="E2143" s="82" t="s">
        <v>8226</v>
      </c>
      <c r="F2143" s="82" t="s">
        <v>8360</v>
      </c>
      <c r="G2143" s="83">
        <v>45778</v>
      </c>
      <c r="H2143" s="84">
        <v>2500000</v>
      </c>
      <c r="I2143" s="85">
        <v>5.6270000000000001E-2</v>
      </c>
      <c r="J2143" s="82">
        <v>100</v>
      </c>
      <c r="K2143" s="86">
        <v>0</v>
      </c>
      <c r="L2143" s="82" t="s">
        <v>8228</v>
      </c>
      <c r="M2143" s="82" t="s">
        <v>8229</v>
      </c>
      <c r="N2143" s="82" t="s">
        <v>8228</v>
      </c>
      <c r="O2143" s="82" t="s">
        <v>8229</v>
      </c>
      <c r="P2143" s="82" t="s">
        <v>8226</v>
      </c>
      <c r="Q2143" s="86">
        <v>250000000</v>
      </c>
      <c r="R2143" s="82">
        <v>0</v>
      </c>
      <c r="S2143" s="86">
        <v>250000000</v>
      </c>
      <c r="T2143" s="83">
        <v>45777</v>
      </c>
      <c r="U2143" s="82">
        <v>201</v>
      </c>
      <c r="V2143" s="82">
        <v>176133</v>
      </c>
      <c r="W2143" s="82" t="s">
        <v>4961</v>
      </c>
      <c r="X2143" s="82">
        <v>99.002799999999993</v>
      </c>
      <c r="Y2143" s="86">
        <v>247507000</v>
      </c>
      <c r="Z2143" s="86">
        <v>250000000</v>
      </c>
      <c r="AA2143" s="82">
        <v>99.984700000000004</v>
      </c>
      <c r="AB2143" s="86">
        <v>0.02</v>
      </c>
      <c r="AC2143" s="86">
        <v>250000000</v>
      </c>
      <c r="AD2143" s="86">
        <v>250000000</v>
      </c>
      <c r="AE2143" s="86">
        <v>2493000</v>
      </c>
      <c r="AF2143" s="86">
        <v>0</v>
      </c>
      <c r="AG2143" s="86">
        <v>5487.5</v>
      </c>
      <c r="AH2143" s="86">
        <v>-5487.5</v>
      </c>
      <c r="AI2143" s="86"/>
      <c r="AJ2143" s="86">
        <v>110407959898.56</v>
      </c>
      <c r="AK2143" s="82">
        <v>0.22639999999999999</v>
      </c>
      <c r="AL2143" s="82" t="s">
        <v>21692</v>
      </c>
      <c r="AM2143" s="82" t="s">
        <v>8216</v>
      </c>
      <c r="AN2143" s="82">
        <v>73639</v>
      </c>
      <c r="AO2143" s="82" t="s">
        <v>8226</v>
      </c>
      <c r="AP2143" s="82"/>
      <c r="AQ2143" s="83"/>
      <c r="AR2143" s="83"/>
      <c r="AS2143" s="82">
        <v>1</v>
      </c>
      <c r="AT2143" s="82"/>
      <c r="AU2143" s="83">
        <v>45777</v>
      </c>
      <c r="AV2143" s="82" t="s">
        <v>8218</v>
      </c>
      <c r="AW2143" s="82">
        <v>100</v>
      </c>
      <c r="AX2143" s="83"/>
      <c r="AY2143" s="82" t="s">
        <v>4963</v>
      </c>
      <c r="AZ2143" s="82">
        <v>1</v>
      </c>
      <c r="BA2143" s="82" t="s">
        <v>8232</v>
      </c>
      <c r="BB2143" s="82" t="s">
        <v>8232</v>
      </c>
      <c r="BC2143" s="87">
        <v>5.6000000000000001E-2</v>
      </c>
      <c r="BD2143" s="87">
        <v>5.654E-2</v>
      </c>
      <c r="BE2143" s="87">
        <v>100</v>
      </c>
      <c r="BF2143" s="87">
        <v>100</v>
      </c>
      <c r="BG2143" s="82" t="s">
        <v>8221</v>
      </c>
      <c r="BH2143" s="82" t="s">
        <v>9011</v>
      </c>
      <c r="BI2143" s="82"/>
      <c r="BJ2143" s="82"/>
      <c r="BK2143" s="82"/>
      <c r="BL2143" s="86">
        <v>250000000</v>
      </c>
      <c r="BM2143" s="82">
        <v>0.22639999999999999</v>
      </c>
      <c r="BN2143" s="82" t="s">
        <v>8226</v>
      </c>
      <c r="BO2143" s="82"/>
      <c r="BP2143" s="88"/>
      <c r="BQ2143" s="88"/>
      <c r="BR2143" s="88"/>
      <c r="BS2143" s="82"/>
      <c r="BT2143" s="85"/>
    </row>
    <row r="2144" spans="1:72" hidden="1">
      <c r="A2144" s="82" t="s">
        <v>9009</v>
      </c>
      <c r="B2144" s="82" t="s">
        <v>9010</v>
      </c>
      <c r="C2144" s="82" t="s">
        <v>20209</v>
      </c>
      <c r="D2144" s="82" t="s">
        <v>20210</v>
      </c>
      <c r="E2144" s="82" t="s">
        <v>8226</v>
      </c>
      <c r="F2144" s="82" t="s">
        <v>8360</v>
      </c>
      <c r="G2144" s="83">
        <v>45792</v>
      </c>
      <c r="H2144" s="84">
        <v>20000000</v>
      </c>
      <c r="I2144" s="85">
        <v>5.8999999999999997E-2</v>
      </c>
      <c r="J2144" s="82">
        <v>99.774199999999993</v>
      </c>
      <c r="K2144" s="86">
        <v>0</v>
      </c>
      <c r="L2144" s="82" t="s">
        <v>8228</v>
      </c>
      <c r="M2144" s="82" t="s">
        <v>8229</v>
      </c>
      <c r="N2144" s="82" t="s">
        <v>8228</v>
      </c>
      <c r="O2144" s="82" t="s">
        <v>8229</v>
      </c>
      <c r="P2144" s="82" t="s">
        <v>8226</v>
      </c>
      <c r="Q2144" s="86">
        <v>2000000000</v>
      </c>
      <c r="R2144" s="82">
        <v>0.04</v>
      </c>
      <c r="S2144" s="86">
        <v>2000000000</v>
      </c>
      <c r="T2144" s="83">
        <v>45777</v>
      </c>
      <c r="U2144" s="82">
        <v>201</v>
      </c>
      <c r="V2144" s="82">
        <v>176544</v>
      </c>
      <c r="W2144" s="82" t="s">
        <v>4961</v>
      </c>
      <c r="X2144" s="82">
        <v>98.831199999999995</v>
      </c>
      <c r="Y2144" s="86">
        <v>1976624000</v>
      </c>
      <c r="Z2144" s="86">
        <v>1995041460</v>
      </c>
      <c r="AA2144" s="82">
        <v>99.759100000000004</v>
      </c>
      <c r="AB2144" s="86">
        <v>0.02</v>
      </c>
      <c r="AC2144" s="86">
        <v>1995484000</v>
      </c>
      <c r="AD2144" s="86">
        <v>1995484000</v>
      </c>
      <c r="AE2144" s="86">
        <v>18417460</v>
      </c>
      <c r="AF2144" s="86">
        <v>442540</v>
      </c>
      <c r="AG2144" s="86">
        <v>494720</v>
      </c>
      <c r="AH2144" s="86">
        <v>-52180</v>
      </c>
      <c r="AI2144" s="86"/>
      <c r="AJ2144" s="86">
        <v>110407959898.56</v>
      </c>
      <c r="AK2144" s="82">
        <v>1.8073999999999999</v>
      </c>
      <c r="AL2144" s="82" t="s">
        <v>20211</v>
      </c>
      <c r="AM2144" s="82" t="s">
        <v>8216</v>
      </c>
      <c r="AN2144" s="82">
        <v>73639</v>
      </c>
      <c r="AO2144" s="82" t="s">
        <v>8226</v>
      </c>
      <c r="AP2144" s="82"/>
      <c r="AQ2144" s="83"/>
      <c r="AR2144" s="83"/>
      <c r="AS2144" s="82">
        <v>15</v>
      </c>
      <c r="AT2144" s="82"/>
      <c r="AU2144" s="83">
        <v>45777</v>
      </c>
      <c r="AV2144" s="82" t="s">
        <v>8218</v>
      </c>
      <c r="AW2144" s="82">
        <v>100</v>
      </c>
      <c r="AX2144" s="83"/>
      <c r="AY2144" s="82" t="s">
        <v>4963</v>
      </c>
      <c r="AZ2144" s="82">
        <v>1</v>
      </c>
      <c r="BA2144" s="82" t="s">
        <v>8232</v>
      </c>
      <c r="BB2144" s="82" t="s">
        <v>8232</v>
      </c>
      <c r="BC2144" s="87">
        <v>5.8999999999999997E-2</v>
      </c>
      <c r="BD2144" s="87">
        <v>5.8999999999999997E-2</v>
      </c>
      <c r="BE2144" s="87">
        <v>99.774199999999993</v>
      </c>
      <c r="BF2144" s="87">
        <v>99.774199999999993</v>
      </c>
      <c r="BG2144" s="82" t="s">
        <v>8221</v>
      </c>
      <c r="BH2144" s="82" t="s">
        <v>9011</v>
      </c>
      <c r="BI2144" s="82"/>
      <c r="BJ2144" s="82"/>
      <c r="BK2144" s="82"/>
      <c r="BL2144" s="86">
        <v>1995484000</v>
      </c>
      <c r="BM2144" s="82">
        <v>1.8073999999999999</v>
      </c>
      <c r="BN2144" s="82" t="s">
        <v>8226</v>
      </c>
      <c r="BO2144" s="82"/>
      <c r="BP2144" s="88"/>
      <c r="BQ2144" s="88"/>
      <c r="BR2144" s="88"/>
      <c r="BS2144" s="82"/>
      <c r="BT2144" s="85"/>
    </row>
    <row r="2145" spans="1:72" hidden="1">
      <c r="A2145" s="82" t="s">
        <v>9009</v>
      </c>
      <c r="B2145" s="82" t="s">
        <v>9010</v>
      </c>
      <c r="C2145" s="82" t="s">
        <v>21356</v>
      </c>
      <c r="D2145" s="82" t="s">
        <v>21357</v>
      </c>
      <c r="E2145" s="82" t="s">
        <v>8226</v>
      </c>
      <c r="F2145" s="82" t="s">
        <v>8360</v>
      </c>
      <c r="G2145" s="83">
        <v>45778</v>
      </c>
      <c r="H2145" s="84">
        <v>25000000</v>
      </c>
      <c r="I2145" s="85">
        <v>5.6270000000000001E-2</v>
      </c>
      <c r="J2145" s="82">
        <v>100</v>
      </c>
      <c r="K2145" s="86">
        <v>0</v>
      </c>
      <c r="L2145" s="82" t="s">
        <v>8228</v>
      </c>
      <c r="M2145" s="82" t="s">
        <v>8229</v>
      </c>
      <c r="N2145" s="82" t="s">
        <v>8228</v>
      </c>
      <c r="O2145" s="82" t="s">
        <v>8229</v>
      </c>
      <c r="P2145" s="82" t="s">
        <v>8226</v>
      </c>
      <c r="Q2145" s="86">
        <v>2500000000</v>
      </c>
      <c r="R2145" s="82">
        <v>0</v>
      </c>
      <c r="S2145" s="86">
        <v>2500000000</v>
      </c>
      <c r="T2145" s="83">
        <v>45777</v>
      </c>
      <c r="U2145" s="82">
        <v>201</v>
      </c>
      <c r="V2145" s="82">
        <v>180208</v>
      </c>
      <c r="W2145" s="82" t="s">
        <v>4961</v>
      </c>
      <c r="X2145" s="82">
        <v>98.671999999999997</v>
      </c>
      <c r="Y2145" s="86">
        <v>2466800000</v>
      </c>
      <c r="Z2145" s="86">
        <v>2500000000</v>
      </c>
      <c r="AA2145" s="82">
        <v>99.984700000000004</v>
      </c>
      <c r="AB2145" s="86">
        <v>0.02</v>
      </c>
      <c r="AC2145" s="86">
        <v>2500000000</v>
      </c>
      <c r="AD2145" s="86">
        <v>2500000000</v>
      </c>
      <c r="AE2145" s="86">
        <v>33200000</v>
      </c>
      <c r="AF2145" s="86">
        <v>0</v>
      </c>
      <c r="AG2145" s="86">
        <v>48675</v>
      </c>
      <c r="AH2145" s="86">
        <v>-48675</v>
      </c>
      <c r="AI2145" s="86"/>
      <c r="AJ2145" s="86">
        <v>110407959898.56</v>
      </c>
      <c r="AK2145" s="82">
        <v>2.2643</v>
      </c>
      <c r="AL2145" s="82" t="s">
        <v>21358</v>
      </c>
      <c r="AM2145" s="82" t="s">
        <v>8216</v>
      </c>
      <c r="AN2145" s="82">
        <v>73639</v>
      </c>
      <c r="AO2145" s="82" t="s">
        <v>8226</v>
      </c>
      <c r="AP2145" s="82"/>
      <c r="AQ2145" s="83"/>
      <c r="AR2145" s="83"/>
      <c r="AS2145" s="82">
        <v>1</v>
      </c>
      <c r="AT2145" s="82"/>
      <c r="AU2145" s="83">
        <v>45777</v>
      </c>
      <c r="AV2145" s="82" t="s">
        <v>8218</v>
      </c>
      <c r="AW2145" s="82">
        <v>100</v>
      </c>
      <c r="AX2145" s="83"/>
      <c r="AY2145" s="82" t="s">
        <v>4963</v>
      </c>
      <c r="AZ2145" s="82">
        <v>1</v>
      </c>
      <c r="BA2145" s="82" t="s">
        <v>8232</v>
      </c>
      <c r="BB2145" s="82" t="s">
        <v>8232</v>
      </c>
      <c r="BC2145" s="87">
        <v>5.6000000000000001E-2</v>
      </c>
      <c r="BD2145" s="87">
        <v>5.654E-2</v>
      </c>
      <c r="BE2145" s="87">
        <v>100</v>
      </c>
      <c r="BF2145" s="87">
        <v>100</v>
      </c>
      <c r="BG2145" s="82" t="s">
        <v>8221</v>
      </c>
      <c r="BH2145" s="82" t="s">
        <v>9011</v>
      </c>
      <c r="BI2145" s="82"/>
      <c r="BJ2145" s="82"/>
      <c r="BK2145" s="82"/>
      <c r="BL2145" s="86">
        <v>2500000000</v>
      </c>
      <c r="BM2145" s="82">
        <v>2.2643</v>
      </c>
      <c r="BN2145" s="82" t="s">
        <v>8226</v>
      </c>
      <c r="BO2145" s="82"/>
      <c r="BP2145" s="88"/>
      <c r="BQ2145" s="88"/>
      <c r="BR2145" s="88"/>
      <c r="BS2145" s="82"/>
      <c r="BT2145" s="85"/>
    </row>
    <row r="2146" spans="1:72" hidden="1">
      <c r="A2146" s="82" t="s">
        <v>9009</v>
      </c>
      <c r="B2146" s="82" t="s">
        <v>9010</v>
      </c>
      <c r="C2146" s="82" t="s">
        <v>22173</v>
      </c>
      <c r="D2146" s="82" t="s">
        <v>22174</v>
      </c>
      <c r="E2146" s="82" t="s">
        <v>8226</v>
      </c>
      <c r="F2146" s="82" t="s">
        <v>8360</v>
      </c>
      <c r="G2146" s="83">
        <v>45870</v>
      </c>
      <c r="H2146" s="84">
        <v>25000000</v>
      </c>
      <c r="I2146" s="85">
        <v>5.8900000000000001E-2</v>
      </c>
      <c r="J2146" s="82">
        <v>98.537099999999995</v>
      </c>
      <c r="K2146" s="86">
        <v>0</v>
      </c>
      <c r="L2146" s="82" t="s">
        <v>8228</v>
      </c>
      <c r="M2146" s="82" t="s">
        <v>8229</v>
      </c>
      <c r="N2146" s="82" t="s">
        <v>8228</v>
      </c>
      <c r="O2146" s="82" t="s">
        <v>8229</v>
      </c>
      <c r="P2146" s="82" t="s">
        <v>8226</v>
      </c>
      <c r="Q2146" s="86">
        <v>2500000000</v>
      </c>
      <c r="R2146" s="82">
        <v>0.25</v>
      </c>
      <c r="S2146" s="86">
        <v>2500000000</v>
      </c>
      <c r="T2146" s="83">
        <v>45777</v>
      </c>
      <c r="U2146" s="82">
        <v>201</v>
      </c>
      <c r="V2146" s="82">
        <v>183248</v>
      </c>
      <c r="W2146" s="82" t="s">
        <v>4961</v>
      </c>
      <c r="X2146" s="82">
        <v>98.550399999999996</v>
      </c>
      <c r="Y2146" s="86">
        <v>2463760000</v>
      </c>
      <c r="Z2146" s="86"/>
      <c r="AA2146" s="82"/>
      <c r="AB2146" s="86"/>
      <c r="AC2146" s="86">
        <v>2463427500</v>
      </c>
      <c r="AD2146" s="86">
        <v>2463427500</v>
      </c>
      <c r="AE2146" s="86">
        <v>0</v>
      </c>
      <c r="AF2146" s="86">
        <v>-332500</v>
      </c>
      <c r="AG2146" s="86"/>
      <c r="AH2146" s="86">
        <v>-332500</v>
      </c>
      <c r="AI2146" s="86"/>
      <c r="AJ2146" s="86">
        <v>110407959898.56</v>
      </c>
      <c r="AK2146" s="82">
        <v>2.2311999999999999</v>
      </c>
      <c r="AL2146" s="82" t="s">
        <v>22175</v>
      </c>
      <c r="AM2146" s="82" t="s">
        <v>8216</v>
      </c>
      <c r="AN2146" s="82">
        <v>73639</v>
      </c>
      <c r="AO2146" s="82" t="s">
        <v>8226</v>
      </c>
      <c r="AP2146" s="82"/>
      <c r="AQ2146" s="83"/>
      <c r="AR2146" s="83"/>
      <c r="AS2146" s="82">
        <v>93</v>
      </c>
      <c r="AT2146" s="82"/>
      <c r="AU2146" s="83">
        <v>45777</v>
      </c>
      <c r="AV2146" s="82" t="s">
        <v>8218</v>
      </c>
      <c r="AW2146" s="82">
        <v>100</v>
      </c>
      <c r="AX2146" s="83"/>
      <c r="AY2146" s="82" t="s">
        <v>4963</v>
      </c>
      <c r="AZ2146" s="82">
        <v>1</v>
      </c>
      <c r="BA2146" s="82" t="s">
        <v>8232</v>
      </c>
      <c r="BB2146" s="82" t="s">
        <v>8232</v>
      </c>
      <c r="BC2146" s="87">
        <v>5.8900000000000001E-2</v>
      </c>
      <c r="BD2146" s="87">
        <v>5.8900000000000001E-2</v>
      </c>
      <c r="BE2146" s="87">
        <v>98.537099999999995</v>
      </c>
      <c r="BF2146" s="87">
        <v>98.537099999999995</v>
      </c>
      <c r="BG2146" s="82" t="s">
        <v>8221</v>
      </c>
      <c r="BH2146" s="82" t="s">
        <v>9011</v>
      </c>
      <c r="BI2146" s="82"/>
      <c r="BJ2146" s="82"/>
      <c r="BK2146" s="82"/>
      <c r="BL2146" s="86">
        <v>2463427500</v>
      </c>
      <c r="BM2146" s="82">
        <v>2.2311999999999999</v>
      </c>
      <c r="BN2146" s="82" t="s">
        <v>8226</v>
      </c>
      <c r="BO2146" s="82"/>
      <c r="BP2146" s="88"/>
      <c r="BQ2146" s="88"/>
      <c r="BR2146" s="88"/>
      <c r="BS2146" s="82"/>
      <c r="BT2146" s="85"/>
    </row>
    <row r="2147" spans="1:72" hidden="1">
      <c r="A2147" s="82" t="s">
        <v>9009</v>
      </c>
      <c r="B2147" s="82" t="s">
        <v>9010</v>
      </c>
      <c r="C2147" s="82" t="s">
        <v>21693</v>
      </c>
      <c r="D2147" s="82" t="s">
        <v>21694</v>
      </c>
      <c r="E2147" s="82" t="s">
        <v>8226</v>
      </c>
      <c r="F2147" s="82" t="s">
        <v>8360</v>
      </c>
      <c r="G2147" s="83">
        <v>45813</v>
      </c>
      <c r="H2147" s="84">
        <v>35000000</v>
      </c>
      <c r="I2147" s="85">
        <v>5.8700000000000002E-2</v>
      </c>
      <c r="J2147" s="82">
        <v>99.440299999999993</v>
      </c>
      <c r="K2147" s="86">
        <v>0</v>
      </c>
      <c r="L2147" s="82" t="s">
        <v>8228</v>
      </c>
      <c r="M2147" s="82" t="s">
        <v>8229</v>
      </c>
      <c r="N2147" s="82" t="s">
        <v>8228</v>
      </c>
      <c r="O2147" s="82" t="s">
        <v>8229</v>
      </c>
      <c r="P2147" s="82" t="s">
        <v>8226</v>
      </c>
      <c r="Q2147" s="86">
        <v>3500000000</v>
      </c>
      <c r="R2147" s="82">
        <v>0.1</v>
      </c>
      <c r="S2147" s="86">
        <v>3500000000</v>
      </c>
      <c r="T2147" s="83">
        <v>45777</v>
      </c>
      <c r="U2147" s="82">
        <v>201</v>
      </c>
      <c r="V2147" s="82">
        <v>181220</v>
      </c>
      <c r="W2147" s="82" t="s">
        <v>4961</v>
      </c>
      <c r="X2147" s="82">
        <v>98.412499999999994</v>
      </c>
      <c r="Y2147" s="86">
        <v>3444437500</v>
      </c>
      <c r="Z2147" s="86">
        <v>3478629805</v>
      </c>
      <c r="AA2147" s="82">
        <v>99.419499999999999</v>
      </c>
      <c r="AB2147" s="86">
        <v>0.02</v>
      </c>
      <c r="AC2147" s="86">
        <v>3480410500</v>
      </c>
      <c r="AD2147" s="86">
        <v>3480410500</v>
      </c>
      <c r="AE2147" s="86">
        <v>34192305</v>
      </c>
      <c r="AF2147" s="86">
        <v>1780695</v>
      </c>
      <c r="AG2147" s="86">
        <v>1663270</v>
      </c>
      <c r="AH2147" s="86">
        <v>117425</v>
      </c>
      <c r="AI2147" s="86"/>
      <c r="AJ2147" s="86">
        <v>110407959898.56</v>
      </c>
      <c r="AK2147" s="82">
        <v>3.1522999999999999</v>
      </c>
      <c r="AL2147" s="82" t="s">
        <v>21695</v>
      </c>
      <c r="AM2147" s="82" t="s">
        <v>8216</v>
      </c>
      <c r="AN2147" s="82">
        <v>73639</v>
      </c>
      <c r="AO2147" s="82" t="s">
        <v>8226</v>
      </c>
      <c r="AP2147" s="82"/>
      <c r="AQ2147" s="83"/>
      <c r="AR2147" s="83"/>
      <c r="AS2147" s="82">
        <v>36</v>
      </c>
      <c r="AT2147" s="82"/>
      <c r="AU2147" s="83">
        <v>45777</v>
      </c>
      <c r="AV2147" s="82" t="s">
        <v>8218</v>
      </c>
      <c r="AW2147" s="82">
        <v>100</v>
      </c>
      <c r="AX2147" s="83"/>
      <c r="AY2147" s="82" t="s">
        <v>4963</v>
      </c>
      <c r="AZ2147" s="82">
        <v>1</v>
      </c>
      <c r="BA2147" s="82" t="s">
        <v>8232</v>
      </c>
      <c r="BB2147" s="82" t="s">
        <v>8232</v>
      </c>
      <c r="BC2147" s="87">
        <v>5.8599999999999999E-2</v>
      </c>
      <c r="BD2147" s="87">
        <v>5.8799999999999998E-2</v>
      </c>
      <c r="BE2147" s="87">
        <v>99.441199999999995</v>
      </c>
      <c r="BF2147" s="87">
        <v>99.439300000000003</v>
      </c>
      <c r="BG2147" s="82" t="s">
        <v>8221</v>
      </c>
      <c r="BH2147" s="82" t="s">
        <v>9011</v>
      </c>
      <c r="BI2147" s="82"/>
      <c r="BJ2147" s="82"/>
      <c r="BK2147" s="82"/>
      <c r="BL2147" s="86">
        <v>3480410500</v>
      </c>
      <c r="BM2147" s="82">
        <v>3.1522999999999999</v>
      </c>
      <c r="BN2147" s="82" t="s">
        <v>8226</v>
      </c>
      <c r="BO2147" s="82"/>
      <c r="BP2147" s="88"/>
      <c r="BQ2147" s="88"/>
      <c r="BR2147" s="88"/>
      <c r="BS2147" s="82"/>
      <c r="BT2147" s="85"/>
    </row>
    <row r="2148" spans="1:72" hidden="1">
      <c r="A2148" s="82" t="s">
        <v>9009</v>
      </c>
      <c r="B2148" s="82" t="s">
        <v>9010</v>
      </c>
      <c r="C2148" s="82" t="s">
        <v>21359</v>
      </c>
      <c r="D2148" s="82" t="s">
        <v>21360</v>
      </c>
      <c r="E2148" s="82" t="s">
        <v>8226</v>
      </c>
      <c r="F2148" s="82" t="s">
        <v>8360</v>
      </c>
      <c r="G2148" s="83">
        <v>45785</v>
      </c>
      <c r="H2148" s="84">
        <v>40000000</v>
      </c>
      <c r="I2148" s="85">
        <v>5.8389999999999997E-2</v>
      </c>
      <c r="J2148" s="82">
        <v>99.888199999999998</v>
      </c>
      <c r="K2148" s="86">
        <v>0</v>
      </c>
      <c r="L2148" s="82" t="s">
        <v>8228</v>
      </c>
      <c r="M2148" s="82" t="s">
        <v>8229</v>
      </c>
      <c r="N2148" s="82" t="s">
        <v>8228</v>
      </c>
      <c r="O2148" s="82" t="s">
        <v>8229</v>
      </c>
      <c r="P2148" s="82" t="s">
        <v>8226</v>
      </c>
      <c r="Q2148" s="86">
        <v>4000000000</v>
      </c>
      <c r="R2148" s="82">
        <v>0.02</v>
      </c>
      <c r="S2148" s="86">
        <v>4000000000</v>
      </c>
      <c r="T2148" s="83">
        <v>45777</v>
      </c>
      <c r="U2148" s="82">
        <v>201</v>
      </c>
      <c r="V2148" s="82">
        <v>180203</v>
      </c>
      <c r="W2148" s="82" t="s">
        <v>4961</v>
      </c>
      <c r="X2148" s="82">
        <v>98.415000000000006</v>
      </c>
      <c r="Y2148" s="86">
        <v>3936598000</v>
      </c>
      <c r="Z2148" s="86">
        <v>3995122920</v>
      </c>
      <c r="AA2148" s="82">
        <v>99.870599999999996</v>
      </c>
      <c r="AB2148" s="86">
        <v>0.02</v>
      </c>
      <c r="AC2148" s="86">
        <v>3995528000</v>
      </c>
      <c r="AD2148" s="86">
        <v>3995528000</v>
      </c>
      <c r="AE2148" s="86">
        <v>58524920</v>
      </c>
      <c r="AF2148" s="86">
        <v>405080</v>
      </c>
      <c r="AG2148" s="86">
        <v>397800</v>
      </c>
      <c r="AH2148" s="86">
        <v>7280</v>
      </c>
      <c r="AI2148" s="86"/>
      <c r="AJ2148" s="86">
        <v>110407959898.56</v>
      </c>
      <c r="AK2148" s="82">
        <v>3.6189</v>
      </c>
      <c r="AL2148" s="82" t="s">
        <v>21361</v>
      </c>
      <c r="AM2148" s="82" t="s">
        <v>8216</v>
      </c>
      <c r="AN2148" s="82">
        <v>73639</v>
      </c>
      <c r="AO2148" s="82" t="s">
        <v>8226</v>
      </c>
      <c r="AP2148" s="82"/>
      <c r="AQ2148" s="83"/>
      <c r="AR2148" s="83"/>
      <c r="AS2148" s="82">
        <v>8</v>
      </c>
      <c r="AT2148" s="82"/>
      <c r="AU2148" s="83">
        <v>45777</v>
      </c>
      <c r="AV2148" s="82" t="s">
        <v>8218</v>
      </c>
      <c r="AW2148" s="82">
        <v>100</v>
      </c>
      <c r="AX2148" s="83"/>
      <c r="AY2148" s="82" t="s">
        <v>4963</v>
      </c>
      <c r="AZ2148" s="82">
        <v>1</v>
      </c>
      <c r="BA2148" s="82" t="s">
        <v>8232</v>
      </c>
      <c r="BB2148" s="82" t="s">
        <v>8232</v>
      </c>
      <c r="BC2148" s="87">
        <v>5.8999999999999997E-2</v>
      </c>
      <c r="BD2148" s="87">
        <v>5.7779999999999998E-2</v>
      </c>
      <c r="BE2148" s="87">
        <v>99.887</v>
      </c>
      <c r="BF2148" s="87">
        <v>99.889300000000006</v>
      </c>
      <c r="BG2148" s="82" t="s">
        <v>8221</v>
      </c>
      <c r="BH2148" s="82" t="s">
        <v>9011</v>
      </c>
      <c r="BI2148" s="82"/>
      <c r="BJ2148" s="82"/>
      <c r="BK2148" s="82"/>
      <c r="BL2148" s="86">
        <v>3995528000</v>
      </c>
      <c r="BM2148" s="82">
        <v>3.6189</v>
      </c>
      <c r="BN2148" s="82" t="s">
        <v>8226</v>
      </c>
      <c r="BO2148" s="82"/>
      <c r="BP2148" s="88"/>
      <c r="BQ2148" s="88"/>
      <c r="BR2148" s="88"/>
      <c r="BS2148" s="82"/>
      <c r="BT2148" s="85"/>
    </row>
    <row r="2149" spans="1:72" hidden="1">
      <c r="A2149" s="82" t="s">
        <v>9009</v>
      </c>
      <c r="B2149" s="82" t="s">
        <v>9010</v>
      </c>
      <c r="C2149" s="82" t="s">
        <v>21696</v>
      </c>
      <c r="D2149" s="82" t="s">
        <v>21697</v>
      </c>
      <c r="E2149" s="82" t="s">
        <v>8226</v>
      </c>
      <c r="F2149" s="82" t="s">
        <v>8360</v>
      </c>
      <c r="G2149" s="83">
        <v>45820</v>
      </c>
      <c r="H2149" s="84">
        <v>25000000</v>
      </c>
      <c r="I2149" s="85">
        <v>5.8599999999999999E-2</v>
      </c>
      <c r="J2149" s="82">
        <v>99.330200000000005</v>
      </c>
      <c r="K2149" s="86">
        <v>0</v>
      </c>
      <c r="L2149" s="82" t="s">
        <v>8228</v>
      </c>
      <c r="M2149" s="82" t="s">
        <v>8229</v>
      </c>
      <c r="N2149" s="82" t="s">
        <v>8228</v>
      </c>
      <c r="O2149" s="82" t="s">
        <v>8229</v>
      </c>
      <c r="P2149" s="82" t="s">
        <v>8226</v>
      </c>
      <c r="Q2149" s="86">
        <v>2500000000</v>
      </c>
      <c r="R2149" s="82">
        <v>0.12</v>
      </c>
      <c r="S2149" s="86">
        <v>2500000000</v>
      </c>
      <c r="T2149" s="83">
        <v>45777</v>
      </c>
      <c r="U2149" s="82">
        <v>201</v>
      </c>
      <c r="V2149" s="82">
        <v>181533</v>
      </c>
      <c r="W2149" s="82" t="s">
        <v>4961</v>
      </c>
      <c r="X2149" s="82">
        <v>98.408299999999997</v>
      </c>
      <c r="Y2149" s="86">
        <v>2460207500</v>
      </c>
      <c r="Z2149" s="86">
        <v>2481634225</v>
      </c>
      <c r="AA2149" s="82">
        <v>99.309700000000007</v>
      </c>
      <c r="AB2149" s="86">
        <v>0.02</v>
      </c>
      <c r="AC2149" s="86">
        <v>2483255000</v>
      </c>
      <c r="AD2149" s="86">
        <v>2483255000</v>
      </c>
      <c r="AE2149" s="86">
        <v>21426725</v>
      </c>
      <c r="AF2149" s="86">
        <v>1620775</v>
      </c>
      <c r="AG2149" s="86">
        <v>1545550</v>
      </c>
      <c r="AH2149" s="86">
        <v>75225</v>
      </c>
      <c r="AI2149" s="86"/>
      <c r="AJ2149" s="86">
        <v>110407959898.56</v>
      </c>
      <c r="AK2149" s="82">
        <v>2.2492000000000001</v>
      </c>
      <c r="AL2149" s="82" t="s">
        <v>21698</v>
      </c>
      <c r="AM2149" s="82" t="s">
        <v>8216</v>
      </c>
      <c r="AN2149" s="82">
        <v>73639</v>
      </c>
      <c r="AO2149" s="82" t="s">
        <v>8226</v>
      </c>
      <c r="AP2149" s="82"/>
      <c r="AQ2149" s="83"/>
      <c r="AR2149" s="83"/>
      <c r="AS2149" s="82">
        <v>43</v>
      </c>
      <c r="AT2149" s="82"/>
      <c r="AU2149" s="83">
        <v>45777</v>
      </c>
      <c r="AV2149" s="82" t="s">
        <v>8218</v>
      </c>
      <c r="AW2149" s="82">
        <v>100</v>
      </c>
      <c r="AX2149" s="83"/>
      <c r="AY2149" s="82" t="s">
        <v>4963</v>
      </c>
      <c r="AZ2149" s="82">
        <v>1</v>
      </c>
      <c r="BA2149" s="82" t="s">
        <v>8232</v>
      </c>
      <c r="BB2149" s="82" t="s">
        <v>8232</v>
      </c>
      <c r="BC2149" s="87">
        <v>5.8599999999999999E-2</v>
      </c>
      <c r="BD2149" s="87">
        <v>5.8599999999999999E-2</v>
      </c>
      <c r="BE2149" s="87">
        <v>99.330200000000005</v>
      </c>
      <c r="BF2149" s="87">
        <v>99.330200000000005</v>
      </c>
      <c r="BG2149" s="82" t="s">
        <v>8221</v>
      </c>
      <c r="BH2149" s="82" t="s">
        <v>9011</v>
      </c>
      <c r="BI2149" s="82"/>
      <c r="BJ2149" s="82"/>
      <c r="BK2149" s="82"/>
      <c r="BL2149" s="86">
        <v>2483255000</v>
      </c>
      <c r="BM2149" s="82">
        <v>2.2492000000000001</v>
      </c>
      <c r="BN2149" s="82" t="s">
        <v>8226</v>
      </c>
      <c r="BO2149" s="82"/>
      <c r="BP2149" s="88"/>
      <c r="BQ2149" s="88"/>
      <c r="BR2149" s="88"/>
      <c r="BS2149" s="82"/>
      <c r="BT2149" s="85"/>
    </row>
    <row r="2150" spans="1:72" hidden="1">
      <c r="A2150" s="82" t="s">
        <v>9009</v>
      </c>
      <c r="B2150" s="82" t="s">
        <v>9010</v>
      </c>
      <c r="C2150" s="82" t="s">
        <v>21362</v>
      </c>
      <c r="D2150" s="82" t="s">
        <v>21363</v>
      </c>
      <c r="E2150" s="82" t="s">
        <v>8226</v>
      </c>
      <c r="F2150" s="82" t="s">
        <v>8360</v>
      </c>
      <c r="G2150" s="83">
        <v>45792</v>
      </c>
      <c r="H2150" s="84">
        <v>15000000</v>
      </c>
      <c r="I2150" s="85">
        <v>5.8999999999999997E-2</v>
      </c>
      <c r="J2150" s="82">
        <v>99.774199999999993</v>
      </c>
      <c r="K2150" s="86">
        <v>0</v>
      </c>
      <c r="L2150" s="82" t="s">
        <v>8228</v>
      </c>
      <c r="M2150" s="82" t="s">
        <v>8229</v>
      </c>
      <c r="N2150" s="82" t="s">
        <v>8228</v>
      </c>
      <c r="O2150" s="82" t="s">
        <v>8229</v>
      </c>
      <c r="P2150" s="82" t="s">
        <v>8226</v>
      </c>
      <c r="Q2150" s="86">
        <v>1500000000</v>
      </c>
      <c r="R2150" s="82">
        <v>0.04</v>
      </c>
      <c r="S2150" s="86">
        <v>1500000000</v>
      </c>
      <c r="T2150" s="83">
        <v>45777</v>
      </c>
      <c r="U2150" s="82">
        <v>201</v>
      </c>
      <c r="V2150" s="82">
        <v>180421</v>
      </c>
      <c r="W2150" s="82" t="s">
        <v>4961</v>
      </c>
      <c r="X2150" s="82">
        <v>98.421000000000006</v>
      </c>
      <c r="Y2150" s="86">
        <v>1476315000</v>
      </c>
      <c r="Z2150" s="86">
        <v>1496356155</v>
      </c>
      <c r="AA2150" s="82">
        <v>99.759100000000004</v>
      </c>
      <c r="AB2150" s="86">
        <v>0.02</v>
      </c>
      <c r="AC2150" s="86">
        <v>1496613000</v>
      </c>
      <c r="AD2150" s="86">
        <v>1496613000</v>
      </c>
      <c r="AE2150" s="86">
        <v>20041155</v>
      </c>
      <c r="AF2150" s="86">
        <v>256845</v>
      </c>
      <c r="AG2150" s="86">
        <v>290625</v>
      </c>
      <c r="AH2150" s="86">
        <v>-33780</v>
      </c>
      <c r="AI2150" s="86"/>
      <c r="AJ2150" s="86">
        <v>110407959898.56</v>
      </c>
      <c r="AK2150" s="82">
        <v>1.3554999999999999</v>
      </c>
      <c r="AL2150" s="82" t="s">
        <v>21364</v>
      </c>
      <c r="AM2150" s="82" t="s">
        <v>8216</v>
      </c>
      <c r="AN2150" s="82">
        <v>73639</v>
      </c>
      <c r="AO2150" s="82" t="s">
        <v>8226</v>
      </c>
      <c r="AP2150" s="82"/>
      <c r="AQ2150" s="83"/>
      <c r="AR2150" s="83"/>
      <c r="AS2150" s="82">
        <v>15</v>
      </c>
      <c r="AT2150" s="82"/>
      <c r="AU2150" s="83">
        <v>45777</v>
      </c>
      <c r="AV2150" s="82" t="s">
        <v>8218</v>
      </c>
      <c r="AW2150" s="82">
        <v>100</v>
      </c>
      <c r="AX2150" s="83"/>
      <c r="AY2150" s="82" t="s">
        <v>4963</v>
      </c>
      <c r="AZ2150" s="82">
        <v>1</v>
      </c>
      <c r="BA2150" s="82" t="s">
        <v>8232</v>
      </c>
      <c r="BB2150" s="82" t="s">
        <v>8232</v>
      </c>
      <c r="BC2150" s="87">
        <v>5.8999999999999997E-2</v>
      </c>
      <c r="BD2150" s="87">
        <v>5.8999999999999997E-2</v>
      </c>
      <c r="BE2150" s="87">
        <v>99.774199999999993</v>
      </c>
      <c r="BF2150" s="87">
        <v>99.774199999999993</v>
      </c>
      <c r="BG2150" s="82" t="s">
        <v>8221</v>
      </c>
      <c r="BH2150" s="82" t="s">
        <v>9011</v>
      </c>
      <c r="BI2150" s="82"/>
      <c r="BJ2150" s="82"/>
      <c r="BK2150" s="82"/>
      <c r="BL2150" s="86">
        <v>1496613000</v>
      </c>
      <c r="BM2150" s="82">
        <v>1.3554999999999999</v>
      </c>
      <c r="BN2150" s="82" t="s">
        <v>8226</v>
      </c>
      <c r="BO2150" s="82"/>
      <c r="BP2150" s="88"/>
      <c r="BQ2150" s="88"/>
      <c r="BR2150" s="88"/>
      <c r="BS2150" s="82"/>
      <c r="BT2150" s="85"/>
    </row>
    <row r="2151" spans="1:72" hidden="1">
      <c r="A2151" s="82" t="s">
        <v>9009</v>
      </c>
      <c r="B2151" s="82" t="s">
        <v>9010</v>
      </c>
      <c r="C2151" s="82" t="s">
        <v>22176</v>
      </c>
      <c r="D2151" s="82" t="s">
        <v>22177</v>
      </c>
      <c r="E2151" s="82" t="s">
        <v>8226</v>
      </c>
      <c r="F2151" s="82" t="s">
        <v>8360</v>
      </c>
      <c r="G2151" s="83">
        <v>45855</v>
      </c>
      <c r="H2151" s="84">
        <v>15000000</v>
      </c>
      <c r="I2151" s="85">
        <v>5.9089999999999997E-2</v>
      </c>
      <c r="J2151" s="82">
        <v>98.768900000000002</v>
      </c>
      <c r="K2151" s="86">
        <v>0</v>
      </c>
      <c r="L2151" s="82" t="s">
        <v>8228</v>
      </c>
      <c r="M2151" s="82" t="s">
        <v>8229</v>
      </c>
      <c r="N2151" s="82" t="s">
        <v>8228</v>
      </c>
      <c r="O2151" s="82" t="s">
        <v>8229</v>
      </c>
      <c r="P2151" s="82" t="s">
        <v>8226</v>
      </c>
      <c r="Q2151" s="86">
        <v>1500000000</v>
      </c>
      <c r="R2151" s="82">
        <v>0.21</v>
      </c>
      <c r="S2151" s="86">
        <v>1500000000</v>
      </c>
      <c r="T2151" s="83">
        <v>45777</v>
      </c>
      <c r="U2151" s="82">
        <v>201</v>
      </c>
      <c r="V2151" s="82">
        <v>182877</v>
      </c>
      <c r="W2151" s="82" t="s">
        <v>4961</v>
      </c>
      <c r="X2151" s="82">
        <v>98.543099999999995</v>
      </c>
      <c r="Y2151" s="86">
        <v>1478146500</v>
      </c>
      <c r="Z2151" s="86">
        <v>1481508570</v>
      </c>
      <c r="AA2151" s="82">
        <v>98.759900000000002</v>
      </c>
      <c r="AB2151" s="86">
        <v>0.01</v>
      </c>
      <c r="AC2151" s="86">
        <v>1481533500</v>
      </c>
      <c r="AD2151" s="86">
        <v>1481533500</v>
      </c>
      <c r="AE2151" s="86">
        <v>3362070</v>
      </c>
      <c r="AF2151" s="86">
        <v>24930</v>
      </c>
      <c r="AG2151" s="86">
        <v>130065</v>
      </c>
      <c r="AH2151" s="86">
        <v>-105135</v>
      </c>
      <c r="AI2151" s="86"/>
      <c r="AJ2151" s="86">
        <v>110407959898.56</v>
      </c>
      <c r="AK2151" s="82">
        <v>1.3419000000000001</v>
      </c>
      <c r="AL2151" s="82" t="s">
        <v>22178</v>
      </c>
      <c r="AM2151" s="82" t="s">
        <v>8216</v>
      </c>
      <c r="AN2151" s="82">
        <v>73639</v>
      </c>
      <c r="AO2151" s="82" t="s">
        <v>8226</v>
      </c>
      <c r="AP2151" s="82"/>
      <c r="AQ2151" s="83"/>
      <c r="AR2151" s="83"/>
      <c r="AS2151" s="82">
        <v>78</v>
      </c>
      <c r="AT2151" s="82"/>
      <c r="AU2151" s="83">
        <v>45777</v>
      </c>
      <c r="AV2151" s="82" t="s">
        <v>8218</v>
      </c>
      <c r="AW2151" s="82">
        <v>100</v>
      </c>
      <c r="AX2151" s="83"/>
      <c r="AY2151" s="82" t="s">
        <v>4963</v>
      </c>
      <c r="AZ2151" s="82">
        <v>1</v>
      </c>
      <c r="BA2151" s="82" t="s">
        <v>8232</v>
      </c>
      <c r="BB2151" s="82" t="s">
        <v>8232</v>
      </c>
      <c r="BC2151" s="87">
        <v>5.901E-2</v>
      </c>
      <c r="BD2151" s="87">
        <v>5.9159999999999997E-2</v>
      </c>
      <c r="BE2151" s="87">
        <v>98.770399999999995</v>
      </c>
      <c r="BF2151" s="87">
        <v>98.767300000000006</v>
      </c>
      <c r="BG2151" s="82" t="s">
        <v>8221</v>
      </c>
      <c r="BH2151" s="82" t="s">
        <v>9011</v>
      </c>
      <c r="BI2151" s="82"/>
      <c r="BJ2151" s="82"/>
      <c r="BK2151" s="82"/>
      <c r="BL2151" s="86">
        <v>1481533500</v>
      </c>
      <c r="BM2151" s="82">
        <v>1.3419000000000001</v>
      </c>
      <c r="BN2151" s="82" t="s">
        <v>8226</v>
      </c>
      <c r="BO2151" s="82"/>
      <c r="BP2151" s="88"/>
      <c r="BQ2151" s="88"/>
      <c r="BR2151" s="88"/>
      <c r="BS2151" s="82"/>
      <c r="BT2151" s="85"/>
    </row>
    <row r="2152" spans="1:72" hidden="1">
      <c r="A2152" s="82" t="s">
        <v>9009</v>
      </c>
      <c r="B2152" s="82" t="s">
        <v>9010</v>
      </c>
      <c r="C2152" s="82" t="s">
        <v>21699</v>
      </c>
      <c r="D2152" s="82" t="s">
        <v>21700</v>
      </c>
      <c r="E2152" s="82" t="s">
        <v>8226</v>
      </c>
      <c r="F2152" s="82" t="s">
        <v>8360</v>
      </c>
      <c r="G2152" s="83">
        <v>45827</v>
      </c>
      <c r="H2152" s="84">
        <v>20000000</v>
      </c>
      <c r="I2152" s="85">
        <v>5.8720000000000001E-2</v>
      </c>
      <c r="J2152" s="82">
        <v>99.2179</v>
      </c>
      <c r="K2152" s="86">
        <v>0</v>
      </c>
      <c r="L2152" s="82" t="s">
        <v>8228</v>
      </c>
      <c r="M2152" s="82" t="s">
        <v>8229</v>
      </c>
      <c r="N2152" s="82" t="s">
        <v>8228</v>
      </c>
      <c r="O2152" s="82" t="s">
        <v>8229</v>
      </c>
      <c r="P2152" s="82" t="s">
        <v>8226</v>
      </c>
      <c r="Q2152" s="86">
        <v>2000000000</v>
      </c>
      <c r="R2152" s="82">
        <v>0.14000000000000001</v>
      </c>
      <c r="S2152" s="86">
        <v>2000000000</v>
      </c>
      <c r="T2152" s="83">
        <v>45777</v>
      </c>
      <c r="U2152" s="82">
        <v>201</v>
      </c>
      <c r="V2152" s="82">
        <v>181797</v>
      </c>
      <c r="W2152" s="82" t="s">
        <v>4961</v>
      </c>
      <c r="X2152" s="82">
        <v>98.408299999999997</v>
      </c>
      <c r="Y2152" s="86">
        <v>1968166000</v>
      </c>
      <c r="Z2152" s="86">
        <v>1982858620</v>
      </c>
      <c r="AA2152" s="82">
        <v>99.202799999999996</v>
      </c>
      <c r="AB2152" s="86">
        <v>0.02</v>
      </c>
      <c r="AC2152" s="86">
        <v>1984358000</v>
      </c>
      <c r="AD2152" s="86">
        <v>1984358000</v>
      </c>
      <c r="AE2152" s="86">
        <v>14692620</v>
      </c>
      <c r="AF2152" s="86">
        <v>1499380</v>
      </c>
      <c r="AG2152" s="86">
        <v>1547200</v>
      </c>
      <c r="AH2152" s="86">
        <v>-47820</v>
      </c>
      <c r="AI2152" s="86"/>
      <c r="AJ2152" s="86">
        <v>110407959898.56</v>
      </c>
      <c r="AK2152" s="82">
        <v>1.7972999999999999</v>
      </c>
      <c r="AL2152" s="82" t="s">
        <v>21701</v>
      </c>
      <c r="AM2152" s="82" t="s">
        <v>8216</v>
      </c>
      <c r="AN2152" s="82">
        <v>73639</v>
      </c>
      <c r="AO2152" s="82" t="s">
        <v>8226</v>
      </c>
      <c r="AP2152" s="82"/>
      <c r="AQ2152" s="83"/>
      <c r="AR2152" s="83"/>
      <c r="AS2152" s="82">
        <v>50</v>
      </c>
      <c r="AT2152" s="82"/>
      <c r="AU2152" s="83">
        <v>45777</v>
      </c>
      <c r="AV2152" s="82" t="s">
        <v>8218</v>
      </c>
      <c r="AW2152" s="82">
        <v>100</v>
      </c>
      <c r="AX2152" s="83"/>
      <c r="AY2152" s="82" t="s">
        <v>4963</v>
      </c>
      <c r="AZ2152" s="82">
        <v>1</v>
      </c>
      <c r="BA2152" s="82" t="s">
        <v>8232</v>
      </c>
      <c r="BB2152" s="82" t="s">
        <v>8232</v>
      </c>
      <c r="BC2152" s="87">
        <v>5.8729999999999997E-2</v>
      </c>
      <c r="BD2152" s="87">
        <v>5.8700000000000002E-2</v>
      </c>
      <c r="BE2152" s="87">
        <v>99.217699999999994</v>
      </c>
      <c r="BF2152" s="87">
        <v>99.218100000000007</v>
      </c>
      <c r="BG2152" s="82" t="s">
        <v>8221</v>
      </c>
      <c r="BH2152" s="82" t="s">
        <v>9011</v>
      </c>
      <c r="BI2152" s="82"/>
      <c r="BJ2152" s="82"/>
      <c r="BK2152" s="82"/>
      <c r="BL2152" s="86">
        <v>1984358000</v>
      </c>
      <c r="BM2152" s="82">
        <v>1.7972999999999999</v>
      </c>
      <c r="BN2152" s="82" t="s">
        <v>8226</v>
      </c>
      <c r="BO2152" s="82"/>
      <c r="BP2152" s="88"/>
      <c r="BQ2152" s="88"/>
      <c r="BR2152" s="88"/>
      <c r="BS2152" s="82"/>
      <c r="BT2152" s="85"/>
    </row>
    <row r="2153" spans="1:72" hidden="1">
      <c r="A2153" s="82" t="s">
        <v>9009</v>
      </c>
      <c r="B2153" s="82" t="s">
        <v>9010</v>
      </c>
      <c r="C2153" s="82" t="s">
        <v>22179</v>
      </c>
      <c r="D2153" s="82" t="s">
        <v>22180</v>
      </c>
      <c r="E2153" s="82" t="s">
        <v>8226</v>
      </c>
      <c r="F2153" s="82" t="s">
        <v>8360</v>
      </c>
      <c r="G2153" s="83">
        <v>45862</v>
      </c>
      <c r="H2153" s="84">
        <v>30000000</v>
      </c>
      <c r="I2153" s="85">
        <v>5.8999999999999997E-2</v>
      </c>
      <c r="J2153" s="82">
        <v>98.660399999999996</v>
      </c>
      <c r="K2153" s="86">
        <v>0</v>
      </c>
      <c r="L2153" s="82" t="s">
        <v>8228</v>
      </c>
      <c r="M2153" s="82" t="s">
        <v>8229</v>
      </c>
      <c r="N2153" s="82" t="s">
        <v>8228</v>
      </c>
      <c r="O2153" s="82" t="s">
        <v>8229</v>
      </c>
      <c r="P2153" s="82" t="s">
        <v>8226</v>
      </c>
      <c r="Q2153" s="86">
        <v>3000000000</v>
      </c>
      <c r="R2153" s="82">
        <v>0.23</v>
      </c>
      <c r="S2153" s="86">
        <v>3000000000</v>
      </c>
      <c r="T2153" s="83">
        <v>45777</v>
      </c>
      <c r="U2153" s="82">
        <v>201</v>
      </c>
      <c r="V2153" s="82">
        <v>183015</v>
      </c>
      <c r="W2153" s="82" t="s">
        <v>4961</v>
      </c>
      <c r="X2153" s="82">
        <v>98.551000000000002</v>
      </c>
      <c r="Y2153" s="86">
        <v>2956530000</v>
      </c>
      <c r="Z2153" s="86">
        <v>2959873860</v>
      </c>
      <c r="AA2153" s="82">
        <v>98.656000000000006</v>
      </c>
      <c r="AB2153" s="86">
        <v>0</v>
      </c>
      <c r="AC2153" s="86">
        <v>2959812000</v>
      </c>
      <c r="AD2153" s="86">
        <v>2959812000</v>
      </c>
      <c r="AE2153" s="86">
        <v>3343860</v>
      </c>
      <c r="AF2153" s="86">
        <v>-61860</v>
      </c>
      <c r="AG2153" s="86">
        <v>283860</v>
      </c>
      <c r="AH2153" s="86">
        <v>-345720</v>
      </c>
      <c r="AI2153" s="86"/>
      <c r="AJ2153" s="86">
        <v>110407959898.56</v>
      </c>
      <c r="AK2153" s="82">
        <v>2.6808000000000001</v>
      </c>
      <c r="AL2153" s="82" t="s">
        <v>22181</v>
      </c>
      <c r="AM2153" s="82" t="s">
        <v>8216</v>
      </c>
      <c r="AN2153" s="82">
        <v>73639</v>
      </c>
      <c r="AO2153" s="82" t="s">
        <v>8226</v>
      </c>
      <c r="AP2153" s="82"/>
      <c r="AQ2153" s="83"/>
      <c r="AR2153" s="83"/>
      <c r="AS2153" s="82">
        <v>85</v>
      </c>
      <c r="AT2153" s="82"/>
      <c r="AU2153" s="83">
        <v>45777</v>
      </c>
      <c r="AV2153" s="82" t="s">
        <v>8218</v>
      </c>
      <c r="AW2153" s="82">
        <v>100</v>
      </c>
      <c r="AX2153" s="83"/>
      <c r="AY2153" s="82" t="s">
        <v>4963</v>
      </c>
      <c r="AZ2153" s="82">
        <v>1</v>
      </c>
      <c r="BA2153" s="82" t="s">
        <v>8232</v>
      </c>
      <c r="BB2153" s="82" t="s">
        <v>8232</v>
      </c>
      <c r="BC2153" s="87">
        <v>5.8999999999999997E-2</v>
      </c>
      <c r="BD2153" s="87">
        <v>5.8999999999999997E-2</v>
      </c>
      <c r="BE2153" s="87">
        <v>98.660399999999996</v>
      </c>
      <c r="BF2153" s="87">
        <v>98.660399999999996</v>
      </c>
      <c r="BG2153" s="82" t="s">
        <v>8221</v>
      </c>
      <c r="BH2153" s="82" t="s">
        <v>9011</v>
      </c>
      <c r="BI2153" s="82"/>
      <c r="BJ2153" s="82"/>
      <c r="BK2153" s="82"/>
      <c r="BL2153" s="86">
        <v>2959812000</v>
      </c>
      <c r="BM2153" s="82">
        <v>2.6808000000000001</v>
      </c>
      <c r="BN2153" s="82" t="s">
        <v>8226</v>
      </c>
      <c r="BO2153" s="82"/>
      <c r="BP2153" s="88"/>
      <c r="BQ2153" s="88"/>
      <c r="BR2153" s="88"/>
      <c r="BS2153" s="82"/>
      <c r="BT2153" s="85"/>
    </row>
    <row r="2154" spans="1:72" hidden="1">
      <c r="A2154" s="82" t="s">
        <v>9009</v>
      </c>
      <c r="B2154" s="82" t="s">
        <v>9010</v>
      </c>
      <c r="C2154" s="82" t="s">
        <v>21365</v>
      </c>
      <c r="D2154" s="82" t="s">
        <v>21366</v>
      </c>
      <c r="E2154" s="82" t="s">
        <v>8226</v>
      </c>
      <c r="F2154" s="82" t="s">
        <v>8360</v>
      </c>
      <c r="G2154" s="83">
        <v>45807</v>
      </c>
      <c r="H2154" s="84">
        <v>20000000</v>
      </c>
      <c r="I2154" s="85">
        <v>5.8160000000000003E-2</v>
      </c>
      <c r="J2154" s="82">
        <v>99.540099999999995</v>
      </c>
      <c r="K2154" s="86">
        <v>0</v>
      </c>
      <c r="L2154" s="82" t="s">
        <v>8228</v>
      </c>
      <c r="M2154" s="82" t="s">
        <v>8229</v>
      </c>
      <c r="N2154" s="82" t="s">
        <v>8228</v>
      </c>
      <c r="O2154" s="82" t="s">
        <v>8229</v>
      </c>
      <c r="P2154" s="82" t="s">
        <v>8226</v>
      </c>
      <c r="Q2154" s="86">
        <v>2000000000</v>
      </c>
      <c r="R2154" s="82">
        <v>0.08</v>
      </c>
      <c r="S2154" s="86">
        <v>2000000000</v>
      </c>
      <c r="T2154" s="83">
        <v>45777</v>
      </c>
      <c r="U2154" s="82">
        <v>201</v>
      </c>
      <c r="V2154" s="82">
        <v>180989</v>
      </c>
      <c r="W2154" s="82" t="s">
        <v>4961</v>
      </c>
      <c r="X2154" s="82">
        <v>98.419799999999995</v>
      </c>
      <c r="Y2154" s="86">
        <v>1968396000</v>
      </c>
      <c r="Z2154" s="86">
        <v>1989928400</v>
      </c>
      <c r="AA2154" s="82">
        <v>99.521000000000001</v>
      </c>
      <c r="AB2154" s="86">
        <v>0.02</v>
      </c>
      <c r="AC2154" s="86">
        <v>1990802000</v>
      </c>
      <c r="AD2154" s="86">
        <v>1990802000</v>
      </c>
      <c r="AE2154" s="86">
        <v>21532400</v>
      </c>
      <c r="AF2154" s="86">
        <v>873600</v>
      </c>
      <c r="AG2154" s="86">
        <v>838900</v>
      </c>
      <c r="AH2154" s="86">
        <v>34700</v>
      </c>
      <c r="AI2154" s="86"/>
      <c r="AJ2154" s="86">
        <v>110407959898.56</v>
      </c>
      <c r="AK2154" s="82">
        <v>1.8030999999999999</v>
      </c>
      <c r="AL2154" s="82" t="s">
        <v>21367</v>
      </c>
      <c r="AM2154" s="82" t="s">
        <v>8216</v>
      </c>
      <c r="AN2154" s="82">
        <v>73639</v>
      </c>
      <c r="AO2154" s="82" t="s">
        <v>8226</v>
      </c>
      <c r="AP2154" s="82"/>
      <c r="AQ2154" s="83"/>
      <c r="AR2154" s="83"/>
      <c r="AS2154" s="82">
        <v>30</v>
      </c>
      <c r="AT2154" s="82"/>
      <c r="AU2154" s="83">
        <v>45777</v>
      </c>
      <c r="AV2154" s="82" t="s">
        <v>8218</v>
      </c>
      <c r="AW2154" s="82">
        <v>100</v>
      </c>
      <c r="AX2154" s="83"/>
      <c r="AY2154" s="82" t="s">
        <v>4963</v>
      </c>
      <c r="AZ2154" s="82">
        <v>1</v>
      </c>
      <c r="BA2154" s="82" t="s">
        <v>8232</v>
      </c>
      <c r="BB2154" s="82" t="s">
        <v>8232</v>
      </c>
      <c r="BC2154" s="87">
        <v>5.8619999999999998E-2</v>
      </c>
      <c r="BD2154" s="87">
        <v>5.7700000000000001E-2</v>
      </c>
      <c r="BE2154" s="87">
        <v>99.5364</v>
      </c>
      <c r="BF2154" s="87">
        <v>99.543700000000001</v>
      </c>
      <c r="BG2154" s="82" t="s">
        <v>8221</v>
      </c>
      <c r="BH2154" s="82" t="s">
        <v>9011</v>
      </c>
      <c r="BI2154" s="82"/>
      <c r="BJ2154" s="82"/>
      <c r="BK2154" s="82"/>
      <c r="BL2154" s="86">
        <v>1990802000</v>
      </c>
      <c r="BM2154" s="82">
        <v>1.8030999999999999</v>
      </c>
      <c r="BN2154" s="82" t="s">
        <v>8226</v>
      </c>
      <c r="BO2154" s="82"/>
      <c r="BP2154" s="88"/>
      <c r="BQ2154" s="88"/>
      <c r="BR2154" s="88"/>
      <c r="BS2154" s="82"/>
      <c r="BT2154" s="85"/>
    </row>
    <row r="2155" spans="1:72" hidden="1">
      <c r="A2155" s="82" t="s">
        <v>9009</v>
      </c>
      <c r="B2155" s="82" t="s">
        <v>9010</v>
      </c>
      <c r="C2155" s="82" t="s">
        <v>21841</v>
      </c>
      <c r="D2155" s="82" t="s">
        <v>21842</v>
      </c>
      <c r="E2155" s="82" t="s">
        <v>4965</v>
      </c>
      <c r="F2155" s="82" t="s">
        <v>4966</v>
      </c>
      <c r="G2155" s="83">
        <v>45779</v>
      </c>
      <c r="H2155" s="84">
        <v>26242715.59</v>
      </c>
      <c r="I2155" s="85"/>
      <c r="J2155" s="82">
        <v>99.98357</v>
      </c>
      <c r="K2155" s="86">
        <v>0</v>
      </c>
      <c r="L2155" s="82"/>
      <c r="M2155" s="82"/>
      <c r="N2155" s="82"/>
      <c r="O2155" s="82"/>
      <c r="P2155" s="82" t="s">
        <v>4967</v>
      </c>
      <c r="Q2155" s="86">
        <v>2624271559</v>
      </c>
      <c r="R2155" s="82">
        <v>0.01</v>
      </c>
      <c r="S2155" s="86">
        <v>2624271559</v>
      </c>
      <c r="T2155" s="83">
        <v>45777</v>
      </c>
      <c r="U2155" s="82">
        <v>247</v>
      </c>
      <c r="V2155" s="82">
        <v>178347</v>
      </c>
      <c r="W2155" s="82" t="s">
        <v>4961</v>
      </c>
      <c r="X2155" s="82">
        <v>99.967100000000002</v>
      </c>
      <c r="Y2155" s="86">
        <v>2623409381</v>
      </c>
      <c r="Z2155" s="86">
        <v>2623840469.9099998</v>
      </c>
      <c r="AA2155" s="82"/>
      <c r="AB2155" s="86"/>
      <c r="AC2155" s="86">
        <v>2623840469.9099998</v>
      </c>
      <c r="AD2155" s="86">
        <v>2623840469.9099998</v>
      </c>
      <c r="AE2155" s="86">
        <v>431088.91</v>
      </c>
      <c r="AF2155" s="86">
        <v>0</v>
      </c>
      <c r="AG2155" s="86"/>
      <c r="AH2155" s="86">
        <v>0</v>
      </c>
      <c r="AI2155" s="86"/>
      <c r="AJ2155" s="86">
        <v>110407959898.56</v>
      </c>
      <c r="AK2155" s="82">
        <v>2.3765000000000001</v>
      </c>
      <c r="AL2155" s="82" t="s">
        <v>21843</v>
      </c>
      <c r="AM2155" s="82" t="s">
        <v>4968</v>
      </c>
      <c r="AN2155" s="82">
        <v>73640</v>
      </c>
      <c r="AO2155" s="82" t="s">
        <v>4967</v>
      </c>
      <c r="AP2155" s="82"/>
      <c r="AQ2155" s="83"/>
      <c r="AR2155" s="83"/>
      <c r="AS2155" s="82">
        <v>2</v>
      </c>
      <c r="AT2155" s="82"/>
      <c r="AU2155" s="83">
        <v>45777</v>
      </c>
      <c r="AV2155" s="82" t="s">
        <v>4968</v>
      </c>
      <c r="AW2155" s="82">
        <v>100</v>
      </c>
      <c r="AX2155" s="83"/>
      <c r="AY2155" s="82" t="s">
        <v>4969</v>
      </c>
      <c r="AZ2155" s="82">
        <v>1</v>
      </c>
      <c r="BA2155" s="82"/>
      <c r="BB2155" s="82"/>
      <c r="BC2155" s="87"/>
      <c r="BD2155" s="87"/>
      <c r="BE2155" s="87"/>
      <c r="BF2155" s="87"/>
      <c r="BG2155" s="82" t="s">
        <v>8221</v>
      </c>
      <c r="BH2155" s="82" t="s">
        <v>9011</v>
      </c>
      <c r="BI2155" s="82"/>
      <c r="BJ2155" s="82"/>
      <c r="BK2155" s="82"/>
      <c r="BL2155" s="86">
        <v>2623840469.9099998</v>
      </c>
      <c r="BM2155" s="82">
        <v>2.3765000000000001</v>
      </c>
      <c r="BN2155" s="82" t="s">
        <v>4967</v>
      </c>
      <c r="BO2155" s="82"/>
      <c r="BP2155" s="88"/>
      <c r="BQ2155" s="88"/>
      <c r="BR2155" s="88"/>
      <c r="BS2155" s="82"/>
      <c r="BT2155" s="85"/>
    </row>
    <row r="2156" spans="1:72" hidden="1">
      <c r="A2156" s="82" t="s">
        <v>9009</v>
      </c>
      <c r="B2156" s="82" t="s">
        <v>9010</v>
      </c>
      <c r="C2156" s="82" t="s">
        <v>8254</v>
      </c>
      <c r="D2156" s="82" t="s">
        <v>8255</v>
      </c>
      <c r="E2156" s="82" t="s">
        <v>8256</v>
      </c>
      <c r="F2156" s="82" t="s">
        <v>8257</v>
      </c>
      <c r="G2156" s="83"/>
      <c r="H2156" s="84">
        <v>25450.401000000002</v>
      </c>
      <c r="I2156" s="85"/>
      <c r="J2156" s="82">
        <v>11118.1224</v>
      </c>
      <c r="K2156" s="86">
        <v>0</v>
      </c>
      <c r="L2156" s="82"/>
      <c r="M2156" s="82"/>
      <c r="N2156" s="82"/>
      <c r="O2156" s="82"/>
      <c r="P2156" s="82" t="s">
        <v>8258</v>
      </c>
      <c r="Q2156" s="86"/>
      <c r="R2156" s="82">
        <v>0</v>
      </c>
      <c r="S2156" s="86">
        <v>254504010</v>
      </c>
      <c r="T2156" s="83">
        <v>45777</v>
      </c>
      <c r="U2156" s="82">
        <v>620</v>
      </c>
      <c r="V2156" s="82">
        <v>162785</v>
      </c>
      <c r="W2156" s="82" t="s">
        <v>4961</v>
      </c>
      <c r="X2156" s="82">
        <v>10043.1901</v>
      </c>
      <c r="Y2156" s="86">
        <v>255603215.38</v>
      </c>
      <c r="Z2156" s="86"/>
      <c r="AA2156" s="82">
        <v>11115.9584</v>
      </c>
      <c r="AB2156" s="86">
        <v>0.02</v>
      </c>
      <c r="AC2156" s="86">
        <v>282960673.44999999</v>
      </c>
      <c r="AD2156" s="86">
        <v>282960673.44999999</v>
      </c>
      <c r="AE2156" s="86">
        <v>0</v>
      </c>
      <c r="AF2156" s="86">
        <v>27357458.07</v>
      </c>
      <c r="AG2156" s="86">
        <v>27302383.399999999</v>
      </c>
      <c r="AH2156" s="86">
        <v>55074.67</v>
      </c>
      <c r="AI2156" s="86"/>
      <c r="AJ2156" s="86">
        <v>110407959898.56</v>
      </c>
      <c r="AK2156" s="82">
        <v>0.25629999999999997</v>
      </c>
      <c r="AL2156" s="82" t="s">
        <v>8259</v>
      </c>
      <c r="AM2156" s="82" t="s">
        <v>4968</v>
      </c>
      <c r="AN2156" s="82">
        <v>797694</v>
      </c>
      <c r="AO2156" s="82" t="s">
        <v>8258</v>
      </c>
      <c r="AP2156" s="82"/>
      <c r="AQ2156" s="83"/>
      <c r="AR2156" s="83"/>
      <c r="AS2156" s="82">
        <v>0</v>
      </c>
      <c r="AT2156" s="82"/>
      <c r="AU2156" s="83">
        <v>45777</v>
      </c>
      <c r="AV2156" s="82" t="s">
        <v>4968</v>
      </c>
      <c r="AW2156" s="82">
        <v>10000</v>
      </c>
      <c r="AX2156" s="83"/>
      <c r="AY2156" s="82" t="s">
        <v>4969</v>
      </c>
      <c r="AZ2156" s="82">
        <v>1</v>
      </c>
      <c r="BA2156" s="82"/>
      <c r="BB2156" s="82"/>
      <c r="BC2156" s="87"/>
      <c r="BD2156" s="87"/>
      <c r="BE2156" s="87"/>
      <c r="BF2156" s="87"/>
      <c r="BG2156" s="82" t="s">
        <v>8221</v>
      </c>
      <c r="BH2156" s="82" t="s">
        <v>9011</v>
      </c>
      <c r="BI2156" s="82"/>
      <c r="BJ2156" s="82"/>
      <c r="BK2156" s="82"/>
      <c r="BL2156" s="86">
        <v>282960673.44999999</v>
      </c>
      <c r="BM2156" s="82">
        <v>0.25629999999999997</v>
      </c>
      <c r="BN2156" s="82" t="s">
        <v>8258</v>
      </c>
      <c r="BO2156" s="82"/>
      <c r="BP2156" s="88"/>
      <c r="BQ2156" s="88"/>
      <c r="BR2156" s="88"/>
      <c r="BS2156" s="82"/>
      <c r="BT2156" s="85"/>
    </row>
    <row r="2157" spans="1:72" hidden="1">
      <c r="A2157" s="82" t="s">
        <v>9009</v>
      </c>
      <c r="B2157" s="82" t="s">
        <v>9010</v>
      </c>
      <c r="C2157" s="82"/>
      <c r="D2157" s="82"/>
      <c r="E2157" s="82"/>
      <c r="F2157" s="82" t="s">
        <v>4970</v>
      </c>
      <c r="G2157" s="83"/>
      <c r="H2157" s="84"/>
      <c r="I2157" s="85"/>
      <c r="J2157" s="82"/>
      <c r="K2157" s="86"/>
      <c r="L2157" s="82"/>
      <c r="M2157" s="82"/>
      <c r="N2157" s="82"/>
      <c r="O2157" s="82"/>
      <c r="P2157" s="82" t="s">
        <v>4971</v>
      </c>
      <c r="Q2157" s="86"/>
      <c r="R2157" s="82">
        <v>0</v>
      </c>
      <c r="S2157" s="86"/>
      <c r="T2157" s="83">
        <v>45777</v>
      </c>
      <c r="U2157" s="82"/>
      <c r="V2157" s="82"/>
      <c r="W2157" s="82"/>
      <c r="X2157" s="82"/>
      <c r="Y2157" s="86"/>
      <c r="Z2157" s="86"/>
      <c r="AA2157" s="82"/>
      <c r="AB2157" s="86"/>
      <c r="AC2157" s="86">
        <v>-5869360886.3000002</v>
      </c>
      <c r="AD2157" s="86">
        <v>-5869360886.3000002</v>
      </c>
      <c r="AE2157" s="86"/>
      <c r="AF2157" s="86"/>
      <c r="AG2157" s="86"/>
      <c r="AH2157" s="86">
        <v>0</v>
      </c>
      <c r="AI2157" s="86"/>
      <c r="AJ2157" s="86"/>
      <c r="AK2157" s="82">
        <v>-5.3159999999999998</v>
      </c>
      <c r="AL2157" s="82"/>
      <c r="AM2157" s="82"/>
      <c r="AN2157" s="82"/>
      <c r="AO2157" s="82" t="s">
        <v>4971</v>
      </c>
      <c r="AP2157" s="82"/>
      <c r="AQ2157" s="83"/>
      <c r="AR2157" s="83"/>
      <c r="AS2157" s="82"/>
      <c r="AT2157" s="82"/>
      <c r="AU2157" s="83"/>
      <c r="AV2157" s="82"/>
      <c r="AW2157" s="82"/>
      <c r="AX2157" s="83"/>
      <c r="AY2157" s="82" t="s">
        <v>4963</v>
      </c>
      <c r="AZ2157" s="82">
        <v>1</v>
      </c>
      <c r="BA2157" s="82"/>
      <c r="BB2157" s="82"/>
      <c r="BC2157" s="87"/>
      <c r="BD2157" s="87"/>
      <c r="BE2157" s="87"/>
      <c r="BF2157" s="87"/>
      <c r="BG2157" s="82" t="s">
        <v>8221</v>
      </c>
      <c r="BH2157" s="82" t="s">
        <v>9011</v>
      </c>
      <c r="BI2157" s="82"/>
      <c r="BJ2157" s="82"/>
      <c r="BK2157" s="82"/>
      <c r="BL2157" s="86">
        <v>-6208783895.29</v>
      </c>
      <c r="BM2157" s="82">
        <v>-5.6234999999999999</v>
      </c>
      <c r="BN2157" s="82" t="s">
        <v>4971</v>
      </c>
      <c r="BO2157" s="82"/>
      <c r="BP2157" s="88"/>
      <c r="BQ2157" s="88"/>
      <c r="BR2157" s="88"/>
      <c r="BS2157" s="82"/>
      <c r="BT2157" s="85"/>
    </row>
    <row r="2158" spans="1:72" hidden="1">
      <c r="A2158" s="82" t="s">
        <v>22182</v>
      </c>
      <c r="B2158" s="82" t="s">
        <v>22183</v>
      </c>
      <c r="C2158" s="82" t="s">
        <v>21841</v>
      </c>
      <c r="D2158" s="82" t="s">
        <v>21842</v>
      </c>
      <c r="E2158" s="82" t="s">
        <v>4965</v>
      </c>
      <c r="F2158" s="82" t="s">
        <v>4966</v>
      </c>
      <c r="G2158" s="83">
        <v>45779</v>
      </c>
      <c r="H2158" s="84">
        <v>5070759.3080000002</v>
      </c>
      <c r="I2158" s="85"/>
      <c r="J2158" s="82">
        <v>99.98357</v>
      </c>
      <c r="K2158" s="86">
        <v>0</v>
      </c>
      <c r="L2158" s="82"/>
      <c r="M2158" s="82"/>
      <c r="N2158" s="82"/>
      <c r="O2158" s="82"/>
      <c r="P2158" s="82" t="s">
        <v>4967</v>
      </c>
      <c r="Q2158" s="86">
        <v>507075930.80000001</v>
      </c>
      <c r="R2158" s="82">
        <v>0.01</v>
      </c>
      <c r="S2158" s="86">
        <v>507075930.80000001</v>
      </c>
      <c r="T2158" s="83">
        <v>45777</v>
      </c>
      <c r="U2158" s="82">
        <v>247</v>
      </c>
      <c r="V2158" s="82">
        <v>178347</v>
      </c>
      <c r="W2158" s="82" t="s">
        <v>4961</v>
      </c>
      <c r="X2158" s="82">
        <v>99.967100000000002</v>
      </c>
      <c r="Y2158" s="86">
        <v>506909336.10000002</v>
      </c>
      <c r="Z2158" s="86">
        <v>506992633.44</v>
      </c>
      <c r="AA2158" s="82"/>
      <c r="AB2158" s="86"/>
      <c r="AC2158" s="86">
        <v>506992633.44</v>
      </c>
      <c r="AD2158" s="86">
        <v>506992633.44</v>
      </c>
      <c r="AE2158" s="86">
        <v>83297.34</v>
      </c>
      <c r="AF2158" s="86">
        <v>0</v>
      </c>
      <c r="AG2158" s="86"/>
      <c r="AH2158" s="86">
        <v>0</v>
      </c>
      <c r="AI2158" s="86"/>
      <c r="AJ2158" s="86">
        <v>508988405.19999999</v>
      </c>
      <c r="AK2158" s="82">
        <v>99.607900000000001</v>
      </c>
      <c r="AL2158" s="82" t="s">
        <v>21843</v>
      </c>
      <c r="AM2158" s="82" t="s">
        <v>4968</v>
      </c>
      <c r="AN2158" s="82">
        <v>73640</v>
      </c>
      <c r="AO2158" s="82" t="s">
        <v>4967</v>
      </c>
      <c r="AP2158" s="82"/>
      <c r="AQ2158" s="83"/>
      <c r="AR2158" s="83"/>
      <c r="AS2158" s="82">
        <v>2</v>
      </c>
      <c r="AT2158" s="82"/>
      <c r="AU2158" s="83">
        <v>45777</v>
      </c>
      <c r="AV2158" s="82" t="s">
        <v>4968</v>
      </c>
      <c r="AW2158" s="82">
        <v>100</v>
      </c>
      <c r="AX2158" s="83"/>
      <c r="AY2158" s="82" t="s">
        <v>4969</v>
      </c>
      <c r="AZ2158" s="82">
        <v>1</v>
      </c>
      <c r="BA2158" s="82"/>
      <c r="BB2158" s="82"/>
      <c r="BC2158" s="87"/>
      <c r="BD2158" s="87"/>
      <c r="BE2158" s="87"/>
      <c r="BF2158" s="87"/>
      <c r="BG2158" s="82" t="s">
        <v>8221</v>
      </c>
      <c r="BH2158" s="82" t="s">
        <v>22184</v>
      </c>
      <c r="BI2158" s="82"/>
      <c r="BJ2158" s="82"/>
      <c r="BK2158" s="82"/>
      <c r="BL2158" s="86">
        <v>506992633.44</v>
      </c>
      <c r="BM2158" s="82">
        <v>99.607900000000001</v>
      </c>
      <c r="BN2158" s="82" t="s">
        <v>4967</v>
      </c>
      <c r="BO2158" s="82"/>
      <c r="BP2158" s="88"/>
      <c r="BQ2158" s="88"/>
      <c r="BR2158" s="88"/>
      <c r="BS2158" s="82"/>
      <c r="BT2158" s="85"/>
    </row>
    <row r="2159" spans="1:72" hidden="1">
      <c r="A2159" s="82" t="s">
        <v>22182</v>
      </c>
      <c r="B2159" s="82" t="s">
        <v>22183</v>
      </c>
      <c r="C2159" s="82"/>
      <c r="D2159" s="82"/>
      <c r="E2159" s="82"/>
      <c r="F2159" s="82" t="s">
        <v>4970</v>
      </c>
      <c r="G2159" s="83"/>
      <c r="H2159" s="84"/>
      <c r="I2159" s="85"/>
      <c r="J2159" s="82"/>
      <c r="K2159" s="86"/>
      <c r="L2159" s="82"/>
      <c r="M2159" s="82"/>
      <c r="N2159" s="82"/>
      <c r="O2159" s="82"/>
      <c r="P2159" s="82" t="s">
        <v>4971</v>
      </c>
      <c r="Q2159" s="86"/>
      <c r="R2159" s="82">
        <v>0</v>
      </c>
      <c r="S2159" s="86"/>
      <c r="T2159" s="83">
        <v>45777</v>
      </c>
      <c r="U2159" s="82"/>
      <c r="V2159" s="82"/>
      <c r="W2159" s="82"/>
      <c r="X2159" s="82"/>
      <c r="Y2159" s="86"/>
      <c r="Z2159" s="86"/>
      <c r="AA2159" s="82"/>
      <c r="AB2159" s="86"/>
      <c r="AC2159" s="86">
        <v>1995771.76</v>
      </c>
      <c r="AD2159" s="86">
        <v>1995771.76</v>
      </c>
      <c r="AE2159" s="86"/>
      <c r="AF2159" s="86"/>
      <c r="AG2159" s="86"/>
      <c r="AH2159" s="86">
        <v>0</v>
      </c>
      <c r="AI2159" s="86"/>
      <c r="AJ2159" s="86"/>
      <c r="AK2159" s="82">
        <v>0.3921</v>
      </c>
      <c r="AL2159" s="82"/>
      <c r="AM2159" s="82"/>
      <c r="AN2159" s="82"/>
      <c r="AO2159" s="82" t="s">
        <v>4971</v>
      </c>
      <c r="AP2159" s="82"/>
      <c r="AQ2159" s="83"/>
      <c r="AR2159" s="83"/>
      <c r="AS2159" s="82"/>
      <c r="AT2159" s="82"/>
      <c r="AU2159" s="83"/>
      <c r="AV2159" s="82"/>
      <c r="AW2159" s="82"/>
      <c r="AX2159" s="83"/>
      <c r="AY2159" s="82" t="s">
        <v>4963</v>
      </c>
      <c r="AZ2159" s="82">
        <v>1</v>
      </c>
      <c r="BA2159" s="82"/>
      <c r="BB2159" s="82"/>
      <c r="BC2159" s="87"/>
      <c r="BD2159" s="87"/>
      <c r="BE2159" s="87"/>
      <c r="BF2159" s="87"/>
      <c r="BG2159" s="82" t="s">
        <v>8221</v>
      </c>
      <c r="BH2159" s="82" t="s">
        <v>22184</v>
      </c>
      <c r="BI2159" s="82"/>
      <c r="BJ2159" s="82"/>
      <c r="BK2159" s="82"/>
      <c r="BL2159" s="86">
        <v>1995771.76</v>
      </c>
      <c r="BM2159" s="82">
        <v>0.3921</v>
      </c>
      <c r="BN2159" s="82" t="s">
        <v>4971</v>
      </c>
      <c r="BO2159" s="82"/>
      <c r="BP2159" s="88"/>
      <c r="BQ2159" s="88"/>
      <c r="BR2159" s="88"/>
      <c r="BS2159" s="82"/>
      <c r="BT2159" s="85"/>
    </row>
    <row r="2160" spans="1:72" hidden="1">
      <c r="A2160" s="82" t="s">
        <v>9015</v>
      </c>
      <c r="B2160" s="82" t="s">
        <v>9016</v>
      </c>
      <c r="C2160" s="82" t="s">
        <v>21841</v>
      </c>
      <c r="D2160" s="82" t="s">
        <v>21842</v>
      </c>
      <c r="E2160" s="82" t="s">
        <v>4965</v>
      </c>
      <c r="F2160" s="82" t="s">
        <v>4966</v>
      </c>
      <c r="G2160" s="83">
        <v>45779</v>
      </c>
      <c r="H2160" s="84">
        <v>2045345.6159999999</v>
      </c>
      <c r="I2160" s="85"/>
      <c r="J2160" s="82">
        <v>99.98357</v>
      </c>
      <c r="K2160" s="86">
        <v>0</v>
      </c>
      <c r="L2160" s="82"/>
      <c r="M2160" s="82"/>
      <c r="N2160" s="82"/>
      <c r="O2160" s="82"/>
      <c r="P2160" s="82" t="s">
        <v>4967</v>
      </c>
      <c r="Q2160" s="86">
        <v>204534561.59999999</v>
      </c>
      <c r="R2160" s="82">
        <v>0.01</v>
      </c>
      <c r="S2160" s="86">
        <v>204534561.59999999</v>
      </c>
      <c r="T2160" s="83">
        <v>45777</v>
      </c>
      <c r="U2160" s="82">
        <v>247</v>
      </c>
      <c r="V2160" s="82">
        <v>178347</v>
      </c>
      <c r="W2160" s="82" t="s">
        <v>4961</v>
      </c>
      <c r="X2160" s="82">
        <v>99.967100000000002</v>
      </c>
      <c r="Y2160" s="86">
        <v>204467363.80000001</v>
      </c>
      <c r="Z2160" s="86">
        <v>204500962.71000001</v>
      </c>
      <c r="AA2160" s="82"/>
      <c r="AB2160" s="86"/>
      <c r="AC2160" s="86">
        <v>204500962.71000001</v>
      </c>
      <c r="AD2160" s="86">
        <v>204500962.71000001</v>
      </c>
      <c r="AE2160" s="86">
        <v>33598.910000000003</v>
      </c>
      <c r="AF2160" s="86">
        <v>0</v>
      </c>
      <c r="AG2160" s="86"/>
      <c r="AH2160" s="86">
        <v>0</v>
      </c>
      <c r="AI2160" s="86"/>
      <c r="AJ2160" s="86">
        <v>204689654.06999999</v>
      </c>
      <c r="AK2160" s="82">
        <v>99.907799999999995</v>
      </c>
      <c r="AL2160" s="82" t="s">
        <v>21843</v>
      </c>
      <c r="AM2160" s="82" t="s">
        <v>4968</v>
      </c>
      <c r="AN2160" s="82">
        <v>73640</v>
      </c>
      <c r="AO2160" s="82" t="s">
        <v>4967</v>
      </c>
      <c r="AP2160" s="82"/>
      <c r="AQ2160" s="83"/>
      <c r="AR2160" s="83"/>
      <c r="AS2160" s="82">
        <v>2</v>
      </c>
      <c r="AT2160" s="82"/>
      <c r="AU2160" s="83">
        <v>45777</v>
      </c>
      <c r="AV2160" s="82" t="s">
        <v>4968</v>
      </c>
      <c r="AW2160" s="82">
        <v>100</v>
      </c>
      <c r="AX2160" s="83"/>
      <c r="AY2160" s="82" t="s">
        <v>4969</v>
      </c>
      <c r="AZ2160" s="82">
        <v>1</v>
      </c>
      <c r="BA2160" s="82"/>
      <c r="BB2160" s="82"/>
      <c r="BC2160" s="87"/>
      <c r="BD2160" s="87"/>
      <c r="BE2160" s="87"/>
      <c r="BF2160" s="87"/>
      <c r="BG2160" s="82" t="s">
        <v>8221</v>
      </c>
      <c r="BH2160" s="82" t="s">
        <v>9017</v>
      </c>
      <c r="BI2160" s="82"/>
      <c r="BJ2160" s="82"/>
      <c r="BK2160" s="82"/>
      <c r="BL2160" s="86">
        <v>204500962.71000001</v>
      </c>
      <c r="BM2160" s="82">
        <v>99.907799999999995</v>
      </c>
      <c r="BN2160" s="82" t="s">
        <v>4967</v>
      </c>
      <c r="BO2160" s="82"/>
      <c r="BP2160" s="88"/>
      <c r="BQ2160" s="88"/>
      <c r="BR2160" s="88"/>
      <c r="BS2160" s="82"/>
      <c r="BT2160" s="85"/>
    </row>
    <row r="2161" spans="1:72" hidden="1">
      <c r="A2161" s="82" t="s">
        <v>9015</v>
      </c>
      <c r="B2161" s="82" t="s">
        <v>9016</v>
      </c>
      <c r="C2161" s="82"/>
      <c r="D2161" s="82"/>
      <c r="E2161" s="82"/>
      <c r="F2161" s="82" t="s">
        <v>4970</v>
      </c>
      <c r="G2161" s="83"/>
      <c r="H2161" s="84"/>
      <c r="I2161" s="85"/>
      <c r="J2161" s="82"/>
      <c r="K2161" s="86"/>
      <c r="L2161" s="82"/>
      <c r="M2161" s="82"/>
      <c r="N2161" s="82"/>
      <c r="O2161" s="82"/>
      <c r="P2161" s="82" t="s">
        <v>4971</v>
      </c>
      <c r="Q2161" s="86"/>
      <c r="R2161" s="82">
        <v>0</v>
      </c>
      <c r="S2161" s="86"/>
      <c r="T2161" s="83">
        <v>45777</v>
      </c>
      <c r="U2161" s="82"/>
      <c r="V2161" s="82"/>
      <c r="W2161" s="82"/>
      <c r="X2161" s="82"/>
      <c r="Y2161" s="86"/>
      <c r="Z2161" s="86"/>
      <c r="AA2161" s="82"/>
      <c r="AB2161" s="86"/>
      <c r="AC2161" s="86">
        <v>188691.36</v>
      </c>
      <c r="AD2161" s="86">
        <v>188691.36</v>
      </c>
      <c r="AE2161" s="86"/>
      <c r="AF2161" s="86"/>
      <c r="AG2161" s="86"/>
      <c r="AH2161" s="86">
        <v>0</v>
      </c>
      <c r="AI2161" s="86"/>
      <c r="AJ2161" s="86"/>
      <c r="AK2161" s="82">
        <v>9.2200000000000004E-2</v>
      </c>
      <c r="AL2161" s="82"/>
      <c r="AM2161" s="82"/>
      <c r="AN2161" s="82"/>
      <c r="AO2161" s="82" t="s">
        <v>4971</v>
      </c>
      <c r="AP2161" s="82"/>
      <c r="AQ2161" s="83"/>
      <c r="AR2161" s="83"/>
      <c r="AS2161" s="82"/>
      <c r="AT2161" s="82"/>
      <c r="AU2161" s="83"/>
      <c r="AV2161" s="82"/>
      <c r="AW2161" s="82"/>
      <c r="AX2161" s="83"/>
      <c r="AY2161" s="82" t="s">
        <v>4963</v>
      </c>
      <c r="AZ2161" s="82">
        <v>1</v>
      </c>
      <c r="BA2161" s="82"/>
      <c r="BB2161" s="82"/>
      <c r="BC2161" s="87"/>
      <c r="BD2161" s="87"/>
      <c r="BE2161" s="87"/>
      <c r="BF2161" s="87"/>
      <c r="BG2161" s="82" t="s">
        <v>8221</v>
      </c>
      <c r="BH2161" s="82" t="s">
        <v>9017</v>
      </c>
      <c r="BI2161" s="82"/>
      <c r="BJ2161" s="82"/>
      <c r="BK2161" s="82"/>
      <c r="BL2161" s="86">
        <v>188691.36</v>
      </c>
      <c r="BM2161" s="82">
        <v>9.2200000000000004E-2</v>
      </c>
      <c r="BN2161" s="82" t="s">
        <v>4971</v>
      </c>
      <c r="BO2161" s="82"/>
      <c r="BP2161" s="88"/>
      <c r="BQ2161" s="88"/>
      <c r="BR2161" s="88"/>
      <c r="BS2161" s="82"/>
      <c r="BT2161" s="85"/>
    </row>
  </sheetData>
  <autoFilter ref="A1:BT2161" xr:uid="{6CA4F49F-D460-4F9A-8345-3197B3379C4D}">
    <filterColumn colId="1">
      <filters>
        <filter val="LIC MF Small Cap Fund"/>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95F41-81BD-4F09-BDF4-DEC7FA033965}">
  <sheetPr>
    <tabColor rgb="FFCC66FF"/>
    <pageSetUpPr autoPageBreaks="0"/>
  </sheetPr>
  <dimension ref="A1:Q2781"/>
  <sheetViews>
    <sheetView topLeftCell="A2765" workbookViewId="0">
      <selection activeCell="B2781" sqref="B2781"/>
    </sheetView>
  </sheetViews>
  <sheetFormatPr defaultRowHeight="12.75"/>
  <cols>
    <col min="1" max="1" width="27.28515625" style="112" customWidth="1"/>
    <col min="2" max="2" width="19.140625" style="112" customWidth="1"/>
    <col min="3" max="3" width="17" style="112" customWidth="1"/>
    <col min="4" max="4" width="27.28515625" style="112" customWidth="1"/>
    <col min="5" max="5" width="18" style="112" customWidth="1"/>
    <col min="6" max="6" width="28.28515625" style="112" customWidth="1"/>
    <col min="7" max="7" width="18" style="112" customWidth="1"/>
    <col min="8" max="8" width="28.28515625" style="112" customWidth="1"/>
    <col min="9" max="9" width="18" style="112" customWidth="1"/>
    <col min="10" max="10" width="28.28515625" style="112" customWidth="1"/>
    <col min="11" max="11" width="45.42578125" style="112" customWidth="1"/>
    <col min="12" max="12" width="10.5703125" style="112" customWidth="1"/>
    <col min="13" max="13" width="15.140625" style="112" customWidth="1"/>
    <col min="14" max="14" width="14.28515625" style="112" customWidth="1"/>
    <col min="15" max="15" width="14.5703125" style="112" customWidth="1"/>
    <col min="16" max="16" width="9.140625" style="112" customWidth="1"/>
    <col min="17" max="256" width="9.140625" style="112"/>
    <col min="257" max="257" width="27.28515625" style="112" customWidth="1"/>
    <col min="258" max="258" width="19.140625" style="112" customWidth="1"/>
    <col min="259" max="259" width="17" style="112" customWidth="1"/>
    <col min="260" max="260" width="27.28515625" style="112" customWidth="1"/>
    <col min="261" max="261" width="18" style="112" customWidth="1"/>
    <col min="262" max="262" width="28.28515625" style="112" customWidth="1"/>
    <col min="263" max="263" width="18" style="112" customWidth="1"/>
    <col min="264" max="264" width="28.28515625" style="112" customWidth="1"/>
    <col min="265" max="265" width="18" style="112" customWidth="1"/>
    <col min="266" max="266" width="28.28515625" style="112" customWidth="1"/>
    <col min="267" max="267" width="45.42578125" style="112" customWidth="1"/>
    <col min="268" max="268" width="10.5703125" style="112" customWidth="1"/>
    <col min="269" max="269" width="15.140625" style="112" customWidth="1"/>
    <col min="270" max="270" width="14.28515625" style="112" customWidth="1"/>
    <col min="271" max="271" width="14.5703125" style="112" customWidth="1"/>
    <col min="272" max="512" width="9.140625" style="112"/>
    <col min="513" max="513" width="27.28515625" style="112" customWidth="1"/>
    <col min="514" max="514" width="19.140625" style="112" customWidth="1"/>
    <col min="515" max="515" width="17" style="112" customWidth="1"/>
    <col min="516" max="516" width="27.28515625" style="112" customWidth="1"/>
    <col min="517" max="517" width="18" style="112" customWidth="1"/>
    <col min="518" max="518" width="28.28515625" style="112" customWidth="1"/>
    <col min="519" max="519" width="18" style="112" customWidth="1"/>
    <col min="520" max="520" width="28.28515625" style="112" customWidth="1"/>
    <col min="521" max="521" width="18" style="112" customWidth="1"/>
    <col min="522" max="522" width="28.28515625" style="112" customWidth="1"/>
    <col min="523" max="523" width="45.42578125" style="112" customWidth="1"/>
    <col min="524" max="524" width="10.5703125" style="112" customWidth="1"/>
    <col min="525" max="525" width="15.140625" style="112" customWidth="1"/>
    <col min="526" max="526" width="14.28515625" style="112" customWidth="1"/>
    <col min="527" max="527" width="14.5703125" style="112" customWidth="1"/>
    <col min="528" max="768" width="9.140625" style="112"/>
    <col min="769" max="769" width="27.28515625" style="112" customWidth="1"/>
    <col min="770" max="770" width="19.140625" style="112" customWidth="1"/>
    <col min="771" max="771" width="17" style="112" customWidth="1"/>
    <col min="772" max="772" width="27.28515625" style="112" customWidth="1"/>
    <col min="773" max="773" width="18" style="112" customWidth="1"/>
    <col min="774" max="774" width="28.28515625" style="112" customWidth="1"/>
    <col min="775" max="775" width="18" style="112" customWidth="1"/>
    <col min="776" max="776" width="28.28515625" style="112" customWidth="1"/>
    <col min="777" max="777" width="18" style="112" customWidth="1"/>
    <col min="778" max="778" width="28.28515625" style="112" customWidth="1"/>
    <col min="779" max="779" width="45.42578125" style="112" customWidth="1"/>
    <col min="780" max="780" width="10.5703125" style="112" customWidth="1"/>
    <col min="781" max="781" width="15.140625" style="112" customWidth="1"/>
    <col min="782" max="782" width="14.28515625" style="112" customWidth="1"/>
    <col min="783" max="783" width="14.5703125" style="112" customWidth="1"/>
    <col min="784" max="1024" width="9.140625" style="112"/>
    <col min="1025" max="1025" width="27.28515625" style="112" customWidth="1"/>
    <col min="1026" max="1026" width="19.140625" style="112" customWidth="1"/>
    <col min="1027" max="1027" width="17" style="112" customWidth="1"/>
    <col min="1028" max="1028" width="27.28515625" style="112" customWidth="1"/>
    <col min="1029" max="1029" width="18" style="112" customWidth="1"/>
    <col min="1030" max="1030" width="28.28515625" style="112" customWidth="1"/>
    <col min="1031" max="1031" width="18" style="112" customWidth="1"/>
    <col min="1032" max="1032" width="28.28515625" style="112" customWidth="1"/>
    <col min="1033" max="1033" width="18" style="112" customWidth="1"/>
    <col min="1034" max="1034" width="28.28515625" style="112" customWidth="1"/>
    <col min="1035" max="1035" width="45.42578125" style="112" customWidth="1"/>
    <col min="1036" max="1036" width="10.5703125" style="112" customWidth="1"/>
    <col min="1037" max="1037" width="15.140625" style="112" customWidth="1"/>
    <col min="1038" max="1038" width="14.28515625" style="112" customWidth="1"/>
    <col min="1039" max="1039" width="14.5703125" style="112" customWidth="1"/>
    <col min="1040" max="1280" width="9.140625" style="112"/>
    <col min="1281" max="1281" width="27.28515625" style="112" customWidth="1"/>
    <col min="1282" max="1282" width="19.140625" style="112" customWidth="1"/>
    <col min="1283" max="1283" width="17" style="112" customWidth="1"/>
    <col min="1284" max="1284" width="27.28515625" style="112" customWidth="1"/>
    <col min="1285" max="1285" width="18" style="112" customWidth="1"/>
    <col min="1286" max="1286" width="28.28515625" style="112" customWidth="1"/>
    <col min="1287" max="1287" width="18" style="112" customWidth="1"/>
    <col min="1288" max="1288" width="28.28515625" style="112" customWidth="1"/>
    <col min="1289" max="1289" width="18" style="112" customWidth="1"/>
    <col min="1290" max="1290" width="28.28515625" style="112" customWidth="1"/>
    <col min="1291" max="1291" width="45.42578125" style="112" customWidth="1"/>
    <col min="1292" max="1292" width="10.5703125" style="112" customWidth="1"/>
    <col min="1293" max="1293" width="15.140625" style="112" customWidth="1"/>
    <col min="1294" max="1294" width="14.28515625" style="112" customWidth="1"/>
    <col min="1295" max="1295" width="14.5703125" style="112" customWidth="1"/>
    <col min="1296" max="1536" width="9.140625" style="112"/>
    <col min="1537" max="1537" width="27.28515625" style="112" customWidth="1"/>
    <col min="1538" max="1538" width="19.140625" style="112" customWidth="1"/>
    <col min="1539" max="1539" width="17" style="112" customWidth="1"/>
    <col min="1540" max="1540" width="27.28515625" style="112" customWidth="1"/>
    <col min="1541" max="1541" width="18" style="112" customWidth="1"/>
    <col min="1542" max="1542" width="28.28515625" style="112" customWidth="1"/>
    <col min="1543" max="1543" width="18" style="112" customWidth="1"/>
    <col min="1544" max="1544" width="28.28515625" style="112" customWidth="1"/>
    <col min="1545" max="1545" width="18" style="112" customWidth="1"/>
    <col min="1546" max="1546" width="28.28515625" style="112" customWidth="1"/>
    <col min="1547" max="1547" width="45.42578125" style="112" customWidth="1"/>
    <col min="1548" max="1548" width="10.5703125" style="112" customWidth="1"/>
    <col min="1549" max="1549" width="15.140625" style="112" customWidth="1"/>
    <col min="1550" max="1550" width="14.28515625" style="112" customWidth="1"/>
    <col min="1551" max="1551" width="14.5703125" style="112" customWidth="1"/>
    <col min="1552" max="1792" width="9.140625" style="112"/>
    <col min="1793" max="1793" width="27.28515625" style="112" customWidth="1"/>
    <col min="1794" max="1794" width="19.140625" style="112" customWidth="1"/>
    <col min="1795" max="1795" width="17" style="112" customWidth="1"/>
    <col min="1796" max="1796" width="27.28515625" style="112" customWidth="1"/>
    <col min="1797" max="1797" width="18" style="112" customWidth="1"/>
    <col min="1798" max="1798" width="28.28515625" style="112" customWidth="1"/>
    <col min="1799" max="1799" width="18" style="112" customWidth="1"/>
    <col min="1800" max="1800" width="28.28515625" style="112" customWidth="1"/>
    <col min="1801" max="1801" width="18" style="112" customWidth="1"/>
    <col min="1802" max="1802" width="28.28515625" style="112" customWidth="1"/>
    <col min="1803" max="1803" width="45.42578125" style="112" customWidth="1"/>
    <col min="1804" max="1804" width="10.5703125" style="112" customWidth="1"/>
    <col min="1805" max="1805" width="15.140625" style="112" customWidth="1"/>
    <col min="1806" max="1806" width="14.28515625" style="112" customWidth="1"/>
    <col min="1807" max="1807" width="14.5703125" style="112" customWidth="1"/>
    <col min="1808" max="2048" width="9.140625" style="112"/>
    <col min="2049" max="2049" width="27.28515625" style="112" customWidth="1"/>
    <col min="2050" max="2050" width="19.140625" style="112" customWidth="1"/>
    <col min="2051" max="2051" width="17" style="112" customWidth="1"/>
    <col min="2052" max="2052" width="27.28515625" style="112" customWidth="1"/>
    <col min="2053" max="2053" width="18" style="112" customWidth="1"/>
    <col min="2054" max="2054" width="28.28515625" style="112" customWidth="1"/>
    <col min="2055" max="2055" width="18" style="112" customWidth="1"/>
    <col min="2056" max="2056" width="28.28515625" style="112" customWidth="1"/>
    <col min="2057" max="2057" width="18" style="112" customWidth="1"/>
    <col min="2058" max="2058" width="28.28515625" style="112" customWidth="1"/>
    <col min="2059" max="2059" width="45.42578125" style="112" customWidth="1"/>
    <col min="2060" max="2060" width="10.5703125" style="112" customWidth="1"/>
    <col min="2061" max="2061" width="15.140625" style="112" customWidth="1"/>
    <col min="2062" max="2062" width="14.28515625" style="112" customWidth="1"/>
    <col min="2063" max="2063" width="14.5703125" style="112" customWidth="1"/>
    <col min="2064" max="2304" width="9.140625" style="112"/>
    <col min="2305" max="2305" width="27.28515625" style="112" customWidth="1"/>
    <col min="2306" max="2306" width="19.140625" style="112" customWidth="1"/>
    <col min="2307" max="2307" width="17" style="112" customWidth="1"/>
    <col min="2308" max="2308" width="27.28515625" style="112" customWidth="1"/>
    <col min="2309" max="2309" width="18" style="112" customWidth="1"/>
    <col min="2310" max="2310" width="28.28515625" style="112" customWidth="1"/>
    <col min="2311" max="2311" width="18" style="112" customWidth="1"/>
    <col min="2312" max="2312" width="28.28515625" style="112" customWidth="1"/>
    <col min="2313" max="2313" width="18" style="112" customWidth="1"/>
    <col min="2314" max="2314" width="28.28515625" style="112" customWidth="1"/>
    <col min="2315" max="2315" width="45.42578125" style="112" customWidth="1"/>
    <col min="2316" max="2316" width="10.5703125" style="112" customWidth="1"/>
    <col min="2317" max="2317" width="15.140625" style="112" customWidth="1"/>
    <col min="2318" max="2318" width="14.28515625" style="112" customWidth="1"/>
    <col min="2319" max="2319" width="14.5703125" style="112" customWidth="1"/>
    <col min="2320" max="2560" width="9.140625" style="112"/>
    <col min="2561" max="2561" width="27.28515625" style="112" customWidth="1"/>
    <col min="2562" max="2562" width="19.140625" style="112" customWidth="1"/>
    <col min="2563" max="2563" width="17" style="112" customWidth="1"/>
    <col min="2564" max="2564" width="27.28515625" style="112" customWidth="1"/>
    <col min="2565" max="2565" width="18" style="112" customWidth="1"/>
    <col min="2566" max="2566" width="28.28515625" style="112" customWidth="1"/>
    <col min="2567" max="2567" width="18" style="112" customWidth="1"/>
    <col min="2568" max="2568" width="28.28515625" style="112" customWidth="1"/>
    <col min="2569" max="2569" width="18" style="112" customWidth="1"/>
    <col min="2570" max="2570" width="28.28515625" style="112" customWidth="1"/>
    <col min="2571" max="2571" width="45.42578125" style="112" customWidth="1"/>
    <col min="2572" max="2572" width="10.5703125" style="112" customWidth="1"/>
    <col min="2573" max="2573" width="15.140625" style="112" customWidth="1"/>
    <col min="2574" max="2574" width="14.28515625" style="112" customWidth="1"/>
    <col min="2575" max="2575" width="14.5703125" style="112" customWidth="1"/>
    <col min="2576" max="2816" width="9.140625" style="112"/>
    <col min="2817" max="2817" width="27.28515625" style="112" customWidth="1"/>
    <col min="2818" max="2818" width="19.140625" style="112" customWidth="1"/>
    <col min="2819" max="2819" width="17" style="112" customWidth="1"/>
    <col min="2820" max="2820" width="27.28515625" style="112" customWidth="1"/>
    <col min="2821" max="2821" width="18" style="112" customWidth="1"/>
    <col min="2822" max="2822" width="28.28515625" style="112" customWidth="1"/>
    <col min="2823" max="2823" width="18" style="112" customWidth="1"/>
    <col min="2824" max="2824" width="28.28515625" style="112" customWidth="1"/>
    <col min="2825" max="2825" width="18" style="112" customWidth="1"/>
    <col min="2826" max="2826" width="28.28515625" style="112" customWidth="1"/>
    <col min="2827" max="2827" width="45.42578125" style="112" customWidth="1"/>
    <col min="2828" max="2828" width="10.5703125" style="112" customWidth="1"/>
    <col min="2829" max="2829" width="15.140625" style="112" customWidth="1"/>
    <col min="2830" max="2830" width="14.28515625" style="112" customWidth="1"/>
    <col min="2831" max="2831" width="14.5703125" style="112" customWidth="1"/>
    <col min="2832" max="3072" width="9.140625" style="112"/>
    <col min="3073" max="3073" width="27.28515625" style="112" customWidth="1"/>
    <col min="3074" max="3074" width="19.140625" style="112" customWidth="1"/>
    <col min="3075" max="3075" width="17" style="112" customWidth="1"/>
    <col min="3076" max="3076" width="27.28515625" style="112" customWidth="1"/>
    <col min="3077" max="3077" width="18" style="112" customWidth="1"/>
    <col min="3078" max="3078" width="28.28515625" style="112" customWidth="1"/>
    <col min="3079" max="3079" width="18" style="112" customWidth="1"/>
    <col min="3080" max="3080" width="28.28515625" style="112" customWidth="1"/>
    <col min="3081" max="3081" width="18" style="112" customWidth="1"/>
    <col min="3082" max="3082" width="28.28515625" style="112" customWidth="1"/>
    <col min="3083" max="3083" width="45.42578125" style="112" customWidth="1"/>
    <col min="3084" max="3084" width="10.5703125" style="112" customWidth="1"/>
    <col min="3085" max="3085" width="15.140625" style="112" customWidth="1"/>
    <col min="3086" max="3086" width="14.28515625" style="112" customWidth="1"/>
    <col min="3087" max="3087" width="14.5703125" style="112" customWidth="1"/>
    <col min="3088" max="3328" width="9.140625" style="112"/>
    <col min="3329" max="3329" width="27.28515625" style="112" customWidth="1"/>
    <col min="3330" max="3330" width="19.140625" style="112" customWidth="1"/>
    <col min="3331" max="3331" width="17" style="112" customWidth="1"/>
    <col min="3332" max="3332" width="27.28515625" style="112" customWidth="1"/>
    <col min="3333" max="3333" width="18" style="112" customWidth="1"/>
    <col min="3334" max="3334" width="28.28515625" style="112" customWidth="1"/>
    <col min="3335" max="3335" width="18" style="112" customWidth="1"/>
    <col min="3336" max="3336" width="28.28515625" style="112" customWidth="1"/>
    <col min="3337" max="3337" width="18" style="112" customWidth="1"/>
    <col min="3338" max="3338" width="28.28515625" style="112" customWidth="1"/>
    <col min="3339" max="3339" width="45.42578125" style="112" customWidth="1"/>
    <col min="3340" max="3340" width="10.5703125" style="112" customWidth="1"/>
    <col min="3341" max="3341" width="15.140625" style="112" customWidth="1"/>
    <col min="3342" max="3342" width="14.28515625" style="112" customWidth="1"/>
    <col min="3343" max="3343" width="14.5703125" style="112" customWidth="1"/>
    <col min="3344" max="3584" width="9.140625" style="112"/>
    <col min="3585" max="3585" width="27.28515625" style="112" customWidth="1"/>
    <col min="3586" max="3586" width="19.140625" style="112" customWidth="1"/>
    <col min="3587" max="3587" width="17" style="112" customWidth="1"/>
    <col min="3588" max="3588" width="27.28515625" style="112" customWidth="1"/>
    <col min="3589" max="3589" width="18" style="112" customWidth="1"/>
    <col min="3590" max="3590" width="28.28515625" style="112" customWidth="1"/>
    <col min="3591" max="3591" width="18" style="112" customWidth="1"/>
    <col min="3592" max="3592" width="28.28515625" style="112" customWidth="1"/>
    <col min="3593" max="3593" width="18" style="112" customWidth="1"/>
    <col min="3594" max="3594" width="28.28515625" style="112" customWidth="1"/>
    <col min="3595" max="3595" width="45.42578125" style="112" customWidth="1"/>
    <col min="3596" max="3596" width="10.5703125" style="112" customWidth="1"/>
    <col min="3597" max="3597" width="15.140625" style="112" customWidth="1"/>
    <col min="3598" max="3598" width="14.28515625" style="112" customWidth="1"/>
    <col min="3599" max="3599" width="14.5703125" style="112" customWidth="1"/>
    <col min="3600" max="3840" width="9.140625" style="112"/>
    <col min="3841" max="3841" width="27.28515625" style="112" customWidth="1"/>
    <col min="3842" max="3842" width="19.140625" style="112" customWidth="1"/>
    <col min="3843" max="3843" width="17" style="112" customWidth="1"/>
    <col min="3844" max="3844" width="27.28515625" style="112" customWidth="1"/>
    <col min="3845" max="3845" width="18" style="112" customWidth="1"/>
    <col min="3846" max="3846" width="28.28515625" style="112" customWidth="1"/>
    <col min="3847" max="3847" width="18" style="112" customWidth="1"/>
    <col min="3848" max="3848" width="28.28515625" style="112" customWidth="1"/>
    <col min="3849" max="3849" width="18" style="112" customWidth="1"/>
    <col min="3850" max="3850" width="28.28515625" style="112" customWidth="1"/>
    <col min="3851" max="3851" width="45.42578125" style="112" customWidth="1"/>
    <col min="3852" max="3852" width="10.5703125" style="112" customWidth="1"/>
    <col min="3853" max="3853" width="15.140625" style="112" customWidth="1"/>
    <col min="3854" max="3854" width="14.28515625" style="112" customWidth="1"/>
    <col min="3855" max="3855" width="14.5703125" style="112" customWidth="1"/>
    <col min="3856" max="4096" width="9.140625" style="112"/>
    <col min="4097" max="4097" width="27.28515625" style="112" customWidth="1"/>
    <col min="4098" max="4098" width="19.140625" style="112" customWidth="1"/>
    <col min="4099" max="4099" width="17" style="112" customWidth="1"/>
    <col min="4100" max="4100" width="27.28515625" style="112" customWidth="1"/>
    <col min="4101" max="4101" width="18" style="112" customWidth="1"/>
    <col min="4102" max="4102" width="28.28515625" style="112" customWidth="1"/>
    <col min="4103" max="4103" width="18" style="112" customWidth="1"/>
    <col min="4104" max="4104" width="28.28515625" style="112" customWidth="1"/>
    <col min="4105" max="4105" width="18" style="112" customWidth="1"/>
    <col min="4106" max="4106" width="28.28515625" style="112" customWidth="1"/>
    <col min="4107" max="4107" width="45.42578125" style="112" customWidth="1"/>
    <col min="4108" max="4108" width="10.5703125" style="112" customWidth="1"/>
    <col min="4109" max="4109" width="15.140625" style="112" customWidth="1"/>
    <col min="4110" max="4110" width="14.28515625" style="112" customWidth="1"/>
    <col min="4111" max="4111" width="14.5703125" style="112" customWidth="1"/>
    <col min="4112" max="4352" width="9.140625" style="112"/>
    <col min="4353" max="4353" width="27.28515625" style="112" customWidth="1"/>
    <col min="4354" max="4354" width="19.140625" style="112" customWidth="1"/>
    <col min="4355" max="4355" width="17" style="112" customWidth="1"/>
    <col min="4356" max="4356" width="27.28515625" style="112" customWidth="1"/>
    <col min="4357" max="4357" width="18" style="112" customWidth="1"/>
    <col min="4358" max="4358" width="28.28515625" style="112" customWidth="1"/>
    <col min="4359" max="4359" width="18" style="112" customWidth="1"/>
    <col min="4360" max="4360" width="28.28515625" style="112" customWidth="1"/>
    <col min="4361" max="4361" width="18" style="112" customWidth="1"/>
    <col min="4362" max="4362" width="28.28515625" style="112" customWidth="1"/>
    <col min="4363" max="4363" width="45.42578125" style="112" customWidth="1"/>
    <col min="4364" max="4364" width="10.5703125" style="112" customWidth="1"/>
    <col min="4365" max="4365" width="15.140625" style="112" customWidth="1"/>
    <col min="4366" max="4366" width="14.28515625" style="112" customWidth="1"/>
    <col min="4367" max="4367" width="14.5703125" style="112" customWidth="1"/>
    <col min="4368" max="4608" width="9.140625" style="112"/>
    <col min="4609" max="4609" width="27.28515625" style="112" customWidth="1"/>
    <col min="4610" max="4610" width="19.140625" style="112" customWidth="1"/>
    <col min="4611" max="4611" width="17" style="112" customWidth="1"/>
    <col min="4612" max="4612" width="27.28515625" style="112" customWidth="1"/>
    <col min="4613" max="4613" width="18" style="112" customWidth="1"/>
    <col min="4614" max="4614" width="28.28515625" style="112" customWidth="1"/>
    <col min="4615" max="4615" width="18" style="112" customWidth="1"/>
    <col min="4616" max="4616" width="28.28515625" style="112" customWidth="1"/>
    <col min="4617" max="4617" width="18" style="112" customWidth="1"/>
    <col min="4618" max="4618" width="28.28515625" style="112" customWidth="1"/>
    <col min="4619" max="4619" width="45.42578125" style="112" customWidth="1"/>
    <col min="4620" max="4620" width="10.5703125" style="112" customWidth="1"/>
    <col min="4621" max="4621" width="15.140625" style="112" customWidth="1"/>
    <col min="4622" max="4622" width="14.28515625" style="112" customWidth="1"/>
    <col min="4623" max="4623" width="14.5703125" style="112" customWidth="1"/>
    <col min="4624" max="4864" width="9.140625" style="112"/>
    <col min="4865" max="4865" width="27.28515625" style="112" customWidth="1"/>
    <col min="4866" max="4866" width="19.140625" style="112" customWidth="1"/>
    <col min="4867" max="4867" width="17" style="112" customWidth="1"/>
    <col min="4868" max="4868" width="27.28515625" style="112" customWidth="1"/>
    <col min="4869" max="4869" width="18" style="112" customWidth="1"/>
    <col min="4870" max="4870" width="28.28515625" style="112" customWidth="1"/>
    <col min="4871" max="4871" width="18" style="112" customWidth="1"/>
    <col min="4872" max="4872" width="28.28515625" style="112" customWidth="1"/>
    <col min="4873" max="4873" width="18" style="112" customWidth="1"/>
    <col min="4874" max="4874" width="28.28515625" style="112" customWidth="1"/>
    <col min="4875" max="4875" width="45.42578125" style="112" customWidth="1"/>
    <col min="4876" max="4876" width="10.5703125" style="112" customWidth="1"/>
    <col min="4877" max="4877" width="15.140625" style="112" customWidth="1"/>
    <col min="4878" max="4878" width="14.28515625" style="112" customWidth="1"/>
    <col min="4879" max="4879" width="14.5703125" style="112" customWidth="1"/>
    <col min="4880" max="5120" width="9.140625" style="112"/>
    <col min="5121" max="5121" width="27.28515625" style="112" customWidth="1"/>
    <col min="5122" max="5122" width="19.140625" style="112" customWidth="1"/>
    <col min="5123" max="5123" width="17" style="112" customWidth="1"/>
    <col min="5124" max="5124" width="27.28515625" style="112" customWidth="1"/>
    <col min="5125" max="5125" width="18" style="112" customWidth="1"/>
    <col min="5126" max="5126" width="28.28515625" style="112" customWidth="1"/>
    <col min="5127" max="5127" width="18" style="112" customWidth="1"/>
    <col min="5128" max="5128" width="28.28515625" style="112" customWidth="1"/>
    <col min="5129" max="5129" width="18" style="112" customWidth="1"/>
    <col min="5130" max="5130" width="28.28515625" style="112" customWidth="1"/>
    <col min="5131" max="5131" width="45.42578125" style="112" customWidth="1"/>
    <col min="5132" max="5132" width="10.5703125" style="112" customWidth="1"/>
    <col min="5133" max="5133" width="15.140625" style="112" customWidth="1"/>
    <col min="5134" max="5134" width="14.28515625" style="112" customWidth="1"/>
    <col min="5135" max="5135" width="14.5703125" style="112" customWidth="1"/>
    <col min="5136" max="5376" width="9.140625" style="112"/>
    <col min="5377" max="5377" width="27.28515625" style="112" customWidth="1"/>
    <col min="5378" max="5378" width="19.140625" style="112" customWidth="1"/>
    <col min="5379" max="5379" width="17" style="112" customWidth="1"/>
    <col min="5380" max="5380" width="27.28515625" style="112" customWidth="1"/>
    <col min="5381" max="5381" width="18" style="112" customWidth="1"/>
    <col min="5382" max="5382" width="28.28515625" style="112" customWidth="1"/>
    <col min="5383" max="5383" width="18" style="112" customWidth="1"/>
    <col min="5384" max="5384" width="28.28515625" style="112" customWidth="1"/>
    <col min="5385" max="5385" width="18" style="112" customWidth="1"/>
    <col min="5386" max="5386" width="28.28515625" style="112" customWidth="1"/>
    <col min="5387" max="5387" width="45.42578125" style="112" customWidth="1"/>
    <col min="5388" max="5388" width="10.5703125" style="112" customWidth="1"/>
    <col min="5389" max="5389" width="15.140625" style="112" customWidth="1"/>
    <col min="5390" max="5390" width="14.28515625" style="112" customWidth="1"/>
    <col min="5391" max="5391" width="14.5703125" style="112" customWidth="1"/>
    <col min="5392" max="5632" width="9.140625" style="112"/>
    <col min="5633" max="5633" width="27.28515625" style="112" customWidth="1"/>
    <col min="5634" max="5634" width="19.140625" style="112" customWidth="1"/>
    <col min="5635" max="5635" width="17" style="112" customWidth="1"/>
    <col min="5636" max="5636" width="27.28515625" style="112" customWidth="1"/>
    <col min="5637" max="5637" width="18" style="112" customWidth="1"/>
    <col min="5638" max="5638" width="28.28515625" style="112" customWidth="1"/>
    <col min="5639" max="5639" width="18" style="112" customWidth="1"/>
    <col min="5640" max="5640" width="28.28515625" style="112" customWidth="1"/>
    <col min="5641" max="5641" width="18" style="112" customWidth="1"/>
    <col min="5642" max="5642" width="28.28515625" style="112" customWidth="1"/>
    <col min="5643" max="5643" width="45.42578125" style="112" customWidth="1"/>
    <col min="5644" max="5644" width="10.5703125" style="112" customWidth="1"/>
    <col min="5645" max="5645" width="15.140625" style="112" customWidth="1"/>
    <col min="5646" max="5646" width="14.28515625" style="112" customWidth="1"/>
    <col min="5647" max="5647" width="14.5703125" style="112" customWidth="1"/>
    <col min="5648" max="5888" width="9.140625" style="112"/>
    <col min="5889" max="5889" width="27.28515625" style="112" customWidth="1"/>
    <col min="5890" max="5890" width="19.140625" style="112" customWidth="1"/>
    <col min="5891" max="5891" width="17" style="112" customWidth="1"/>
    <col min="5892" max="5892" width="27.28515625" style="112" customWidth="1"/>
    <col min="5893" max="5893" width="18" style="112" customWidth="1"/>
    <col min="5894" max="5894" width="28.28515625" style="112" customWidth="1"/>
    <col min="5895" max="5895" width="18" style="112" customWidth="1"/>
    <col min="5896" max="5896" width="28.28515625" style="112" customWidth="1"/>
    <col min="5897" max="5897" width="18" style="112" customWidth="1"/>
    <col min="5898" max="5898" width="28.28515625" style="112" customWidth="1"/>
    <col min="5899" max="5899" width="45.42578125" style="112" customWidth="1"/>
    <col min="5900" max="5900" width="10.5703125" style="112" customWidth="1"/>
    <col min="5901" max="5901" width="15.140625" style="112" customWidth="1"/>
    <col min="5902" max="5902" width="14.28515625" style="112" customWidth="1"/>
    <col min="5903" max="5903" width="14.5703125" style="112" customWidth="1"/>
    <col min="5904" max="6144" width="9.140625" style="112"/>
    <col min="6145" max="6145" width="27.28515625" style="112" customWidth="1"/>
    <col min="6146" max="6146" width="19.140625" style="112" customWidth="1"/>
    <col min="6147" max="6147" width="17" style="112" customWidth="1"/>
    <col min="6148" max="6148" width="27.28515625" style="112" customWidth="1"/>
    <col min="6149" max="6149" width="18" style="112" customWidth="1"/>
    <col min="6150" max="6150" width="28.28515625" style="112" customWidth="1"/>
    <col min="6151" max="6151" width="18" style="112" customWidth="1"/>
    <col min="6152" max="6152" width="28.28515625" style="112" customWidth="1"/>
    <col min="6153" max="6153" width="18" style="112" customWidth="1"/>
    <col min="6154" max="6154" width="28.28515625" style="112" customWidth="1"/>
    <col min="6155" max="6155" width="45.42578125" style="112" customWidth="1"/>
    <col min="6156" max="6156" width="10.5703125" style="112" customWidth="1"/>
    <col min="6157" max="6157" width="15.140625" style="112" customWidth="1"/>
    <col min="6158" max="6158" width="14.28515625" style="112" customWidth="1"/>
    <col min="6159" max="6159" width="14.5703125" style="112" customWidth="1"/>
    <col min="6160" max="6400" width="9.140625" style="112"/>
    <col min="6401" max="6401" width="27.28515625" style="112" customWidth="1"/>
    <col min="6402" max="6402" width="19.140625" style="112" customWidth="1"/>
    <col min="6403" max="6403" width="17" style="112" customWidth="1"/>
    <col min="6404" max="6404" width="27.28515625" style="112" customWidth="1"/>
    <col min="6405" max="6405" width="18" style="112" customWidth="1"/>
    <col min="6406" max="6406" width="28.28515625" style="112" customWidth="1"/>
    <col min="6407" max="6407" width="18" style="112" customWidth="1"/>
    <col min="6408" max="6408" width="28.28515625" style="112" customWidth="1"/>
    <col min="6409" max="6409" width="18" style="112" customWidth="1"/>
    <col min="6410" max="6410" width="28.28515625" style="112" customWidth="1"/>
    <col min="6411" max="6411" width="45.42578125" style="112" customWidth="1"/>
    <col min="6412" max="6412" width="10.5703125" style="112" customWidth="1"/>
    <col min="6413" max="6413" width="15.140625" style="112" customWidth="1"/>
    <col min="6414" max="6414" width="14.28515625" style="112" customWidth="1"/>
    <col min="6415" max="6415" width="14.5703125" style="112" customWidth="1"/>
    <col min="6416" max="6656" width="9.140625" style="112"/>
    <col min="6657" max="6657" width="27.28515625" style="112" customWidth="1"/>
    <col min="6658" max="6658" width="19.140625" style="112" customWidth="1"/>
    <col min="6659" max="6659" width="17" style="112" customWidth="1"/>
    <col min="6660" max="6660" width="27.28515625" style="112" customWidth="1"/>
    <col min="6661" max="6661" width="18" style="112" customWidth="1"/>
    <col min="6662" max="6662" width="28.28515625" style="112" customWidth="1"/>
    <col min="6663" max="6663" width="18" style="112" customWidth="1"/>
    <col min="6664" max="6664" width="28.28515625" style="112" customWidth="1"/>
    <col min="6665" max="6665" width="18" style="112" customWidth="1"/>
    <col min="6666" max="6666" width="28.28515625" style="112" customWidth="1"/>
    <col min="6667" max="6667" width="45.42578125" style="112" customWidth="1"/>
    <col min="6668" max="6668" width="10.5703125" style="112" customWidth="1"/>
    <col min="6669" max="6669" width="15.140625" style="112" customWidth="1"/>
    <col min="6670" max="6670" width="14.28515625" style="112" customWidth="1"/>
    <col min="6671" max="6671" width="14.5703125" style="112" customWidth="1"/>
    <col min="6672" max="6912" width="9.140625" style="112"/>
    <col min="6913" max="6913" width="27.28515625" style="112" customWidth="1"/>
    <col min="6914" max="6914" width="19.140625" style="112" customWidth="1"/>
    <col min="6915" max="6915" width="17" style="112" customWidth="1"/>
    <col min="6916" max="6916" width="27.28515625" style="112" customWidth="1"/>
    <col min="6917" max="6917" width="18" style="112" customWidth="1"/>
    <col min="6918" max="6918" width="28.28515625" style="112" customWidth="1"/>
    <col min="6919" max="6919" width="18" style="112" customWidth="1"/>
    <col min="6920" max="6920" width="28.28515625" style="112" customWidth="1"/>
    <col min="6921" max="6921" width="18" style="112" customWidth="1"/>
    <col min="6922" max="6922" width="28.28515625" style="112" customWidth="1"/>
    <col min="6923" max="6923" width="45.42578125" style="112" customWidth="1"/>
    <col min="6924" max="6924" width="10.5703125" style="112" customWidth="1"/>
    <col min="6925" max="6925" width="15.140625" style="112" customWidth="1"/>
    <col min="6926" max="6926" width="14.28515625" style="112" customWidth="1"/>
    <col min="6927" max="6927" width="14.5703125" style="112" customWidth="1"/>
    <col min="6928" max="7168" width="9.140625" style="112"/>
    <col min="7169" max="7169" width="27.28515625" style="112" customWidth="1"/>
    <col min="7170" max="7170" width="19.140625" style="112" customWidth="1"/>
    <col min="7171" max="7171" width="17" style="112" customWidth="1"/>
    <col min="7172" max="7172" width="27.28515625" style="112" customWidth="1"/>
    <col min="7173" max="7173" width="18" style="112" customWidth="1"/>
    <col min="7174" max="7174" width="28.28515625" style="112" customWidth="1"/>
    <col min="7175" max="7175" width="18" style="112" customWidth="1"/>
    <col min="7176" max="7176" width="28.28515625" style="112" customWidth="1"/>
    <col min="7177" max="7177" width="18" style="112" customWidth="1"/>
    <col min="7178" max="7178" width="28.28515625" style="112" customWidth="1"/>
    <col min="7179" max="7179" width="45.42578125" style="112" customWidth="1"/>
    <col min="7180" max="7180" width="10.5703125" style="112" customWidth="1"/>
    <col min="7181" max="7181" width="15.140625" style="112" customWidth="1"/>
    <col min="7182" max="7182" width="14.28515625" style="112" customWidth="1"/>
    <col min="7183" max="7183" width="14.5703125" style="112" customWidth="1"/>
    <col min="7184" max="7424" width="9.140625" style="112"/>
    <col min="7425" max="7425" width="27.28515625" style="112" customWidth="1"/>
    <col min="7426" max="7426" width="19.140625" style="112" customWidth="1"/>
    <col min="7427" max="7427" width="17" style="112" customWidth="1"/>
    <col min="7428" max="7428" width="27.28515625" style="112" customWidth="1"/>
    <col min="7429" max="7429" width="18" style="112" customWidth="1"/>
    <col min="7430" max="7430" width="28.28515625" style="112" customWidth="1"/>
    <col min="7431" max="7431" width="18" style="112" customWidth="1"/>
    <col min="7432" max="7432" width="28.28515625" style="112" customWidth="1"/>
    <col min="7433" max="7433" width="18" style="112" customWidth="1"/>
    <col min="7434" max="7434" width="28.28515625" style="112" customWidth="1"/>
    <col min="7435" max="7435" width="45.42578125" style="112" customWidth="1"/>
    <col min="7436" max="7436" width="10.5703125" style="112" customWidth="1"/>
    <col min="7437" max="7437" width="15.140625" style="112" customWidth="1"/>
    <col min="7438" max="7438" width="14.28515625" style="112" customWidth="1"/>
    <col min="7439" max="7439" width="14.5703125" style="112" customWidth="1"/>
    <col min="7440" max="7680" width="9.140625" style="112"/>
    <col min="7681" max="7681" width="27.28515625" style="112" customWidth="1"/>
    <col min="7682" max="7682" width="19.140625" style="112" customWidth="1"/>
    <col min="7683" max="7683" width="17" style="112" customWidth="1"/>
    <col min="7684" max="7684" width="27.28515625" style="112" customWidth="1"/>
    <col min="7685" max="7685" width="18" style="112" customWidth="1"/>
    <col min="7686" max="7686" width="28.28515625" style="112" customWidth="1"/>
    <col min="7687" max="7687" width="18" style="112" customWidth="1"/>
    <col min="7688" max="7688" width="28.28515625" style="112" customWidth="1"/>
    <col min="7689" max="7689" width="18" style="112" customWidth="1"/>
    <col min="7690" max="7690" width="28.28515625" style="112" customWidth="1"/>
    <col min="7691" max="7691" width="45.42578125" style="112" customWidth="1"/>
    <col min="7692" max="7692" width="10.5703125" style="112" customWidth="1"/>
    <col min="7693" max="7693" width="15.140625" style="112" customWidth="1"/>
    <col min="7694" max="7694" width="14.28515625" style="112" customWidth="1"/>
    <col min="7695" max="7695" width="14.5703125" style="112" customWidth="1"/>
    <col min="7696" max="7936" width="9.140625" style="112"/>
    <col min="7937" max="7937" width="27.28515625" style="112" customWidth="1"/>
    <col min="7938" max="7938" width="19.140625" style="112" customWidth="1"/>
    <col min="7939" max="7939" width="17" style="112" customWidth="1"/>
    <col min="7940" max="7940" width="27.28515625" style="112" customWidth="1"/>
    <col min="7941" max="7941" width="18" style="112" customWidth="1"/>
    <col min="7942" max="7942" width="28.28515625" style="112" customWidth="1"/>
    <col min="7943" max="7943" width="18" style="112" customWidth="1"/>
    <col min="7944" max="7944" width="28.28515625" style="112" customWidth="1"/>
    <col min="7945" max="7945" width="18" style="112" customWidth="1"/>
    <col min="7946" max="7946" width="28.28515625" style="112" customWidth="1"/>
    <col min="7947" max="7947" width="45.42578125" style="112" customWidth="1"/>
    <col min="7948" max="7948" width="10.5703125" style="112" customWidth="1"/>
    <col min="7949" max="7949" width="15.140625" style="112" customWidth="1"/>
    <col min="7950" max="7950" width="14.28515625" style="112" customWidth="1"/>
    <col min="7951" max="7951" width="14.5703125" style="112" customWidth="1"/>
    <col min="7952" max="8192" width="9.140625" style="112"/>
    <col min="8193" max="8193" width="27.28515625" style="112" customWidth="1"/>
    <col min="8194" max="8194" width="19.140625" style="112" customWidth="1"/>
    <col min="8195" max="8195" width="17" style="112" customWidth="1"/>
    <col min="8196" max="8196" width="27.28515625" style="112" customWidth="1"/>
    <col min="8197" max="8197" width="18" style="112" customWidth="1"/>
    <col min="8198" max="8198" width="28.28515625" style="112" customWidth="1"/>
    <col min="8199" max="8199" width="18" style="112" customWidth="1"/>
    <col min="8200" max="8200" width="28.28515625" style="112" customWidth="1"/>
    <col min="8201" max="8201" width="18" style="112" customWidth="1"/>
    <col min="8202" max="8202" width="28.28515625" style="112" customWidth="1"/>
    <col min="8203" max="8203" width="45.42578125" style="112" customWidth="1"/>
    <col min="8204" max="8204" width="10.5703125" style="112" customWidth="1"/>
    <col min="8205" max="8205" width="15.140625" style="112" customWidth="1"/>
    <col min="8206" max="8206" width="14.28515625" style="112" customWidth="1"/>
    <col min="8207" max="8207" width="14.5703125" style="112" customWidth="1"/>
    <col min="8208" max="8448" width="9.140625" style="112"/>
    <col min="8449" max="8449" width="27.28515625" style="112" customWidth="1"/>
    <col min="8450" max="8450" width="19.140625" style="112" customWidth="1"/>
    <col min="8451" max="8451" width="17" style="112" customWidth="1"/>
    <col min="8452" max="8452" width="27.28515625" style="112" customWidth="1"/>
    <col min="8453" max="8453" width="18" style="112" customWidth="1"/>
    <col min="8454" max="8454" width="28.28515625" style="112" customWidth="1"/>
    <col min="8455" max="8455" width="18" style="112" customWidth="1"/>
    <col min="8456" max="8456" width="28.28515625" style="112" customWidth="1"/>
    <col min="8457" max="8457" width="18" style="112" customWidth="1"/>
    <col min="8458" max="8458" width="28.28515625" style="112" customWidth="1"/>
    <col min="8459" max="8459" width="45.42578125" style="112" customWidth="1"/>
    <col min="8460" max="8460" width="10.5703125" style="112" customWidth="1"/>
    <col min="8461" max="8461" width="15.140625" style="112" customWidth="1"/>
    <col min="8462" max="8462" width="14.28515625" style="112" customWidth="1"/>
    <col min="8463" max="8463" width="14.5703125" style="112" customWidth="1"/>
    <col min="8464" max="8704" width="9.140625" style="112"/>
    <col min="8705" max="8705" width="27.28515625" style="112" customWidth="1"/>
    <col min="8706" max="8706" width="19.140625" style="112" customWidth="1"/>
    <col min="8707" max="8707" width="17" style="112" customWidth="1"/>
    <col min="8708" max="8708" width="27.28515625" style="112" customWidth="1"/>
    <col min="8709" max="8709" width="18" style="112" customWidth="1"/>
    <col min="8710" max="8710" width="28.28515625" style="112" customWidth="1"/>
    <col min="8711" max="8711" width="18" style="112" customWidth="1"/>
    <col min="8712" max="8712" width="28.28515625" style="112" customWidth="1"/>
    <col min="8713" max="8713" width="18" style="112" customWidth="1"/>
    <col min="8714" max="8714" width="28.28515625" style="112" customWidth="1"/>
    <col min="8715" max="8715" width="45.42578125" style="112" customWidth="1"/>
    <col min="8716" max="8716" width="10.5703125" style="112" customWidth="1"/>
    <col min="8717" max="8717" width="15.140625" style="112" customWidth="1"/>
    <col min="8718" max="8718" width="14.28515625" style="112" customWidth="1"/>
    <col min="8719" max="8719" width="14.5703125" style="112" customWidth="1"/>
    <col min="8720" max="8960" width="9.140625" style="112"/>
    <col min="8961" max="8961" width="27.28515625" style="112" customWidth="1"/>
    <col min="8962" max="8962" width="19.140625" style="112" customWidth="1"/>
    <col min="8963" max="8963" width="17" style="112" customWidth="1"/>
    <col min="8964" max="8964" width="27.28515625" style="112" customWidth="1"/>
    <col min="8965" max="8965" width="18" style="112" customWidth="1"/>
    <col min="8966" max="8966" width="28.28515625" style="112" customWidth="1"/>
    <col min="8967" max="8967" width="18" style="112" customWidth="1"/>
    <col min="8968" max="8968" width="28.28515625" style="112" customWidth="1"/>
    <col min="8969" max="8969" width="18" style="112" customWidth="1"/>
    <col min="8970" max="8970" width="28.28515625" style="112" customWidth="1"/>
    <col min="8971" max="8971" width="45.42578125" style="112" customWidth="1"/>
    <col min="8972" max="8972" width="10.5703125" style="112" customWidth="1"/>
    <col min="8973" max="8973" width="15.140625" style="112" customWidth="1"/>
    <col min="8974" max="8974" width="14.28515625" style="112" customWidth="1"/>
    <col min="8975" max="8975" width="14.5703125" style="112" customWidth="1"/>
    <col min="8976" max="9216" width="9.140625" style="112"/>
    <col min="9217" max="9217" width="27.28515625" style="112" customWidth="1"/>
    <col min="9218" max="9218" width="19.140625" style="112" customWidth="1"/>
    <col min="9219" max="9219" width="17" style="112" customWidth="1"/>
    <col min="9220" max="9220" width="27.28515625" style="112" customWidth="1"/>
    <col min="9221" max="9221" width="18" style="112" customWidth="1"/>
    <col min="9222" max="9222" width="28.28515625" style="112" customWidth="1"/>
    <col min="9223" max="9223" width="18" style="112" customWidth="1"/>
    <col min="9224" max="9224" width="28.28515625" style="112" customWidth="1"/>
    <col min="9225" max="9225" width="18" style="112" customWidth="1"/>
    <col min="9226" max="9226" width="28.28515625" style="112" customWidth="1"/>
    <col min="9227" max="9227" width="45.42578125" style="112" customWidth="1"/>
    <col min="9228" max="9228" width="10.5703125" style="112" customWidth="1"/>
    <col min="9229" max="9229" width="15.140625" style="112" customWidth="1"/>
    <col min="9230" max="9230" width="14.28515625" style="112" customWidth="1"/>
    <col min="9231" max="9231" width="14.5703125" style="112" customWidth="1"/>
    <col min="9232" max="9472" width="9.140625" style="112"/>
    <col min="9473" max="9473" width="27.28515625" style="112" customWidth="1"/>
    <col min="9474" max="9474" width="19.140625" style="112" customWidth="1"/>
    <col min="9475" max="9475" width="17" style="112" customWidth="1"/>
    <col min="9476" max="9476" width="27.28515625" style="112" customWidth="1"/>
    <col min="9477" max="9477" width="18" style="112" customWidth="1"/>
    <col min="9478" max="9478" width="28.28515625" style="112" customWidth="1"/>
    <col min="9479" max="9479" width="18" style="112" customWidth="1"/>
    <col min="9480" max="9480" width="28.28515625" style="112" customWidth="1"/>
    <col min="9481" max="9481" width="18" style="112" customWidth="1"/>
    <col min="9482" max="9482" width="28.28515625" style="112" customWidth="1"/>
    <col min="9483" max="9483" width="45.42578125" style="112" customWidth="1"/>
    <col min="9484" max="9484" width="10.5703125" style="112" customWidth="1"/>
    <col min="9485" max="9485" width="15.140625" style="112" customWidth="1"/>
    <col min="9486" max="9486" width="14.28515625" style="112" customWidth="1"/>
    <col min="9487" max="9487" width="14.5703125" style="112" customWidth="1"/>
    <col min="9488" max="9728" width="9.140625" style="112"/>
    <col min="9729" max="9729" width="27.28515625" style="112" customWidth="1"/>
    <col min="9730" max="9730" width="19.140625" style="112" customWidth="1"/>
    <col min="9731" max="9731" width="17" style="112" customWidth="1"/>
    <col min="9732" max="9732" width="27.28515625" style="112" customWidth="1"/>
    <col min="9733" max="9733" width="18" style="112" customWidth="1"/>
    <col min="9734" max="9734" width="28.28515625" style="112" customWidth="1"/>
    <col min="9735" max="9735" width="18" style="112" customWidth="1"/>
    <col min="9736" max="9736" width="28.28515625" style="112" customWidth="1"/>
    <col min="9737" max="9737" width="18" style="112" customWidth="1"/>
    <col min="9738" max="9738" width="28.28515625" style="112" customWidth="1"/>
    <col min="9739" max="9739" width="45.42578125" style="112" customWidth="1"/>
    <col min="9740" max="9740" width="10.5703125" style="112" customWidth="1"/>
    <col min="9741" max="9741" width="15.140625" style="112" customWidth="1"/>
    <col min="9742" max="9742" width="14.28515625" style="112" customWidth="1"/>
    <col min="9743" max="9743" width="14.5703125" style="112" customWidth="1"/>
    <col min="9744" max="9984" width="9.140625" style="112"/>
    <col min="9985" max="9985" width="27.28515625" style="112" customWidth="1"/>
    <col min="9986" max="9986" width="19.140625" style="112" customWidth="1"/>
    <col min="9987" max="9987" width="17" style="112" customWidth="1"/>
    <col min="9988" max="9988" width="27.28515625" style="112" customWidth="1"/>
    <col min="9989" max="9989" width="18" style="112" customWidth="1"/>
    <col min="9990" max="9990" width="28.28515625" style="112" customWidth="1"/>
    <col min="9991" max="9991" width="18" style="112" customWidth="1"/>
    <col min="9992" max="9992" width="28.28515625" style="112" customWidth="1"/>
    <col min="9993" max="9993" width="18" style="112" customWidth="1"/>
    <col min="9994" max="9994" width="28.28515625" style="112" customWidth="1"/>
    <col min="9995" max="9995" width="45.42578125" style="112" customWidth="1"/>
    <col min="9996" max="9996" width="10.5703125" style="112" customWidth="1"/>
    <col min="9997" max="9997" width="15.140625" style="112" customWidth="1"/>
    <col min="9998" max="9998" width="14.28515625" style="112" customWidth="1"/>
    <col min="9999" max="9999" width="14.5703125" style="112" customWidth="1"/>
    <col min="10000" max="10240" width="9.140625" style="112"/>
    <col min="10241" max="10241" width="27.28515625" style="112" customWidth="1"/>
    <col min="10242" max="10242" width="19.140625" style="112" customWidth="1"/>
    <col min="10243" max="10243" width="17" style="112" customWidth="1"/>
    <col min="10244" max="10244" width="27.28515625" style="112" customWidth="1"/>
    <col min="10245" max="10245" width="18" style="112" customWidth="1"/>
    <col min="10246" max="10246" width="28.28515625" style="112" customWidth="1"/>
    <col min="10247" max="10247" width="18" style="112" customWidth="1"/>
    <col min="10248" max="10248" width="28.28515625" style="112" customWidth="1"/>
    <col min="10249" max="10249" width="18" style="112" customWidth="1"/>
    <col min="10250" max="10250" width="28.28515625" style="112" customWidth="1"/>
    <col min="10251" max="10251" width="45.42578125" style="112" customWidth="1"/>
    <col min="10252" max="10252" width="10.5703125" style="112" customWidth="1"/>
    <col min="10253" max="10253" width="15.140625" style="112" customWidth="1"/>
    <col min="10254" max="10254" width="14.28515625" style="112" customWidth="1"/>
    <col min="10255" max="10255" width="14.5703125" style="112" customWidth="1"/>
    <col min="10256" max="10496" width="9.140625" style="112"/>
    <col min="10497" max="10497" width="27.28515625" style="112" customWidth="1"/>
    <col min="10498" max="10498" width="19.140625" style="112" customWidth="1"/>
    <col min="10499" max="10499" width="17" style="112" customWidth="1"/>
    <col min="10500" max="10500" width="27.28515625" style="112" customWidth="1"/>
    <col min="10501" max="10501" width="18" style="112" customWidth="1"/>
    <col min="10502" max="10502" width="28.28515625" style="112" customWidth="1"/>
    <col min="10503" max="10503" width="18" style="112" customWidth="1"/>
    <col min="10504" max="10504" width="28.28515625" style="112" customWidth="1"/>
    <col min="10505" max="10505" width="18" style="112" customWidth="1"/>
    <col min="10506" max="10506" width="28.28515625" style="112" customWidth="1"/>
    <col min="10507" max="10507" width="45.42578125" style="112" customWidth="1"/>
    <col min="10508" max="10508" width="10.5703125" style="112" customWidth="1"/>
    <col min="10509" max="10509" width="15.140625" style="112" customWidth="1"/>
    <col min="10510" max="10510" width="14.28515625" style="112" customWidth="1"/>
    <col min="10511" max="10511" width="14.5703125" style="112" customWidth="1"/>
    <col min="10512" max="10752" width="9.140625" style="112"/>
    <col min="10753" max="10753" width="27.28515625" style="112" customWidth="1"/>
    <col min="10754" max="10754" width="19.140625" style="112" customWidth="1"/>
    <col min="10755" max="10755" width="17" style="112" customWidth="1"/>
    <col min="10756" max="10756" width="27.28515625" style="112" customWidth="1"/>
    <col min="10757" max="10757" width="18" style="112" customWidth="1"/>
    <col min="10758" max="10758" width="28.28515625" style="112" customWidth="1"/>
    <col min="10759" max="10759" width="18" style="112" customWidth="1"/>
    <col min="10760" max="10760" width="28.28515625" style="112" customWidth="1"/>
    <col min="10761" max="10761" width="18" style="112" customWidth="1"/>
    <col min="10762" max="10762" width="28.28515625" style="112" customWidth="1"/>
    <col min="10763" max="10763" width="45.42578125" style="112" customWidth="1"/>
    <col min="10764" max="10764" width="10.5703125" style="112" customWidth="1"/>
    <col min="10765" max="10765" width="15.140625" style="112" customWidth="1"/>
    <col min="10766" max="10766" width="14.28515625" style="112" customWidth="1"/>
    <col min="10767" max="10767" width="14.5703125" style="112" customWidth="1"/>
    <col min="10768" max="11008" width="9.140625" style="112"/>
    <col min="11009" max="11009" width="27.28515625" style="112" customWidth="1"/>
    <col min="11010" max="11010" width="19.140625" style="112" customWidth="1"/>
    <col min="11011" max="11011" width="17" style="112" customWidth="1"/>
    <col min="11012" max="11012" width="27.28515625" style="112" customWidth="1"/>
    <col min="11013" max="11013" width="18" style="112" customWidth="1"/>
    <col min="11014" max="11014" width="28.28515625" style="112" customWidth="1"/>
    <col min="11015" max="11015" width="18" style="112" customWidth="1"/>
    <col min="11016" max="11016" width="28.28515625" style="112" customWidth="1"/>
    <col min="11017" max="11017" width="18" style="112" customWidth="1"/>
    <col min="11018" max="11018" width="28.28515625" style="112" customWidth="1"/>
    <col min="11019" max="11019" width="45.42578125" style="112" customWidth="1"/>
    <col min="11020" max="11020" width="10.5703125" style="112" customWidth="1"/>
    <col min="11021" max="11021" width="15.140625" style="112" customWidth="1"/>
    <col min="11022" max="11022" width="14.28515625" style="112" customWidth="1"/>
    <col min="11023" max="11023" width="14.5703125" style="112" customWidth="1"/>
    <col min="11024" max="11264" width="9.140625" style="112"/>
    <col min="11265" max="11265" width="27.28515625" style="112" customWidth="1"/>
    <col min="11266" max="11266" width="19.140625" style="112" customWidth="1"/>
    <col min="11267" max="11267" width="17" style="112" customWidth="1"/>
    <col min="11268" max="11268" width="27.28515625" style="112" customWidth="1"/>
    <col min="11269" max="11269" width="18" style="112" customWidth="1"/>
    <col min="11270" max="11270" width="28.28515625" style="112" customWidth="1"/>
    <col min="11271" max="11271" width="18" style="112" customWidth="1"/>
    <col min="11272" max="11272" width="28.28515625" style="112" customWidth="1"/>
    <col min="11273" max="11273" width="18" style="112" customWidth="1"/>
    <col min="11274" max="11274" width="28.28515625" style="112" customWidth="1"/>
    <col min="11275" max="11275" width="45.42578125" style="112" customWidth="1"/>
    <col min="11276" max="11276" width="10.5703125" style="112" customWidth="1"/>
    <col min="11277" max="11277" width="15.140625" style="112" customWidth="1"/>
    <col min="11278" max="11278" width="14.28515625" style="112" customWidth="1"/>
    <col min="11279" max="11279" width="14.5703125" style="112" customWidth="1"/>
    <col min="11280" max="11520" width="9.140625" style="112"/>
    <col min="11521" max="11521" width="27.28515625" style="112" customWidth="1"/>
    <col min="11522" max="11522" width="19.140625" style="112" customWidth="1"/>
    <col min="11523" max="11523" width="17" style="112" customWidth="1"/>
    <col min="11524" max="11524" width="27.28515625" style="112" customWidth="1"/>
    <col min="11525" max="11525" width="18" style="112" customWidth="1"/>
    <col min="11526" max="11526" width="28.28515625" style="112" customWidth="1"/>
    <col min="11527" max="11527" width="18" style="112" customWidth="1"/>
    <col min="11528" max="11528" width="28.28515625" style="112" customWidth="1"/>
    <col min="11529" max="11529" width="18" style="112" customWidth="1"/>
    <col min="11530" max="11530" width="28.28515625" style="112" customWidth="1"/>
    <col min="11531" max="11531" width="45.42578125" style="112" customWidth="1"/>
    <col min="11532" max="11532" width="10.5703125" style="112" customWidth="1"/>
    <col min="11533" max="11533" width="15.140625" style="112" customWidth="1"/>
    <col min="11534" max="11534" width="14.28515625" style="112" customWidth="1"/>
    <col min="11535" max="11535" width="14.5703125" style="112" customWidth="1"/>
    <col min="11536" max="11776" width="9.140625" style="112"/>
    <col min="11777" max="11777" width="27.28515625" style="112" customWidth="1"/>
    <col min="11778" max="11778" width="19.140625" style="112" customWidth="1"/>
    <col min="11779" max="11779" width="17" style="112" customWidth="1"/>
    <col min="11780" max="11780" width="27.28515625" style="112" customWidth="1"/>
    <col min="11781" max="11781" width="18" style="112" customWidth="1"/>
    <col min="11782" max="11782" width="28.28515625" style="112" customWidth="1"/>
    <col min="11783" max="11783" width="18" style="112" customWidth="1"/>
    <col min="11784" max="11784" width="28.28515625" style="112" customWidth="1"/>
    <col min="11785" max="11785" width="18" style="112" customWidth="1"/>
    <col min="11786" max="11786" width="28.28515625" style="112" customWidth="1"/>
    <col min="11787" max="11787" width="45.42578125" style="112" customWidth="1"/>
    <col min="11788" max="11788" width="10.5703125" style="112" customWidth="1"/>
    <col min="11789" max="11789" width="15.140625" style="112" customWidth="1"/>
    <col min="11790" max="11790" width="14.28515625" style="112" customWidth="1"/>
    <col min="11791" max="11791" width="14.5703125" style="112" customWidth="1"/>
    <col min="11792" max="12032" width="9.140625" style="112"/>
    <col min="12033" max="12033" width="27.28515625" style="112" customWidth="1"/>
    <col min="12034" max="12034" width="19.140625" style="112" customWidth="1"/>
    <col min="12035" max="12035" width="17" style="112" customWidth="1"/>
    <col min="12036" max="12036" width="27.28515625" style="112" customWidth="1"/>
    <col min="12037" max="12037" width="18" style="112" customWidth="1"/>
    <col min="12038" max="12038" width="28.28515625" style="112" customWidth="1"/>
    <col min="12039" max="12039" width="18" style="112" customWidth="1"/>
    <col min="12040" max="12040" width="28.28515625" style="112" customWidth="1"/>
    <col min="12041" max="12041" width="18" style="112" customWidth="1"/>
    <col min="12042" max="12042" width="28.28515625" style="112" customWidth="1"/>
    <col min="12043" max="12043" width="45.42578125" style="112" customWidth="1"/>
    <col min="12044" max="12044" width="10.5703125" style="112" customWidth="1"/>
    <col min="12045" max="12045" width="15.140625" style="112" customWidth="1"/>
    <col min="12046" max="12046" width="14.28515625" style="112" customWidth="1"/>
    <col min="12047" max="12047" width="14.5703125" style="112" customWidth="1"/>
    <col min="12048" max="12288" width="9.140625" style="112"/>
    <col min="12289" max="12289" width="27.28515625" style="112" customWidth="1"/>
    <col min="12290" max="12290" width="19.140625" style="112" customWidth="1"/>
    <col min="12291" max="12291" width="17" style="112" customWidth="1"/>
    <col min="12292" max="12292" width="27.28515625" style="112" customWidth="1"/>
    <col min="12293" max="12293" width="18" style="112" customWidth="1"/>
    <col min="12294" max="12294" width="28.28515625" style="112" customWidth="1"/>
    <col min="12295" max="12295" width="18" style="112" customWidth="1"/>
    <col min="12296" max="12296" width="28.28515625" style="112" customWidth="1"/>
    <col min="12297" max="12297" width="18" style="112" customWidth="1"/>
    <col min="12298" max="12298" width="28.28515625" style="112" customWidth="1"/>
    <col min="12299" max="12299" width="45.42578125" style="112" customWidth="1"/>
    <col min="12300" max="12300" width="10.5703125" style="112" customWidth="1"/>
    <col min="12301" max="12301" width="15.140625" style="112" customWidth="1"/>
    <col min="12302" max="12302" width="14.28515625" style="112" customWidth="1"/>
    <col min="12303" max="12303" width="14.5703125" style="112" customWidth="1"/>
    <col min="12304" max="12544" width="9.140625" style="112"/>
    <col min="12545" max="12545" width="27.28515625" style="112" customWidth="1"/>
    <col min="12546" max="12546" width="19.140625" style="112" customWidth="1"/>
    <col min="12547" max="12547" width="17" style="112" customWidth="1"/>
    <col min="12548" max="12548" width="27.28515625" style="112" customWidth="1"/>
    <col min="12549" max="12549" width="18" style="112" customWidth="1"/>
    <col min="12550" max="12550" width="28.28515625" style="112" customWidth="1"/>
    <col min="12551" max="12551" width="18" style="112" customWidth="1"/>
    <col min="12552" max="12552" width="28.28515625" style="112" customWidth="1"/>
    <col min="12553" max="12553" width="18" style="112" customWidth="1"/>
    <col min="12554" max="12554" width="28.28515625" style="112" customWidth="1"/>
    <col min="12555" max="12555" width="45.42578125" style="112" customWidth="1"/>
    <col min="12556" max="12556" width="10.5703125" style="112" customWidth="1"/>
    <col min="12557" max="12557" width="15.140625" style="112" customWidth="1"/>
    <col min="12558" max="12558" width="14.28515625" style="112" customWidth="1"/>
    <col min="12559" max="12559" width="14.5703125" style="112" customWidth="1"/>
    <col min="12560" max="12800" width="9.140625" style="112"/>
    <col min="12801" max="12801" width="27.28515625" style="112" customWidth="1"/>
    <col min="12802" max="12802" width="19.140625" style="112" customWidth="1"/>
    <col min="12803" max="12803" width="17" style="112" customWidth="1"/>
    <col min="12804" max="12804" width="27.28515625" style="112" customWidth="1"/>
    <col min="12805" max="12805" width="18" style="112" customWidth="1"/>
    <col min="12806" max="12806" width="28.28515625" style="112" customWidth="1"/>
    <col min="12807" max="12807" width="18" style="112" customWidth="1"/>
    <col min="12808" max="12808" width="28.28515625" style="112" customWidth="1"/>
    <col min="12809" max="12809" width="18" style="112" customWidth="1"/>
    <col min="12810" max="12810" width="28.28515625" style="112" customWidth="1"/>
    <col min="12811" max="12811" width="45.42578125" style="112" customWidth="1"/>
    <col min="12812" max="12812" width="10.5703125" style="112" customWidth="1"/>
    <col min="12813" max="12813" width="15.140625" style="112" customWidth="1"/>
    <col min="12814" max="12814" width="14.28515625" style="112" customWidth="1"/>
    <col min="12815" max="12815" width="14.5703125" style="112" customWidth="1"/>
    <col min="12816" max="13056" width="9.140625" style="112"/>
    <col min="13057" max="13057" width="27.28515625" style="112" customWidth="1"/>
    <col min="13058" max="13058" width="19.140625" style="112" customWidth="1"/>
    <col min="13059" max="13059" width="17" style="112" customWidth="1"/>
    <col min="13060" max="13060" width="27.28515625" style="112" customWidth="1"/>
    <col min="13061" max="13061" width="18" style="112" customWidth="1"/>
    <col min="13062" max="13062" width="28.28515625" style="112" customWidth="1"/>
    <col min="13063" max="13063" width="18" style="112" customWidth="1"/>
    <col min="13064" max="13064" width="28.28515625" style="112" customWidth="1"/>
    <col min="13065" max="13065" width="18" style="112" customWidth="1"/>
    <col min="13066" max="13066" width="28.28515625" style="112" customWidth="1"/>
    <col min="13067" max="13067" width="45.42578125" style="112" customWidth="1"/>
    <col min="13068" max="13068" width="10.5703125" style="112" customWidth="1"/>
    <col min="13069" max="13069" width="15.140625" style="112" customWidth="1"/>
    <col min="13070" max="13070" width="14.28515625" style="112" customWidth="1"/>
    <col min="13071" max="13071" width="14.5703125" style="112" customWidth="1"/>
    <col min="13072" max="13312" width="9.140625" style="112"/>
    <col min="13313" max="13313" width="27.28515625" style="112" customWidth="1"/>
    <col min="13314" max="13314" width="19.140625" style="112" customWidth="1"/>
    <col min="13315" max="13315" width="17" style="112" customWidth="1"/>
    <col min="13316" max="13316" width="27.28515625" style="112" customWidth="1"/>
    <col min="13317" max="13317" width="18" style="112" customWidth="1"/>
    <col min="13318" max="13318" width="28.28515625" style="112" customWidth="1"/>
    <col min="13319" max="13319" width="18" style="112" customWidth="1"/>
    <col min="13320" max="13320" width="28.28515625" style="112" customWidth="1"/>
    <col min="13321" max="13321" width="18" style="112" customWidth="1"/>
    <col min="13322" max="13322" width="28.28515625" style="112" customWidth="1"/>
    <col min="13323" max="13323" width="45.42578125" style="112" customWidth="1"/>
    <col min="13324" max="13324" width="10.5703125" style="112" customWidth="1"/>
    <col min="13325" max="13325" width="15.140625" style="112" customWidth="1"/>
    <col min="13326" max="13326" width="14.28515625" style="112" customWidth="1"/>
    <col min="13327" max="13327" width="14.5703125" style="112" customWidth="1"/>
    <col min="13328" max="13568" width="9.140625" style="112"/>
    <col min="13569" max="13569" width="27.28515625" style="112" customWidth="1"/>
    <col min="13570" max="13570" width="19.140625" style="112" customWidth="1"/>
    <col min="13571" max="13571" width="17" style="112" customWidth="1"/>
    <col min="13572" max="13572" width="27.28515625" style="112" customWidth="1"/>
    <col min="13573" max="13573" width="18" style="112" customWidth="1"/>
    <col min="13574" max="13574" width="28.28515625" style="112" customWidth="1"/>
    <col min="13575" max="13575" width="18" style="112" customWidth="1"/>
    <col min="13576" max="13576" width="28.28515625" style="112" customWidth="1"/>
    <col min="13577" max="13577" width="18" style="112" customWidth="1"/>
    <col min="13578" max="13578" width="28.28515625" style="112" customWidth="1"/>
    <col min="13579" max="13579" width="45.42578125" style="112" customWidth="1"/>
    <col min="13580" max="13580" width="10.5703125" style="112" customWidth="1"/>
    <col min="13581" max="13581" width="15.140625" style="112" customWidth="1"/>
    <col min="13582" max="13582" width="14.28515625" style="112" customWidth="1"/>
    <col min="13583" max="13583" width="14.5703125" style="112" customWidth="1"/>
    <col min="13584" max="13824" width="9.140625" style="112"/>
    <col min="13825" max="13825" width="27.28515625" style="112" customWidth="1"/>
    <col min="13826" max="13826" width="19.140625" style="112" customWidth="1"/>
    <col min="13827" max="13827" width="17" style="112" customWidth="1"/>
    <col min="13828" max="13828" width="27.28515625" style="112" customWidth="1"/>
    <col min="13829" max="13829" width="18" style="112" customWidth="1"/>
    <col min="13830" max="13830" width="28.28515625" style="112" customWidth="1"/>
    <col min="13831" max="13831" width="18" style="112" customWidth="1"/>
    <col min="13832" max="13832" width="28.28515625" style="112" customWidth="1"/>
    <col min="13833" max="13833" width="18" style="112" customWidth="1"/>
    <col min="13834" max="13834" width="28.28515625" style="112" customWidth="1"/>
    <col min="13835" max="13835" width="45.42578125" style="112" customWidth="1"/>
    <col min="13836" max="13836" width="10.5703125" style="112" customWidth="1"/>
    <col min="13837" max="13837" width="15.140625" style="112" customWidth="1"/>
    <col min="13838" max="13838" width="14.28515625" style="112" customWidth="1"/>
    <col min="13839" max="13839" width="14.5703125" style="112" customWidth="1"/>
    <col min="13840" max="14080" width="9.140625" style="112"/>
    <col min="14081" max="14081" width="27.28515625" style="112" customWidth="1"/>
    <col min="14082" max="14082" width="19.140625" style="112" customWidth="1"/>
    <col min="14083" max="14083" width="17" style="112" customWidth="1"/>
    <col min="14084" max="14084" width="27.28515625" style="112" customWidth="1"/>
    <col min="14085" max="14085" width="18" style="112" customWidth="1"/>
    <col min="14086" max="14086" width="28.28515625" style="112" customWidth="1"/>
    <col min="14087" max="14087" width="18" style="112" customWidth="1"/>
    <col min="14088" max="14088" width="28.28515625" style="112" customWidth="1"/>
    <col min="14089" max="14089" width="18" style="112" customWidth="1"/>
    <col min="14090" max="14090" width="28.28515625" style="112" customWidth="1"/>
    <col min="14091" max="14091" width="45.42578125" style="112" customWidth="1"/>
    <col min="14092" max="14092" width="10.5703125" style="112" customWidth="1"/>
    <col min="14093" max="14093" width="15.140625" style="112" customWidth="1"/>
    <col min="14094" max="14094" width="14.28515625" style="112" customWidth="1"/>
    <col min="14095" max="14095" width="14.5703125" style="112" customWidth="1"/>
    <col min="14096" max="14336" width="9.140625" style="112"/>
    <col min="14337" max="14337" width="27.28515625" style="112" customWidth="1"/>
    <col min="14338" max="14338" width="19.140625" style="112" customWidth="1"/>
    <col min="14339" max="14339" width="17" style="112" customWidth="1"/>
    <col min="14340" max="14340" width="27.28515625" style="112" customWidth="1"/>
    <col min="14341" max="14341" width="18" style="112" customWidth="1"/>
    <col min="14342" max="14342" width="28.28515625" style="112" customWidth="1"/>
    <col min="14343" max="14343" width="18" style="112" customWidth="1"/>
    <col min="14344" max="14344" width="28.28515625" style="112" customWidth="1"/>
    <col min="14345" max="14345" width="18" style="112" customWidth="1"/>
    <col min="14346" max="14346" width="28.28515625" style="112" customWidth="1"/>
    <col min="14347" max="14347" width="45.42578125" style="112" customWidth="1"/>
    <col min="14348" max="14348" width="10.5703125" style="112" customWidth="1"/>
    <col min="14349" max="14349" width="15.140625" style="112" customWidth="1"/>
    <col min="14350" max="14350" width="14.28515625" style="112" customWidth="1"/>
    <col min="14351" max="14351" width="14.5703125" style="112" customWidth="1"/>
    <col min="14352" max="14592" width="9.140625" style="112"/>
    <col min="14593" max="14593" width="27.28515625" style="112" customWidth="1"/>
    <col min="14594" max="14594" width="19.140625" style="112" customWidth="1"/>
    <col min="14595" max="14595" width="17" style="112" customWidth="1"/>
    <col min="14596" max="14596" width="27.28515625" style="112" customWidth="1"/>
    <col min="14597" max="14597" width="18" style="112" customWidth="1"/>
    <col min="14598" max="14598" width="28.28515625" style="112" customWidth="1"/>
    <col min="14599" max="14599" width="18" style="112" customWidth="1"/>
    <col min="14600" max="14600" width="28.28515625" style="112" customWidth="1"/>
    <col min="14601" max="14601" width="18" style="112" customWidth="1"/>
    <col min="14602" max="14602" width="28.28515625" style="112" customWidth="1"/>
    <col min="14603" max="14603" width="45.42578125" style="112" customWidth="1"/>
    <col min="14604" max="14604" width="10.5703125" style="112" customWidth="1"/>
    <col min="14605" max="14605" width="15.140625" style="112" customWidth="1"/>
    <col min="14606" max="14606" width="14.28515625" style="112" customWidth="1"/>
    <col min="14607" max="14607" width="14.5703125" style="112" customWidth="1"/>
    <col min="14608" max="14848" width="9.140625" style="112"/>
    <col min="14849" max="14849" width="27.28515625" style="112" customWidth="1"/>
    <col min="14850" max="14850" width="19.140625" style="112" customWidth="1"/>
    <col min="14851" max="14851" width="17" style="112" customWidth="1"/>
    <col min="14852" max="14852" width="27.28515625" style="112" customWidth="1"/>
    <col min="14853" max="14853" width="18" style="112" customWidth="1"/>
    <col min="14854" max="14854" width="28.28515625" style="112" customWidth="1"/>
    <col min="14855" max="14855" width="18" style="112" customWidth="1"/>
    <col min="14856" max="14856" width="28.28515625" style="112" customWidth="1"/>
    <col min="14857" max="14857" width="18" style="112" customWidth="1"/>
    <col min="14858" max="14858" width="28.28515625" style="112" customWidth="1"/>
    <col min="14859" max="14859" width="45.42578125" style="112" customWidth="1"/>
    <col min="14860" max="14860" width="10.5703125" style="112" customWidth="1"/>
    <col min="14861" max="14861" width="15.140625" style="112" customWidth="1"/>
    <col min="14862" max="14862" width="14.28515625" style="112" customWidth="1"/>
    <col min="14863" max="14863" width="14.5703125" style="112" customWidth="1"/>
    <col min="14864" max="15104" width="9.140625" style="112"/>
    <col min="15105" max="15105" width="27.28515625" style="112" customWidth="1"/>
    <col min="15106" max="15106" width="19.140625" style="112" customWidth="1"/>
    <col min="15107" max="15107" width="17" style="112" customWidth="1"/>
    <col min="15108" max="15108" width="27.28515625" style="112" customWidth="1"/>
    <col min="15109" max="15109" width="18" style="112" customWidth="1"/>
    <col min="15110" max="15110" width="28.28515625" style="112" customWidth="1"/>
    <col min="15111" max="15111" width="18" style="112" customWidth="1"/>
    <col min="15112" max="15112" width="28.28515625" style="112" customWidth="1"/>
    <col min="15113" max="15113" width="18" style="112" customWidth="1"/>
    <col min="15114" max="15114" width="28.28515625" style="112" customWidth="1"/>
    <col min="15115" max="15115" width="45.42578125" style="112" customWidth="1"/>
    <col min="15116" max="15116" width="10.5703125" style="112" customWidth="1"/>
    <col min="15117" max="15117" width="15.140625" style="112" customWidth="1"/>
    <col min="15118" max="15118" width="14.28515625" style="112" customWidth="1"/>
    <col min="15119" max="15119" width="14.5703125" style="112" customWidth="1"/>
    <col min="15120" max="15360" width="9.140625" style="112"/>
    <col min="15361" max="15361" width="27.28515625" style="112" customWidth="1"/>
    <col min="15362" max="15362" width="19.140625" style="112" customWidth="1"/>
    <col min="15363" max="15363" width="17" style="112" customWidth="1"/>
    <col min="15364" max="15364" width="27.28515625" style="112" customWidth="1"/>
    <col min="15365" max="15365" width="18" style="112" customWidth="1"/>
    <col min="15366" max="15366" width="28.28515625" style="112" customWidth="1"/>
    <col min="15367" max="15367" width="18" style="112" customWidth="1"/>
    <col min="15368" max="15368" width="28.28515625" style="112" customWidth="1"/>
    <col min="15369" max="15369" width="18" style="112" customWidth="1"/>
    <col min="15370" max="15370" width="28.28515625" style="112" customWidth="1"/>
    <col min="15371" max="15371" width="45.42578125" style="112" customWidth="1"/>
    <col min="15372" max="15372" width="10.5703125" style="112" customWidth="1"/>
    <col min="15373" max="15373" width="15.140625" style="112" customWidth="1"/>
    <col min="15374" max="15374" width="14.28515625" style="112" customWidth="1"/>
    <col min="15375" max="15375" width="14.5703125" style="112" customWidth="1"/>
    <col min="15376" max="15616" width="9.140625" style="112"/>
    <col min="15617" max="15617" width="27.28515625" style="112" customWidth="1"/>
    <col min="15618" max="15618" width="19.140625" style="112" customWidth="1"/>
    <col min="15619" max="15619" width="17" style="112" customWidth="1"/>
    <col min="15620" max="15620" width="27.28515625" style="112" customWidth="1"/>
    <col min="15621" max="15621" width="18" style="112" customWidth="1"/>
    <col min="15622" max="15622" width="28.28515625" style="112" customWidth="1"/>
    <col min="15623" max="15623" width="18" style="112" customWidth="1"/>
    <col min="15624" max="15624" width="28.28515625" style="112" customWidth="1"/>
    <col min="15625" max="15625" width="18" style="112" customWidth="1"/>
    <col min="15626" max="15626" width="28.28515625" style="112" customWidth="1"/>
    <col min="15627" max="15627" width="45.42578125" style="112" customWidth="1"/>
    <col min="15628" max="15628" width="10.5703125" style="112" customWidth="1"/>
    <col min="15629" max="15629" width="15.140625" style="112" customWidth="1"/>
    <col min="15630" max="15630" width="14.28515625" style="112" customWidth="1"/>
    <col min="15631" max="15631" width="14.5703125" style="112" customWidth="1"/>
    <col min="15632" max="15872" width="9.140625" style="112"/>
    <col min="15873" max="15873" width="27.28515625" style="112" customWidth="1"/>
    <col min="15874" max="15874" width="19.140625" style="112" customWidth="1"/>
    <col min="15875" max="15875" width="17" style="112" customWidth="1"/>
    <col min="15876" max="15876" width="27.28515625" style="112" customWidth="1"/>
    <col min="15877" max="15877" width="18" style="112" customWidth="1"/>
    <col min="15878" max="15878" width="28.28515625" style="112" customWidth="1"/>
    <col min="15879" max="15879" width="18" style="112" customWidth="1"/>
    <col min="15880" max="15880" width="28.28515625" style="112" customWidth="1"/>
    <col min="15881" max="15881" width="18" style="112" customWidth="1"/>
    <col min="15882" max="15882" width="28.28515625" style="112" customWidth="1"/>
    <col min="15883" max="15883" width="45.42578125" style="112" customWidth="1"/>
    <col min="15884" max="15884" width="10.5703125" style="112" customWidth="1"/>
    <col min="15885" max="15885" width="15.140625" style="112" customWidth="1"/>
    <col min="15886" max="15886" width="14.28515625" style="112" customWidth="1"/>
    <col min="15887" max="15887" width="14.5703125" style="112" customWidth="1"/>
    <col min="15888" max="16128" width="9.140625" style="112"/>
    <col min="16129" max="16129" width="27.28515625" style="112" customWidth="1"/>
    <col min="16130" max="16130" width="19.140625" style="112" customWidth="1"/>
    <col min="16131" max="16131" width="17" style="112" customWidth="1"/>
    <col min="16132" max="16132" width="27.28515625" style="112" customWidth="1"/>
    <col min="16133" max="16133" width="18" style="112" customWidth="1"/>
    <col min="16134" max="16134" width="28.28515625" style="112" customWidth="1"/>
    <col min="16135" max="16135" width="18" style="112" customWidth="1"/>
    <col min="16136" max="16136" width="28.28515625" style="112" customWidth="1"/>
    <col min="16137" max="16137" width="18" style="112" customWidth="1"/>
    <col min="16138" max="16138" width="28.28515625" style="112" customWidth="1"/>
    <col min="16139" max="16139" width="45.42578125" style="112" customWidth="1"/>
    <col min="16140" max="16140" width="10.5703125" style="112" customWidth="1"/>
    <col min="16141" max="16141" width="15.140625" style="112" customWidth="1"/>
    <col min="16142" max="16142" width="14.28515625" style="112" customWidth="1"/>
    <col min="16143" max="16143" width="14.5703125" style="112" customWidth="1"/>
    <col min="16144" max="16384" width="9.140625" style="112"/>
  </cols>
  <sheetData>
    <row r="1" spans="1:17" ht="15">
      <c r="A1" s="125" t="s">
        <v>12564</v>
      </c>
      <c r="B1" s="125" t="s">
        <v>12565</v>
      </c>
      <c r="C1" s="125" t="s">
        <v>12566</v>
      </c>
      <c r="D1" s="125" t="s">
        <v>12567</v>
      </c>
      <c r="E1" s="125" t="s">
        <v>12568</v>
      </c>
      <c r="F1" s="125" t="s">
        <v>12569</v>
      </c>
      <c r="G1" s="125" t="s">
        <v>12570</v>
      </c>
      <c r="H1" s="125" t="s">
        <v>12571</v>
      </c>
      <c r="I1" s="125" t="s">
        <v>12572</v>
      </c>
      <c r="J1" s="125" t="s">
        <v>12573</v>
      </c>
      <c r="K1" s="125" t="s">
        <v>12574</v>
      </c>
      <c r="L1" s="125" t="s">
        <v>12575</v>
      </c>
      <c r="M1" s="125" t="s">
        <v>12576</v>
      </c>
      <c r="N1" s="125" t="s">
        <v>12577</v>
      </c>
      <c r="O1" s="125" t="s">
        <v>12578</v>
      </c>
      <c r="P1"/>
      <c r="Q1" s="113" t="s">
        <v>20235</v>
      </c>
    </row>
    <row r="2" spans="1:17" ht="15">
      <c r="A2" s="114">
        <v>6</v>
      </c>
      <c r="B2" t="s">
        <v>51</v>
      </c>
      <c r="C2" s="114">
        <v>202503</v>
      </c>
      <c r="D2" s="114">
        <v>39.99</v>
      </c>
      <c r="E2" s="114">
        <v>202412</v>
      </c>
      <c r="F2" s="114">
        <v>58.14</v>
      </c>
      <c r="G2" s="114">
        <v>202409</v>
      </c>
      <c r="H2" s="114">
        <v>10.55</v>
      </c>
      <c r="I2" s="114">
        <v>202406</v>
      </c>
      <c r="J2" s="114">
        <v>19.239999999999998</v>
      </c>
      <c r="K2" t="s">
        <v>9663</v>
      </c>
      <c r="L2">
        <v>500410</v>
      </c>
      <c r="M2" t="s">
        <v>51</v>
      </c>
      <c r="N2" t="s">
        <v>12579</v>
      </c>
      <c r="O2" t="s">
        <v>52</v>
      </c>
      <c r="P2"/>
      <c r="Q2">
        <f>D2+F2+H2+J2</f>
        <v>127.91999999999999</v>
      </c>
    </row>
    <row r="3" spans="1:17" ht="15">
      <c r="A3" s="114">
        <v>9</v>
      </c>
      <c r="B3" t="s">
        <v>12580</v>
      </c>
      <c r="C3" s="114">
        <v>202412</v>
      </c>
      <c r="D3" s="114">
        <v>3.54</v>
      </c>
      <c r="E3" s="114">
        <v>202409</v>
      </c>
      <c r="F3" s="114">
        <v>3.59</v>
      </c>
      <c r="G3" s="114">
        <v>202406</v>
      </c>
      <c r="H3" s="114">
        <v>3.75</v>
      </c>
      <c r="I3" s="114">
        <v>202403</v>
      </c>
      <c r="J3" s="114">
        <v>5.59</v>
      </c>
      <c r="K3" t="s">
        <v>12581</v>
      </c>
      <c r="L3">
        <v>500003</v>
      </c>
      <c r="M3" t="s">
        <v>3421</v>
      </c>
      <c r="N3" t="s">
        <v>12582</v>
      </c>
      <c r="O3" t="s">
        <v>87</v>
      </c>
      <c r="P3"/>
      <c r="Q3">
        <f t="shared" ref="Q3:Q66" si="0">D3+F3+H3+J3</f>
        <v>16.47</v>
      </c>
    </row>
    <row r="4" spans="1:17" ht="15">
      <c r="A4" s="114">
        <v>11</v>
      </c>
      <c r="B4" t="s">
        <v>12583</v>
      </c>
      <c r="C4" s="114">
        <v>202412</v>
      </c>
      <c r="D4" s="114">
        <v>86.43</v>
      </c>
      <c r="E4" s="114">
        <v>202409</v>
      </c>
      <c r="F4" s="114">
        <v>-0.39</v>
      </c>
      <c r="G4" s="114">
        <v>202406</v>
      </c>
      <c r="H4" s="114">
        <v>-4.24</v>
      </c>
      <c r="I4" s="114">
        <v>202403</v>
      </c>
      <c r="J4" s="114">
        <v>0.24</v>
      </c>
      <c r="K4" t="s">
        <v>12584</v>
      </c>
      <c r="L4">
        <v>505216</v>
      </c>
      <c r="M4" t="s">
        <v>12585</v>
      </c>
      <c r="N4" t="s">
        <v>12586</v>
      </c>
      <c r="O4" t="s">
        <v>4184</v>
      </c>
      <c r="P4"/>
      <c r="Q4">
        <f t="shared" si="0"/>
        <v>82.04</v>
      </c>
    </row>
    <row r="5" spans="1:17" ht="15">
      <c r="A5" s="114">
        <v>14</v>
      </c>
      <c r="B5" t="s">
        <v>12587</v>
      </c>
      <c r="C5" s="114">
        <v>202412</v>
      </c>
      <c r="D5" s="114">
        <v>0.28999999999999998</v>
      </c>
      <c r="E5" s="114">
        <v>202409</v>
      </c>
      <c r="F5" s="114">
        <v>0.34</v>
      </c>
      <c r="G5" s="114">
        <v>202406</v>
      </c>
      <c r="H5" s="114">
        <v>0.05</v>
      </c>
      <c r="I5" s="114">
        <v>202403</v>
      </c>
      <c r="J5" s="114">
        <v>1.18</v>
      </c>
      <c r="K5" t="s">
        <v>12588</v>
      </c>
      <c r="L5">
        <v>500009</v>
      </c>
      <c r="M5" t="s">
        <v>12589</v>
      </c>
      <c r="N5" t="s">
        <v>12590</v>
      </c>
      <c r="O5" t="s">
        <v>3754</v>
      </c>
      <c r="P5"/>
      <c r="Q5">
        <f t="shared" si="0"/>
        <v>1.8599999999999999</v>
      </c>
    </row>
    <row r="6" spans="1:17" ht="15">
      <c r="A6" s="114">
        <v>23</v>
      </c>
      <c r="B6" t="s">
        <v>12591</v>
      </c>
      <c r="C6" s="114">
        <v>202412</v>
      </c>
      <c r="D6" s="114">
        <v>5.31</v>
      </c>
      <c r="E6" s="114">
        <v>202409</v>
      </c>
      <c r="F6" s="114">
        <v>4.68</v>
      </c>
      <c r="G6" s="114">
        <v>202406</v>
      </c>
      <c r="H6" s="114">
        <v>4.76</v>
      </c>
      <c r="I6" s="114">
        <v>202403</v>
      </c>
      <c r="J6" s="114">
        <v>5.58</v>
      </c>
      <c r="K6" t="s">
        <v>9668</v>
      </c>
      <c r="L6">
        <v>500877</v>
      </c>
      <c r="M6" t="s">
        <v>196</v>
      </c>
      <c r="N6" t="s">
        <v>12592</v>
      </c>
      <c r="O6" t="s">
        <v>197</v>
      </c>
      <c r="P6"/>
      <c r="Q6">
        <f t="shared" si="0"/>
        <v>20.329999999999998</v>
      </c>
    </row>
    <row r="7" spans="1:17" ht="15">
      <c r="A7" s="114">
        <v>24</v>
      </c>
      <c r="B7" t="s">
        <v>12593</v>
      </c>
      <c r="C7" s="114">
        <v>202112</v>
      </c>
      <c r="D7" s="114">
        <v>0.5</v>
      </c>
      <c r="E7" s="114">
        <v>202109</v>
      </c>
      <c r="F7" s="114">
        <v>-0.03</v>
      </c>
      <c r="G7" s="114">
        <v>202106</v>
      </c>
      <c r="H7" s="114">
        <v>0.15</v>
      </c>
      <c r="I7" s="114">
        <v>202103</v>
      </c>
      <c r="J7" s="114">
        <v>-0.04</v>
      </c>
      <c r="K7" t="s">
        <v>12594</v>
      </c>
      <c r="L7">
        <v>500014</v>
      </c>
      <c r="M7" t="s">
        <v>12595</v>
      </c>
      <c r="N7" t="s">
        <v>12596</v>
      </c>
      <c r="O7" t="s">
        <v>4395</v>
      </c>
      <c r="P7"/>
      <c r="Q7">
        <f t="shared" si="0"/>
        <v>0.57999999999999996</v>
      </c>
    </row>
    <row r="8" spans="1:17" ht="15">
      <c r="A8" s="114">
        <v>29</v>
      </c>
      <c r="B8" t="s">
        <v>12597</v>
      </c>
      <c r="C8" s="114">
        <v>202412</v>
      </c>
      <c r="D8" s="114">
        <v>3.96</v>
      </c>
      <c r="E8" s="114">
        <v>202409</v>
      </c>
      <c r="F8" s="114">
        <v>2.2799999999999998</v>
      </c>
      <c r="G8" s="114">
        <v>202406</v>
      </c>
      <c r="H8" s="114">
        <v>1.5</v>
      </c>
      <c r="I8" s="114">
        <v>202403</v>
      </c>
      <c r="J8" s="114">
        <v>3.79</v>
      </c>
      <c r="K8" t="s">
        <v>12597</v>
      </c>
      <c r="L8">
        <v>500101</v>
      </c>
      <c r="M8" t="s">
        <v>226</v>
      </c>
      <c r="N8" t="s">
        <v>12598</v>
      </c>
      <c r="O8" t="s">
        <v>227</v>
      </c>
      <c r="P8"/>
      <c r="Q8">
        <f t="shared" si="0"/>
        <v>11.530000000000001</v>
      </c>
    </row>
    <row r="9" spans="1:17" ht="15">
      <c r="A9" s="114">
        <v>31</v>
      </c>
      <c r="B9" t="s">
        <v>12599</v>
      </c>
      <c r="C9" s="114">
        <v>202412</v>
      </c>
      <c r="D9" s="114">
        <v>2.59</v>
      </c>
      <c r="E9" s="114">
        <v>202409</v>
      </c>
      <c r="F9" s="114">
        <v>2.4</v>
      </c>
      <c r="G9" s="114">
        <v>202406</v>
      </c>
      <c r="H9" s="114">
        <v>1.73</v>
      </c>
      <c r="I9" s="114">
        <v>202403</v>
      </c>
      <c r="J9" s="114">
        <v>2.91</v>
      </c>
      <c r="K9" t="s">
        <v>12600</v>
      </c>
      <c r="L9">
        <v>500477</v>
      </c>
      <c r="M9" t="s">
        <v>249</v>
      </c>
      <c r="N9" t="s">
        <v>12601</v>
      </c>
      <c r="O9" t="s">
        <v>250</v>
      </c>
      <c r="P9"/>
      <c r="Q9">
        <f t="shared" si="0"/>
        <v>9.6300000000000008</v>
      </c>
    </row>
    <row r="10" spans="1:17" ht="15">
      <c r="A10" s="114">
        <v>33</v>
      </c>
      <c r="B10" t="s">
        <v>12602</v>
      </c>
      <c r="C10" s="114">
        <v>202212</v>
      </c>
      <c r="D10" s="114">
        <v>-8.68</v>
      </c>
      <c r="E10" s="114">
        <v>202209</v>
      </c>
      <c r="F10" s="114">
        <v>-15.34</v>
      </c>
      <c r="G10" s="114">
        <v>202206</v>
      </c>
      <c r="H10" s="114">
        <v>-17.190000000000001</v>
      </c>
      <c r="I10" s="114">
        <v>202203</v>
      </c>
      <c r="J10" s="114">
        <v>-23.12</v>
      </c>
      <c r="K10" t="s">
        <v>12603</v>
      </c>
      <c r="L10">
        <v>500023</v>
      </c>
      <c r="M10" t="s">
        <v>253</v>
      </c>
      <c r="N10" t="s">
        <v>12604</v>
      </c>
      <c r="O10" t="s">
        <v>254</v>
      </c>
      <c r="P10"/>
      <c r="Q10">
        <f t="shared" si="0"/>
        <v>-64.33</v>
      </c>
    </row>
    <row r="11" spans="1:17" ht="15">
      <c r="A11" s="114">
        <v>34</v>
      </c>
      <c r="B11" t="s">
        <v>12605</v>
      </c>
      <c r="C11" s="114">
        <v>202503</v>
      </c>
      <c r="D11" s="114">
        <v>7.22</v>
      </c>
      <c r="E11" s="114">
        <v>202412</v>
      </c>
      <c r="F11" s="114">
        <v>11.58</v>
      </c>
      <c r="G11" s="114">
        <v>202409</v>
      </c>
      <c r="H11" s="114">
        <v>7.25</v>
      </c>
      <c r="I11" s="114">
        <v>202406</v>
      </c>
      <c r="J11" s="114">
        <v>12.2</v>
      </c>
      <c r="K11" t="s">
        <v>12606</v>
      </c>
      <c r="L11">
        <v>500820</v>
      </c>
      <c r="M11" t="s">
        <v>255</v>
      </c>
      <c r="N11" t="s">
        <v>12607</v>
      </c>
      <c r="O11" t="s">
        <v>256</v>
      </c>
      <c r="P11"/>
      <c r="Q11">
        <f t="shared" si="0"/>
        <v>38.25</v>
      </c>
    </row>
    <row r="12" spans="1:17" ht="15">
      <c r="A12" s="114">
        <v>37</v>
      </c>
      <c r="B12" t="s">
        <v>12608</v>
      </c>
      <c r="C12" s="114">
        <v>202412</v>
      </c>
      <c r="D12" s="114">
        <v>22.1</v>
      </c>
      <c r="E12" s="114">
        <v>202409</v>
      </c>
      <c r="F12" s="114">
        <v>19.100000000000001</v>
      </c>
      <c r="G12" s="114">
        <v>202406</v>
      </c>
      <c r="H12" s="114">
        <v>32.1</v>
      </c>
      <c r="I12" s="114">
        <v>202403</v>
      </c>
      <c r="J12" s="114">
        <v>35.4</v>
      </c>
      <c r="K12" t="s">
        <v>12609</v>
      </c>
      <c r="L12">
        <v>500472</v>
      </c>
      <c r="M12" t="s">
        <v>2725</v>
      </c>
      <c r="N12" t="s">
        <v>12610</v>
      </c>
      <c r="O12" t="s">
        <v>2726</v>
      </c>
      <c r="P12"/>
      <c r="Q12">
        <f t="shared" si="0"/>
        <v>108.70000000000002</v>
      </c>
    </row>
    <row r="13" spans="1:17" ht="15">
      <c r="A13" s="114">
        <v>38</v>
      </c>
      <c r="B13" t="s">
        <v>12611</v>
      </c>
      <c r="C13" s="114">
        <v>202212</v>
      </c>
      <c r="D13" s="114">
        <v>0.89</v>
      </c>
      <c r="E13" s="114">
        <v>202209</v>
      </c>
      <c r="F13" s="114">
        <v>-0.45</v>
      </c>
      <c r="G13" s="114">
        <v>202206</v>
      </c>
      <c r="H13" s="114">
        <v>-1.7</v>
      </c>
      <c r="I13" s="114">
        <v>202203</v>
      </c>
      <c r="J13" s="114">
        <v>-6.03</v>
      </c>
      <c r="K13" t="s">
        <v>12612</v>
      </c>
      <c r="L13">
        <v>502015</v>
      </c>
      <c r="M13" t="s">
        <v>12613</v>
      </c>
      <c r="N13" t="s">
        <v>12614</v>
      </c>
      <c r="O13" t="s">
        <v>3903</v>
      </c>
      <c r="P13"/>
      <c r="Q13">
        <f t="shared" si="0"/>
        <v>-7.29</v>
      </c>
    </row>
    <row r="14" spans="1:17" ht="15">
      <c r="A14" s="114">
        <v>42</v>
      </c>
      <c r="B14" t="s">
        <v>12615</v>
      </c>
      <c r="C14" s="114">
        <v>202403</v>
      </c>
      <c r="D14" s="114">
        <v>10.19</v>
      </c>
      <c r="E14" s="114">
        <v>202312</v>
      </c>
      <c r="F14" s="114">
        <v>-4.41</v>
      </c>
      <c r="G14" s="114">
        <v>202309</v>
      </c>
      <c r="H14" s="114">
        <v>-4.16</v>
      </c>
      <c r="I14" s="114">
        <v>202303</v>
      </c>
      <c r="J14" s="114">
        <v>-12.34</v>
      </c>
      <c r="K14" t="s">
        <v>12616</v>
      </c>
      <c r="L14">
        <v>505029</v>
      </c>
      <c r="M14" t="s">
        <v>4523</v>
      </c>
      <c r="N14" t="s">
        <v>12617</v>
      </c>
      <c r="O14" t="s">
        <v>4522</v>
      </c>
      <c r="P14"/>
      <c r="Q14">
        <f t="shared" si="0"/>
        <v>-10.72</v>
      </c>
    </row>
    <row r="15" spans="1:17" ht="15">
      <c r="A15" s="114">
        <v>43</v>
      </c>
      <c r="B15" t="s">
        <v>12618</v>
      </c>
      <c r="C15" s="114">
        <v>202503</v>
      </c>
      <c r="D15" s="114">
        <v>42.97</v>
      </c>
      <c r="E15" s="114">
        <v>202412</v>
      </c>
      <c r="F15" s="114">
        <v>36.93</v>
      </c>
      <c r="G15" s="114">
        <v>202409</v>
      </c>
      <c r="H15" s="114">
        <v>46.47</v>
      </c>
      <c r="I15" s="114">
        <v>202406</v>
      </c>
      <c r="J15" s="114">
        <v>38</v>
      </c>
      <c r="K15" t="s">
        <v>12619</v>
      </c>
      <c r="L15">
        <v>500027</v>
      </c>
      <c r="M15" t="s">
        <v>285</v>
      </c>
      <c r="N15" t="s">
        <v>12620</v>
      </c>
      <c r="O15" t="s">
        <v>286</v>
      </c>
      <c r="P15"/>
      <c r="Q15">
        <f t="shared" si="0"/>
        <v>164.37</v>
      </c>
    </row>
    <row r="16" spans="1:17" ht="15">
      <c r="A16" s="114">
        <v>50</v>
      </c>
      <c r="B16" t="s">
        <v>12621</v>
      </c>
      <c r="C16" s="114">
        <v>202412</v>
      </c>
      <c r="D16" s="114">
        <v>157.1</v>
      </c>
      <c r="E16" s="114">
        <v>202409</v>
      </c>
      <c r="F16" s="114">
        <v>129.1</v>
      </c>
      <c r="G16" s="114">
        <v>202406</v>
      </c>
      <c r="H16" s="114">
        <v>144.69999999999999</v>
      </c>
      <c r="I16" s="114">
        <v>202403</v>
      </c>
      <c r="J16" s="114">
        <v>244.1</v>
      </c>
      <c r="K16" t="s">
        <v>12622</v>
      </c>
      <c r="L16">
        <v>500490</v>
      </c>
      <c r="M16" t="s">
        <v>342</v>
      </c>
      <c r="N16" t="s">
        <v>12623</v>
      </c>
      <c r="O16" t="s">
        <v>343</v>
      </c>
      <c r="P16"/>
      <c r="Q16">
        <f t="shared" si="0"/>
        <v>675</v>
      </c>
    </row>
    <row r="17" spans="1:17" ht="15">
      <c r="A17" s="114">
        <v>51</v>
      </c>
      <c r="B17" t="s">
        <v>12624</v>
      </c>
      <c r="C17" s="114">
        <v>202412</v>
      </c>
      <c r="D17" s="114">
        <v>2.89</v>
      </c>
      <c r="E17" s="114">
        <v>202409</v>
      </c>
      <c r="F17" s="114">
        <v>1.1200000000000001</v>
      </c>
      <c r="G17" s="114">
        <v>202406</v>
      </c>
      <c r="H17" s="114">
        <v>2.44</v>
      </c>
      <c r="I17" s="114">
        <v>202403</v>
      </c>
      <c r="J17" s="114">
        <v>2.5499999999999998</v>
      </c>
      <c r="K17" t="s">
        <v>12625</v>
      </c>
      <c r="L17">
        <v>500031</v>
      </c>
      <c r="M17" t="s">
        <v>335</v>
      </c>
      <c r="N17" t="s">
        <v>12626</v>
      </c>
      <c r="O17" t="s">
        <v>336</v>
      </c>
      <c r="P17"/>
      <c r="Q17">
        <f t="shared" si="0"/>
        <v>9</v>
      </c>
    </row>
    <row r="18" spans="1:17" ht="15">
      <c r="A18" s="114">
        <v>53</v>
      </c>
      <c r="B18" t="s">
        <v>12627</v>
      </c>
      <c r="C18" s="114">
        <v>202503</v>
      </c>
      <c r="D18" s="114">
        <v>329.92</v>
      </c>
      <c r="E18" s="114">
        <v>202412</v>
      </c>
      <c r="F18" s="114">
        <v>87.52</v>
      </c>
      <c r="G18" s="114">
        <v>202409</v>
      </c>
      <c r="H18" s="114">
        <v>102.46</v>
      </c>
      <c r="I18" s="114">
        <v>202406</v>
      </c>
      <c r="J18" s="114">
        <v>87.81</v>
      </c>
      <c r="K18" t="s">
        <v>12628</v>
      </c>
      <c r="L18">
        <v>500033</v>
      </c>
      <c r="M18" t="s">
        <v>3321</v>
      </c>
      <c r="N18" t="s">
        <v>12629</v>
      </c>
      <c r="O18" t="s">
        <v>3451</v>
      </c>
      <c r="P18"/>
      <c r="Q18">
        <f t="shared" si="0"/>
        <v>607.71</v>
      </c>
    </row>
    <row r="19" spans="1:17" ht="15">
      <c r="A19" s="114">
        <v>55</v>
      </c>
      <c r="B19" t="s">
        <v>12630</v>
      </c>
      <c r="C19" s="114">
        <v>202412</v>
      </c>
      <c r="D19" s="114">
        <v>23.25</v>
      </c>
      <c r="E19" s="114">
        <v>202409</v>
      </c>
      <c r="F19" s="114">
        <v>17.95</v>
      </c>
      <c r="G19" s="114">
        <v>202406</v>
      </c>
      <c r="H19" s="114">
        <v>25.35</v>
      </c>
      <c r="I19" s="114">
        <v>202403</v>
      </c>
      <c r="J19" s="114">
        <v>25.18</v>
      </c>
      <c r="K19" t="s">
        <v>12631</v>
      </c>
      <c r="L19">
        <v>502355</v>
      </c>
      <c r="M19" t="s">
        <v>352</v>
      </c>
      <c r="N19" t="s">
        <v>12632</v>
      </c>
      <c r="O19" t="s">
        <v>353</v>
      </c>
      <c r="P19"/>
      <c r="Q19">
        <f t="shared" si="0"/>
        <v>91.730000000000018</v>
      </c>
    </row>
    <row r="20" spans="1:17" ht="15">
      <c r="A20" s="114">
        <v>56</v>
      </c>
      <c r="B20" t="s">
        <v>12633</v>
      </c>
      <c r="C20" s="114">
        <v>202003</v>
      </c>
      <c r="D20" s="114">
        <v>-8.44</v>
      </c>
      <c r="E20" s="114">
        <v>201912</v>
      </c>
      <c r="F20" s="114">
        <v>-5.0199999999999996</v>
      </c>
      <c r="G20" s="114">
        <v>201909</v>
      </c>
      <c r="H20" s="114">
        <v>-0.67</v>
      </c>
      <c r="I20" s="114">
        <v>201906</v>
      </c>
      <c r="J20" s="114">
        <v>-0.54</v>
      </c>
      <c r="K20" t="s">
        <v>12634</v>
      </c>
      <c r="L20">
        <v>500102</v>
      </c>
      <c r="M20" t="s">
        <v>4012</v>
      </c>
      <c r="N20" t="s">
        <v>12635</v>
      </c>
      <c r="O20" t="s">
        <v>4011</v>
      </c>
      <c r="P20"/>
      <c r="Q20">
        <f t="shared" si="0"/>
        <v>-14.669999999999998</v>
      </c>
    </row>
    <row r="21" spans="1:17" ht="15">
      <c r="A21" s="114">
        <v>59</v>
      </c>
      <c r="B21" t="s">
        <v>12636</v>
      </c>
      <c r="C21" s="114">
        <v>202412</v>
      </c>
      <c r="D21" s="114">
        <v>23.9</v>
      </c>
      <c r="E21" s="114">
        <v>202409</v>
      </c>
      <c r="F21" s="114">
        <v>29.6</v>
      </c>
      <c r="G21" s="114">
        <v>202406</v>
      </c>
      <c r="H21" s="114">
        <v>51</v>
      </c>
      <c r="I21" s="114">
        <v>202403</v>
      </c>
      <c r="J21" s="114">
        <v>37.299999999999997</v>
      </c>
      <c r="K21" t="s">
        <v>9680</v>
      </c>
      <c r="L21">
        <v>500042</v>
      </c>
      <c r="M21" t="s">
        <v>378</v>
      </c>
      <c r="N21" t="s">
        <v>12637</v>
      </c>
      <c r="O21" t="s">
        <v>379</v>
      </c>
      <c r="P21"/>
      <c r="Q21">
        <f t="shared" si="0"/>
        <v>141.80000000000001</v>
      </c>
    </row>
    <row r="22" spans="1:17" ht="15">
      <c r="A22" s="114">
        <v>60</v>
      </c>
      <c r="B22" t="s">
        <v>12638</v>
      </c>
      <c r="C22" s="114">
        <v>202412</v>
      </c>
      <c r="D22" s="114">
        <v>4.57</v>
      </c>
      <c r="E22" s="114">
        <v>202409</v>
      </c>
      <c r="F22" s="114">
        <v>4.04</v>
      </c>
      <c r="G22" s="114">
        <v>202406</v>
      </c>
      <c r="H22" s="114">
        <v>13.54</v>
      </c>
      <c r="I22" s="114">
        <v>202403</v>
      </c>
      <c r="J22" s="114">
        <v>4.95</v>
      </c>
      <c r="K22" t="s">
        <v>12639</v>
      </c>
      <c r="L22">
        <v>500043</v>
      </c>
      <c r="M22" t="s">
        <v>382</v>
      </c>
      <c r="N22" t="s">
        <v>12640</v>
      </c>
      <c r="O22" t="s">
        <v>383</v>
      </c>
      <c r="P22"/>
      <c r="Q22">
        <f t="shared" si="0"/>
        <v>27.099999999999998</v>
      </c>
    </row>
    <row r="23" spans="1:17" ht="15">
      <c r="A23" s="114">
        <v>61</v>
      </c>
      <c r="B23" t="s">
        <v>12641</v>
      </c>
      <c r="C23" s="114">
        <v>202412</v>
      </c>
      <c r="D23" s="114">
        <v>0.18</v>
      </c>
      <c r="E23" s="114">
        <v>202409</v>
      </c>
      <c r="F23" s="114">
        <v>1.1599999999999999</v>
      </c>
      <c r="G23" s="114">
        <v>202406</v>
      </c>
      <c r="H23" s="114">
        <v>0.84</v>
      </c>
      <c r="I23" s="114">
        <v>202403</v>
      </c>
      <c r="J23" s="114">
        <v>0.39</v>
      </c>
      <c r="K23" t="s">
        <v>9794</v>
      </c>
      <c r="L23">
        <v>522004</v>
      </c>
      <c r="M23" t="s">
        <v>3802</v>
      </c>
      <c r="N23" t="s">
        <v>12642</v>
      </c>
      <c r="O23" t="s">
        <v>3801</v>
      </c>
      <c r="P23"/>
      <c r="Q23">
        <f t="shared" si="0"/>
        <v>2.57</v>
      </c>
    </row>
    <row r="24" spans="1:17" ht="15">
      <c r="A24" s="114">
        <v>62</v>
      </c>
      <c r="B24" t="s">
        <v>12643</v>
      </c>
      <c r="C24" s="114">
        <v>200612</v>
      </c>
      <c r="D24" s="114">
        <v>4.37</v>
      </c>
      <c r="E24" s="114">
        <v>200512</v>
      </c>
      <c r="F24" s="114">
        <v>1.97</v>
      </c>
      <c r="G24" s="114">
        <v>200412</v>
      </c>
      <c r="H24" s="114">
        <v>0</v>
      </c>
      <c r="I24" s="114">
        <v>200312</v>
      </c>
      <c r="J24" s="114">
        <v>4.4000000000000004</v>
      </c>
      <c r="K24" t="s">
        <v>12644</v>
      </c>
      <c r="L24">
        <v>506285</v>
      </c>
      <c r="M24" t="s">
        <v>384</v>
      </c>
      <c r="N24" t="s">
        <v>12645</v>
      </c>
      <c r="O24" t="s">
        <v>385</v>
      </c>
      <c r="P24"/>
      <c r="Q24">
        <f t="shared" si="0"/>
        <v>10.74</v>
      </c>
    </row>
    <row r="25" spans="1:17" ht="15">
      <c r="A25" s="114">
        <v>64</v>
      </c>
      <c r="B25" t="s">
        <v>12646</v>
      </c>
      <c r="C25" s="114">
        <v>202412</v>
      </c>
      <c r="D25" s="114">
        <v>2.5299999999999998</v>
      </c>
      <c r="E25" s="114">
        <v>202409</v>
      </c>
      <c r="F25" s="114">
        <v>2.31</v>
      </c>
      <c r="G25" s="114">
        <v>202406</v>
      </c>
      <c r="H25" s="114">
        <v>3.03</v>
      </c>
      <c r="I25" s="114">
        <v>202403</v>
      </c>
      <c r="J25" s="114">
        <v>1.91</v>
      </c>
      <c r="K25" t="s">
        <v>9656</v>
      </c>
      <c r="L25">
        <v>509480</v>
      </c>
      <c r="M25" t="s">
        <v>411</v>
      </c>
      <c r="N25" t="s">
        <v>12647</v>
      </c>
      <c r="O25" t="s">
        <v>412</v>
      </c>
      <c r="P25"/>
      <c r="Q25">
        <f t="shared" si="0"/>
        <v>9.7799999999999994</v>
      </c>
    </row>
    <row r="26" spans="1:17" ht="15">
      <c r="A26" s="114">
        <v>69</v>
      </c>
      <c r="B26" t="s">
        <v>12648</v>
      </c>
      <c r="C26" s="114">
        <v>202503</v>
      </c>
      <c r="D26" s="114">
        <v>5.92</v>
      </c>
      <c r="E26" s="114">
        <v>202412</v>
      </c>
      <c r="F26" s="114">
        <v>4.54</v>
      </c>
      <c r="G26" s="114">
        <v>202409</v>
      </c>
      <c r="H26" s="114">
        <v>5.23</v>
      </c>
      <c r="I26" s="114">
        <v>202406</v>
      </c>
      <c r="J26" s="114">
        <v>4.3600000000000003</v>
      </c>
      <c r="K26" t="s">
        <v>9658</v>
      </c>
      <c r="L26">
        <v>500493</v>
      </c>
      <c r="M26" t="s">
        <v>425</v>
      </c>
      <c r="N26" t="s">
        <v>12649</v>
      </c>
      <c r="O26" t="s">
        <v>426</v>
      </c>
      <c r="P26"/>
      <c r="Q26">
        <f t="shared" si="0"/>
        <v>20.05</v>
      </c>
    </row>
    <row r="27" spans="1:17" ht="15">
      <c r="A27" s="114">
        <v>72</v>
      </c>
      <c r="B27" t="s">
        <v>12650</v>
      </c>
      <c r="C27" s="114">
        <v>202212</v>
      </c>
      <c r="D27" s="114">
        <v>-13.8</v>
      </c>
      <c r="E27" s="114">
        <v>202209</v>
      </c>
      <c r="F27" s="114">
        <v>-4.6399999999999997</v>
      </c>
      <c r="G27" s="114">
        <v>202206</v>
      </c>
      <c r="H27" s="114">
        <v>-3.45</v>
      </c>
      <c r="I27" s="114">
        <v>202203</v>
      </c>
      <c r="J27" s="114">
        <v>-1.99</v>
      </c>
      <c r="K27" t="s">
        <v>12651</v>
      </c>
      <c r="L27">
        <v>502742</v>
      </c>
      <c r="M27" t="s">
        <v>12652</v>
      </c>
      <c r="N27" t="s">
        <v>12653</v>
      </c>
      <c r="O27" t="s">
        <v>12654</v>
      </c>
      <c r="P27"/>
      <c r="Q27">
        <f t="shared" si="0"/>
        <v>-23.88</v>
      </c>
    </row>
    <row r="28" spans="1:17" ht="15">
      <c r="A28" s="114">
        <v>76</v>
      </c>
      <c r="B28" t="s">
        <v>12655</v>
      </c>
      <c r="C28" s="114">
        <v>202412</v>
      </c>
      <c r="D28" s="114">
        <v>6.84</v>
      </c>
      <c r="E28" s="114">
        <v>202409</v>
      </c>
      <c r="F28" s="114">
        <v>5.12</v>
      </c>
      <c r="G28" s="114">
        <v>202406</v>
      </c>
      <c r="H28" s="114">
        <v>10.56</v>
      </c>
      <c r="I28" s="114">
        <v>202403</v>
      </c>
      <c r="J28" s="114">
        <v>7.45</v>
      </c>
      <c r="K28" t="s">
        <v>9810</v>
      </c>
      <c r="L28">
        <v>505681</v>
      </c>
      <c r="M28" t="s">
        <v>3812</v>
      </c>
      <c r="N28" t="s">
        <v>12656</v>
      </c>
      <c r="O28" t="s">
        <v>3811</v>
      </c>
      <c r="P28"/>
      <c r="Q28">
        <f t="shared" si="0"/>
        <v>29.970000000000002</v>
      </c>
    </row>
    <row r="29" spans="1:17" ht="15">
      <c r="A29" s="114">
        <v>77</v>
      </c>
      <c r="B29" t="s">
        <v>12657</v>
      </c>
      <c r="C29" s="114">
        <v>202503</v>
      </c>
      <c r="D29" s="114">
        <v>33.32</v>
      </c>
      <c r="E29" s="114">
        <v>202412</v>
      </c>
      <c r="F29" s="114">
        <v>4.0599999999999996</v>
      </c>
      <c r="G29" s="114">
        <v>202409</v>
      </c>
      <c r="H29" s="114">
        <v>-3.27</v>
      </c>
      <c r="I29" s="114">
        <v>202406</v>
      </c>
      <c r="J29" s="114">
        <v>4.24</v>
      </c>
      <c r="K29" t="s">
        <v>12658</v>
      </c>
      <c r="L29">
        <v>500335</v>
      </c>
      <c r="M29" t="s">
        <v>448</v>
      </c>
      <c r="N29" t="s">
        <v>12659</v>
      </c>
      <c r="O29" t="s">
        <v>449</v>
      </c>
      <c r="P29"/>
      <c r="Q29">
        <f t="shared" si="0"/>
        <v>38.35</v>
      </c>
    </row>
    <row r="30" spans="1:17" ht="15">
      <c r="A30" s="114">
        <v>78</v>
      </c>
      <c r="B30" t="s">
        <v>12660</v>
      </c>
      <c r="C30" s="114">
        <v>201312</v>
      </c>
      <c r="D30" s="114">
        <v>-0.04</v>
      </c>
      <c r="E30" s="114">
        <v>201309</v>
      </c>
      <c r="F30" s="114">
        <v>-7.0000000000000007E-2</v>
      </c>
      <c r="G30" s="114">
        <v>201306</v>
      </c>
      <c r="H30" s="114">
        <v>-0.05</v>
      </c>
      <c r="I30" s="114">
        <v>201303</v>
      </c>
      <c r="J30" s="114">
        <v>-0.01</v>
      </c>
      <c r="K30" t="s">
        <v>12661</v>
      </c>
      <c r="L30">
        <v>517001</v>
      </c>
      <c r="M30" t="s">
        <v>12662</v>
      </c>
      <c r="N30" t="s">
        <v>12663</v>
      </c>
      <c r="O30" t="s">
        <v>12664</v>
      </c>
      <c r="P30"/>
      <c r="Q30">
        <f t="shared" si="0"/>
        <v>-0.17000000000000004</v>
      </c>
    </row>
    <row r="31" spans="1:17" ht="15">
      <c r="A31" s="114">
        <v>79</v>
      </c>
      <c r="B31" t="s">
        <v>12665</v>
      </c>
      <c r="C31" s="114">
        <v>202412</v>
      </c>
      <c r="D31" s="114">
        <v>2.27</v>
      </c>
      <c r="E31" s="114">
        <v>202409</v>
      </c>
      <c r="F31" s="114">
        <v>2.31</v>
      </c>
      <c r="G31" s="114">
        <v>202406</v>
      </c>
      <c r="H31" s="114">
        <v>1.97</v>
      </c>
      <c r="I31" s="114">
        <v>202403</v>
      </c>
      <c r="J31" s="114">
        <v>-0.88</v>
      </c>
      <c r="K31" t="s">
        <v>12666</v>
      </c>
      <c r="L31">
        <v>506197</v>
      </c>
      <c r="M31" t="s">
        <v>455</v>
      </c>
      <c r="N31" t="s">
        <v>12667</v>
      </c>
      <c r="O31" t="s">
        <v>456</v>
      </c>
      <c r="P31"/>
      <c r="Q31">
        <f t="shared" si="0"/>
        <v>5.67</v>
      </c>
    </row>
    <row r="32" spans="1:17" ht="15">
      <c r="A32" s="114">
        <v>81</v>
      </c>
      <c r="B32" t="s">
        <v>12668</v>
      </c>
      <c r="C32" s="114">
        <v>202109</v>
      </c>
      <c r="D32" s="114">
        <v>-0.4</v>
      </c>
      <c r="E32" s="114">
        <v>202106</v>
      </c>
      <c r="F32" s="114">
        <v>-0.48</v>
      </c>
      <c r="G32" s="114">
        <v>202103</v>
      </c>
      <c r="H32" s="114">
        <v>-0.36</v>
      </c>
      <c r="I32" s="114">
        <v>202012</v>
      </c>
      <c r="J32" s="114">
        <v>-1.25</v>
      </c>
      <c r="K32" t="s">
        <v>9895</v>
      </c>
      <c r="L32">
        <v>502761</v>
      </c>
      <c r="M32" t="s">
        <v>12669</v>
      </c>
      <c r="N32" t="s">
        <v>12670</v>
      </c>
      <c r="O32" t="s">
        <v>4832</v>
      </c>
      <c r="P32"/>
      <c r="Q32">
        <f t="shared" si="0"/>
        <v>-2.4900000000000002</v>
      </c>
    </row>
    <row r="33" spans="1:17" ht="15">
      <c r="A33" s="114">
        <v>82</v>
      </c>
      <c r="B33" t="s">
        <v>12671</v>
      </c>
      <c r="C33" s="114">
        <v>202503</v>
      </c>
      <c r="D33" s="114">
        <v>9.44</v>
      </c>
      <c r="E33" s="114">
        <v>202412</v>
      </c>
      <c r="F33" s="114">
        <v>6.44</v>
      </c>
      <c r="G33" s="114">
        <v>202409</v>
      </c>
      <c r="H33" s="114">
        <v>4.67</v>
      </c>
      <c r="I33" s="114">
        <v>202406</v>
      </c>
      <c r="J33" s="114">
        <v>8.2100000000000009</v>
      </c>
      <c r="K33" t="s">
        <v>9670</v>
      </c>
      <c r="L33">
        <v>500067</v>
      </c>
      <c r="M33" t="s">
        <v>464</v>
      </c>
      <c r="N33" t="s">
        <v>12672</v>
      </c>
      <c r="O33" t="s">
        <v>465</v>
      </c>
      <c r="P33"/>
      <c r="Q33">
        <f t="shared" si="0"/>
        <v>28.759999999999998</v>
      </c>
    </row>
    <row r="34" spans="1:17" ht="15">
      <c r="A34" s="114">
        <v>84</v>
      </c>
      <c r="B34" t="s">
        <v>12673</v>
      </c>
      <c r="C34" s="114">
        <v>202412</v>
      </c>
      <c r="D34" s="114">
        <v>48.58</v>
      </c>
      <c r="E34" s="114">
        <v>202409</v>
      </c>
      <c r="F34" s="114">
        <v>36.22</v>
      </c>
      <c r="G34" s="114">
        <v>202406</v>
      </c>
      <c r="H34" s="114">
        <v>31.86</v>
      </c>
      <c r="I34" s="114">
        <v>202403</v>
      </c>
      <c r="J34" s="114">
        <v>37.51</v>
      </c>
      <c r="K34" t="s">
        <v>12674</v>
      </c>
      <c r="L34">
        <v>501425</v>
      </c>
      <c r="M34" t="s">
        <v>389</v>
      </c>
      <c r="N34" t="s">
        <v>12675</v>
      </c>
      <c r="O34" t="s">
        <v>390</v>
      </c>
      <c r="P34"/>
      <c r="Q34">
        <f t="shared" si="0"/>
        <v>154.16999999999999</v>
      </c>
    </row>
    <row r="35" spans="1:17" ht="15">
      <c r="A35" s="114">
        <v>85</v>
      </c>
      <c r="B35" t="s">
        <v>12676</v>
      </c>
      <c r="C35" s="114">
        <v>202503</v>
      </c>
      <c r="D35" s="114">
        <v>0.56000000000000005</v>
      </c>
      <c r="E35" s="114">
        <v>202412</v>
      </c>
      <c r="F35" s="114">
        <v>3.39</v>
      </c>
      <c r="G35" s="114">
        <v>202409</v>
      </c>
      <c r="H35" s="114">
        <v>19.03</v>
      </c>
      <c r="I35" s="114">
        <v>202406</v>
      </c>
      <c r="J35" s="114">
        <v>0.75</v>
      </c>
      <c r="K35" t="s">
        <v>12677</v>
      </c>
      <c r="L35">
        <v>500020</v>
      </c>
      <c r="M35" t="s">
        <v>468</v>
      </c>
      <c r="N35" t="s">
        <v>12678</v>
      </c>
      <c r="O35" t="s">
        <v>469</v>
      </c>
      <c r="P35"/>
      <c r="Q35">
        <f t="shared" si="0"/>
        <v>23.73</v>
      </c>
    </row>
    <row r="36" spans="1:17" ht="15">
      <c r="A36" s="114">
        <v>88</v>
      </c>
      <c r="B36" t="s">
        <v>12679</v>
      </c>
      <c r="C36" s="114">
        <v>202412</v>
      </c>
      <c r="D36" s="114">
        <v>-83.26</v>
      </c>
      <c r="E36" s="114">
        <v>202409</v>
      </c>
      <c r="F36" s="114">
        <v>103.06</v>
      </c>
      <c r="G36" s="114">
        <v>202406</v>
      </c>
      <c r="H36" s="114">
        <v>-5.9</v>
      </c>
      <c r="I36" s="114">
        <v>202403</v>
      </c>
      <c r="J36" s="114">
        <v>-5.22</v>
      </c>
      <c r="K36" t="s">
        <v>9690</v>
      </c>
      <c r="L36">
        <v>500390</v>
      </c>
      <c r="M36" t="s">
        <v>2428</v>
      </c>
      <c r="N36" t="s">
        <v>12680</v>
      </c>
      <c r="O36" t="s">
        <v>2429</v>
      </c>
      <c r="P36"/>
      <c r="Q36">
        <f t="shared" si="0"/>
        <v>8.6799999999999962</v>
      </c>
    </row>
    <row r="37" spans="1:17" ht="15">
      <c r="A37" s="114">
        <v>92</v>
      </c>
      <c r="B37" t="s">
        <v>12681</v>
      </c>
      <c r="C37" s="114">
        <v>202503</v>
      </c>
      <c r="D37" s="114">
        <v>-1.53</v>
      </c>
      <c r="E37" s="114">
        <v>202412</v>
      </c>
      <c r="F37" s="114">
        <v>-2.0499999999999998</v>
      </c>
      <c r="G37" s="114">
        <v>202409</v>
      </c>
      <c r="H37" s="114">
        <v>-0.75</v>
      </c>
      <c r="I37" s="114">
        <v>202406</v>
      </c>
      <c r="J37" s="114">
        <v>-0.99</v>
      </c>
      <c r="K37" t="s">
        <v>12682</v>
      </c>
      <c r="L37">
        <v>502219</v>
      </c>
      <c r="M37" t="s">
        <v>472</v>
      </c>
      <c r="N37" t="s">
        <v>12683</v>
      </c>
      <c r="O37" t="s">
        <v>473</v>
      </c>
      <c r="P37"/>
      <c r="Q37">
        <f t="shared" si="0"/>
        <v>-5.32</v>
      </c>
    </row>
    <row r="38" spans="1:17" ht="15">
      <c r="A38" s="114">
        <v>93</v>
      </c>
      <c r="B38" t="s">
        <v>12684</v>
      </c>
      <c r="C38" s="114">
        <v>202503</v>
      </c>
      <c r="D38" s="114">
        <v>23.25</v>
      </c>
      <c r="E38" s="114">
        <v>202412</v>
      </c>
      <c r="F38" s="114">
        <v>24.15</v>
      </c>
      <c r="G38" s="114">
        <v>202409</v>
      </c>
      <c r="H38" s="114">
        <v>22.06</v>
      </c>
      <c r="I38" s="114">
        <v>202406</v>
      </c>
      <c r="J38" s="114">
        <v>20.99</v>
      </c>
      <c r="K38" t="s">
        <v>12685</v>
      </c>
      <c r="L38">
        <v>500825</v>
      </c>
      <c r="M38" t="s">
        <v>482</v>
      </c>
      <c r="N38" t="s">
        <v>12686</v>
      </c>
      <c r="O38" t="s">
        <v>483</v>
      </c>
      <c r="P38"/>
      <c r="Q38">
        <f t="shared" si="0"/>
        <v>90.449999999999989</v>
      </c>
    </row>
    <row r="39" spans="1:17" ht="15">
      <c r="A39" s="114">
        <v>99</v>
      </c>
      <c r="B39" t="s">
        <v>552</v>
      </c>
      <c r="C39" s="114">
        <v>202412</v>
      </c>
      <c r="D39" s="114">
        <v>1.99</v>
      </c>
      <c r="E39" s="114">
        <v>202409</v>
      </c>
      <c r="F39" s="114">
        <v>2.67</v>
      </c>
      <c r="G39" s="114">
        <v>202406</v>
      </c>
      <c r="H39" s="114">
        <v>2.85</v>
      </c>
      <c r="I39" s="114">
        <v>202403</v>
      </c>
      <c r="J39" s="114">
        <v>3.02</v>
      </c>
      <c r="K39" t="s">
        <v>12687</v>
      </c>
      <c r="L39">
        <v>500084</v>
      </c>
      <c r="M39" t="s">
        <v>552</v>
      </c>
      <c r="N39" t="s">
        <v>12688</v>
      </c>
      <c r="O39" t="s">
        <v>553</v>
      </c>
      <c r="P39"/>
      <c r="Q39">
        <f t="shared" si="0"/>
        <v>10.53</v>
      </c>
    </row>
    <row r="40" spans="1:17" ht="15">
      <c r="A40" s="114">
        <v>100</v>
      </c>
      <c r="B40" t="s">
        <v>12689</v>
      </c>
      <c r="C40" s="114">
        <v>202412</v>
      </c>
      <c r="D40" s="114">
        <v>2.12</v>
      </c>
      <c r="E40" s="114">
        <v>202409</v>
      </c>
      <c r="F40" s="114">
        <v>4.3899999999999997</v>
      </c>
      <c r="G40" s="114">
        <v>202406</v>
      </c>
      <c r="H40" s="114">
        <v>3.26</v>
      </c>
      <c r="I40" s="114">
        <v>202403</v>
      </c>
      <c r="J40" s="114">
        <v>3.01</v>
      </c>
      <c r="K40" t="s">
        <v>12690</v>
      </c>
      <c r="L40">
        <v>500078</v>
      </c>
      <c r="M40" t="s">
        <v>2122</v>
      </c>
      <c r="N40" t="s">
        <v>12691</v>
      </c>
      <c r="O40" t="s">
        <v>2123</v>
      </c>
      <c r="P40"/>
      <c r="Q40">
        <f t="shared" si="0"/>
        <v>12.78</v>
      </c>
    </row>
    <row r="41" spans="1:17" ht="15">
      <c r="A41" s="114">
        <v>101</v>
      </c>
      <c r="B41" t="s">
        <v>20236</v>
      </c>
      <c r="C41" s="114">
        <v>202412</v>
      </c>
      <c r="D41" s="114">
        <v>-14.13</v>
      </c>
      <c r="E41" s="114">
        <v>202409</v>
      </c>
      <c r="F41" s="114">
        <v>-21.59</v>
      </c>
      <c r="G41" s="114">
        <v>202406</v>
      </c>
      <c r="H41" s="114">
        <v>-13.41</v>
      </c>
      <c r="I41" s="114">
        <v>202403</v>
      </c>
      <c r="J41" s="114">
        <v>0</v>
      </c>
      <c r="K41" t="s">
        <v>20237</v>
      </c>
      <c r="L41">
        <v>509486</v>
      </c>
      <c r="M41" t="s">
        <v>3747</v>
      </c>
      <c r="N41" t="s">
        <v>20238</v>
      </c>
      <c r="O41" t="s">
        <v>3746</v>
      </c>
      <c r="P41"/>
      <c r="Q41">
        <f t="shared" si="0"/>
        <v>-49.129999999999995</v>
      </c>
    </row>
    <row r="42" spans="1:17" ht="15">
      <c r="A42" s="114">
        <v>102</v>
      </c>
      <c r="B42" t="s">
        <v>12692</v>
      </c>
      <c r="C42" s="114">
        <v>202412</v>
      </c>
      <c r="D42" s="114">
        <v>-1.03</v>
      </c>
      <c r="E42" s="114">
        <v>202409</v>
      </c>
      <c r="F42" s="114">
        <v>10</v>
      </c>
      <c r="G42" s="114">
        <v>202406</v>
      </c>
      <c r="H42" s="114">
        <v>12.11</v>
      </c>
      <c r="I42" s="114">
        <v>202403</v>
      </c>
      <c r="J42" s="114">
        <v>0.8</v>
      </c>
      <c r="K42" t="s">
        <v>12693</v>
      </c>
      <c r="L42">
        <v>509488</v>
      </c>
      <c r="M42" t="s">
        <v>1070</v>
      </c>
      <c r="N42" t="s">
        <v>12694</v>
      </c>
      <c r="O42" t="s">
        <v>1071</v>
      </c>
      <c r="P42"/>
      <c r="Q42">
        <f t="shared" si="0"/>
        <v>21.88</v>
      </c>
    </row>
    <row r="43" spans="1:17" ht="15">
      <c r="A43" s="114">
        <v>103</v>
      </c>
      <c r="B43" t="s">
        <v>12695</v>
      </c>
      <c r="C43" s="114">
        <v>202412</v>
      </c>
      <c r="D43" s="114">
        <v>1.83</v>
      </c>
      <c r="E43" s="114">
        <v>202409</v>
      </c>
      <c r="F43" s="114">
        <v>6.09</v>
      </c>
      <c r="G43" s="114">
        <v>202406</v>
      </c>
      <c r="H43" s="114">
        <v>5.94</v>
      </c>
      <c r="I43" s="114">
        <v>202403</v>
      </c>
      <c r="J43" s="114">
        <v>7.1</v>
      </c>
      <c r="K43" t="s">
        <v>12696</v>
      </c>
      <c r="L43">
        <v>513375</v>
      </c>
      <c r="M43" t="s">
        <v>516</v>
      </c>
      <c r="N43" t="s">
        <v>12697</v>
      </c>
      <c r="O43" t="s">
        <v>517</v>
      </c>
      <c r="P43"/>
      <c r="Q43">
        <f t="shared" si="0"/>
        <v>20.96</v>
      </c>
    </row>
    <row r="44" spans="1:17" ht="15">
      <c r="A44" s="114">
        <v>104</v>
      </c>
      <c r="B44" t="s">
        <v>12698</v>
      </c>
      <c r="C44" s="114">
        <v>202503</v>
      </c>
      <c r="D44" s="114">
        <v>24.6</v>
      </c>
      <c r="E44" s="114">
        <v>202412</v>
      </c>
      <c r="F44" s="114">
        <v>24.01</v>
      </c>
      <c r="G44" s="114">
        <v>202409</v>
      </c>
      <c r="H44" s="114">
        <v>30.13</v>
      </c>
      <c r="I44" s="114">
        <v>202406</v>
      </c>
      <c r="J44" s="114">
        <v>38.11</v>
      </c>
      <c r="K44" t="s">
        <v>12699</v>
      </c>
      <c r="L44">
        <v>500878</v>
      </c>
      <c r="M44" t="s">
        <v>532</v>
      </c>
      <c r="N44" t="s">
        <v>12700</v>
      </c>
      <c r="O44" t="s">
        <v>533</v>
      </c>
      <c r="P44"/>
      <c r="Q44">
        <f t="shared" si="0"/>
        <v>116.85</v>
      </c>
    </row>
    <row r="45" spans="1:17" ht="15">
      <c r="A45" s="114">
        <v>105</v>
      </c>
      <c r="B45" t="s">
        <v>12701</v>
      </c>
      <c r="C45" s="114">
        <v>202412</v>
      </c>
      <c r="D45" s="114">
        <v>5.07</v>
      </c>
      <c r="E45" s="114">
        <v>202409</v>
      </c>
      <c r="F45" s="114">
        <v>4.1900000000000004</v>
      </c>
      <c r="G45" s="114">
        <v>202406</v>
      </c>
      <c r="H45" s="114">
        <v>5.83</v>
      </c>
      <c r="I45" s="114">
        <v>202403</v>
      </c>
      <c r="J45" s="114">
        <v>5.21</v>
      </c>
      <c r="K45" t="s">
        <v>9707</v>
      </c>
      <c r="L45">
        <v>509496</v>
      </c>
      <c r="M45" t="s">
        <v>1434</v>
      </c>
      <c r="N45" t="s">
        <v>12702</v>
      </c>
      <c r="O45" t="s">
        <v>1435</v>
      </c>
      <c r="P45"/>
      <c r="Q45">
        <f t="shared" si="0"/>
        <v>20.3</v>
      </c>
    </row>
    <row r="46" spans="1:17" ht="15">
      <c r="A46" s="114">
        <v>106</v>
      </c>
      <c r="B46" t="s">
        <v>12703</v>
      </c>
      <c r="C46" s="114">
        <v>202503</v>
      </c>
      <c r="D46" s="114">
        <v>3.09</v>
      </c>
      <c r="E46" s="114">
        <v>202412</v>
      </c>
      <c r="F46" s="114">
        <v>6.4</v>
      </c>
      <c r="G46" s="114">
        <v>202409</v>
      </c>
      <c r="H46" s="114">
        <v>9.7899999999999991</v>
      </c>
      <c r="I46" s="114">
        <v>202406</v>
      </c>
      <c r="J46" s="114">
        <v>11.13</v>
      </c>
      <c r="K46" t="s">
        <v>12704</v>
      </c>
      <c r="L46">
        <v>500280</v>
      </c>
      <c r="M46" t="s">
        <v>536</v>
      </c>
      <c r="N46" t="s">
        <v>12705</v>
      </c>
      <c r="O46" t="s">
        <v>537</v>
      </c>
      <c r="P46"/>
      <c r="Q46">
        <f t="shared" si="0"/>
        <v>30.410000000000004</v>
      </c>
    </row>
    <row r="47" spans="1:17" ht="15">
      <c r="A47" s="114">
        <v>107</v>
      </c>
      <c r="B47" t="s">
        <v>12706</v>
      </c>
      <c r="C47" s="114">
        <v>202412</v>
      </c>
      <c r="D47" s="114">
        <v>-3.64</v>
      </c>
      <c r="E47" s="114">
        <v>202409</v>
      </c>
      <c r="F47" s="114">
        <v>0.23</v>
      </c>
      <c r="G47" s="114">
        <v>202406</v>
      </c>
      <c r="H47" s="114">
        <v>0.7</v>
      </c>
      <c r="I47" s="114">
        <v>202403</v>
      </c>
      <c r="J47" s="114">
        <v>0.35</v>
      </c>
      <c r="K47" t="s">
        <v>12707</v>
      </c>
      <c r="L47">
        <v>500040</v>
      </c>
      <c r="M47" t="s">
        <v>12708</v>
      </c>
      <c r="N47" t="s">
        <v>20654</v>
      </c>
      <c r="O47" t="s">
        <v>547</v>
      </c>
      <c r="P47"/>
      <c r="Q47">
        <f t="shared" si="0"/>
        <v>-2.36</v>
      </c>
    </row>
    <row r="48" spans="1:17" ht="15">
      <c r="A48" s="114">
        <v>111</v>
      </c>
      <c r="B48" t="s">
        <v>12709</v>
      </c>
      <c r="C48" s="114">
        <v>202503</v>
      </c>
      <c r="D48" s="114">
        <v>2.2000000000000002</v>
      </c>
      <c r="E48" s="114">
        <v>202412</v>
      </c>
      <c r="F48" s="114">
        <v>1.84</v>
      </c>
      <c r="G48" s="114">
        <v>202409</v>
      </c>
      <c r="H48" s="114">
        <v>2.72</v>
      </c>
      <c r="I48" s="114">
        <v>202406</v>
      </c>
      <c r="J48" s="114">
        <v>2.59</v>
      </c>
      <c r="K48" t="s">
        <v>12710</v>
      </c>
      <c r="L48">
        <v>500086</v>
      </c>
      <c r="M48" t="s">
        <v>882</v>
      </c>
      <c r="N48" t="s">
        <v>12711</v>
      </c>
      <c r="O48" t="s">
        <v>883</v>
      </c>
      <c r="P48"/>
      <c r="Q48">
        <f t="shared" si="0"/>
        <v>9.35</v>
      </c>
    </row>
    <row r="49" spans="1:17" ht="15">
      <c r="A49" s="114">
        <v>112</v>
      </c>
      <c r="B49" t="s">
        <v>12712</v>
      </c>
      <c r="C49" s="114">
        <v>202312</v>
      </c>
      <c r="D49" s="114">
        <v>0.25</v>
      </c>
      <c r="E49" s="114">
        <v>202309</v>
      </c>
      <c r="F49" s="114">
        <v>0.12</v>
      </c>
      <c r="G49" s="114">
        <v>202306</v>
      </c>
      <c r="H49" s="114">
        <v>1.29</v>
      </c>
      <c r="I49" s="114">
        <v>202303</v>
      </c>
      <c r="J49" s="114">
        <v>0.46</v>
      </c>
      <c r="K49" t="s">
        <v>12713</v>
      </c>
      <c r="L49">
        <v>501833</v>
      </c>
      <c r="M49" t="s">
        <v>4267</v>
      </c>
      <c r="N49" t="s">
        <v>12714</v>
      </c>
      <c r="O49" t="s">
        <v>4266</v>
      </c>
      <c r="P49"/>
      <c r="Q49">
        <f t="shared" si="0"/>
        <v>2.12</v>
      </c>
    </row>
    <row r="50" spans="1:17" ht="15">
      <c r="A50" s="114">
        <v>114</v>
      </c>
      <c r="B50" t="s">
        <v>12715</v>
      </c>
      <c r="C50" s="114">
        <v>202412</v>
      </c>
      <c r="D50" s="114">
        <v>19.45</v>
      </c>
      <c r="E50" s="114">
        <v>202409</v>
      </c>
      <c r="F50" s="114">
        <v>16.13</v>
      </c>
      <c r="G50" s="114">
        <v>202406</v>
      </c>
      <c r="H50" s="114">
        <v>14.58</v>
      </c>
      <c r="I50" s="114">
        <v>202403</v>
      </c>
      <c r="J50" s="114">
        <v>11.63</v>
      </c>
      <c r="K50" t="s">
        <v>12716</v>
      </c>
      <c r="L50">
        <v>500087</v>
      </c>
      <c r="M50" t="s">
        <v>585</v>
      </c>
      <c r="N50" t="s">
        <v>12717</v>
      </c>
      <c r="O50" t="s">
        <v>586</v>
      </c>
      <c r="P50"/>
      <c r="Q50">
        <f t="shared" si="0"/>
        <v>61.79</v>
      </c>
    </row>
    <row r="51" spans="1:17" ht="15">
      <c r="A51" s="114">
        <v>123</v>
      </c>
      <c r="B51" t="s">
        <v>12718</v>
      </c>
      <c r="C51" s="114">
        <v>202503</v>
      </c>
      <c r="D51" s="114">
        <v>19.7</v>
      </c>
      <c r="E51" s="114">
        <v>202412</v>
      </c>
      <c r="F51" s="114">
        <v>17.39</v>
      </c>
      <c r="G51" s="114">
        <v>202409</v>
      </c>
      <c r="H51" s="114">
        <v>22.57</v>
      </c>
      <c r="I51" s="114">
        <v>202406</v>
      </c>
      <c r="J51" s="114">
        <v>10.57</v>
      </c>
      <c r="K51" t="s">
        <v>12719</v>
      </c>
      <c r="L51">
        <v>506395</v>
      </c>
      <c r="M51" t="s">
        <v>620</v>
      </c>
      <c r="N51" t="s">
        <v>12720</v>
      </c>
      <c r="O51" t="s">
        <v>621</v>
      </c>
      <c r="P51"/>
      <c r="Q51">
        <f t="shared" si="0"/>
        <v>70.23</v>
      </c>
    </row>
    <row r="52" spans="1:17" ht="15">
      <c r="A52" s="114">
        <v>124</v>
      </c>
      <c r="B52" t="s">
        <v>12721</v>
      </c>
      <c r="C52" s="114">
        <v>202412</v>
      </c>
      <c r="D52" s="114">
        <v>11.38</v>
      </c>
      <c r="E52" s="114">
        <v>202409</v>
      </c>
      <c r="F52" s="114">
        <v>17.649999999999999</v>
      </c>
      <c r="G52" s="114">
        <v>202406</v>
      </c>
      <c r="H52" s="114">
        <v>11.95</v>
      </c>
      <c r="I52" s="114">
        <v>202403</v>
      </c>
      <c r="J52" s="114">
        <v>5.93</v>
      </c>
      <c r="K52" t="s">
        <v>12722</v>
      </c>
      <c r="L52">
        <v>508814</v>
      </c>
      <c r="M52" t="s">
        <v>622</v>
      </c>
      <c r="N52" t="s">
        <v>12723</v>
      </c>
      <c r="O52" t="s">
        <v>623</v>
      </c>
      <c r="P52"/>
      <c r="Q52">
        <f t="shared" si="0"/>
        <v>46.910000000000004</v>
      </c>
    </row>
    <row r="53" spans="1:17" ht="15">
      <c r="A53" s="114">
        <v>125</v>
      </c>
      <c r="B53" t="s">
        <v>12724</v>
      </c>
      <c r="C53" s="114">
        <v>202503</v>
      </c>
      <c r="D53" s="114">
        <v>1.78</v>
      </c>
      <c r="E53" s="114">
        <v>202412</v>
      </c>
      <c r="F53" s="114">
        <v>1.57</v>
      </c>
      <c r="G53" s="114">
        <v>202409</v>
      </c>
      <c r="H53" s="114">
        <v>1.45</v>
      </c>
      <c r="I53" s="114">
        <v>202406</v>
      </c>
      <c r="J53" s="114">
        <v>1.58</v>
      </c>
      <c r="K53" t="s">
        <v>12725</v>
      </c>
      <c r="L53">
        <v>500093</v>
      </c>
      <c r="M53" t="s">
        <v>555</v>
      </c>
      <c r="N53" t="s">
        <v>12726</v>
      </c>
      <c r="O53" t="s">
        <v>556</v>
      </c>
      <c r="P53"/>
      <c r="Q53">
        <f t="shared" si="0"/>
        <v>6.38</v>
      </c>
    </row>
    <row r="54" spans="1:17" ht="15">
      <c r="A54" s="114">
        <v>128</v>
      </c>
      <c r="B54" t="s">
        <v>678</v>
      </c>
      <c r="C54" s="114">
        <v>202412</v>
      </c>
      <c r="D54" s="114">
        <v>11</v>
      </c>
      <c r="E54" s="114">
        <v>202409</v>
      </c>
      <c r="F54" s="114">
        <v>0.38</v>
      </c>
      <c r="G54" s="114">
        <v>202406</v>
      </c>
      <c r="H54" s="114">
        <v>-0.15</v>
      </c>
      <c r="I54" s="114">
        <v>202403</v>
      </c>
      <c r="J54" s="114">
        <v>3.51</v>
      </c>
      <c r="K54" t="s">
        <v>12727</v>
      </c>
      <c r="L54">
        <v>502820</v>
      </c>
      <c r="M54" t="s">
        <v>678</v>
      </c>
      <c r="N54" t="s">
        <v>12728</v>
      </c>
      <c r="O54" t="s">
        <v>679</v>
      </c>
      <c r="P54"/>
      <c r="Q54">
        <f t="shared" si="0"/>
        <v>14.74</v>
      </c>
    </row>
    <row r="55" spans="1:17" ht="15">
      <c r="A55" s="114">
        <v>131</v>
      </c>
      <c r="B55" t="s">
        <v>12729</v>
      </c>
      <c r="C55" s="114">
        <v>202412</v>
      </c>
      <c r="D55" s="114">
        <v>7.35</v>
      </c>
      <c r="E55" s="114">
        <v>202409</v>
      </c>
      <c r="F55" s="114">
        <v>8.18</v>
      </c>
      <c r="G55" s="114">
        <v>202406</v>
      </c>
      <c r="H55" s="114">
        <v>6.76</v>
      </c>
      <c r="I55" s="114">
        <v>202403</v>
      </c>
      <c r="J55" s="114">
        <v>11.28</v>
      </c>
      <c r="K55" t="s">
        <v>12730</v>
      </c>
      <c r="L55">
        <v>500097</v>
      </c>
      <c r="M55" t="s">
        <v>659</v>
      </c>
      <c r="N55" t="s">
        <v>12731</v>
      </c>
      <c r="O55" t="s">
        <v>660</v>
      </c>
      <c r="P55"/>
      <c r="Q55">
        <f t="shared" si="0"/>
        <v>33.57</v>
      </c>
    </row>
    <row r="56" spans="1:17" ht="15">
      <c r="A56" s="114">
        <v>135</v>
      </c>
      <c r="B56" t="s">
        <v>12732</v>
      </c>
      <c r="C56" s="114">
        <v>202412</v>
      </c>
      <c r="D56" s="114">
        <v>19.86</v>
      </c>
      <c r="E56" s="114">
        <v>202409</v>
      </c>
      <c r="F56" s="114">
        <v>16.64</v>
      </c>
      <c r="G56" s="114">
        <v>202406</v>
      </c>
      <c r="H56" s="114">
        <v>15.49</v>
      </c>
      <c r="I56" s="114">
        <v>202403</v>
      </c>
      <c r="J56" s="114">
        <v>17.010000000000002</v>
      </c>
      <c r="K56" t="s">
        <v>12733</v>
      </c>
      <c r="L56">
        <v>500645</v>
      </c>
      <c r="M56" t="s">
        <v>692</v>
      </c>
      <c r="N56" t="s">
        <v>12734</v>
      </c>
      <c r="O56" t="s">
        <v>693</v>
      </c>
      <c r="P56"/>
      <c r="Q56">
        <f t="shared" si="0"/>
        <v>69</v>
      </c>
    </row>
    <row r="57" spans="1:17" ht="15">
      <c r="A57" s="114">
        <v>136</v>
      </c>
      <c r="B57" t="s">
        <v>12735</v>
      </c>
      <c r="C57" s="114">
        <v>202412</v>
      </c>
      <c r="D57" s="114">
        <v>7.19</v>
      </c>
      <c r="E57" s="114">
        <v>202409</v>
      </c>
      <c r="F57" s="114">
        <v>14.24</v>
      </c>
      <c r="G57" s="114">
        <v>202406</v>
      </c>
      <c r="H57" s="114">
        <v>14.85</v>
      </c>
      <c r="I57" s="114">
        <v>202403</v>
      </c>
      <c r="J57" s="114">
        <v>18.61</v>
      </c>
      <c r="K57" t="s">
        <v>12736</v>
      </c>
      <c r="L57">
        <v>506401</v>
      </c>
      <c r="M57" t="s">
        <v>694</v>
      </c>
      <c r="N57" t="s">
        <v>12737</v>
      </c>
      <c r="O57" t="s">
        <v>695</v>
      </c>
      <c r="P57"/>
      <c r="Q57">
        <f t="shared" si="0"/>
        <v>54.89</v>
      </c>
    </row>
    <row r="58" spans="1:17" ht="15">
      <c r="A58" s="114">
        <v>140</v>
      </c>
      <c r="B58" t="s">
        <v>12738</v>
      </c>
      <c r="C58" s="114">
        <v>202503</v>
      </c>
      <c r="D58" s="114">
        <v>2.59</v>
      </c>
      <c r="E58" s="114">
        <v>202412</v>
      </c>
      <c r="F58" s="114">
        <v>3.16</v>
      </c>
      <c r="G58" s="114">
        <v>202409</v>
      </c>
      <c r="H58" s="114">
        <v>2.33</v>
      </c>
      <c r="I58" s="114">
        <v>202406</v>
      </c>
      <c r="J58" s="114">
        <v>0.55000000000000004</v>
      </c>
      <c r="K58" t="s">
        <v>12739</v>
      </c>
      <c r="L58">
        <v>506405</v>
      </c>
      <c r="M58" t="s">
        <v>751</v>
      </c>
      <c r="N58" t="s">
        <v>12740</v>
      </c>
      <c r="O58" t="s">
        <v>752</v>
      </c>
      <c r="P58"/>
      <c r="Q58">
        <f t="shared" si="0"/>
        <v>8.6300000000000008</v>
      </c>
    </row>
    <row r="59" spans="1:17" ht="15">
      <c r="A59" s="114">
        <v>142</v>
      </c>
      <c r="B59" t="s">
        <v>12741</v>
      </c>
      <c r="C59" s="114">
        <v>202412</v>
      </c>
      <c r="D59" s="114">
        <v>0.77</v>
      </c>
      <c r="E59" s="114">
        <v>202409</v>
      </c>
      <c r="F59" s="114">
        <v>2.58</v>
      </c>
      <c r="G59" s="114">
        <v>202406</v>
      </c>
      <c r="H59" s="114">
        <v>-1.74</v>
      </c>
      <c r="I59" s="114">
        <v>202403</v>
      </c>
      <c r="J59" s="114">
        <v>2.25</v>
      </c>
      <c r="K59" t="s">
        <v>12742</v>
      </c>
      <c r="L59">
        <v>500120</v>
      </c>
      <c r="M59" t="s">
        <v>729</v>
      </c>
      <c r="N59" t="s">
        <v>12743</v>
      </c>
      <c r="O59" t="s">
        <v>730</v>
      </c>
      <c r="P59"/>
      <c r="Q59">
        <f t="shared" si="0"/>
        <v>3.8600000000000003</v>
      </c>
    </row>
    <row r="60" spans="1:17" ht="15">
      <c r="A60" s="114">
        <v>146</v>
      </c>
      <c r="B60" t="s">
        <v>12744</v>
      </c>
      <c r="C60" s="114">
        <v>202412</v>
      </c>
      <c r="D60" s="114">
        <v>12.71</v>
      </c>
      <c r="E60" s="114">
        <v>202409</v>
      </c>
      <c r="F60" s="114">
        <v>3.94</v>
      </c>
      <c r="G60" s="114">
        <v>202406</v>
      </c>
      <c r="H60" s="114">
        <v>-2.0099999999999998</v>
      </c>
      <c r="I60" s="114">
        <v>202403</v>
      </c>
      <c r="J60" s="114">
        <v>-2.41</v>
      </c>
      <c r="K60" t="s">
        <v>12745</v>
      </c>
      <c r="L60">
        <v>506414</v>
      </c>
      <c r="M60"/>
      <c r="N60" t="s">
        <v>12746</v>
      </c>
      <c r="O60" t="s">
        <v>3652</v>
      </c>
      <c r="P60"/>
      <c r="Q60">
        <f t="shared" si="0"/>
        <v>12.230000000000002</v>
      </c>
    </row>
    <row r="61" spans="1:17" ht="15">
      <c r="A61" s="114">
        <v>148</v>
      </c>
      <c r="B61" t="s">
        <v>12747</v>
      </c>
      <c r="C61" s="114">
        <v>202412</v>
      </c>
      <c r="D61" s="114">
        <v>10.97</v>
      </c>
      <c r="E61" s="114">
        <v>202409</v>
      </c>
      <c r="F61" s="114">
        <v>17.22</v>
      </c>
      <c r="G61" s="114">
        <v>202406</v>
      </c>
      <c r="H61" s="114">
        <v>5.14</v>
      </c>
      <c r="I61" s="114">
        <v>202403</v>
      </c>
      <c r="J61" s="114">
        <v>12.41</v>
      </c>
      <c r="K61" t="s">
        <v>12748</v>
      </c>
      <c r="L61">
        <v>500125</v>
      </c>
      <c r="M61" t="s">
        <v>806</v>
      </c>
      <c r="N61" t="s">
        <v>12749</v>
      </c>
      <c r="O61" t="s">
        <v>807</v>
      </c>
      <c r="P61"/>
      <c r="Q61">
        <f t="shared" si="0"/>
        <v>45.739999999999995</v>
      </c>
    </row>
    <row r="62" spans="1:17" ht="15">
      <c r="A62" s="114">
        <v>150</v>
      </c>
      <c r="B62" t="s">
        <v>12750</v>
      </c>
      <c r="C62" s="114">
        <v>202412</v>
      </c>
      <c r="D62" s="114">
        <v>4.2300000000000004</v>
      </c>
      <c r="E62" s="114">
        <v>202409</v>
      </c>
      <c r="F62" s="114">
        <v>2.08</v>
      </c>
      <c r="G62" s="114">
        <v>202406</v>
      </c>
      <c r="H62" s="114">
        <v>1.47</v>
      </c>
      <c r="I62" s="114">
        <v>202403</v>
      </c>
      <c r="J62" s="114">
        <v>3.56</v>
      </c>
      <c r="K62" t="s">
        <v>9672</v>
      </c>
      <c r="L62">
        <v>500840</v>
      </c>
      <c r="M62" t="s">
        <v>810</v>
      </c>
      <c r="N62" t="s">
        <v>12751</v>
      </c>
      <c r="O62" t="s">
        <v>811</v>
      </c>
      <c r="P62"/>
      <c r="Q62">
        <f t="shared" si="0"/>
        <v>11.34</v>
      </c>
    </row>
    <row r="63" spans="1:17" ht="15">
      <c r="A63" s="114">
        <v>151</v>
      </c>
      <c r="B63" t="s">
        <v>12752</v>
      </c>
      <c r="C63" s="114">
        <v>202412</v>
      </c>
      <c r="D63" s="114">
        <v>42.7</v>
      </c>
      <c r="E63" s="114">
        <v>202409</v>
      </c>
      <c r="F63" s="114">
        <v>40.15</v>
      </c>
      <c r="G63" s="114">
        <v>202406</v>
      </c>
      <c r="H63" s="114">
        <v>40.21</v>
      </c>
      <c r="I63" s="114">
        <v>202403</v>
      </c>
      <c r="J63" s="114">
        <v>39.1</v>
      </c>
      <c r="K63" t="s">
        <v>12753</v>
      </c>
      <c r="L63">
        <v>505200</v>
      </c>
      <c r="M63" t="s">
        <v>804</v>
      </c>
      <c r="N63" t="s">
        <v>12754</v>
      </c>
      <c r="O63" t="s">
        <v>805</v>
      </c>
      <c r="P63"/>
      <c r="Q63">
        <f t="shared" si="0"/>
        <v>162.16</v>
      </c>
    </row>
    <row r="64" spans="1:17" ht="15">
      <c r="A64" s="114">
        <v>152</v>
      </c>
      <c r="B64" t="s">
        <v>12755</v>
      </c>
      <c r="C64" s="114">
        <v>202503</v>
      </c>
      <c r="D64" s="114">
        <v>6.53</v>
      </c>
      <c r="E64" s="114">
        <v>202412</v>
      </c>
      <c r="F64" s="114">
        <v>4.79</v>
      </c>
      <c r="G64" s="114">
        <v>202409</v>
      </c>
      <c r="H64" s="114">
        <v>3.91</v>
      </c>
      <c r="I64" s="114">
        <v>202406</v>
      </c>
      <c r="J64" s="114">
        <v>3.27</v>
      </c>
      <c r="K64" t="s">
        <v>12756</v>
      </c>
      <c r="L64">
        <v>505700</v>
      </c>
      <c r="M64" t="s">
        <v>818</v>
      </c>
      <c r="N64" t="s">
        <v>12757</v>
      </c>
      <c r="O64" t="s">
        <v>9912</v>
      </c>
      <c r="P64"/>
      <c r="Q64">
        <f t="shared" si="0"/>
        <v>18.5</v>
      </c>
    </row>
    <row r="65" spans="1:17" ht="15">
      <c r="A65" s="114">
        <v>154</v>
      </c>
      <c r="B65" t="s">
        <v>12758</v>
      </c>
      <c r="C65" s="114">
        <v>202503</v>
      </c>
      <c r="D65" s="114">
        <v>2.72</v>
      </c>
      <c r="E65" s="114">
        <v>202412</v>
      </c>
      <c r="F65" s="114">
        <v>2.59</v>
      </c>
      <c r="G65" s="114">
        <v>202409</v>
      </c>
      <c r="H65" s="114">
        <v>2.5099999999999998</v>
      </c>
      <c r="I65" s="114">
        <v>202406</v>
      </c>
      <c r="J65" s="114">
        <v>3.65</v>
      </c>
      <c r="K65" t="s">
        <v>12759</v>
      </c>
      <c r="L65">
        <v>500128</v>
      </c>
      <c r="M65" t="s">
        <v>819</v>
      </c>
      <c r="N65" t="s">
        <v>12760</v>
      </c>
      <c r="O65" t="s">
        <v>820</v>
      </c>
      <c r="P65"/>
      <c r="Q65">
        <f t="shared" si="0"/>
        <v>11.47</v>
      </c>
    </row>
    <row r="66" spans="1:17" ht="15">
      <c r="A66" s="114">
        <v>155</v>
      </c>
      <c r="B66" t="s">
        <v>12761</v>
      </c>
      <c r="C66" s="114">
        <v>202412</v>
      </c>
      <c r="D66" s="114">
        <v>2.5499999999999998</v>
      </c>
      <c r="E66" s="114">
        <v>202409</v>
      </c>
      <c r="F66" s="114">
        <v>2.99</v>
      </c>
      <c r="G66" s="114">
        <v>202406</v>
      </c>
      <c r="H66" s="114">
        <v>2.2999999999999998</v>
      </c>
      <c r="I66" s="114">
        <v>202403</v>
      </c>
      <c r="J66" s="114">
        <v>2.41</v>
      </c>
      <c r="K66" t="s">
        <v>12762</v>
      </c>
      <c r="L66">
        <v>522074</v>
      </c>
      <c r="M66" t="s">
        <v>823</v>
      </c>
      <c r="N66" t="s">
        <v>12763</v>
      </c>
      <c r="O66" t="s">
        <v>824</v>
      </c>
      <c r="P66"/>
      <c r="Q66">
        <f t="shared" si="0"/>
        <v>10.25</v>
      </c>
    </row>
    <row r="67" spans="1:17" ht="15">
      <c r="A67" s="114">
        <v>156</v>
      </c>
      <c r="B67" t="s">
        <v>12764</v>
      </c>
      <c r="C67" s="114">
        <v>202412</v>
      </c>
      <c r="D67" s="114">
        <v>-1.24</v>
      </c>
      <c r="E67" s="114">
        <v>202409</v>
      </c>
      <c r="F67" s="114">
        <v>1.9</v>
      </c>
      <c r="G67" s="114">
        <v>202406</v>
      </c>
      <c r="H67" s="114">
        <v>2.81</v>
      </c>
      <c r="I67" s="114">
        <v>202403</v>
      </c>
      <c r="J67" s="114">
        <v>1.42</v>
      </c>
      <c r="K67" t="s">
        <v>12765</v>
      </c>
      <c r="L67">
        <v>504000</v>
      </c>
      <c r="M67" t="s">
        <v>3522</v>
      </c>
      <c r="N67" t="s">
        <v>12766</v>
      </c>
      <c r="O67" t="s">
        <v>3521</v>
      </c>
      <c r="P67"/>
      <c r="Q67">
        <f t="shared" ref="Q67:Q130" si="1">D67+F67+H67+J67</f>
        <v>4.8899999999999997</v>
      </c>
    </row>
    <row r="68" spans="1:17" ht="15">
      <c r="A68" s="114">
        <v>161</v>
      </c>
      <c r="B68" t="s">
        <v>12767</v>
      </c>
      <c r="C68" s="114">
        <v>202503</v>
      </c>
      <c r="D68" s="114">
        <v>28.96</v>
      </c>
      <c r="E68" s="114">
        <v>202412</v>
      </c>
      <c r="F68" s="114">
        <v>29.16</v>
      </c>
      <c r="G68" s="114">
        <v>202409</v>
      </c>
      <c r="H68" s="114">
        <v>29.48</v>
      </c>
      <c r="I68" s="114">
        <v>202406</v>
      </c>
      <c r="J68" s="114">
        <v>27.46</v>
      </c>
      <c r="K68" t="s">
        <v>12768</v>
      </c>
      <c r="L68">
        <v>500495</v>
      </c>
      <c r="M68" t="s">
        <v>864</v>
      </c>
      <c r="N68" t="s">
        <v>12769</v>
      </c>
      <c r="O68" t="s">
        <v>865</v>
      </c>
      <c r="P68"/>
      <c r="Q68">
        <f t="shared" si="1"/>
        <v>115.06</v>
      </c>
    </row>
    <row r="69" spans="1:17" ht="15">
      <c r="A69" s="114">
        <v>164</v>
      </c>
      <c r="B69" t="s">
        <v>22469</v>
      </c>
      <c r="C69" s="114">
        <v>202503</v>
      </c>
      <c r="D69" s="114">
        <v>3.58</v>
      </c>
      <c r="E69" s="114">
        <v>202412</v>
      </c>
      <c r="F69" s="114">
        <v>2.93</v>
      </c>
      <c r="G69" s="114">
        <v>202409</v>
      </c>
      <c r="H69" s="114">
        <v>2.73</v>
      </c>
      <c r="I69" s="114">
        <v>202406</v>
      </c>
      <c r="J69" s="114">
        <v>2.02</v>
      </c>
      <c r="K69" t="s">
        <v>22469</v>
      </c>
      <c r="L69">
        <v>500135</v>
      </c>
      <c r="M69" t="s">
        <v>853</v>
      </c>
      <c r="N69" t="s">
        <v>22470</v>
      </c>
      <c r="O69" t="s">
        <v>854</v>
      </c>
      <c r="P69"/>
      <c r="Q69">
        <f t="shared" si="1"/>
        <v>11.26</v>
      </c>
    </row>
    <row r="70" spans="1:17" ht="15">
      <c r="A70" s="114">
        <v>165</v>
      </c>
      <c r="B70" t="s">
        <v>12770</v>
      </c>
      <c r="C70" s="114">
        <v>202412</v>
      </c>
      <c r="D70" s="114">
        <v>-9.7799999999999994</v>
      </c>
      <c r="E70" s="114">
        <v>202409</v>
      </c>
      <c r="F70" s="114">
        <v>-7.39</v>
      </c>
      <c r="G70" s="114">
        <v>202406</v>
      </c>
      <c r="H70" s="114">
        <v>10.07</v>
      </c>
      <c r="I70" s="114">
        <v>202403</v>
      </c>
      <c r="J70" s="114">
        <v>3.45</v>
      </c>
      <c r="K70" t="s">
        <v>12771</v>
      </c>
      <c r="L70">
        <v>508906</v>
      </c>
      <c r="M70" t="s">
        <v>876</v>
      </c>
      <c r="N70" t="s">
        <v>12772</v>
      </c>
      <c r="O70" t="s">
        <v>877</v>
      </c>
      <c r="P70"/>
      <c r="Q70">
        <f t="shared" si="1"/>
        <v>-3.6499999999999977</v>
      </c>
    </row>
    <row r="71" spans="1:17" ht="15">
      <c r="A71" s="114">
        <v>166</v>
      </c>
      <c r="B71" t="s">
        <v>12773</v>
      </c>
      <c r="C71" s="114">
        <v>202412</v>
      </c>
      <c r="D71" s="114">
        <v>4.93</v>
      </c>
      <c r="E71" s="114">
        <v>202409</v>
      </c>
      <c r="F71" s="114">
        <v>28.39</v>
      </c>
      <c r="G71" s="114">
        <v>202406</v>
      </c>
      <c r="H71" s="114">
        <v>24.68</v>
      </c>
      <c r="I71" s="114">
        <v>202403</v>
      </c>
      <c r="J71" s="114">
        <v>5.31</v>
      </c>
      <c r="K71" t="s">
        <v>12774</v>
      </c>
      <c r="L71">
        <v>500650</v>
      </c>
      <c r="M71" t="s">
        <v>880</v>
      </c>
      <c r="N71" t="s">
        <v>12775</v>
      </c>
      <c r="O71" t="s">
        <v>881</v>
      </c>
      <c r="P71"/>
      <c r="Q71">
        <f t="shared" si="1"/>
        <v>63.31</v>
      </c>
    </row>
    <row r="72" spans="1:17" ht="15">
      <c r="A72" s="114">
        <v>171</v>
      </c>
      <c r="B72" t="s">
        <v>12776</v>
      </c>
      <c r="C72" s="114">
        <v>202412</v>
      </c>
      <c r="D72" s="114">
        <v>9.6300000000000008</v>
      </c>
      <c r="E72" s="114">
        <v>202409</v>
      </c>
      <c r="F72" s="114">
        <v>7.71</v>
      </c>
      <c r="G72" s="114">
        <v>202406</v>
      </c>
      <c r="H72" s="114">
        <v>15.95</v>
      </c>
      <c r="I72" s="114">
        <v>202403</v>
      </c>
      <c r="J72" s="114">
        <v>12.17</v>
      </c>
      <c r="K72" t="s">
        <v>12777</v>
      </c>
      <c r="L72">
        <v>500144</v>
      </c>
      <c r="M72" t="s">
        <v>909</v>
      </c>
      <c r="N72" t="s">
        <v>12778</v>
      </c>
      <c r="O72" t="s">
        <v>910</v>
      </c>
      <c r="P72"/>
      <c r="Q72">
        <f t="shared" si="1"/>
        <v>45.46</v>
      </c>
    </row>
    <row r="73" spans="1:17" ht="15">
      <c r="A73" s="114">
        <v>175</v>
      </c>
      <c r="B73" t="s">
        <v>20946</v>
      </c>
      <c r="C73" s="114">
        <v>202503</v>
      </c>
      <c r="D73" s="114">
        <v>9.06</v>
      </c>
      <c r="E73" s="114">
        <v>202412</v>
      </c>
      <c r="F73" s="114">
        <v>7.14</v>
      </c>
      <c r="G73" s="114">
        <v>202409</v>
      </c>
      <c r="H73" s="114">
        <v>9.33</v>
      </c>
      <c r="I73" s="114">
        <v>202406</v>
      </c>
      <c r="J73" s="114">
        <v>7.74</v>
      </c>
      <c r="K73" t="s">
        <v>20947</v>
      </c>
      <c r="L73">
        <v>500790</v>
      </c>
      <c r="M73" t="s">
        <v>2041</v>
      </c>
      <c r="N73" t="s">
        <v>20948</v>
      </c>
      <c r="O73" t="s">
        <v>2042</v>
      </c>
      <c r="P73"/>
      <c r="Q73">
        <f t="shared" si="1"/>
        <v>33.270000000000003</v>
      </c>
    </row>
    <row r="74" spans="1:17" ht="15">
      <c r="A74" s="114">
        <v>176</v>
      </c>
      <c r="B74" t="s">
        <v>12779</v>
      </c>
      <c r="C74" s="114">
        <v>202412</v>
      </c>
      <c r="D74" s="114">
        <v>0.1</v>
      </c>
      <c r="E74" s="114">
        <v>202409</v>
      </c>
      <c r="F74" s="114">
        <v>1.53</v>
      </c>
      <c r="G74" s="114">
        <v>202406</v>
      </c>
      <c r="H74" s="114">
        <v>1.1499999999999999</v>
      </c>
      <c r="I74" s="114">
        <v>202403</v>
      </c>
      <c r="J74" s="114">
        <v>0.93</v>
      </c>
      <c r="K74" t="s">
        <v>12780</v>
      </c>
      <c r="L74">
        <v>507552</v>
      </c>
      <c r="M74" t="s">
        <v>931</v>
      </c>
      <c r="N74" t="s">
        <v>12781</v>
      </c>
      <c r="O74" t="s">
        <v>932</v>
      </c>
      <c r="P74"/>
      <c r="Q74">
        <f t="shared" si="1"/>
        <v>3.7100000000000004</v>
      </c>
    </row>
    <row r="75" spans="1:17" ht="15">
      <c r="A75" s="114">
        <v>181</v>
      </c>
      <c r="B75" t="s">
        <v>12782</v>
      </c>
      <c r="C75" s="114">
        <v>202412</v>
      </c>
      <c r="D75" s="114">
        <v>0.2</v>
      </c>
      <c r="E75" s="114">
        <v>202409</v>
      </c>
      <c r="F75" s="114">
        <v>1.26</v>
      </c>
      <c r="G75" s="114">
        <v>202406</v>
      </c>
      <c r="H75" s="114">
        <v>-0.1</v>
      </c>
      <c r="I75" s="114">
        <v>202403</v>
      </c>
      <c r="J75" s="114">
        <v>0.14000000000000001</v>
      </c>
      <c r="K75" t="s">
        <v>9799</v>
      </c>
      <c r="L75">
        <v>509546</v>
      </c>
      <c r="M75"/>
      <c r="N75" t="s">
        <v>12783</v>
      </c>
      <c r="O75" t="s">
        <v>3710</v>
      </c>
      <c r="P75"/>
      <c r="Q75">
        <f t="shared" si="1"/>
        <v>1.5</v>
      </c>
    </row>
    <row r="76" spans="1:17" ht="15">
      <c r="A76" s="114">
        <v>183</v>
      </c>
      <c r="B76" t="s">
        <v>12784</v>
      </c>
      <c r="C76" s="114">
        <v>202412</v>
      </c>
      <c r="D76" s="114">
        <v>-5.39</v>
      </c>
      <c r="E76" s="114">
        <v>202409</v>
      </c>
      <c r="F76" s="114">
        <v>-2.73</v>
      </c>
      <c r="G76" s="114">
        <v>202406</v>
      </c>
      <c r="H76" s="114">
        <v>-2.68</v>
      </c>
      <c r="I76" s="114">
        <v>202403</v>
      </c>
      <c r="J76" s="114">
        <v>-2.67</v>
      </c>
      <c r="K76" t="s">
        <v>12785</v>
      </c>
      <c r="L76">
        <v>504286</v>
      </c>
      <c r="M76" t="s">
        <v>705</v>
      </c>
      <c r="N76" t="s">
        <v>12786</v>
      </c>
      <c r="O76" t="s">
        <v>706</v>
      </c>
      <c r="P76"/>
      <c r="Q76">
        <f t="shared" si="1"/>
        <v>-13.469999999999999</v>
      </c>
    </row>
    <row r="77" spans="1:17" ht="15">
      <c r="A77" s="114">
        <v>184</v>
      </c>
      <c r="B77" t="s">
        <v>12787</v>
      </c>
      <c r="C77" s="114">
        <v>202412</v>
      </c>
      <c r="D77" s="114">
        <v>4.18</v>
      </c>
      <c r="E77" s="114">
        <v>202409</v>
      </c>
      <c r="F77" s="114">
        <v>4.38</v>
      </c>
      <c r="G77" s="114">
        <v>202406</v>
      </c>
      <c r="H77" s="114">
        <v>4.01</v>
      </c>
      <c r="I77" s="114">
        <v>202403</v>
      </c>
      <c r="J77" s="114">
        <v>3.41</v>
      </c>
      <c r="K77" t="s">
        <v>12788</v>
      </c>
      <c r="L77">
        <v>505714</v>
      </c>
      <c r="M77" t="s">
        <v>941</v>
      </c>
      <c r="N77" t="s">
        <v>12789</v>
      </c>
      <c r="O77" t="s">
        <v>942</v>
      </c>
      <c r="P77"/>
      <c r="Q77">
        <f t="shared" si="1"/>
        <v>15.979999999999999</v>
      </c>
    </row>
    <row r="78" spans="1:17" ht="15">
      <c r="A78" s="114">
        <v>186</v>
      </c>
      <c r="B78" t="s">
        <v>12790</v>
      </c>
      <c r="C78" s="114">
        <v>202312</v>
      </c>
      <c r="D78" s="114">
        <v>-4.5999999999999996</v>
      </c>
      <c r="E78" s="114">
        <v>202309</v>
      </c>
      <c r="F78" s="114">
        <v>-9.18</v>
      </c>
      <c r="G78" s="114">
        <v>202306</v>
      </c>
      <c r="H78" s="114">
        <v>-8.14</v>
      </c>
      <c r="I78" s="114">
        <v>202303</v>
      </c>
      <c r="J78" s="114">
        <v>-2.08</v>
      </c>
      <c r="K78" t="s">
        <v>12791</v>
      </c>
      <c r="L78">
        <v>509550</v>
      </c>
      <c r="M78" t="s">
        <v>12792</v>
      </c>
      <c r="N78" t="s">
        <v>12793</v>
      </c>
      <c r="O78" t="s">
        <v>12794</v>
      </c>
      <c r="P78"/>
      <c r="Q78">
        <f t="shared" si="1"/>
        <v>-24</v>
      </c>
    </row>
    <row r="79" spans="1:17" ht="15">
      <c r="A79" s="114">
        <v>189</v>
      </c>
      <c r="B79" t="s">
        <v>12795</v>
      </c>
      <c r="C79" s="114">
        <v>202412</v>
      </c>
      <c r="D79" s="114">
        <v>26.17</v>
      </c>
      <c r="E79" s="114">
        <v>202409</v>
      </c>
      <c r="F79" s="114">
        <v>44.88</v>
      </c>
      <c r="G79" s="114">
        <v>202406</v>
      </c>
      <c r="H79" s="114">
        <v>38.03</v>
      </c>
      <c r="I79" s="114">
        <v>202403</v>
      </c>
      <c r="J79" s="114">
        <v>24.88</v>
      </c>
      <c r="K79" t="s">
        <v>12796</v>
      </c>
      <c r="L79">
        <v>500655</v>
      </c>
      <c r="M79" t="s">
        <v>1096</v>
      </c>
      <c r="N79" t="s">
        <v>12797</v>
      </c>
      <c r="O79" t="s">
        <v>1097</v>
      </c>
      <c r="P79"/>
      <c r="Q79">
        <f t="shared" si="1"/>
        <v>133.96</v>
      </c>
    </row>
    <row r="80" spans="1:17" ht="15">
      <c r="A80" s="114">
        <v>190</v>
      </c>
      <c r="B80" t="s">
        <v>12798</v>
      </c>
      <c r="C80" s="114">
        <v>202412</v>
      </c>
      <c r="D80" s="114">
        <v>4.8</v>
      </c>
      <c r="E80" s="114">
        <v>202409</v>
      </c>
      <c r="F80" s="114">
        <v>6.62</v>
      </c>
      <c r="G80" s="114">
        <v>202406</v>
      </c>
      <c r="H80" s="114">
        <v>4.68</v>
      </c>
      <c r="I80" s="114">
        <v>202403</v>
      </c>
      <c r="J80" s="114">
        <v>6.82</v>
      </c>
      <c r="K80" t="s">
        <v>12799</v>
      </c>
      <c r="L80">
        <v>509557</v>
      </c>
      <c r="M80" t="s">
        <v>962</v>
      </c>
      <c r="N80" t="s">
        <v>12800</v>
      </c>
      <c r="O80" t="s">
        <v>963</v>
      </c>
      <c r="P80"/>
      <c r="Q80">
        <f t="shared" si="1"/>
        <v>22.92</v>
      </c>
    </row>
    <row r="81" spans="1:17" ht="15">
      <c r="A81" s="114">
        <v>195</v>
      </c>
      <c r="B81" t="s">
        <v>12801</v>
      </c>
      <c r="C81" s="114">
        <v>202412</v>
      </c>
      <c r="D81" s="114">
        <v>13.57</v>
      </c>
      <c r="E81" s="114">
        <v>202409</v>
      </c>
      <c r="F81" s="114">
        <v>14.67</v>
      </c>
      <c r="G81" s="114">
        <v>202406</v>
      </c>
      <c r="H81" s="114">
        <v>10.76</v>
      </c>
      <c r="I81" s="114">
        <v>202403</v>
      </c>
      <c r="J81" s="114">
        <v>11.37</v>
      </c>
      <c r="K81" t="s">
        <v>12802</v>
      </c>
      <c r="L81">
        <v>500660</v>
      </c>
      <c r="M81" t="s">
        <v>1007</v>
      </c>
      <c r="N81" t="s">
        <v>12803</v>
      </c>
      <c r="O81" t="s">
        <v>1008</v>
      </c>
      <c r="P81"/>
      <c r="Q81">
        <f t="shared" si="1"/>
        <v>50.37</v>
      </c>
    </row>
    <row r="82" spans="1:17" ht="15">
      <c r="A82" s="114">
        <v>197</v>
      </c>
      <c r="B82" t="s">
        <v>12804</v>
      </c>
      <c r="C82" s="114">
        <v>202412</v>
      </c>
      <c r="D82" s="114">
        <v>5.2</v>
      </c>
      <c r="E82" s="114">
        <v>202409</v>
      </c>
      <c r="F82" s="114">
        <v>6.87</v>
      </c>
      <c r="G82" s="114">
        <v>202406</v>
      </c>
      <c r="H82" s="114">
        <v>6.38</v>
      </c>
      <c r="I82" s="114">
        <v>202403</v>
      </c>
      <c r="J82" s="114">
        <v>7.25</v>
      </c>
      <c r="K82" t="s">
        <v>9740</v>
      </c>
      <c r="L82">
        <v>505744</v>
      </c>
      <c r="M82" t="s">
        <v>925</v>
      </c>
      <c r="N82" t="s">
        <v>12805</v>
      </c>
      <c r="O82" t="s">
        <v>926</v>
      </c>
      <c r="P82"/>
      <c r="Q82">
        <f t="shared" si="1"/>
        <v>25.7</v>
      </c>
    </row>
    <row r="83" spans="1:17" ht="15">
      <c r="A83" s="114">
        <v>198</v>
      </c>
      <c r="B83" t="s">
        <v>12806</v>
      </c>
      <c r="C83" s="114">
        <v>202503</v>
      </c>
      <c r="D83" s="114">
        <v>80.77</v>
      </c>
      <c r="E83" s="114">
        <v>202412</v>
      </c>
      <c r="F83" s="114">
        <v>7.46</v>
      </c>
      <c r="G83" s="114">
        <v>202409</v>
      </c>
      <c r="H83" s="114">
        <v>4.04</v>
      </c>
      <c r="I83" s="114">
        <v>202406</v>
      </c>
      <c r="J83" s="114">
        <v>4.1500000000000004</v>
      </c>
      <c r="K83" t="s">
        <v>9765</v>
      </c>
      <c r="L83">
        <v>502865</v>
      </c>
      <c r="M83" t="s">
        <v>12807</v>
      </c>
      <c r="N83" t="s">
        <v>12808</v>
      </c>
      <c r="O83" t="s">
        <v>3554</v>
      </c>
      <c r="P83"/>
      <c r="Q83">
        <f t="shared" si="1"/>
        <v>96.42</v>
      </c>
    </row>
    <row r="84" spans="1:17" ht="15">
      <c r="A84" s="114">
        <v>200</v>
      </c>
      <c r="B84" t="s">
        <v>12809</v>
      </c>
      <c r="C84" s="114">
        <v>202503</v>
      </c>
      <c r="D84" s="114">
        <v>1.34</v>
      </c>
      <c r="E84" s="114">
        <v>202412</v>
      </c>
      <c r="F84" s="114">
        <v>8.42</v>
      </c>
      <c r="G84" s="114">
        <v>202409</v>
      </c>
      <c r="H84" s="114">
        <v>1.52</v>
      </c>
      <c r="I84" s="114">
        <v>202406</v>
      </c>
      <c r="J84" s="114">
        <v>2.86</v>
      </c>
      <c r="K84" t="s">
        <v>12810</v>
      </c>
      <c r="L84">
        <v>500165</v>
      </c>
      <c r="M84" t="s">
        <v>1563</v>
      </c>
      <c r="N84" t="s">
        <v>12811</v>
      </c>
      <c r="O84" t="s">
        <v>1564</v>
      </c>
      <c r="P84"/>
      <c r="Q84">
        <f t="shared" si="1"/>
        <v>14.139999999999999</v>
      </c>
    </row>
    <row r="85" spans="1:17" ht="15">
      <c r="A85" s="114">
        <v>204</v>
      </c>
      <c r="B85" t="s">
        <v>12812</v>
      </c>
      <c r="C85" s="114">
        <v>202412</v>
      </c>
      <c r="D85" s="114">
        <v>3.24</v>
      </c>
      <c r="E85" s="114">
        <v>202409</v>
      </c>
      <c r="F85" s="114">
        <v>2.33</v>
      </c>
      <c r="G85" s="114">
        <v>202406</v>
      </c>
      <c r="H85" s="114">
        <v>1.92</v>
      </c>
      <c r="I85" s="114">
        <v>202403</v>
      </c>
      <c r="J85" s="114">
        <v>2.8</v>
      </c>
      <c r="K85" t="s">
        <v>12813</v>
      </c>
      <c r="L85">
        <v>532163</v>
      </c>
      <c r="M85" t="s">
        <v>2563</v>
      </c>
      <c r="N85" t="s">
        <v>12814</v>
      </c>
      <c r="O85" t="s">
        <v>2564</v>
      </c>
      <c r="P85"/>
      <c r="Q85">
        <f t="shared" si="1"/>
        <v>10.29</v>
      </c>
    </row>
    <row r="86" spans="1:17" ht="15">
      <c r="A86" s="114">
        <v>207</v>
      </c>
      <c r="B86" t="s">
        <v>12815</v>
      </c>
      <c r="C86" s="114">
        <v>202503</v>
      </c>
      <c r="D86" s="114">
        <v>25.43</v>
      </c>
      <c r="E86" s="114">
        <v>202412</v>
      </c>
      <c r="F86" s="114">
        <v>41.58</v>
      </c>
      <c r="G86" s="114">
        <v>202409</v>
      </c>
      <c r="H86" s="114">
        <v>40.32</v>
      </c>
      <c r="I86" s="114">
        <v>202406</v>
      </c>
      <c r="J86" s="114">
        <v>56.87</v>
      </c>
      <c r="K86" t="s">
        <v>12816</v>
      </c>
      <c r="L86">
        <v>500620</v>
      </c>
      <c r="M86" t="s">
        <v>986</v>
      </c>
      <c r="N86" t="s">
        <v>12817</v>
      </c>
      <c r="O86" t="s">
        <v>987</v>
      </c>
      <c r="P86"/>
      <c r="Q86">
        <f t="shared" si="1"/>
        <v>164.2</v>
      </c>
    </row>
    <row r="87" spans="1:17" ht="15">
      <c r="A87" s="114">
        <v>208</v>
      </c>
      <c r="B87" t="s">
        <v>12818</v>
      </c>
      <c r="C87" s="114">
        <v>202503</v>
      </c>
      <c r="D87" s="114">
        <v>1.03</v>
      </c>
      <c r="E87" s="114">
        <v>202412</v>
      </c>
      <c r="F87" s="114">
        <v>0.9</v>
      </c>
      <c r="G87" s="114">
        <v>202409</v>
      </c>
      <c r="H87" s="114">
        <v>0.14000000000000001</v>
      </c>
      <c r="I87" s="114">
        <v>202406</v>
      </c>
      <c r="J87" s="114">
        <v>0.44</v>
      </c>
      <c r="K87" t="s">
        <v>12819</v>
      </c>
      <c r="L87">
        <v>501455</v>
      </c>
      <c r="M87" t="s">
        <v>1076</v>
      </c>
      <c r="N87" t="s">
        <v>12820</v>
      </c>
      <c r="O87" t="s">
        <v>1077</v>
      </c>
      <c r="P87"/>
      <c r="Q87">
        <f t="shared" si="1"/>
        <v>2.5100000000000002</v>
      </c>
    </row>
    <row r="88" spans="1:17" ht="15">
      <c r="A88" s="114">
        <v>209</v>
      </c>
      <c r="B88" t="s">
        <v>12821</v>
      </c>
      <c r="C88" s="114">
        <v>202503</v>
      </c>
      <c r="D88" s="114">
        <v>8.36</v>
      </c>
      <c r="E88" s="114">
        <v>202412</v>
      </c>
      <c r="F88" s="114">
        <v>7.84</v>
      </c>
      <c r="G88" s="114">
        <v>202409</v>
      </c>
      <c r="H88" s="114">
        <v>8.69</v>
      </c>
      <c r="I88" s="114">
        <v>202406</v>
      </c>
      <c r="J88" s="114">
        <v>8.42</v>
      </c>
      <c r="K88" t="s">
        <v>12822</v>
      </c>
      <c r="L88">
        <v>506076</v>
      </c>
      <c r="M88" t="s">
        <v>1086</v>
      </c>
      <c r="N88" t="s">
        <v>12823</v>
      </c>
      <c r="O88" t="s">
        <v>1087</v>
      </c>
      <c r="P88"/>
      <c r="Q88">
        <f t="shared" si="1"/>
        <v>33.31</v>
      </c>
    </row>
    <row r="89" spans="1:17" ht="15">
      <c r="A89" s="114">
        <v>210</v>
      </c>
      <c r="B89" t="s">
        <v>12824</v>
      </c>
      <c r="C89" s="114">
        <v>202112</v>
      </c>
      <c r="D89" s="114">
        <v>-0.88</v>
      </c>
      <c r="E89" s="114">
        <v>202109</v>
      </c>
      <c r="F89" s="114">
        <v>0.98</v>
      </c>
      <c r="G89" s="114">
        <v>202106</v>
      </c>
      <c r="H89" s="114">
        <v>-2.02</v>
      </c>
      <c r="I89" s="114">
        <v>202103</v>
      </c>
      <c r="J89" s="114">
        <v>5.86</v>
      </c>
      <c r="K89" t="s">
        <v>12825</v>
      </c>
      <c r="L89">
        <v>500151</v>
      </c>
      <c r="M89" t="s">
        <v>1051</v>
      </c>
      <c r="N89" t="s">
        <v>12826</v>
      </c>
      <c r="O89" t="s">
        <v>1052</v>
      </c>
      <c r="P89"/>
      <c r="Q89">
        <f t="shared" si="1"/>
        <v>3.9400000000000004</v>
      </c>
    </row>
    <row r="90" spans="1:17" ht="15">
      <c r="A90" s="114">
        <v>211</v>
      </c>
      <c r="B90" t="s">
        <v>21368</v>
      </c>
      <c r="C90" s="114">
        <v>202412</v>
      </c>
      <c r="D90" s="114">
        <v>1.63</v>
      </c>
      <c r="E90" s="114">
        <v>202409</v>
      </c>
      <c r="F90" s="114">
        <v>2.5499999999999998</v>
      </c>
      <c r="G90" s="114">
        <v>202406</v>
      </c>
      <c r="H90" s="114">
        <v>2.46</v>
      </c>
      <c r="I90" s="114">
        <v>202403</v>
      </c>
      <c r="J90" s="114">
        <v>4.83</v>
      </c>
      <c r="K90" t="s">
        <v>21369</v>
      </c>
      <c r="L90">
        <v>505712</v>
      </c>
      <c r="M90"/>
      <c r="N90" t="s">
        <v>21370</v>
      </c>
      <c r="O90" t="s">
        <v>4059</v>
      </c>
      <c r="P90"/>
      <c r="Q90">
        <f t="shared" si="1"/>
        <v>11.469999999999999</v>
      </c>
    </row>
    <row r="91" spans="1:17" ht="15">
      <c r="A91" s="114">
        <v>213</v>
      </c>
      <c r="B91" t="s">
        <v>12827</v>
      </c>
      <c r="C91" s="114">
        <v>202412</v>
      </c>
      <c r="D91" s="114">
        <v>11.09</v>
      </c>
      <c r="E91" s="114">
        <v>202409</v>
      </c>
      <c r="F91" s="114">
        <v>7.14</v>
      </c>
      <c r="G91" s="114">
        <v>202406</v>
      </c>
      <c r="H91" s="114">
        <v>8.0299999999999994</v>
      </c>
      <c r="I91" s="114">
        <v>202403</v>
      </c>
      <c r="J91" s="114">
        <v>8.84</v>
      </c>
      <c r="K91" t="s">
        <v>12828</v>
      </c>
      <c r="L91">
        <v>500670</v>
      </c>
      <c r="M91" t="s">
        <v>1028</v>
      </c>
      <c r="N91" t="s">
        <v>12829</v>
      </c>
      <c r="O91" t="s">
        <v>1029</v>
      </c>
      <c r="P91"/>
      <c r="Q91">
        <f t="shared" si="1"/>
        <v>35.099999999999994</v>
      </c>
    </row>
    <row r="92" spans="1:17" ht="15">
      <c r="A92" s="114">
        <v>214</v>
      </c>
      <c r="B92" t="s">
        <v>12830</v>
      </c>
      <c r="C92" s="114">
        <v>202412</v>
      </c>
      <c r="D92" s="114">
        <v>-2.14</v>
      </c>
      <c r="E92" s="114">
        <v>202409</v>
      </c>
      <c r="F92" s="114">
        <v>-2.16</v>
      </c>
      <c r="G92" s="114">
        <v>202406</v>
      </c>
      <c r="H92" s="114">
        <v>-2.19</v>
      </c>
      <c r="I92" s="114">
        <v>202403</v>
      </c>
      <c r="J92" s="114">
        <v>-1.76</v>
      </c>
      <c r="K92" t="s">
        <v>12831</v>
      </c>
      <c r="L92">
        <v>505075</v>
      </c>
      <c r="M92" t="s">
        <v>2621</v>
      </c>
      <c r="N92" t="s">
        <v>12832</v>
      </c>
      <c r="O92" t="s">
        <v>2622</v>
      </c>
      <c r="P92"/>
      <c r="Q92">
        <f t="shared" si="1"/>
        <v>-8.25</v>
      </c>
    </row>
    <row r="93" spans="1:17" ht="15">
      <c r="A93" s="114">
        <v>217</v>
      </c>
      <c r="B93" t="s">
        <v>12833</v>
      </c>
      <c r="C93" s="114">
        <v>202412</v>
      </c>
      <c r="D93" s="114">
        <v>-1.53</v>
      </c>
      <c r="E93" s="114">
        <v>202409</v>
      </c>
      <c r="F93" s="114">
        <v>-2.48</v>
      </c>
      <c r="G93" s="114">
        <v>202406</v>
      </c>
      <c r="H93" s="114">
        <v>-8.06</v>
      </c>
      <c r="I93" s="114">
        <v>202403</v>
      </c>
      <c r="J93" s="114">
        <v>-6.29</v>
      </c>
      <c r="K93" t="s">
        <v>12834</v>
      </c>
      <c r="L93">
        <v>530001</v>
      </c>
      <c r="M93" t="s">
        <v>1115</v>
      </c>
      <c r="N93" t="s">
        <v>12835</v>
      </c>
      <c r="O93" t="s">
        <v>1116</v>
      </c>
      <c r="P93"/>
      <c r="Q93">
        <f t="shared" si="1"/>
        <v>-18.36</v>
      </c>
    </row>
    <row r="94" spans="1:17" ht="15">
      <c r="A94" s="114">
        <v>218</v>
      </c>
      <c r="B94" t="s">
        <v>12836</v>
      </c>
      <c r="C94" s="114">
        <v>202503</v>
      </c>
      <c r="D94" s="114">
        <v>3.88</v>
      </c>
      <c r="E94" s="114">
        <v>202412</v>
      </c>
      <c r="F94" s="114">
        <v>8.59</v>
      </c>
      <c r="G94" s="114">
        <v>202409</v>
      </c>
      <c r="H94" s="114">
        <v>1.85</v>
      </c>
      <c r="I94" s="114">
        <v>202406</v>
      </c>
      <c r="J94" s="114">
        <v>2.65</v>
      </c>
      <c r="K94" t="s">
        <v>12837</v>
      </c>
      <c r="L94">
        <v>500425</v>
      </c>
      <c r="M94" t="s">
        <v>157</v>
      </c>
      <c r="N94" t="s">
        <v>12838</v>
      </c>
      <c r="O94" t="s">
        <v>158</v>
      </c>
      <c r="P94"/>
      <c r="Q94">
        <f t="shared" si="1"/>
        <v>16.97</v>
      </c>
    </row>
    <row r="95" spans="1:17" ht="15">
      <c r="A95" s="114">
        <v>225</v>
      </c>
      <c r="B95" t="s">
        <v>12839</v>
      </c>
      <c r="C95" s="114">
        <v>202206</v>
      </c>
      <c r="D95" s="114">
        <v>0.44</v>
      </c>
      <c r="E95" s="114">
        <v>202203</v>
      </c>
      <c r="F95" s="114">
        <v>-0.37</v>
      </c>
      <c r="G95" s="114">
        <v>202112</v>
      </c>
      <c r="H95" s="114">
        <v>1.05</v>
      </c>
      <c r="I95" s="114">
        <v>202109</v>
      </c>
      <c r="J95" s="114">
        <v>0.78</v>
      </c>
      <c r="K95" t="s">
        <v>12840</v>
      </c>
      <c r="L95">
        <v>506858</v>
      </c>
      <c r="M95"/>
      <c r="N95" t="s">
        <v>12841</v>
      </c>
      <c r="O95" t="s">
        <v>4420</v>
      </c>
      <c r="P95"/>
      <c r="Q95">
        <f t="shared" si="1"/>
        <v>1.9000000000000001</v>
      </c>
    </row>
    <row r="96" spans="1:17" ht="15">
      <c r="A96" s="114">
        <v>226</v>
      </c>
      <c r="B96" t="s">
        <v>12842</v>
      </c>
      <c r="C96" s="114">
        <v>202412</v>
      </c>
      <c r="D96" s="114">
        <v>3.36</v>
      </c>
      <c r="E96" s="114">
        <v>202409</v>
      </c>
      <c r="F96" s="114">
        <v>7.49</v>
      </c>
      <c r="G96" s="114">
        <v>202406</v>
      </c>
      <c r="H96" s="114">
        <v>2.19</v>
      </c>
      <c r="I96" s="114">
        <v>202403</v>
      </c>
      <c r="J96" s="114">
        <v>0.63</v>
      </c>
      <c r="K96" t="s">
        <v>12843</v>
      </c>
      <c r="L96">
        <v>500690</v>
      </c>
      <c r="M96" t="s">
        <v>1098</v>
      </c>
      <c r="N96" t="s">
        <v>12844</v>
      </c>
      <c r="O96" t="s">
        <v>1099</v>
      </c>
      <c r="P96"/>
      <c r="Q96">
        <f t="shared" si="1"/>
        <v>13.67</v>
      </c>
    </row>
    <row r="97" spans="1:17" ht="15">
      <c r="A97" s="114">
        <v>227</v>
      </c>
      <c r="B97" t="s">
        <v>12845</v>
      </c>
      <c r="C97" s="114">
        <v>202412</v>
      </c>
      <c r="D97" s="114">
        <v>13.47</v>
      </c>
      <c r="E97" s="114">
        <v>202409</v>
      </c>
      <c r="F97" s="114">
        <v>5.86</v>
      </c>
      <c r="G97" s="114">
        <v>202406</v>
      </c>
      <c r="H97" s="114">
        <v>18.25</v>
      </c>
      <c r="I97" s="114">
        <v>202403</v>
      </c>
      <c r="J97" s="114">
        <v>20.69</v>
      </c>
      <c r="K97" t="s">
        <v>9644</v>
      </c>
      <c r="L97">
        <v>500300</v>
      </c>
      <c r="M97" t="s">
        <v>1072</v>
      </c>
      <c r="N97" t="s">
        <v>12846</v>
      </c>
      <c r="O97" t="s">
        <v>1073</v>
      </c>
      <c r="P97"/>
      <c r="Q97">
        <f t="shared" si="1"/>
        <v>58.269999999999996</v>
      </c>
    </row>
    <row r="98" spans="1:17" ht="15">
      <c r="A98" s="114">
        <v>233</v>
      </c>
      <c r="B98" t="s">
        <v>12847</v>
      </c>
      <c r="C98" s="114">
        <v>202412</v>
      </c>
      <c r="D98" s="114">
        <v>6.07</v>
      </c>
      <c r="E98" s="114">
        <v>202409</v>
      </c>
      <c r="F98" s="114">
        <v>2.23</v>
      </c>
      <c r="G98" s="114">
        <v>202406</v>
      </c>
      <c r="H98" s="114">
        <v>-3.04</v>
      </c>
      <c r="I98" s="114">
        <v>202403</v>
      </c>
      <c r="J98" s="114">
        <v>-5.18</v>
      </c>
      <c r="K98" t="s">
        <v>12848</v>
      </c>
      <c r="L98">
        <v>500467</v>
      </c>
      <c r="M98" t="s">
        <v>1138</v>
      </c>
      <c r="N98" t="s">
        <v>12849</v>
      </c>
      <c r="O98" t="s">
        <v>1139</v>
      </c>
      <c r="P98"/>
      <c r="Q98">
        <f t="shared" si="1"/>
        <v>8.0000000000000959E-2</v>
      </c>
    </row>
    <row r="99" spans="1:17" ht="15">
      <c r="A99" s="114">
        <v>237</v>
      </c>
      <c r="B99" t="s">
        <v>12850</v>
      </c>
      <c r="C99" s="114">
        <v>202412</v>
      </c>
      <c r="D99" s="114">
        <v>55.38</v>
      </c>
      <c r="E99" s="114">
        <v>202409</v>
      </c>
      <c r="F99" s="114">
        <v>53.19</v>
      </c>
      <c r="G99" s="114">
        <v>202406</v>
      </c>
      <c r="H99" s="114">
        <v>52.31</v>
      </c>
      <c r="I99" s="114">
        <v>202403</v>
      </c>
      <c r="J99" s="114">
        <v>46.78</v>
      </c>
      <c r="K99" t="s">
        <v>12851</v>
      </c>
      <c r="L99">
        <v>500182</v>
      </c>
      <c r="M99" t="s">
        <v>1175</v>
      </c>
      <c r="N99" t="s">
        <v>12852</v>
      </c>
      <c r="O99" t="s">
        <v>1176</v>
      </c>
      <c r="P99"/>
      <c r="Q99">
        <f t="shared" si="1"/>
        <v>207.66</v>
      </c>
    </row>
    <row r="100" spans="1:17" ht="15">
      <c r="A100" s="114">
        <v>242</v>
      </c>
      <c r="B100" t="s">
        <v>12853</v>
      </c>
      <c r="C100" s="114">
        <v>202206</v>
      </c>
      <c r="D100" s="114">
        <v>6.87</v>
      </c>
      <c r="E100" s="114">
        <v>202203</v>
      </c>
      <c r="F100" s="114">
        <v>3.76</v>
      </c>
      <c r="G100" s="114">
        <v>201909</v>
      </c>
      <c r="H100" s="114">
        <v>5.72</v>
      </c>
      <c r="I100" s="114">
        <v>201906</v>
      </c>
      <c r="J100" s="114">
        <v>5.52</v>
      </c>
      <c r="K100" t="s">
        <v>12854</v>
      </c>
      <c r="L100">
        <v>500002</v>
      </c>
      <c r="M100" t="s">
        <v>40</v>
      </c>
      <c r="N100" t="s">
        <v>12855</v>
      </c>
      <c r="O100" t="s">
        <v>41</v>
      </c>
      <c r="P100"/>
      <c r="Q100">
        <f t="shared" si="1"/>
        <v>21.869999999999997</v>
      </c>
    </row>
    <row r="101" spans="1:17" ht="15">
      <c r="A101" s="114">
        <v>245</v>
      </c>
      <c r="B101" t="s">
        <v>12856</v>
      </c>
      <c r="C101" s="114">
        <v>202503</v>
      </c>
      <c r="D101" s="114">
        <v>0.5</v>
      </c>
      <c r="E101" s="114">
        <v>202412</v>
      </c>
      <c r="F101" s="114">
        <v>-0.23</v>
      </c>
      <c r="G101" s="114">
        <v>202409</v>
      </c>
      <c r="H101" s="114">
        <v>0.38</v>
      </c>
      <c r="I101" s="114">
        <v>202406</v>
      </c>
      <c r="J101" s="114">
        <v>-0.01</v>
      </c>
      <c r="K101" t="s">
        <v>12857</v>
      </c>
      <c r="L101">
        <v>500185</v>
      </c>
      <c r="M101" t="s">
        <v>1151</v>
      </c>
      <c r="N101" t="s">
        <v>12858</v>
      </c>
      <c r="O101" t="s">
        <v>1152</v>
      </c>
      <c r="P101"/>
      <c r="Q101">
        <f t="shared" si="1"/>
        <v>0.64</v>
      </c>
    </row>
    <row r="102" spans="1:17" ht="15">
      <c r="A102" s="114">
        <v>249</v>
      </c>
      <c r="B102" t="s">
        <v>12859</v>
      </c>
      <c r="C102" s="114">
        <v>202412</v>
      </c>
      <c r="D102" s="114">
        <v>-0.82</v>
      </c>
      <c r="E102" s="114">
        <v>202409</v>
      </c>
      <c r="F102" s="114">
        <v>-0.61</v>
      </c>
      <c r="G102" s="114">
        <v>202406</v>
      </c>
      <c r="H102" s="114">
        <v>-0.53</v>
      </c>
      <c r="I102" s="114">
        <v>202403</v>
      </c>
      <c r="J102" s="114">
        <v>0.73</v>
      </c>
      <c r="K102" t="s">
        <v>12860</v>
      </c>
      <c r="L102">
        <v>500032</v>
      </c>
      <c r="M102" t="s">
        <v>340</v>
      </c>
      <c r="N102" t="s">
        <v>12861</v>
      </c>
      <c r="O102" t="s">
        <v>341</v>
      </c>
      <c r="P102"/>
      <c r="Q102">
        <f t="shared" si="1"/>
        <v>-1.23</v>
      </c>
    </row>
    <row r="103" spans="1:17" ht="15">
      <c r="A103" s="114">
        <v>251</v>
      </c>
      <c r="B103" t="s">
        <v>1166</v>
      </c>
      <c r="C103" s="114">
        <v>202412</v>
      </c>
      <c r="D103" s="114">
        <v>4.32</v>
      </c>
      <c r="E103" s="114">
        <v>202409</v>
      </c>
      <c r="F103" s="114">
        <v>4.3</v>
      </c>
      <c r="G103" s="114">
        <v>202406</v>
      </c>
      <c r="H103" s="114">
        <v>1.19</v>
      </c>
      <c r="I103" s="114">
        <v>202403</v>
      </c>
      <c r="J103" s="114">
        <v>1.71</v>
      </c>
      <c r="K103" t="s">
        <v>12862</v>
      </c>
      <c r="L103">
        <v>509631</v>
      </c>
      <c r="M103" t="s">
        <v>1166</v>
      </c>
      <c r="N103" t="s">
        <v>12863</v>
      </c>
      <c r="O103" t="s">
        <v>12456</v>
      </c>
      <c r="P103"/>
      <c r="Q103">
        <f t="shared" si="1"/>
        <v>11.52</v>
      </c>
    </row>
    <row r="104" spans="1:17" ht="15">
      <c r="A104" s="114">
        <v>252</v>
      </c>
      <c r="B104" t="s">
        <v>12864</v>
      </c>
      <c r="C104" s="114">
        <v>202412</v>
      </c>
      <c r="D104" s="114">
        <v>16.82</v>
      </c>
      <c r="E104" s="114">
        <v>202409</v>
      </c>
      <c r="F104" s="114">
        <v>17.59</v>
      </c>
      <c r="G104" s="114">
        <v>202406</v>
      </c>
      <c r="H104" s="114">
        <v>13.84</v>
      </c>
      <c r="I104" s="114">
        <v>202403</v>
      </c>
      <c r="J104" s="114">
        <v>14.29</v>
      </c>
      <c r="K104" t="s">
        <v>12865</v>
      </c>
      <c r="L104">
        <v>500440</v>
      </c>
      <c r="M104" t="s">
        <v>1194</v>
      </c>
      <c r="N104" t="s">
        <v>12866</v>
      </c>
      <c r="O104" t="s">
        <v>1195</v>
      </c>
      <c r="P104"/>
      <c r="Q104">
        <f t="shared" si="1"/>
        <v>62.54</v>
      </c>
    </row>
    <row r="105" spans="1:17" ht="15">
      <c r="A105" s="114">
        <v>253</v>
      </c>
      <c r="B105" t="s">
        <v>12867</v>
      </c>
      <c r="C105" s="114">
        <v>202503</v>
      </c>
      <c r="D105" s="114">
        <v>4.1100000000000003</v>
      </c>
      <c r="E105" s="114">
        <v>202412</v>
      </c>
      <c r="F105" s="114">
        <v>7.43</v>
      </c>
      <c r="G105" s="114">
        <v>202409</v>
      </c>
      <c r="H105" s="114">
        <v>6.29</v>
      </c>
      <c r="I105" s="114">
        <v>202406</v>
      </c>
      <c r="J105" s="114">
        <v>5.87</v>
      </c>
      <c r="K105" t="s">
        <v>9776</v>
      </c>
      <c r="L105">
        <v>509635</v>
      </c>
      <c r="M105" t="s">
        <v>1196</v>
      </c>
      <c r="N105" t="s">
        <v>12868</v>
      </c>
      <c r="O105" t="s">
        <v>1197</v>
      </c>
      <c r="P105"/>
      <c r="Q105">
        <f t="shared" si="1"/>
        <v>23.7</v>
      </c>
    </row>
    <row r="106" spans="1:17" ht="15">
      <c r="A106" s="114">
        <v>255</v>
      </c>
      <c r="B106" t="s">
        <v>12869</v>
      </c>
      <c r="C106" s="114">
        <v>202503</v>
      </c>
      <c r="D106" s="114">
        <v>10.48</v>
      </c>
      <c r="E106" s="114">
        <v>202412</v>
      </c>
      <c r="F106" s="114">
        <v>12.7</v>
      </c>
      <c r="G106" s="114">
        <v>202409</v>
      </c>
      <c r="H106" s="114">
        <v>11.03</v>
      </c>
      <c r="I106" s="114">
        <v>202406</v>
      </c>
      <c r="J106" s="114">
        <v>11.11</v>
      </c>
      <c r="K106" t="s">
        <v>12870</v>
      </c>
      <c r="L106">
        <v>500696</v>
      </c>
      <c r="M106" t="s">
        <v>1207</v>
      </c>
      <c r="N106" t="s">
        <v>12871</v>
      </c>
      <c r="O106" t="s">
        <v>1208</v>
      </c>
      <c r="P106"/>
      <c r="Q106">
        <f t="shared" si="1"/>
        <v>45.32</v>
      </c>
    </row>
    <row r="107" spans="1:17" ht="15">
      <c r="A107" s="114">
        <v>256</v>
      </c>
      <c r="B107" t="s">
        <v>12872</v>
      </c>
      <c r="C107" s="114">
        <v>202412</v>
      </c>
      <c r="D107" s="114">
        <v>39.64</v>
      </c>
      <c r="E107" s="114">
        <v>202409</v>
      </c>
      <c r="F107" s="114">
        <v>35.69</v>
      </c>
      <c r="G107" s="114">
        <v>202406</v>
      </c>
      <c r="H107" s="114">
        <v>44.81</v>
      </c>
      <c r="I107" s="114">
        <v>202403</v>
      </c>
      <c r="J107" s="114">
        <v>59.31</v>
      </c>
      <c r="K107" t="s">
        <v>9682</v>
      </c>
      <c r="L107">
        <v>500674</v>
      </c>
      <c r="M107" t="s">
        <v>2556</v>
      </c>
      <c r="N107" t="s">
        <v>12873</v>
      </c>
      <c r="O107" t="s">
        <v>2557</v>
      </c>
      <c r="P107"/>
      <c r="Q107">
        <f t="shared" si="1"/>
        <v>179.45</v>
      </c>
    </row>
    <row r="108" spans="1:17" ht="15">
      <c r="A108" s="114">
        <v>257</v>
      </c>
      <c r="B108" t="s">
        <v>12874</v>
      </c>
      <c r="C108" s="114">
        <v>202003</v>
      </c>
      <c r="D108" s="114">
        <v>-0.27</v>
      </c>
      <c r="E108" s="114">
        <v>201912</v>
      </c>
      <c r="F108" s="114">
        <v>3.2</v>
      </c>
      <c r="G108" s="114">
        <v>201909</v>
      </c>
      <c r="H108" s="114">
        <v>0.26</v>
      </c>
      <c r="I108" s="114">
        <v>201906</v>
      </c>
      <c r="J108" s="114">
        <v>-0.12</v>
      </c>
      <c r="K108" t="s">
        <v>12875</v>
      </c>
      <c r="L108">
        <v>500193</v>
      </c>
      <c r="M108" t="s">
        <v>1224</v>
      </c>
      <c r="N108" t="s">
        <v>12876</v>
      </c>
      <c r="O108" t="s">
        <v>1225</v>
      </c>
      <c r="P108"/>
      <c r="Q108">
        <f t="shared" si="1"/>
        <v>3.0700000000000003</v>
      </c>
    </row>
    <row r="109" spans="1:17" ht="15">
      <c r="A109" s="114">
        <v>259</v>
      </c>
      <c r="B109" t="s">
        <v>21702</v>
      </c>
      <c r="C109" s="114">
        <v>202412</v>
      </c>
      <c r="D109" s="114">
        <v>-47.05</v>
      </c>
      <c r="E109" s="114">
        <v>202409</v>
      </c>
      <c r="F109" s="114">
        <v>19.45</v>
      </c>
      <c r="G109" s="114">
        <v>202406</v>
      </c>
      <c r="H109" s="114">
        <v>16.739999999999998</v>
      </c>
      <c r="I109" s="114">
        <v>202403</v>
      </c>
      <c r="J109" s="114">
        <v>-0.15</v>
      </c>
      <c r="K109" t="s">
        <v>21702</v>
      </c>
      <c r="L109">
        <v>509675</v>
      </c>
      <c r="M109" t="s">
        <v>22471</v>
      </c>
      <c r="N109" t="s">
        <v>22472</v>
      </c>
      <c r="O109" t="s">
        <v>1190</v>
      </c>
      <c r="P109"/>
      <c r="Q109">
        <f t="shared" si="1"/>
        <v>-11.01</v>
      </c>
    </row>
    <row r="110" spans="1:17" ht="15">
      <c r="A110" s="114">
        <v>262</v>
      </c>
      <c r="B110" t="s">
        <v>12877</v>
      </c>
      <c r="C110" s="114">
        <v>202503</v>
      </c>
      <c r="D110" s="114">
        <v>7.77</v>
      </c>
      <c r="E110" s="114">
        <v>202412</v>
      </c>
      <c r="F110" s="114">
        <v>7.04</v>
      </c>
      <c r="G110" s="114">
        <v>202409</v>
      </c>
      <c r="H110" s="114">
        <v>6.88</v>
      </c>
      <c r="I110" s="114">
        <v>202406</v>
      </c>
      <c r="J110" s="114">
        <v>6.96</v>
      </c>
      <c r="K110" t="s">
        <v>12878</v>
      </c>
      <c r="L110">
        <v>504067</v>
      </c>
      <c r="M110" t="s">
        <v>3293</v>
      </c>
      <c r="N110" t="s">
        <v>12879</v>
      </c>
      <c r="O110" t="s">
        <v>3294</v>
      </c>
      <c r="P110"/>
      <c r="Q110">
        <f t="shared" si="1"/>
        <v>28.65</v>
      </c>
    </row>
    <row r="111" spans="1:17" ht="15">
      <c r="A111" s="114">
        <v>265</v>
      </c>
      <c r="B111" t="s">
        <v>12880</v>
      </c>
      <c r="C111" s="114">
        <v>202412</v>
      </c>
      <c r="D111" s="114">
        <v>18.64</v>
      </c>
      <c r="E111" s="114">
        <v>202409</v>
      </c>
      <c r="F111" s="114">
        <v>1.1000000000000001</v>
      </c>
      <c r="G111" s="114">
        <v>202406</v>
      </c>
      <c r="H111" s="114">
        <v>7.31</v>
      </c>
      <c r="I111" s="114">
        <v>202403</v>
      </c>
      <c r="J111" s="114">
        <v>1</v>
      </c>
      <c r="K111" t="s">
        <v>12881</v>
      </c>
      <c r="L111">
        <v>506480</v>
      </c>
      <c r="M111" t="s">
        <v>1031</v>
      </c>
      <c r="N111" t="s">
        <v>12882</v>
      </c>
      <c r="O111" t="s">
        <v>1032</v>
      </c>
      <c r="P111"/>
      <c r="Q111">
        <f t="shared" si="1"/>
        <v>28.05</v>
      </c>
    </row>
    <row r="112" spans="1:17" ht="15">
      <c r="A112" s="114">
        <v>266</v>
      </c>
      <c r="B112" t="s">
        <v>12883</v>
      </c>
      <c r="C112" s="114">
        <v>202412</v>
      </c>
      <c r="D112" s="114">
        <v>23.85</v>
      </c>
      <c r="E112" s="114">
        <v>202409</v>
      </c>
      <c r="F112" s="114">
        <v>21.49</v>
      </c>
      <c r="G112" s="114">
        <v>202406</v>
      </c>
      <c r="H112" s="114">
        <v>25.17</v>
      </c>
      <c r="I112" s="114">
        <v>202403</v>
      </c>
      <c r="J112" s="114">
        <v>23.87</v>
      </c>
      <c r="K112" t="s">
        <v>12884</v>
      </c>
      <c r="L112">
        <v>500710</v>
      </c>
      <c r="M112" t="s">
        <v>129</v>
      </c>
      <c r="N112" t="s">
        <v>12885</v>
      </c>
      <c r="O112" t="s">
        <v>130</v>
      </c>
      <c r="P112"/>
      <c r="Q112">
        <f t="shared" si="1"/>
        <v>94.38000000000001</v>
      </c>
    </row>
    <row r="113" spans="1:17" ht="15">
      <c r="A113" s="114">
        <v>268</v>
      </c>
      <c r="B113" t="s">
        <v>12886</v>
      </c>
      <c r="C113" s="114">
        <v>202503</v>
      </c>
      <c r="D113" s="114">
        <v>0.41</v>
      </c>
      <c r="E113" s="114">
        <v>202412</v>
      </c>
      <c r="F113" s="114">
        <v>0.17</v>
      </c>
      <c r="G113" s="114">
        <v>202409</v>
      </c>
      <c r="H113" s="114">
        <v>1.34</v>
      </c>
      <c r="I113" s="114">
        <v>202406</v>
      </c>
      <c r="J113" s="114">
        <v>0.56000000000000005</v>
      </c>
      <c r="K113" t="s">
        <v>12887</v>
      </c>
      <c r="L113">
        <v>509162</v>
      </c>
      <c r="M113"/>
      <c r="N113" t="s">
        <v>12888</v>
      </c>
      <c r="O113" t="s">
        <v>3689</v>
      </c>
      <c r="P113"/>
      <c r="Q113">
        <f t="shared" si="1"/>
        <v>2.48</v>
      </c>
    </row>
    <row r="114" spans="1:17" ht="15">
      <c r="A114" s="114">
        <v>270</v>
      </c>
      <c r="B114" t="s">
        <v>12889</v>
      </c>
      <c r="C114" s="114">
        <v>202503</v>
      </c>
      <c r="D114" s="114">
        <v>0.51</v>
      </c>
      <c r="E114" s="114">
        <v>202412</v>
      </c>
      <c r="F114" s="114">
        <v>162.41</v>
      </c>
      <c r="G114" s="114">
        <v>202409</v>
      </c>
      <c r="H114" s="114">
        <v>-11.55</v>
      </c>
      <c r="I114" s="114">
        <v>202406</v>
      </c>
      <c r="J114" s="114">
        <v>1.87</v>
      </c>
      <c r="K114" t="s">
        <v>12890</v>
      </c>
      <c r="L114">
        <v>530005</v>
      </c>
      <c r="M114" t="s">
        <v>1324</v>
      </c>
      <c r="N114" t="s">
        <v>12891</v>
      </c>
      <c r="O114" t="s">
        <v>1325</v>
      </c>
      <c r="P114"/>
      <c r="Q114">
        <f t="shared" si="1"/>
        <v>153.23999999999998</v>
      </c>
    </row>
    <row r="115" spans="1:17" ht="15">
      <c r="A115" s="114">
        <v>278</v>
      </c>
      <c r="B115" t="s">
        <v>12892</v>
      </c>
      <c r="C115" s="114">
        <v>202412</v>
      </c>
      <c r="D115" s="114">
        <v>-0.43</v>
      </c>
      <c r="E115" s="114">
        <v>202409</v>
      </c>
      <c r="F115" s="114">
        <v>13.14</v>
      </c>
      <c r="G115" s="114">
        <v>202406</v>
      </c>
      <c r="H115" s="114">
        <v>112.5</v>
      </c>
      <c r="I115" s="114">
        <v>202403</v>
      </c>
      <c r="J115" s="114">
        <v>2.4500000000000002</v>
      </c>
      <c r="K115" t="s">
        <v>12893</v>
      </c>
      <c r="L115">
        <v>509692</v>
      </c>
      <c r="M115" t="s">
        <v>1332</v>
      </c>
      <c r="N115" t="s">
        <v>12894</v>
      </c>
      <c r="O115" t="s">
        <v>1333</v>
      </c>
      <c r="P115"/>
      <c r="Q115">
        <f t="shared" si="1"/>
        <v>127.66000000000001</v>
      </c>
    </row>
    <row r="116" spans="1:17" ht="15">
      <c r="A116" s="114">
        <v>281</v>
      </c>
      <c r="B116" t="s">
        <v>12895</v>
      </c>
      <c r="C116" s="114">
        <v>202412</v>
      </c>
      <c r="D116" s="114">
        <v>7.67</v>
      </c>
      <c r="E116" s="114">
        <v>202409</v>
      </c>
      <c r="F116" s="114">
        <v>7.76</v>
      </c>
      <c r="G116" s="114">
        <v>202406</v>
      </c>
      <c r="H116" s="114">
        <v>9.26</v>
      </c>
      <c r="I116" s="114">
        <v>202403</v>
      </c>
      <c r="J116" s="114">
        <v>2.96</v>
      </c>
      <c r="K116" t="s">
        <v>12896</v>
      </c>
      <c r="L116">
        <v>505726</v>
      </c>
      <c r="M116" t="s">
        <v>1292</v>
      </c>
      <c r="N116" t="s">
        <v>12897</v>
      </c>
      <c r="O116" t="s">
        <v>1293</v>
      </c>
      <c r="P116"/>
      <c r="Q116">
        <f t="shared" si="1"/>
        <v>27.65</v>
      </c>
    </row>
    <row r="117" spans="1:17" ht="15">
      <c r="A117" s="114">
        <v>282</v>
      </c>
      <c r="B117" t="s">
        <v>12898</v>
      </c>
      <c r="C117" s="114">
        <v>202503</v>
      </c>
      <c r="D117" s="114">
        <v>3.67</v>
      </c>
      <c r="E117" s="114">
        <v>202412</v>
      </c>
      <c r="F117" s="114">
        <v>4.09</v>
      </c>
      <c r="G117" s="114">
        <v>202409</v>
      </c>
      <c r="H117" s="114">
        <v>3.89</v>
      </c>
      <c r="I117" s="114">
        <v>202406</v>
      </c>
      <c r="J117" s="114">
        <v>1.75</v>
      </c>
      <c r="K117" t="s">
        <v>12899</v>
      </c>
      <c r="L117">
        <v>500850</v>
      </c>
      <c r="M117" t="s">
        <v>1322</v>
      </c>
      <c r="N117" t="s">
        <v>12900</v>
      </c>
      <c r="O117" t="s">
        <v>1323</v>
      </c>
      <c r="P117"/>
      <c r="Q117">
        <f t="shared" si="1"/>
        <v>13.4</v>
      </c>
    </row>
    <row r="118" spans="1:17" ht="15">
      <c r="A118" s="114">
        <v>284</v>
      </c>
      <c r="B118" t="s">
        <v>12901</v>
      </c>
      <c r="C118" s="114">
        <v>202412</v>
      </c>
      <c r="D118" s="114">
        <v>13.64</v>
      </c>
      <c r="E118" s="114">
        <v>202409</v>
      </c>
      <c r="F118" s="114">
        <v>12.48</v>
      </c>
      <c r="G118" s="114">
        <v>202406</v>
      </c>
      <c r="H118" s="114">
        <v>13.33</v>
      </c>
      <c r="I118" s="114">
        <v>202403</v>
      </c>
      <c r="J118" s="114">
        <v>12.36</v>
      </c>
      <c r="K118" t="s">
        <v>12902</v>
      </c>
      <c r="L118">
        <v>523457</v>
      </c>
      <c r="M118" t="s">
        <v>1720</v>
      </c>
      <c r="N118" t="s">
        <v>12903</v>
      </c>
      <c r="O118" t="s">
        <v>1721</v>
      </c>
      <c r="P118"/>
      <c r="Q118">
        <f t="shared" si="1"/>
        <v>51.81</v>
      </c>
    </row>
    <row r="119" spans="1:17" ht="15">
      <c r="A119" s="114">
        <v>287</v>
      </c>
      <c r="B119" t="s">
        <v>12904</v>
      </c>
      <c r="C119" s="114">
        <v>202003</v>
      </c>
      <c r="D119" s="114">
        <v>0.17</v>
      </c>
      <c r="E119" s="114">
        <v>201912</v>
      </c>
      <c r="F119" s="114">
        <v>0.76</v>
      </c>
      <c r="G119" s="114">
        <v>201909</v>
      </c>
      <c r="H119" s="114">
        <v>0.28999999999999998</v>
      </c>
      <c r="I119" s="114">
        <v>201906</v>
      </c>
      <c r="J119" s="114">
        <v>0.27</v>
      </c>
      <c r="K119" t="s">
        <v>12905</v>
      </c>
      <c r="L119">
        <v>505729</v>
      </c>
      <c r="M119" t="s">
        <v>3612</v>
      </c>
      <c r="N119" t="s">
        <v>12906</v>
      </c>
      <c r="O119" t="s">
        <v>3611</v>
      </c>
      <c r="P119"/>
      <c r="Q119">
        <f t="shared" si="1"/>
        <v>1.49</v>
      </c>
    </row>
    <row r="120" spans="1:17" ht="15">
      <c r="A120" s="114">
        <v>296</v>
      </c>
      <c r="B120" t="s">
        <v>12907</v>
      </c>
      <c r="C120" s="114">
        <v>202009</v>
      </c>
      <c r="D120" s="114">
        <v>-5.05</v>
      </c>
      <c r="E120" s="114">
        <v>202006</v>
      </c>
      <c r="F120" s="114">
        <v>-23.82</v>
      </c>
      <c r="G120" s="114">
        <v>202003</v>
      </c>
      <c r="H120" s="114">
        <v>10.69</v>
      </c>
      <c r="I120" s="114">
        <v>201912</v>
      </c>
      <c r="J120" s="114">
        <v>-11.46</v>
      </c>
      <c r="K120" t="s">
        <v>12908</v>
      </c>
      <c r="L120">
        <v>505737</v>
      </c>
      <c r="M120"/>
      <c r="N120" t="s">
        <v>12909</v>
      </c>
      <c r="O120" t="s">
        <v>3772</v>
      </c>
      <c r="P120"/>
      <c r="Q120">
        <f t="shared" si="1"/>
        <v>-29.64</v>
      </c>
    </row>
    <row r="121" spans="1:17" ht="15">
      <c r="A121" s="114">
        <v>298</v>
      </c>
      <c r="B121" t="s">
        <v>12910</v>
      </c>
      <c r="C121" s="114">
        <v>202503</v>
      </c>
      <c r="D121" s="114">
        <v>7.46</v>
      </c>
      <c r="E121" s="114">
        <v>202412</v>
      </c>
      <c r="F121" s="114">
        <v>3.88</v>
      </c>
      <c r="G121" s="114">
        <v>202409</v>
      </c>
      <c r="H121" s="114">
        <v>24.45</v>
      </c>
      <c r="I121" s="114">
        <v>202406</v>
      </c>
      <c r="J121" s="114">
        <v>25.91</v>
      </c>
      <c r="K121" t="s">
        <v>12911</v>
      </c>
      <c r="L121">
        <v>501301</v>
      </c>
      <c r="M121" t="s">
        <v>2926</v>
      </c>
      <c r="N121" t="s">
        <v>12912</v>
      </c>
      <c r="O121" t="s">
        <v>2927</v>
      </c>
      <c r="P121"/>
      <c r="Q121">
        <f t="shared" si="1"/>
        <v>61.7</v>
      </c>
    </row>
    <row r="122" spans="1:17" ht="15">
      <c r="A122" s="114">
        <v>299</v>
      </c>
      <c r="B122" t="s">
        <v>12913</v>
      </c>
      <c r="C122" s="114">
        <v>202412</v>
      </c>
      <c r="D122" s="114">
        <v>4.0999999999999996</v>
      </c>
      <c r="E122" s="114">
        <v>202409</v>
      </c>
      <c r="F122" s="114">
        <v>4.3</v>
      </c>
      <c r="G122" s="114">
        <v>202406</v>
      </c>
      <c r="H122" s="114">
        <v>3.79</v>
      </c>
      <c r="I122" s="114">
        <v>202403</v>
      </c>
      <c r="J122" s="114">
        <v>6.14</v>
      </c>
      <c r="K122" t="s">
        <v>9697</v>
      </c>
      <c r="L122">
        <v>500214</v>
      </c>
      <c r="M122" t="s">
        <v>1402</v>
      </c>
      <c r="N122" t="s">
        <v>12914</v>
      </c>
      <c r="O122" t="s">
        <v>1403</v>
      </c>
      <c r="P122"/>
      <c r="Q122">
        <f t="shared" si="1"/>
        <v>18.329999999999998</v>
      </c>
    </row>
    <row r="123" spans="1:17" ht="15">
      <c r="A123" s="114">
        <v>301</v>
      </c>
      <c r="B123" t="s">
        <v>1430</v>
      </c>
      <c r="C123" s="114">
        <v>202412</v>
      </c>
      <c r="D123" s="114">
        <v>3.74</v>
      </c>
      <c r="E123" s="114">
        <v>202409</v>
      </c>
      <c r="F123" s="114">
        <v>4.05</v>
      </c>
      <c r="G123" s="114">
        <v>202406</v>
      </c>
      <c r="H123" s="114">
        <v>3.86</v>
      </c>
      <c r="I123" s="114">
        <v>202403</v>
      </c>
      <c r="J123" s="114">
        <v>3.88</v>
      </c>
      <c r="K123" t="s">
        <v>9640</v>
      </c>
      <c r="L123">
        <v>500875</v>
      </c>
      <c r="M123" t="s">
        <v>1430</v>
      </c>
      <c r="N123" t="s">
        <v>12915</v>
      </c>
      <c r="O123" t="s">
        <v>1431</v>
      </c>
      <c r="P123"/>
      <c r="Q123">
        <f t="shared" si="1"/>
        <v>15.530000000000001</v>
      </c>
    </row>
    <row r="124" spans="1:17" ht="15">
      <c r="A124" s="114">
        <v>303</v>
      </c>
      <c r="B124" t="s">
        <v>12916</v>
      </c>
      <c r="C124" s="114">
        <v>202412</v>
      </c>
      <c r="D124" s="114">
        <v>10.46</v>
      </c>
      <c r="E124" s="114">
        <v>202409</v>
      </c>
      <c r="F124" s="114">
        <v>11.24</v>
      </c>
      <c r="G124" s="114">
        <v>202406</v>
      </c>
      <c r="H124" s="114">
        <v>11.39</v>
      </c>
      <c r="I124" s="114">
        <v>202403</v>
      </c>
      <c r="J124" s="114">
        <v>8.2200000000000006</v>
      </c>
      <c r="K124" t="s">
        <v>12917</v>
      </c>
      <c r="L124">
        <v>506943</v>
      </c>
      <c r="M124" t="s">
        <v>1465</v>
      </c>
      <c r="N124" t="s">
        <v>12918</v>
      </c>
      <c r="O124" t="s">
        <v>1466</v>
      </c>
      <c r="P124"/>
      <c r="Q124">
        <f t="shared" si="1"/>
        <v>41.31</v>
      </c>
    </row>
    <row r="125" spans="1:17" ht="15">
      <c r="A125" s="114">
        <v>304</v>
      </c>
      <c r="B125" t="s">
        <v>12919</v>
      </c>
      <c r="C125" s="114">
        <v>202412</v>
      </c>
      <c r="D125" s="114">
        <v>1.88</v>
      </c>
      <c r="E125" s="114">
        <v>202409</v>
      </c>
      <c r="F125" s="114">
        <v>4.93</v>
      </c>
      <c r="G125" s="114">
        <v>202406</v>
      </c>
      <c r="H125" s="114">
        <v>7.72</v>
      </c>
      <c r="I125" s="114">
        <v>202403</v>
      </c>
      <c r="J125" s="114">
        <v>6.18</v>
      </c>
      <c r="K125" t="s">
        <v>12920</v>
      </c>
      <c r="L125">
        <v>530007</v>
      </c>
      <c r="M125" t="s">
        <v>1498</v>
      </c>
      <c r="N125" t="s">
        <v>12921</v>
      </c>
      <c r="O125" t="s">
        <v>1499</v>
      </c>
      <c r="P125"/>
      <c r="Q125">
        <f t="shared" si="1"/>
        <v>20.71</v>
      </c>
    </row>
    <row r="126" spans="1:17" ht="15">
      <c r="A126" s="114">
        <v>305</v>
      </c>
      <c r="B126" t="s">
        <v>12922</v>
      </c>
      <c r="C126" s="114">
        <v>202412</v>
      </c>
      <c r="D126" s="114">
        <v>0.44</v>
      </c>
      <c r="E126" s="114">
        <v>202409</v>
      </c>
      <c r="F126" s="114">
        <v>0.04</v>
      </c>
      <c r="G126" s="114">
        <v>202406</v>
      </c>
      <c r="H126" s="114">
        <v>0.44</v>
      </c>
      <c r="I126" s="114">
        <v>202403</v>
      </c>
      <c r="J126" s="114">
        <v>0.5</v>
      </c>
      <c r="K126" t="s">
        <v>12923</v>
      </c>
      <c r="L126">
        <v>500306</v>
      </c>
      <c r="M126" t="s">
        <v>12924</v>
      </c>
      <c r="N126" t="s">
        <v>12925</v>
      </c>
      <c r="O126" t="s">
        <v>3657</v>
      </c>
      <c r="P126"/>
      <c r="Q126">
        <f t="shared" si="1"/>
        <v>1.42</v>
      </c>
    </row>
    <row r="127" spans="1:17" ht="15">
      <c r="A127" s="114">
        <v>307</v>
      </c>
      <c r="B127" t="s">
        <v>12926</v>
      </c>
      <c r="C127" s="114">
        <v>202412</v>
      </c>
      <c r="D127" s="114">
        <v>-0.93</v>
      </c>
      <c r="E127" s="114">
        <v>202409</v>
      </c>
      <c r="F127" s="114">
        <v>-1.7</v>
      </c>
      <c r="G127" s="114">
        <v>202406</v>
      </c>
      <c r="H127" s="114">
        <v>-0.92</v>
      </c>
      <c r="I127" s="114">
        <v>202403</v>
      </c>
      <c r="J127" s="114">
        <v>0.42</v>
      </c>
      <c r="K127" t="s">
        <v>12927</v>
      </c>
      <c r="L127">
        <v>507155</v>
      </c>
      <c r="M127" t="s">
        <v>3589</v>
      </c>
      <c r="N127" t="s">
        <v>12928</v>
      </c>
      <c r="O127" t="s">
        <v>3588</v>
      </c>
      <c r="P127"/>
      <c r="Q127">
        <f t="shared" si="1"/>
        <v>-3.13</v>
      </c>
    </row>
    <row r="128" spans="1:17" ht="15">
      <c r="A128" s="114">
        <v>311</v>
      </c>
      <c r="B128" t="s">
        <v>12929</v>
      </c>
      <c r="C128" s="114">
        <v>202412</v>
      </c>
      <c r="D128" s="114">
        <v>25.48</v>
      </c>
      <c r="E128" s="114">
        <v>202409</v>
      </c>
      <c r="F128" s="114">
        <v>10.54</v>
      </c>
      <c r="G128" s="114">
        <v>202406</v>
      </c>
      <c r="H128" s="114">
        <v>-3.11</v>
      </c>
      <c r="I128" s="114">
        <v>202403</v>
      </c>
      <c r="J128" s="114">
        <v>-5.2</v>
      </c>
      <c r="K128" t="s">
        <v>12930</v>
      </c>
      <c r="L128">
        <v>509715</v>
      </c>
      <c r="M128" t="s">
        <v>1463</v>
      </c>
      <c r="N128" t="s">
        <v>12931</v>
      </c>
      <c r="O128" t="s">
        <v>1464</v>
      </c>
      <c r="P128"/>
      <c r="Q128">
        <f t="shared" si="1"/>
        <v>27.709999999999997</v>
      </c>
    </row>
    <row r="129" spans="1:17" ht="15">
      <c r="A129" s="114">
        <v>315</v>
      </c>
      <c r="B129" t="s">
        <v>12932</v>
      </c>
      <c r="C129" s="114">
        <v>202412</v>
      </c>
      <c r="D129" s="114">
        <v>1.7</v>
      </c>
      <c r="E129" s="114">
        <v>202409</v>
      </c>
      <c r="F129" s="114">
        <v>0.66</v>
      </c>
      <c r="G129" s="114">
        <v>202406</v>
      </c>
      <c r="H129" s="114">
        <v>1.1200000000000001</v>
      </c>
      <c r="I129" s="114">
        <v>202403</v>
      </c>
      <c r="J129" s="114">
        <v>2.69</v>
      </c>
      <c r="K129" t="s">
        <v>12933</v>
      </c>
      <c r="L129">
        <v>504076</v>
      </c>
      <c r="M129"/>
      <c r="N129" t="s">
        <v>12934</v>
      </c>
      <c r="O129" t="s">
        <v>4128</v>
      </c>
      <c r="P129"/>
      <c r="Q129">
        <f t="shared" si="1"/>
        <v>6.17</v>
      </c>
    </row>
    <row r="130" spans="1:17" ht="15">
      <c r="A130" s="114">
        <v>316</v>
      </c>
      <c r="B130" t="s">
        <v>12935</v>
      </c>
      <c r="C130" s="114">
        <v>202412</v>
      </c>
      <c r="D130" s="114">
        <v>1.24</v>
      </c>
      <c r="E130" s="114">
        <v>202409</v>
      </c>
      <c r="F130" s="114">
        <v>4.76</v>
      </c>
      <c r="G130" s="114">
        <v>202406</v>
      </c>
      <c r="H130" s="114">
        <v>2.4900000000000002</v>
      </c>
      <c r="I130" s="114">
        <v>202403</v>
      </c>
      <c r="J130" s="114">
        <v>4.3099999999999996</v>
      </c>
      <c r="K130" t="s">
        <v>12936</v>
      </c>
      <c r="L130">
        <v>590066</v>
      </c>
      <c r="M130" t="s">
        <v>1577</v>
      </c>
      <c r="N130" t="s">
        <v>12937</v>
      </c>
      <c r="O130" t="s">
        <v>1578</v>
      </c>
      <c r="P130"/>
      <c r="Q130">
        <f t="shared" si="1"/>
        <v>12.8</v>
      </c>
    </row>
    <row r="131" spans="1:17" ht="15">
      <c r="A131" s="114">
        <v>318</v>
      </c>
      <c r="B131" t="s">
        <v>12938</v>
      </c>
      <c r="C131" s="114">
        <v>202503</v>
      </c>
      <c r="D131" s="114">
        <v>12.35</v>
      </c>
      <c r="E131" s="114">
        <v>202412</v>
      </c>
      <c r="F131" s="114">
        <v>5.67</v>
      </c>
      <c r="G131" s="114">
        <v>201603</v>
      </c>
      <c r="H131" s="114">
        <v>3.32</v>
      </c>
      <c r="I131" s="114">
        <v>201512</v>
      </c>
      <c r="J131" s="114">
        <v>0.8</v>
      </c>
      <c r="K131" t="s">
        <v>12939</v>
      </c>
      <c r="L131">
        <v>505283</v>
      </c>
      <c r="M131" t="s">
        <v>1621</v>
      </c>
      <c r="N131" t="s">
        <v>12940</v>
      </c>
      <c r="O131" t="s">
        <v>1622</v>
      </c>
      <c r="P131"/>
      <c r="Q131">
        <f t="shared" ref="Q131:Q194" si="2">D131+F131+H131+J131</f>
        <v>22.14</v>
      </c>
    </row>
    <row r="132" spans="1:17" ht="15">
      <c r="A132" s="114">
        <v>322</v>
      </c>
      <c r="B132" t="s">
        <v>12941</v>
      </c>
      <c r="C132" s="114">
        <v>202503</v>
      </c>
      <c r="D132" s="114">
        <v>18.37</v>
      </c>
      <c r="E132" s="114">
        <v>202412</v>
      </c>
      <c r="F132" s="114">
        <v>12.93</v>
      </c>
      <c r="G132" s="114">
        <v>202409</v>
      </c>
      <c r="H132" s="114">
        <v>15.44</v>
      </c>
      <c r="I132" s="114">
        <v>202406</v>
      </c>
      <c r="J132" s="114">
        <v>11.96</v>
      </c>
      <c r="K132" t="s">
        <v>9722</v>
      </c>
      <c r="L132">
        <v>500235</v>
      </c>
      <c r="M132" t="s">
        <v>1672</v>
      </c>
      <c r="N132" t="s">
        <v>12942</v>
      </c>
      <c r="O132" t="s">
        <v>1673</v>
      </c>
      <c r="P132"/>
      <c r="Q132">
        <f t="shared" si="2"/>
        <v>58.7</v>
      </c>
    </row>
    <row r="133" spans="1:17" ht="15">
      <c r="A133" s="114">
        <v>327</v>
      </c>
      <c r="B133" t="s">
        <v>20949</v>
      </c>
      <c r="C133" s="114">
        <v>202412</v>
      </c>
      <c r="D133" s="114">
        <v>2.95</v>
      </c>
      <c r="E133" s="114">
        <v>202409</v>
      </c>
      <c r="F133" s="114">
        <v>4.83</v>
      </c>
      <c r="G133" s="114">
        <v>202406</v>
      </c>
      <c r="H133" s="114">
        <v>0.09</v>
      </c>
      <c r="I133" s="114">
        <v>202403</v>
      </c>
      <c r="J133" s="114">
        <v>4.96</v>
      </c>
      <c r="K133" t="s">
        <v>20950</v>
      </c>
      <c r="L133">
        <v>504084</v>
      </c>
      <c r="M133"/>
      <c r="N133" t="s">
        <v>20951</v>
      </c>
      <c r="O133" t="s">
        <v>9518</v>
      </c>
      <c r="P133"/>
      <c r="Q133">
        <f t="shared" si="2"/>
        <v>12.83</v>
      </c>
    </row>
    <row r="134" spans="1:17" ht="15">
      <c r="A134" s="114">
        <v>328</v>
      </c>
      <c r="B134" t="s">
        <v>12943</v>
      </c>
      <c r="C134" s="114">
        <v>202412</v>
      </c>
      <c r="D134" s="114">
        <v>3.46</v>
      </c>
      <c r="E134" s="114">
        <v>202409</v>
      </c>
      <c r="F134" s="114">
        <v>4.0999999999999996</v>
      </c>
      <c r="G134" s="114">
        <v>202406</v>
      </c>
      <c r="H134" s="114">
        <v>11.34</v>
      </c>
      <c r="I134" s="114">
        <v>202403</v>
      </c>
      <c r="J134" s="114">
        <v>6.12</v>
      </c>
      <c r="K134" t="s">
        <v>9679</v>
      </c>
      <c r="L134">
        <v>500238</v>
      </c>
      <c r="M134" t="s">
        <v>3243</v>
      </c>
      <c r="N134" t="s">
        <v>12944</v>
      </c>
      <c r="O134" t="s">
        <v>3244</v>
      </c>
      <c r="P134"/>
      <c r="Q134">
        <f t="shared" si="2"/>
        <v>25.02</v>
      </c>
    </row>
    <row r="135" spans="1:17" ht="15">
      <c r="A135" s="114">
        <v>329</v>
      </c>
      <c r="B135" t="s">
        <v>12945</v>
      </c>
      <c r="C135" s="114">
        <v>202503</v>
      </c>
      <c r="D135" s="114">
        <v>185.59</v>
      </c>
      <c r="E135" s="114">
        <v>202412</v>
      </c>
      <c r="F135" s="114">
        <v>-0.11</v>
      </c>
      <c r="G135" s="114">
        <v>202409</v>
      </c>
      <c r="H135" s="114">
        <v>-0.11</v>
      </c>
      <c r="I135" s="114">
        <v>202406</v>
      </c>
      <c r="J135" s="114">
        <v>-0.1</v>
      </c>
      <c r="K135" t="s">
        <v>9710</v>
      </c>
      <c r="L135">
        <v>502937</v>
      </c>
      <c r="M135" t="s">
        <v>1593</v>
      </c>
      <c r="N135" t="s">
        <v>12946</v>
      </c>
      <c r="O135" t="s">
        <v>1594</v>
      </c>
      <c r="P135"/>
      <c r="Q135">
        <f t="shared" si="2"/>
        <v>185.26999999999998</v>
      </c>
    </row>
    <row r="136" spans="1:17" ht="15">
      <c r="A136" s="114">
        <v>332</v>
      </c>
      <c r="B136" t="s">
        <v>12947</v>
      </c>
      <c r="C136" s="114">
        <v>202503</v>
      </c>
      <c r="D136" s="114">
        <v>1.36</v>
      </c>
      <c r="E136" s="114">
        <v>202412</v>
      </c>
      <c r="F136" s="114">
        <v>0.26</v>
      </c>
      <c r="G136" s="114">
        <v>202409</v>
      </c>
      <c r="H136" s="114">
        <v>0</v>
      </c>
      <c r="I136" s="114">
        <v>202406</v>
      </c>
      <c r="J136" s="114">
        <v>-0.5</v>
      </c>
      <c r="K136" t="s">
        <v>9806</v>
      </c>
      <c r="L136">
        <v>504092</v>
      </c>
      <c r="M136"/>
      <c r="N136" t="s">
        <v>12948</v>
      </c>
      <c r="O136" t="s">
        <v>3780</v>
      </c>
      <c r="P136"/>
      <c r="Q136">
        <f t="shared" si="2"/>
        <v>1.1200000000000001</v>
      </c>
    </row>
    <row r="137" spans="1:17" ht="15">
      <c r="A137" s="114">
        <v>334</v>
      </c>
      <c r="B137" t="s">
        <v>12949</v>
      </c>
      <c r="C137" s="114">
        <v>202412</v>
      </c>
      <c r="D137" s="114">
        <v>1.41</v>
      </c>
      <c r="E137" s="114">
        <v>202409</v>
      </c>
      <c r="F137" s="114">
        <v>0.97</v>
      </c>
      <c r="G137" s="114">
        <v>202406</v>
      </c>
      <c r="H137" s="114">
        <v>0.23</v>
      </c>
      <c r="I137" s="114">
        <v>202403</v>
      </c>
      <c r="J137" s="114">
        <v>0.39</v>
      </c>
      <c r="K137" t="s">
        <v>12950</v>
      </c>
      <c r="L137">
        <v>500240</v>
      </c>
      <c r="M137" t="s">
        <v>3776</v>
      </c>
      <c r="N137" t="s">
        <v>12951</v>
      </c>
      <c r="O137" t="s">
        <v>3775</v>
      </c>
      <c r="P137"/>
      <c r="Q137">
        <f t="shared" si="2"/>
        <v>3</v>
      </c>
    </row>
    <row r="138" spans="1:17" ht="15">
      <c r="A138" s="114">
        <v>336</v>
      </c>
      <c r="B138" t="s">
        <v>12952</v>
      </c>
      <c r="C138" s="114">
        <v>202412</v>
      </c>
      <c r="D138" s="114">
        <v>14.76</v>
      </c>
      <c r="E138" s="114">
        <v>202409</v>
      </c>
      <c r="F138" s="114">
        <v>12.06</v>
      </c>
      <c r="G138" s="114">
        <v>202406</v>
      </c>
      <c r="H138" s="114">
        <v>8.1999999999999993</v>
      </c>
      <c r="I138" s="114">
        <v>202403</v>
      </c>
      <c r="J138" s="114">
        <v>19.16</v>
      </c>
      <c r="K138" t="s">
        <v>12953</v>
      </c>
      <c r="L138">
        <v>500241</v>
      </c>
      <c r="M138" t="s">
        <v>1615</v>
      </c>
      <c r="N138" t="s">
        <v>12954</v>
      </c>
      <c r="O138" t="s">
        <v>1616</v>
      </c>
      <c r="P138"/>
      <c r="Q138">
        <f t="shared" si="2"/>
        <v>54.179999999999993</v>
      </c>
    </row>
    <row r="139" spans="1:17" ht="15">
      <c r="A139" s="114">
        <v>337</v>
      </c>
      <c r="B139" t="s">
        <v>12955</v>
      </c>
      <c r="C139" s="114">
        <v>202412</v>
      </c>
      <c r="D139" s="114">
        <v>20.149999999999999</v>
      </c>
      <c r="E139" s="114">
        <v>202409</v>
      </c>
      <c r="F139" s="114">
        <v>16.21</v>
      </c>
      <c r="G139" s="114">
        <v>202406</v>
      </c>
      <c r="H139" s="114">
        <v>16.690000000000001</v>
      </c>
      <c r="I139" s="114">
        <v>202403</v>
      </c>
      <c r="J139" s="114">
        <v>19.440000000000001</v>
      </c>
      <c r="K139" t="s">
        <v>12956</v>
      </c>
      <c r="L139">
        <v>500480</v>
      </c>
      <c r="M139" t="s">
        <v>644</v>
      </c>
      <c r="N139" t="s">
        <v>12957</v>
      </c>
      <c r="O139" t="s">
        <v>645</v>
      </c>
      <c r="P139"/>
      <c r="Q139">
        <f t="shared" si="2"/>
        <v>72.489999999999995</v>
      </c>
    </row>
    <row r="140" spans="1:17" ht="15">
      <c r="A140" s="114">
        <v>340</v>
      </c>
      <c r="B140" t="s">
        <v>12958</v>
      </c>
      <c r="C140" s="114">
        <v>202412</v>
      </c>
      <c r="D140" s="114">
        <v>-0.83</v>
      </c>
      <c r="E140" s="114">
        <v>202409</v>
      </c>
      <c r="F140" s="114">
        <v>0.02</v>
      </c>
      <c r="G140" s="114">
        <v>202406</v>
      </c>
      <c r="H140" s="114">
        <v>0.22</v>
      </c>
      <c r="I140" s="114">
        <v>202403</v>
      </c>
      <c r="J140" s="114">
        <v>-12.43</v>
      </c>
      <c r="K140" t="s">
        <v>12959</v>
      </c>
      <c r="L140">
        <v>509732</v>
      </c>
      <c r="M140" t="s">
        <v>12960</v>
      </c>
      <c r="N140" t="s">
        <v>12961</v>
      </c>
      <c r="O140" t="s">
        <v>4851</v>
      </c>
      <c r="P140"/>
      <c r="Q140">
        <f t="shared" si="2"/>
        <v>-13.02</v>
      </c>
    </row>
    <row r="141" spans="1:17" ht="15">
      <c r="A141" s="114">
        <v>342</v>
      </c>
      <c r="B141" t="s">
        <v>1667</v>
      </c>
      <c r="C141" s="114">
        <v>202503</v>
      </c>
      <c r="D141" s="114">
        <v>2.97</v>
      </c>
      <c r="E141" s="114">
        <v>202412</v>
      </c>
      <c r="F141" s="114">
        <v>4.2</v>
      </c>
      <c r="G141" s="114">
        <v>202409</v>
      </c>
      <c r="H141" s="114">
        <v>3.55</v>
      </c>
      <c r="I141" s="114">
        <v>202406</v>
      </c>
      <c r="J141" s="114">
        <v>0.78</v>
      </c>
      <c r="K141" t="s">
        <v>12962</v>
      </c>
      <c r="L141">
        <v>500249</v>
      </c>
      <c r="M141" t="s">
        <v>1667</v>
      </c>
      <c r="N141" t="s">
        <v>12963</v>
      </c>
      <c r="O141" t="s">
        <v>9622</v>
      </c>
      <c r="P141"/>
      <c r="Q141">
        <f t="shared" si="2"/>
        <v>11.499999999999998</v>
      </c>
    </row>
    <row r="142" spans="1:17" ht="15">
      <c r="A142" s="114">
        <v>345</v>
      </c>
      <c r="B142" t="s">
        <v>12964</v>
      </c>
      <c r="C142" s="114">
        <v>202503</v>
      </c>
      <c r="D142" s="114">
        <v>8.9499999999999993</v>
      </c>
      <c r="E142" s="114">
        <v>202412</v>
      </c>
      <c r="F142" s="114">
        <v>13.99</v>
      </c>
      <c r="G142" s="114">
        <v>202409</v>
      </c>
      <c r="H142" s="114">
        <v>9.5299999999999994</v>
      </c>
      <c r="I142" s="114">
        <v>202406</v>
      </c>
      <c r="J142" s="114">
        <v>11.04</v>
      </c>
      <c r="K142" t="s">
        <v>12965</v>
      </c>
      <c r="L142">
        <v>500251</v>
      </c>
      <c r="M142" t="s">
        <v>3036</v>
      </c>
      <c r="N142" t="s">
        <v>12966</v>
      </c>
      <c r="O142" t="s">
        <v>3037</v>
      </c>
      <c r="P142"/>
      <c r="Q142">
        <f t="shared" si="2"/>
        <v>43.51</v>
      </c>
    </row>
    <row r="143" spans="1:17" ht="15">
      <c r="A143" s="114">
        <v>346</v>
      </c>
      <c r="B143" t="s">
        <v>12967</v>
      </c>
      <c r="C143" s="114">
        <v>202412</v>
      </c>
      <c r="D143" s="114">
        <v>18.059999999999999</v>
      </c>
      <c r="E143" s="114">
        <v>202409</v>
      </c>
      <c r="F143" s="114">
        <v>22.9</v>
      </c>
      <c r="G143" s="114">
        <v>202406</v>
      </c>
      <c r="H143" s="114">
        <v>10.31</v>
      </c>
      <c r="I143" s="114">
        <v>202403</v>
      </c>
      <c r="J143" s="114">
        <v>61.76</v>
      </c>
      <c r="K143" t="s">
        <v>12968</v>
      </c>
      <c r="L143">
        <v>500252</v>
      </c>
      <c r="M143" t="s">
        <v>12967</v>
      </c>
      <c r="N143" t="s">
        <v>12969</v>
      </c>
      <c r="O143" t="s">
        <v>1694</v>
      </c>
      <c r="P143"/>
      <c r="Q143">
        <f t="shared" si="2"/>
        <v>113.03</v>
      </c>
    </row>
    <row r="144" spans="1:17" ht="15">
      <c r="A144" s="114">
        <v>347</v>
      </c>
      <c r="B144" t="s">
        <v>12970</v>
      </c>
      <c r="C144" s="114">
        <v>200706</v>
      </c>
      <c r="D144" s="114">
        <v>1.76</v>
      </c>
      <c r="E144" s="114">
        <v>200609</v>
      </c>
      <c r="F144" s="114">
        <v>2.37</v>
      </c>
      <c r="G144" s="114">
        <v>200606</v>
      </c>
      <c r="H144" s="114">
        <v>2.2400000000000002</v>
      </c>
      <c r="I144" s="114">
        <v>200603</v>
      </c>
      <c r="J144" s="114">
        <v>3.68</v>
      </c>
      <c r="K144" t="s">
        <v>12971</v>
      </c>
      <c r="L144">
        <v>506079</v>
      </c>
      <c r="M144" t="s">
        <v>3327</v>
      </c>
      <c r="N144" t="s">
        <v>12972</v>
      </c>
      <c r="O144" t="s">
        <v>4737</v>
      </c>
      <c r="P144"/>
      <c r="Q144">
        <f t="shared" si="2"/>
        <v>10.050000000000001</v>
      </c>
    </row>
    <row r="145" spans="1:17" ht="15">
      <c r="A145" s="114">
        <v>348</v>
      </c>
      <c r="B145" t="s">
        <v>12973</v>
      </c>
      <c r="C145" s="114">
        <v>202503</v>
      </c>
      <c r="D145" s="114">
        <v>39.979999999999997</v>
      </c>
      <c r="E145" s="114">
        <v>202412</v>
      </c>
      <c r="F145" s="114">
        <v>24.43</v>
      </c>
      <c r="G145" s="114">
        <v>202409</v>
      </c>
      <c r="H145" s="114">
        <v>24.69</v>
      </c>
      <c r="I145" s="114">
        <v>202406</v>
      </c>
      <c r="J145" s="114">
        <v>20.260000000000002</v>
      </c>
      <c r="K145" t="s">
        <v>12974</v>
      </c>
      <c r="L145">
        <v>500510</v>
      </c>
      <c r="M145" t="s">
        <v>1737</v>
      </c>
      <c r="N145" t="s">
        <v>12975</v>
      </c>
      <c r="O145" t="s">
        <v>1738</v>
      </c>
      <c r="P145"/>
      <c r="Q145">
        <f t="shared" si="2"/>
        <v>109.36</v>
      </c>
    </row>
    <row r="146" spans="1:17" ht="15">
      <c r="A146" s="114">
        <v>355</v>
      </c>
      <c r="B146" t="s">
        <v>12976</v>
      </c>
      <c r="C146" s="114">
        <v>202303</v>
      </c>
      <c r="D146" s="114">
        <v>-0.67</v>
      </c>
      <c r="E146" s="114">
        <v>202212</v>
      </c>
      <c r="F146" s="114">
        <v>-0.02</v>
      </c>
      <c r="G146" s="114">
        <v>202209</v>
      </c>
      <c r="H146" s="114">
        <v>-1.1499999999999999</v>
      </c>
      <c r="I146" s="114">
        <v>202206</v>
      </c>
      <c r="J146" s="114">
        <v>-1.78</v>
      </c>
      <c r="K146" t="s">
        <v>9841</v>
      </c>
      <c r="L146">
        <v>505324</v>
      </c>
      <c r="M146" t="s">
        <v>1819</v>
      </c>
      <c r="N146" t="s">
        <v>12977</v>
      </c>
      <c r="O146" t="s">
        <v>1820</v>
      </c>
      <c r="P146"/>
      <c r="Q146">
        <f t="shared" si="2"/>
        <v>-3.62</v>
      </c>
    </row>
    <row r="147" spans="1:17" ht="15">
      <c r="A147" s="114">
        <v>357</v>
      </c>
      <c r="B147" t="s">
        <v>12978</v>
      </c>
      <c r="C147" s="114">
        <v>202412</v>
      </c>
      <c r="D147" s="114">
        <v>7.62</v>
      </c>
      <c r="E147" s="114">
        <v>202409</v>
      </c>
      <c r="F147" s="114">
        <v>1.1200000000000001</v>
      </c>
      <c r="G147" s="114">
        <v>202406</v>
      </c>
      <c r="H147" s="114">
        <v>1.63</v>
      </c>
      <c r="I147" s="114">
        <v>202403</v>
      </c>
      <c r="J147" s="114">
        <v>5.65</v>
      </c>
      <c r="K147" t="s">
        <v>12979</v>
      </c>
      <c r="L147">
        <v>500260</v>
      </c>
      <c r="M147" t="s">
        <v>2385</v>
      </c>
      <c r="N147" t="s">
        <v>12980</v>
      </c>
      <c r="O147" t="s">
        <v>2386</v>
      </c>
      <c r="P147"/>
      <c r="Q147">
        <f t="shared" si="2"/>
        <v>16.020000000000003</v>
      </c>
    </row>
    <row r="148" spans="1:17" ht="15">
      <c r="A148" s="114">
        <v>361</v>
      </c>
      <c r="B148" t="s">
        <v>12981</v>
      </c>
      <c r="C148" s="114">
        <v>202412</v>
      </c>
      <c r="D148" s="114">
        <v>3.43</v>
      </c>
      <c r="E148" s="114">
        <v>202409</v>
      </c>
      <c r="F148" s="114">
        <v>2.78</v>
      </c>
      <c r="G148" s="114">
        <v>202406</v>
      </c>
      <c r="H148" s="114">
        <v>4.24</v>
      </c>
      <c r="I148" s="114">
        <v>202403</v>
      </c>
      <c r="J148" s="114">
        <v>4.67</v>
      </c>
      <c r="K148" t="s">
        <v>12982</v>
      </c>
      <c r="L148">
        <v>500264</v>
      </c>
      <c r="M148" t="s">
        <v>12983</v>
      </c>
      <c r="N148" t="s">
        <v>12984</v>
      </c>
      <c r="O148" t="s">
        <v>3555</v>
      </c>
      <c r="P148"/>
      <c r="Q148">
        <f t="shared" si="2"/>
        <v>15.12</v>
      </c>
    </row>
    <row r="149" spans="1:17" ht="15">
      <c r="A149" s="114">
        <v>365</v>
      </c>
      <c r="B149" t="s">
        <v>12985</v>
      </c>
      <c r="C149" s="114">
        <v>202503</v>
      </c>
      <c r="D149" s="114">
        <v>29.52</v>
      </c>
      <c r="E149" s="114">
        <v>202412</v>
      </c>
      <c r="F149" s="114">
        <v>28.51</v>
      </c>
      <c r="G149" s="114">
        <v>202409</v>
      </c>
      <c r="H149" s="114">
        <v>28.43</v>
      </c>
      <c r="I149" s="114">
        <v>202406</v>
      </c>
      <c r="J149" s="114">
        <v>29.44</v>
      </c>
      <c r="K149" t="s">
        <v>12986</v>
      </c>
      <c r="L149">
        <v>500520</v>
      </c>
      <c r="M149" t="s">
        <v>1760</v>
      </c>
      <c r="N149" t="s">
        <v>12987</v>
      </c>
      <c r="O149" t="s">
        <v>1761</v>
      </c>
      <c r="P149"/>
      <c r="Q149">
        <f t="shared" si="2"/>
        <v>115.9</v>
      </c>
    </row>
    <row r="150" spans="1:17" ht="15">
      <c r="A150" s="114">
        <v>366</v>
      </c>
      <c r="B150" t="s">
        <v>12988</v>
      </c>
      <c r="C150" s="114">
        <v>202412</v>
      </c>
      <c r="D150" s="114">
        <v>-0.5</v>
      </c>
      <c r="E150" s="114">
        <v>202409</v>
      </c>
      <c r="F150" s="114">
        <v>14.94</v>
      </c>
      <c r="G150" s="114">
        <v>202406</v>
      </c>
      <c r="H150" s="114">
        <v>-1.67</v>
      </c>
      <c r="I150" s="114">
        <v>202403</v>
      </c>
      <c r="J150" s="114">
        <v>-2.1800000000000002</v>
      </c>
      <c r="K150" t="s">
        <v>12989</v>
      </c>
      <c r="L150">
        <v>506919</v>
      </c>
      <c r="M150"/>
      <c r="N150" t="s">
        <v>12990</v>
      </c>
      <c r="O150" t="s">
        <v>4183</v>
      </c>
      <c r="P150"/>
      <c r="Q150">
        <f t="shared" si="2"/>
        <v>10.59</v>
      </c>
    </row>
    <row r="151" spans="1:17" ht="15">
      <c r="A151" s="114">
        <v>372</v>
      </c>
      <c r="B151" t="s">
        <v>12991</v>
      </c>
      <c r="C151" s="114">
        <v>202412</v>
      </c>
      <c r="D151" s="114">
        <v>1.62</v>
      </c>
      <c r="E151" s="114">
        <v>202409</v>
      </c>
      <c r="F151" s="114">
        <v>3.26</v>
      </c>
      <c r="G151" s="114">
        <v>202406</v>
      </c>
      <c r="H151" s="114">
        <v>3.69</v>
      </c>
      <c r="I151" s="114">
        <v>202403</v>
      </c>
      <c r="J151" s="114">
        <v>-1.28</v>
      </c>
      <c r="K151" t="s">
        <v>12992</v>
      </c>
      <c r="L151">
        <v>500271</v>
      </c>
      <c r="M151" t="s">
        <v>1885</v>
      </c>
      <c r="N151" t="s">
        <v>12993</v>
      </c>
      <c r="O151" t="s">
        <v>1886</v>
      </c>
      <c r="P151"/>
      <c r="Q151">
        <f t="shared" si="2"/>
        <v>7.29</v>
      </c>
    </row>
    <row r="152" spans="1:17" ht="15">
      <c r="A152" s="114">
        <v>378</v>
      </c>
      <c r="B152" t="s">
        <v>12994</v>
      </c>
      <c r="C152" s="114">
        <v>202412</v>
      </c>
      <c r="D152" s="114">
        <v>155.53</v>
      </c>
      <c r="E152" s="114">
        <v>202409</v>
      </c>
      <c r="F152" s="114">
        <v>181.99</v>
      </c>
      <c r="G152" s="114">
        <v>202406</v>
      </c>
      <c r="H152" s="114">
        <v>158.09</v>
      </c>
      <c r="I152" s="114">
        <v>202403</v>
      </c>
      <c r="J152" s="114">
        <v>191.22</v>
      </c>
      <c r="K152" t="s">
        <v>9649</v>
      </c>
      <c r="L152">
        <v>500530</v>
      </c>
      <c r="M152" t="s">
        <v>474</v>
      </c>
      <c r="N152" t="s">
        <v>12995</v>
      </c>
      <c r="O152" t="s">
        <v>475</v>
      </c>
      <c r="P152"/>
      <c r="Q152">
        <f t="shared" si="2"/>
        <v>686.83</v>
      </c>
    </row>
    <row r="153" spans="1:17" ht="15">
      <c r="A153" s="114">
        <v>381</v>
      </c>
      <c r="B153" t="s">
        <v>12996</v>
      </c>
      <c r="C153" s="114">
        <v>202412</v>
      </c>
      <c r="D153" s="114">
        <v>0.26</v>
      </c>
      <c r="E153" s="114">
        <v>202409</v>
      </c>
      <c r="F153" s="114">
        <v>0.37</v>
      </c>
      <c r="G153" s="114">
        <v>202406</v>
      </c>
      <c r="H153" s="114">
        <v>0.25</v>
      </c>
      <c r="I153" s="114">
        <v>202403</v>
      </c>
      <c r="J153" s="114">
        <v>1.94</v>
      </c>
      <c r="K153" t="s">
        <v>12997</v>
      </c>
      <c r="L153">
        <v>507621</v>
      </c>
      <c r="M153"/>
      <c r="N153" t="s">
        <v>12998</v>
      </c>
      <c r="O153" t="s">
        <v>11595</v>
      </c>
      <c r="P153"/>
      <c r="Q153">
        <f t="shared" si="2"/>
        <v>2.82</v>
      </c>
    </row>
    <row r="154" spans="1:17" ht="15">
      <c r="A154" s="114">
        <v>384</v>
      </c>
      <c r="B154" t="s">
        <v>12999</v>
      </c>
      <c r="C154" s="114">
        <v>202412</v>
      </c>
      <c r="D154" s="114">
        <v>1.97</v>
      </c>
      <c r="E154" s="114">
        <v>202409</v>
      </c>
      <c r="F154" s="114">
        <v>2.77</v>
      </c>
      <c r="G154" s="114">
        <v>202406</v>
      </c>
      <c r="H154" s="114">
        <v>1.6</v>
      </c>
      <c r="I154" s="114">
        <v>202403</v>
      </c>
      <c r="J154" s="114">
        <v>3.4</v>
      </c>
      <c r="K154" t="s">
        <v>13000</v>
      </c>
      <c r="L154">
        <v>515008</v>
      </c>
      <c r="M154" t="s">
        <v>13001</v>
      </c>
      <c r="N154" t="s">
        <v>13002</v>
      </c>
      <c r="O154" t="s">
        <v>3692</v>
      </c>
      <c r="P154"/>
      <c r="Q154">
        <f t="shared" si="2"/>
        <v>9.74</v>
      </c>
    </row>
    <row r="155" spans="1:17" ht="15">
      <c r="A155" s="114">
        <v>387</v>
      </c>
      <c r="B155" t="s">
        <v>13003</v>
      </c>
      <c r="C155" s="114">
        <v>202412</v>
      </c>
      <c r="D155" s="114">
        <v>2.48</v>
      </c>
      <c r="E155" s="114">
        <v>202409</v>
      </c>
      <c r="F155" s="114">
        <v>2.5299999999999998</v>
      </c>
      <c r="G155" s="114">
        <v>202406</v>
      </c>
      <c r="H155" s="114">
        <v>2.71</v>
      </c>
      <c r="I155" s="114">
        <v>202403</v>
      </c>
      <c r="J155" s="114">
        <v>1.26</v>
      </c>
      <c r="K155" t="s">
        <v>13004</v>
      </c>
      <c r="L155">
        <v>500890</v>
      </c>
      <c r="M155" t="s">
        <v>1915</v>
      </c>
      <c r="N155" t="s">
        <v>13005</v>
      </c>
      <c r="O155" t="s">
        <v>1916</v>
      </c>
      <c r="P155"/>
      <c r="Q155">
        <f t="shared" si="2"/>
        <v>8.98</v>
      </c>
    </row>
    <row r="156" spans="1:17" ht="15">
      <c r="A156" s="114">
        <v>390</v>
      </c>
      <c r="B156" t="s">
        <v>13006</v>
      </c>
      <c r="C156" s="114">
        <v>202412</v>
      </c>
      <c r="D156" s="114">
        <v>-0.28000000000000003</v>
      </c>
      <c r="E156" s="114">
        <v>202409</v>
      </c>
      <c r="F156" s="114">
        <v>0.11</v>
      </c>
      <c r="G156" s="114">
        <v>202406</v>
      </c>
      <c r="H156" s="114">
        <v>-0.06</v>
      </c>
      <c r="I156" s="114">
        <v>202403</v>
      </c>
      <c r="J156" s="114">
        <v>0.77</v>
      </c>
      <c r="K156" t="s">
        <v>13007</v>
      </c>
      <c r="L156">
        <v>503031</v>
      </c>
      <c r="M156" t="s">
        <v>2226</v>
      </c>
      <c r="N156" t="s">
        <v>13008</v>
      </c>
      <c r="O156" t="s">
        <v>2227</v>
      </c>
      <c r="P156"/>
      <c r="Q156">
        <f t="shared" si="2"/>
        <v>0.54</v>
      </c>
    </row>
    <row r="157" spans="1:17" ht="15">
      <c r="A157" s="114">
        <v>391</v>
      </c>
      <c r="B157" t="s">
        <v>1950</v>
      </c>
      <c r="C157" s="114">
        <v>202503</v>
      </c>
      <c r="D157" s="114">
        <v>1207.48</v>
      </c>
      <c r="E157" s="114">
        <v>202412</v>
      </c>
      <c r="F157" s="114">
        <v>743.8</v>
      </c>
      <c r="G157" s="114">
        <v>202409</v>
      </c>
      <c r="H157" s="114">
        <v>1109.8499999999999</v>
      </c>
      <c r="I157" s="114">
        <v>202406</v>
      </c>
      <c r="J157" s="114">
        <v>1346.38</v>
      </c>
      <c r="K157" t="s">
        <v>13009</v>
      </c>
      <c r="L157">
        <v>500290</v>
      </c>
      <c r="M157" t="s">
        <v>1950</v>
      </c>
      <c r="N157" t="s">
        <v>13010</v>
      </c>
      <c r="O157" t="s">
        <v>1951</v>
      </c>
      <c r="P157"/>
      <c r="Q157">
        <f t="shared" si="2"/>
        <v>4407.51</v>
      </c>
    </row>
    <row r="158" spans="1:17" ht="15">
      <c r="A158" s="114">
        <v>392</v>
      </c>
      <c r="B158" t="s">
        <v>13011</v>
      </c>
      <c r="C158" s="114">
        <v>202412</v>
      </c>
      <c r="D158" s="114">
        <v>1.03</v>
      </c>
      <c r="E158" s="114">
        <v>202409</v>
      </c>
      <c r="F158" s="114">
        <v>1.78</v>
      </c>
      <c r="G158" s="114">
        <v>202406</v>
      </c>
      <c r="H158" s="114">
        <v>1.68</v>
      </c>
      <c r="I158" s="114">
        <v>202403</v>
      </c>
      <c r="J158" s="114">
        <v>2.0099999999999998</v>
      </c>
      <c r="K158" t="s">
        <v>13012</v>
      </c>
      <c r="L158">
        <v>500460</v>
      </c>
      <c r="M158" t="s">
        <v>1970</v>
      </c>
      <c r="N158" t="s">
        <v>13013</v>
      </c>
      <c r="O158" t="s">
        <v>1971</v>
      </c>
      <c r="P158"/>
      <c r="Q158">
        <f t="shared" si="2"/>
        <v>6.5</v>
      </c>
    </row>
    <row r="159" spans="1:17" ht="15">
      <c r="A159" s="114">
        <v>398</v>
      </c>
      <c r="B159" t="s">
        <v>13014</v>
      </c>
      <c r="C159" s="114">
        <v>202412</v>
      </c>
      <c r="D159" s="114">
        <v>-9.43</v>
      </c>
      <c r="E159" s="114">
        <v>202409</v>
      </c>
      <c r="F159" s="114">
        <v>-3.81</v>
      </c>
      <c r="G159" s="114">
        <v>202406</v>
      </c>
      <c r="H159" s="114">
        <v>14.43</v>
      </c>
      <c r="I159" s="114">
        <v>202403</v>
      </c>
      <c r="J159" s="114">
        <v>-7.0000000000000007E-2</v>
      </c>
      <c r="K159" t="s">
        <v>13015</v>
      </c>
      <c r="L159">
        <v>506734</v>
      </c>
      <c r="M159" t="s">
        <v>4086</v>
      </c>
      <c r="N159" t="s">
        <v>13016</v>
      </c>
      <c r="O159" t="s">
        <v>4085</v>
      </c>
      <c r="P159"/>
      <c r="Q159">
        <f t="shared" si="2"/>
        <v>1.1199999999999994</v>
      </c>
    </row>
    <row r="160" spans="1:17" ht="15">
      <c r="A160" s="114">
        <v>401</v>
      </c>
      <c r="B160" t="s">
        <v>22473</v>
      </c>
      <c r="C160" s="114">
        <v>202412</v>
      </c>
      <c r="D160" s="114">
        <v>0.66</v>
      </c>
      <c r="E160" s="114">
        <v>202409</v>
      </c>
      <c r="F160" s="114">
        <v>0.56000000000000005</v>
      </c>
      <c r="G160" s="114">
        <v>202406</v>
      </c>
      <c r="H160" s="114">
        <v>2.82</v>
      </c>
      <c r="I160" s="114">
        <v>202403</v>
      </c>
      <c r="J160" s="114">
        <v>5.19</v>
      </c>
      <c r="K160" t="s">
        <v>22474</v>
      </c>
      <c r="L160">
        <v>502168</v>
      </c>
      <c r="M160" t="s">
        <v>2019</v>
      </c>
      <c r="N160" t="s">
        <v>22475</v>
      </c>
      <c r="O160" t="s">
        <v>2020</v>
      </c>
      <c r="P160"/>
      <c r="Q160">
        <f t="shared" si="2"/>
        <v>9.23</v>
      </c>
    </row>
    <row r="161" spans="1:17" ht="15">
      <c r="A161" s="114">
        <v>409</v>
      </c>
      <c r="B161" t="s">
        <v>13017</v>
      </c>
      <c r="C161" s="114">
        <v>202306</v>
      </c>
      <c r="D161" s="114">
        <v>5.73</v>
      </c>
      <c r="E161" s="114">
        <v>202303</v>
      </c>
      <c r="F161" s="114">
        <v>14.09</v>
      </c>
      <c r="G161" s="114">
        <v>202212</v>
      </c>
      <c r="H161" s="114">
        <v>23.09</v>
      </c>
      <c r="I161" s="114">
        <v>202209</v>
      </c>
      <c r="J161" s="114">
        <v>4.1100000000000003</v>
      </c>
      <c r="K161" t="s">
        <v>13018</v>
      </c>
      <c r="L161">
        <v>500298</v>
      </c>
      <c r="M161" t="s">
        <v>13019</v>
      </c>
      <c r="N161" t="s">
        <v>20655</v>
      </c>
      <c r="O161" t="s">
        <v>3573</v>
      </c>
      <c r="P161"/>
      <c r="Q161">
        <f t="shared" si="2"/>
        <v>47.019999999999996</v>
      </c>
    </row>
    <row r="162" spans="1:17" ht="15">
      <c r="A162" s="114">
        <v>410</v>
      </c>
      <c r="B162" t="s">
        <v>2035</v>
      </c>
      <c r="C162" s="114">
        <v>202503</v>
      </c>
      <c r="D162" s="114">
        <v>-1.79</v>
      </c>
      <c r="E162" s="114">
        <v>202412</v>
      </c>
      <c r="F162" s="114">
        <v>2.17</v>
      </c>
      <c r="G162" s="114">
        <v>202409</v>
      </c>
      <c r="H162" s="114">
        <v>1.8</v>
      </c>
      <c r="I162" s="114">
        <v>202406</v>
      </c>
      <c r="J162" s="114">
        <v>2</v>
      </c>
      <c r="K162" t="s">
        <v>13020</v>
      </c>
      <c r="L162">
        <v>504112</v>
      </c>
      <c r="M162" t="s">
        <v>2035</v>
      </c>
      <c r="N162" t="s">
        <v>13021</v>
      </c>
      <c r="O162" t="s">
        <v>2036</v>
      </c>
      <c r="P162"/>
      <c r="Q162">
        <f t="shared" si="2"/>
        <v>4.18</v>
      </c>
    </row>
    <row r="163" spans="1:17" ht="15">
      <c r="A163" s="114">
        <v>412</v>
      </c>
      <c r="B163" t="s">
        <v>13022</v>
      </c>
      <c r="C163" s="114">
        <v>202503</v>
      </c>
      <c r="D163" s="114">
        <v>4.54</v>
      </c>
      <c r="E163" s="114">
        <v>202412</v>
      </c>
      <c r="F163" s="114">
        <v>1.71</v>
      </c>
      <c r="G163" s="114">
        <v>202409</v>
      </c>
      <c r="H163" s="114">
        <v>7.23</v>
      </c>
      <c r="I163" s="114">
        <v>202406</v>
      </c>
      <c r="J163" s="114">
        <v>8.08</v>
      </c>
      <c r="K163" t="s">
        <v>13023</v>
      </c>
      <c r="L163">
        <v>500302</v>
      </c>
      <c r="M163" t="s">
        <v>2222</v>
      </c>
      <c r="N163" t="s">
        <v>13024</v>
      </c>
      <c r="O163" t="s">
        <v>2223</v>
      </c>
      <c r="P163"/>
      <c r="Q163">
        <f t="shared" si="2"/>
        <v>21.560000000000002</v>
      </c>
    </row>
    <row r="164" spans="1:17" ht="15">
      <c r="A164" s="114">
        <v>415</v>
      </c>
      <c r="B164" t="s">
        <v>2097</v>
      </c>
      <c r="C164" s="114">
        <v>202412</v>
      </c>
      <c r="D164" s="114">
        <v>0.77</v>
      </c>
      <c r="E164" s="114">
        <v>202409</v>
      </c>
      <c r="F164" s="114">
        <v>2.5299999999999998</v>
      </c>
      <c r="G164" s="114">
        <v>202406</v>
      </c>
      <c r="H164" s="114">
        <v>1.62</v>
      </c>
      <c r="I164" s="114">
        <v>202403</v>
      </c>
      <c r="J164" s="114">
        <v>2.4900000000000002</v>
      </c>
      <c r="K164" t="s">
        <v>9717</v>
      </c>
      <c r="L164">
        <v>500730</v>
      </c>
      <c r="M164" t="s">
        <v>2097</v>
      </c>
      <c r="N164" t="s">
        <v>13025</v>
      </c>
      <c r="O164" t="s">
        <v>2098</v>
      </c>
      <c r="P164"/>
      <c r="Q164">
        <f t="shared" si="2"/>
        <v>7.41</v>
      </c>
    </row>
    <row r="165" spans="1:17" ht="15">
      <c r="A165" s="114">
        <v>419</v>
      </c>
      <c r="B165" t="s">
        <v>13026</v>
      </c>
      <c r="C165" s="114">
        <v>202412</v>
      </c>
      <c r="D165" s="114">
        <v>0.14000000000000001</v>
      </c>
      <c r="E165" s="114">
        <v>202409</v>
      </c>
      <c r="F165" s="114">
        <v>0.15</v>
      </c>
      <c r="G165" s="114">
        <v>202406</v>
      </c>
      <c r="H165" s="114">
        <v>0.24</v>
      </c>
      <c r="I165" s="114">
        <v>202403</v>
      </c>
      <c r="J165" s="114">
        <v>0.36</v>
      </c>
      <c r="K165" t="s">
        <v>13027</v>
      </c>
      <c r="L165">
        <v>504879</v>
      </c>
      <c r="M165" t="s">
        <v>2165</v>
      </c>
      <c r="N165" t="s">
        <v>13028</v>
      </c>
      <c r="O165" t="s">
        <v>2166</v>
      </c>
      <c r="P165"/>
      <c r="Q165">
        <f t="shared" si="2"/>
        <v>0.89</v>
      </c>
    </row>
    <row r="166" spans="1:17" ht="15">
      <c r="A166" s="114">
        <v>421</v>
      </c>
      <c r="B166" t="s">
        <v>13029</v>
      </c>
      <c r="C166" s="114">
        <v>202503</v>
      </c>
      <c r="D166" s="114">
        <v>1.0900000000000001</v>
      </c>
      <c r="E166" s="114">
        <v>202412</v>
      </c>
      <c r="F166" s="114">
        <v>0.86</v>
      </c>
      <c r="G166" s="114">
        <v>202409</v>
      </c>
      <c r="H166" s="114">
        <v>0.32</v>
      </c>
      <c r="I166" s="114">
        <v>202406</v>
      </c>
      <c r="J166" s="114">
        <v>-0.08</v>
      </c>
      <c r="K166" t="s">
        <v>13030</v>
      </c>
      <c r="L166">
        <v>500314</v>
      </c>
      <c r="M166" t="s">
        <v>2168</v>
      </c>
      <c r="N166" t="s">
        <v>13031</v>
      </c>
      <c r="O166" t="s">
        <v>2169</v>
      </c>
      <c r="P166"/>
      <c r="Q166">
        <f t="shared" si="2"/>
        <v>2.19</v>
      </c>
    </row>
    <row r="167" spans="1:17" ht="15">
      <c r="A167" s="114">
        <v>425</v>
      </c>
      <c r="B167" t="s">
        <v>13032</v>
      </c>
      <c r="C167" s="114">
        <v>202412</v>
      </c>
      <c r="D167" s="114">
        <v>3.27</v>
      </c>
      <c r="E167" s="114">
        <v>202409</v>
      </c>
      <c r="F167" s="114">
        <v>0.15</v>
      </c>
      <c r="G167" s="114">
        <v>202406</v>
      </c>
      <c r="H167" s="114">
        <v>0.28000000000000003</v>
      </c>
      <c r="I167" s="114">
        <v>202403</v>
      </c>
      <c r="J167" s="114">
        <v>0.09</v>
      </c>
      <c r="K167" t="s">
        <v>13033</v>
      </c>
      <c r="L167">
        <v>500317</v>
      </c>
      <c r="M167" t="s">
        <v>2173</v>
      </c>
      <c r="N167" t="s">
        <v>13034</v>
      </c>
      <c r="O167" t="s">
        <v>2174</v>
      </c>
      <c r="P167"/>
      <c r="Q167">
        <f t="shared" si="2"/>
        <v>3.79</v>
      </c>
    </row>
    <row r="168" spans="1:17" ht="15">
      <c r="A168" s="114">
        <v>433</v>
      </c>
      <c r="B168" t="s">
        <v>13035</v>
      </c>
      <c r="C168" s="114">
        <v>202412</v>
      </c>
      <c r="D168" s="114">
        <v>2.38</v>
      </c>
      <c r="E168" s="114">
        <v>202409</v>
      </c>
      <c r="F168" s="114">
        <v>8.25</v>
      </c>
      <c r="G168" s="114">
        <v>202406</v>
      </c>
      <c r="H168" s="114">
        <v>5.86</v>
      </c>
      <c r="I168" s="114">
        <v>202403</v>
      </c>
      <c r="J168" s="114">
        <v>2.91</v>
      </c>
      <c r="K168" t="s">
        <v>13036</v>
      </c>
      <c r="L168">
        <v>504132</v>
      </c>
      <c r="M168" t="s">
        <v>13037</v>
      </c>
      <c r="N168" t="s">
        <v>13038</v>
      </c>
      <c r="O168" t="s">
        <v>3526</v>
      </c>
      <c r="P168"/>
      <c r="Q168">
        <f t="shared" si="2"/>
        <v>19.399999999999999</v>
      </c>
    </row>
    <row r="169" spans="1:17" ht="15">
      <c r="A169" s="114">
        <v>435</v>
      </c>
      <c r="B169" t="s">
        <v>20952</v>
      </c>
      <c r="C169" s="114">
        <v>202503</v>
      </c>
      <c r="D169" s="114">
        <v>2.65</v>
      </c>
      <c r="E169" s="114">
        <v>202412</v>
      </c>
      <c r="F169" s="114">
        <v>2.4700000000000002</v>
      </c>
      <c r="G169" s="114">
        <v>202409</v>
      </c>
      <c r="H169" s="114">
        <v>3.27</v>
      </c>
      <c r="I169" s="114">
        <v>202406</v>
      </c>
      <c r="J169" s="114">
        <v>3.13</v>
      </c>
      <c r="K169" t="s">
        <v>20953</v>
      </c>
      <c r="L169">
        <v>506590</v>
      </c>
      <c r="M169" t="s">
        <v>2216</v>
      </c>
      <c r="N169" t="s">
        <v>13039</v>
      </c>
      <c r="O169" t="s">
        <v>2217</v>
      </c>
      <c r="P169"/>
      <c r="Q169">
        <f t="shared" si="2"/>
        <v>11.52</v>
      </c>
    </row>
    <row r="170" spans="1:17" ht="15">
      <c r="A170" s="114">
        <v>439</v>
      </c>
      <c r="B170" t="s">
        <v>13040</v>
      </c>
      <c r="C170" s="114">
        <v>202503</v>
      </c>
      <c r="D170" s="114">
        <v>5.48</v>
      </c>
      <c r="E170" s="114">
        <v>202412</v>
      </c>
      <c r="F170" s="114">
        <v>13.38</v>
      </c>
      <c r="G170" s="114">
        <v>202409</v>
      </c>
      <c r="H170" s="114">
        <v>4.47</v>
      </c>
      <c r="I170" s="114">
        <v>202406</v>
      </c>
      <c r="J170" s="114">
        <v>0.36</v>
      </c>
      <c r="K170" t="s">
        <v>9787</v>
      </c>
      <c r="L170">
        <v>506597</v>
      </c>
      <c r="M170"/>
      <c r="N170" t="s">
        <v>13041</v>
      </c>
      <c r="O170" t="s">
        <v>3684</v>
      </c>
      <c r="P170"/>
      <c r="Q170">
        <f t="shared" si="2"/>
        <v>23.689999999999998</v>
      </c>
    </row>
    <row r="171" spans="1:17" ht="15">
      <c r="A171" s="114">
        <v>440</v>
      </c>
      <c r="B171" t="s">
        <v>13042</v>
      </c>
      <c r="C171" s="114">
        <v>202412</v>
      </c>
      <c r="D171" s="114">
        <v>21.87</v>
      </c>
      <c r="E171" s="114">
        <v>202409</v>
      </c>
      <c r="F171" s="114">
        <v>-11.45</v>
      </c>
      <c r="G171" s="114">
        <v>202406</v>
      </c>
      <c r="H171" s="114">
        <v>37.49</v>
      </c>
      <c r="I171" s="114">
        <v>202403</v>
      </c>
      <c r="J171" s="114">
        <v>58.1</v>
      </c>
      <c r="K171" t="s">
        <v>9831</v>
      </c>
      <c r="L171">
        <v>506605</v>
      </c>
      <c r="M171" t="s">
        <v>4120</v>
      </c>
      <c r="N171" t="s">
        <v>13043</v>
      </c>
      <c r="O171" t="s">
        <v>4119</v>
      </c>
      <c r="P171"/>
      <c r="Q171">
        <f t="shared" si="2"/>
        <v>106.01</v>
      </c>
    </row>
    <row r="172" spans="1:17" ht="15">
      <c r="A172" s="114">
        <v>445</v>
      </c>
      <c r="B172" t="s">
        <v>13044</v>
      </c>
      <c r="C172" s="114">
        <v>202412</v>
      </c>
      <c r="D172" s="114">
        <v>2.0699999999999998</v>
      </c>
      <c r="E172" s="114">
        <v>202409</v>
      </c>
      <c r="F172" s="114">
        <v>1.57</v>
      </c>
      <c r="G172" s="114">
        <v>202406</v>
      </c>
      <c r="H172" s="114">
        <v>4.26</v>
      </c>
      <c r="I172" s="114">
        <v>202403</v>
      </c>
      <c r="J172" s="114">
        <v>4.8</v>
      </c>
      <c r="K172" t="s">
        <v>13045</v>
      </c>
      <c r="L172">
        <v>500336</v>
      </c>
      <c r="M172" t="s">
        <v>2869</v>
      </c>
      <c r="N172" t="s">
        <v>13046</v>
      </c>
      <c r="O172" t="s">
        <v>2870</v>
      </c>
      <c r="P172"/>
      <c r="Q172">
        <f t="shared" si="2"/>
        <v>12.7</v>
      </c>
    </row>
    <row r="173" spans="1:17" ht="15">
      <c r="A173" s="114">
        <v>446</v>
      </c>
      <c r="B173" t="s">
        <v>13047</v>
      </c>
      <c r="C173" s="114">
        <v>202503</v>
      </c>
      <c r="D173" s="114">
        <v>16.100000000000001</v>
      </c>
      <c r="E173" s="114">
        <v>202412</v>
      </c>
      <c r="F173" s="114">
        <v>15.2</v>
      </c>
      <c r="G173" s="114">
        <v>202409</v>
      </c>
      <c r="H173" s="114">
        <v>15.1</v>
      </c>
      <c r="I173" s="114">
        <v>202406</v>
      </c>
      <c r="J173" s="114">
        <v>15.7</v>
      </c>
      <c r="K173" t="s">
        <v>13048</v>
      </c>
      <c r="L173">
        <v>505790</v>
      </c>
      <c r="M173" t="s">
        <v>2589</v>
      </c>
      <c r="N173" t="s">
        <v>13049</v>
      </c>
      <c r="O173" t="s">
        <v>2590</v>
      </c>
      <c r="P173"/>
      <c r="Q173">
        <f t="shared" si="2"/>
        <v>62.099999999999994</v>
      </c>
    </row>
    <row r="174" spans="1:17" ht="15">
      <c r="A174" s="114">
        <v>447</v>
      </c>
      <c r="B174" t="s">
        <v>13050</v>
      </c>
      <c r="C174" s="114">
        <v>202412</v>
      </c>
      <c r="D174" s="114">
        <v>-0.63</v>
      </c>
      <c r="E174" s="114">
        <v>202409</v>
      </c>
      <c r="F174" s="114">
        <v>-0.65</v>
      </c>
      <c r="G174" s="114">
        <v>202406</v>
      </c>
      <c r="H174" s="114">
        <v>-0.63</v>
      </c>
      <c r="I174" s="114">
        <v>202403</v>
      </c>
      <c r="J174" s="114">
        <v>-0.61</v>
      </c>
      <c r="K174" t="s">
        <v>13051</v>
      </c>
      <c r="L174">
        <v>500540</v>
      </c>
      <c r="M174" t="s">
        <v>3329</v>
      </c>
      <c r="N174" t="s">
        <v>13052</v>
      </c>
      <c r="O174" t="s">
        <v>4651</v>
      </c>
      <c r="P174"/>
      <c r="Q174">
        <f t="shared" si="2"/>
        <v>-2.52</v>
      </c>
    </row>
    <row r="175" spans="1:17" ht="15">
      <c r="A175" s="114">
        <v>453</v>
      </c>
      <c r="B175" t="s">
        <v>13053</v>
      </c>
      <c r="C175" s="114">
        <v>202412</v>
      </c>
      <c r="D175" s="114">
        <v>0.55000000000000004</v>
      </c>
      <c r="E175" s="114">
        <v>202409</v>
      </c>
      <c r="F175" s="114">
        <v>0.93</v>
      </c>
      <c r="G175" s="114">
        <v>202406</v>
      </c>
      <c r="H175" s="114">
        <v>0.96</v>
      </c>
      <c r="I175" s="114">
        <v>202403</v>
      </c>
      <c r="J175" s="114">
        <v>1.1399999999999999</v>
      </c>
      <c r="K175" t="s">
        <v>13054</v>
      </c>
      <c r="L175">
        <v>500343</v>
      </c>
      <c r="M175" t="s">
        <v>160</v>
      </c>
      <c r="N175" t="s">
        <v>13055</v>
      </c>
      <c r="O175" t="s">
        <v>161</v>
      </c>
      <c r="P175"/>
      <c r="Q175">
        <f t="shared" si="2"/>
        <v>3.58</v>
      </c>
    </row>
    <row r="176" spans="1:17" ht="15">
      <c r="A176" s="114">
        <v>455</v>
      </c>
      <c r="B176" t="s">
        <v>13056</v>
      </c>
      <c r="C176" s="114">
        <v>202412</v>
      </c>
      <c r="D176" s="114">
        <v>0.09</v>
      </c>
      <c r="E176" s="114">
        <v>202409</v>
      </c>
      <c r="F176" s="114">
        <v>0.53</v>
      </c>
      <c r="G176" s="114">
        <v>202406</v>
      </c>
      <c r="H176" s="114">
        <v>-0.46</v>
      </c>
      <c r="I176" s="114">
        <v>202403</v>
      </c>
      <c r="J176" s="114">
        <v>0.28999999999999998</v>
      </c>
      <c r="K176" t="s">
        <v>13057</v>
      </c>
      <c r="L176">
        <v>506852</v>
      </c>
      <c r="M176" t="s">
        <v>3513</v>
      </c>
      <c r="N176" t="s">
        <v>20656</v>
      </c>
      <c r="O176" t="s">
        <v>3512</v>
      </c>
      <c r="P176"/>
      <c r="Q176">
        <f t="shared" si="2"/>
        <v>0.44999999999999996</v>
      </c>
    </row>
    <row r="177" spans="1:17" ht="15">
      <c r="A177" s="114">
        <v>457</v>
      </c>
      <c r="B177" t="s">
        <v>13058</v>
      </c>
      <c r="C177" s="114">
        <v>202503</v>
      </c>
      <c r="D177" s="114">
        <v>5.75</v>
      </c>
      <c r="E177" s="114">
        <v>202412</v>
      </c>
      <c r="F177" s="114">
        <v>4.95</v>
      </c>
      <c r="G177" s="114">
        <v>202409</v>
      </c>
      <c r="H177" s="114">
        <v>10.09</v>
      </c>
      <c r="I177" s="114">
        <v>202406</v>
      </c>
      <c r="J177" s="114">
        <v>10.96</v>
      </c>
      <c r="K177" t="s">
        <v>13059</v>
      </c>
      <c r="L177">
        <v>506618</v>
      </c>
      <c r="M177" t="s">
        <v>2343</v>
      </c>
      <c r="N177" t="s">
        <v>13060</v>
      </c>
      <c r="O177" t="s">
        <v>2344</v>
      </c>
      <c r="P177"/>
      <c r="Q177">
        <f t="shared" si="2"/>
        <v>31.75</v>
      </c>
    </row>
    <row r="178" spans="1:17" ht="15">
      <c r="A178" s="114">
        <v>465</v>
      </c>
      <c r="B178" t="s">
        <v>13061</v>
      </c>
      <c r="C178" s="114">
        <v>202203</v>
      </c>
      <c r="D178" s="114">
        <v>-0.73</v>
      </c>
      <c r="E178" s="114">
        <v>202112</v>
      </c>
      <c r="F178" s="114">
        <v>2.0299999999999998</v>
      </c>
      <c r="G178" s="114">
        <v>202109</v>
      </c>
      <c r="H178" s="114">
        <v>2.9</v>
      </c>
      <c r="I178" s="114">
        <v>202106</v>
      </c>
      <c r="J178" s="114">
        <v>4.2300000000000004</v>
      </c>
      <c r="K178" t="s">
        <v>9712</v>
      </c>
      <c r="L178">
        <v>500355</v>
      </c>
      <c r="M178" t="s">
        <v>2380</v>
      </c>
      <c r="N178" t="s">
        <v>13062</v>
      </c>
      <c r="O178" t="s">
        <v>2381</v>
      </c>
      <c r="P178"/>
      <c r="Q178">
        <f t="shared" si="2"/>
        <v>8.43</v>
      </c>
    </row>
    <row r="179" spans="1:17" ht="15">
      <c r="A179" s="114">
        <v>470</v>
      </c>
      <c r="B179" t="s">
        <v>13063</v>
      </c>
      <c r="C179" s="114">
        <v>202412</v>
      </c>
      <c r="D179" s="114">
        <v>2.27</v>
      </c>
      <c r="E179" s="114">
        <v>202409</v>
      </c>
      <c r="F179" s="114">
        <v>124.44</v>
      </c>
      <c r="G179" s="114">
        <v>202406</v>
      </c>
      <c r="H179" s="114">
        <v>9.19</v>
      </c>
      <c r="I179" s="114">
        <v>202403</v>
      </c>
      <c r="J179" s="114">
        <v>21.99</v>
      </c>
      <c r="K179" t="s">
        <v>13064</v>
      </c>
      <c r="L179">
        <v>505800</v>
      </c>
      <c r="M179" t="s">
        <v>2397</v>
      </c>
      <c r="N179" t="s">
        <v>13065</v>
      </c>
      <c r="O179" t="s">
        <v>2398</v>
      </c>
      <c r="P179"/>
      <c r="Q179">
        <f t="shared" si="2"/>
        <v>157.89000000000001</v>
      </c>
    </row>
    <row r="180" spans="1:17" ht="15">
      <c r="A180" s="114">
        <v>474</v>
      </c>
      <c r="B180" t="s">
        <v>13066</v>
      </c>
      <c r="C180" s="114">
        <v>202412</v>
      </c>
      <c r="D180" s="114">
        <v>10.84</v>
      </c>
      <c r="E180" s="114">
        <v>202409</v>
      </c>
      <c r="F180" s="114">
        <v>9.02</v>
      </c>
      <c r="G180" s="114">
        <v>202406</v>
      </c>
      <c r="H180" s="114">
        <v>668.45</v>
      </c>
      <c r="I180" s="114">
        <v>202403</v>
      </c>
      <c r="J180" s="114">
        <v>20.8</v>
      </c>
      <c r="K180" t="s">
        <v>13067</v>
      </c>
      <c r="L180">
        <v>500330</v>
      </c>
      <c r="M180" t="s">
        <v>2404</v>
      </c>
      <c r="N180" t="s">
        <v>13068</v>
      </c>
      <c r="O180" t="s">
        <v>2405</v>
      </c>
      <c r="P180"/>
      <c r="Q180">
        <f t="shared" si="2"/>
        <v>709.11</v>
      </c>
    </row>
    <row r="181" spans="1:17" ht="15">
      <c r="A181" s="114">
        <v>476</v>
      </c>
      <c r="B181" t="s">
        <v>13069</v>
      </c>
      <c r="C181" s="114">
        <v>202503</v>
      </c>
      <c r="D181" s="114">
        <v>14.34</v>
      </c>
      <c r="E181" s="114">
        <v>202412</v>
      </c>
      <c r="F181" s="114">
        <v>13.7</v>
      </c>
      <c r="G181" s="114">
        <v>202409</v>
      </c>
      <c r="H181" s="114">
        <v>12.24</v>
      </c>
      <c r="I181" s="114">
        <v>202406</v>
      </c>
      <c r="J181" s="114">
        <v>11.19</v>
      </c>
      <c r="K181" t="s">
        <v>9638</v>
      </c>
      <c r="L181">
        <v>500325</v>
      </c>
      <c r="M181" t="s">
        <v>2424</v>
      </c>
      <c r="N181" t="s">
        <v>13070</v>
      </c>
      <c r="O181" t="s">
        <v>2425</v>
      </c>
      <c r="P181"/>
      <c r="Q181">
        <f t="shared" si="2"/>
        <v>51.47</v>
      </c>
    </row>
    <row r="182" spans="1:17" ht="15">
      <c r="A182" s="114">
        <v>478</v>
      </c>
      <c r="B182" t="s">
        <v>13071</v>
      </c>
      <c r="C182" s="114">
        <v>202412</v>
      </c>
      <c r="D182" s="114">
        <v>-3.98</v>
      </c>
      <c r="E182" s="114">
        <v>202409</v>
      </c>
      <c r="F182" s="114">
        <v>-9.5299999999999994</v>
      </c>
      <c r="G182" s="114">
        <v>202406</v>
      </c>
      <c r="H182" s="114">
        <v>-7.58</v>
      </c>
      <c r="I182" s="114">
        <v>202403</v>
      </c>
      <c r="J182" s="114">
        <v>-35.020000000000003</v>
      </c>
      <c r="K182" t="s">
        <v>13072</v>
      </c>
      <c r="L182">
        <v>505368</v>
      </c>
      <c r="M182" t="s">
        <v>2610</v>
      </c>
      <c r="N182" t="s">
        <v>20954</v>
      </c>
      <c r="O182" t="s">
        <v>2611</v>
      </c>
      <c r="P182"/>
      <c r="Q182">
        <f t="shared" si="2"/>
        <v>-56.11</v>
      </c>
    </row>
    <row r="183" spans="1:17" ht="15">
      <c r="A183" s="114">
        <v>483</v>
      </c>
      <c r="B183" t="s">
        <v>13073</v>
      </c>
      <c r="C183" s="114">
        <v>202412</v>
      </c>
      <c r="D183" s="114">
        <v>0.43</v>
      </c>
      <c r="E183" s="114">
        <v>202409</v>
      </c>
      <c r="F183" s="114">
        <v>0.31</v>
      </c>
      <c r="G183" s="114">
        <v>202403</v>
      </c>
      <c r="H183" s="114">
        <v>0.36</v>
      </c>
      <c r="I183" s="114">
        <v>202312</v>
      </c>
      <c r="J183" s="114">
        <v>0.38</v>
      </c>
      <c r="K183" t="s">
        <v>13074</v>
      </c>
      <c r="L183">
        <v>502445</v>
      </c>
      <c r="M183"/>
      <c r="N183" t="s">
        <v>13075</v>
      </c>
      <c r="O183" t="s">
        <v>4485</v>
      </c>
      <c r="P183"/>
      <c r="Q183">
        <f t="shared" si="2"/>
        <v>1.48</v>
      </c>
    </row>
    <row r="184" spans="1:17" ht="15">
      <c r="A184" s="114">
        <v>484</v>
      </c>
      <c r="B184" t="s">
        <v>13076</v>
      </c>
      <c r="C184" s="114">
        <v>202412</v>
      </c>
      <c r="D184" s="114">
        <v>-0.01</v>
      </c>
      <c r="E184" s="114">
        <v>202409</v>
      </c>
      <c r="F184" s="114">
        <v>-0.02</v>
      </c>
      <c r="G184" s="114">
        <v>202406</v>
      </c>
      <c r="H184" s="114">
        <v>-0.04</v>
      </c>
      <c r="I184" s="114">
        <v>202403</v>
      </c>
      <c r="J184" s="114">
        <v>-0.06</v>
      </c>
      <c r="K184" t="s">
        <v>13077</v>
      </c>
      <c r="L184">
        <v>502448</v>
      </c>
      <c r="M184" t="s">
        <v>2466</v>
      </c>
      <c r="N184" t="s">
        <v>13078</v>
      </c>
      <c r="O184" t="s">
        <v>2467</v>
      </c>
      <c r="P184"/>
      <c r="Q184">
        <f t="shared" si="2"/>
        <v>-0.13</v>
      </c>
    </row>
    <row r="185" spans="1:17" ht="15">
      <c r="A185" s="114">
        <v>491</v>
      </c>
      <c r="B185" t="s">
        <v>13079</v>
      </c>
      <c r="C185" s="114">
        <v>202503</v>
      </c>
      <c r="D185" s="114">
        <v>0.12</v>
      </c>
      <c r="E185" s="114">
        <v>202412</v>
      </c>
      <c r="F185" s="114">
        <v>0.08</v>
      </c>
      <c r="G185" s="114">
        <v>202409</v>
      </c>
      <c r="H185" s="114">
        <v>0.01</v>
      </c>
      <c r="I185" s="114">
        <v>202406</v>
      </c>
      <c r="J185" s="114">
        <v>0.02</v>
      </c>
      <c r="K185" t="s">
        <v>13080</v>
      </c>
      <c r="L185">
        <v>506642</v>
      </c>
      <c r="M185" t="s">
        <v>2513</v>
      </c>
      <c r="N185" t="s">
        <v>13081</v>
      </c>
      <c r="O185" t="s">
        <v>2514</v>
      </c>
      <c r="P185"/>
      <c r="Q185">
        <f t="shared" si="2"/>
        <v>0.23</v>
      </c>
    </row>
    <row r="186" spans="1:17" ht="15">
      <c r="A186" s="114">
        <v>499</v>
      </c>
      <c r="B186" t="s">
        <v>13082</v>
      </c>
      <c r="C186" s="114">
        <v>202412</v>
      </c>
      <c r="D186" s="114">
        <v>-0.39</v>
      </c>
      <c r="E186" s="114">
        <v>202409</v>
      </c>
      <c r="F186" s="114">
        <v>-2.83</v>
      </c>
      <c r="G186" s="114">
        <v>202406</v>
      </c>
      <c r="H186" s="114">
        <v>0.89</v>
      </c>
      <c r="I186" s="114">
        <v>202403</v>
      </c>
      <c r="J186" s="114">
        <v>2.8</v>
      </c>
      <c r="K186" t="s">
        <v>13083</v>
      </c>
      <c r="L186">
        <v>502175</v>
      </c>
      <c r="M186" t="s">
        <v>3559</v>
      </c>
      <c r="N186" t="s">
        <v>13084</v>
      </c>
      <c r="O186" t="s">
        <v>3558</v>
      </c>
      <c r="P186"/>
      <c r="Q186">
        <f t="shared" si="2"/>
        <v>0.46999999999999975</v>
      </c>
    </row>
    <row r="187" spans="1:17" ht="15">
      <c r="A187" s="114">
        <v>500</v>
      </c>
      <c r="B187" t="s">
        <v>13085</v>
      </c>
      <c r="C187" s="114">
        <v>201203</v>
      </c>
      <c r="D187" s="114">
        <v>-5.92</v>
      </c>
      <c r="E187" s="114">
        <v>201112</v>
      </c>
      <c r="F187" s="114">
        <v>0</v>
      </c>
      <c r="G187" s="114">
        <v>201109</v>
      </c>
      <c r="H187" s="114">
        <v>0</v>
      </c>
      <c r="I187" s="114">
        <v>201106</v>
      </c>
      <c r="J187" s="114">
        <v>0</v>
      </c>
      <c r="K187" t="s">
        <v>13086</v>
      </c>
      <c r="L187">
        <v>501887</v>
      </c>
      <c r="M187"/>
      <c r="N187" t="s">
        <v>13087</v>
      </c>
      <c r="O187"/>
      <c r="P187"/>
      <c r="Q187">
        <f t="shared" si="2"/>
        <v>-5.92</v>
      </c>
    </row>
    <row r="188" spans="1:17" ht="15">
      <c r="A188" s="114">
        <v>502</v>
      </c>
      <c r="B188" t="s">
        <v>13088</v>
      </c>
      <c r="C188" s="114">
        <v>202503</v>
      </c>
      <c r="D188" s="114">
        <v>8.92</v>
      </c>
      <c r="E188" s="114">
        <v>202412</v>
      </c>
      <c r="F188" s="114">
        <v>9.09</v>
      </c>
      <c r="G188" s="114">
        <v>202409</v>
      </c>
      <c r="H188" s="114">
        <v>11.26</v>
      </c>
      <c r="I188" s="114">
        <v>202406</v>
      </c>
      <c r="J188" s="114">
        <v>9.7200000000000006</v>
      </c>
      <c r="K188" t="s">
        <v>13089</v>
      </c>
      <c r="L188">
        <v>500295</v>
      </c>
      <c r="M188" t="s">
        <v>3155</v>
      </c>
      <c r="N188" t="s">
        <v>13090</v>
      </c>
      <c r="O188" t="s">
        <v>3156</v>
      </c>
      <c r="P188"/>
      <c r="Q188">
        <f t="shared" si="2"/>
        <v>38.989999999999995</v>
      </c>
    </row>
    <row r="189" spans="1:17" ht="15">
      <c r="A189" s="114">
        <v>503</v>
      </c>
      <c r="B189" t="s">
        <v>13091</v>
      </c>
      <c r="C189" s="114">
        <v>202503</v>
      </c>
      <c r="D189" s="114">
        <v>4.5</v>
      </c>
      <c r="E189" s="114">
        <v>202412</v>
      </c>
      <c r="F189" s="114">
        <v>2.76</v>
      </c>
      <c r="G189" s="114">
        <v>202409</v>
      </c>
      <c r="H189" s="114">
        <v>4.7300000000000004</v>
      </c>
      <c r="I189" s="114">
        <v>202406</v>
      </c>
      <c r="J189" s="114">
        <v>6.14</v>
      </c>
      <c r="K189" t="s">
        <v>13092</v>
      </c>
      <c r="L189">
        <v>502450</v>
      </c>
      <c r="M189" t="s">
        <v>2619</v>
      </c>
      <c r="N189" t="s">
        <v>13093</v>
      </c>
      <c r="O189" t="s">
        <v>2620</v>
      </c>
      <c r="P189"/>
      <c r="Q189">
        <f t="shared" si="2"/>
        <v>18.13</v>
      </c>
    </row>
    <row r="190" spans="1:17" ht="15">
      <c r="A190" s="114">
        <v>505</v>
      </c>
      <c r="B190" t="s">
        <v>13094</v>
      </c>
      <c r="C190" s="114">
        <v>202412</v>
      </c>
      <c r="D190" s="114">
        <v>-2.86</v>
      </c>
      <c r="E190" s="114">
        <v>202409</v>
      </c>
      <c r="F190" s="114">
        <v>-2.34</v>
      </c>
      <c r="G190" s="114">
        <v>202406</v>
      </c>
      <c r="H190" s="114">
        <v>-3.23</v>
      </c>
      <c r="I190" s="114">
        <v>202403</v>
      </c>
      <c r="J190" s="114">
        <v>-3.16</v>
      </c>
      <c r="K190" t="s">
        <v>13095</v>
      </c>
      <c r="L190">
        <v>509874</v>
      </c>
      <c r="M190" t="s">
        <v>2640</v>
      </c>
      <c r="N190" t="s">
        <v>13096</v>
      </c>
      <c r="O190" t="s">
        <v>2641</v>
      </c>
      <c r="P190"/>
      <c r="Q190">
        <f t="shared" si="2"/>
        <v>-11.59</v>
      </c>
    </row>
    <row r="191" spans="1:17" ht="15">
      <c r="A191" s="114">
        <v>508</v>
      </c>
      <c r="B191" t="s">
        <v>13097</v>
      </c>
      <c r="C191" s="114">
        <v>202412</v>
      </c>
      <c r="D191" s="114">
        <v>53.61</v>
      </c>
      <c r="E191" s="114">
        <v>202409</v>
      </c>
      <c r="F191" s="114">
        <v>21.18</v>
      </c>
      <c r="G191" s="114">
        <v>202406</v>
      </c>
      <c r="H191" s="114">
        <v>77.22</v>
      </c>
      <c r="I191" s="114">
        <v>202403</v>
      </c>
      <c r="J191" s="114">
        <v>187.04</v>
      </c>
      <c r="K191" t="s">
        <v>13098</v>
      </c>
      <c r="L191">
        <v>500387</v>
      </c>
      <c r="M191" t="s">
        <v>2668</v>
      </c>
      <c r="N191" t="s">
        <v>13099</v>
      </c>
      <c r="O191" t="s">
        <v>2669</v>
      </c>
      <c r="P191"/>
      <c r="Q191">
        <f t="shared" si="2"/>
        <v>339.04999999999995</v>
      </c>
    </row>
    <row r="192" spans="1:17" ht="15">
      <c r="A192" s="114">
        <v>510</v>
      </c>
      <c r="B192" t="s">
        <v>13100</v>
      </c>
      <c r="C192" s="114">
        <v>202503</v>
      </c>
      <c r="D192" s="114">
        <v>1.24</v>
      </c>
      <c r="E192" s="114">
        <v>202412</v>
      </c>
      <c r="F192" s="114">
        <v>-0.33</v>
      </c>
      <c r="G192" s="114">
        <v>202409</v>
      </c>
      <c r="H192" s="114">
        <v>0.03</v>
      </c>
      <c r="I192" s="114">
        <v>202406</v>
      </c>
      <c r="J192" s="114">
        <v>0.76</v>
      </c>
      <c r="K192" t="s">
        <v>13101</v>
      </c>
      <c r="L192">
        <v>502180</v>
      </c>
      <c r="M192" t="s">
        <v>2666</v>
      </c>
      <c r="N192" t="s">
        <v>13102</v>
      </c>
      <c r="O192" t="s">
        <v>2667</v>
      </c>
      <c r="P192"/>
      <c r="Q192">
        <f t="shared" si="2"/>
        <v>1.7</v>
      </c>
    </row>
    <row r="193" spans="1:17" ht="15">
      <c r="A193" s="114">
        <v>512</v>
      </c>
      <c r="B193" t="s">
        <v>13103</v>
      </c>
      <c r="C193" s="114">
        <v>202412</v>
      </c>
      <c r="D193" s="114">
        <v>1.18</v>
      </c>
      <c r="E193" s="114">
        <v>202409</v>
      </c>
      <c r="F193" s="114">
        <v>3.42</v>
      </c>
      <c r="G193" s="114">
        <v>202406</v>
      </c>
      <c r="H193" s="114">
        <v>4.72</v>
      </c>
      <c r="I193" s="114">
        <v>202403</v>
      </c>
      <c r="J193" s="114">
        <v>3.21</v>
      </c>
      <c r="K193" t="s">
        <v>13104</v>
      </c>
      <c r="L193">
        <v>503804</v>
      </c>
      <c r="M193" t="s">
        <v>13105</v>
      </c>
      <c r="N193" t="s">
        <v>13106</v>
      </c>
      <c r="O193" t="s">
        <v>3751</v>
      </c>
      <c r="P193"/>
      <c r="Q193">
        <f t="shared" si="2"/>
        <v>12.530000000000001</v>
      </c>
    </row>
    <row r="194" spans="1:17" ht="15">
      <c r="A194" s="114">
        <v>513</v>
      </c>
      <c r="B194" t="s">
        <v>2787</v>
      </c>
      <c r="C194" s="114">
        <v>202412</v>
      </c>
      <c r="D194" s="114">
        <v>9.15</v>
      </c>
      <c r="E194" s="114">
        <v>202409</v>
      </c>
      <c r="F194" s="114">
        <v>6.79</v>
      </c>
      <c r="G194" s="114">
        <v>202406</v>
      </c>
      <c r="H194" s="114">
        <v>8.51</v>
      </c>
      <c r="I194" s="114">
        <v>202403</v>
      </c>
      <c r="J194" s="114">
        <v>14.24</v>
      </c>
      <c r="K194" t="s">
        <v>13107</v>
      </c>
      <c r="L194">
        <v>503806</v>
      </c>
      <c r="M194" t="s">
        <v>2787</v>
      </c>
      <c r="N194" t="s">
        <v>13108</v>
      </c>
      <c r="O194" t="s">
        <v>2788</v>
      </c>
      <c r="P194"/>
      <c r="Q194">
        <f t="shared" si="2"/>
        <v>38.690000000000005</v>
      </c>
    </row>
    <row r="195" spans="1:17" ht="15">
      <c r="A195" s="114">
        <v>514</v>
      </c>
      <c r="B195" t="s">
        <v>13109</v>
      </c>
      <c r="C195" s="114">
        <v>202412</v>
      </c>
      <c r="D195" s="114">
        <v>8.58</v>
      </c>
      <c r="E195" s="114">
        <v>202409</v>
      </c>
      <c r="F195" s="114">
        <v>11.61</v>
      </c>
      <c r="G195" s="114">
        <v>202406</v>
      </c>
      <c r="H195" s="114">
        <v>8.07</v>
      </c>
      <c r="I195" s="114">
        <v>202403</v>
      </c>
      <c r="J195" s="114">
        <v>11.21</v>
      </c>
      <c r="K195" t="s">
        <v>13110</v>
      </c>
      <c r="L195">
        <v>500550</v>
      </c>
      <c r="M195" t="s">
        <v>2689</v>
      </c>
      <c r="N195" t="s">
        <v>13111</v>
      </c>
      <c r="O195" t="s">
        <v>2690</v>
      </c>
      <c r="P195"/>
      <c r="Q195">
        <f t="shared" ref="Q195:Q258" si="3">D195+F195+H195+J195</f>
        <v>39.47</v>
      </c>
    </row>
    <row r="196" spans="1:17" ht="15">
      <c r="A196" s="114">
        <v>516</v>
      </c>
      <c r="B196" t="s">
        <v>13112</v>
      </c>
      <c r="C196" s="114">
        <v>202412</v>
      </c>
      <c r="D196" s="114">
        <v>10.01</v>
      </c>
      <c r="E196" s="114">
        <v>202409</v>
      </c>
      <c r="F196" s="114">
        <v>15.03</v>
      </c>
      <c r="G196" s="114">
        <v>202406</v>
      </c>
      <c r="H196" s="114">
        <v>2.54</v>
      </c>
      <c r="I196" s="114">
        <v>202403</v>
      </c>
      <c r="J196" s="114">
        <v>14.94</v>
      </c>
      <c r="K196" t="s">
        <v>13113</v>
      </c>
      <c r="L196">
        <v>503811</v>
      </c>
      <c r="M196" t="s">
        <v>2719</v>
      </c>
      <c r="N196" t="s">
        <v>13114</v>
      </c>
      <c r="O196" t="s">
        <v>2720</v>
      </c>
      <c r="P196"/>
      <c r="Q196">
        <f t="shared" si="3"/>
        <v>42.519999999999996</v>
      </c>
    </row>
    <row r="197" spans="1:17" ht="15">
      <c r="A197" s="114">
        <v>519</v>
      </c>
      <c r="B197" t="s">
        <v>13115</v>
      </c>
      <c r="C197" s="114">
        <v>202503</v>
      </c>
      <c r="D197" s="114">
        <v>5.2</v>
      </c>
      <c r="E197" s="114">
        <v>202412</v>
      </c>
      <c r="F197" s="114">
        <v>2.2599999999999998</v>
      </c>
      <c r="G197" s="114">
        <v>202409</v>
      </c>
      <c r="H197" s="114">
        <v>4.1900000000000004</v>
      </c>
      <c r="I197" s="114">
        <v>202406</v>
      </c>
      <c r="J197" s="114">
        <v>3</v>
      </c>
      <c r="K197" t="s">
        <v>13116</v>
      </c>
      <c r="L197">
        <v>531548</v>
      </c>
      <c r="M197" t="s">
        <v>2752</v>
      </c>
      <c r="N197" t="s">
        <v>13117</v>
      </c>
      <c r="O197" t="s">
        <v>2753</v>
      </c>
      <c r="P197"/>
      <c r="Q197">
        <f t="shared" si="3"/>
        <v>14.65</v>
      </c>
    </row>
    <row r="198" spans="1:17" ht="15">
      <c r="A198" s="114">
        <v>525</v>
      </c>
      <c r="B198" t="s">
        <v>13118</v>
      </c>
      <c r="C198" s="114">
        <v>202503</v>
      </c>
      <c r="D198" s="114">
        <v>0.96</v>
      </c>
      <c r="E198" s="114">
        <v>202412</v>
      </c>
      <c r="F198" s="114">
        <v>1.89</v>
      </c>
      <c r="G198" s="114">
        <v>202409</v>
      </c>
      <c r="H198" s="114">
        <v>1.73</v>
      </c>
      <c r="I198" s="114">
        <v>202406</v>
      </c>
      <c r="J198" s="114">
        <v>3.07</v>
      </c>
      <c r="K198" t="s">
        <v>13119</v>
      </c>
      <c r="L198">
        <v>590030</v>
      </c>
      <c r="M198" t="s">
        <v>2779</v>
      </c>
      <c r="N198" t="s">
        <v>13120</v>
      </c>
      <c r="O198" t="s">
        <v>2780</v>
      </c>
      <c r="P198"/>
      <c r="Q198">
        <f t="shared" si="3"/>
        <v>7.65</v>
      </c>
    </row>
    <row r="199" spans="1:17" ht="15">
      <c r="A199" s="114">
        <v>526</v>
      </c>
      <c r="B199" t="s">
        <v>13121</v>
      </c>
      <c r="C199" s="114">
        <v>202412</v>
      </c>
      <c r="D199" s="114">
        <v>-7.79</v>
      </c>
      <c r="E199" s="114">
        <v>202409</v>
      </c>
      <c r="F199" s="114">
        <v>13.47</v>
      </c>
      <c r="G199" s="114">
        <v>202406</v>
      </c>
      <c r="H199" s="114">
        <v>8.73</v>
      </c>
      <c r="I199" s="114">
        <v>202403</v>
      </c>
      <c r="J199" s="114">
        <v>31.06</v>
      </c>
      <c r="K199" t="s">
        <v>13122</v>
      </c>
      <c r="L199">
        <v>509243</v>
      </c>
      <c r="M199" t="s">
        <v>3065</v>
      </c>
      <c r="N199" t="s">
        <v>13123</v>
      </c>
      <c r="O199" t="s">
        <v>3066</v>
      </c>
      <c r="P199"/>
      <c r="Q199">
        <f t="shared" si="3"/>
        <v>45.47</v>
      </c>
    </row>
    <row r="200" spans="1:17" ht="15">
      <c r="A200" s="114">
        <v>529</v>
      </c>
      <c r="B200" t="s">
        <v>13124</v>
      </c>
      <c r="C200" s="114">
        <v>202412</v>
      </c>
      <c r="D200" s="114">
        <v>-0.87</v>
      </c>
      <c r="E200" s="114">
        <v>202409</v>
      </c>
      <c r="F200" s="114">
        <v>-0.32</v>
      </c>
      <c r="G200" s="114">
        <v>202406</v>
      </c>
      <c r="H200" s="114">
        <v>-0.21</v>
      </c>
      <c r="I200" s="114">
        <v>202403</v>
      </c>
      <c r="J200" s="114">
        <v>1.55</v>
      </c>
      <c r="K200" t="s">
        <v>13125</v>
      </c>
      <c r="L200">
        <v>530017</v>
      </c>
      <c r="M200" t="s">
        <v>2699</v>
      </c>
      <c r="N200" t="s">
        <v>13126</v>
      </c>
      <c r="O200" t="s">
        <v>2700</v>
      </c>
      <c r="P200"/>
      <c r="Q200">
        <f t="shared" si="3"/>
        <v>0.15000000000000013</v>
      </c>
    </row>
    <row r="201" spans="1:17" ht="15">
      <c r="A201" s="114">
        <v>535</v>
      </c>
      <c r="B201" t="s">
        <v>13127</v>
      </c>
      <c r="C201" s="114">
        <v>202412</v>
      </c>
      <c r="D201" s="114">
        <v>5.05</v>
      </c>
      <c r="E201" s="114">
        <v>202409</v>
      </c>
      <c r="F201" s="114">
        <v>-1.19</v>
      </c>
      <c r="G201" s="114">
        <v>202406</v>
      </c>
      <c r="H201" s="114">
        <v>5.97</v>
      </c>
      <c r="I201" s="114">
        <v>202403</v>
      </c>
      <c r="J201" s="114">
        <v>13.34</v>
      </c>
      <c r="K201" t="s">
        <v>13128</v>
      </c>
      <c r="L201">
        <v>500380</v>
      </c>
      <c r="M201" t="s">
        <v>1494</v>
      </c>
      <c r="N201" t="s">
        <v>13129</v>
      </c>
      <c r="O201" t="s">
        <v>1495</v>
      </c>
      <c r="P201"/>
      <c r="Q201">
        <f t="shared" si="3"/>
        <v>23.17</v>
      </c>
    </row>
    <row r="202" spans="1:17" ht="15">
      <c r="A202" s="114">
        <v>538</v>
      </c>
      <c r="B202" t="s">
        <v>13130</v>
      </c>
      <c r="C202" s="114">
        <v>202503</v>
      </c>
      <c r="D202" s="114">
        <v>139.87</v>
      </c>
      <c r="E202" s="114">
        <v>202412</v>
      </c>
      <c r="F202" s="114">
        <v>190.81</v>
      </c>
      <c r="G202" s="114">
        <v>202409</v>
      </c>
      <c r="H202" s="114">
        <v>137.54</v>
      </c>
      <c r="I202" s="114">
        <v>202406</v>
      </c>
      <c r="J202" s="114">
        <v>107.2</v>
      </c>
      <c r="K202" t="s">
        <v>13131</v>
      </c>
      <c r="L202">
        <v>520056</v>
      </c>
      <c r="M202" t="s">
        <v>3059</v>
      </c>
      <c r="N202" t="s">
        <v>13132</v>
      </c>
      <c r="O202" t="s">
        <v>3060</v>
      </c>
      <c r="P202"/>
      <c r="Q202">
        <f t="shared" si="3"/>
        <v>575.42000000000007</v>
      </c>
    </row>
    <row r="203" spans="1:17" ht="15">
      <c r="A203" s="114">
        <v>539</v>
      </c>
      <c r="B203" t="s">
        <v>13133</v>
      </c>
      <c r="C203" s="114">
        <v>202503</v>
      </c>
      <c r="D203" s="114">
        <v>5.92</v>
      </c>
      <c r="E203" s="114">
        <v>202412</v>
      </c>
      <c r="F203" s="114">
        <v>6.21</v>
      </c>
      <c r="G203" s="114">
        <v>202409</v>
      </c>
      <c r="H203" s="114">
        <v>6.78</v>
      </c>
      <c r="I203" s="114">
        <v>202406</v>
      </c>
      <c r="J203" s="114">
        <v>6.75</v>
      </c>
      <c r="K203" t="s">
        <v>13134</v>
      </c>
      <c r="L203">
        <v>500403</v>
      </c>
      <c r="M203" t="s">
        <v>2844</v>
      </c>
      <c r="N203" t="s">
        <v>13135</v>
      </c>
      <c r="O203" t="s">
        <v>2845</v>
      </c>
      <c r="P203"/>
      <c r="Q203">
        <f t="shared" si="3"/>
        <v>25.66</v>
      </c>
    </row>
    <row r="204" spans="1:17" ht="15">
      <c r="A204" s="114">
        <v>540</v>
      </c>
      <c r="B204" t="s">
        <v>13136</v>
      </c>
      <c r="C204" s="114">
        <v>202412</v>
      </c>
      <c r="D204" s="114">
        <v>41.33</v>
      </c>
      <c r="E204" s="114">
        <v>202409</v>
      </c>
      <c r="F204" s="114">
        <v>39.57</v>
      </c>
      <c r="G204" s="114">
        <v>202406</v>
      </c>
      <c r="H204" s="114">
        <v>39.46</v>
      </c>
      <c r="I204" s="114">
        <v>202403</v>
      </c>
      <c r="J204" s="114">
        <v>24.31</v>
      </c>
      <c r="K204" t="s">
        <v>13137</v>
      </c>
      <c r="L204">
        <v>590071</v>
      </c>
      <c r="M204" t="s">
        <v>2839</v>
      </c>
      <c r="N204" t="s">
        <v>13138</v>
      </c>
      <c r="O204" t="s">
        <v>2840</v>
      </c>
      <c r="P204"/>
      <c r="Q204">
        <f t="shared" si="3"/>
        <v>144.67000000000002</v>
      </c>
    </row>
    <row r="205" spans="1:17" ht="15">
      <c r="A205" s="114">
        <v>541</v>
      </c>
      <c r="B205" t="s">
        <v>13139</v>
      </c>
      <c r="C205" s="114">
        <v>202503</v>
      </c>
      <c r="D205" s="114">
        <v>23.14</v>
      </c>
      <c r="E205" s="114">
        <v>202412</v>
      </c>
      <c r="F205" s="114">
        <v>14.72</v>
      </c>
      <c r="G205" s="114">
        <v>202409</v>
      </c>
      <c r="H205" s="114">
        <v>16.260000000000002</v>
      </c>
      <c r="I205" s="114">
        <v>202406</v>
      </c>
      <c r="J205" s="114">
        <v>21.52</v>
      </c>
      <c r="K205" t="s">
        <v>13140</v>
      </c>
      <c r="L205">
        <v>509930</v>
      </c>
      <c r="M205" t="s">
        <v>2858</v>
      </c>
      <c r="N205" t="s">
        <v>13141</v>
      </c>
      <c r="O205" t="s">
        <v>2859</v>
      </c>
      <c r="P205"/>
      <c r="Q205">
        <f t="shared" si="3"/>
        <v>75.64</v>
      </c>
    </row>
    <row r="206" spans="1:17" ht="15">
      <c r="A206" s="114">
        <v>549</v>
      </c>
      <c r="B206" t="s">
        <v>13142</v>
      </c>
      <c r="C206" s="114">
        <v>202412</v>
      </c>
      <c r="D206" s="114">
        <v>3.86</v>
      </c>
      <c r="E206" s="114">
        <v>202409</v>
      </c>
      <c r="F206" s="114">
        <v>3.79</v>
      </c>
      <c r="G206" s="114">
        <v>202406</v>
      </c>
      <c r="H206" s="114">
        <v>3.34</v>
      </c>
      <c r="I206" s="114">
        <v>202403</v>
      </c>
      <c r="J206" s="114">
        <v>8.07</v>
      </c>
      <c r="K206" t="s">
        <v>13143</v>
      </c>
      <c r="L206">
        <v>505160</v>
      </c>
      <c r="M206" t="s">
        <v>2907</v>
      </c>
      <c r="N206" t="s">
        <v>13144</v>
      </c>
      <c r="O206" t="s">
        <v>2908</v>
      </c>
      <c r="P206"/>
      <c r="Q206">
        <f t="shared" si="3"/>
        <v>19.060000000000002</v>
      </c>
    </row>
    <row r="207" spans="1:17" ht="15">
      <c r="A207" s="114">
        <v>552</v>
      </c>
      <c r="B207" t="s">
        <v>13145</v>
      </c>
      <c r="C207" s="114">
        <v>202503</v>
      </c>
      <c r="D207" s="114">
        <v>-2.19</v>
      </c>
      <c r="E207" s="114">
        <v>202412</v>
      </c>
      <c r="F207" s="114">
        <v>-2.08</v>
      </c>
      <c r="G207" s="114">
        <v>202409</v>
      </c>
      <c r="H207" s="114">
        <v>7.61</v>
      </c>
      <c r="I207" s="114">
        <v>202406</v>
      </c>
      <c r="J207" s="114">
        <v>5.89</v>
      </c>
      <c r="K207" t="s">
        <v>9671</v>
      </c>
      <c r="L207">
        <v>500770</v>
      </c>
      <c r="M207" t="s">
        <v>2918</v>
      </c>
      <c r="N207" t="s">
        <v>13146</v>
      </c>
      <c r="O207" t="s">
        <v>2919</v>
      </c>
      <c r="P207"/>
      <c r="Q207">
        <f t="shared" si="3"/>
        <v>9.23</v>
      </c>
    </row>
    <row r="208" spans="1:17" ht="15">
      <c r="A208" s="114">
        <v>554</v>
      </c>
      <c r="B208" t="s">
        <v>13147</v>
      </c>
      <c r="C208" s="114">
        <v>202412</v>
      </c>
      <c r="D208" s="114">
        <v>3.22</v>
      </c>
      <c r="E208" s="114">
        <v>202409</v>
      </c>
      <c r="F208" s="114">
        <v>2.9</v>
      </c>
      <c r="G208" s="114">
        <v>202406</v>
      </c>
      <c r="H208" s="114">
        <v>3.04</v>
      </c>
      <c r="I208" s="114">
        <v>202403</v>
      </c>
      <c r="J208" s="114">
        <v>2.79</v>
      </c>
      <c r="K208" t="s">
        <v>13148</v>
      </c>
      <c r="L208">
        <v>500400</v>
      </c>
      <c r="M208" t="s">
        <v>2930</v>
      </c>
      <c r="N208" t="s">
        <v>13149</v>
      </c>
      <c r="O208" t="s">
        <v>2931</v>
      </c>
      <c r="P208"/>
      <c r="Q208">
        <f t="shared" si="3"/>
        <v>11.95</v>
      </c>
    </row>
    <row r="209" spans="1:17" ht="15">
      <c r="A209" s="114">
        <v>555</v>
      </c>
      <c r="B209" t="s">
        <v>13150</v>
      </c>
      <c r="C209" s="114">
        <v>200803</v>
      </c>
      <c r="D209" s="114">
        <v>0</v>
      </c>
      <c r="E209" s="114">
        <v>200712</v>
      </c>
      <c r="F209" s="114">
        <v>0</v>
      </c>
      <c r="G209" s="114">
        <v>200709</v>
      </c>
      <c r="H209" s="114">
        <v>1.18</v>
      </c>
      <c r="I209" s="114">
        <v>200706</v>
      </c>
      <c r="J209" s="114">
        <v>0</v>
      </c>
      <c r="K209" t="s">
        <v>13151</v>
      </c>
      <c r="L209">
        <v>509069</v>
      </c>
      <c r="M209" t="s">
        <v>1372</v>
      </c>
      <c r="N209" t="s">
        <v>13152</v>
      </c>
      <c r="O209" t="s">
        <v>1373</v>
      </c>
      <c r="P209"/>
      <c r="Q209">
        <f t="shared" si="3"/>
        <v>1.18</v>
      </c>
    </row>
    <row r="210" spans="1:17" ht="15">
      <c r="A210" s="114">
        <v>556</v>
      </c>
      <c r="B210" t="s">
        <v>3038</v>
      </c>
      <c r="C210" s="114">
        <v>202503</v>
      </c>
      <c r="D210" s="114">
        <v>3.2</v>
      </c>
      <c r="E210" s="114">
        <v>202412</v>
      </c>
      <c r="F210" s="114">
        <v>10.24</v>
      </c>
      <c r="G210" s="114">
        <v>202409</v>
      </c>
      <c r="H210" s="114">
        <v>5.47</v>
      </c>
      <c r="I210" s="114">
        <v>202406</v>
      </c>
      <c r="J210" s="114">
        <v>4.53</v>
      </c>
      <c r="K210" t="s">
        <v>9786</v>
      </c>
      <c r="L210">
        <v>505854</v>
      </c>
      <c r="M210" t="s">
        <v>3038</v>
      </c>
      <c r="N210" t="s">
        <v>13153</v>
      </c>
      <c r="O210" t="s">
        <v>3039</v>
      </c>
      <c r="P210"/>
      <c r="Q210">
        <f t="shared" si="3"/>
        <v>23.44</v>
      </c>
    </row>
    <row r="211" spans="1:17" ht="15">
      <c r="A211" s="114">
        <v>557</v>
      </c>
      <c r="B211" t="s">
        <v>13154</v>
      </c>
      <c r="C211" s="114">
        <v>202503</v>
      </c>
      <c r="D211" s="114">
        <v>3.49</v>
      </c>
      <c r="E211" s="114">
        <v>202412</v>
      </c>
      <c r="F211" s="114">
        <v>2.82</v>
      </c>
      <c r="G211" s="114">
        <v>202409</v>
      </c>
      <c r="H211" s="114">
        <v>3.78</v>
      </c>
      <c r="I211" s="114">
        <v>202406</v>
      </c>
      <c r="J211" s="114">
        <v>3.01</v>
      </c>
      <c r="K211" t="s">
        <v>13155</v>
      </c>
      <c r="L211">
        <v>500800</v>
      </c>
      <c r="M211" t="s">
        <v>2922</v>
      </c>
      <c r="N211" t="s">
        <v>13156</v>
      </c>
      <c r="O211" t="s">
        <v>2923</v>
      </c>
      <c r="P211"/>
      <c r="Q211">
        <f t="shared" si="3"/>
        <v>13.1</v>
      </c>
    </row>
    <row r="212" spans="1:17" ht="15">
      <c r="A212" s="114">
        <v>560</v>
      </c>
      <c r="B212" t="s">
        <v>13157</v>
      </c>
      <c r="C212" s="114">
        <v>202412</v>
      </c>
      <c r="D212" s="114">
        <v>14.81</v>
      </c>
      <c r="E212" s="114">
        <v>202409</v>
      </c>
      <c r="F212" s="114">
        <v>9.7200000000000006</v>
      </c>
      <c r="G212" s="114">
        <v>202406</v>
      </c>
      <c r="H212" s="114">
        <v>14.51</v>
      </c>
      <c r="I212" s="114">
        <v>202403</v>
      </c>
      <c r="J212" s="114">
        <v>45.42</v>
      </c>
      <c r="K212" t="s">
        <v>13158</v>
      </c>
      <c r="L212">
        <v>500570</v>
      </c>
      <c r="M212" t="s">
        <v>2928</v>
      </c>
      <c r="N212" t="s">
        <v>13159</v>
      </c>
      <c r="O212" t="s">
        <v>2929</v>
      </c>
      <c r="P212"/>
      <c r="Q212">
        <f t="shared" si="3"/>
        <v>84.460000000000008</v>
      </c>
    </row>
    <row r="213" spans="1:17" ht="15">
      <c r="A213" s="114">
        <v>562</v>
      </c>
      <c r="B213" t="s">
        <v>13160</v>
      </c>
      <c r="C213" s="114">
        <v>202412</v>
      </c>
      <c r="D213" s="114">
        <v>-0.89</v>
      </c>
      <c r="E213" s="114">
        <v>202409</v>
      </c>
      <c r="F213" s="114">
        <v>0.21</v>
      </c>
      <c r="G213" s="114">
        <v>202406</v>
      </c>
      <c r="H213" s="114">
        <v>0.03</v>
      </c>
      <c r="I213" s="114">
        <v>202403</v>
      </c>
      <c r="J213" s="114">
        <v>0.2</v>
      </c>
      <c r="K213" t="s">
        <v>9750</v>
      </c>
      <c r="L213">
        <v>505400</v>
      </c>
      <c r="M213" t="s">
        <v>2965</v>
      </c>
      <c r="N213" t="s">
        <v>13161</v>
      </c>
      <c r="O213" t="s">
        <v>2966</v>
      </c>
      <c r="P213"/>
      <c r="Q213">
        <f t="shared" si="3"/>
        <v>-0.45</v>
      </c>
    </row>
    <row r="214" spans="1:17" ht="15">
      <c r="A214" s="114">
        <v>563</v>
      </c>
      <c r="B214" t="s">
        <v>13162</v>
      </c>
      <c r="C214" s="114">
        <v>202412</v>
      </c>
      <c r="D214" s="114">
        <v>-4.0999999999999996</v>
      </c>
      <c r="E214" s="114">
        <v>202409</v>
      </c>
      <c r="F214" s="114">
        <v>0.48</v>
      </c>
      <c r="G214" s="114">
        <v>202406</v>
      </c>
      <c r="H214" s="114">
        <v>0.5</v>
      </c>
      <c r="I214" s="114">
        <v>202403</v>
      </c>
      <c r="J214" s="114">
        <v>-2</v>
      </c>
      <c r="K214" t="s">
        <v>13163</v>
      </c>
      <c r="L214">
        <v>500412</v>
      </c>
      <c r="M214" t="s">
        <v>3006</v>
      </c>
      <c r="N214" t="s">
        <v>13164</v>
      </c>
      <c r="O214" t="s">
        <v>3007</v>
      </c>
      <c r="P214"/>
      <c r="Q214">
        <f t="shared" si="3"/>
        <v>-5.1199999999999992</v>
      </c>
    </row>
    <row r="215" spans="1:17" ht="15">
      <c r="A215" s="114">
        <v>564</v>
      </c>
      <c r="B215" t="s">
        <v>13165</v>
      </c>
      <c r="C215" s="114">
        <v>202412</v>
      </c>
      <c r="D215" s="114">
        <v>1.1399999999999999</v>
      </c>
      <c r="E215" s="114">
        <v>202409</v>
      </c>
      <c r="F215" s="114">
        <v>1.39</v>
      </c>
      <c r="G215" s="114">
        <v>202406</v>
      </c>
      <c r="H215" s="114">
        <v>1.62</v>
      </c>
      <c r="I215" s="114">
        <v>202403</v>
      </c>
      <c r="J215" s="114">
        <v>1.22</v>
      </c>
      <c r="K215" t="s">
        <v>13166</v>
      </c>
      <c r="L215">
        <v>500413</v>
      </c>
      <c r="M215" t="s">
        <v>2986</v>
      </c>
      <c r="N215" t="s">
        <v>13167</v>
      </c>
      <c r="O215" t="s">
        <v>2987</v>
      </c>
      <c r="P215"/>
      <c r="Q215">
        <f t="shared" si="3"/>
        <v>5.37</v>
      </c>
    </row>
    <row r="216" spans="1:17" ht="15">
      <c r="A216" s="114">
        <v>566</v>
      </c>
      <c r="B216" t="s">
        <v>13168</v>
      </c>
      <c r="C216" s="114">
        <v>202412</v>
      </c>
      <c r="D216" s="114">
        <v>0.26</v>
      </c>
      <c r="E216" s="114">
        <v>202409</v>
      </c>
      <c r="F216" s="114">
        <v>0.67</v>
      </c>
      <c r="G216" s="114">
        <v>202406</v>
      </c>
      <c r="H216" s="114">
        <v>0.77</v>
      </c>
      <c r="I216" s="114">
        <v>202403</v>
      </c>
      <c r="J216" s="114">
        <v>0.49</v>
      </c>
      <c r="K216" t="s">
        <v>13169</v>
      </c>
      <c r="L216">
        <v>500470</v>
      </c>
      <c r="M216" t="s">
        <v>2932</v>
      </c>
      <c r="N216" t="s">
        <v>13170</v>
      </c>
      <c r="O216" t="s">
        <v>2933</v>
      </c>
      <c r="P216"/>
      <c r="Q216">
        <f t="shared" si="3"/>
        <v>2.1900000000000004</v>
      </c>
    </row>
    <row r="217" spans="1:17" ht="15">
      <c r="A217" s="114">
        <v>569</v>
      </c>
      <c r="B217" t="s">
        <v>2998</v>
      </c>
      <c r="C217" s="114">
        <v>202412</v>
      </c>
      <c r="D217" s="114">
        <v>-0.56000000000000005</v>
      </c>
      <c r="E217" s="114">
        <v>202409</v>
      </c>
      <c r="F217" s="114">
        <v>-0.32</v>
      </c>
      <c r="G217" s="114">
        <v>202406</v>
      </c>
      <c r="H217" s="114">
        <v>-0.26</v>
      </c>
      <c r="I217" s="114">
        <v>202403</v>
      </c>
      <c r="J217" s="114">
        <v>107.85</v>
      </c>
      <c r="K217" t="s">
        <v>13171</v>
      </c>
      <c r="L217">
        <v>505196</v>
      </c>
      <c r="M217" t="s">
        <v>2998</v>
      </c>
      <c r="N217" t="s">
        <v>13172</v>
      </c>
      <c r="O217" t="s">
        <v>2999</v>
      </c>
      <c r="P217"/>
      <c r="Q217">
        <f t="shared" si="3"/>
        <v>106.71</v>
      </c>
    </row>
    <row r="218" spans="1:17" ht="15">
      <c r="A218" s="114">
        <v>570</v>
      </c>
      <c r="B218" t="s">
        <v>13173</v>
      </c>
      <c r="C218" s="114">
        <v>202503</v>
      </c>
      <c r="D218" s="114">
        <v>34.39</v>
      </c>
      <c r="E218" s="114">
        <v>202412</v>
      </c>
      <c r="F218" s="114">
        <v>19.059999999999999</v>
      </c>
      <c r="G218" s="114">
        <v>202409</v>
      </c>
      <c r="H218" s="114">
        <v>17.100000000000001</v>
      </c>
      <c r="I218" s="114">
        <v>202406</v>
      </c>
      <c r="J218" s="114">
        <v>16.63</v>
      </c>
      <c r="K218" t="s">
        <v>13174</v>
      </c>
      <c r="L218">
        <v>506687</v>
      </c>
      <c r="M218" t="s">
        <v>3544</v>
      </c>
      <c r="N218" t="s">
        <v>13175</v>
      </c>
      <c r="O218" t="s">
        <v>3543</v>
      </c>
      <c r="P218"/>
      <c r="Q218">
        <f t="shared" si="3"/>
        <v>87.18</v>
      </c>
    </row>
    <row r="219" spans="1:17" ht="15">
      <c r="A219" s="114">
        <v>573</v>
      </c>
      <c r="B219" t="s">
        <v>13176</v>
      </c>
      <c r="C219" s="114">
        <v>202503</v>
      </c>
      <c r="D219" s="114">
        <v>32.68</v>
      </c>
      <c r="E219" s="114">
        <v>202412</v>
      </c>
      <c r="F219" s="114">
        <v>25.89</v>
      </c>
      <c r="G219" s="114">
        <v>202409</v>
      </c>
      <c r="H219" s="114">
        <v>27.99</v>
      </c>
      <c r="I219" s="114">
        <v>202406</v>
      </c>
      <c r="J219" s="114">
        <v>29.2</v>
      </c>
      <c r="K219" t="s">
        <v>13177</v>
      </c>
      <c r="L219">
        <v>504973</v>
      </c>
      <c r="M219" t="s">
        <v>575</v>
      </c>
      <c r="N219" t="s">
        <v>13178</v>
      </c>
      <c r="O219" t="s">
        <v>576</v>
      </c>
      <c r="P219"/>
      <c r="Q219">
        <f t="shared" si="3"/>
        <v>115.76</v>
      </c>
    </row>
    <row r="220" spans="1:17" ht="15">
      <c r="A220" s="114">
        <v>576</v>
      </c>
      <c r="B220" t="s">
        <v>13179</v>
      </c>
      <c r="C220" s="114">
        <v>202412</v>
      </c>
      <c r="D220" s="114">
        <v>7.82</v>
      </c>
      <c r="E220" s="114">
        <v>202409</v>
      </c>
      <c r="F220" s="114">
        <v>6.38</v>
      </c>
      <c r="G220" s="114">
        <v>202406</v>
      </c>
      <c r="H220" s="114">
        <v>5.66</v>
      </c>
      <c r="I220" s="114">
        <v>202403</v>
      </c>
      <c r="J220" s="114">
        <v>3.72</v>
      </c>
      <c r="K220" t="s">
        <v>13180</v>
      </c>
      <c r="L220">
        <v>506685</v>
      </c>
      <c r="M220" t="s">
        <v>13181</v>
      </c>
      <c r="N220" t="s">
        <v>13182</v>
      </c>
      <c r="O220" t="s">
        <v>3534</v>
      </c>
      <c r="P220"/>
      <c r="Q220">
        <f t="shared" si="3"/>
        <v>23.58</v>
      </c>
    </row>
    <row r="221" spans="1:17" ht="15">
      <c r="A221" s="114">
        <v>577</v>
      </c>
      <c r="B221" t="s">
        <v>13183</v>
      </c>
      <c r="C221" s="114">
        <v>202412</v>
      </c>
      <c r="D221" s="114">
        <v>8.2200000000000006</v>
      </c>
      <c r="E221" s="114">
        <v>202409</v>
      </c>
      <c r="F221" s="114">
        <v>3.5</v>
      </c>
      <c r="G221" s="114">
        <v>202406</v>
      </c>
      <c r="H221" s="114">
        <v>1.31</v>
      </c>
      <c r="I221" s="114">
        <v>202403</v>
      </c>
      <c r="J221" s="114">
        <v>-18.37</v>
      </c>
      <c r="K221" t="s">
        <v>13184</v>
      </c>
      <c r="L221">
        <v>506690</v>
      </c>
      <c r="M221" t="s">
        <v>3094</v>
      </c>
      <c r="N221" t="s">
        <v>13185</v>
      </c>
      <c r="O221" t="s">
        <v>3095</v>
      </c>
      <c r="P221"/>
      <c r="Q221">
        <f t="shared" si="3"/>
        <v>-5.34</v>
      </c>
    </row>
    <row r="222" spans="1:17" ht="15">
      <c r="A222" s="114">
        <v>578</v>
      </c>
      <c r="B222" t="s">
        <v>13186</v>
      </c>
      <c r="C222" s="114">
        <v>202503</v>
      </c>
      <c r="D222" s="114">
        <v>1.43</v>
      </c>
      <c r="E222" s="114">
        <v>202412</v>
      </c>
      <c r="F222" s="114">
        <v>1.8</v>
      </c>
      <c r="G222" s="114">
        <v>202409</v>
      </c>
      <c r="H222" s="114">
        <v>4.07</v>
      </c>
      <c r="I222" s="114">
        <v>202406</v>
      </c>
      <c r="J222" s="114">
        <v>4.04</v>
      </c>
      <c r="K222" t="s">
        <v>13187</v>
      </c>
      <c r="L222">
        <v>531508</v>
      </c>
      <c r="M222" t="s">
        <v>874</v>
      </c>
      <c r="N222" t="s">
        <v>13188</v>
      </c>
      <c r="O222" t="s">
        <v>875</v>
      </c>
      <c r="P222"/>
      <c r="Q222">
        <f t="shared" si="3"/>
        <v>11.34</v>
      </c>
    </row>
    <row r="223" spans="1:17" ht="15">
      <c r="A223" s="114">
        <v>587</v>
      </c>
      <c r="B223" t="s">
        <v>13189</v>
      </c>
      <c r="C223" s="114">
        <v>202412</v>
      </c>
      <c r="D223" s="114">
        <v>4.5599999999999996</v>
      </c>
      <c r="E223" s="114">
        <v>202409</v>
      </c>
      <c r="F223" s="114">
        <v>5.27</v>
      </c>
      <c r="G223" s="114">
        <v>202406</v>
      </c>
      <c r="H223" s="114">
        <v>1.61</v>
      </c>
      <c r="I223" s="114">
        <v>202403</v>
      </c>
      <c r="J223" s="114">
        <v>14</v>
      </c>
      <c r="K223" t="s">
        <v>13190</v>
      </c>
      <c r="L223">
        <v>504212</v>
      </c>
      <c r="M223" t="s">
        <v>3112</v>
      </c>
      <c r="N223" t="s">
        <v>13191</v>
      </c>
      <c r="O223" t="s">
        <v>3113</v>
      </c>
      <c r="P223"/>
      <c r="Q223">
        <f t="shared" si="3"/>
        <v>25.439999999999998</v>
      </c>
    </row>
    <row r="224" spans="1:17" ht="15">
      <c r="A224" s="114">
        <v>592</v>
      </c>
      <c r="B224" t="s">
        <v>13192</v>
      </c>
      <c r="C224" s="114">
        <v>202412</v>
      </c>
      <c r="D224" s="114">
        <v>6.37</v>
      </c>
      <c r="E224" s="114">
        <v>202409</v>
      </c>
      <c r="F224" s="114">
        <v>6.47</v>
      </c>
      <c r="G224" s="114">
        <v>202406</v>
      </c>
      <c r="H224" s="114">
        <v>30.44</v>
      </c>
      <c r="I224" s="114">
        <v>202403</v>
      </c>
      <c r="J224" s="114">
        <v>-3.69</v>
      </c>
      <c r="K224" t="s">
        <v>13193</v>
      </c>
      <c r="L224">
        <v>530019</v>
      </c>
      <c r="M224" t="s">
        <v>1532</v>
      </c>
      <c r="N224" t="s">
        <v>13194</v>
      </c>
      <c r="O224" t="s">
        <v>1533</v>
      </c>
      <c r="P224"/>
      <c r="Q224">
        <f t="shared" si="3"/>
        <v>39.590000000000003</v>
      </c>
    </row>
    <row r="225" spans="1:17" ht="15">
      <c r="A225" s="114">
        <v>597</v>
      </c>
      <c r="B225" t="s">
        <v>13195</v>
      </c>
      <c r="C225" s="114">
        <v>202503</v>
      </c>
      <c r="D225" s="114">
        <v>7.28</v>
      </c>
      <c r="E225" s="114">
        <v>202412</v>
      </c>
      <c r="F225" s="114">
        <v>3.99</v>
      </c>
      <c r="G225" s="114">
        <v>202409</v>
      </c>
      <c r="H225" s="114">
        <v>4.05</v>
      </c>
      <c r="I225" s="114">
        <v>202406</v>
      </c>
      <c r="J225" s="114">
        <v>10.1</v>
      </c>
      <c r="K225" t="s">
        <v>13196</v>
      </c>
      <c r="L225">
        <v>500575</v>
      </c>
      <c r="M225" t="s">
        <v>3207</v>
      </c>
      <c r="N225" t="s">
        <v>13197</v>
      </c>
      <c r="O225" t="s">
        <v>3208</v>
      </c>
      <c r="P225"/>
      <c r="Q225">
        <f t="shared" si="3"/>
        <v>25.42</v>
      </c>
    </row>
    <row r="226" spans="1:17" ht="15">
      <c r="A226" s="114">
        <v>601</v>
      </c>
      <c r="B226" t="s">
        <v>13198</v>
      </c>
      <c r="C226" s="114">
        <v>202412</v>
      </c>
      <c r="D226" s="114">
        <v>-4.04</v>
      </c>
      <c r="E226" s="114">
        <v>202409</v>
      </c>
      <c r="F226" s="114">
        <v>0.64</v>
      </c>
      <c r="G226" s="114">
        <v>202406</v>
      </c>
      <c r="H226" s="114">
        <v>0.67</v>
      </c>
      <c r="I226" s="114">
        <v>202403</v>
      </c>
      <c r="J226" s="114">
        <v>3.45</v>
      </c>
      <c r="K226" t="s">
        <v>13199</v>
      </c>
      <c r="L226">
        <v>504220</v>
      </c>
      <c r="M226" t="s">
        <v>3261</v>
      </c>
      <c r="N226" t="s">
        <v>13200</v>
      </c>
      <c r="O226" t="s">
        <v>3262</v>
      </c>
      <c r="P226"/>
      <c r="Q226">
        <f t="shared" si="3"/>
        <v>0.7200000000000002</v>
      </c>
    </row>
    <row r="227" spans="1:17" ht="15">
      <c r="A227" s="114">
        <v>605</v>
      </c>
      <c r="B227" t="s">
        <v>13201</v>
      </c>
      <c r="C227" s="114">
        <v>202412</v>
      </c>
      <c r="D227" s="114">
        <v>1.98</v>
      </c>
      <c r="E227" s="114">
        <v>202409</v>
      </c>
      <c r="F227" s="114">
        <v>-0.54</v>
      </c>
      <c r="G227" s="114">
        <v>202406</v>
      </c>
      <c r="H227" s="114">
        <v>-0.6</v>
      </c>
      <c r="I227" s="114">
        <v>202403</v>
      </c>
      <c r="J227" s="114">
        <v>-0.12</v>
      </c>
      <c r="K227" t="s">
        <v>13202</v>
      </c>
      <c r="L227">
        <v>508494</v>
      </c>
      <c r="M227" t="s">
        <v>4218</v>
      </c>
      <c r="N227" t="s">
        <v>13203</v>
      </c>
      <c r="O227" t="s">
        <v>4217</v>
      </c>
      <c r="P227"/>
      <c r="Q227">
        <f t="shared" si="3"/>
        <v>0.72</v>
      </c>
    </row>
    <row r="228" spans="1:17" ht="15">
      <c r="A228" s="114">
        <v>606</v>
      </c>
      <c r="B228" t="s">
        <v>13204</v>
      </c>
      <c r="C228" s="114">
        <v>202503</v>
      </c>
      <c r="D228" s="114">
        <v>64.45</v>
      </c>
      <c r="E228" s="114">
        <v>202412</v>
      </c>
      <c r="F228" s="114">
        <v>41.1</v>
      </c>
      <c r="G228" s="114">
        <v>202409</v>
      </c>
      <c r="H228" s="114">
        <v>53.45</v>
      </c>
      <c r="I228" s="114">
        <v>202406</v>
      </c>
      <c r="J228" s="114">
        <v>38.43</v>
      </c>
      <c r="K228" t="s">
        <v>13205</v>
      </c>
      <c r="L228">
        <v>505412</v>
      </c>
      <c r="M228" t="s">
        <v>3235</v>
      </c>
      <c r="N228" t="s">
        <v>13206</v>
      </c>
      <c r="O228" t="s">
        <v>3236</v>
      </c>
      <c r="P228"/>
      <c r="Q228">
        <f t="shared" si="3"/>
        <v>197.43</v>
      </c>
    </row>
    <row r="229" spans="1:17" ht="15">
      <c r="A229" s="114">
        <v>607</v>
      </c>
      <c r="B229" t="s">
        <v>13207</v>
      </c>
      <c r="C229" s="114">
        <v>202412</v>
      </c>
      <c r="D229" s="114">
        <v>9.7200000000000006</v>
      </c>
      <c r="E229" s="114">
        <v>202409</v>
      </c>
      <c r="F229" s="114">
        <v>13.49</v>
      </c>
      <c r="G229" s="114">
        <v>202406</v>
      </c>
      <c r="H229" s="114">
        <v>17.239999999999998</v>
      </c>
      <c r="I229" s="114">
        <v>202403</v>
      </c>
      <c r="J229" s="114">
        <v>18.14</v>
      </c>
      <c r="K229" t="s">
        <v>13208</v>
      </c>
      <c r="L229">
        <v>500444</v>
      </c>
      <c r="M229" t="s">
        <v>3263</v>
      </c>
      <c r="N229" t="s">
        <v>13209</v>
      </c>
      <c r="O229" t="s">
        <v>3264</v>
      </c>
      <c r="P229"/>
      <c r="Q229">
        <f t="shared" si="3"/>
        <v>58.59</v>
      </c>
    </row>
    <row r="230" spans="1:17" ht="15">
      <c r="A230" s="114">
        <v>609</v>
      </c>
      <c r="B230" t="s">
        <v>13210</v>
      </c>
      <c r="C230" s="114">
        <v>202412</v>
      </c>
      <c r="D230" s="114">
        <v>10.25</v>
      </c>
      <c r="E230" s="114">
        <v>202409</v>
      </c>
      <c r="F230" s="114">
        <v>10</v>
      </c>
      <c r="G230" s="114">
        <v>202406</v>
      </c>
      <c r="H230" s="114">
        <v>9.66</v>
      </c>
      <c r="I230" s="114">
        <v>202403</v>
      </c>
      <c r="J230" s="114">
        <v>15.76</v>
      </c>
      <c r="K230" t="s">
        <v>13211</v>
      </c>
      <c r="L230">
        <v>590073</v>
      </c>
      <c r="M230" t="s">
        <v>3241</v>
      </c>
      <c r="N230" t="s">
        <v>13212</v>
      </c>
      <c r="O230" t="s">
        <v>3242</v>
      </c>
      <c r="P230"/>
      <c r="Q230">
        <f t="shared" si="3"/>
        <v>45.67</v>
      </c>
    </row>
    <row r="231" spans="1:17" ht="15">
      <c r="A231" s="114">
        <v>610</v>
      </c>
      <c r="B231" t="s">
        <v>13213</v>
      </c>
      <c r="C231" s="114">
        <v>202209</v>
      </c>
      <c r="D231" s="114">
        <v>14.33</v>
      </c>
      <c r="E231" s="114">
        <v>202206</v>
      </c>
      <c r="F231" s="114">
        <v>12.81</v>
      </c>
      <c r="G231" s="114">
        <v>202203</v>
      </c>
      <c r="H231" s="114">
        <v>12.24</v>
      </c>
      <c r="I231" s="114">
        <v>202112</v>
      </c>
      <c r="J231" s="114">
        <v>13.92</v>
      </c>
      <c r="K231" t="s">
        <v>13214</v>
      </c>
      <c r="L231">
        <v>505890</v>
      </c>
      <c r="M231" t="s">
        <v>3444</v>
      </c>
      <c r="N231" t="s">
        <v>13215</v>
      </c>
      <c r="O231" t="s">
        <v>3443</v>
      </c>
      <c r="P231"/>
      <c r="Q231">
        <f t="shared" si="3"/>
        <v>53.300000000000004</v>
      </c>
    </row>
    <row r="232" spans="1:17" ht="15">
      <c r="A232" s="114">
        <v>614</v>
      </c>
      <c r="B232" t="s">
        <v>13216</v>
      </c>
      <c r="C232" s="114">
        <v>202503</v>
      </c>
      <c r="D232" s="114">
        <v>3.41</v>
      </c>
      <c r="E232" s="114">
        <v>202412</v>
      </c>
      <c r="F232" s="114">
        <v>3.21</v>
      </c>
      <c r="G232" s="114">
        <v>202409</v>
      </c>
      <c r="H232" s="114">
        <v>3.07</v>
      </c>
      <c r="I232" s="114">
        <v>202406</v>
      </c>
      <c r="J232" s="114">
        <v>2.88</v>
      </c>
      <c r="K232" t="s">
        <v>13217</v>
      </c>
      <c r="L232">
        <v>507685</v>
      </c>
      <c r="M232" t="s">
        <v>3255</v>
      </c>
      <c r="N232" t="s">
        <v>13218</v>
      </c>
      <c r="O232" t="s">
        <v>3256</v>
      </c>
      <c r="P232"/>
      <c r="Q232">
        <f t="shared" si="3"/>
        <v>12.57</v>
      </c>
    </row>
    <row r="233" spans="1:17" ht="15">
      <c r="A233" s="114">
        <v>615</v>
      </c>
      <c r="B233" t="s">
        <v>3465</v>
      </c>
      <c r="C233" s="114">
        <v>202412</v>
      </c>
      <c r="D233" s="114">
        <v>3.21</v>
      </c>
      <c r="E233" s="114">
        <v>202409</v>
      </c>
      <c r="F233" s="114">
        <v>6.17</v>
      </c>
      <c r="G233" s="114">
        <v>202406</v>
      </c>
      <c r="H233" s="114">
        <v>0.4</v>
      </c>
      <c r="I233" s="114">
        <v>202403</v>
      </c>
      <c r="J233" s="114">
        <v>6.53</v>
      </c>
      <c r="K233" t="s">
        <v>9721</v>
      </c>
      <c r="L233">
        <v>505872</v>
      </c>
      <c r="M233"/>
      <c r="N233" t="s">
        <v>13219</v>
      </c>
      <c r="O233" t="s">
        <v>9918</v>
      </c>
      <c r="P233"/>
      <c r="Q233">
        <f t="shared" si="3"/>
        <v>16.309999999999999</v>
      </c>
    </row>
    <row r="234" spans="1:17" ht="15">
      <c r="A234" s="114">
        <v>618</v>
      </c>
      <c r="B234" t="s">
        <v>13220</v>
      </c>
      <c r="C234" s="114">
        <v>202412</v>
      </c>
      <c r="D234" s="114">
        <v>3.37</v>
      </c>
      <c r="E234" s="114">
        <v>202409</v>
      </c>
      <c r="F234" s="114">
        <v>4.51</v>
      </c>
      <c r="G234" s="114">
        <v>202406</v>
      </c>
      <c r="H234" s="114">
        <v>6.36</v>
      </c>
      <c r="I234" s="114">
        <v>202403</v>
      </c>
      <c r="J234" s="114">
        <v>5.88</v>
      </c>
      <c r="K234" t="s">
        <v>13221</v>
      </c>
      <c r="L234">
        <v>590013</v>
      </c>
      <c r="M234" t="s">
        <v>3269</v>
      </c>
      <c r="N234" t="s">
        <v>13222</v>
      </c>
      <c r="O234" t="s">
        <v>3270</v>
      </c>
      <c r="P234"/>
      <c r="Q234">
        <f t="shared" si="3"/>
        <v>20.12</v>
      </c>
    </row>
    <row r="235" spans="1:17" ht="15">
      <c r="A235" s="114">
        <v>619</v>
      </c>
      <c r="B235" t="s">
        <v>13223</v>
      </c>
      <c r="C235" s="114">
        <v>202412</v>
      </c>
      <c r="D235" s="114">
        <v>-1.91</v>
      </c>
      <c r="E235" s="114">
        <v>202409</v>
      </c>
      <c r="F235" s="114">
        <v>1.9</v>
      </c>
      <c r="G235" s="114">
        <v>202406</v>
      </c>
      <c r="H235" s="114">
        <v>11.23</v>
      </c>
      <c r="I235" s="114">
        <v>202403</v>
      </c>
      <c r="J235" s="114">
        <v>9.08</v>
      </c>
      <c r="K235" t="s">
        <v>13224</v>
      </c>
      <c r="L235">
        <v>505163</v>
      </c>
      <c r="M235" t="s">
        <v>3591</v>
      </c>
      <c r="N235" t="s">
        <v>13225</v>
      </c>
      <c r="O235" t="s">
        <v>3590</v>
      </c>
      <c r="P235"/>
      <c r="Q235">
        <f t="shared" si="3"/>
        <v>20.3</v>
      </c>
    </row>
    <row r="236" spans="1:17" ht="15">
      <c r="A236" s="114">
        <v>620</v>
      </c>
      <c r="B236" t="s">
        <v>13226</v>
      </c>
      <c r="C236" s="114">
        <v>202412</v>
      </c>
      <c r="D236" s="114">
        <v>-0.01</v>
      </c>
      <c r="E236" s="114">
        <v>202409</v>
      </c>
      <c r="F236" s="114">
        <v>-0.03</v>
      </c>
      <c r="G236" s="114">
        <v>202406</v>
      </c>
      <c r="H236" s="114">
        <v>-0.13</v>
      </c>
      <c r="I236" s="114">
        <v>202403</v>
      </c>
      <c r="J236" s="114">
        <v>0.69</v>
      </c>
      <c r="K236" t="s">
        <v>13227</v>
      </c>
      <c r="L236">
        <v>531845</v>
      </c>
      <c r="M236" t="s">
        <v>3291</v>
      </c>
      <c r="N236" t="s">
        <v>13228</v>
      </c>
      <c r="O236" t="s">
        <v>3292</v>
      </c>
      <c r="P236"/>
      <c r="Q236">
        <f t="shared" si="3"/>
        <v>0.51999999999999991</v>
      </c>
    </row>
    <row r="237" spans="1:17" ht="15">
      <c r="A237" s="114">
        <v>621</v>
      </c>
      <c r="B237" t="s">
        <v>13229</v>
      </c>
      <c r="C237" s="114">
        <v>202412</v>
      </c>
      <c r="D237" s="114">
        <v>-8.31</v>
      </c>
      <c r="E237" s="114">
        <v>202409</v>
      </c>
      <c r="F237" s="114">
        <v>-4.84</v>
      </c>
      <c r="G237" s="114">
        <v>202406</v>
      </c>
      <c r="H237" s="114">
        <v>-11.2</v>
      </c>
      <c r="I237" s="114">
        <v>202403</v>
      </c>
      <c r="J237" s="114">
        <v>21.35</v>
      </c>
      <c r="K237" t="s">
        <v>13230</v>
      </c>
      <c r="L237">
        <v>500780</v>
      </c>
      <c r="M237" t="s">
        <v>3308</v>
      </c>
      <c r="N237" t="s">
        <v>13231</v>
      </c>
      <c r="O237" t="s">
        <v>3309</v>
      </c>
      <c r="P237"/>
      <c r="Q237">
        <f t="shared" si="3"/>
        <v>-3</v>
      </c>
    </row>
    <row r="238" spans="1:17" ht="15">
      <c r="A238" s="114">
        <v>625</v>
      </c>
      <c r="B238" t="s">
        <v>13232</v>
      </c>
      <c r="C238" s="114">
        <v>200912</v>
      </c>
      <c r="D238" s="114">
        <v>0.46</v>
      </c>
      <c r="E238" s="114">
        <v>200909</v>
      </c>
      <c r="F238" s="114">
        <v>-0.14000000000000001</v>
      </c>
      <c r="G238" s="114">
        <v>200906</v>
      </c>
      <c r="H238" s="114">
        <v>0</v>
      </c>
      <c r="I238" s="114">
        <v>200903</v>
      </c>
      <c r="J238" s="114">
        <v>0</v>
      </c>
      <c r="K238" t="s">
        <v>13233</v>
      </c>
      <c r="L238">
        <v>501370</v>
      </c>
      <c r="M238"/>
      <c r="N238" t="s">
        <v>13234</v>
      </c>
      <c r="O238" t="s">
        <v>4279</v>
      </c>
      <c r="P238"/>
      <c r="Q238">
        <f t="shared" si="3"/>
        <v>0.32</v>
      </c>
    </row>
    <row r="239" spans="1:17" ht="15">
      <c r="A239" s="114">
        <v>626</v>
      </c>
      <c r="B239" t="s">
        <v>13235</v>
      </c>
      <c r="C239" s="114">
        <v>201109</v>
      </c>
      <c r="D239" s="114">
        <v>34.92</v>
      </c>
      <c r="E239" s="114">
        <v>201106</v>
      </c>
      <c r="F239" s="114">
        <v>45.33</v>
      </c>
      <c r="G239" s="114">
        <v>201103</v>
      </c>
      <c r="H239" s="114">
        <v>79.97</v>
      </c>
      <c r="I239" s="114">
        <v>201012</v>
      </c>
      <c r="J239" s="114">
        <v>13.86</v>
      </c>
      <c r="K239" t="s">
        <v>13236</v>
      </c>
      <c r="L239">
        <v>509470</v>
      </c>
      <c r="M239"/>
      <c r="N239" t="s">
        <v>13237</v>
      </c>
      <c r="O239" t="s">
        <v>3873</v>
      </c>
      <c r="P239"/>
      <c r="Q239">
        <f t="shared" si="3"/>
        <v>174.07999999999998</v>
      </c>
    </row>
    <row r="240" spans="1:17" ht="15">
      <c r="A240" s="114">
        <v>632</v>
      </c>
      <c r="B240" t="s">
        <v>13238</v>
      </c>
      <c r="C240" s="114">
        <v>202412</v>
      </c>
      <c r="D240" s="114">
        <v>2.5499999999999998</v>
      </c>
      <c r="E240" s="114">
        <v>202409</v>
      </c>
      <c r="F240" s="114">
        <v>4.71</v>
      </c>
      <c r="G240" s="114">
        <v>202406</v>
      </c>
      <c r="H240" s="114">
        <v>2.17</v>
      </c>
      <c r="I240" s="114">
        <v>202403</v>
      </c>
      <c r="J240" s="114">
        <v>2.81</v>
      </c>
      <c r="K240" t="s">
        <v>13239</v>
      </c>
      <c r="L240">
        <v>506235</v>
      </c>
      <c r="M240" t="s">
        <v>134</v>
      </c>
      <c r="N240" t="s">
        <v>13240</v>
      </c>
      <c r="O240" t="s">
        <v>135</v>
      </c>
      <c r="P240"/>
      <c r="Q240">
        <f t="shared" si="3"/>
        <v>12.24</v>
      </c>
    </row>
    <row r="241" spans="1:17" ht="15">
      <c r="A241" s="114">
        <v>633</v>
      </c>
      <c r="B241" t="s">
        <v>13241</v>
      </c>
      <c r="C241" s="114">
        <v>202003</v>
      </c>
      <c r="D241" s="114">
        <v>9.65</v>
      </c>
      <c r="E241" s="114">
        <v>201912</v>
      </c>
      <c r="F241" s="114">
        <v>11.85</v>
      </c>
      <c r="G241" s="114">
        <v>201909</v>
      </c>
      <c r="H241" s="114">
        <v>10.77</v>
      </c>
      <c r="I241" s="114">
        <v>201906</v>
      </c>
      <c r="J241" s="114">
        <v>7.19</v>
      </c>
      <c r="K241" t="s">
        <v>13242</v>
      </c>
      <c r="L241">
        <v>506767</v>
      </c>
      <c r="M241" t="s">
        <v>140</v>
      </c>
      <c r="N241" t="s">
        <v>13243</v>
      </c>
      <c r="O241" t="s">
        <v>141</v>
      </c>
      <c r="P241"/>
      <c r="Q241">
        <f t="shared" si="3"/>
        <v>39.459999999999994</v>
      </c>
    </row>
    <row r="242" spans="1:17" ht="15">
      <c r="A242" s="114">
        <v>635</v>
      </c>
      <c r="B242" t="s">
        <v>13244</v>
      </c>
      <c r="C242" s="114">
        <v>202412</v>
      </c>
      <c r="D242" s="114">
        <v>1.77</v>
      </c>
      <c r="E242" s="114">
        <v>202409</v>
      </c>
      <c r="F242" s="114">
        <v>1.78</v>
      </c>
      <c r="G242" s="114">
        <v>202406</v>
      </c>
      <c r="H242" s="114">
        <v>1.57</v>
      </c>
      <c r="I242" s="114">
        <v>202403</v>
      </c>
      <c r="J242" s="114">
        <v>2.35</v>
      </c>
      <c r="K242" t="s">
        <v>9760</v>
      </c>
      <c r="L242">
        <v>506248</v>
      </c>
      <c r="M242" t="s">
        <v>162</v>
      </c>
      <c r="N242" t="s">
        <v>13245</v>
      </c>
      <c r="O242" t="s">
        <v>163</v>
      </c>
      <c r="P242"/>
      <c r="Q242">
        <f t="shared" si="3"/>
        <v>7.4700000000000006</v>
      </c>
    </row>
    <row r="243" spans="1:17" ht="15">
      <c r="A243" s="114">
        <v>636</v>
      </c>
      <c r="B243" t="s">
        <v>13246</v>
      </c>
      <c r="C243" s="114">
        <v>202412</v>
      </c>
      <c r="D243" s="114">
        <v>25.89</v>
      </c>
      <c r="E243" s="114">
        <v>202409</v>
      </c>
      <c r="F243" s="114">
        <v>26.34</v>
      </c>
      <c r="G243" s="114">
        <v>202406</v>
      </c>
      <c r="H243" s="114">
        <v>21.23</v>
      </c>
      <c r="I243" s="114">
        <v>202403</v>
      </c>
      <c r="J243" s="114">
        <v>17.649999999999999</v>
      </c>
      <c r="K243" t="s">
        <v>13247</v>
      </c>
      <c r="L243">
        <v>508869</v>
      </c>
      <c r="M243" t="s">
        <v>192</v>
      </c>
      <c r="N243" t="s">
        <v>13248</v>
      </c>
      <c r="O243" t="s">
        <v>193</v>
      </c>
      <c r="P243"/>
      <c r="Q243">
        <f t="shared" si="3"/>
        <v>91.110000000000014</v>
      </c>
    </row>
    <row r="244" spans="1:17" ht="15">
      <c r="A244" s="114">
        <v>651</v>
      </c>
      <c r="B244" t="s">
        <v>13249</v>
      </c>
      <c r="C244" s="114">
        <v>202412</v>
      </c>
      <c r="D244" s="114">
        <v>5.2</v>
      </c>
      <c r="E244" s="114">
        <v>202409</v>
      </c>
      <c r="F244" s="114">
        <v>17.72</v>
      </c>
      <c r="G244" s="114">
        <v>202406</v>
      </c>
      <c r="H244" s="114">
        <v>16.77</v>
      </c>
      <c r="I244" s="114">
        <v>202403</v>
      </c>
      <c r="J244" s="114">
        <v>84.11</v>
      </c>
      <c r="K244" t="s">
        <v>13250</v>
      </c>
      <c r="L244">
        <v>505242</v>
      </c>
      <c r="M244" t="s">
        <v>789</v>
      </c>
      <c r="N244" t="s">
        <v>13251</v>
      </c>
      <c r="O244" t="s">
        <v>790</v>
      </c>
      <c r="P244"/>
      <c r="Q244">
        <f t="shared" si="3"/>
        <v>123.8</v>
      </c>
    </row>
    <row r="245" spans="1:17" ht="15">
      <c r="A245" s="114">
        <v>655</v>
      </c>
      <c r="B245" t="s">
        <v>13252</v>
      </c>
      <c r="C245" s="114">
        <v>202412</v>
      </c>
      <c r="D245" s="114">
        <v>3.66</v>
      </c>
      <c r="E245" s="114">
        <v>202409</v>
      </c>
      <c r="F245" s="114">
        <v>-0.82</v>
      </c>
      <c r="G245" s="114">
        <v>202406</v>
      </c>
      <c r="H245" s="114">
        <v>-0.81</v>
      </c>
      <c r="I245" s="114">
        <v>202403</v>
      </c>
      <c r="J245" s="114">
        <v>18.940000000000001</v>
      </c>
      <c r="K245" t="s">
        <v>9827</v>
      </c>
      <c r="L245">
        <v>501848</v>
      </c>
      <c r="M245" t="s">
        <v>4072</v>
      </c>
      <c r="N245" t="s">
        <v>13253</v>
      </c>
      <c r="O245" t="s">
        <v>4071</v>
      </c>
      <c r="P245"/>
      <c r="Q245">
        <f t="shared" si="3"/>
        <v>20.970000000000002</v>
      </c>
    </row>
    <row r="246" spans="1:17" ht="15">
      <c r="A246" s="114">
        <v>657</v>
      </c>
      <c r="B246" t="s">
        <v>13254</v>
      </c>
      <c r="C246" s="114">
        <v>202412</v>
      </c>
      <c r="D246" s="114">
        <v>60.95</v>
      </c>
      <c r="E246" s="114">
        <v>202409</v>
      </c>
      <c r="F246" s="114">
        <v>47.92</v>
      </c>
      <c r="G246" s="114">
        <v>202406</v>
      </c>
      <c r="H246" s="114">
        <v>44.1</v>
      </c>
      <c r="I246" s="114">
        <v>202403</v>
      </c>
      <c r="J246" s="114">
        <v>41.2</v>
      </c>
      <c r="K246" t="s">
        <v>13255</v>
      </c>
      <c r="L246">
        <v>500163</v>
      </c>
      <c r="M246" t="s">
        <v>1034</v>
      </c>
      <c r="N246" t="s">
        <v>13256</v>
      </c>
      <c r="O246" t="s">
        <v>1035</v>
      </c>
      <c r="P246"/>
      <c r="Q246">
        <f t="shared" si="3"/>
        <v>194.17000000000002</v>
      </c>
    </row>
    <row r="247" spans="1:17" ht="15">
      <c r="A247" s="114">
        <v>658</v>
      </c>
      <c r="B247" t="s">
        <v>13257</v>
      </c>
      <c r="C247" s="114">
        <v>202412</v>
      </c>
      <c r="D247" s="114">
        <v>0.95</v>
      </c>
      <c r="E247" s="114">
        <v>202409</v>
      </c>
      <c r="F247" s="114">
        <v>0.83</v>
      </c>
      <c r="G247" s="114">
        <v>202406</v>
      </c>
      <c r="H247" s="114">
        <v>1.1200000000000001</v>
      </c>
      <c r="I247" s="114">
        <v>202403</v>
      </c>
      <c r="J247" s="114">
        <v>0.32</v>
      </c>
      <c r="K247" t="s">
        <v>13258</v>
      </c>
      <c r="L247">
        <v>505710</v>
      </c>
      <c r="M247" t="s">
        <v>3470</v>
      </c>
      <c r="N247" t="s">
        <v>13259</v>
      </c>
      <c r="O247" t="s">
        <v>3469</v>
      </c>
      <c r="P247"/>
      <c r="Q247">
        <f t="shared" si="3"/>
        <v>3.2199999999999998</v>
      </c>
    </row>
    <row r="248" spans="1:17" ht="15">
      <c r="A248" s="114">
        <v>667</v>
      </c>
      <c r="B248" t="s">
        <v>13260</v>
      </c>
      <c r="C248" s="114">
        <v>202412</v>
      </c>
      <c r="D248" s="114">
        <v>-16.09</v>
      </c>
      <c r="E248" s="114">
        <v>202409</v>
      </c>
      <c r="F248" s="114">
        <v>2.89</v>
      </c>
      <c r="G248" s="114">
        <v>202406</v>
      </c>
      <c r="H248" s="114">
        <v>178.11</v>
      </c>
      <c r="I248" s="114">
        <v>202403</v>
      </c>
      <c r="J248" s="114">
        <v>3.2</v>
      </c>
      <c r="K248" t="s">
        <v>13261</v>
      </c>
      <c r="L248">
        <v>504058</v>
      </c>
      <c r="M248" t="s">
        <v>2082</v>
      </c>
      <c r="N248" t="s">
        <v>13262</v>
      </c>
      <c r="O248" t="s">
        <v>2083</v>
      </c>
      <c r="P248"/>
      <c r="Q248">
        <f t="shared" si="3"/>
        <v>168.11</v>
      </c>
    </row>
    <row r="249" spans="1:17" ht="15">
      <c r="A249" s="114">
        <v>670</v>
      </c>
      <c r="B249" t="s">
        <v>13263</v>
      </c>
      <c r="C249" s="114">
        <v>202412</v>
      </c>
      <c r="D249" s="114">
        <v>15.93</v>
      </c>
      <c r="E249" s="114">
        <v>202409</v>
      </c>
      <c r="F249" s="114">
        <v>68.23</v>
      </c>
      <c r="G249" s="114">
        <v>202406</v>
      </c>
      <c r="H249" s="114">
        <v>56.86</v>
      </c>
      <c r="I249" s="114">
        <v>202403</v>
      </c>
      <c r="J249" s="114">
        <v>3.41</v>
      </c>
      <c r="K249" t="s">
        <v>13264</v>
      </c>
      <c r="L249">
        <v>532256</v>
      </c>
      <c r="M249" t="s">
        <v>2106</v>
      </c>
      <c r="N249" t="s">
        <v>13265</v>
      </c>
      <c r="O249" t="s">
        <v>2107</v>
      </c>
      <c r="P249"/>
      <c r="Q249">
        <f t="shared" si="3"/>
        <v>144.42999999999998</v>
      </c>
    </row>
    <row r="250" spans="1:17" ht="15">
      <c r="A250" s="114">
        <v>672</v>
      </c>
      <c r="B250" t="s">
        <v>13266</v>
      </c>
      <c r="C250" s="114">
        <v>201603</v>
      </c>
      <c r="D250" s="114">
        <v>-19.54</v>
      </c>
      <c r="E250" s="114">
        <v>201512</v>
      </c>
      <c r="F250" s="114">
        <v>-6.64</v>
      </c>
      <c r="G250" s="114">
        <v>201509</v>
      </c>
      <c r="H250" s="114">
        <v>-0.22</v>
      </c>
      <c r="I250" s="114">
        <v>201506</v>
      </c>
      <c r="J250" s="114">
        <v>3.39</v>
      </c>
      <c r="K250" t="s">
        <v>13267</v>
      </c>
      <c r="L250">
        <v>514034</v>
      </c>
      <c r="M250" t="s">
        <v>4402</v>
      </c>
      <c r="N250" t="s">
        <v>13268</v>
      </c>
      <c r="O250" t="s">
        <v>4401</v>
      </c>
      <c r="P250"/>
      <c r="Q250">
        <f t="shared" si="3"/>
        <v>-23.009999999999998</v>
      </c>
    </row>
    <row r="251" spans="1:17" ht="15">
      <c r="A251" s="114">
        <v>674</v>
      </c>
      <c r="B251" t="s">
        <v>13269</v>
      </c>
      <c r="C251" s="114">
        <v>202412</v>
      </c>
      <c r="D251" s="114">
        <v>-2.2200000000000002</v>
      </c>
      <c r="E251" s="114">
        <v>202409</v>
      </c>
      <c r="F251" s="114">
        <v>2.98</v>
      </c>
      <c r="G251" s="114">
        <v>202406</v>
      </c>
      <c r="H251" s="114">
        <v>2.59</v>
      </c>
      <c r="I251" s="114">
        <v>202403</v>
      </c>
      <c r="J251" s="114">
        <v>1.33</v>
      </c>
      <c r="K251" t="s">
        <v>13270</v>
      </c>
      <c r="L251">
        <v>504810</v>
      </c>
      <c r="M251"/>
      <c r="N251" t="s">
        <v>13271</v>
      </c>
      <c r="O251" t="s">
        <v>4462</v>
      </c>
      <c r="P251"/>
      <c r="Q251">
        <f t="shared" si="3"/>
        <v>4.68</v>
      </c>
    </row>
    <row r="252" spans="1:17" ht="15">
      <c r="A252" s="114">
        <v>677</v>
      </c>
      <c r="B252" t="s">
        <v>13272</v>
      </c>
      <c r="C252" s="114">
        <v>202412</v>
      </c>
      <c r="D252" s="114">
        <v>0.75</v>
      </c>
      <c r="E252" s="114">
        <v>202409</v>
      </c>
      <c r="F252" s="114">
        <v>0.57999999999999996</v>
      </c>
      <c r="G252" s="114">
        <v>202406</v>
      </c>
      <c r="H252" s="114">
        <v>0.4</v>
      </c>
      <c r="I252" s="114">
        <v>202403</v>
      </c>
      <c r="J252" s="114">
        <v>-3.83</v>
      </c>
      <c r="K252" t="s">
        <v>13273</v>
      </c>
      <c r="L252">
        <v>500259</v>
      </c>
      <c r="M252" t="s">
        <v>1756</v>
      </c>
      <c r="N252" t="s">
        <v>13274</v>
      </c>
      <c r="O252" t="s">
        <v>1757</v>
      </c>
      <c r="P252"/>
      <c r="Q252">
        <f t="shared" si="3"/>
        <v>-2.1</v>
      </c>
    </row>
    <row r="253" spans="1:17" ht="15">
      <c r="A253" s="114">
        <v>681</v>
      </c>
      <c r="B253" t="s">
        <v>13275</v>
      </c>
      <c r="C253" s="114">
        <v>202412</v>
      </c>
      <c r="D253" s="114">
        <v>-2.16</v>
      </c>
      <c r="E253" s="114">
        <v>202409</v>
      </c>
      <c r="F253" s="114">
        <v>7.59</v>
      </c>
      <c r="G253" s="114">
        <v>202406</v>
      </c>
      <c r="H253" s="114">
        <v>9.94</v>
      </c>
      <c r="I253" s="114">
        <v>202403</v>
      </c>
      <c r="J253" s="114">
        <v>-0.15</v>
      </c>
      <c r="K253" t="s">
        <v>13276</v>
      </c>
      <c r="L253">
        <v>500267</v>
      </c>
      <c r="M253" t="s">
        <v>13277</v>
      </c>
      <c r="N253" t="s">
        <v>13278</v>
      </c>
      <c r="O253" t="s">
        <v>3840</v>
      </c>
      <c r="P253"/>
      <c r="Q253">
        <f t="shared" si="3"/>
        <v>15.219999999999999</v>
      </c>
    </row>
    <row r="254" spans="1:17" ht="15">
      <c r="A254" s="114">
        <v>684</v>
      </c>
      <c r="B254" t="s">
        <v>13279</v>
      </c>
      <c r="C254" s="114">
        <v>202412</v>
      </c>
      <c r="D254" s="114">
        <v>-1.92</v>
      </c>
      <c r="E254" s="114">
        <v>202409</v>
      </c>
      <c r="F254" s="114">
        <v>-3.71</v>
      </c>
      <c r="G254" s="114">
        <v>202406</v>
      </c>
      <c r="H254" s="114">
        <v>0.99</v>
      </c>
      <c r="I254" s="114">
        <v>202403</v>
      </c>
      <c r="J254" s="114">
        <v>4.8099999999999996</v>
      </c>
      <c r="K254" t="s">
        <v>13280</v>
      </c>
      <c r="L254">
        <v>501477</v>
      </c>
      <c r="M254"/>
      <c r="N254" t="s">
        <v>13281</v>
      </c>
      <c r="O254" t="s">
        <v>4598</v>
      </c>
      <c r="P254"/>
      <c r="Q254">
        <f t="shared" si="3"/>
        <v>0.16999999999999993</v>
      </c>
    </row>
    <row r="255" spans="1:17" ht="15">
      <c r="A255" s="114">
        <v>690</v>
      </c>
      <c r="B255" t="s">
        <v>2039</v>
      </c>
      <c r="C255" s="114">
        <v>202312</v>
      </c>
      <c r="D255" s="114">
        <v>13.3</v>
      </c>
      <c r="E255" s="114">
        <v>202309</v>
      </c>
      <c r="F255" s="114">
        <v>12.46</v>
      </c>
      <c r="G255" s="114">
        <v>202306</v>
      </c>
      <c r="H255" s="114">
        <v>10.8</v>
      </c>
      <c r="I255" s="114">
        <v>202303</v>
      </c>
      <c r="J255" s="114">
        <v>12.06</v>
      </c>
      <c r="K255" t="s">
        <v>13282</v>
      </c>
      <c r="L255">
        <v>505355</v>
      </c>
      <c r="M255" t="s">
        <v>2039</v>
      </c>
      <c r="N255" t="s">
        <v>13283</v>
      </c>
      <c r="O255" t="s">
        <v>2040</v>
      </c>
      <c r="P255"/>
      <c r="Q255">
        <f t="shared" si="3"/>
        <v>48.620000000000005</v>
      </c>
    </row>
    <row r="256" spans="1:17" ht="15">
      <c r="A256" s="114">
        <v>695</v>
      </c>
      <c r="B256" t="s">
        <v>13284</v>
      </c>
      <c r="C256" s="114">
        <v>202412</v>
      </c>
      <c r="D256" s="114">
        <v>9.58</v>
      </c>
      <c r="E256" s="114">
        <v>202409</v>
      </c>
      <c r="F256" s="114">
        <v>9.4600000000000009</v>
      </c>
      <c r="G256" s="114">
        <v>202406</v>
      </c>
      <c r="H256" s="114">
        <v>7.22</v>
      </c>
      <c r="I256" s="114">
        <v>202403</v>
      </c>
      <c r="J256" s="114">
        <v>7.78</v>
      </c>
      <c r="K256" t="s">
        <v>9735</v>
      </c>
      <c r="L256">
        <v>503101</v>
      </c>
      <c r="M256" t="s">
        <v>1826</v>
      </c>
      <c r="N256" t="s">
        <v>13285</v>
      </c>
      <c r="O256" t="s">
        <v>1827</v>
      </c>
      <c r="P256"/>
      <c r="Q256">
        <f t="shared" si="3"/>
        <v>34.04</v>
      </c>
    </row>
    <row r="257" spans="1:17" ht="15">
      <c r="A257" s="114">
        <v>700</v>
      </c>
      <c r="B257" t="s">
        <v>13286</v>
      </c>
      <c r="C257" s="114">
        <v>202412</v>
      </c>
      <c r="D257" s="114">
        <v>-1.96</v>
      </c>
      <c r="E257" s="114">
        <v>202409</v>
      </c>
      <c r="F257" s="114">
        <v>-3.72</v>
      </c>
      <c r="G257" s="114">
        <v>202406</v>
      </c>
      <c r="H257" s="114">
        <v>-3.13</v>
      </c>
      <c r="I257" s="114">
        <v>202403</v>
      </c>
      <c r="J257" s="114">
        <v>7.57</v>
      </c>
      <c r="K257" t="s">
        <v>13286</v>
      </c>
      <c r="L257">
        <v>500350</v>
      </c>
      <c r="M257" t="s">
        <v>2487</v>
      </c>
      <c r="N257" t="s">
        <v>13287</v>
      </c>
      <c r="O257" t="s">
        <v>2488</v>
      </c>
      <c r="P257"/>
      <c r="Q257">
        <f t="shared" si="3"/>
        <v>-1.2399999999999984</v>
      </c>
    </row>
    <row r="258" spans="1:17" ht="15">
      <c r="A258" s="114">
        <v>702</v>
      </c>
      <c r="B258" t="s">
        <v>13288</v>
      </c>
      <c r="C258" s="114">
        <v>202412</v>
      </c>
      <c r="D258" s="114">
        <v>0.14000000000000001</v>
      </c>
      <c r="E258" s="114">
        <v>202409</v>
      </c>
      <c r="F258" s="114">
        <v>0.47</v>
      </c>
      <c r="G258" s="114">
        <v>202406</v>
      </c>
      <c r="H258" s="114">
        <v>0.42</v>
      </c>
      <c r="I258" s="114">
        <v>202403</v>
      </c>
      <c r="J258" s="114">
        <v>1.2</v>
      </c>
      <c r="K258" t="s">
        <v>13289</v>
      </c>
      <c r="L258">
        <v>520008</v>
      </c>
      <c r="M258" t="s">
        <v>2447</v>
      </c>
      <c r="N258" t="s">
        <v>13290</v>
      </c>
      <c r="O258" t="s">
        <v>2448</v>
      </c>
      <c r="P258"/>
      <c r="Q258">
        <f t="shared" si="3"/>
        <v>2.23</v>
      </c>
    </row>
    <row r="259" spans="1:17" ht="15">
      <c r="A259" s="114">
        <v>704</v>
      </c>
      <c r="B259" t="s">
        <v>13291</v>
      </c>
      <c r="C259" s="114">
        <v>202412</v>
      </c>
      <c r="D259" s="114">
        <v>10.24</v>
      </c>
      <c r="E259" s="114">
        <v>202409</v>
      </c>
      <c r="F259" s="114">
        <v>8.5299999999999994</v>
      </c>
      <c r="G259" s="114">
        <v>202406</v>
      </c>
      <c r="H259" s="114">
        <v>7.26</v>
      </c>
      <c r="I259" s="114">
        <v>201909</v>
      </c>
      <c r="J259" s="114">
        <v>1.8</v>
      </c>
      <c r="K259" t="s">
        <v>13292</v>
      </c>
      <c r="L259">
        <v>500368</v>
      </c>
      <c r="M259" t="s">
        <v>2207</v>
      </c>
      <c r="N259" t="s">
        <v>13293</v>
      </c>
      <c r="O259" t="s">
        <v>2208</v>
      </c>
      <c r="P259"/>
      <c r="Q259">
        <f t="shared" ref="Q259:Q322" si="4">D259+F259+H259+J259</f>
        <v>27.830000000000002</v>
      </c>
    </row>
    <row r="260" spans="1:17" ht="15">
      <c r="A260" s="114">
        <v>710</v>
      </c>
      <c r="B260" t="s">
        <v>13294</v>
      </c>
      <c r="C260" s="114">
        <v>202503</v>
      </c>
      <c r="D260" s="114">
        <v>7.69</v>
      </c>
      <c r="E260" s="114">
        <v>202412</v>
      </c>
      <c r="F260" s="114">
        <v>6.37</v>
      </c>
      <c r="G260" s="114">
        <v>202409</v>
      </c>
      <c r="H260" s="114">
        <v>6.07</v>
      </c>
      <c r="I260" s="114">
        <v>202406</v>
      </c>
      <c r="J260" s="114">
        <v>9.11</v>
      </c>
      <c r="K260" t="s">
        <v>13295</v>
      </c>
      <c r="L260">
        <v>523025</v>
      </c>
      <c r="M260" t="s">
        <v>2515</v>
      </c>
      <c r="N260" t="s">
        <v>13296</v>
      </c>
      <c r="O260" t="s">
        <v>2516</v>
      </c>
      <c r="P260"/>
      <c r="Q260">
        <f t="shared" si="4"/>
        <v>29.240000000000002</v>
      </c>
    </row>
    <row r="261" spans="1:17" ht="15">
      <c r="A261" s="114">
        <v>711</v>
      </c>
      <c r="B261" t="s">
        <v>13297</v>
      </c>
      <c r="C261" s="114">
        <v>202412</v>
      </c>
      <c r="D261" s="114">
        <v>1.57</v>
      </c>
      <c r="E261" s="114">
        <v>202409</v>
      </c>
      <c r="F261" s="114">
        <v>0.57999999999999996</v>
      </c>
      <c r="G261" s="114">
        <v>202406</v>
      </c>
      <c r="H261" s="114">
        <v>3.22</v>
      </c>
      <c r="I261" s="114">
        <v>202403</v>
      </c>
      <c r="J261" s="114">
        <v>1.98</v>
      </c>
      <c r="K261" t="s">
        <v>13298</v>
      </c>
      <c r="L261">
        <v>503229</v>
      </c>
      <c r="M261"/>
      <c r="N261" t="s">
        <v>13299</v>
      </c>
      <c r="O261" t="s">
        <v>4399</v>
      </c>
      <c r="P261"/>
      <c r="Q261">
        <f t="shared" si="4"/>
        <v>7.35</v>
      </c>
    </row>
    <row r="262" spans="1:17" ht="15">
      <c r="A262" s="114">
        <v>720</v>
      </c>
      <c r="B262" t="s">
        <v>13300</v>
      </c>
      <c r="C262" s="114">
        <v>202412</v>
      </c>
      <c r="D262" s="114">
        <v>-0.88</v>
      </c>
      <c r="E262" s="114">
        <v>202409</v>
      </c>
      <c r="F262" s="114">
        <v>-2.3199999999999998</v>
      </c>
      <c r="G262" s="114">
        <v>202406</v>
      </c>
      <c r="H262" s="114">
        <v>0.28000000000000003</v>
      </c>
      <c r="I262" s="114">
        <v>202403</v>
      </c>
      <c r="J262" s="114">
        <v>-1.68</v>
      </c>
      <c r="K262" t="s">
        <v>13301</v>
      </c>
      <c r="L262">
        <v>507880</v>
      </c>
      <c r="M262" t="s">
        <v>3189</v>
      </c>
      <c r="N262" t="s">
        <v>13302</v>
      </c>
      <c r="O262" t="s">
        <v>3190</v>
      </c>
      <c r="P262"/>
      <c r="Q262">
        <f t="shared" si="4"/>
        <v>-4.5999999999999996</v>
      </c>
    </row>
    <row r="263" spans="1:17" ht="15">
      <c r="A263" s="114">
        <v>722</v>
      </c>
      <c r="B263" t="s">
        <v>13303</v>
      </c>
      <c r="C263" s="114">
        <v>202412</v>
      </c>
      <c r="D263" s="114">
        <v>32.99</v>
      </c>
      <c r="E263" s="114">
        <v>202409</v>
      </c>
      <c r="F263" s="114">
        <v>20.55</v>
      </c>
      <c r="G263" s="114">
        <v>202406</v>
      </c>
      <c r="H263" s="114">
        <v>24.85</v>
      </c>
      <c r="I263" s="114">
        <v>202403</v>
      </c>
      <c r="J263" s="114">
        <v>91.43</v>
      </c>
      <c r="K263" t="s">
        <v>13304</v>
      </c>
      <c r="L263">
        <v>517015</v>
      </c>
      <c r="M263" t="s">
        <v>3185</v>
      </c>
      <c r="N263" t="s">
        <v>13305</v>
      </c>
      <c r="O263" t="s">
        <v>3186</v>
      </c>
      <c r="P263"/>
      <c r="Q263">
        <f t="shared" si="4"/>
        <v>169.82000000000002</v>
      </c>
    </row>
    <row r="264" spans="1:17" ht="15">
      <c r="A264" s="114">
        <v>726</v>
      </c>
      <c r="B264" t="s">
        <v>13306</v>
      </c>
      <c r="C264" s="114">
        <v>202412</v>
      </c>
      <c r="D264" s="114">
        <v>-0.28999999999999998</v>
      </c>
      <c r="E264" s="114">
        <v>202409</v>
      </c>
      <c r="F264" s="114">
        <v>0.31</v>
      </c>
      <c r="G264" s="114">
        <v>202406</v>
      </c>
      <c r="H264" s="114">
        <v>-0.05</v>
      </c>
      <c r="I264" s="114">
        <v>202403</v>
      </c>
      <c r="J264" s="114">
        <v>-0.44</v>
      </c>
      <c r="K264" t="s">
        <v>9738</v>
      </c>
      <c r="L264">
        <v>526173</v>
      </c>
      <c r="M264" t="s">
        <v>3506</v>
      </c>
      <c r="N264" t="s">
        <v>13307</v>
      </c>
      <c r="O264" t="s">
        <v>3505</v>
      </c>
      <c r="P264"/>
      <c r="Q264">
        <f t="shared" si="4"/>
        <v>-0.47</v>
      </c>
    </row>
    <row r="265" spans="1:17" ht="15">
      <c r="A265" s="114">
        <v>730</v>
      </c>
      <c r="B265" t="s">
        <v>13308</v>
      </c>
      <c r="C265" s="114">
        <v>202406</v>
      </c>
      <c r="D265" s="114">
        <v>9.1300000000000008</v>
      </c>
      <c r="E265" s="114">
        <v>202403</v>
      </c>
      <c r="F265" s="114">
        <v>-3.22</v>
      </c>
      <c r="G265" s="114">
        <v>202306</v>
      </c>
      <c r="H265" s="114">
        <v>21.13</v>
      </c>
      <c r="I265" s="114">
        <v>202112</v>
      </c>
      <c r="J265" s="114">
        <v>26.34</v>
      </c>
      <c r="K265" t="s">
        <v>13309</v>
      </c>
      <c r="L265"/>
      <c r="M265"/>
      <c r="N265"/>
      <c r="O265" t="s">
        <v>13310</v>
      </c>
      <c r="P265"/>
      <c r="Q265">
        <f t="shared" si="4"/>
        <v>53.379999999999995</v>
      </c>
    </row>
    <row r="266" spans="1:17" ht="15">
      <c r="A266" s="114">
        <v>732</v>
      </c>
      <c r="B266" t="s">
        <v>13311</v>
      </c>
      <c r="C266" s="114">
        <v>202412</v>
      </c>
      <c r="D266" s="114">
        <v>3.77</v>
      </c>
      <c r="E266" s="114">
        <v>202409</v>
      </c>
      <c r="F266" s="114">
        <v>3.66</v>
      </c>
      <c r="G266" s="114">
        <v>202406</v>
      </c>
      <c r="H266" s="114">
        <v>3.73</v>
      </c>
      <c r="I266" s="114">
        <v>202403</v>
      </c>
      <c r="J266" s="114">
        <v>4.32</v>
      </c>
      <c r="K266" t="s">
        <v>13312</v>
      </c>
      <c r="L266">
        <v>523319</v>
      </c>
      <c r="M266" t="s">
        <v>354</v>
      </c>
      <c r="N266" t="s">
        <v>13313</v>
      </c>
      <c r="O266" t="s">
        <v>355</v>
      </c>
      <c r="P266"/>
      <c r="Q266">
        <f t="shared" si="4"/>
        <v>15.48</v>
      </c>
    </row>
    <row r="267" spans="1:17" ht="15">
      <c r="A267" s="114">
        <v>737</v>
      </c>
      <c r="B267" t="s">
        <v>13314</v>
      </c>
      <c r="C267" s="114">
        <v>202412</v>
      </c>
      <c r="D267" s="114">
        <v>26.68</v>
      </c>
      <c r="E267" s="114">
        <v>202409</v>
      </c>
      <c r="F267" s="114">
        <v>19.350000000000001</v>
      </c>
      <c r="G267" s="114">
        <v>202406</v>
      </c>
      <c r="H267" s="114">
        <v>19.98</v>
      </c>
      <c r="I267" s="114">
        <v>202403</v>
      </c>
      <c r="J267" s="114">
        <v>6.95</v>
      </c>
      <c r="K267" t="s">
        <v>13315</v>
      </c>
      <c r="L267">
        <v>523736</v>
      </c>
      <c r="M267" t="s">
        <v>784</v>
      </c>
      <c r="N267" t="s">
        <v>13316</v>
      </c>
      <c r="O267" t="s">
        <v>785</v>
      </c>
      <c r="P267"/>
      <c r="Q267">
        <f t="shared" si="4"/>
        <v>72.960000000000008</v>
      </c>
    </row>
    <row r="268" spans="1:17" ht="15">
      <c r="A268" s="114">
        <v>740</v>
      </c>
      <c r="B268" t="s">
        <v>13317</v>
      </c>
      <c r="C268" s="114">
        <v>202412</v>
      </c>
      <c r="D268" s="114">
        <v>84.05</v>
      </c>
      <c r="E268" s="114">
        <v>202409</v>
      </c>
      <c r="F268" s="114">
        <v>355.59</v>
      </c>
      <c r="G268" s="114">
        <v>202406</v>
      </c>
      <c r="H268" s="114">
        <v>0</v>
      </c>
      <c r="I268" s="114">
        <v>202403</v>
      </c>
      <c r="J268" s="114">
        <v>-364.96</v>
      </c>
      <c r="K268" t="s">
        <v>13318</v>
      </c>
      <c r="L268"/>
      <c r="M268"/>
      <c r="N268"/>
      <c r="O268"/>
      <c r="P268"/>
      <c r="Q268">
        <f t="shared" si="4"/>
        <v>74.680000000000007</v>
      </c>
    </row>
    <row r="269" spans="1:17" ht="15">
      <c r="A269" s="114">
        <v>743</v>
      </c>
      <c r="B269" t="s">
        <v>13319</v>
      </c>
      <c r="C269" s="114">
        <v>202412</v>
      </c>
      <c r="D269" s="114">
        <v>-3.82</v>
      </c>
      <c r="E269" s="114">
        <v>202409</v>
      </c>
      <c r="F269" s="114">
        <v>-3.18</v>
      </c>
      <c r="G269" s="114">
        <v>202406</v>
      </c>
      <c r="H269" s="114">
        <v>-3.81</v>
      </c>
      <c r="I269" s="114">
        <v>202403</v>
      </c>
      <c r="J269" s="114">
        <v>-2.12</v>
      </c>
      <c r="K269" t="s">
        <v>13320</v>
      </c>
      <c r="L269">
        <v>506525</v>
      </c>
      <c r="M269" t="s">
        <v>1559</v>
      </c>
      <c r="N269" t="s">
        <v>13321</v>
      </c>
      <c r="O269" t="s">
        <v>1560</v>
      </c>
      <c r="P269"/>
      <c r="Q269">
        <f t="shared" si="4"/>
        <v>-12.93</v>
      </c>
    </row>
    <row r="270" spans="1:17" ht="15">
      <c r="A270" s="114">
        <v>745</v>
      </c>
      <c r="B270" t="s">
        <v>13322</v>
      </c>
      <c r="C270" s="114">
        <v>202412</v>
      </c>
      <c r="D270" s="114">
        <v>5.23</v>
      </c>
      <c r="E270" s="114">
        <v>202409</v>
      </c>
      <c r="F270" s="114">
        <v>3.98</v>
      </c>
      <c r="G270" s="114">
        <v>202406</v>
      </c>
      <c r="H270" s="114">
        <v>-189</v>
      </c>
      <c r="I270" s="114">
        <v>202403</v>
      </c>
      <c r="J270" s="114">
        <v>-29.41</v>
      </c>
      <c r="K270" t="s">
        <v>13323</v>
      </c>
      <c r="L270">
        <v>519224</v>
      </c>
      <c r="M270" t="s">
        <v>3245</v>
      </c>
      <c r="N270" t="s">
        <v>13324</v>
      </c>
      <c r="O270" t="s">
        <v>3246</v>
      </c>
      <c r="P270"/>
      <c r="Q270">
        <f t="shared" si="4"/>
        <v>-209.2</v>
      </c>
    </row>
    <row r="271" spans="1:17" ht="15">
      <c r="A271" s="114">
        <v>751</v>
      </c>
      <c r="B271" t="s">
        <v>13325</v>
      </c>
      <c r="C271" s="114">
        <v>202412</v>
      </c>
      <c r="D271" s="114">
        <v>-13.06</v>
      </c>
      <c r="E271" s="114">
        <v>202409</v>
      </c>
      <c r="F271" s="114">
        <v>-10.39</v>
      </c>
      <c r="G271" s="114">
        <v>202406</v>
      </c>
      <c r="H271" s="114">
        <v>-10.41</v>
      </c>
      <c r="I271" s="114">
        <v>202403</v>
      </c>
      <c r="J271" s="114">
        <v>-11.9</v>
      </c>
      <c r="K271" t="s">
        <v>13326</v>
      </c>
      <c r="L271">
        <v>532629</v>
      </c>
      <c r="M271" t="s">
        <v>1854</v>
      </c>
      <c r="N271" t="s">
        <v>13327</v>
      </c>
      <c r="O271" t="s">
        <v>1855</v>
      </c>
      <c r="P271"/>
      <c r="Q271">
        <f t="shared" si="4"/>
        <v>-45.76</v>
      </c>
    </row>
    <row r="272" spans="1:17" ht="15">
      <c r="A272" s="114">
        <v>755</v>
      </c>
      <c r="B272" t="s">
        <v>13328</v>
      </c>
      <c r="C272" s="114">
        <v>202412</v>
      </c>
      <c r="D272" s="114">
        <v>1.86</v>
      </c>
      <c r="E272" s="114">
        <v>202409</v>
      </c>
      <c r="F272" s="114">
        <v>0.2</v>
      </c>
      <c r="G272" s="114">
        <v>202406</v>
      </c>
      <c r="H272" s="114">
        <v>1.91</v>
      </c>
      <c r="I272" s="114">
        <v>202403</v>
      </c>
      <c r="J272" s="114">
        <v>3.5</v>
      </c>
      <c r="K272" t="s">
        <v>13329</v>
      </c>
      <c r="L272">
        <v>506579</v>
      </c>
      <c r="M272" t="s">
        <v>2128</v>
      </c>
      <c r="N272" t="s">
        <v>13330</v>
      </c>
      <c r="O272" t="s">
        <v>2129</v>
      </c>
      <c r="P272"/>
      <c r="Q272">
        <f t="shared" si="4"/>
        <v>7.47</v>
      </c>
    </row>
    <row r="273" spans="1:17" ht="15">
      <c r="A273" s="114">
        <v>757</v>
      </c>
      <c r="B273" t="s">
        <v>13331</v>
      </c>
      <c r="C273" s="114">
        <v>202406</v>
      </c>
      <c r="D273" s="114">
        <v>-15.06</v>
      </c>
      <c r="E273" s="114">
        <v>202209</v>
      </c>
      <c r="F273" s="114">
        <v>169.77</v>
      </c>
      <c r="G273" s="114">
        <v>202206</v>
      </c>
      <c r="H273" s="114">
        <v>4.29</v>
      </c>
      <c r="I273" s="114">
        <v>202203</v>
      </c>
      <c r="J273" s="114">
        <v>0</v>
      </c>
      <c r="K273" t="s">
        <v>13332</v>
      </c>
      <c r="L273"/>
      <c r="M273"/>
      <c r="N273"/>
      <c r="O273" t="s">
        <v>13333</v>
      </c>
      <c r="P273"/>
      <c r="Q273">
        <f t="shared" si="4"/>
        <v>159</v>
      </c>
    </row>
    <row r="274" spans="1:17" ht="15">
      <c r="A274" s="114">
        <v>762</v>
      </c>
      <c r="B274" t="s">
        <v>13334</v>
      </c>
      <c r="C274" s="114">
        <v>201303</v>
      </c>
      <c r="D274" s="114">
        <v>-0.15</v>
      </c>
      <c r="E274" s="114">
        <v>201212</v>
      </c>
      <c r="F274" s="114">
        <v>-1.52</v>
      </c>
      <c r="G274" s="114">
        <v>201209</v>
      </c>
      <c r="H274" s="114">
        <v>0</v>
      </c>
      <c r="I274" s="114">
        <v>201206</v>
      </c>
      <c r="J274" s="114">
        <v>-1.24</v>
      </c>
      <c r="K274" t="s">
        <v>13335</v>
      </c>
      <c r="L274">
        <v>522085</v>
      </c>
      <c r="M274"/>
      <c r="N274" t="s">
        <v>13336</v>
      </c>
      <c r="O274" t="s">
        <v>13337</v>
      </c>
      <c r="P274"/>
      <c r="Q274">
        <f t="shared" si="4"/>
        <v>-2.91</v>
      </c>
    </row>
    <row r="275" spans="1:17" ht="15">
      <c r="A275" s="114">
        <v>770</v>
      </c>
      <c r="B275" t="s">
        <v>13338</v>
      </c>
      <c r="C275" s="114">
        <v>202403</v>
      </c>
      <c r="D275" s="114">
        <v>11.9</v>
      </c>
      <c r="E275" s="114">
        <v>202312</v>
      </c>
      <c r="F275" s="114">
        <v>2.85</v>
      </c>
      <c r="G275" s="114">
        <v>202309</v>
      </c>
      <c r="H275" s="114">
        <v>-3.65</v>
      </c>
      <c r="I275" s="114">
        <v>202306</v>
      </c>
      <c r="J275" s="114">
        <v>6.32</v>
      </c>
      <c r="K275" t="s">
        <v>13339</v>
      </c>
      <c r="L275"/>
      <c r="M275" t="s">
        <v>2261</v>
      </c>
      <c r="N275" t="s">
        <v>13340</v>
      </c>
      <c r="O275" t="s">
        <v>2262</v>
      </c>
      <c r="P275"/>
      <c r="Q275">
        <f t="shared" si="4"/>
        <v>17.420000000000002</v>
      </c>
    </row>
    <row r="276" spans="1:17" ht="15">
      <c r="A276" s="114">
        <v>771</v>
      </c>
      <c r="B276" t="s">
        <v>13341</v>
      </c>
      <c r="C276" s="114">
        <v>200706</v>
      </c>
      <c r="D276" s="114">
        <v>0</v>
      </c>
      <c r="E276" s="114">
        <v>200703</v>
      </c>
      <c r="F276" s="114">
        <v>3.08</v>
      </c>
      <c r="G276" s="114">
        <v>200612</v>
      </c>
      <c r="H276" s="114">
        <v>0</v>
      </c>
      <c r="I276" s="114">
        <v>200609</v>
      </c>
      <c r="J276" s="114">
        <v>3.58</v>
      </c>
      <c r="K276" t="s">
        <v>13342</v>
      </c>
      <c r="L276">
        <v>507315</v>
      </c>
      <c r="M276" t="s">
        <v>2528</v>
      </c>
      <c r="N276" t="s">
        <v>13343</v>
      </c>
      <c r="O276" t="s">
        <v>2529</v>
      </c>
      <c r="P276"/>
      <c r="Q276">
        <f t="shared" si="4"/>
        <v>6.66</v>
      </c>
    </row>
    <row r="277" spans="1:17" ht="15">
      <c r="A277" s="114">
        <v>782</v>
      </c>
      <c r="B277" t="s">
        <v>13344</v>
      </c>
      <c r="C277" s="114">
        <v>202412</v>
      </c>
      <c r="D277" s="114">
        <v>35.82</v>
      </c>
      <c r="E277" s="114">
        <v>202409</v>
      </c>
      <c r="F277" s="114">
        <v>30.25</v>
      </c>
      <c r="G277" s="114">
        <v>202406</v>
      </c>
      <c r="H277" s="114">
        <v>36.56</v>
      </c>
      <c r="I277" s="114">
        <v>202403</v>
      </c>
      <c r="J277" s="114">
        <v>38.58</v>
      </c>
      <c r="K277" t="s">
        <v>13345</v>
      </c>
      <c r="L277">
        <v>517206</v>
      </c>
      <c r="M277" t="s">
        <v>1746</v>
      </c>
      <c r="N277" t="s">
        <v>13346</v>
      </c>
      <c r="O277" t="s">
        <v>1747</v>
      </c>
      <c r="P277"/>
      <c r="Q277">
        <f t="shared" si="4"/>
        <v>141.20999999999998</v>
      </c>
    </row>
    <row r="278" spans="1:17" ht="15">
      <c r="A278" s="114">
        <v>799</v>
      </c>
      <c r="B278" t="s">
        <v>13347</v>
      </c>
      <c r="C278" s="114">
        <v>202503</v>
      </c>
      <c r="D278" s="114">
        <v>10.4</v>
      </c>
      <c r="E278" s="114">
        <v>202412</v>
      </c>
      <c r="F278" s="114">
        <v>8.86</v>
      </c>
      <c r="G278" s="114">
        <v>202409</v>
      </c>
      <c r="H278" s="114">
        <v>4.92</v>
      </c>
      <c r="I278" s="114">
        <v>202406</v>
      </c>
      <c r="J278" s="114">
        <v>14.6</v>
      </c>
      <c r="K278" t="s">
        <v>13348</v>
      </c>
      <c r="L278">
        <v>517041</v>
      </c>
      <c r="M278" t="s">
        <v>22476</v>
      </c>
      <c r="N278" t="s">
        <v>13349</v>
      </c>
      <c r="O278" t="s">
        <v>78</v>
      </c>
      <c r="P278"/>
      <c r="Q278">
        <f t="shared" si="4"/>
        <v>38.78</v>
      </c>
    </row>
    <row r="279" spans="1:17" ht="15">
      <c r="A279" s="114">
        <v>800</v>
      </c>
      <c r="B279" t="s">
        <v>13350</v>
      </c>
      <c r="C279" s="114">
        <v>202412</v>
      </c>
      <c r="D279" s="114">
        <v>6.5</v>
      </c>
      <c r="E279" s="114">
        <v>202409</v>
      </c>
      <c r="F279" s="114">
        <v>8.4600000000000009</v>
      </c>
      <c r="G279" s="114">
        <v>202406</v>
      </c>
      <c r="H279" s="114">
        <v>16.91</v>
      </c>
      <c r="I279" s="114">
        <v>202403</v>
      </c>
      <c r="J279" s="114">
        <v>10.83</v>
      </c>
      <c r="K279" t="s">
        <v>13351</v>
      </c>
      <c r="L279">
        <v>507944</v>
      </c>
      <c r="M279"/>
      <c r="N279" t="s">
        <v>13352</v>
      </c>
      <c r="O279" t="s">
        <v>3624</v>
      </c>
      <c r="P279"/>
      <c r="Q279">
        <f t="shared" si="4"/>
        <v>42.7</v>
      </c>
    </row>
    <row r="280" spans="1:17" ht="15">
      <c r="A280" s="114">
        <v>805</v>
      </c>
      <c r="B280" t="s">
        <v>13353</v>
      </c>
      <c r="C280" s="114">
        <v>202412</v>
      </c>
      <c r="D280" s="114">
        <v>0.19</v>
      </c>
      <c r="E280" s="114">
        <v>202409</v>
      </c>
      <c r="F280" s="114">
        <v>8.19</v>
      </c>
      <c r="G280" s="114">
        <v>202406</v>
      </c>
      <c r="H280" s="114">
        <v>0.47</v>
      </c>
      <c r="I280" s="114">
        <v>202403</v>
      </c>
      <c r="J280" s="114">
        <v>0.85</v>
      </c>
      <c r="K280" t="s">
        <v>13354</v>
      </c>
      <c r="L280">
        <v>513121</v>
      </c>
      <c r="M280" t="s">
        <v>2160</v>
      </c>
      <c r="N280" t="s">
        <v>13355</v>
      </c>
      <c r="O280" t="s">
        <v>2161</v>
      </c>
      <c r="P280"/>
      <c r="Q280">
        <f t="shared" si="4"/>
        <v>9.6999999999999993</v>
      </c>
    </row>
    <row r="281" spans="1:17" ht="15">
      <c r="A281" s="114">
        <v>808</v>
      </c>
      <c r="B281" t="s">
        <v>13356</v>
      </c>
      <c r="C281" s="114">
        <v>202412</v>
      </c>
      <c r="D281" s="114">
        <v>0.01</v>
      </c>
      <c r="E281" s="114">
        <v>202409</v>
      </c>
      <c r="F281" s="114">
        <v>5.9</v>
      </c>
      <c r="G281" s="114">
        <v>202406</v>
      </c>
      <c r="H281" s="114">
        <v>4.3</v>
      </c>
      <c r="I281" s="114">
        <v>202403</v>
      </c>
      <c r="J281" s="114">
        <v>10.199999999999999</v>
      </c>
      <c r="K281" t="s">
        <v>13357</v>
      </c>
      <c r="L281">
        <v>506655</v>
      </c>
      <c r="M281" t="s">
        <v>2824</v>
      </c>
      <c r="N281" t="s">
        <v>13358</v>
      </c>
      <c r="O281" t="s">
        <v>2825</v>
      </c>
      <c r="P281"/>
      <c r="Q281">
        <f t="shared" si="4"/>
        <v>20.41</v>
      </c>
    </row>
    <row r="282" spans="1:17" ht="15">
      <c r="A282" s="114">
        <v>809</v>
      </c>
      <c r="B282" t="s">
        <v>13359</v>
      </c>
      <c r="C282" s="114">
        <v>202412</v>
      </c>
      <c r="D282" s="114">
        <v>6.42</v>
      </c>
      <c r="E282" s="114">
        <v>202409</v>
      </c>
      <c r="F282" s="114">
        <v>-5.65</v>
      </c>
      <c r="G282" s="114">
        <v>202406</v>
      </c>
      <c r="H282" s="114">
        <v>-0.63</v>
      </c>
      <c r="I282" s="114">
        <v>202403</v>
      </c>
      <c r="J282" s="114">
        <v>-1.1499999999999999</v>
      </c>
      <c r="K282" t="s">
        <v>13360</v>
      </c>
      <c r="L282">
        <v>522029</v>
      </c>
      <c r="M282" t="s">
        <v>3249</v>
      </c>
      <c r="N282" t="s">
        <v>13361</v>
      </c>
      <c r="O282" t="s">
        <v>3250</v>
      </c>
      <c r="P282"/>
      <c r="Q282">
        <f t="shared" si="4"/>
        <v>-1.0100000000000002</v>
      </c>
    </row>
    <row r="283" spans="1:17" ht="15">
      <c r="A283" s="114">
        <v>810</v>
      </c>
      <c r="B283" t="s">
        <v>13362</v>
      </c>
      <c r="C283" s="114">
        <v>200306</v>
      </c>
      <c r="D283" s="114">
        <v>4.76</v>
      </c>
      <c r="E283" s="114">
        <v>200209</v>
      </c>
      <c r="F283" s="114">
        <v>7.9</v>
      </c>
      <c r="G283" s="114">
        <v>200206</v>
      </c>
      <c r="H283" s="114">
        <v>0.91</v>
      </c>
      <c r="I283" s="114">
        <v>200109</v>
      </c>
      <c r="J283" s="114">
        <v>5.25</v>
      </c>
      <c r="K283" t="s">
        <v>13363</v>
      </c>
      <c r="L283">
        <v>500429</v>
      </c>
      <c r="M283" t="s">
        <v>3098</v>
      </c>
      <c r="N283" t="s">
        <v>13364</v>
      </c>
      <c r="O283" t="s">
        <v>3099</v>
      </c>
      <c r="P283"/>
      <c r="Q283">
        <f t="shared" si="4"/>
        <v>18.82</v>
      </c>
    </row>
    <row r="284" spans="1:17" ht="15">
      <c r="A284" s="114">
        <v>811</v>
      </c>
      <c r="B284" t="s">
        <v>13365</v>
      </c>
      <c r="C284" s="114">
        <v>202406</v>
      </c>
      <c r="D284" s="114">
        <v>1.99</v>
      </c>
      <c r="E284" s="114">
        <v>202403</v>
      </c>
      <c r="F284" s="114">
        <v>7.22</v>
      </c>
      <c r="G284" s="114">
        <v>202312</v>
      </c>
      <c r="H284" s="114">
        <v>0</v>
      </c>
      <c r="I284" s="114">
        <v>202309</v>
      </c>
      <c r="J284" s="114">
        <v>-4.29</v>
      </c>
      <c r="K284" t="s">
        <v>13366</v>
      </c>
      <c r="L284">
        <v>513142</v>
      </c>
      <c r="M284" t="s">
        <v>13367</v>
      </c>
      <c r="N284" t="s">
        <v>13368</v>
      </c>
      <c r="O284" t="s">
        <v>13369</v>
      </c>
      <c r="P284"/>
      <c r="Q284">
        <f t="shared" si="4"/>
        <v>4.919999999999999</v>
      </c>
    </row>
    <row r="285" spans="1:17" ht="15">
      <c r="A285" s="114">
        <v>814</v>
      </c>
      <c r="B285" t="s">
        <v>13370</v>
      </c>
      <c r="C285" s="114">
        <v>202412</v>
      </c>
      <c r="D285" s="114">
        <v>-6.97</v>
      </c>
      <c r="E285" s="114">
        <v>202409</v>
      </c>
      <c r="F285" s="114">
        <v>81.99</v>
      </c>
      <c r="G285" s="114">
        <v>202406</v>
      </c>
      <c r="H285" s="114">
        <v>-19.829999999999998</v>
      </c>
      <c r="I285" s="114">
        <v>202403</v>
      </c>
      <c r="J285" s="114">
        <v>-53.98</v>
      </c>
      <c r="K285" t="s">
        <v>13371</v>
      </c>
      <c r="L285">
        <v>508136</v>
      </c>
      <c r="M285"/>
      <c r="N285" t="s">
        <v>13372</v>
      </c>
      <c r="O285" t="s">
        <v>4091</v>
      </c>
      <c r="P285"/>
      <c r="Q285">
        <f t="shared" si="4"/>
        <v>1.2100000000000009</v>
      </c>
    </row>
    <row r="286" spans="1:17" ht="15">
      <c r="A286" s="114">
        <v>815</v>
      </c>
      <c r="B286" t="s">
        <v>13373</v>
      </c>
      <c r="C286" s="114">
        <v>202503</v>
      </c>
      <c r="D286" s="114">
        <v>19.12</v>
      </c>
      <c r="E286" s="114">
        <v>202412</v>
      </c>
      <c r="F286" s="114">
        <v>16.97</v>
      </c>
      <c r="G286" s="114">
        <v>202409</v>
      </c>
      <c r="H286" s="114">
        <v>15.08</v>
      </c>
      <c r="I286" s="114">
        <v>202406</v>
      </c>
      <c r="J286" s="114">
        <v>16.72</v>
      </c>
      <c r="K286" t="s">
        <v>13374</v>
      </c>
      <c r="L286">
        <v>500124</v>
      </c>
      <c r="M286" t="s">
        <v>774</v>
      </c>
      <c r="N286" t="s">
        <v>13375</v>
      </c>
      <c r="O286" t="s">
        <v>12411</v>
      </c>
      <c r="P286"/>
      <c r="Q286">
        <f t="shared" si="4"/>
        <v>67.89</v>
      </c>
    </row>
    <row r="287" spans="1:17" ht="15">
      <c r="A287" s="114">
        <v>818</v>
      </c>
      <c r="B287" t="s">
        <v>13376</v>
      </c>
      <c r="C287" s="114">
        <v>201703</v>
      </c>
      <c r="D287" s="114">
        <v>-0.28999999999999998</v>
      </c>
      <c r="E287" s="114">
        <v>201603</v>
      </c>
      <c r="F287" s="114">
        <v>-3.85</v>
      </c>
      <c r="G287" s="114">
        <v>201512</v>
      </c>
      <c r="H287" s="114">
        <v>-0.56999999999999995</v>
      </c>
      <c r="I287" s="114">
        <v>201503</v>
      </c>
      <c r="J287" s="114">
        <v>-5.73</v>
      </c>
      <c r="K287" t="s">
        <v>13377</v>
      </c>
      <c r="L287">
        <v>507435</v>
      </c>
      <c r="M287"/>
      <c r="N287" t="s">
        <v>13378</v>
      </c>
      <c r="O287" t="s">
        <v>3932</v>
      </c>
      <c r="P287"/>
      <c r="Q287">
        <f t="shared" si="4"/>
        <v>-10.440000000000001</v>
      </c>
    </row>
    <row r="288" spans="1:17" ht="15">
      <c r="A288" s="114">
        <v>823</v>
      </c>
      <c r="B288" t="s">
        <v>13379</v>
      </c>
      <c r="C288" s="114">
        <v>202412</v>
      </c>
      <c r="D288" s="114">
        <v>2.33</v>
      </c>
      <c r="E288" s="114">
        <v>202409</v>
      </c>
      <c r="F288" s="114">
        <v>2.85</v>
      </c>
      <c r="G288" s="114">
        <v>202406</v>
      </c>
      <c r="H288" s="114">
        <v>3.32</v>
      </c>
      <c r="I288" s="114">
        <v>202403</v>
      </c>
      <c r="J288" s="114">
        <v>4.59</v>
      </c>
      <c r="K288" t="s">
        <v>13380</v>
      </c>
      <c r="L288">
        <v>522005</v>
      </c>
      <c r="M288"/>
      <c r="N288" t="s">
        <v>13381</v>
      </c>
      <c r="O288" t="s">
        <v>4202</v>
      </c>
      <c r="P288"/>
      <c r="Q288">
        <f t="shared" si="4"/>
        <v>13.09</v>
      </c>
    </row>
    <row r="289" spans="1:17" ht="15">
      <c r="A289" s="114">
        <v>824</v>
      </c>
      <c r="B289" t="s">
        <v>13382</v>
      </c>
      <c r="C289" s="114">
        <v>202412</v>
      </c>
      <c r="D289" s="114">
        <v>68.91</v>
      </c>
      <c r="E289" s="114">
        <v>202409</v>
      </c>
      <c r="F289" s="114">
        <v>85.88</v>
      </c>
      <c r="G289" s="114">
        <v>202406</v>
      </c>
      <c r="H289" s="114">
        <v>104.46</v>
      </c>
      <c r="I289" s="114">
        <v>202403</v>
      </c>
      <c r="J289" s="114">
        <v>90.5</v>
      </c>
      <c r="K289" t="s">
        <v>13383</v>
      </c>
      <c r="L289">
        <v>500068</v>
      </c>
      <c r="M289" t="s">
        <v>13384</v>
      </c>
      <c r="N289" t="s">
        <v>13385</v>
      </c>
      <c r="O289" t="s">
        <v>3490</v>
      </c>
      <c r="P289"/>
      <c r="Q289">
        <f t="shared" si="4"/>
        <v>349.75</v>
      </c>
    </row>
    <row r="290" spans="1:17" ht="15">
      <c r="A290" s="114">
        <v>840</v>
      </c>
      <c r="B290" t="s">
        <v>13386</v>
      </c>
      <c r="C290" s="114">
        <v>202412</v>
      </c>
      <c r="D290" s="114">
        <v>12.05</v>
      </c>
      <c r="E290" s="114">
        <v>202409</v>
      </c>
      <c r="F290" s="114">
        <v>2.23</v>
      </c>
      <c r="G290" s="114">
        <v>202406</v>
      </c>
      <c r="H290" s="114">
        <v>8.9</v>
      </c>
      <c r="I290" s="114">
        <v>202403</v>
      </c>
      <c r="J290" s="114">
        <v>-3.02</v>
      </c>
      <c r="K290" t="s">
        <v>9791</v>
      </c>
      <c r="L290">
        <v>507438</v>
      </c>
      <c r="M290" t="s">
        <v>1290</v>
      </c>
      <c r="N290" t="s">
        <v>13387</v>
      </c>
      <c r="O290" t="s">
        <v>1291</v>
      </c>
      <c r="P290"/>
      <c r="Q290">
        <f t="shared" si="4"/>
        <v>20.16</v>
      </c>
    </row>
    <row r="291" spans="1:17" ht="15">
      <c r="A291" s="114">
        <v>842</v>
      </c>
      <c r="B291" t="s">
        <v>13388</v>
      </c>
      <c r="C291" s="114">
        <v>202412</v>
      </c>
      <c r="D291" s="114">
        <v>1.74</v>
      </c>
      <c r="E291" s="114">
        <v>202409</v>
      </c>
      <c r="F291" s="114">
        <v>2.2000000000000002</v>
      </c>
      <c r="G291" s="114">
        <v>202406</v>
      </c>
      <c r="H291" s="114">
        <v>2.09</v>
      </c>
      <c r="I291" s="114">
        <v>202403</v>
      </c>
      <c r="J291" s="114">
        <v>2.41</v>
      </c>
      <c r="K291" t="s">
        <v>13389</v>
      </c>
      <c r="L291">
        <v>514043</v>
      </c>
      <c r="M291" t="s">
        <v>1192</v>
      </c>
      <c r="N291" t="s">
        <v>13390</v>
      </c>
      <c r="O291" t="s">
        <v>1193</v>
      </c>
      <c r="P291"/>
      <c r="Q291">
        <f t="shared" si="4"/>
        <v>8.4400000000000013</v>
      </c>
    </row>
    <row r="292" spans="1:17" ht="15">
      <c r="A292" s="114">
        <v>843</v>
      </c>
      <c r="B292" t="s">
        <v>13391</v>
      </c>
      <c r="C292" s="114">
        <v>202412</v>
      </c>
      <c r="D292" s="114">
        <v>-1.69</v>
      </c>
      <c r="E292" s="114">
        <v>202409</v>
      </c>
      <c r="F292" s="114">
        <v>-1.63</v>
      </c>
      <c r="G292" s="114">
        <v>202406</v>
      </c>
      <c r="H292" s="114">
        <v>-1.46</v>
      </c>
      <c r="I292" s="114">
        <v>202403</v>
      </c>
      <c r="J292" s="114">
        <v>-0.02</v>
      </c>
      <c r="K292" t="s">
        <v>9887</v>
      </c>
      <c r="L292">
        <v>500358</v>
      </c>
      <c r="M292" t="s">
        <v>4776</v>
      </c>
      <c r="N292" t="s">
        <v>13392</v>
      </c>
      <c r="O292" t="s">
        <v>4775</v>
      </c>
      <c r="P292"/>
      <c r="Q292">
        <f t="shared" si="4"/>
        <v>-4.7999999999999989</v>
      </c>
    </row>
    <row r="293" spans="1:17" ht="15">
      <c r="A293" s="114">
        <v>848</v>
      </c>
      <c r="B293" t="s">
        <v>13393</v>
      </c>
      <c r="C293" s="114">
        <v>202503</v>
      </c>
      <c r="D293" s="114">
        <v>2.99</v>
      </c>
      <c r="E293" s="114">
        <v>202412</v>
      </c>
      <c r="F293" s="114">
        <v>1.3</v>
      </c>
      <c r="G293" s="114">
        <v>202409</v>
      </c>
      <c r="H293" s="114">
        <v>0.52</v>
      </c>
      <c r="I293" s="114">
        <v>202406</v>
      </c>
      <c r="J293" s="114">
        <v>1.67</v>
      </c>
      <c r="K293" t="s">
        <v>13394</v>
      </c>
      <c r="L293">
        <v>500777</v>
      </c>
      <c r="M293" t="s">
        <v>3014</v>
      </c>
      <c r="N293" t="s">
        <v>13395</v>
      </c>
      <c r="O293" t="s">
        <v>3015</v>
      </c>
      <c r="P293"/>
      <c r="Q293">
        <f t="shared" si="4"/>
        <v>6.48</v>
      </c>
    </row>
    <row r="294" spans="1:17" ht="15">
      <c r="A294" s="114">
        <v>866</v>
      </c>
      <c r="B294" t="s">
        <v>13396</v>
      </c>
      <c r="C294" s="114">
        <v>202412</v>
      </c>
      <c r="D294" s="114">
        <v>27.12</v>
      </c>
      <c r="E294" s="114">
        <v>202409</v>
      </c>
      <c r="F294" s="114">
        <v>39.86</v>
      </c>
      <c r="G294" s="114">
        <v>202406</v>
      </c>
      <c r="H294" s="114">
        <v>34.799999999999997</v>
      </c>
      <c r="I294" s="114">
        <v>202403</v>
      </c>
      <c r="J294" s="114">
        <v>28.06</v>
      </c>
      <c r="K294" t="s">
        <v>13397</v>
      </c>
      <c r="L294">
        <v>506222</v>
      </c>
      <c r="M294" t="s">
        <v>2818</v>
      </c>
      <c r="N294" t="s">
        <v>13398</v>
      </c>
      <c r="O294" t="s">
        <v>2819</v>
      </c>
      <c r="P294"/>
      <c r="Q294">
        <f t="shared" si="4"/>
        <v>129.84</v>
      </c>
    </row>
    <row r="295" spans="1:17" ht="15">
      <c r="A295" s="114">
        <v>872</v>
      </c>
      <c r="B295" t="s">
        <v>13399</v>
      </c>
      <c r="C295" s="114">
        <v>202303</v>
      </c>
      <c r="D295" s="114">
        <v>-0.42</v>
      </c>
      <c r="E295" s="114">
        <v>202212</v>
      </c>
      <c r="F295" s="114">
        <v>-0.63</v>
      </c>
      <c r="G295" s="114">
        <v>202209</v>
      </c>
      <c r="H295" s="114">
        <v>-0.53</v>
      </c>
      <c r="I295" s="114">
        <v>202206</v>
      </c>
      <c r="J295" s="114">
        <v>0.03</v>
      </c>
      <c r="K295" t="s">
        <v>13400</v>
      </c>
      <c r="L295">
        <v>531862</v>
      </c>
      <c r="M295"/>
      <c r="N295" t="s">
        <v>13401</v>
      </c>
      <c r="O295" t="s">
        <v>3615</v>
      </c>
      <c r="P295"/>
      <c r="Q295">
        <f t="shared" si="4"/>
        <v>-1.55</v>
      </c>
    </row>
    <row r="296" spans="1:17" ht="15">
      <c r="A296" s="114">
        <v>874</v>
      </c>
      <c r="B296" t="s">
        <v>13402</v>
      </c>
      <c r="C296" s="114">
        <v>202412</v>
      </c>
      <c r="D296" s="114">
        <v>0.7</v>
      </c>
      <c r="E296" s="114">
        <v>202409</v>
      </c>
      <c r="F296" s="114">
        <v>30.54</v>
      </c>
      <c r="G296" s="114">
        <v>202406</v>
      </c>
      <c r="H296" s="114">
        <v>23.76</v>
      </c>
      <c r="I296" s="114">
        <v>202403</v>
      </c>
      <c r="J296" s="114">
        <v>17.010000000000002</v>
      </c>
      <c r="K296" t="s">
        <v>13403</v>
      </c>
      <c r="L296">
        <v>501430</v>
      </c>
      <c r="M296"/>
      <c r="N296" t="s">
        <v>13404</v>
      </c>
      <c r="O296" t="s">
        <v>4345</v>
      </c>
      <c r="P296"/>
      <c r="Q296">
        <f t="shared" si="4"/>
        <v>72.010000000000005</v>
      </c>
    </row>
    <row r="297" spans="1:17" ht="15">
      <c r="A297" s="114">
        <v>888</v>
      </c>
      <c r="B297" t="s">
        <v>13405</v>
      </c>
      <c r="C297" s="114">
        <v>202412</v>
      </c>
      <c r="D297" s="114">
        <v>9.23</v>
      </c>
      <c r="E297" s="114">
        <v>202409</v>
      </c>
      <c r="F297" s="114">
        <v>3.39</v>
      </c>
      <c r="G297" s="114">
        <v>202406</v>
      </c>
      <c r="H297" s="114">
        <v>5.62</v>
      </c>
      <c r="I297" s="114">
        <v>202403</v>
      </c>
      <c r="J297" s="114">
        <v>6.92</v>
      </c>
      <c r="K297" t="s">
        <v>13406</v>
      </c>
      <c r="L297">
        <v>505255</v>
      </c>
      <c r="M297" t="s">
        <v>1021</v>
      </c>
      <c r="N297" t="s">
        <v>13407</v>
      </c>
      <c r="O297" t="s">
        <v>1022</v>
      </c>
      <c r="P297"/>
      <c r="Q297">
        <f t="shared" si="4"/>
        <v>25.160000000000004</v>
      </c>
    </row>
    <row r="298" spans="1:17" ht="15">
      <c r="A298" s="114">
        <v>892</v>
      </c>
      <c r="B298" t="s">
        <v>13408</v>
      </c>
      <c r="C298" s="114">
        <v>202303</v>
      </c>
      <c r="D298" s="114">
        <v>6.54</v>
      </c>
      <c r="E298" s="114">
        <v>202212</v>
      </c>
      <c r="F298" s="114">
        <v>3.49</v>
      </c>
      <c r="G298" s="114">
        <v>202209</v>
      </c>
      <c r="H298" s="114">
        <v>6.54</v>
      </c>
      <c r="I298" s="114">
        <v>202206</v>
      </c>
      <c r="J298" s="114">
        <v>2.92</v>
      </c>
      <c r="K298" t="s">
        <v>13409</v>
      </c>
      <c r="L298">
        <v>522017</v>
      </c>
      <c r="M298"/>
      <c r="N298" t="s">
        <v>13410</v>
      </c>
      <c r="O298" t="s">
        <v>3868</v>
      </c>
      <c r="P298"/>
      <c r="Q298">
        <f t="shared" si="4"/>
        <v>19.490000000000002</v>
      </c>
    </row>
    <row r="299" spans="1:17" ht="15">
      <c r="A299" s="114">
        <v>903</v>
      </c>
      <c r="B299" t="s">
        <v>13411</v>
      </c>
      <c r="C299" s="114">
        <v>202412</v>
      </c>
      <c r="D299" s="114">
        <v>-1.54</v>
      </c>
      <c r="E299" s="114">
        <v>202212</v>
      </c>
      <c r="F299" s="114">
        <v>-0.19</v>
      </c>
      <c r="G299" s="114">
        <v>202209</v>
      </c>
      <c r="H299" s="114">
        <v>-0.04</v>
      </c>
      <c r="I299" s="114">
        <v>202206</v>
      </c>
      <c r="J299" s="114">
        <v>-0.32</v>
      </c>
      <c r="K299" t="s">
        <v>13412</v>
      </c>
      <c r="L299">
        <v>506640</v>
      </c>
      <c r="M299"/>
      <c r="N299" t="s">
        <v>13413</v>
      </c>
      <c r="O299" t="s">
        <v>4503</v>
      </c>
      <c r="P299"/>
      <c r="Q299">
        <f t="shared" si="4"/>
        <v>-2.09</v>
      </c>
    </row>
    <row r="300" spans="1:17" ht="15">
      <c r="A300" s="114">
        <v>906</v>
      </c>
      <c r="B300" t="s">
        <v>21371</v>
      </c>
      <c r="C300" s="114">
        <v>202412</v>
      </c>
      <c r="D300" s="114">
        <v>2.17</v>
      </c>
      <c r="E300" s="114">
        <v>202409</v>
      </c>
      <c r="F300" s="114">
        <v>5.24</v>
      </c>
      <c r="G300" s="114">
        <v>202406</v>
      </c>
      <c r="H300" s="114">
        <v>8.91</v>
      </c>
      <c r="I300" s="114">
        <v>202403</v>
      </c>
      <c r="J300" s="114">
        <v>5.27</v>
      </c>
      <c r="K300" t="s">
        <v>21372</v>
      </c>
      <c r="L300">
        <v>505725</v>
      </c>
      <c r="M300"/>
      <c r="N300" t="s">
        <v>21373</v>
      </c>
      <c r="O300" t="s">
        <v>3613</v>
      </c>
      <c r="P300"/>
      <c r="Q300">
        <f t="shared" si="4"/>
        <v>21.59</v>
      </c>
    </row>
    <row r="301" spans="1:17" ht="15">
      <c r="A301" s="114">
        <v>913</v>
      </c>
      <c r="B301" t="s">
        <v>13414</v>
      </c>
      <c r="C301" s="114">
        <v>202412</v>
      </c>
      <c r="D301" s="114">
        <v>19.98</v>
      </c>
      <c r="E301" s="114">
        <v>202409</v>
      </c>
      <c r="F301" s="114">
        <v>40.4</v>
      </c>
      <c r="G301" s="114">
        <v>202406</v>
      </c>
      <c r="H301" s="114">
        <v>45.22</v>
      </c>
      <c r="I301" s="114">
        <v>202403</v>
      </c>
      <c r="J301" s="114">
        <v>21.11</v>
      </c>
      <c r="K301" t="s">
        <v>13415</v>
      </c>
      <c r="L301">
        <v>508807</v>
      </c>
      <c r="M301"/>
      <c r="N301" t="s">
        <v>13416</v>
      </c>
      <c r="O301" t="s">
        <v>3563</v>
      </c>
      <c r="P301"/>
      <c r="Q301">
        <f t="shared" si="4"/>
        <v>126.71</v>
      </c>
    </row>
    <row r="302" spans="1:17" ht="15">
      <c r="A302" s="114">
        <v>919</v>
      </c>
      <c r="B302" t="s">
        <v>13417</v>
      </c>
      <c r="C302" s="114">
        <v>202412</v>
      </c>
      <c r="D302" s="114">
        <v>3.63</v>
      </c>
      <c r="E302" s="114">
        <v>202409</v>
      </c>
      <c r="F302" s="114">
        <v>0.77</v>
      </c>
      <c r="G302" s="114">
        <v>202406</v>
      </c>
      <c r="H302" s="114">
        <v>-0.64</v>
      </c>
      <c r="I302" s="114">
        <v>202403</v>
      </c>
      <c r="J302" s="114">
        <v>1.52</v>
      </c>
      <c r="K302" t="s">
        <v>13418</v>
      </c>
      <c r="L302">
        <v>507779</v>
      </c>
      <c r="M302" t="s">
        <v>1561</v>
      </c>
      <c r="N302" t="s">
        <v>13419</v>
      </c>
      <c r="O302" t="s">
        <v>1562</v>
      </c>
      <c r="P302"/>
      <c r="Q302">
        <f t="shared" si="4"/>
        <v>5.28</v>
      </c>
    </row>
    <row r="303" spans="1:17" ht="15">
      <c r="A303" s="114">
        <v>929</v>
      </c>
      <c r="B303" t="s">
        <v>13420</v>
      </c>
      <c r="C303" s="114">
        <v>202412</v>
      </c>
      <c r="D303" s="114">
        <v>-17.190000000000001</v>
      </c>
      <c r="E303" s="114">
        <v>202409</v>
      </c>
      <c r="F303" s="114">
        <v>-18.21</v>
      </c>
      <c r="G303" s="114">
        <v>202406</v>
      </c>
      <c r="H303" s="114">
        <v>-17.47</v>
      </c>
      <c r="I303" s="114">
        <v>202403</v>
      </c>
      <c r="J303" s="114">
        <v>-16.260000000000002</v>
      </c>
      <c r="K303" t="s">
        <v>13421</v>
      </c>
      <c r="L303">
        <v>507836</v>
      </c>
      <c r="M303"/>
      <c r="N303" t="s">
        <v>13422</v>
      </c>
      <c r="O303" t="s">
        <v>3619</v>
      </c>
      <c r="P303"/>
      <c r="Q303">
        <f t="shared" si="4"/>
        <v>-69.13000000000001</v>
      </c>
    </row>
    <row r="304" spans="1:17" ht="15">
      <c r="A304" s="114">
        <v>932</v>
      </c>
      <c r="B304" t="s">
        <v>13423</v>
      </c>
      <c r="C304" s="114">
        <v>202503</v>
      </c>
      <c r="D304" s="114">
        <v>8.35</v>
      </c>
      <c r="E304" s="114">
        <v>202412</v>
      </c>
      <c r="F304" s="114">
        <v>7.4</v>
      </c>
      <c r="G304" s="114">
        <v>202409</v>
      </c>
      <c r="H304" s="114">
        <v>6.92</v>
      </c>
      <c r="I304" s="114">
        <v>202406</v>
      </c>
      <c r="J304" s="114">
        <v>8.3800000000000008</v>
      </c>
      <c r="K304" t="s">
        <v>13424</v>
      </c>
      <c r="L304">
        <v>502986</v>
      </c>
      <c r="M304" t="s">
        <v>3216</v>
      </c>
      <c r="N304" t="s">
        <v>13425</v>
      </c>
      <c r="O304" t="s">
        <v>3217</v>
      </c>
      <c r="P304"/>
      <c r="Q304">
        <f t="shared" si="4"/>
        <v>31.050000000000004</v>
      </c>
    </row>
    <row r="305" spans="1:17" ht="15">
      <c r="A305" s="114">
        <v>946</v>
      </c>
      <c r="B305" t="s">
        <v>13426</v>
      </c>
      <c r="C305" s="114">
        <v>202412</v>
      </c>
      <c r="D305" s="114">
        <v>1.78</v>
      </c>
      <c r="E305" s="114">
        <v>202409</v>
      </c>
      <c r="F305" s="114">
        <v>1.54</v>
      </c>
      <c r="G305" s="114">
        <v>202406</v>
      </c>
      <c r="H305" s="114">
        <v>0.85</v>
      </c>
      <c r="I305" s="114">
        <v>202403</v>
      </c>
      <c r="J305" s="114">
        <v>0.78</v>
      </c>
      <c r="K305" t="s">
        <v>13427</v>
      </c>
      <c r="L305">
        <v>505358</v>
      </c>
      <c r="M305"/>
      <c r="N305" t="s">
        <v>13428</v>
      </c>
      <c r="O305" t="s">
        <v>3557</v>
      </c>
      <c r="P305"/>
      <c r="Q305">
        <f t="shared" si="4"/>
        <v>4.95</v>
      </c>
    </row>
    <row r="306" spans="1:17" ht="15">
      <c r="A306" s="114">
        <v>954</v>
      </c>
      <c r="B306" t="s">
        <v>13429</v>
      </c>
      <c r="C306" s="114">
        <v>202212</v>
      </c>
      <c r="D306" s="114">
        <v>0.52</v>
      </c>
      <c r="E306" s="114">
        <v>202209</v>
      </c>
      <c r="F306" s="114">
        <v>0.56999999999999995</v>
      </c>
      <c r="G306" s="114">
        <v>202206</v>
      </c>
      <c r="H306" s="114">
        <v>0.59</v>
      </c>
      <c r="I306" s="114">
        <v>202203</v>
      </c>
      <c r="J306" s="114">
        <v>0.44</v>
      </c>
      <c r="K306" t="s">
        <v>13430</v>
      </c>
      <c r="L306">
        <v>507910</v>
      </c>
      <c r="M306" t="s">
        <v>903</v>
      </c>
      <c r="N306" t="s">
        <v>13431</v>
      </c>
      <c r="O306" t="s">
        <v>904</v>
      </c>
      <c r="P306"/>
      <c r="Q306">
        <f t="shared" si="4"/>
        <v>2.1199999999999997</v>
      </c>
    </row>
    <row r="307" spans="1:17" ht="15">
      <c r="A307" s="114">
        <v>955</v>
      </c>
      <c r="B307" t="s">
        <v>13432</v>
      </c>
      <c r="C307" s="114">
        <v>202503</v>
      </c>
      <c r="D307" s="114">
        <v>-4.09</v>
      </c>
      <c r="E307" s="114">
        <v>202412</v>
      </c>
      <c r="F307" s="114">
        <v>-4.8</v>
      </c>
      <c r="G307" s="114">
        <v>202409</v>
      </c>
      <c r="H307" s="114">
        <v>-5.33</v>
      </c>
      <c r="I307" s="114">
        <v>202406</v>
      </c>
      <c r="J307" s="114">
        <v>-2.31</v>
      </c>
      <c r="K307" t="s">
        <v>13433</v>
      </c>
      <c r="L307">
        <v>500339</v>
      </c>
      <c r="M307" t="s">
        <v>2368</v>
      </c>
      <c r="N307" t="s">
        <v>13434</v>
      </c>
      <c r="O307" t="s">
        <v>2369</v>
      </c>
      <c r="P307"/>
      <c r="Q307">
        <f t="shared" si="4"/>
        <v>-16.53</v>
      </c>
    </row>
    <row r="308" spans="1:17" ht="15">
      <c r="A308" s="114">
        <v>965</v>
      </c>
      <c r="B308" t="s">
        <v>13435</v>
      </c>
      <c r="C308" s="114">
        <v>202503</v>
      </c>
      <c r="D308" s="114">
        <v>4.58</v>
      </c>
      <c r="E308" s="114">
        <v>202412</v>
      </c>
      <c r="F308" s="114">
        <v>7.96</v>
      </c>
      <c r="G308" s="114">
        <v>202409</v>
      </c>
      <c r="H308" s="114">
        <v>7.88</v>
      </c>
      <c r="I308" s="114">
        <v>202406</v>
      </c>
      <c r="J308" s="114">
        <v>6.93</v>
      </c>
      <c r="K308" t="s">
        <v>13436</v>
      </c>
      <c r="L308">
        <v>500378</v>
      </c>
      <c r="M308" t="s">
        <v>1477</v>
      </c>
      <c r="N308" t="s">
        <v>13437</v>
      </c>
      <c r="O308" t="s">
        <v>12453</v>
      </c>
      <c r="P308"/>
      <c r="Q308">
        <f t="shared" si="4"/>
        <v>27.349999999999998</v>
      </c>
    </row>
    <row r="309" spans="1:17" ht="15">
      <c r="A309" s="114">
        <v>980</v>
      </c>
      <c r="B309" t="s">
        <v>13438</v>
      </c>
      <c r="C309" s="114">
        <v>201912</v>
      </c>
      <c r="D309" s="114">
        <v>1.01</v>
      </c>
      <c r="E309" s="114">
        <v>201909</v>
      </c>
      <c r="F309" s="114">
        <v>-0.99</v>
      </c>
      <c r="G309" s="114">
        <v>201906</v>
      </c>
      <c r="H309" s="114">
        <v>0.53</v>
      </c>
      <c r="I309" s="114">
        <v>201903</v>
      </c>
      <c r="J309" s="114">
        <v>2.3199999999999998</v>
      </c>
      <c r="K309" t="s">
        <v>13439</v>
      </c>
      <c r="L309">
        <v>505850</v>
      </c>
      <c r="M309" t="s">
        <v>3858</v>
      </c>
      <c r="N309" t="s">
        <v>21374</v>
      </c>
      <c r="O309" t="s">
        <v>3857</v>
      </c>
      <c r="P309"/>
      <c r="Q309">
        <f t="shared" si="4"/>
        <v>2.87</v>
      </c>
    </row>
    <row r="310" spans="1:17" ht="15">
      <c r="A310" s="114">
        <v>983</v>
      </c>
      <c r="B310" t="s">
        <v>13440</v>
      </c>
      <c r="C310" s="114">
        <v>202412</v>
      </c>
      <c r="D310" s="114">
        <v>206.02</v>
      </c>
      <c r="E310" s="114">
        <v>202409</v>
      </c>
      <c r="F310" s="114">
        <v>154.72999999999999</v>
      </c>
      <c r="G310" s="114">
        <v>202406</v>
      </c>
      <c r="H310" s="114">
        <v>229.24</v>
      </c>
      <c r="I310" s="114">
        <v>202403</v>
      </c>
      <c r="J310" s="114">
        <v>80.150000000000006</v>
      </c>
      <c r="K310" t="s">
        <v>13441</v>
      </c>
      <c r="L310">
        <v>500439</v>
      </c>
      <c r="M310" t="s">
        <v>3169</v>
      </c>
      <c r="N310" t="s">
        <v>13442</v>
      </c>
      <c r="O310" t="s">
        <v>3170</v>
      </c>
      <c r="P310"/>
      <c r="Q310">
        <f t="shared" si="4"/>
        <v>670.14</v>
      </c>
    </row>
    <row r="311" spans="1:17" ht="15">
      <c r="A311" s="114">
        <v>986</v>
      </c>
      <c r="B311" t="s">
        <v>13443</v>
      </c>
      <c r="C311" s="114">
        <v>202412</v>
      </c>
      <c r="D311" s="114">
        <v>-2.21</v>
      </c>
      <c r="E311" s="114">
        <v>202409</v>
      </c>
      <c r="F311" s="114">
        <v>-2.41</v>
      </c>
      <c r="G311" s="114">
        <v>202406</v>
      </c>
      <c r="H311" s="114">
        <v>-4.1100000000000003</v>
      </c>
      <c r="I311" s="114">
        <v>202403</v>
      </c>
      <c r="J311" s="114">
        <v>-5.52</v>
      </c>
      <c r="K311" t="s">
        <v>13444</v>
      </c>
      <c r="L311">
        <v>507878</v>
      </c>
      <c r="M311" t="s">
        <v>3106</v>
      </c>
      <c r="N311" t="s">
        <v>13445</v>
      </c>
      <c r="O311" t="s">
        <v>3107</v>
      </c>
      <c r="P311"/>
      <c r="Q311">
        <f t="shared" si="4"/>
        <v>-14.25</v>
      </c>
    </row>
    <row r="312" spans="1:17" ht="15">
      <c r="A312" s="114">
        <v>991</v>
      </c>
      <c r="B312" t="s">
        <v>13446</v>
      </c>
      <c r="C312" s="114">
        <v>202412</v>
      </c>
      <c r="D312" s="114">
        <v>2.16</v>
      </c>
      <c r="E312" s="114">
        <v>202409</v>
      </c>
      <c r="F312" s="114">
        <v>9.69</v>
      </c>
      <c r="G312" s="114">
        <v>202406</v>
      </c>
      <c r="H312" s="114">
        <v>4.8</v>
      </c>
      <c r="I312" s="114">
        <v>202403</v>
      </c>
      <c r="J312" s="114">
        <v>4.76</v>
      </c>
      <c r="K312" t="s">
        <v>13447</v>
      </c>
      <c r="L312">
        <v>500039</v>
      </c>
      <c r="M312" t="s">
        <v>361</v>
      </c>
      <c r="N312" t="s">
        <v>13448</v>
      </c>
      <c r="O312" t="s">
        <v>362</v>
      </c>
      <c r="P312"/>
      <c r="Q312">
        <f t="shared" si="4"/>
        <v>21.409999999999997</v>
      </c>
    </row>
    <row r="313" spans="1:17" ht="15">
      <c r="A313" s="114">
        <v>996</v>
      </c>
      <c r="B313" t="s">
        <v>13449</v>
      </c>
      <c r="C313" s="114">
        <v>202412</v>
      </c>
      <c r="D313" s="114">
        <v>1.49</v>
      </c>
      <c r="E313" s="114">
        <v>202409</v>
      </c>
      <c r="F313" s="114">
        <v>0.75</v>
      </c>
      <c r="G313" s="114">
        <v>202406</v>
      </c>
      <c r="H313" s="114">
        <v>0.73</v>
      </c>
      <c r="I313" s="114">
        <v>202403</v>
      </c>
      <c r="J313" s="114">
        <v>2.0299999999999998</v>
      </c>
      <c r="K313" t="s">
        <v>13450</v>
      </c>
      <c r="L313">
        <v>507852</v>
      </c>
      <c r="M313"/>
      <c r="N313" t="s">
        <v>13451</v>
      </c>
      <c r="O313" t="s">
        <v>4296</v>
      </c>
      <c r="P313"/>
      <c r="Q313">
        <f t="shared" si="4"/>
        <v>5</v>
      </c>
    </row>
    <row r="314" spans="1:17" ht="15">
      <c r="A314" s="114">
        <v>997</v>
      </c>
      <c r="B314" t="s">
        <v>13452</v>
      </c>
      <c r="C314" s="114">
        <v>202412</v>
      </c>
      <c r="D314" s="114">
        <v>-54.39</v>
      </c>
      <c r="E314" s="114">
        <v>202409</v>
      </c>
      <c r="F314" s="114">
        <v>-105.32</v>
      </c>
      <c r="G314" s="114">
        <v>202406</v>
      </c>
      <c r="H314" s="114">
        <v>-28.37</v>
      </c>
      <c r="I314" s="114">
        <v>202403</v>
      </c>
      <c r="J314" s="114">
        <v>0</v>
      </c>
      <c r="K314" t="s">
        <v>13453</v>
      </c>
      <c r="L314">
        <v>514036</v>
      </c>
      <c r="M314" t="s">
        <v>1734</v>
      </c>
      <c r="N314" t="s">
        <v>13454</v>
      </c>
      <c r="O314" t="s">
        <v>1735</v>
      </c>
      <c r="P314"/>
      <c r="Q314">
        <f t="shared" si="4"/>
        <v>-188.07999999999998</v>
      </c>
    </row>
    <row r="315" spans="1:17" ht="15">
      <c r="A315" s="114">
        <v>1000</v>
      </c>
      <c r="B315" t="s">
        <v>13455</v>
      </c>
      <c r="C315" s="114">
        <v>202412</v>
      </c>
      <c r="D315" s="114">
        <v>-4.17</v>
      </c>
      <c r="E315" s="114">
        <v>202409</v>
      </c>
      <c r="F315" s="114">
        <v>-4.3600000000000003</v>
      </c>
      <c r="G315" s="114">
        <v>202406</v>
      </c>
      <c r="H315" s="114">
        <v>-2.46</v>
      </c>
      <c r="I315" s="114">
        <v>202403</v>
      </c>
      <c r="J315" s="114">
        <v>0.89</v>
      </c>
      <c r="K315" t="s">
        <v>9729</v>
      </c>
      <c r="L315">
        <v>502090</v>
      </c>
      <c r="M315" t="s">
        <v>2519</v>
      </c>
      <c r="N315" t="s">
        <v>13456</v>
      </c>
      <c r="O315" t="s">
        <v>2520</v>
      </c>
      <c r="P315"/>
      <c r="Q315">
        <f t="shared" si="4"/>
        <v>-10.100000000000001</v>
      </c>
    </row>
    <row r="316" spans="1:17" ht="15">
      <c r="A316" s="114">
        <v>1016</v>
      </c>
      <c r="B316" t="s">
        <v>13457</v>
      </c>
      <c r="C316" s="114">
        <v>202503</v>
      </c>
      <c r="D316" s="114">
        <v>9.82</v>
      </c>
      <c r="E316" s="114">
        <v>202412</v>
      </c>
      <c r="F316" s="114">
        <v>11.8</v>
      </c>
      <c r="G316" s="114">
        <v>202409</v>
      </c>
      <c r="H316" s="114">
        <v>7.94</v>
      </c>
      <c r="I316" s="114">
        <v>202406</v>
      </c>
      <c r="J316" s="114">
        <v>8.06</v>
      </c>
      <c r="K316" t="s">
        <v>13458</v>
      </c>
      <c r="L316">
        <v>500114</v>
      </c>
      <c r="M316" t="s">
        <v>3011</v>
      </c>
      <c r="N316" t="s">
        <v>13459</v>
      </c>
      <c r="O316" t="s">
        <v>3012</v>
      </c>
      <c r="P316"/>
      <c r="Q316">
        <f t="shared" si="4"/>
        <v>37.620000000000005</v>
      </c>
    </row>
    <row r="317" spans="1:17" ht="15">
      <c r="A317" s="114">
        <v>1019</v>
      </c>
      <c r="B317" t="s">
        <v>13460</v>
      </c>
      <c r="C317" s="114">
        <v>202412</v>
      </c>
      <c r="D317" s="114">
        <v>-0.16</v>
      </c>
      <c r="E317" s="114">
        <v>202409</v>
      </c>
      <c r="F317" s="114">
        <v>-0.24</v>
      </c>
      <c r="G317" s="114">
        <v>202406</v>
      </c>
      <c r="H317" s="114">
        <v>-0.13</v>
      </c>
      <c r="I317" s="114">
        <v>202403</v>
      </c>
      <c r="J317" s="114">
        <v>-0.17</v>
      </c>
      <c r="K317" t="s">
        <v>9777</v>
      </c>
      <c r="L317">
        <v>500179</v>
      </c>
      <c r="M317" t="s">
        <v>1155</v>
      </c>
      <c r="N317" t="s">
        <v>13461</v>
      </c>
      <c r="O317" t="s">
        <v>1156</v>
      </c>
      <c r="P317"/>
      <c r="Q317">
        <f t="shared" si="4"/>
        <v>-0.70000000000000007</v>
      </c>
    </row>
    <row r="318" spans="1:17" ht="15">
      <c r="A318" s="114">
        <v>1024</v>
      </c>
      <c r="B318" t="s">
        <v>13462</v>
      </c>
      <c r="C318" s="114">
        <v>202412</v>
      </c>
      <c r="D318" s="114">
        <v>4.34</v>
      </c>
      <c r="E318" s="114">
        <v>202409</v>
      </c>
      <c r="F318" s="114">
        <v>3.93</v>
      </c>
      <c r="G318" s="114">
        <v>202406</v>
      </c>
      <c r="H318" s="114">
        <v>3.21</v>
      </c>
      <c r="I318" s="114">
        <v>202403</v>
      </c>
      <c r="J318" s="114">
        <v>3.04</v>
      </c>
      <c r="K318" t="s">
        <v>13463</v>
      </c>
      <c r="L318">
        <v>515030</v>
      </c>
      <c r="M318" t="s">
        <v>232</v>
      </c>
      <c r="N318" t="s">
        <v>13464</v>
      </c>
      <c r="O318" t="s">
        <v>233</v>
      </c>
      <c r="P318"/>
      <c r="Q318">
        <f t="shared" si="4"/>
        <v>14.52</v>
      </c>
    </row>
    <row r="319" spans="1:17" ht="15">
      <c r="A319" s="114">
        <v>1026</v>
      </c>
      <c r="B319" t="s">
        <v>991</v>
      </c>
      <c r="C319" s="114">
        <v>202503</v>
      </c>
      <c r="D319" s="114">
        <v>15.72</v>
      </c>
      <c r="E319" s="114">
        <v>202412</v>
      </c>
      <c r="F319" s="114">
        <v>17.7</v>
      </c>
      <c r="G319" s="114">
        <v>202409</v>
      </c>
      <c r="H319" s="114">
        <v>16.28</v>
      </c>
      <c r="I319" s="114">
        <v>202406</v>
      </c>
      <c r="J319" s="114">
        <v>15.81</v>
      </c>
      <c r="K319" t="s">
        <v>13465</v>
      </c>
      <c r="L319">
        <v>500171</v>
      </c>
      <c r="M319" t="s">
        <v>991</v>
      </c>
      <c r="N319" t="s">
        <v>13466</v>
      </c>
      <c r="O319" t="s">
        <v>992</v>
      </c>
      <c r="P319"/>
      <c r="Q319">
        <f t="shared" si="4"/>
        <v>65.510000000000005</v>
      </c>
    </row>
    <row r="320" spans="1:17" ht="15">
      <c r="A320" s="114">
        <v>1041</v>
      </c>
      <c r="B320" t="s">
        <v>13467</v>
      </c>
      <c r="C320" s="114">
        <v>202412</v>
      </c>
      <c r="D320" s="114">
        <v>0.16</v>
      </c>
      <c r="E320" s="114">
        <v>202409</v>
      </c>
      <c r="F320" s="114">
        <v>0.14000000000000001</v>
      </c>
      <c r="G320" s="114">
        <v>202406</v>
      </c>
      <c r="H320" s="114">
        <v>0.14000000000000001</v>
      </c>
      <c r="I320" s="114">
        <v>202403</v>
      </c>
      <c r="J320" s="114">
        <v>0.15</v>
      </c>
      <c r="K320" t="s">
        <v>13468</v>
      </c>
      <c r="L320">
        <v>517119</v>
      </c>
      <c r="M320"/>
      <c r="N320" t="s">
        <v>13469</v>
      </c>
      <c r="O320" t="s">
        <v>4394</v>
      </c>
      <c r="P320"/>
      <c r="Q320">
        <f t="shared" si="4"/>
        <v>0.59000000000000008</v>
      </c>
    </row>
    <row r="321" spans="1:17" ht="15">
      <c r="A321" s="114">
        <v>1043</v>
      </c>
      <c r="B321" t="s">
        <v>13470</v>
      </c>
      <c r="C321" s="114">
        <v>202412</v>
      </c>
      <c r="D321" s="114">
        <v>-2.54</v>
      </c>
      <c r="E321" s="114">
        <v>202409</v>
      </c>
      <c r="F321" s="114">
        <v>0.27</v>
      </c>
      <c r="G321" s="114">
        <v>202406</v>
      </c>
      <c r="H321" s="114">
        <v>-0.75</v>
      </c>
      <c r="I321" s="114">
        <v>202403</v>
      </c>
      <c r="J321" s="114">
        <v>1.1599999999999999</v>
      </c>
      <c r="K321" t="s">
        <v>13471</v>
      </c>
      <c r="L321">
        <v>524046</v>
      </c>
      <c r="M321"/>
      <c r="N321" t="s">
        <v>13472</v>
      </c>
      <c r="O321" t="s">
        <v>4730</v>
      </c>
      <c r="P321"/>
      <c r="Q321">
        <f t="shared" si="4"/>
        <v>-1.86</v>
      </c>
    </row>
    <row r="322" spans="1:17" ht="15">
      <c r="A322" s="114">
        <v>1050</v>
      </c>
      <c r="B322" t="s">
        <v>13473</v>
      </c>
      <c r="C322" s="114">
        <v>202412</v>
      </c>
      <c r="D322" s="114">
        <v>-1.93</v>
      </c>
      <c r="E322" s="114">
        <v>202409</v>
      </c>
      <c r="F322" s="114">
        <v>-2.35</v>
      </c>
      <c r="G322" s="114">
        <v>202406</v>
      </c>
      <c r="H322" s="114">
        <v>-1.56</v>
      </c>
      <c r="I322" s="114">
        <v>202403</v>
      </c>
      <c r="J322" s="114">
        <v>0.41</v>
      </c>
      <c r="K322" t="s">
        <v>13474</v>
      </c>
      <c r="L322">
        <v>514087</v>
      </c>
      <c r="M322"/>
      <c r="N322" t="s">
        <v>13475</v>
      </c>
      <c r="O322" t="s">
        <v>4185</v>
      </c>
      <c r="P322"/>
      <c r="Q322">
        <f t="shared" si="4"/>
        <v>-5.43</v>
      </c>
    </row>
    <row r="323" spans="1:17" ht="15">
      <c r="A323" s="114">
        <v>1052</v>
      </c>
      <c r="B323" t="s">
        <v>13476</v>
      </c>
      <c r="C323" s="114">
        <v>202412</v>
      </c>
      <c r="D323" s="114">
        <v>-1.27</v>
      </c>
      <c r="E323" s="114">
        <v>202409</v>
      </c>
      <c r="F323" s="114">
        <v>-1.92</v>
      </c>
      <c r="G323" s="114">
        <v>202406</v>
      </c>
      <c r="H323" s="114">
        <v>1.1499999999999999</v>
      </c>
      <c r="I323" s="114">
        <v>202403</v>
      </c>
      <c r="J323" s="114">
        <v>0.13</v>
      </c>
      <c r="K323" t="s">
        <v>13477</v>
      </c>
      <c r="L323">
        <v>509055</v>
      </c>
      <c r="M323" t="s">
        <v>3195</v>
      </c>
      <c r="N323" t="s">
        <v>13478</v>
      </c>
      <c r="O323" t="s">
        <v>3196</v>
      </c>
      <c r="P323"/>
      <c r="Q323">
        <f t="shared" ref="Q323:Q386" si="5">D323+F323+H323+J323</f>
        <v>-1.9100000000000001</v>
      </c>
    </row>
    <row r="324" spans="1:17" ht="15">
      <c r="A324" s="114">
        <v>1054</v>
      </c>
      <c r="B324" t="s">
        <v>13479</v>
      </c>
      <c r="C324" s="114">
        <v>202309</v>
      </c>
      <c r="D324" s="114">
        <v>1.1100000000000001</v>
      </c>
      <c r="E324" s="114">
        <v>202306</v>
      </c>
      <c r="F324" s="114">
        <v>0.7</v>
      </c>
      <c r="G324" s="114">
        <v>202303</v>
      </c>
      <c r="H324" s="114">
        <v>1.03</v>
      </c>
      <c r="I324" s="114">
        <v>202212</v>
      </c>
      <c r="J324" s="114">
        <v>0.59</v>
      </c>
      <c r="K324" t="s">
        <v>13480</v>
      </c>
      <c r="L324">
        <v>520057</v>
      </c>
      <c r="M324" t="s">
        <v>1523</v>
      </c>
      <c r="N324" t="s">
        <v>13481</v>
      </c>
      <c r="O324" t="s">
        <v>1524</v>
      </c>
      <c r="P324"/>
      <c r="Q324">
        <f t="shared" si="5"/>
        <v>3.4299999999999997</v>
      </c>
    </row>
    <row r="325" spans="1:17" ht="15">
      <c r="A325" s="114">
        <v>1056</v>
      </c>
      <c r="B325" t="s">
        <v>13482</v>
      </c>
      <c r="C325" s="114">
        <v>202412</v>
      </c>
      <c r="D325" s="114">
        <v>18.399999999999999</v>
      </c>
      <c r="E325" s="114">
        <v>202409</v>
      </c>
      <c r="F325" s="114">
        <v>27.97</v>
      </c>
      <c r="G325" s="114">
        <v>202406</v>
      </c>
      <c r="H325" s="114">
        <v>17.05</v>
      </c>
      <c r="I325" s="114">
        <v>202403</v>
      </c>
      <c r="J325" s="114">
        <v>2.68</v>
      </c>
      <c r="K325" t="s">
        <v>13483</v>
      </c>
      <c r="L325">
        <v>524051</v>
      </c>
      <c r="M325" t="s">
        <v>2286</v>
      </c>
      <c r="N325" t="s">
        <v>13484</v>
      </c>
      <c r="O325" t="s">
        <v>2287</v>
      </c>
      <c r="P325"/>
      <c r="Q325">
        <f t="shared" si="5"/>
        <v>66.100000000000009</v>
      </c>
    </row>
    <row r="326" spans="1:17" ht="15">
      <c r="A326" s="114">
        <v>1058</v>
      </c>
      <c r="B326" t="s">
        <v>13485</v>
      </c>
      <c r="C326" s="114">
        <v>202412</v>
      </c>
      <c r="D326" s="114">
        <v>2.64</v>
      </c>
      <c r="E326" s="114">
        <v>202409</v>
      </c>
      <c r="F326" s="114">
        <v>0.32</v>
      </c>
      <c r="G326" s="114">
        <v>202406</v>
      </c>
      <c r="H326" s="114">
        <v>-1.71</v>
      </c>
      <c r="I326" s="114">
        <v>202403</v>
      </c>
      <c r="J326" s="114">
        <v>-2.83</v>
      </c>
      <c r="K326" t="s">
        <v>13486</v>
      </c>
      <c r="L326">
        <v>500136</v>
      </c>
      <c r="M326" t="s">
        <v>870</v>
      </c>
      <c r="N326" t="s">
        <v>13487</v>
      </c>
      <c r="O326" t="s">
        <v>871</v>
      </c>
      <c r="P326"/>
      <c r="Q326">
        <f t="shared" si="5"/>
        <v>-1.58</v>
      </c>
    </row>
    <row r="327" spans="1:17" ht="15">
      <c r="A327" s="114">
        <v>1059</v>
      </c>
      <c r="B327" t="s">
        <v>13488</v>
      </c>
      <c r="C327" s="114">
        <v>202412</v>
      </c>
      <c r="D327" s="114">
        <v>2.44</v>
      </c>
      <c r="E327" s="114">
        <v>202409</v>
      </c>
      <c r="F327" s="114">
        <v>2</v>
      </c>
      <c r="G327" s="114">
        <v>202406</v>
      </c>
      <c r="H327" s="114">
        <v>2.38</v>
      </c>
      <c r="I327" s="114">
        <v>202403</v>
      </c>
      <c r="J327" s="114">
        <v>2.0099999999999998</v>
      </c>
      <c r="K327" t="s">
        <v>13489</v>
      </c>
      <c r="L327">
        <v>519126</v>
      </c>
      <c r="M327" t="s">
        <v>1232</v>
      </c>
      <c r="N327" t="s">
        <v>13490</v>
      </c>
      <c r="O327" t="s">
        <v>1233</v>
      </c>
      <c r="P327"/>
      <c r="Q327">
        <f t="shared" si="5"/>
        <v>8.8299999999999983</v>
      </c>
    </row>
    <row r="328" spans="1:17" ht="15">
      <c r="A328" s="114">
        <v>1065</v>
      </c>
      <c r="B328" t="s">
        <v>13491</v>
      </c>
      <c r="C328" s="114">
        <v>202412</v>
      </c>
      <c r="D328" s="114">
        <v>2.78</v>
      </c>
      <c r="E328" s="114">
        <v>202409</v>
      </c>
      <c r="F328" s="114">
        <v>2.2599999999999998</v>
      </c>
      <c r="G328" s="114">
        <v>202406</v>
      </c>
      <c r="H328" s="114">
        <v>1.55</v>
      </c>
      <c r="I328" s="114">
        <v>202403</v>
      </c>
      <c r="J328" s="114">
        <v>2.38</v>
      </c>
      <c r="K328" t="s">
        <v>13492</v>
      </c>
      <c r="L328">
        <v>500404</v>
      </c>
      <c r="M328" t="s">
        <v>2846</v>
      </c>
      <c r="N328" t="s">
        <v>13493</v>
      </c>
      <c r="O328" t="s">
        <v>2847</v>
      </c>
      <c r="P328"/>
      <c r="Q328">
        <f t="shared" si="5"/>
        <v>8.9699999999999989</v>
      </c>
    </row>
    <row r="329" spans="1:17" ht="15">
      <c r="A329" s="114">
        <v>1066</v>
      </c>
      <c r="B329" t="s">
        <v>13494</v>
      </c>
      <c r="C329" s="114">
        <v>202412</v>
      </c>
      <c r="D329" s="114">
        <v>0.28000000000000003</v>
      </c>
      <c r="E329" s="114">
        <v>202409</v>
      </c>
      <c r="F329" s="114">
        <v>0.48</v>
      </c>
      <c r="G329" s="114">
        <v>202406</v>
      </c>
      <c r="H329" s="114">
        <v>0.33</v>
      </c>
      <c r="I329" s="114">
        <v>202403</v>
      </c>
      <c r="J329" s="114">
        <v>0.16</v>
      </c>
      <c r="K329" t="s">
        <v>13495</v>
      </c>
      <c r="L329">
        <v>515037</v>
      </c>
      <c r="M329" t="s">
        <v>1977</v>
      </c>
      <c r="N329" t="s">
        <v>13496</v>
      </c>
      <c r="O329" t="s">
        <v>1978</v>
      </c>
      <c r="P329"/>
      <c r="Q329">
        <f t="shared" si="5"/>
        <v>1.25</v>
      </c>
    </row>
    <row r="330" spans="1:17" ht="15">
      <c r="A330" s="114">
        <v>1071</v>
      </c>
      <c r="B330" t="s">
        <v>13497</v>
      </c>
      <c r="C330" s="114">
        <v>202412</v>
      </c>
      <c r="D330" s="114">
        <v>23.09</v>
      </c>
      <c r="E330" s="114">
        <v>202409</v>
      </c>
      <c r="F330" s="114">
        <v>49.94</v>
      </c>
      <c r="G330" s="114">
        <v>202406</v>
      </c>
      <c r="H330" s="114">
        <v>28.73</v>
      </c>
      <c r="I330" s="114">
        <v>202403</v>
      </c>
      <c r="J330" s="114">
        <v>61.81</v>
      </c>
      <c r="K330" t="s">
        <v>9715</v>
      </c>
      <c r="L330">
        <v>500243</v>
      </c>
      <c r="M330" t="s">
        <v>1619</v>
      </c>
      <c r="N330" t="s">
        <v>13498</v>
      </c>
      <c r="O330" t="s">
        <v>1620</v>
      </c>
      <c r="P330"/>
      <c r="Q330">
        <f t="shared" si="5"/>
        <v>163.57</v>
      </c>
    </row>
    <row r="331" spans="1:17" ht="15">
      <c r="A331" s="114">
        <v>1075</v>
      </c>
      <c r="B331" t="s">
        <v>13499</v>
      </c>
      <c r="C331" s="114">
        <v>202412</v>
      </c>
      <c r="D331" s="114">
        <v>-0.22</v>
      </c>
      <c r="E331" s="114">
        <v>202409</v>
      </c>
      <c r="F331" s="114">
        <v>1.86</v>
      </c>
      <c r="G331" s="114">
        <v>202406</v>
      </c>
      <c r="H331" s="114">
        <v>1.17</v>
      </c>
      <c r="I331" s="114">
        <v>202403</v>
      </c>
      <c r="J331" s="114">
        <v>2.72</v>
      </c>
      <c r="K331" t="s">
        <v>13500</v>
      </c>
      <c r="L331">
        <v>520059</v>
      </c>
      <c r="M331" t="s">
        <v>1974</v>
      </c>
      <c r="N331" t="s">
        <v>13501</v>
      </c>
      <c r="O331" t="s">
        <v>1975</v>
      </c>
      <c r="P331"/>
      <c r="Q331">
        <f t="shared" si="5"/>
        <v>5.53</v>
      </c>
    </row>
    <row r="332" spans="1:17" ht="15">
      <c r="A332" s="114">
        <v>1076</v>
      </c>
      <c r="B332" t="s">
        <v>13502</v>
      </c>
      <c r="C332" s="114">
        <v>202412</v>
      </c>
      <c r="D332" s="114">
        <v>3.04</v>
      </c>
      <c r="E332" s="114">
        <v>202409</v>
      </c>
      <c r="F332" s="114">
        <v>3.59</v>
      </c>
      <c r="G332" s="114">
        <v>202406</v>
      </c>
      <c r="H332" s="114">
        <v>3.42</v>
      </c>
      <c r="I332" s="114">
        <v>202403</v>
      </c>
      <c r="J332" s="114">
        <v>3.49</v>
      </c>
      <c r="K332" t="s">
        <v>13503</v>
      </c>
      <c r="L332">
        <v>517146</v>
      </c>
      <c r="M332" t="s">
        <v>3123</v>
      </c>
      <c r="N332" t="s">
        <v>13504</v>
      </c>
      <c r="O332" t="s">
        <v>3124</v>
      </c>
      <c r="P332"/>
      <c r="Q332">
        <f t="shared" si="5"/>
        <v>13.540000000000001</v>
      </c>
    </row>
    <row r="333" spans="1:17" ht="15">
      <c r="A333" s="114">
        <v>1079</v>
      </c>
      <c r="B333" t="s">
        <v>13505</v>
      </c>
      <c r="C333" s="114">
        <v>202412</v>
      </c>
      <c r="D333" s="114">
        <v>3.33</v>
      </c>
      <c r="E333" s="114">
        <v>202409</v>
      </c>
      <c r="F333" s="114">
        <v>3.04</v>
      </c>
      <c r="G333" s="114">
        <v>202406</v>
      </c>
      <c r="H333" s="114">
        <v>2.21</v>
      </c>
      <c r="I333" s="114">
        <v>202403</v>
      </c>
      <c r="J333" s="114">
        <v>2.97</v>
      </c>
      <c r="K333" t="s">
        <v>13506</v>
      </c>
      <c r="L333">
        <v>500463</v>
      </c>
      <c r="M333" t="s">
        <v>387</v>
      </c>
      <c r="N333" t="s">
        <v>13507</v>
      </c>
      <c r="O333" t="s">
        <v>388</v>
      </c>
      <c r="P333"/>
      <c r="Q333">
        <f t="shared" si="5"/>
        <v>11.55</v>
      </c>
    </row>
    <row r="334" spans="1:17" ht="15">
      <c r="A334" s="114">
        <v>1088</v>
      </c>
      <c r="B334" t="s">
        <v>13508</v>
      </c>
      <c r="C334" s="114">
        <v>202412</v>
      </c>
      <c r="D334" s="114">
        <v>2.5499999999999998</v>
      </c>
      <c r="E334" s="114">
        <v>202409</v>
      </c>
      <c r="F334" s="114">
        <v>2.29</v>
      </c>
      <c r="G334" s="114">
        <v>202406</v>
      </c>
      <c r="H334" s="114">
        <v>2.2799999999999998</v>
      </c>
      <c r="I334" s="114">
        <v>202403</v>
      </c>
      <c r="J334" s="114">
        <v>2.0299999999999998</v>
      </c>
      <c r="K334" t="s">
        <v>13509</v>
      </c>
      <c r="L334">
        <v>500153</v>
      </c>
      <c r="M334" t="s">
        <v>956</v>
      </c>
      <c r="N334" t="s">
        <v>13510</v>
      </c>
      <c r="O334" t="s">
        <v>957</v>
      </c>
      <c r="P334"/>
      <c r="Q334">
        <f t="shared" si="5"/>
        <v>9.1499999999999986</v>
      </c>
    </row>
    <row r="335" spans="1:17" ht="15">
      <c r="A335" s="114">
        <v>1092</v>
      </c>
      <c r="B335" t="s">
        <v>13511</v>
      </c>
      <c r="C335" s="114">
        <v>202412</v>
      </c>
      <c r="D335" s="114">
        <v>-2.1800000000000002</v>
      </c>
      <c r="E335" s="114">
        <v>202409</v>
      </c>
      <c r="F335" s="114">
        <v>-0.72</v>
      </c>
      <c r="G335" s="114">
        <v>202406</v>
      </c>
      <c r="H335" s="114">
        <v>-0.56000000000000005</v>
      </c>
      <c r="I335" s="114">
        <v>202403</v>
      </c>
      <c r="J335" s="114">
        <v>-15.97</v>
      </c>
      <c r="K335" t="s">
        <v>13512</v>
      </c>
      <c r="L335">
        <v>506105</v>
      </c>
      <c r="M335"/>
      <c r="N335" t="s">
        <v>13513</v>
      </c>
      <c r="O335" t="s">
        <v>4407</v>
      </c>
      <c r="P335"/>
      <c r="Q335">
        <f t="shared" si="5"/>
        <v>-19.43</v>
      </c>
    </row>
    <row r="336" spans="1:17" ht="15">
      <c r="A336" s="114">
        <v>1093</v>
      </c>
      <c r="B336" t="s">
        <v>13514</v>
      </c>
      <c r="C336" s="114">
        <v>202412</v>
      </c>
      <c r="D336" s="114">
        <v>-47.39</v>
      </c>
      <c r="E336" s="114">
        <v>202409</v>
      </c>
      <c r="F336" s="114">
        <v>-19.760000000000002</v>
      </c>
      <c r="G336" s="114">
        <v>202406</v>
      </c>
      <c r="H336" s="114">
        <v>-40.72</v>
      </c>
      <c r="I336" s="114">
        <v>202403</v>
      </c>
      <c r="J336" s="114">
        <v>-58.28</v>
      </c>
      <c r="K336" t="s">
        <v>13515</v>
      </c>
      <c r="L336">
        <v>523204</v>
      </c>
      <c r="M336" t="s">
        <v>38</v>
      </c>
      <c r="N336" t="s">
        <v>13516</v>
      </c>
      <c r="O336" t="s">
        <v>39</v>
      </c>
      <c r="P336"/>
      <c r="Q336">
        <f t="shared" si="5"/>
        <v>-166.15</v>
      </c>
    </row>
    <row r="337" spans="1:17" ht="15">
      <c r="A337" s="114">
        <v>1102</v>
      </c>
      <c r="B337" t="s">
        <v>13517</v>
      </c>
      <c r="C337" s="114">
        <v>202412</v>
      </c>
      <c r="D337" s="114">
        <v>3.66</v>
      </c>
      <c r="E337" s="114">
        <v>202409</v>
      </c>
      <c r="F337" s="114">
        <v>5.09</v>
      </c>
      <c r="G337" s="114">
        <v>202406</v>
      </c>
      <c r="H337" s="114">
        <v>7.58</v>
      </c>
      <c r="I337" s="114">
        <v>202403</v>
      </c>
      <c r="J337" s="114">
        <v>9.49</v>
      </c>
      <c r="K337" t="s">
        <v>13518</v>
      </c>
      <c r="L337">
        <v>522073</v>
      </c>
      <c r="M337" t="s">
        <v>1220</v>
      </c>
      <c r="N337" t="s">
        <v>13519</v>
      </c>
      <c r="O337" t="s">
        <v>1221</v>
      </c>
      <c r="P337"/>
      <c r="Q337">
        <f t="shared" si="5"/>
        <v>25.82</v>
      </c>
    </row>
    <row r="338" spans="1:17" ht="15">
      <c r="A338" s="114">
        <v>1105</v>
      </c>
      <c r="B338" t="s">
        <v>13520</v>
      </c>
      <c r="C338" s="114">
        <v>202412</v>
      </c>
      <c r="D338" s="114">
        <v>18.350000000000001</v>
      </c>
      <c r="E338" s="114">
        <v>202409</v>
      </c>
      <c r="F338" s="114">
        <v>16.059999999999999</v>
      </c>
      <c r="G338" s="114">
        <v>202406</v>
      </c>
      <c r="H338" s="114">
        <v>19.5</v>
      </c>
      <c r="I338" s="114">
        <v>202403</v>
      </c>
      <c r="J338" s="114">
        <v>13.63</v>
      </c>
      <c r="K338" t="s">
        <v>9732</v>
      </c>
      <c r="L338">
        <v>500201</v>
      </c>
      <c r="M338" t="s">
        <v>1326</v>
      </c>
      <c r="N338" t="s">
        <v>13521</v>
      </c>
      <c r="O338" t="s">
        <v>1327</v>
      </c>
      <c r="P338"/>
      <c r="Q338">
        <f t="shared" si="5"/>
        <v>67.539999999999992</v>
      </c>
    </row>
    <row r="339" spans="1:17" ht="15">
      <c r="A339" s="114">
        <v>1106</v>
      </c>
      <c r="B339" t="s">
        <v>13522</v>
      </c>
      <c r="C339" s="114">
        <v>201612</v>
      </c>
      <c r="D339" s="114">
        <v>2.1</v>
      </c>
      <c r="E339" s="114">
        <v>201609</v>
      </c>
      <c r="F339" s="114">
        <v>2.31</v>
      </c>
      <c r="G339" s="114">
        <v>201606</v>
      </c>
      <c r="H339" s="114">
        <v>2.5099999999999998</v>
      </c>
      <c r="I339" s="114">
        <v>201603</v>
      </c>
      <c r="J339" s="114">
        <v>4.71</v>
      </c>
      <c r="K339" t="s">
        <v>13523</v>
      </c>
      <c r="L339">
        <v>509820</v>
      </c>
      <c r="M339" t="s">
        <v>1256</v>
      </c>
      <c r="N339" t="s">
        <v>13524</v>
      </c>
      <c r="O339" t="s">
        <v>1257</v>
      </c>
      <c r="P339"/>
      <c r="Q339">
        <f t="shared" si="5"/>
        <v>11.629999999999999</v>
      </c>
    </row>
    <row r="340" spans="1:17" ht="15">
      <c r="A340" s="114">
        <v>1113</v>
      </c>
      <c r="B340" t="s">
        <v>13525</v>
      </c>
      <c r="C340" s="114">
        <v>201503</v>
      </c>
      <c r="D340" s="114">
        <v>-0.2</v>
      </c>
      <c r="E340" s="114">
        <v>201412</v>
      </c>
      <c r="F340" s="114">
        <v>0.01</v>
      </c>
      <c r="G340" s="114">
        <v>201403</v>
      </c>
      <c r="H340" s="114">
        <v>0.14000000000000001</v>
      </c>
      <c r="I340" s="114">
        <v>201312</v>
      </c>
      <c r="J340" s="114">
        <v>0.01</v>
      </c>
      <c r="K340" t="s">
        <v>13526</v>
      </c>
      <c r="L340">
        <v>517166</v>
      </c>
      <c r="M340" t="s">
        <v>13527</v>
      </c>
      <c r="N340" t="s">
        <v>13528</v>
      </c>
      <c r="O340" t="s">
        <v>3764</v>
      </c>
      <c r="P340"/>
      <c r="Q340">
        <f t="shared" si="5"/>
        <v>-3.9999999999999987E-2</v>
      </c>
    </row>
    <row r="341" spans="1:17" ht="15">
      <c r="A341" s="114">
        <v>1119</v>
      </c>
      <c r="B341" t="s">
        <v>13529</v>
      </c>
      <c r="C341" s="114">
        <v>202412</v>
      </c>
      <c r="D341" s="114">
        <v>2.25</v>
      </c>
      <c r="E341" s="114">
        <v>202409</v>
      </c>
      <c r="F341" s="114">
        <v>1.96</v>
      </c>
      <c r="G341" s="114">
        <v>202406</v>
      </c>
      <c r="H341" s="114">
        <v>1.96</v>
      </c>
      <c r="I341" s="114">
        <v>202403</v>
      </c>
      <c r="J341" s="114">
        <v>2.12</v>
      </c>
      <c r="K341" t="s">
        <v>13530</v>
      </c>
      <c r="L341">
        <v>513228</v>
      </c>
      <c r="M341" t="s">
        <v>2224</v>
      </c>
      <c r="N341" t="s">
        <v>13531</v>
      </c>
      <c r="O341" t="s">
        <v>2225</v>
      </c>
      <c r="P341"/>
      <c r="Q341">
        <f t="shared" si="5"/>
        <v>8.2899999999999991</v>
      </c>
    </row>
    <row r="342" spans="1:17" ht="15">
      <c r="A342" s="114">
        <v>1121</v>
      </c>
      <c r="B342" t="s">
        <v>13532</v>
      </c>
      <c r="C342" s="114">
        <v>202412</v>
      </c>
      <c r="D342" s="114">
        <v>5.05</v>
      </c>
      <c r="E342" s="114">
        <v>202409</v>
      </c>
      <c r="F342" s="114">
        <v>5.58</v>
      </c>
      <c r="G342" s="114">
        <v>202406</v>
      </c>
      <c r="H342" s="114">
        <v>5.36</v>
      </c>
      <c r="I342" s="114">
        <v>202403</v>
      </c>
      <c r="J342" s="114">
        <v>4.66</v>
      </c>
      <c r="K342" t="s">
        <v>13533</v>
      </c>
      <c r="L342">
        <v>517168</v>
      </c>
      <c r="M342" t="s">
        <v>2822</v>
      </c>
      <c r="N342" t="s">
        <v>13534</v>
      </c>
      <c r="O342" t="s">
        <v>2823</v>
      </c>
      <c r="P342"/>
      <c r="Q342">
        <f t="shared" si="5"/>
        <v>20.65</v>
      </c>
    </row>
    <row r="343" spans="1:17" ht="15">
      <c r="A343" s="114">
        <v>1127</v>
      </c>
      <c r="B343" t="s">
        <v>13535</v>
      </c>
      <c r="C343" s="114">
        <v>202412</v>
      </c>
      <c r="D343" s="114">
        <v>0.01</v>
      </c>
      <c r="E343" s="114">
        <v>202409</v>
      </c>
      <c r="F343" s="114">
        <v>-0.14000000000000001</v>
      </c>
      <c r="G343" s="114">
        <v>202406</v>
      </c>
      <c r="H343" s="114">
        <v>0.2</v>
      </c>
      <c r="I343" s="114">
        <v>202403</v>
      </c>
      <c r="J343" s="114">
        <v>-0.14000000000000001</v>
      </c>
      <c r="K343" t="s">
        <v>13536</v>
      </c>
      <c r="L343">
        <v>500219</v>
      </c>
      <c r="M343" t="s">
        <v>1486</v>
      </c>
      <c r="N343" t="s">
        <v>13537</v>
      </c>
      <c r="O343" t="s">
        <v>1487</v>
      </c>
      <c r="P343"/>
      <c r="Q343">
        <f t="shared" si="5"/>
        <v>-7.0000000000000007E-2</v>
      </c>
    </row>
    <row r="344" spans="1:17" ht="15">
      <c r="A344" s="114">
        <v>1128</v>
      </c>
      <c r="B344" t="s">
        <v>13538</v>
      </c>
      <c r="C344" s="114">
        <v>202412</v>
      </c>
      <c r="D344" s="114">
        <v>0.42</v>
      </c>
      <c r="E344" s="114">
        <v>202409</v>
      </c>
      <c r="F344" s="114">
        <v>-3.22</v>
      </c>
      <c r="G344" s="114">
        <v>202406</v>
      </c>
      <c r="H344" s="114">
        <v>-2.41</v>
      </c>
      <c r="I344" s="114">
        <v>202403</v>
      </c>
      <c r="J344" s="114">
        <v>-1.87</v>
      </c>
      <c r="K344" t="s">
        <v>13539</v>
      </c>
      <c r="L344">
        <v>500173</v>
      </c>
      <c r="M344" t="s">
        <v>989</v>
      </c>
      <c r="N344" t="s">
        <v>13540</v>
      </c>
      <c r="O344" t="s">
        <v>990</v>
      </c>
      <c r="P344"/>
      <c r="Q344">
        <f t="shared" si="5"/>
        <v>-7.080000000000001</v>
      </c>
    </row>
    <row r="345" spans="1:17" ht="15">
      <c r="A345" s="114">
        <v>1129</v>
      </c>
      <c r="B345" t="s">
        <v>13541</v>
      </c>
      <c r="C345" s="114">
        <v>202503</v>
      </c>
      <c r="D345" s="114">
        <v>2.67</v>
      </c>
      <c r="E345" s="114">
        <v>202412</v>
      </c>
      <c r="F345" s="114">
        <v>4.88</v>
      </c>
      <c r="G345" s="114">
        <v>202409</v>
      </c>
      <c r="H345" s="114">
        <v>5.29</v>
      </c>
      <c r="I345" s="114">
        <v>202406</v>
      </c>
      <c r="J345" s="114">
        <v>5.64</v>
      </c>
      <c r="K345" t="s">
        <v>9677</v>
      </c>
      <c r="L345">
        <v>500233</v>
      </c>
      <c r="M345" t="s">
        <v>1546</v>
      </c>
      <c r="N345" t="s">
        <v>13542</v>
      </c>
      <c r="O345" t="s">
        <v>1547</v>
      </c>
      <c r="P345"/>
      <c r="Q345">
        <f t="shared" si="5"/>
        <v>18.48</v>
      </c>
    </row>
    <row r="346" spans="1:17" ht="15">
      <c r="A346" s="114">
        <v>1137</v>
      </c>
      <c r="B346" t="s">
        <v>13543</v>
      </c>
      <c r="C346" s="114">
        <v>202309</v>
      </c>
      <c r="D346" s="114">
        <v>0.15</v>
      </c>
      <c r="E346" s="114">
        <v>202306</v>
      </c>
      <c r="F346" s="114">
        <v>0.09</v>
      </c>
      <c r="G346" s="114">
        <v>202303</v>
      </c>
      <c r="H346" s="114">
        <v>0.02</v>
      </c>
      <c r="I346" s="114">
        <v>202212</v>
      </c>
      <c r="J346" s="114">
        <v>0.14000000000000001</v>
      </c>
      <c r="K346" t="s">
        <v>13544</v>
      </c>
      <c r="L346">
        <v>505693</v>
      </c>
      <c r="M346"/>
      <c r="N346" t="s">
        <v>13545</v>
      </c>
      <c r="O346" t="s">
        <v>3954</v>
      </c>
      <c r="P346"/>
      <c r="Q346">
        <f t="shared" si="5"/>
        <v>0.4</v>
      </c>
    </row>
    <row r="347" spans="1:17" ht="15">
      <c r="A347" s="114">
        <v>1140</v>
      </c>
      <c r="B347" t="s">
        <v>13546</v>
      </c>
      <c r="C347" s="114">
        <v>202412</v>
      </c>
      <c r="D347" s="114">
        <v>5.6</v>
      </c>
      <c r="E347" s="114">
        <v>202409</v>
      </c>
      <c r="F347" s="114">
        <v>5.55</v>
      </c>
      <c r="G347" s="114">
        <v>202406</v>
      </c>
      <c r="H347" s="114">
        <v>5.64</v>
      </c>
      <c r="I347" s="114">
        <v>202403</v>
      </c>
      <c r="J347" s="114">
        <v>2.68</v>
      </c>
      <c r="K347" t="s">
        <v>9691</v>
      </c>
      <c r="L347">
        <v>504614</v>
      </c>
      <c r="M347" t="s">
        <v>2561</v>
      </c>
      <c r="N347" t="s">
        <v>13547</v>
      </c>
      <c r="O347" t="s">
        <v>2562</v>
      </c>
      <c r="P347"/>
      <c r="Q347">
        <f t="shared" si="5"/>
        <v>19.47</v>
      </c>
    </row>
    <row r="348" spans="1:17" ht="15">
      <c r="A348" s="114">
        <v>1142</v>
      </c>
      <c r="B348" t="s">
        <v>13548</v>
      </c>
      <c r="C348" s="114">
        <v>202503</v>
      </c>
      <c r="D348" s="114">
        <v>-0.1</v>
      </c>
      <c r="E348" s="114">
        <v>202412</v>
      </c>
      <c r="F348" s="114">
        <v>-0.13</v>
      </c>
      <c r="G348" s="114">
        <v>202409</v>
      </c>
      <c r="H348" s="114">
        <v>-0.1</v>
      </c>
      <c r="I348" s="114">
        <v>202406</v>
      </c>
      <c r="J348" s="114">
        <v>-0.1</v>
      </c>
      <c r="K348" t="s">
        <v>13548</v>
      </c>
      <c r="L348">
        <v>523222</v>
      </c>
      <c r="M348"/>
      <c r="N348" t="s">
        <v>13549</v>
      </c>
      <c r="O348" t="s">
        <v>4728</v>
      </c>
      <c r="P348"/>
      <c r="Q348">
        <f t="shared" si="5"/>
        <v>-0.43000000000000005</v>
      </c>
    </row>
    <row r="349" spans="1:17" ht="15">
      <c r="A349" s="114">
        <v>1149</v>
      </c>
      <c r="B349" t="s">
        <v>13550</v>
      </c>
      <c r="C349" s="114">
        <v>202412</v>
      </c>
      <c r="D349" s="114">
        <v>1.1000000000000001</v>
      </c>
      <c r="E349" s="114">
        <v>202409</v>
      </c>
      <c r="F349" s="114">
        <v>1</v>
      </c>
      <c r="G349" s="114">
        <v>202406</v>
      </c>
      <c r="H349" s="114">
        <v>1.1599999999999999</v>
      </c>
      <c r="I349" s="114">
        <v>202403</v>
      </c>
      <c r="J349" s="114">
        <v>1.38</v>
      </c>
      <c r="K349" t="s">
        <v>13551</v>
      </c>
      <c r="L349">
        <v>520051</v>
      </c>
      <c r="M349" t="s">
        <v>1455</v>
      </c>
      <c r="N349" t="s">
        <v>13552</v>
      </c>
      <c r="O349" t="s">
        <v>1456</v>
      </c>
      <c r="P349"/>
      <c r="Q349">
        <f t="shared" si="5"/>
        <v>4.6399999999999997</v>
      </c>
    </row>
    <row r="350" spans="1:17" ht="15">
      <c r="A350" s="114">
        <v>1150</v>
      </c>
      <c r="B350" t="s">
        <v>13553</v>
      </c>
      <c r="C350" s="114">
        <v>202412</v>
      </c>
      <c r="D350" s="114">
        <v>0.36</v>
      </c>
      <c r="E350" s="114">
        <v>202409</v>
      </c>
      <c r="F350" s="114">
        <v>0.28000000000000003</v>
      </c>
      <c r="G350" s="114">
        <v>202406</v>
      </c>
      <c r="H350" s="114">
        <v>0.5</v>
      </c>
      <c r="I350" s="114">
        <v>202403</v>
      </c>
      <c r="J350" s="114">
        <v>1.04</v>
      </c>
      <c r="K350" t="s">
        <v>13554</v>
      </c>
      <c r="L350">
        <v>520066</v>
      </c>
      <c r="M350" t="s">
        <v>1460</v>
      </c>
      <c r="N350" t="s">
        <v>13555</v>
      </c>
      <c r="O350" t="s">
        <v>1461</v>
      </c>
      <c r="P350"/>
      <c r="Q350">
        <f t="shared" si="5"/>
        <v>2.1800000000000002</v>
      </c>
    </row>
    <row r="351" spans="1:17" ht="15">
      <c r="A351" s="114">
        <v>1181</v>
      </c>
      <c r="B351" t="s">
        <v>13556</v>
      </c>
      <c r="C351" s="114">
        <v>202503</v>
      </c>
      <c r="D351" s="114">
        <v>3.73</v>
      </c>
      <c r="E351" s="114">
        <v>202412</v>
      </c>
      <c r="F351" s="114">
        <v>3.37</v>
      </c>
      <c r="G351" s="114">
        <v>202409</v>
      </c>
      <c r="H351" s="114">
        <v>2.92</v>
      </c>
      <c r="I351" s="114">
        <v>202406</v>
      </c>
      <c r="J351" s="114">
        <v>2.48</v>
      </c>
      <c r="K351" t="s">
        <v>13557</v>
      </c>
      <c r="L351">
        <v>523606</v>
      </c>
      <c r="M351"/>
      <c r="N351" t="s">
        <v>13558</v>
      </c>
      <c r="O351" t="s">
        <v>21703</v>
      </c>
      <c r="P351"/>
      <c r="Q351">
        <f t="shared" si="5"/>
        <v>12.5</v>
      </c>
    </row>
    <row r="352" spans="1:17" ht="15">
      <c r="A352" s="114">
        <v>1186</v>
      </c>
      <c r="B352" t="s">
        <v>13559</v>
      </c>
      <c r="C352" s="114">
        <v>202412</v>
      </c>
      <c r="D352" s="114">
        <v>1.07</v>
      </c>
      <c r="E352" s="114">
        <v>202409</v>
      </c>
      <c r="F352" s="114">
        <v>-0.75</v>
      </c>
      <c r="G352" s="114">
        <v>202406</v>
      </c>
      <c r="H352" s="114">
        <v>0.18</v>
      </c>
      <c r="I352" s="114">
        <v>202403</v>
      </c>
      <c r="J352" s="114">
        <v>4.43</v>
      </c>
      <c r="K352" t="s">
        <v>9781</v>
      </c>
      <c r="L352">
        <v>519136</v>
      </c>
      <c r="M352" t="s">
        <v>1990</v>
      </c>
      <c r="N352" t="s">
        <v>13560</v>
      </c>
      <c r="O352" t="s">
        <v>1991</v>
      </c>
      <c r="P352"/>
      <c r="Q352">
        <f t="shared" si="5"/>
        <v>4.93</v>
      </c>
    </row>
    <row r="353" spans="1:17" ht="15">
      <c r="A353" s="114">
        <v>1189</v>
      </c>
      <c r="B353" t="s">
        <v>1182</v>
      </c>
      <c r="C353" s="114">
        <v>202412</v>
      </c>
      <c r="D353" s="114">
        <v>0.51</v>
      </c>
      <c r="E353" s="114">
        <v>202409</v>
      </c>
      <c r="F353" s="114">
        <v>0.51</v>
      </c>
      <c r="G353" s="114">
        <v>202406</v>
      </c>
      <c r="H353" s="114">
        <v>0.77</v>
      </c>
      <c r="I353" s="114">
        <v>202403</v>
      </c>
      <c r="J353" s="114">
        <v>0.76</v>
      </c>
      <c r="K353" t="s">
        <v>13561</v>
      </c>
      <c r="L353">
        <v>500183</v>
      </c>
      <c r="M353" t="s">
        <v>1182</v>
      </c>
      <c r="N353" t="s">
        <v>13562</v>
      </c>
      <c r="O353" t="s">
        <v>1183</v>
      </c>
      <c r="P353"/>
      <c r="Q353">
        <f t="shared" si="5"/>
        <v>2.5499999999999998</v>
      </c>
    </row>
    <row r="354" spans="1:17" ht="15">
      <c r="A354" s="114">
        <v>1194</v>
      </c>
      <c r="B354" t="s">
        <v>13563</v>
      </c>
      <c r="C354" s="114">
        <v>202503</v>
      </c>
      <c r="D354" s="114">
        <v>6.03</v>
      </c>
      <c r="E354" s="114">
        <v>202412</v>
      </c>
      <c r="F354" s="114">
        <v>6.07</v>
      </c>
      <c r="G354" s="114">
        <v>202409</v>
      </c>
      <c r="H354" s="114">
        <v>6.07</v>
      </c>
      <c r="I354" s="114">
        <v>202406</v>
      </c>
      <c r="J354" s="114">
        <v>3.85</v>
      </c>
      <c r="K354" t="s">
        <v>13564</v>
      </c>
      <c r="L354">
        <v>520073</v>
      </c>
      <c r="M354" t="s">
        <v>3518</v>
      </c>
      <c r="N354" t="s">
        <v>13565</v>
      </c>
      <c r="O354" t="s">
        <v>3517</v>
      </c>
      <c r="P354"/>
      <c r="Q354">
        <f t="shared" si="5"/>
        <v>22.020000000000003</v>
      </c>
    </row>
    <row r="355" spans="1:17" ht="15">
      <c r="A355" s="114">
        <v>1196</v>
      </c>
      <c r="B355" t="s">
        <v>13566</v>
      </c>
      <c r="C355" s="114">
        <v>202412</v>
      </c>
      <c r="D355" s="114">
        <v>0.12</v>
      </c>
      <c r="E355" s="114">
        <v>202409</v>
      </c>
      <c r="F355" s="114">
        <v>7.0000000000000007E-2</v>
      </c>
      <c r="G355" s="114">
        <v>202406</v>
      </c>
      <c r="H355" s="114">
        <v>0.05</v>
      </c>
      <c r="I355" s="114">
        <v>202403</v>
      </c>
      <c r="J355" s="114">
        <v>0.18</v>
      </c>
      <c r="K355" t="s">
        <v>13567</v>
      </c>
      <c r="L355">
        <v>513250</v>
      </c>
      <c r="M355" t="s">
        <v>1542</v>
      </c>
      <c r="N355" t="s">
        <v>13568</v>
      </c>
      <c r="O355" t="s">
        <v>1543</v>
      </c>
      <c r="P355"/>
      <c r="Q355">
        <f t="shared" si="5"/>
        <v>0.42</v>
      </c>
    </row>
    <row r="356" spans="1:17" ht="15">
      <c r="A356" s="114">
        <v>1200</v>
      </c>
      <c r="B356" t="s">
        <v>13569</v>
      </c>
      <c r="C356" s="114">
        <v>202412</v>
      </c>
      <c r="D356" s="114">
        <v>4.37</v>
      </c>
      <c r="E356" s="114">
        <v>202409</v>
      </c>
      <c r="F356" s="114">
        <v>5.92</v>
      </c>
      <c r="G356" s="114">
        <v>202406</v>
      </c>
      <c r="H356" s="114">
        <v>5.91</v>
      </c>
      <c r="I356" s="114">
        <v>202403</v>
      </c>
      <c r="J356" s="114">
        <v>5.79</v>
      </c>
      <c r="K356" t="s">
        <v>13570</v>
      </c>
      <c r="L356">
        <v>524091</v>
      </c>
      <c r="M356" t="s">
        <v>523</v>
      </c>
      <c r="N356" t="s">
        <v>13571</v>
      </c>
      <c r="O356" t="s">
        <v>524</v>
      </c>
      <c r="P356"/>
      <c r="Q356">
        <f t="shared" si="5"/>
        <v>21.99</v>
      </c>
    </row>
    <row r="357" spans="1:17" ht="15">
      <c r="A357" s="114">
        <v>1204</v>
      </c>
      <c r="B357" t="s">
        <v>13572</v>
      </c>
      <c r="C357" s="114">
        <v>201912</v>
      </c>
      <c r="D357" s="114">
        <v>3.27</v>
      </c>
      <c r="E357" s="114">
        <v>201909</v>
      </c>
      <c r="F357" s="114">
        <v>6.77</v>
      </c>
      <c r="G357" s="114">
        <v>201906</v>
      </c>
      <c r="H357" s="114">
        <v>4.1399999999999997</v>
      </c>
      <c r="I357" s="114">
        <v>201903</v>
      </c>
      <c r="J357" s="114">
        <v>5.45</v>
      </c>
      <c r="K357" t="s">
        <v>13573</v>
      </c>
      <c r="L357">
        <v>513252</v>
      </c>
      <c r="M357"/>
      <c r="N357" t="s">
        <v>13574</v>
      </c>
      <c r="O357" t="s">
        <v>3734</v>
      </c>
      <c r="P357"/>
      <c r="Q357">
        <f t="shared" si="5"/>
        <v>19.63</v>
      </c>
    </row>
    <row r="358" spans="1:17" ht="15">
      <c r="A358" s="114">
        <v>1214</v>
      </c>
      <c r="B358" t="s">
        <v>13575</v>
      </c>
      <c r="C358" s="114">
        <v>202503</v>
      </c>
      <c r="D358" s="114">
        <v>1.59</v>
      </c>
      <c r="E358" s="114">
        <v>202412</v>
      </c>
      <c r="F358" s="114">
        <v>1.64</v>
      </c>
      <c r="G358" s="114">
        <v>202409</v>
      </c>
      <c r="H358" s="114">
        <v>1.86</v>
      </c>
      <c r="I358" s="114">
        <v>202406</v>
      </c>
      <c r="J358" s="114">
        <v>2.14</v>
      </c>
      <c r="K358" t="s">
        <v>13576</v>
      </c>
      <c r="L358">
        <v>500052</v>
      </c>
      <c r="M358" t="s">
        <v>409</v>
      </c>
      <c r="N358" t="s">
        <v>13577</v>
      </c>
      <c r="O358" t="s">
        <v>410</v>
      </c>
      <c r="P358"/>
      <c r="Q358">
        <f t="shared" si="5"/>
        <v>7.23</v>
      </c>
    </row>
    <row r="359" spans="1:17" ht="15">
      <c r="A359" s="114">
        <v>1220</v>
      </c>
      <c r="B359" t="s">
        <v>13578</v>
      </c>
      <c r="C359" s="114">
        <v>202412</v>
      </c>
      <c r="D359" s="114">
        <v>0.53</v>
      </c>
      <c r="E359" s="114">
        <v>202409</v>
      </c>
      <c r="F359" s="114">
        <v>-1.69</v>
      </c>
      <c r="G359" s="114">
        <v>202406</v>
      </c>
      <c r="H359" s="114">
        <v>-0.73</v>
      </c>
      <c r="I359" s="114">
        <v>202403</v>
      </c>
      <c r="J359" s="114">
        <v>-1.55</v>
      </c>
      <c r="K359" t="s">
        <v>13579</v>
      </c>
      <c r="L359">
        <v>500207</v>
      </c>
      <c r="M359" t="s">
        <v>1349</v>
      </c>
      <c r="N359" t="s">
        <v>13580</v>
      </c>
      <c r="O359" t="s">
        <v>1350</v>
      </c>
      <c r="P359"/>
      <c r="Q359">
        <f t="shared" si="5"/>
        <v>-3.44</v>
      </c>
    </row>
    <row r="360" spans="1:17" ht="15">
      <c r="A360" s="114">
        <v>1227</v>
      </c>
      <c r="B360" t="s">
        <v>13581</v>
      </c>
      <c r="C360" s="114">
        <v>202412</v>
      </c>
      <c r="D360" s="114">
        <v>2.0099999999999998</v>
      </c>
      <c r="E360" s="114">
        <v>202409</v>
      </c>
      <c r="F360" s="114">
        <v>3.52</v>
      </c>
      <c r="G360" s="114">
        <v>202406</v>
      </c>
      <c r="H360" s="114">
        <v>0.57999999999999996</v>
      </c>
      <c r="I360" s="114">
        <v>202403</v>
      </c>
      <c r="J360" s="114">
        <v>5.42</v>
      </c>
      <c r="K360" t="s">
        <v>9754</v>
      </c>
      <c r="L360">
        <v>524109</v>
      </c>
      <c r="M360" t="s">
        <v>1544</v>
      </c>
      <c r="N360" t="s">
        <v>13582</v>
      </c>
      <c r="O360" t="s">
        <v>1545</v>
      </c>
      <c r="P360"/>
      <c r="Q360">
        <f t="shared" si="5"/>
        <v>11.53</v>
      </c>
    </row>
    <row r="361" spans="1:17" ht="15">
      <c r="A361" s="114">
        <v>1233</v>
      </c>
      <c r="B361" t="s">
        <v>13583</v>
      </c>
      <c r="C361" s="114">
        <v>202412</v>
      </c>
      <c r="D361" s="114">
        <v>1.99</v>
      </c>
      <c r="E361" s="114">
        <v>202409</v>
      </c>
      <c r="F361" s="114">
        <v>2.02</v>
      </c>
      <c r="G361" s="114">
        <v>202406</v>
      </c>
      <c r="H361" s="114">
        <v>3.28</v>
      </c>
      <c r="I361" s="114">
        <v>202403</v>
      </c>
      <c r="J361" s="114">
        <v>4</v>
      </c>
      <c r="K361" t="s">
        <v>13584</v>
      </c>
      <c r="L361">
        <v>517035</v>
      </c>
      <c r="M361"/>
      <c r="N361" t="s">
        <v>13585</v>
      </c>
      <c r="O361" t="s">
        <v>3645</v>
      </c>
      <c r="P361"/>
      <c r="Q361">
        <f t="shared" si="5"/>
        <v>11.29</v>
      </c>
    </row>
    <row r="362" spans="1:17" ht="15">
      <c r="A362" s="114">
        <v>1252</v>
      </c>
      <c r="B362" t="s">
        <v>13586</v>
      </c>
      <c r="C362" s="114">
        <v>202412</v>
      </c>
      <c r="D362" s="114">
        <v>1.52</v>
      </c>
      <c r="E362" s="114">
        <v>202409</v>
      </c>
      <c r="F362" s="114">
        <v>0.66</v>
      </c>
      <c r="G362" s="114">
        <v>202406</v>
      </c>
      <c r="H362" s="114">
        <v>8.1</v>
      </c>
      <c r="I362" s="114">
        <v>202403</v>
      </c>
      <c r="J362" s="114">
        <v>2.67</v>
      </c>
      <c r="K362" t="s">
        <v>13587</v>
      </c>
      <c r="L362">
        <v>500940</v>
      </c>
      <c r="M362" t="s">
        <v>914</v>
      </c>
      <c r="N362" t="s">
        <v>13588</v>
      </c>
      <c r="O362" t="s">
        <v>915</v>
      </c>
      <c r="P362"/>
      <c r="Q362">
        <f t="shared" si="5"/>
        <v>12.95</v>
      </c>
    </row>
    <row r="363" spans="1:17" ht="15">
      <c r="A363" s="114">
        <v>1255</v>
      </c>
      <c r="B363" t="s">
        <v>13589</v>
      </c>
      <c r="C363" s="114">
        <v>201906</v>
      </c>
      <c r="D363" s="114">
        <v>-3.97</v>
      </c>
      <c r="E363" s="114">
        <v>201903</v>
      </c>
      <c r="F363" s="114">
        <v>-6.74</v>
      </c>
      <c r="G363" s="114">
        <v>201806</v>
      </c>
      <c r="H363" s="114">
        <v>-4.1100000000000003</v>
      </c>
      <c r="I363" s="114">
        <v>200912</v>
      </c>
      <c r="J363" s="114">
        <v>3.73</v>
      </c>
      <c r="K363" t="s">
        <v>13590</v>
      </c>
      <c r="L363">
        <v>520077</v>
      </c>
      <c r="M363" t="s">
        <v>13591</v>
      </c>
      <c r="N363" t="s">
        <v>13592</v>
      </c>
      <c r="O363" t="s">
        <v>13593</v>
      </c>
      <c r="P363"/>
      <c r="Q363">
        <f t="shared" si="5"/>
        <v>-11.09</v>
      </c>
    </row>
    <row r="364" spans="1:17" ht="15">
      <c r="A364" s="114">
        <v>1258</v>
      </c>
      <c r="B364" t="s">
        <v>13594</v>
      </c>
      <c r="C364" s="114">
        <v>202412</v>
      </c>
      <c r="D364" s="114">
        <v>1.36</v>
      </c>
      <c r="E364" s="114">
        <v>202409</v>
      </c>
      <c r="F364" s="114">
        <v>2.13</v>
      </c>
      <c r="G364" s="114">
        <v>202406</v>
      </c>
      <c r="H364" s="114">
        <v>1.05</v>
      </c>
      <c r="I364" s="114">
        <v>202403</v>
      </c>
      <c r="J364" s="114">
        <v>3.95</v>
      </c>
      <c r="K364" t="s">
        <v>13595</v>
      </c>
      <c r="L364">
        <v>511108</v>
      </c>
      <c r="M364" t="s">
        <v>2659</v>
      </c>
      <c r="N364" t="s">
        <v>13596</v>
      </c>
      <c r="O364" t="s">
        <v>2660</v>
      </c>
      <c r="P364"/>
      <c r="Q364">
        <f t="shared" si="5"/>
        <v>8.49</v>
      </c>
    </row>
    <row r="365" spans="1:17" ht="15">
      <c r="A365" s="114">
        <v>1259</v>
      </c>
      <c r="B365" t="s">
        <v>13597</v>
      </c>
      <c r="C365" s="114">
        <v>202412</v>
      </c>
      <c r="D365" s="114">
        <v>0.19</v>
      </c>
      <c r="E365" s="114">
        <v>202409</v>
      </c>
      <c r="F365" s="114">
        <v>-0.97</v>
      </c>
      <c r="G365" s="114">
        <v>202406</v>
      </c>
      <c r="H365" s="114">
        <v>5.95</v>
      </c>
      <c r="I365" s="114">
        <v>202403</v>
      </c>
      <c r="J365" s="114">
        <v>2.83</v>
      </c>
      <c r="K365" t="s">
        <v>13598</v>
      </c>
      <c r="L365">
        <v>507828</v>
      </c>
      <c r="M365" t="s">
        <v>4295</v>
      </c>
      <c r="N365" t="s">
        <v>13599</v>
      </c>
      <c r="O365" t="s">
        <v>4294</v>
      </c>
      <c r="P365"/>
      <c r="Q365">
        <f t="shared" si="5"/>
        <v>8</v>
      </c>
    </row>
    <row r="366" spans="1:17" ht="15">
      <c r="A366" s="114">
        <v>1291</v>
      </c>
      <c r="B366" t="s">
        <v>13600</v>
      </c>
      <c r="C366" s="114">
        <v>202412</v>
      </c>
      <c r="D366" s="114">
        <v>22.76</v>
      </c>
      <c r="E366" s="114">
        <v>202409</v>
      </c>
      <c r="F366" s="114">
        <v>11.9</v>
      </c>
      <c r="G366" s="114">
        <v>202406</v>
      </c>
      <c r="H366" s="114">
        <v>15.14</v>
      </c>
      <c r="I366" s="114">
        <v>202403</v>
      </c>
      <c r="J366" s="114">
        <v>-5.18</v>
      </c>
      <c r="K366" t="s">
        <v>13601</v>
      </c>
      <c r="L366">
        <v>511034</v>
      </c>
      <c r="M366" t="s">
        <v>1480</v>
      </c>
      <c r="N366" t="s">
        <v>13602</v>
      </c>
      <c r="O366" t="s">
        <v>1481</v>
      </c>
      <c r="P366"/>
      <c r="Q366">
        <f t="shared" si="5"/>
        <v>44.620000000000005</v>
      </c>
    </row>
    <row r="367" spans="1:17" ht="15">
      <c r="A367" s="114">
        <v>1293</v>
      </c>
      <c r="B367" t="s">
        <v>13603</v>
      </c>
      <c r="C367" s="114">
        <v>202412</v>
      </c>
      <c r="D367" s="114">
        <v>4.17</v>
      </c>
      <c r="E367" s="114">
        <v>202409</v>
      </c>
      <c r="F367" s="114">
        <v>5.24</v>
      </c>
      <c r="G367" s="114">
        <v>202406</v>
      </c>
      <c r="H367" s="114">
        <v>3.72</v>
      </c>
      <c r="I367" s="114">
        <v>202403</v>
      </c>
      <c r="J367" s="114">
        <v>3.5</v>
      </c>
      <c r="K367" t="s">
        <v>13604</v>
      </c>
      <c r="L367">
        <v>505750</v>
      </c>
      <c r="M367"/>
      <c r="N367" t="s">
        <v>13605</v>
      </c>
      <c r="O367" t="s">
        <v>20239</v>
      </c>
      <c r="P367"/>
      <c r="Q367">
        <f t="shared" si="5"/>
        <v>16.630000000000003</v>
      </c>
    </row>
    <row r="368" spans="1:17" ht="15">
      <c r="A368" s="114">
        <v>1300</v>
      </c>
      <c r="B368" t="s">
        <v>13606</v>
      </c>
      <c r="C368" s="114">
        <v>202406</v>
      </c>
      <c r="D368" s="114">
        <v>-0.24</v>
      </c>
      <c r="E368" s="114">
        <v>202403</v>
      </c>
      <c r="F368" s="114">
        <v>0</v>
      </c>
      <c r="G368" s="114">
        <v>202312</v>
      </c>
      <c r="H368" s="114">
        <v>0.03</v>
      </c>
      <c r="I368" s="114">
        <v>202309</v>
      </c>
      <c r="J368" s="114">
        <v>0.04</v>
      </c>
      <c r="K368" t="s">
        <v>13607</v>
      </c>
      <c r="L368">
        <v>503669</v>
      </c>
      <c r="M368"/>
      <c r="N368" t="s">
        <v>13608</v>
      </c>
      <c r="O368" t="s">
        <v>4585</v>
      </c>
      <c r="P368"/>
      <c r="Q368">
        <f t="shared" si="5"/>
        <v>-0.16999999999999998</v>
      </c>
    </row>
    <row r="369" spans="1:17" ht="15">
      <c r="A369" s="114">
        <v>1320</v>
      </c>
      <c r="B369" t="s">
        <v>13609</v>
      </c>
      <c r="C369" s="114">
        <v>202412</v>
      </c>
      <c r="D369" s="114">
        <v>0.95</v>
      </c>
      <c r="E369" s="114">
        <v>202409</v>
      </c>
      <c r="F369" s="114">
        <v>0.87</v>
      </c>
      <c r="G369" s="114">
        <v>202406</v>
      </c>
      <c r="H369" s="114">
        <v>0.63</v>
      </c>
      <c r="I369" s="114">
        <v>202403</v>
      </c>
      <c r="J369" s="114">
        <v>1.62</v>
      </c>
      <c r="K369" t="s">
        <v>9713</v>
      </c>
      <c r="L369">
        <v>531120</v>
      </c>
      <c r="M369" t="s">
        <v>2209</v>
      </c>
      <c r="N369" t="s">
        <v>13610</v>
      </c>
      <c r="O369" t="s">
        <v>2210</v>
      </c>
      <c r="P369"/>
      <c r="Q369">
        <f t="shared" si="5"/>
        <v>4.07</v>
      </c>
    </row>
    <row r="370" spans="1:17" ht="15">
      <c r="A370" s="114">
        <v>1336</v>
      </c>
      <c r="B370" t="s">
        <v>13611</v>
      </c>
      <c r="C370" s="114">
        <v>202412</v>
      </c>
      <c r="D370" s="114">
        <v>3.17</v>
      </c>
      <c r="E370" s="114">
        <v>202409</v>
      </c>
      <c r="F370" s="114">
        <v>3.41</v>
      </c>
      <c r="G370" s="114">
        <v>202406</v>
      </c>
      <c r="H370" s="114">
        <v>3.09</v>
      </c>
      <c r="I370" s="114">
        <v>202403</v>
      </c>
      <c r="J370" s="114">
        <v>4.46</v>
      </c>
      <c r="K370" t="s">
        <v>13612</v>
      </c>
      <c r="L370">
        <v>513097</v>
      </c>
      <c r="M370" t="s">
        <v>2580</v>
      </c>
      <c r="N370" t="s">
        <v>13613</v>
      </c>
      <c r="O370" t="s">
        <v>2581</v>
      </c>
      <c r="P370"/>
      <c r="Q370">
        <f t="shared" si="5"/>
        <v>14.129999999999999</v>
      </c>
    </row>
    <row r="371" spans="1:17" ht="15">
      <c r="A371" s="114">
        <v>1338</v>
      </c>
      <c r="B371" t="s">
        <v>13614</v>
      </c>
      <c r="C371" s="114">
        <v>202412</v>
      </c>
      <c r="D371" s="114">
        <v>3.04</v>
      </c>
      <c r="E371" s="114">
        <v>202409</v>
      </c>
      <c r="F371" s="114">
        <v>2.94</v>
      </c>
      <c r="G371" s="114">
        <v>202406</v>
      </c>
      <c r="H371" s="114">
        <v>2.6</v>
      </c>
      <c r="I371" s="114">
        <v>202403</v>
      </c>
      <c r="J371" s="114">
        <v>32.85</v>
      </c>
      <c r="K371" t="s">
        <v>13615</v>
      </c>
      <c r="L371">
        <v>513262</v>
      </c>
      <c r="M371" t="s">
        <v>2792</v>
      </c>
      <c r="N371" t="s">
        <v>13616</v>
      </c>
      <c r="O371" t="s">
        <v>2793</v>
      </c>
      <c r="P371"/>
      <c r="Q371">
        <f t="shared" si="5"/>
        <v>41.43</v>
      </c>
    </row>
    <row r="372" spans="1:17" ht="15">
      <c r="A372" s="114">
        <v>1339</v>
      </c>
      <c r="B372" t="s">
        <v>13617</v>
      </c>
      <c r="C372" s="114">
        <v>202412</v>
      </c>
      <c r="D372" s="114">
        <v>-7.32</v>
      </c>
      <c r="E372" s="114">
        <v>202409</v>
      </c>
      <c r="F372" s="114">
        <v>-0.46</v>
      </c>
      <c r="G372" s="114">
        <v>202406</v>
      </c>
      <c r="H372" s="114">
        <v>-2.52</v>
      </c>
      <c r="I372" s="114">
        <v>202403</v>
      </c>
      <c r="J372" s="114">
        <v>-15.35</v>
      </c>
      <c r="K372" t="s">
        <v>13618</v>
      </c>
      <c r="L372">
        <v>513173</v>
      </c>
      <c r="M372"/>
      <c r="N372" t="s">
        <v>13619</v>
      </c>
      <c r="O372" t="s">
        <v>4501</v>
      </c>
      <c r="P372"/>
      <c r="Q372">
        <f t="shared" si="5"/>
        <v>-25.65</v>
      </c>
    </row>
    <row r="373" spans="1:17" ht="15">
      <c r="A373" s="114">
        <v>1353</v>
      </c>
      <c r="B373" t="s">
        <v>13620</v>
      </c>
      <c r="C373" s="114">
        <v>202412</v>
      </c>
      <c r="D373" s="114">
        <v>0.43</v>
      </c>
      <c r="E373" s="114">
        <v>202409</v>
      </c>
      <c r="F373" s="114">
        <v>-6.32</v>
      </c>
      <c r="G373" s="114">
        <v>202406</v>
      </c>
      <c r="H373" s="114">
        <v>10.54</v>
      </c>
      <c r="I373" s="114">
        <v>202403</v>
      </c>
      <c r="J373" s="114">
        <v>-6.8</v>
      </c>
      <c r="K373" t="s">
        <v>13621</v>
      </c>
      <c r="L373">
        <v>523007</v>
      </c>
      <c r="M373"/>
      <c r="N373" t="s">
        <v>13622</v>
      </c>
      <c r="O373" t="s">
        <v>4219</v>
      </c>
      <c r="P373"/>
      <c r="Q373">
        <f t="shared" si="5"/>
        <v>-2.1500000000000012</v>
      </c>
    </row>
    <row r="374" spans="1:17" ht="15">
      <c r="A374" s="114">
        <v>1358</v>
      </c>
      <c r="B374" t="s">
        <v>13623</v>
      </c>
      <c r="C374" s="114">
        <v>202412</v>
      </c>
      <c r="D374" s="114">
        <v>1.26</v>
      </c>
      <c r="E374" s="114">
        <v>202409</v>
      </c>
      <c r="F374" s="114">
        <v>1.42</v>
      </c>
      <c r="G374" s="114">
        <v>202406</v>
      </c>
      <c r="H374" s="114">
        <v>0.53</v>
      </c>
      <c r="I374" s="114">
        <v>202403</v>
      </c>
      <c r="J374" s="114">
        <v>1.1399999999999999</v>
      </c>
      <c r="K374" t="s">
        <v>13624</v>
      </c>
      <c r="L374">
        <v>523011</v>
      </c>
      <c r="M374" t="s">
        <v>3226</v>
      </c>
      <c r="N374" t="s">
        <v>13625</v>
      </c>
      <c r="O374" t="s">
        <v>3227</v>
      </c>
      <c r="P374"/>
      <c r="Q374">
        <f t="shared" si="5"/>
        <v>4.3499999999999996</v>
      </c>
    </row>
    <row r="375" spans="1:17" ht="15">
      <c r="A375" s="114">
        <v>1362</v>
      </c>
      <c r="B375" t="s">
        <v>13626</v>
      </c>
      <c r="C375" s="114">
        <v>202412</v>
      </c>
      <c r="D375" s="114">
        <v>1.21</v>
      </c>
      <c r="E375" s="114">
        <v>202409</v>
      </c>
      <c r="F375" s="114">
        <v>0.23</v>
      </c>
      <c r="G375" s="114">
        <v>202406</v>
      </c>
      <c r="H375" s="114">
        <v>2.67</v>
      </c>
      <c r="I375" s="114">
        <v>202403</v>
      </c>
      <c r="J375" s="114">
        <v>2.72</v>
      </c>
      <c r="K375" t="s">
        <v>9851</v>
      </c>
      <c r="L375">
        <v>507864</v>
      </c>
      <c r="M375"/>
      <c r="N375" t="s">
        <v>13627</v>
      </c>
      <c r="O375" t="s">
        <v>4339</v>
      </c>
      <c r="P375"/>
      <c r="Q375">
        <f t="shared" si="5"/>
        <v>6.83</v>
      </c>
    </row>
    <row r="376" spans="1:17" ht="15">
      <c r="A376" s="114">
        <v>1367</v>
      </c>
      <c r="B376" t="s">
        <v>21375</v>
      </c>
      <c r="C376" s="114">
        <v>202412</v>
      </c>
      <c r="D376" s="114">
        <v>11.1</v>
      </c>
      <c r="E376" s="114">
        <v>202409</v>
      </c>
      <c r="F376" s="114">
        <v>10.1</v>
      </c>
      <c r="G376" s="114">
        <v>202406</v>
      </c>
      <c r="H376" s="114">
        <v>12.71</v>
      </c>
      <c r="I376" s="114">
        <v>202403</v>
      </c>
      <c r="J376" s="114">
        <v>10.220000000000001</v>
      </c>
      <c r="K376" t="s">
        <v>21376</v>
      </c>
      <c r="L376">
        <v>524136</v>
      </c>
      <c r="M376"/>
      <c r="N376" t="s">
        <v>21377</v>
      </c>
      <c r="O376" t="s">
        <v>4094</v>
      </c>
      <c r="P376"/>
      <c r="Q376">
        <f t="shared" si="5"/>
        <v>44.129999999999995</v>
      </c>
    </row>
    <row r="377" spans="1:17" ht="15">
      <c r="A377" s="114">
        <v>1369</v>
      </c>
      <c r="B377" t="s">
        <v>13628</v>
      </c>
      <c r="C377" s="114">
        <v>202412</v>
      </c>
      <c r="D377" s="114">
        <v>5.36</v>
      </c>
      <c r="E377" s="114">
        <v>202409</v>
      </c>
      <c r="F377" s="114">
        <v>4.92</v>
      </c>
      <c r="G377" s="114">
        <v>202406</v>
      </c>
      <c r="H377" s="114">
        <v>2.94</v>
      </c>
      <c r="I377" s="114">
        <v>202403</v>
      </c>
      <c r="J377" s="114">
        <v>4</v>
      </c>
      <c r="K377" t="s">
        <v>9734</v>
      </c>
      <c r="L377">
        <v>513269</v>
      </c>
      <c r="M377" t="s">
        <v>1809</v>
      </c>
      <c r="N377" t="s">
        <v>13629</v>
      </c>
      <c r="O377" t="s">
        <v>1810</v>
      </c>
      <c r="P377"/>
      <c r="Q377">
        <f t="shared" si="5"/>
        <v>17.22</v>
      </c>
    </row>
    <row r="378" spans="1:17" ht="15">
      <c r="A378" s="114">
        <v>1375</v>
      </c>
      <c r="B378" t="s">
        <v>13630</v>
      </c>
      <c r="C378" s="114">
        <v>202503</v>
      </c>
      <c r="D378" s="114">
        <v>21.96</v>
      </c>
      <c r="E378" s="114">
        <v>202412</v>
      </c>
      <c r="F378" s="114">
        <v>21.12</v>
      </c>
      <c r="G378" s="114">
        <v>202409</v>
      </c>
      <c r="H378" s="114">
        <v>22.17</v>
      </c>
      <c r="I378" s="114">
        <v>202406</v>
      </c>
      <c r="J378" s="114">
        <v>21.65</v>
      </c>
      <c r="K378" t="s">
        <v>8321</v>
      </c>
      <c r="L378">
        <v>500112</v>
      </c>
      <c r="M378" t="s">
        <v>2587</v>
      </c>
      <c r="N378" t="s">
        <v>13631</v>
      </c>
      <c r="O378" t="s">
        <v>2588</v>
      </c>
      <c r="P378"/>
      <c r="Q378">
        <f t="shared" si="5"/>
        <v>86.9</v>
      </c>
    </row>
    <row r="379" spans="1:17" ht="15">
      <c r="A379" s="114">
        <v>1383</v>
      </c>
      <c r="B379" t="s">
        <v>13632</v>
      </c>
      <c r="C379" s="114">
        <v>202412</v>
      </c>
      <c r="D379" s="114">
        <v>0.57999999999999996</v>
      </c>
      <c r="E379" s="114">
        <v>202409</v>
      </c>
      <c r="F379" s="114">
        <v>1.17</v>
      </c>
      <c r="G379" s="114">
        <v>202406</v>
      </c>
      <c r="H379" s="114">
        <v>1.1000000000000001</v>
      </c>
      <c r="I379" s="114">
        <v>202403</v>
      </c>
      <c r="J379" s="114">
        <v>1.96</v>
      </c>
      <c r="K379" t="s">
        <v>13633</v>
      </c>
      <c r="L379">
        <v>532131</v>
      </c>
      <c r="M379"/>
      <c r="N379" t="s">
        <v>13634</v>
      </c>
      <c r="O379" t="s">
        <v>4842</v>
      </c>
      <c r="P379"/>
      <c r="Q379">
        <f t="shared" si="5"/>
        <v>4.8100000000000005</v>
      </c>
    </row>
    <row r="380" spans="1:17" ht="15">
      <c r="A380" s="114">
        <v>1384</v>
      </c>
      <c r="B380" t="s">
        <v>13635</v>
      </c>
      <c r="C380" s="114">
        <v>202112</v>
      </c>
      <c r="D380" s="114">
        <v>-1.22</v>
      </c>
      <c r="E380" s="114">
        <v>202109</v>
      </c>
      <c r="F380" s="114">
        <v>-0.08</v>
      </c>
      <c r="G380" s="114">
        <v>202106</v>
      </c>
      <c r="H380" s="114">
        <v>-1.02</v>
      </c>
      <c r="I380" s="114">
        <v>202103</v>
      </c>
      <c r="J380" s="114">
        <v>-1.6</v>
      </c>
      <c r="K380" t="s">
        <v>13636</v>
      </c>
      <c r="L380">
        <v>511147</v>
      </c>
      <c r="M380"/>
      <c r="N380" t="s">
        <v>20955</v>
      </c>
      <c r="O380" t="s">
        <v>4222</v>
      </c>
      <c r="P380"/>
      <c r="Q380">
        <f t="shared" si="5"/>
        <v>-3.9200000000000004</v>
      </c>
    </row>
    <row r="381" spans="1:17" ht="15">
      <c r="A381" s="114">
        <v>1390</v>
      </c>
      <c r="B381" t="s">
        <v>13637</v>
      </c>
      <c r="C381" s="114">
        <v>202412</v>
      </c>
      <c r="D381" s="114">
        <v>-0.39</v>
      </c>
      <c r="E381" s="114">
        <v>202409</v>
      </c>
      <c r="F381" s="114">
        <v>-0.31</v>
      </c>
      <c r="G381" s="114">
        <v>202406</v>
      </c>
      <c r="H381" s="114">
        <v>-0.08</v>
      </c>
      <c r="I381" s="114">
        <v>202403</v>
      </c>
      <c r="J381" s="114">
        <v>4.2699999999999996</v>
      </c>
      <c r="K381" t="s">
        <v>13638</v>
      </c>
      <c r="L381">
        <v>523120</v>
      </c>
      <c r="M381"/>
      <c r="N381" t="s">
        <v>13639</v>
      </c>
      <c r="O381" t="s">
        <v>4541</v>
      </c>
      <c r="P381"/>
      <c r="Q381">
        <f t="shared" si="5"/>
        <v>3.4899999999999998</v>
      </c>
    </row>
    <row r="382" spans="1:17" ht="15">
      <c r="A382" s="114">
        <v>1414</v>
      </c>
      <c r="B382" t="s">
        <v>13640</v>
      </c>
      <c r="C382" s="114">
        <v>201512</v>
      </c>
      <c r="D382" s="114">
        <v>3.42</v>
      </c>
      <c r="E382" s="114">
        <v>201509</v>
      </c>
      <c r="F382" s="114">
        <v>-2.7</v>
      </c>
      <c r="G382" s="114">
        <v>201506</v>
      </c>
      <c r="H382" s="114">
        <v>9.2200000000000006</v>
      </c>
      <c r="I382" s="114">
        <v>201503</v>
      </c>
      <c r="J382" s="114">
        <v>-28.87</v>
      </c>
      <c r="K382" t="s">
        <v>13641</v>
      </c>
      <c r="L382">
        <v>508980</v>
      </c>
      <c r="M382"/>
      <c r="N382" t="s">
        <v>13642</v>
      </c>
      <c r="O382" t="s">
        <v>4638</v>
      </c>
      <c r="P382"/>
      <c r="Q382">
        <f t="shared" si="5"/>
        <v>-18.93</v>
      </c>
    </row>
    <row r="383" spans="1:17" ht="15">
      <c r="A383" s="114">
        <v>1415</v>
      </c>
      <c r="B383" t="s">
        <v>13643</v>
      </c>
      <c r="C383" s="114">
        <v>201906</v>
      </c>
      <c r="D383" s="114">
        <v>-0.03</v>
      </c>
      <c r="E383" s="114">
        <v>201903</v>
      </c>
      <c r="F383" s="114">
        <v>-2.88</v>
      </c>
      <c r="G383" s="114">
        <v>201806</v>
      </c>
      <c r="H383" s="114">
        <v>1.72</v>
      </c>
      <c r="I383" s="114">
        <v>200806</v>
      </c>
      <c r="J383" s="114">
        <v>0.49</v>
      </c>
      <c r="K383" t="s">
        <v>13644</v>
      </c>
      <c r="L383">
        <v>508996</v>
      </c>
      <c r="M383"/>
      <c r="N383" t="s">
        <v>13645</v>
      </c>
      <c r="O383" t="s">
        <v>4557</v>
      </c>
      <c r="P383"/>
      <c r="Q383">
        <f t="shared" si="5"/>
        <v>-0.69999999999999973</v>
      </c>
    </row>
    <row r="384" spans="1:17" ht="15">
      <c r="A384" s="114">
        <v>1419</v>
      </c>
      <c r="B384" t="s">
        <v>13646</v>
      </c>
      <c r="C384" s="114">
        <v>202412</v>
      </c>
      <c r="D384" s="114">
        <v>-0.59</v>
      </c>
      <c r="E384" s="114">
        <v>202409</v>
      </c>
      <c r="F384" s="114">
        <v>0.5</v>
      </c>
      <c r="G384" s="114">
        <v>202406</v>
      </c>
      <c r="H384" s="114">
        <v>0.53</v>
      </c>
      <c r="I384" s="114">
        <v>202403</v>
      </c>
      <c r="J384" s="114">
        <v>0.24</v>
      </c>
      <c r="K384" t="s">
        <v>13647</v>
      </c>
      <c r="L384">
        <v>511194</v>
      </c>
      <c r="M384" t="s">
        <v>1262</v>
      </c>
      <c r="N384" t="s">
        <v>13648</v>
      </c>
      <c r="O384" t="s">
        <v>1263</v>
      </c>
      <c r="P384"/>
      <c r="Q384">
        <f t="shared" si="5"/>
        <v>0.68</v>
      </c>
    </row>
    <row r="385" spans="1:17" ht="15">
      <c r="A385" s="114">
        <v>1435</v>
      </c>
      <c r="B385" t="s">
        <v>13649</v>
      </c>
      <c r="C385" s="114">
        <v>201306</v>
      </c>
      <c r="D385" s="114">
        <v>0.28000000000000003</v>
      </c>
      <c r="E385" s="114">
        <v>201303</v>
      </c>
      <c r="F385" s="114">
        <v>0.44</v>
      </c>
      <c r="G385" s="114">
        <v>201212</v>
      </c>
      <c r="H385" s="114">
        <v>0.38</v>
      </c>
      <c r="I385" s="114">
        <v>201209</v>
      </c>
      <c r="J385" s="114">
        <v>0.28000000000000003</v>
      </c>
      <c r="K385" t="s">
        <v>13650</v>
      </c>
      <c r="L385">
        <v>515059</v>
      </c>
      <c r="M385" t="s">
        <v>13651</v>
      </c>
      <c r="N385" t="s">
        <v>13652</v>
      </c>
      <c r="O385" t="s">
        <v>4408</v>
      </c>
      <c r="P385"/>
      <c r="Q385">
        <f t="shared" si="5"/>
        <v>1.3800000000000001</v>
      </c>
    </row>
    <row r="386" spans="1:17" ht="15">
      <c r="A386" s="114">
        <v>1444</v>
      </c>
      <c r="B386" t="s">
        <v>13653</v>
      </c>
      <c r="C386" s="114">
        <v>201009</v>
      </c>
      <c r="D386" s="114">
        <v>25114.87</v>
      </c>
      <c r="E386" s="114">
        <v>201006</v>
      </c>
      <c r="F386" s="114">
        <v>0</v>
      </c>
      <c r="G386" s="114">
        <v>201003</v>
      </c>
      <c r="H386" s="114">
        <v>0</v>
      </c>
      <c r="I386" s="114">
        <v>200912</v>
      </c>
      <c r="J386" s="114">
        <v>0</v>
      </c>
      <c r="K386" t="s">
        <v>13654</v>
      </c>
      <c r="L386">
        <v>501386</v>
      </c>
      <c r="M386"/>
      <c r="N386" t="s">
        <v>13655</v>
      </c>
      <c r="O386" t="s">
        <v>4880</v>
      </c>
      <c r="P386"/>
      <c r="Q386">
        <f t="shared" si="5"/>
        <v>25114.87</v>
      </c>
    </row>
    <row r="387" spans="1:17" ht="15">
      <c r="A387" s="114">
        <v>1448</v>
      </c>
      <c r="B387" t="s">
        <v>13656</v>
      </c>
      <c r="C387" s="114">
        <v>202412</v>
      </c>
      <c r="D387" s="114">
        <v>0</v>
      </c>
      <c r="E387" s="114">
        <v>202409</v>
      </c>
      <c r="F387" s="114">
        <v>0</v>
      </c>
      <c r="G387" s="114">
        <v>202406</v>
      </c>
      <c r="H387" s="114">
        <v>0.01</v>
      </c>
      <c r="I387" s="114">
        <v>202403</v>
      </c>
      <c r="J387" s="114">
        <v>0.06</v>
      </c>
      <c r="K387" t="s">
        <v>13657</v>
      </c>
      <c r="L387"/>
      <c r="M387"/>
      <c r="N387"/>
      <c r="O387" t="s">
        <v>4600</v>
      </c>
      <c r="P387"/>
      <c r="Q387">
        <f t="shared" ref="Q387:Q450" si="6">D387+F387+H387+J387</f>
        <v>6.9999999999999993E-2</v>
      </c>
    </row>
    <row r="388" spans="1:17" ht="15">
      <c r="A388" s="114">
        <v>1451</v>
      </c>
      <c r="B388" t="s">
        <v>13658</v>
      </c>
      <c r="C388" s="114">
        <v>202412</v>
      </c>
      <c r="D388" s="114">
        <v>1.85</v>
      </c>
      <c r="E388" s="114">
        <v>202409</v>
      </c>
      <c r="F388" s="114">
        <v>-0.49</v>
      </c>
      <c r="G388" s="114">
        <v>202406</v>
      </c>
      <c r="H388" s="114">
        <v>-3.52</v>
      </c>
      <c r="I388" s="114">
        <v>202403</v>
      </c>
      <c r="J388" s="114">
        <v>-2.82</v>
      </c>
      <c r="K388" t="s">
        <v>13659</v>
      </c>
      <c r="L388">
        <v>509887</v>
      </c>
      <c r="M388"/>
      <c r="N388" t="s">
        <v>13660</v>
      </c>
      <c r="O388" t="s">
        <v>4533</v>
      </c>
      <c r="P388"/>
      <c r="Q388">
        <f t="shared" si="6"/>
        <v>-4.9800000000000004</v>
      </c>
    </row>
    <row r="389" spans="1:17" ht="15">
      <c r="A389" s="114">
        <v>1467</v>
      </c>
      <c r="B389" t="s">
        <v>13661</v>
      </c>
      <c r="C389" s="114">
        <v>200903</v>
      </c>
      <c r="D389" s="114">
        <v>0.1</v>
      </c>
      <c r="E389" s="114">
        <v>200812</v>
      </c>
      <c r="F389" s="114">
        <v>0.14000000000000001</v>
      </c>
      <c r="G389" s="114">
        <v>200809</v>
      </c>
      <c r="H389" s="114">
        <v>0</v>
      </c>
      <c r="I389" s="114">
        <v>200806</v>
      </c>
      <c r="J389" s="114">
        <v>0.08</v>
      </c>
      <c r="K389" t="s">
        <v>13662</v>
      </c>
      <c r="L389">
        <v>523269</v>
      </c>
      <c r="M389" t="s">
        <v>83</v>
      </c>
      <c r="N389" t="s">
        <v>13663</v>
      </c>
      <c r="O389" t="s">
        <v>84</v>
      </c>
      <c r="P389"/>
      <c r="Q389">
        <f t="shared" si="6"/>
        <v>0.32</v>
      </c>
    </row>
    <row r="390" spans="1:17" ht="15">
      <c r="A390" s="114">
        <v>1470</v>
      </c>
      <c r="B390" t="s">
        <v>20956</v>
      </c>
      <c r="C390" s="114">
        <v>202503</v>
      </c>
      <c r="D390" s="114">
        <v>5.83</v>
      </c>
      <c r="E390" s="114">
        <v>202412</v>
      </c>
      <c r="F390" s="114">
        <v>5.84</v>
      </c>
      <c r="G390" s="114">
        <v>202409</v>
      </c>
      <c r="H390" s="114">
        <v>5.95</v>
      </c>
      <c r="I390" s="114">
        <v>202406</v>
      </c>
      <c r="J390" s="114">
        <v>4.04</v>
      </c>
      <c r="K390" t="s">
        <v>20957</v>
      </c>
      <c r="L390">
        <v>504036</v>
      </c>
      <c r="M390" t="s">
        <v>1213</v>
      </c>
      <c r="N390" t="s">
        <v>20958</v>
      </c>
      <c r="O390" t="s">
        <v>1214</v>
      </c>
      <c r="P390"/>
      <c r="Q390">
        <f t="shared" si="6"/>
        <v>21.66</v>
      </c>
    </row>
    <row r="391" spans="1:17" ht="15">
      <c r="A391" s="114">
        <v>1474</v>
      </c>
      <c r="B391" t="s">
        <v>13664</v>
      </c>
      <c r="C391" s="114">
        <v>202412</v>
      </c>
      <c r="D391" s="114">
        <v>18.95</v>
      </c>
      <c r="E391" s="114">
        <v>202409</v>
      </c>
      <c r="F391" s="114">
        <v>-8.9499999999999993</v>
      </c>
      <c r="G391" s="114">
        <v>202406</v>
      </c>
      <c r="H391" s="114">
        <v>-13.63</v>
      </c>
      <c r="I391" s="114">
        <v>202403</v>
      </c>
      <c r="J391" s="114">
        <v>-37.520000000000003</v>
      </c>
      <c r="K391" t="s">
        <v>13665</v>
      </c>
      <c r="L391">
        <v>500148</v>
      </c>
      <c r="M391" t="s">
        <v>3079</v>
      </c>
      <c r="N391" t="s">
        <v>13666</v>
      </c>
      <c r="O391" t="s">
        <v>3080</v>
      </c>
      <c r="P391"/>
      <c r="Q391">
        <f t="shared" si="6"/>
        <v>-41.150000000000006</v>
      </c>
    </row>
    <row r="392" spans="1:17" ht="15">
      <c r="A392" s="114">
        <v>1481</v>
      </c>
      <c r="B392" t="s">
        <v>13667</v>
      </c>
      <c r="C392" s="114">
        <v>202412</v>
      </c>
      <c r="D392" s="114">
        <v>-2.1800000000000002</v>
      </c>
      <c r="E392" s="114">
        <v>202409</v>
      </c>
      <c r="F392" s="114">
        <v>1.22</v>
      </c>
      <c r="G392" s="114">
        <v>202406</v>
      </c>
      <c r="H392" s="114">
        <v>-0.76</v>
      </c>
      <c r="I392" s="114">
        <v>202403</v>
      </c>
      <c r="J392" s="114">
        <v>-7.27</v>
      </c>
      <c r="K392" t="s">
        <v>13668</v>
      </c>
      <c r="L392">
        <v>508918</v>
      </c>
      <c r="M392"/>
      <c r="N392" t="s">
        <v>13669</v>
      </c>
      <c r="O392" t="s">
        <v>4518</v>
      </c>
      <c r="P392"/>
      <c r="Q392">
        <f t="shared" si="6"/>
        <v>-8.99</v>
      </c>
    </row>
    <row r="393" spans="1:17" ht="15">
      <c r="A393" s="114">
        <v>1492</v>
      </c>
      <c r="B393" t="s">
        <v>13670</v>
      </c>
      <c r="C393" s="114">
        <v>202412</v>
      </c>
      <c r="D393" s="114">
        <v>0</v>
      </c>
      <c r="E393" s="114">
        <v>202409</v>
      </c>
      <c r="F393" s="114">
        <v>0.06</v>
      </c>
      <c r="G393" s="114">
        <v>202406</v>
      </c>
      <c r="H393" s="114">
        <v>-0.41</v>
      </c>
      <c r="I393" s="114">
        <v>202403</v>
      </c>
      <c r="J393" s="114">
        <v>-0.08</v>
      </c>
      <c r="K393" t="s">
        <v>13671</v>
      </c>
      <c r="L393">
        <v>514128</v>
      </c>
      <c r="M393"/>
      <c r="N393" t="s">
        <v>13672</v>
      </c>
      <c r="O393" t="s">
        <v>4669</v>
      </c>
      <c r="P393"/>
      <c r="Q393">
        <f t="shared" si="6"/>
        <v>-0.43</v>
      </c>
    </row>
    <row r="394" spans="1:17" ht="15">
      <c r="A394" s="114">
        <v>1505</v>
      </c>
      <c r="B394" t="s">
        <v>13673</v>
      </c>
      <c r="C394" s="114">
        <v>202412</v>
      </c>
      <c r="D394" s="114">
        <v>-344.26</v>
      </c>
      <c r="E394" s="114">
        <v>202409</v>
      </c>
      <c r="F394" s="114">
        <v>2173.71</v>
      </c>
      <c r="G394" s="114">
        <v>202406</v>
      </c>
      <c r="H394" s="114">
        <v>6797.34</v>
      </c>
      <c r="I394" s="114">
        <v>202403</v>
      </c>
      <c r="J394" s="114">
        <v>795.92</v>
      </c>
      <c r="K394" t="s">
        <v>13674</v>
      </c>
      <c r="L394">
        <v>503681</v>
      </c>
      <c r="M394"/>
      <c r="N394" t="s">
        <v>13675</v>
      </c>
      <c r="O394" t="s">
        <v>4882</v>
      </c>
      <c r="P394"/>
      <c r="Q394">
        <f t="shared" si="6"/>
        <v>9422.7100000000009</v>
      </c>
    </row>
    <row r="395" spans="1:17" ht="15">
      <c r="A395" s="114">
        <v>1507</v>
      </c>
      <c r="B395" t="s">
        <v>13676</v>
      </c>
      <c r="C395" s="114">
        <v>202412</v>
      </c>
      <c r="D395" s="114">
        <v>0.3</v>
      </c>
      <c r="E395" s="114">
        <v>202409</v>
      </c>
      <c r="F395" s="114">
        <v>7.0000000000000007E-2</v>
      </c>
      <c r="G395" s="114">
        <v>202406</v>
      </c>
      <c r="H395" s="114">
        <v>0.16</v>
      </c>
      <c r="I395" s="114">
        <v>202403</v>
      </c>
      <c r="J395" s="114">
        <v>0.66</v>
      </c>
      <c r="K395" t="s">
        <v>13677</v>
      </c>
      <c r="L395">
        <v>512153</v>
      </c>
      <c r="M395"/>
      <c r="N395" t="s">
        <v>13678</v>
      </c>
      <c r="O395" t="s">
        <v>4870</v>
      </c>
      <c r="P395"/>
      <c r="Q395">
        <f t="shared" si="6"/>
        <v>1.19</v>
      </c>
    </row>
    <row r="396" spans="1:17" ht="15">
      <c r="A396" s="114">
        <v>1508</v>
      </c>
      <c r="B396" t="s">
        <v>13679</v>
      </c>
      <c r="C396" s="114">
        <v>202412</v>
      </c>
      <c r="D396" s="114">
        <v>1.31</v>
      </c>
      <c r="E396" s="114">
        <v>202409</v>
      </c>
      <c r="F396" s="114">
        <v>2.04</v>
      </c>
      <c r="G396" s="114">
        <v>202406</v>
      </c>
      <c r="H396" s="114">
        <v>2.14</v>
      </c>
      <c r="I396" s="114">
        <v>202403</v>
      </c>
      <c r="J396" s="114">
        <v>1.57</v>
      </c>
      <c r="K396" t="s">
        <v>13680</v>
      </c>
      <c r="L396">
        <v>522014</v>
      </c>
      <c r="M396" t="s">
        <v>3096</v>
      </c>
      <c r="N396" t="s">
        <v>13681</v>
      </c>
      <c r="O396" t="s">
        <v>3097</v>
      </c>
      <c r="P396"/>
      <c r="Q396">
        <f t="shared" si="6"/>
        <v>7.0600000000000005</v>
      </c>
    </row>
    <row r="397" spans="1:17" ht="15">
      <c r="A397" s="114">
        <v>1514</v>
      </c>
      <c r="B397" t="s">
        <v>13682</v>
      </c>
      <c r="C397" s="114">
        <v>202412</v>
      </c>
      <c r="D397" s="114">
        <v>2.86</v>
      </c>
      <c r="E397" s="114">
        <v>202409</v>
      </c>
      <c r="F397" s="114">
        <v>0.22</v>
      </c>
      <c r="G397" s="114">
        <v>202406</v>
      </c>
      <c r="H397" s="114">
        <v>-1.1399999999999999</v>
      </c>
      <c r="I397" s="114">
        <v>202403</v>
      </c>
      <c r="J397" s="114">
        <v>-8.16</v>
      </c>
      <c r="K397" t="s">
        <v>13683</v>
      </c>
      <c r="L397">
        <v>500464</v>
      </c>
      <c r="M397" t="s">
        <v>3073</v>
      </c>
      <c r="N397" t="s">
        <v>13684</v>
      </c>
      <c r="O397" t="s">
        <v>3074</v>
      </c>
      <c r="P397"/>
      <c r="Q397">
        <f t="shared" si="6"/>
        <v>-6.22</v>
      </c>
    </row>
    <row r="398" spans="1:17" ht="15">
      <c r="A398" s="114">
        <v>1520</v>
      </c>
      <c r="B398" t="s">
        <v>13685</v>
      </c>
      <c r="C398" s="114">
        <v>202412</v>
      </c>
      <c r="D398" s="114">
        <v>-0.84</v>
      </c>
      <c r="E398" s="114">
        <v>202409</v>
      </c>
      <c r="F398" s="114">
        <v>-0.32</v>
      </c>
      <c r="G398" s="114">
        <v>202406</v>
      </c>
      <c r="H398" s="114">
        <v>0.01</v>
      </c>
      <c r="I398" s="114">
        <v>202403</v>
      </c>
      <c r="J398" s="114">
        <v>1.62</v>
      </c>
      <c r="K398" t="s">
        <v>13686</v>
      </c>
      <c r="L398">
        <v>517214</v>
      </c>
      <c r="M398" t="s">
        <v>735</v>
      </c>
      <c r="N398" t="s">
        <v>13687</v>
      </c>
      <c r="O398" t="s">
        <v>736</v>
      </c>
      <c r="P398"/>
      <c r="Q398">
        <f t="shared" si="6"/>
        <v>0.4700000000000002</v>
      </c>
    </row>
    <row r="399" spans="1:17" ht="15">
      <c r="A399" s="114">
        <v>1524</v>
      </c>
      <c r="B399" t="s">
        <v>13688</v>
      </c>
      <c r="C399" s="114">
        <v>202412</v>
      </c>
      <c r="D399" s="114">
        <v>16.600000000000001</v>
      </c>
      <c r="E399" s="114">
        <v>202409</v>
      </c>
      <c r="F399" s="114">
        <v>54.23</v>
      </c>
      <c r="G399" s="114">
        <v>202406</v>
      </c>
      <c r="H399" s="114">
        <v>107.71</v>
      </c>
      <c r="I399" s="114">
        <v>202403</v>
      </c>
      <c r="J399" s="114">
        <v>38.450000000000003</v>
      </c>
      <c r="K399" t="s">
        <v>13689</v>
      </c>
      <c r="L399">
        <v>519156</v>
      </c>
      <c r="M399" t="s">
        <v>3137</v>
      </c>
      <c r="N399" t="s">
        <v>13690</v>
      </c>
      <c r="O399" t="s">
        <v>3138</v>
      </c>
      <c r="P399"/>
      <c r="Q399">
        <f t="shared" si="6"/>
        <v>216.99</v>
      </c>
    </row>
    <row r="400" spans="1:17" ht="15">
      <c r="A400" s="114">
        <v>1526</v>
      </c>
      <c r="B400" t="s">
        <v>13691</v>
      </c>
      <c r="C400" s="114">
        <v>202503</v>
      </c>
      <c r="D400" s="114">
        <v>21.62</v>
      </c>
      <c r="E400" s="114">
        <v>202412</v>
      </c>
      <c r="F400" s="114">
        <v>26.92</v>
      </c>
      <c r="G400" s="114">
        <v>202409</v>
      </c>
      <c r="H400" s="114">
        <v>22.26</v>
      </c>
      <c r="I400" s="114">
        <v>202406</v>
      </c>
      <c r="J400" s="114">
        <v>21.66</v>
      </c>
      <c r="K400" t="s">
        <v>9766</v>
      </c>
      <c r="L400">
        <v>506532</v>
      </c>
      <c r="M400" t="s">
        <v>13692</v>
      </c>
      <c r="N400" t="s">
        <v>13693</v>
      </c>
      <c r="O400" t="s">
        <v>3577</v>
      </c>
      <c r="P400"/>
      <c r="Q400">
        <f t="shared" si="6"/>
        <v>92.460000000000008</v>
      </c>
    </row>
    <row r="401" spans="1:17" ht="15">
      <c r="A401" s="114">
        <v>1528</v>
      </c>
      <c r="B401" t="s">
        <v>13694</v>
      </c>
      <c r="C401" s="114">
        <v>202412</v>
      </c>
      <c r="D401" s="114">
        <v>0</v>
      </c>
      <c r="E401" s="114">
        <v>202409</v>
      </c>
      <c r="F401" s="114">
        <v>-0.01</v>
      </c>
      <c r="G401" s="114">
        <v>202406</v>
      </c>
      <c r="H401" s="114">
        <v>-0.01</v>
      </c>
      <c r="I401" s="114">
        <v>202403</v>
      </c>
      <c r="J401" s="114">
        <v>0</v>
      </c>
      <c r="K401" t="s">
        <v>13695</v>
      </c>
      <c r="L401">
        <v>523277</v>
      </c>
      <c r="M401"/>
      <c r="N401" t="s">
        <v>13696</v>
      </c>
      <c r="O401" t="s">
        <v>4307</v>
      </c>
      <c r="P401"/>
      <c r="Q401">
        <f t="shared" si="6"/>
        <v>-0.02</v>
      </c>
    </row>
    <row r="402" spans="1:17" ht="15">
      <c r="A402" s="114">
        <v>1529</v>
      </c>
      <c r="B402" t="s">
        <v>13697</v>
      </c>
      <c r="C402" s="114">
        <v>202412</v>
      </c>
      <c r="D402" s="114">
        <v>0.97</v>
      </c>
      <c r="E402" s="114">
        <v>202409</v>
      </c>
      <c r="F402" s="114">
        <v>10.26</v>
      </c>
      <c r="G402" s="114">
        <v>202406</v>
      </c>
      <c r="H402" s="114">
        <v>1.87</v>
      </c>
      <c r="I402" s="114">
        <v>202403</v>
      </c>
      <c r="J402" s="114">
        <v>1.95</v>
      </c>
      <c r="K402" t="s">
        <v>13698</v>
      </c>
      <c r="L402">
        <v>509472</v>
      </c>
      <c r="M402"/>
      <c r="N402" t="s">
        <v>13699</v>
      </c>
      <c r="O402" t="s">
        <v>4048</v>
      </c>
      <c r="P402"/>
      <c r="Q402">
        <f t="shared" si="6"/>
        <v>15.05</v>
      </c>
    </row>
    <row r="403" spans="1:17" ht="15">
      <c r="A403" s="114">
        <v>1538</v>
      </c>
      <c r="B403" t="s">
        <v>13700</v>
      </c>
      <c r="C403" s="114">
        <v>202503</v>
      </c>
      <c r="D403" s="114">
        <v>3.47</v>
      </c>
      <c r="E403" s="114">
        <v>202412</v>
      </c>
      <c r="F403" s="114">
        <v>3.23</v>
      </c>
      <c r="G403" s="114">
        <v>202409</v>
      </c>
      <c r="H403" s="114">
        <v>3.09</v>
      </c>
      <c r="I403" s="114">
        <v>202406</v>
      </c>
      <c r="J403" s="114">
        <v>2.66</v>
      </c>
      <c r="K403" t="s">
        <v>13701</v>
      </c>
      <c r="L403">
        <v>515055</v>
      </c>
      <c r="M403" t="s">
        <v>167</v>
      </c>
      <c r="N403" t="s">
        <v>13702</v>
      </c>
      <c r="O403" t="s">
        <v>168</v>
      </c>
      <c r="P403"/>
      <c r="Q403">
        <f t="shared" si="6"/>
        <v>12.45</v>
      </c>
    </row>
    <row r="404" spans="1:17" ht="15">
      <c r="A404" s="114">
        <v>1543</v>
      </c>
      <c r="B404" t="s">
        <v>13703</v>
      </c>
      <c r="C404" s="114">
        <v>202412</v>
      </c>
      <c r="D404" s="114">
        <v>0.45</v>
      </c>
      <c r="E404" s="114">
        <v>202409</v>
      </c>
      <c r="F404" s="114">
        <v>0.02</v>
      </c>
      <c r="G404" s="114">
        <v>202406</v>
      </c>
      <c r="H404" s="114">
        <v>0.21</v>
      </c>
      <c r="I404" s="114">
        <v>202403</v>
      </c>
      <c r="J404" s="114">
        <v>0.05</v>
      </c>
      <c r="K404" t="s">
        <v>13704</v>
      </c>
      <c r="L404">
        <v>505533</v>
      </c>
      <c r="M404" t="s">
        <v>3237</v>
      </c>
      <c r="N404" t="s">
        <v>13705</v>
      </c>
      <c r="O404" t="s">
        <v>3238</v>
      </c>
      <c r="P404"/>
      <c r="Q404">
        <f t="shared" si="6"/>
        <v>0.73000000000000009</v>
      </c>
    </row>
    <row r="405" spans="1:17" ht="15">
      <c r="A405" s="114">
        <v>1548</v>
      </c>
      <c r="B405" t="s">
        <v>13706</v>
      </c>
      <c r="C405" s="114">
        <v>202412</v>
      </c>
      <c r="D405" s="114">
        <v>-1.64</v>
      </c>
      <c r="E405" s="114">
        <v>202409</v>
      </c>
      <c r="F405" s="114">
        <v>0.25</v>
      </c>
      <c r="G405" s="114">
        <v>202406</v>
      </c>
      <c r="H405" s="114">
        <v>-0.45</v>
      </c>
      <c r="I405" s="114">
        <v>202403</v>
      </c>
      <c r="J405" s="114">
        <v>-0.86</v>
      </c>
      <c r="K405" t="s">
        <v>13707</v>
      </c>
      <c r="L405">
        <v>523144</v>
      </c>
      <c r="M405" t="s">
        <v>13708</v>
      </c>
      <c r="N405" t="s">
        <v>13709</v>
      </c>
      <c r="O405" t="s">
        <v>4275</v>
      </c>
      <c r="P405"/>
      <c r="Q405">
        <f t="shared" si="6"/>
        <v>-2.6999999999999997</v>
      </c>
    </row>
    <row r="406" spans="1:17" ht="15">
      <c r="A406" s="114">
        <v>1557</v>
      </c>
      <c r="B406" t="s">
        <v>13710</v>
      </c>
      <c r="C406" s="114">
        <v>202412</v>
      </c>
      <c r="D406" s="114">
        <v>0.43</v>
      </c>
      <c r="E406" s="114">
        <v>202409</v>
      </c>
      <c r="F406" s="114">
        <v>0.45</v>
      </c>
      <c r="G406" s="114">
        <v>202406</v>
      </c>
      <c r="H406" s="114">
        <v>0.65</v>
      </c>
      <c r="I406" s="114">
        <v>202403</v>
      </c>
      <c r="J406" s="114">
        <v>1.18</v>
      </c>
      <c r="K406" t="s">
        <v>13711</v>
      </c>
      <c r="L406">
        <v>508905</v>
      </c>
      <c r="M406"/>
      <c r="N406" t="s">
        <v>13712</v>
      </c>
      <c r="O406" t="s">
        <v>4463</v>
      </c>
      <c r="P406"/>
      <c r="Q406">
        <f t="shared" si="6"/>
        <v>2.71</v>
      </c>
    </row>
    <row r="407" spans="1:17" ht="15">
      <c r="A407" s="114">
        <v>1572</v>
      </c>
      <c r="B407" t="s">
        <v>13713</v>
      </c>
      <c r="C407" s="114">
        <v>202412</v>
      </c>
      <c r="D407" s="114">
        <v>0.7</v>
      </c>
      <c r="E407" s="114">
        <v>202409</v>
      </c>
      <c r="F407" s="114">
        <v>0.96</v>
      </c>
      <c r="G407" s="114">
        <v>202406</v>
      </c>
      <c r="H407" s="114">
        <v>0.77</v>
      </c>
      <c r="I407" s="114">
        <v>202403</v>
      </c>
      <c r="J407" s="114">
        <v>1.31</v>
      </c>
      <c r="K407" t="s">
        <v>13714</v>
      </c>
      <c r="L407">
        <v>512237</v>
      </c>
      <c r="M407" t="s">
        <v>1451</v>
      </c>
      <c r="N407" t="s">
        <v>13715</v>
      </c>
      <c r="O407" t="s">
        <v>1452</v>
      </c>
      <c r="P407"/>
      <c r="Q407">
        <f t="shared" si="6"/>
        <v>3.7399999999999998</v>
      </c>
    </row>
    <row r="408" spans="1:17" ht="15">
      <c r="A408" s="114">
        <v>1579</v>
      </c>
      <c r="B408" t="s">
        <v>13716</v>
      </c>
      <c r="C408" s="114">
        <v>202412</v>
      </c>
      <c r="D408" s="114">
        <v>0.38</v>
      </c>
      <c r="E408" s="114">
        <v>202409</v>
      </c>
      <c r="F408" s="114">
        <v>-0.15</v>
      </c>
      <c r="G408" s="114">
        <v>202406</v>
      </c>
      <c r="H408" s="114">
        <v>-0.08</v>
      </c>
      <c r="I408" s="114">
        <v>202403</v>
      </c>
      <c r="J408" s="114">
        <v>-1.49</v>
      </c>
      <c r="K408" t="s">
        <v>9875</v>
      </c>
      <c r="L408">
        <v>511131</v>
      </c>
      <c r="M408"/>
      <c r="N408" t="s">
        <v>13717</v>
      </c>
      <c r="O408" t="s">
        <v>4545</v>
      </c>
      <c r="P408"/>
      <c r="Q408">
        <f t="shared" si="6"/>
        <v>-1.3399999999999999</v>
      </c>
    </row>
    <row r="409" spans="1:17" ht="15">
      <c r="A409" s="114">
        <v>1589</v>
      </c>
      <c r="B409" t="s">
        <v>13718</v>
      </c>
      <c r="C409" s="114">
        <v>202412</v>
      </c>
      <c r="D409" s="114">
        <v>0.6</v>
      </c>
      <c r="E409" s="114">
        <v>202409</v>
      </c>
      <c r="F409" s="114">
        <v>2.99</v>
      </c>
      <c r="G409" s="114">
        <v>202406</v>
      </c>
      <c r="H409" s="114">
        <v>-0.15</v>
      </c>
      <c r="I409" s="114">
        <v>202403</v>
      </c>
      <c r="J409" s="114">
        <v>0.88</v>
      </c>
      <c r="K409" t="s">
        <v>13719</v>
      </c>
      <c r="L409">
        <v>502893</v>
      </c>
      <c r="M409"/>
      <c r="N409" t="s">
        <v>13720</v>
      </c>
      <c r="O409" t="s">
        <v>4647</v>
      </c>
      <c r="P409"/>
      <c r="Q409">
        <f t="shared" si="6"/>
        <v>4.32</v>
      </c>
    </row>
    <row r="410" spans="1:17" ht="15">
      <c r="A410" s="114">
        <v>1590</v>
      </c>
      <c r="B410" t="s">
        <v>13721</v>
      </c>
      <c r="C410" s="114">
        <v>201303</v>
      </c>
      <c r="D410" s="114">
        <v>-0.72</v>
      </c>
      <c r="E410" s="114">
        <v>201212</v>
      </c>
      <c r="F410" s="114">
        <v>1.0900000000000001</v>
      </c>
      <c r="G410" s="114">
        <v>201209</v>
      </c>
      <c r="H410" s="114">
        <v>3.95</v>
      </c>
      <c r="I410" s="114">
        <v>201206</v>
      </c>
      <c r="J410" s="114">
        <v>4.71</v>
      </c>
      <c r="K410" t="s">
        <v>13722</v>
      </c>
      <c r="L410">
        <v>503699</v>
      </c>
      <c r="M410" t="s">
        <v>13723</v>
      </c>
      <c r="N410" t="s">
        <v>13724</v>
      </c>
      <c r="O410" t="s">
        <v>13725</v>
      </c>
      <c r="P410"/>
      <c r="Q410">
        <f t="shared" si="6"/>
        <v>9.0300000000000011</v>
      </c>
    </row>
    <row r="411" spans="1:17" ht="15">
      <c r="A411" s="114">
        <v>1596</v>
      </c>
      <c r="B411" t="s">
        <v>13726</v>
      </c>
      <c r="C411" s="114">
        <v>202412</v>
      </c>
      <c r="D411" s="114">
        <v>198.13</v>
      </c>
      <c r="E411" s="114">
        <v>202409</v>
      </c>
      <c r="F411" s="114">
        <v>23.12</v>
      </c>
      <c r="G411" s="114">
        <v>202406</v>
      </c>
      <c r="H411" s="114">
        <v>68.36</v>
      </c>
      <c r="I411" s="114">
        <v>202403</v>
      </c>
      <c r="J411" s="114">
        <v>-3.16</v>
      </c>
      <c r="K411" t="s">
        <v>13727</v>
      </c>
      <c r="L411">
        <v>501111</v>
      </c>
      <c r="M411"/>
      <c r="N411" t="s">
        <v>13728</v>
      </c>
      <c r="O411" t="s">
        <v>4864</v>
      </c>
      <c r="P411"/>
      <c r="Q411">
        <f t="shared" si="6"/>
        <v>286.45</v>
      </c>
    </row>
    <row r="412" spans="1:17" ht="15">
      <c r="A412" s="114">
        <v>1609</v>
      </c>
      <c r="B412" t="s">
        <v>13729</v>
      </c>
      <c r="C412" s="114">
        <v>202412</v>
      </c>
      <c r="D412" s="114">
        <v>23.13</v>
      </c>
      <c r="E412" s="114">
        <v>202409</v>
      </c>
      <c r="F412" s="114">
        <v>38.33</v>
      </c>
      <c r="G412" s="114">
        <v>202406</v>
      </c>
      <c r="H412" s="114">
        <v>25.88</v>
      </c>
      <c r="I412" s="114">
        <v>202403</v>
      </c>
      <c r="J412" s="114">
        <v>28.67</v>
      </c>
      <c r="K412" t="s">
        <v>9896</v>
      </c>
      <c r="L412">
        <v>513039</v>
      </c>
      <c r="M412"/>
      <c r="N412" t="s">
        <v>13730</v>
      </c>
      <c r="O412" t="s">
        <v>4838</v>
      </c>
      <c r="P412"/>
      <c r="Q412">
        <f t="shared" si="6"/>
        <v>116.00999999999999</v>
      </c>
    </row>
    <row r="413" spans="1:17" ht="15">
      <c r="A413" s="114">
        <v>1610</v>
      </c>
      <c r="B413" t="s">
        <v>13731</v>
      </c>
      <c r="C413" s="114">
        <v>202412</v>
      </c>
      <c r="D413" s="114">
        <v>-0.71</v>
      </c>
      <c r="E413" s="114">
        <v>202409</v>
      </c>
      <c r="F413" s="114">
        <v>-1.01</v>
      </c>
      <c r="G413" s="114">
        <v>202406</v>
      </c>
      <c r="H413" s="114">
        <v>-2.75</v>
      </c>
      <c r="I413" s="114">
        <v>202403</v>
      </c>
      <c r="J413" s="114">
        <v>-2.09</v>
      </c>
      <c r="K413" t="s">
        <v>13732</v>
      </c>
      <c r="L413">
        <v>520086</v>
      </c>
      <c r="M413" t="s">
        <v>2687</v>
      </c>
      <c r="N413" t="s">
        <v>13733</v>
      </c>
      <c r="O413" t="s">
        <v>2688</v>
      </c>
      <c r="P413"/>
      <c r="Q413">
        <f t="shared" si="6"/>
        <v>-6.56</v>
      </c>
    </row>
    <row r="414" spans="1:17" ht="15">
      <c r="A414" s="114">
        <v>1620</v>
      </c>
      <c r="B414" t="s">
        <v>13734</v>
      </c>
      <c r="C414" s="114">
        <v>202412</v>
      </c>
      <c r="D414" s="114">
        <v>-0.01</v>
      </c>
      <c r="E414" s="114">
        <v>202409</v>
      </c>
      <c r="F414" s="114">
        <v>-0.05</v>
      </c>
      <c r="G414" s="114">
        <v>202406</v>
      </c>
      <c r="H414" s="114">
        <v>-0.1</v>
      </c>
      <c r="I414" s="114">
        <v>202403</v>
      </c>
      <c r="J414" s="114">
        <v>7.0000000000000007E-2</v>
      </c>
      <c r="K414" t="s">
        <v>20959</v>
      </c>
      <c r="L414">
        <v>506134</v>
      </c>
      <c r="M414"/>
      <c r="N414" t="s">
        <v>20960</v>
      </c>
      <c r="O414" t="s">
        <v>3714</v>
      </c>
      <c r="P414"/>
      <c r="Q414">
        <f t="shared" si="6"/>
        <v>-0.09</v>
      </c>
    </row>
    <row r="415" spans="1:17" ht="15">
      <c r="A415" s="114">
        <v>1626</v>
      </c>
      <c r="B415" t="s">
        <v>13735</v>
      </c>
      <c r="C415" s="114">
        <v>202003</v>
      </c>
      <c r="D415" s="114">
        <v>16.260000000000002</v>
      </c>
      <c r="E415" s="114">
        <v>201912</v>
      </c>
      <c r="F415" s="114">
        <v>2.95</v>
      </c>
      <c r="G415" s="114">
        <v>201909</v>
      </c>
      <c r="H415" s="114">
        <v>3.45</v>
      </c>
      <c r="I415" s="114">
        <v>201906</v>
      </c>
      <c r="J415" s="114">
        <v>2.4700000000000002</v>
      </c>
      <c r="K415" t="s">
        <v>13736</v>
      </c>
      <c r="L415">
        <v>505299</v>
      </c>
      <c r="M415"/>
      <c r="N415" t="s">
        <v>13737</v>
      </c>
      <c r="O415" t="s">
        <v>3945</v>
      </c>
      <c r="P415"/>
      <c r="Q415">
        <f t="shared" si="6"/>
        <v>25.13</v>
      </c>
    </row>
    <row r="416" spans="1:17" ht="15">
      <c r="A416" s="114">
        <v>1627</v>
      </c>
      <c r="B416" t="s">
        <v>13738</v>
      </c>
      <c r="C416" s="114">
        <v>202412</v>
      </c>
      <c r="D416" s="114">
        <v>0.65</v>
      </c>
      <c r="E416" s="114">
        <v>202409</v>
      </c>
      <c r="F416" s="114">
        <v>-0.22</v>
      </c>
      <c r="G416" s="114">
        <v>202406</v>
      </c>
      <c r="H416" s="114">
        <v>31.02</v>
      </c>
      <c r="I416" s="114">
        <v>202403</v>
      </c>
      <c r="J416" s="114">
        <v>2.11</v>
      </c>
      <c r="K416" t="s">
        <v>13739</v>
      </c>
      <c r="L416">
        <v>508989</v>
      </c>
      <c r="M416" t="s">
        <v>2010</v>
      </c>
      <c r="N416" t="s">
        <v>13740</v>
      </c>
      <c r="O416" t="s">
        <v>2011</v>
      </c>
      <c r="P416"/>
      <c r="Q416">
        <f t="shared" si="6"/>
        <v>33.56</v>
      </c>
    </row>
    <row r="417" spans="1:17" ht="15">
      <c r="A417" s="114">
        <v>1639</v>
      </c>
      <c r="B417" t="s">
        <v>13741</v>
      </c>
      <c r="C417" s="114">
        <v>202412</v>
      </c>
      <c r="D417" s="114">
        <v>-8.0299999999999994</v>
      </c>
      <c r="E417" s="114">
        <v>202409</v>
      </c>
      <c r="F417" s="114">
        <v>22.45</v>
      </c>
      <c r="G417" s="114">
        <v>202406</v>
      </c>
      <c r="H417" s="114">
        <v>13.77</v>
      </c>
      <c r="I417" s="114">
        <v>202403</v>
      </c>
      <c r="J417" s="114">
        <v>-0.16</v>
      </c>
      <c r="K417" t="s">
        <v>13742</v>
      </c>
      <c r="L417">
        <v>505807</v>
      </c>
      <c r="M417"/>
      <c r="N417" t="s">
        <v>13743</v>
      </c>
      <c r="O417" t="s">
        <v>4350</v>
      </c>
      <c r="P417"/>
      <c r="Q417">
        <f t="shared" si="6"/>
        <v>28.029999999999998</v>
      </c>
    </row>
    <row r="418" spans="1:17" ht="15">
      <c r="A418" s="114">
        <v>1648</v>
      </c>
      <c r="B418" t="s">
        <v>13744</v>
      </c>
      <c r="C418" s="114">
        <v>202412</v>
      </c>
      <c r="D418" s="114">
        <v>16.329999999999998</v>
      </c>
      <c r="E418" s="114">
        <v>202409</v>
      </c>
      <c r="F418" s="114">
        <v>29.75</v>
      </c>
      <c r="G418" s="114">
        <v>202406</v>
      </c>
      <c r="H418" s="114">
        <v>20.14</v>
      </c>
      <c r="I418" s="114">
        <v>202403</v>
      </c>
      <c r="J418" s="114">
        <v>17.93</v>
      </c>
      <c r="K418" t="s">
        <v>13745</v>
      </c>
      <c r="L418">
        <v>500333</v>
      </c>
      <c r="M418" t="s">
        <v>2259</v>
      </c>
      <c r="N418" t="s">
        <v>13746</v>
      </c>
      <c r="O418" t="s">
        <v>2260</v>
      </c>
      <c r="P418"/>
      <c r="Q418">
        <f t="shared" si="6"/>
        <v>84.15</v>
      </c>
    </row>
    <row r="419" spans="1:17" ht="15">
      <c r="A419" s="114">
        <v>1668</v>
      </c>
      <c r="B419" t="s">
        <v>13747</v>
      </c>
      <c r="C419" s="114">
        <v>202412</v>
      </c>
      <c r="D419" s="114">
        <v>2.17</v>
      </c>
      <c r="E419" s="114">
        <v>202409</v>
      </c>
      <c r="F419" s="114">
        <v>-4.1100000000000003</v>
      </c>
      <c r="G419" s="114">
        <v>202406</v>
      </c>
      <c r="H419" s="114">
        <v>3.44</v>
      </c>
      <c r="I419" s="114">
        <v>202403</v>
      </c>
      <c r="J419" s="114">
        <v>14.13</v>
      </c>
      <c r="K419" t="s">
        <v>13748</v>
      </c>
      <c r="L419">
        <v>501421</v>
      </c>
      <c r="M419"/>
      <c r="N419" t="s">
        <v>13749</v>
      </c>
      <c r="O419" t="s">
        <v>3930</v>
      </c>
      <c r="P419"/>
      <c r="Q419">
        <f t="shared" si="6"/>
        <v>15.63</v>
      </c>
    </row>
    <row r="420" spans="1:17" ht="15">
      <c r="A420" s="114">
        <v>1677</v>
      </c>
      <c r="B420" t="s">
        <v>13750</v>
      </c>
      <c r="C420" s="114">
        <v>201912</v>
      </c>
      <c r="D420" s="114">
        <v>-7.0000000000000007E-2</v>
      </c>
      <c r="E420" s="114">
        <v>201909</v>
      </c>
      <c r="F420" s="114">
        <v>0.15</v>
      </c>
      <c r="G420" s="114">
        <v>201906</v>
      </c>
      <c r="H420" s="114">
        <v>0.21</v>
      </c>
      <c r="I420" s="114">
        <v>201903</v>
      </c>
      <c r="J420" s="114">
        <v>-1.21</v>
      </c>
      <c r="K420" t="s">
        <v>13751</v>
      </c>
      <c r="L420">
        <v>512217</v>
      </c>
      <c r="M420"/>
      <c r="N420" t="s">
        <v>13752</v>
      </c>
      <c r="O420" t="s">
        <v>4547</v>
      </c>
      <c r="P420"/>
      <c r="Q420">
        <f t="shared" si="6"/>
        <v>-0.91999999999999993</v>
      </c>
    </row>
    <row r="421" spans="1:17" ht="15">
      <c r="A421" s="114">
        <v>1679</v>
      </c>
      <c r="B421" t="s">
        <v>13753</v>
      </c>
      <c r="C421" s="114">
        <v>202412</v>
      </c>
      <c r="D421" s="114">
        <v>-1.26</v>
      </c>
      <c r="E421" s="114">
        <v>202409</v>
      </c>
      <c r="F421" s="114">
        <v>-0.56999999999999995</v>
      </c>
      <c r="G421" s="114">
        <v>202406</v>
      </c>
      <c r="H421" s="114">
        <v>-2.19</v>
      </c>
      <c r="I421" s="114">
        <v>202403</v>
      </c>
      <c r="J421" s="114">
        <v>0.04</v>
      </c>
      <c r="K421" t="s">
        <v>13754</v>
      </c>
      <c r="L421">
        <v>501150</v>
      </c>
      <c r="M421" t="s">
        <v>541</v>
      </c>
      <c r="N421" t="s">
        <v>13755</v>
      </c>
      <c r="O421" t="s">
        <v>542</v>
      </c>
      <c r="P421"/>
      <c r="Q421">
        <f t="shared" si="6"/>
        <v>-3.9799999999999995</v>
      </c>
    </row>
    <row r="422" spans="1:17" ht="15">
      <c r="A422" s="114">
        <v>1688</v>
      </c>
      <c r="B422" t="s">
        <v>21378</v>
      </c>
      <c r="C422" s="114">
        <v>202412</v>
      </c>
      <c r="D422" s="114">
        <v>-0.02</v>
      </c>
      <c r="E422" s="114">
        <v>202409</v>
      </c>
      <c r="F422" s="114">
        <v>-0.13</v>
      </c>
      <c r="G422" s="114">
        <v>202406</v>
      </c>
      <c r="H422" s="114">
        <v>0</v>
      </c>
      <c r="I422" s="114">
        <v>202403</v>
      </c>
      <c r="J422" s="114">
        <v>0.28000000000000003</v>
      </c>
      <c r="K422" t="s">
        <v>9871</v>
      </c>
      <c r="L422">
        <v>511000</v>
      </c>
      <c r="M422"/>
      <c r="N422" t="s">
        <v>21379</v>
      </c>
      <c r="O422" t="s">
        <v>4657</v>
      </c>
      <c r="P422"/>
      <c r="Q422">
        <f t="shared" si="6"/>
        <v>0.13000000000000003</v>
      </c>
    </row>
    <row r="423" spans="1:17" ht="15">
      <c r="A423" s="114">
        <v>1690</v>
      </c>
      <c r="B423" t="s">
        <v>13756</v>
      </c>
      <c r="C423" s="114">
        <v>202412</v>
      </c>
      <c r="D423" s="114">
        <v>4.07</v>
      </c>
      <c r="E423" s="114">
        <v>202409</v>
      </c>
      <c r="F423" s="114">
        <v>3.67</v>
      </c>
      <c r="G423" s="114">
        <v>202406</v>
      </c>
      <c r="H423" s="114">
        <v>1.59</v>
      </c>
      <c r="I423" s="114">
        <v>202403</v>
      </c>
      <c r="J423" s="114">
        <v>2.84</v>
      </c>
      <c r="K423" t="s">
        <v>13757</v>
      </c>
      <c r="L423">
        <v>512008</v>
      </c>
      <c r="M423"/>
      <c r="N423" t="s">
        <v>13758</v>
      </c>
      <c r="O423" t="s">
        <v>3547</v>
      </c>
      <c r="P423"/>
      <c r="Q423">
        <f t="shared" si="6"/>
        <v>12.17</v>
      </c>
    </row>
    <row r="424" spans="1:17" ht="15">
      <c r="A424" s="114">
        <v>1695</v>
      </c>
      <c r="B424" t="s">
        <v>13759</v>
      </c>
      <c r="C424" s="114">
        <v>202412</v>
      </c>
      <c r="D424" s="114">
        <v>-8.6199999999999992</v>
      </c>
      <c r="E424" s="114">
        <v>202409</v>
      </c>
      <c r="F424" s="114">
        <v>13.85</v>
      </c>
      <c r="G424" s="114">
        <v>202406</v>
      </c>
      <c r="H424" s="114">
        <v>10.75</v>
      </c>
      <c r="I424" s="114">
        <v>202403</v>
      </c>
      <c r="J424" s="114">
        <v>7.96</v>
      </c>
      <c r="K424" t="s">
        <v>13760</v>
      </c>
      <c r="L424">
        <v>507912</v>
      </c>
      <c r="M424" t="s">
        <v>13761</v>
      </c>
      <c r="N424" t="s">
        <v>13762</v>
      </c>
      <c r="O424" t="s">
        <v>3933</v>
      </c>
      <c r="P424"/>
      <c r="Q424">
        <f t="shared" si="6"/>
        <v>23.94</v>
      </c>
    </row>
    <row r="425" spans="1:17" ht="15">
      <c r="A425" s="114">
        <v>1699</v>
      </c>
      <c r="B425" t="s">
        <v>20240</v>
      </c>
      <c r="C425" s="114">
        <v>202412</v>
      </c>
      <c r="D425" s="114">
        <v>5.55</v>
      </c>
      <c r="E425" s="114">
        <v>202409</v>
      </c>
      <c r="F425" s="114">
        <v>1.88</v>
      </c>
      <c r="G425" s="114">
        <v>202406</v>
      </c>
      <c r="H425" s="114">
        <v>-0.97</v>
      </c>
      <c r="I425" s="114">
        <v>202403</v>
      </c>
      <c r="J425" s="114">
        <v>-14.92</v>
      </c>
      <c r="K425" t="s">
        <v>20241</v>
      </c>
      <c r="L425">
        <v>512091</v>
      </c>
      <c r="M425"/>
      <c r="N425" t="s">
        <v>20961</v>
      </c>
      <c r="O425" t="s">
        <v>4873</v>
      </c>
      <c r="P425"/>
      <c r="Q425">
        <f t="shared" si="6"/>
        <v>-8.4600000000000009</v>
      </c>
    </row>
    <row r="426" spans="1:17" ht="15">
      <c r="A426" s="114">
        <v>1700</v>
      </c>
      <c r="B426" t="s">
        <v>13763</v>
      </c>
      <c r="C426" s="114">
        <v>202412</v>
      </c>
      <c r="D426" s="114">
        <v>0.59</v>
      </c>
      <c r="E426" s="114">
        <v>202409</v>
      </c>
      <c r="F426" s="114">
        <v>1.88</v>
      </c>
      <c r="G426" s="114">
        <v>202406</v>
      </c>
      <c r="H426" s="114">
        <v>4.49</v>
      </c>
      <c r="I426" s="114">
        <v>202403</v>
      </c>
      <c r="J426" s="114">
        <v>1.78</v>
      </c>
      <c r="K426" t="s">
        <v>13764</v>
      </c>
      <c r="L426">
        <v>512099</v>
      </c>
      <c r="M426"/>
      <c r="N426" t="s">
        <v>20962</v>
      </c>
      <c r="O426" t="s">
        <v>4213</v>
      </c>
      <c r="P426"/>
      <c r="Q426">
        <f t="shared" si="6"/>
        <v>8.74</v>
      </c>
    </row>
    <row r="427" spans="1:17" ht="15">
      <c r="A427" s="114">
        <v>1706</v>
      </c>
      <c r="B427" t="s">
        <v>13765</v>
      </c>
      <c r="C427" s="114">
        <v>202412</v>
      </c>
      <c r="D427" s="114">
        <v>0.72</v>
      </c>
      <c r="E427" s="114">
        <v>202409</v>
      </c>
      <c r="F427" s="114">
        <v>2.25</v>
      </c>
      <c r="G427" s="114">
        <v>202406</v>
      </c>
      <c r="H427" s="114">
        <v>4.91</v>
      </c>
      <c r="I427" s="114">
        <v>202403</v>
      </c>
      <c r="J427" s="114">
        <v>3.29</v>
      </c>
      <c r="K427" t="s">
        <v>13765</v>
      </c>
      <c r="L427">
        <v>523283</v>
      </c>
      <c r="M427" t="s">
        <v>2854</v>
      </c>
      <c r="N427" t="s">
        <v>13766</v>
      </c>
      <c r="O427" t="s">
        <v>2855</v>
      </c>
      <c r="P427"/>
      <c r="Q427">
        <f t="shared" si="6"/>
        <v>11.17</v>
      </c>
    </row>
    <row r="428" spans="1:17" ht="15">
      <c r="A428" s="114">
        <v>1707</v>
      </c>
      <c r="B428" t="s">
        <v>13767</v>
      </c>
      <c r="C428" s="114">
        <v>202412</v>
      </c>
      <c r="D428" s="114">
        <v>-0.73</v>
      </c>
      <c r="E428" s="114">
        <v>202409</v>
      </c>
      <c r="F428" s="114">
        <v>-0.04</v>
      </c>
      <c r="G428" s="114">
        <v>202406</v>
      </c>
      <c r="H428" s="114">
        <v>11.39</v>
      </c>
      <c r="I428" s="114">
        <v>202403</v>
      </c>
      <c r="J428" s="114">
        <v>0.9</v>
      </c>
      <c r="K428" t="s">
        <v>13768</v>
      </c>
      <c r="L428">
        <v>506180</v>
      </c>
      <c r="M428"/>
      <c r="N428" t="s">
        <v>13769</v>
      </c>
      <c r="O428" t="s">
        <v>4321</v>
      </c>
      <c r="P428"/>
      <c r="Q428">
        <f t="shared" si="6"/>
        <v>11.520000000000001</v>
      </c>
    </row>
    <row r="429" spans="1:17" ht="15">
      <c r="A429" s="114">
        <v>1710</v>
      </c>
      <c r="B429" t="s">
        <v>13770</v>
      </c>
      <c r="C429" s="114">
        <v>202409</v>
      </c>
      <c r="D429" s="114">
        <v>0.03</v>
      </c>
      <c r="E429" s="114">
        <v>202406</v>
      </c>
      <c r="F429" s="114">
        <v>-0.11</v>
      </c>
      <c r="G429" s="114">
        <v>202403</v>
      </c>
      <c r="H429" s="114">
        <v>0.15</v>
      </c>
      <c r="I429" s="114">
        <v>202312</v>
      </c>
      <c r="J429" s="114">
        <v>0.04</v>
      </c>
      <c r="K429" t="s">
        <v>13771</v>
      </c>
      <c r="L429">
        <v>511208</v>
      </c>
      <c r="M429" t="s">
        <v>1439</v>
      </c>
      <c r="N429" t="s">
        <v>13772</v>
      </c>
      <c r="O429" t="s">
        <v>1440</v>
      </c>
      <c r="P429"/>
      <c r="Q429">
        <f t="shared" si="6"/>
        <v>0.10999999999999999</v>
      </c>
    </row>
    <row r="430" spans="1:17" ht="15">
      <c r="A430" s="114">
        <v>1716</v>
      </c>
      <c r="B430" t="s">
        <v>13773</v>
      </c>
      <c r="C430" s="114">
        <v>202503</v>
      </c>
      <c r="D430" s="114">
        <v>-3.61</v>
      </c>
      <c r="E430" s="114">
        <v>202412</v>
      </c>
      <c r="F430" s="114">
        <v>-3.87</v>
      </c>
      <c r="G430" s="114">
        <v>202409</v>
      </c>
      <c r="H430" s="114">
        <v>-4.24</v>
      </c>
      <c r="I430" s="114">
        <v>202406</v>
      </c>
      <c r="J430" s="114">
        <v>-3.67</v>
      </c>
      <c r="K430" t="s">
        <v>13774</v>
      </c>
      <c r="L430">
        <v>512147</v>
      </c>
      <c r="M430"/>
      <c r="N430" t="s">
        <v>13775</v>
      </c>
      <c r="O430" t="s">
        <v>4874</v>
      </c>
      <c r="P430"/>
      <c r="Q430">
        <f t="shared" si="6"/>
        <v>-15.39</v>
      </c>
    </row>
    <row r="431" spans="1:17" ht="15">
      <c r="A431" s="114">
        <v>1717</v>
      </c>
      <c r="B431" t="s">
        <v>13776</v>
      </c>
      <c r="C431" s="114">
        <v>202412</v>
      </c>
      <c r="D431" s="114">
        <v>15.32</v>
      </c>
      <c r="E431" s="114">
        <v>202409</v>
      </c>
      <c r="F431" s="114">
        <v>-3.34</v>
      </c>
      <c r="G431" s="114">
        <v>202406</v>
      </c>
      <c r="H431" s="114">
        <v>27.3</v>
      </c>
      <c r="I431" s="114">
        <v>202403</v>
      </c>
      <c r="J431" s="114">
        <v>13.08</v>
      </c>
      <c r="K431" t="s">
        <v>13777</v>
      </c>
      <c r="L431">
        <v>512221</v>
      </c>
      <c r="M431"/>
      <c r="N431" t="s">
        <v>13778</v>
      </c>
      <c r="O431" t="s">
        <v>4820</v>
      </c>
      <c r="P431"/>
      <c r="Q431">
        <f t="shared" si="6"/>
        <v>52.36</v>
      </c>
    </row>
    <row r="432" spans="1:17" ht="15">
      <c r="A432" s="114">
        <v>1722</v>
      </c>
      <c r="B432" t="s">
        <v>13779</v>
      </c>
      <c r="C432" s="114">
        <v>202412</v>
      </c>
      <c r="D432" s="114">
        <v>0.15</v>
      </c>
      <c r="E432" s="114">
        <v>202409</v>
      </c>
      <c r="F432" s="114">
        <v>1.1599999999999999</v>
      </c>
      <c r="G432" s="114">
        <v>202406</v>
      </c>
      <c r="H432" s="114">
        <v>0.34</v>
      </c>
      <c r="I432" s="114">
        <v>202403</v>
      </c>
      <c r="J432" s="114">
        <v>1.46</v>
      </c>
      <c r="K432" t="s">
        <v>13780</v>
      </c>
      <c r="L432">
        <v>522001</v>
      </c>
      <c r="M432"/>
      <c r="N432" t="s">
        <v>13781</v>
      </c>
      <c r="O432" t="s">
        <v>4455</v>
      </c>
      <c r="P432"/>
      <c r="Q432">
        <f t="shared" si="6"/>
        <v>3.11</v>
      </c>
    </row>
    <row r="433" spans="1:17" ht="15">
      <c r="A433" s="114">
        <v>1725</v>
      </c>
      <c r="B433" t="s">
        <v>13782</v>
      </c>
      <c r="C433" s="114">
        <v>202412</v>
      </c>
      <c r="D433" s="114">
        <v>3.28</v>
      </c>
      <c r="E433" s="114">
        <v>202409</v>
      </c>
      <c r="F433" s="114">
        <v>0.82</v>
      </c>
      <c r="G433" s="114">
        <v>202406</v>
      </c>
      <c r="H433" s="114">
        <v>3.17</v>
      </c>
      <c r="I433" s="114">
        <v>202403</v>
      </c>
      <c r="J433" s="114">
        <v>5.34</v>
      </c>
      <c r="K433" t="s">
        <v>13783</v>
      </c>
      <c r="L433">
        <v>500186</v>
      </c>
      <c r="M433" t="s">
        <v>1203</v>
      </c>
      <c r="N433" t="s">
        <v>13784</v>
      </c>
      <c r="O433" t="s">
        <v>1204</v>
      </c>
      <c r="P433"/>
      <c r="Q433">
        <f t="shared" si="6"/>
        <v>12.61</v>
      </c>
    </row>
    <row r="434" spans="1:17" ht="15">
      <c r="A434" s="114">
        <v>1733</v>
      </c>
      <c r="B434" t="s">
        <v>13785</v>
      </c>
      <c r="C434" s="114">
        <v>202412</v>
      </c>
      <c r="D434" s="114">
        <v>7.84</v>
      </c>
      <c r="E434" s="114">
        <v>202409</v>
      </c>
      <c r="F434" s="114">
        <v>3.95</v>
      </c>
      <c r="G434" s="114">
        <v>202406</v>
      </c>
      <c r="H434" s="114">
        <v>4.7300000000000004</v>
      </c>
      <c r="I434" s="114">
        <v>202403</v>
      </c>
      <c r="J434" s="114">
        <v>12.67</v>
      </c>
      <c r="K434" t="s">
        <v>13786</v>
      </c>
      <c r="L434">
        <v>514138</v>
      </c>
      <c r="M434"/>
      <c r="N434" t="s">
        <v>13787</v>
      </c>
      <c r="O434" t="s">
        <v>3768</v>
      </c>
      <c r="P434"/>
      <c r="Q434">
        <f t="shared" si="6"/>
        <v>29.189999999999998</v>
      </c>
    </row>
    <row r="435" spans="1:17" ht="15">
      <c r="A435" s="114">
        <v>1735</v>
      </c>
      <c r="B435" t="s">
        <v>13788</v>
      </c>
      <c r="C435" s="114">
        <v>202312</v>
      </c>
      <c r="D435" s="114">
        <v>0.39</v>
      </c>
      <c r="E435" s="114">
        <v>202203</v>
      </c>
      <c r="F435" s="114">
        <v>1.34</v>
      </c>
      <c r="G435" s="114">
        <v>202112</v>
      </c>
      <c r="H435" s="114">
        <v>-0.05</v>
      </c>
      <c r="I435" s="114">
        <v>202109</v>
      </c>
      <c r="J435" s="114">
        <v>0.12</v>
      </c>
      <c r="K435" t="s">
        <v>13789</v>
      </c>
      <c r="L435">
        <v>508954</v>
      </c>
      <c r="M435"/>
      <c r="N435" t="s">
        <v>13790</v>
      </c>
      <c r="O435" t="s">
        <v>3553</v>
      </c>
      <c r="P435"/>
      <c r="Q435">
        <f t="shared" si="6"/>
        <v>1.7999999999999998</v>
      </c>
    </row>
    <row r="436" spans="1:17" ht="15">
      <c r="A436" s="114">
        <v>1742</v>
      </c>
      <c r="B436" t="s">
        <v>13791</v>
      </c>
      <c r="C436" s="114">
        <v>202412</v>
      </c>
      <c r="D436" s="114">
        <v>5.59</v>
      </c>
      <c r="E436" s="114">
        <v>202409</v>
      </c>
      <c r="F436" s="114">
        <v>8.5399999999999991</v>
      </c>
      <c r="G436" s="114">
        <v>202406</v>
      </c>
      <c r="H436" s="114">
        <v>9.58</v>
      </c>
      <c r="I436" s="114">
        <v>202403</v>
      </c>
      <c r="J436" s="114">
        <v>-9.26</v>
      </c>
      <c r="K436" t="s">
        <v>13792</v>
      </c>
      <c r="L436">
        <v>500164</v>
      </c>
      <c r="M436" t="s">
        <v>1040</v>
      </c>
      <c r="N436" t="s">
        <v>13793</v>
      </c>
      <c r="O436" t="s">
        <v>1041</v>
      </c>
      <c r="P436"/>
      <c r="Q436">
        <f t="shared" si="6"/>
        <v>14.450000000000001</v>
      </c>
    </row>
    <row r="437" spans="1:17" ht="15">
      <c r="A437" s="114">
        <v>1745</v>
      </c>
      <c r="B437" t="s">
        <v>13794</v>
      </c>
      <c r="C437" s="114">
        <v>202503</v>
      </c>
      <c r="D437" s="114">
        <v>11.4</v>
      </c>
      <c r="E437" s="114">
        <v>202412</v>
      </c>
      <c r="F437" s="114">
        <v>17.27</v>
      </c>
      <c r="G437" s="114">
        <v>202409</v>
      </c>
      <c r="H437" s="114">
        <v>11.39</v>
      </c>
      <c r="I437" s="114">
        <v>202406</v>
      </c>
      <c r="J437" s="114">
        <v>10.76</v>
      </c>
      <c r="K437" t="s">
        <v>13795</v>
      </c>
      <c r="L437">
        <v>511218</v>
      </c>
      <c r="M437" t="s">
        <v>2677</v>
      </c>
      <c r="N437" t="s">
        <v>13796</v>
      </c>
      <c r="O437" t="s">
        <v>20720</v>
      </c>
      <c r="P437"/>
      <c r="Q437">
        <f t="shared" si="6"/>
        <v>50.82</v>
      </c>
    </row>
    <row r="438" spans="1:17" ht="15">
      <c r="A438" s="114">
        <v>1748</v>
      </c>
      <c r="B438" t="s">
        <v>13797</v>
      </c>
      <c r="C438" s="114">
        <v>202412</v>
      </c>
      <c r="D438" s="114">
        <v>1.1599999999999999</v>
      </c>
      <c r="E438" s="114">
        <v>202409</v>
      </c>
      <c r="F438" s="114">
        <v>2.48</v>
      </c>
      <c r="G438" s="114">
        <v>202406</v>
      </c>
      <c r="H438" s="114">
        <v>1.85</v>
      </c>
      <c r="I438" s="114">
        <v>202403</v>
      </c>
      <c r="J438" s="114">
        <v>-6.45</v>
      </c>
      <c r="K438" t="s">
        <v>13798</v>
      </c>
      <c r="L438">
        <v>512004</v>
      </c>
      <c r="M438"/>
      <c r="N438" t="s">
        <v>13799</v>
      </c>
      <c r="O438" t="s">
        <v>4877</v>
      </c>
      <c r="P438"/>
      <c r="Q438">
        <f t="shared" si="6"/>
        <v>-0.96</v>
      </c>
    </row>
    <row r="439" spans="1:17" ht="15">
      <c r="A439" s="114">
        <v>1754</v>
      </c>
      <c r="B439" t="s">
        <v>13800</v>
      </c>
      <c r="C439" s="114">
        <v>201412</v>
      </c>
      <c r="D439" s="114">
        <v>0.17</v>
      </c>
      <c r="E439" s="114">
        <v>201409</v>
      </c>
      <c r="F439" s="114">
        <v>-0.79</v>
      </c>
      <c r="G439" s="114">
        <v>201406</v>
      </c>
      <c r="H439" s="114">
        <v>-0.87</v>
      </c>
      <c r="I439" s="114">
        <v>201403</v>
      </c>
      <c r="J439" s="114">
        <v>-0.17</v>
      </c>
      <c r="K439" t="s">
        <v>13801</v>
      </c>
      <c r="L439">
        <v>532949</v>
      </c>
      <c r="M439" t="s">
        <v>13802</v>
      </c>
      <c r="N439" t="s">
        <v>13803</v>
      </c>
      <c r="O439" t="s">
        <v>13804</v>
      </c>
      <c r="P439"/>
      <c r="Q439">
        <f t="shared" si="6"/>
        <v>-1.66</v>
      </c>
    </row>
    <row r="440" spans="1:17" ht="15">
      <c r="A440" s="114">
        <v>1755</v>
      </c>
      <c r="B440" t="s">
        <v>13805</v>
      </c>
      <c r="C440" s="114">
        <v>201212</v>
      </c>
      <c r="D440" s="114">
        <v>-3.6</v>
      </c>
      <c r="E440" s="114">
        <v>201209</v>
      </c>
      <c r="F440" s="114">
        <v>0.19</v>
      </c>
      <c r="G440" s="114">
        <v>201206</v>
      </c>
      <c r="H440" s="114">
        <v>0.16</v>
      </c>
      <c r="I440" s="114">
        <v>201203</v>
      </c>
      <c r="J440" s="114">
        <v>0.53</v>
      </c>
      <c r="K440" t="s">
        <v>13806</v>
      </c>
      <c r="L440">
        <v>514140</v>
      </c>
      <c r="M440" t="s">
        <v>13807</v>
      </c>
      <c r="N440" t="s">
        <v>13808</v>
      </c>
      <c r="O440" t="s">
        <v>4614</v>
      </c>
      <c r="P440"/>
      <c r="Q440">
        <f t="shared" si="6"/>
        <v>-2.7199999999999998</v>
      </c>
    </row>
    <row r="441" spans="1:17" ht="15">
      <c r="A441" s="114">
        <v>1763</v>
      </c>
      <c r="B441" t="s">
        <v>13809</v>
      </c>
      <c r="C441" s="114">
        <v>201712</v>
      </c>
      <c r="D441" s="114">
        <v>0</v>
      </c>
      <c r="E441" s="114">
        <v>201709</v>
      </c>
      <c r="F441" s="114">
        <v>0</v>
      </c>
      <c r="G441" s="114">
        <v>201706</v>
      </c>
      <c r="H441" s="114">
        <v>0</v>
      </c>
      <c r="I441" s="114">
        <v>201703</v>
      </c>
      <c r="J441" s="114">
        <v>0.04</v>
      </c>
      <c r="K441" t="s">
        <v>13810</v>
      </c>
      <c r="L441">
        <v>511200</v>
      </c>
      <c r="M441"/>
      <c r="N441" t="s">
        <v>13811</v>
      </c>
      <c r="O441" t="s">
        <v>4137</v>
      </c>
      <c r="P441"/>
      <c r="Q441">
        <f t="shared" si="6"/>
        <v>0.04</v>
      </c>
    </row>
    <row r="442" spans="1:17" ht="15">
      <c r="A442" s="114">
        <v>1764</v>
      </c>
      <c r="B442" t="s">
        <v>13812</v>
      </c>
      <c r="C442" s="114">
        <v>202412</v>
      </c>
      <c r="D442" s="114">
        <v>41.46</v>
      </c>
      <c r="E442" s="114">
        <v>202409</v>
      </c>
      <c r="F442" s="114">
        <v>39.049999999999997</v>
      </c>
      <c r="G442" s="114">
        <v>202406</v>
      </c>
      <c r="H442" s="114">
        <v>34.86</v>
      </c>
      <c r="I442" s="114">
        <v>202403</v>
      </c>
      <c r="J442" s="114">
        <v>31.9</v>
      </c>
      <c r="K442" t="s">
        <v>13813</v>
      </c>
      <c r="L442">
        <v>523301</v>
      </c>
      <c r="M442" t="s">
        <v>2945</v>
      </c>
      <c r="N442" t="s">
        <v>13814</v>
      </c>
      <c r="O442" t="s">
        <v>2946</v>
      </c>
      <c r="P442"/>
      <c r="Q442">
        <f t="shared" si="6"/>
        <v>147.26999999999998</v>
      </c>
    </row>
    <row r="443" spans="1:17" ht="15">
      <c r="A443" s="114">
        <v>1768</v>
      </c>
      <c r="B443" t="s">
        <v>13815</v>
      </c>
      <c r="C443" s="114">
        <v>202412</v>
      </c>
      <c r="D443" s="114">
        <v>-542.76</v>
      </c>
      <c r="E443" s="114">
        <v>202409</v>
      </c>
      <c r="F443" s="114">
        <v>2580.94</v>
      </c>
      <c r="G443" s="114">
        <v>202406</v>
      </c>
      <c r="H443" s="114">
        <v>1375.29</v>
      </c>
      <c r="I443" s="114">
        <v>202403</v>
      </c>
      <c r="J443" s="114">
        <v>653.53</v>
      </c>
      <c r="K443" t="s">
        <v>13816</v>
      </c>
      <c r="L443">
        <v>512022</v>
      </c>
      <c r="M443"/>
      <c r="N443" t="s">
        <v>13817</v>
      </c>
      <c r="O443" t="s">
        <v>4421</v>
      </c>
      <c r="P443"/>
      <c r="Q443">
        <f t="shared" si="6"/>
        <v>4067</v>
      </c>
    </row>
    <row r="444" spans="1:17" ht="15">
      <c r="A444" s="114">
        <v>1774</v>
      </c>
      <c r="B444" t="s">
        <v>13818</v>
      </c>
      <c r="C444" s="114">
        <v>202412</v>
      </c>
      <c r="D444" s="114">
        <v>12.25</v>
      </c>
      <c r="E444" s="114">
        <v>202409</v>
      </c>
      <c r="F444" s="114">
        <v>25.83</v>
      </c>
      <c r="G444" s="114">
        <v>202406</v>
      </c>
      <c r="H444" s="114">
        <v>10.73</v>
      </c>
      <c r="I444" s="114">
        <v>202403</v>
      </c>
      <c r="J444" s="114">
        <v>12.95</v>
      </c>
      <c r="K444" t="s">
        <v>13819</v>
      </c>
      <c r="L444">
        <v>507717</v>
      </c>
      <c r="M444" t="s">
        <v>721</v>
      </c>
      <c r="N444" t="s">
        <v>13820</v>
      </c>
      <c r="O444" t="s">
        <v>722</v>
      </c>
      <c r="P444"/>
      <c r="Q444">
        <f t="shared" si="6"/>
        <v>61.760000000000005</v>
      </c>
    </row>
    <row r="445" spans="1:17" ht="15">
      <c r="A445" s="114">
        <v>1778</v>
      </c>
      <c r="B445" t="s">
        <v>13821</v>
      </c>
      <c r="C445" s="114">
        <v>202412</v>
      </c>
      <c r="D445" s="114">
        <v>-382.53</v>
      </c>
      <c r="E445" s="114">
        <v>202409</v>
      </c>
      <c r="F445" s="114">
        <v>614.85</v>
      </c>
      <c r="G445" s="114">
        <v>202406</v>
      </c>
      <c r="H445" s="114">
        <v>509.22</v>
      </c>
      <c r="I445" s="114">
        <v>202403</v>
      </c>
      <c r="J445" s="114">
        <v>217.16</v>
      </c>
      <c r="K445" t="s">
        <v>13822</v>
      </c>
      <c r="L445">
        <v>512020</v>
      </c>
      <c r="M445"/>
      <c r="N445" t="s">
        <v>13823</v>
      </c>
      <c r="O445" t="s">
        <v>3741</v>
      </c>
      <c r="P445"/>
      <c r="Q445">
        <f t="shared" si="6"/>
        <v>958.7</v>
      </c>
    </row>
    <row r="446" spans="1:17" ht="15">
      <c r="A446" s="114">
        <v>1781</v>
      </c>
      <c r="B446" t="s">
        <v>13824</v>
      </c>
      <c r="C446" s="114">
        <v>202412</v>
      </c>
      <c r="D446" s="114">
        <v>0.09</v>
      </c>
      <c r="E446" s="114">
        <v>202409</v>
      </c>
      <c r="F446" s="114">
        <v>0.77</v>
      </c>
      <c r="G446" s="114">
        <v>202406</v>
      </c>
      <c r="H446" s="114">
        <v>0.28999999999999998</v>
      </c>
      <c r="I446" s="114">
        <v>202403</v>
      </c>
      <c r="J446" s="114">
        <v>0.82</v>
      </c>
      <c r="K446" t="s">
        <v>13825</v>
      </c>
      <c r="L446">
        <v>533193</v>
      </c>
      <c r="M446" t="s">
        <v>1585</v>
      </c>
      <c r="N446" t="s">
        <v>13826</v>
      </c>
      <c r="O446" t="s">
        <v>1586</v>
      </c>
      <c r="P446"/>
      <c r="Q446">
        <f t="shared" si="6"/>
        <v>1.9699999999999998</v>
      </c>
    </row>
    <row r="447" spans="1:17" ht="15">
      <c r="A447" s="114">
        <v>1782</v>
      </c>
      <c r="B447" t="s">
        <v>13827</v>
      </c>
      <c r="C447" s="114">
        <v>202412</v>
      </c>
      <c r="D447" s="114">
        <v>2.93</v>
      </c>
      <c r="E447" s="114">
        <v>202409</v>
      </c>
      <c r="F447" s="114">
        <v>-0.78</v>
      </c>
      <c r="G447" s="114">
        <v>202406</v>
      </c>
      <c r="H447" s="114">
        <v>-0.76</v>
      </c>
      <c r="I447" s="114">
        <v>202403</v>
      </c>
      <c r="J447" s="114">
        <v>-7.18</v>
      </c>
      <c r="K447" t="s">
        <v>13828</v>
      </c>
      <c r="L447">
        <v>505250</v>
      </c>
      <c r="M447"/>
      <c r="N447" t="s">
        <v>13829</v>
      </c>
      <c r="O447" t="s">
        <v>4354</v>
      </c>
      <c r="P447"/>
      <c r="Q447">
        <f t="shared" si="6"/>
        <v>-5.7899999999999991</v>
      </c>
    </row>
    <row r="448" spans="1:17" ht="15">
      <c r="A448" s="114">
        <v>1791</v>
      </c>
      <c r="B448" t="s">
        <v>22477</v>
      </c>
      <c r="C448" s="114">
        <v>202412</v>
      </c>
      <c r="D448" s="114">
        <v>-0.27</v>
      </c>
      <c r="E448" s="114">
        <v>202409</v>
      </c>
      <c r="F448" s="114">
        <v>0.52</v>
      </c>
      <c r="G448" s="114">
        <v>202406</v>
      </c>
      <c r="H448" s="114">
        <v>-0.41</v>
      </c>
      <c r="I448" s="114">
        <v>202403</v>
      </c>
      <c r="J448" s="114">
        <v>0</v>
      </c>
      <c r="K448" t="s">
        <v>22478</v>
      </c>
      <c r="L448">
        <v>512479</v>
      </c>
      <c r="M448"/>
      <c r="N448" t="s">
        <v>22479</v>
      </c>
      <c r="O448" t="s">
        <v>4064</v>
      </c>
      <c r="P448"/>
      <c r="Q448">
        <f t="shared" si="6"/>
        <v>-0.15999999999999998</v>
      </c>
    </row>
    <row r="449" spans="1:17" ht="15">
      <c r="A449" s="114">
        <v>1792</v>
      </c>
      <c r="B449" t="s">
        <v>13830</v>
      </c>
      <c r="C449" s="114">
        <v>202412</v>
      </c>
      <c r="D449" s="114">
        <v>0.31</v>
      </c>
      <c r="E449" s="114">
        <v>202409</v>
      </c>
      <c r="F449" s="114">
        <v>0.01</v>
      </c>
      <c r="G449" s="114">
        <v>202406</v>
      </c>
      <c r="H449" s="114">
        <v>0.76</v>
      </c>
      <c r="I449" s="114">
        <v>202403</v>
      </c>
      <c r="J449" s="114">
        <v>0.08</v>
      </c>
      <c r="K449" t="s">
        <v>13831</v>
      </c>
      <c r="L449">
        <v>500268</v>
      </c>
      <c r="M449" t="s">
        <v>1801</v>
      </c>
      <c r="N449" t="s">
        <v>13832</v>
      </c>
      <c r="O449" t="s">
        <v>1802</v>
      </c>
      <c r="P449"/>
      <c r="Q449">
        <f t="shared" si="6"/>
        <v>1.1600000000000001</v>
      </c>
    </row>
    <row r="450" spans="1:17" ht="15">
      <c r="A450" s="114">
        <v>1796</v>
      </c>
      <c r="B450" t="s">
        <v>20242</v>
      </c>
      <c r="C450" s="114">
        <v>202412</v>
      </c>
      <c r="D450" s="114">
        <v>0.17</v>
      </c>
      <c r="E450" s="114">
        <v>202409</v>
      </c>
      <c r="F450" s="114">
        <v>1.22</v>
      </c>
      <c r="G450" s="114">
        <v>202406</v>
      </c>
      <c r="H450" s="114">
        <v>-1.37</v>
      </c>
      <c r="I450" s="114">
        <v>202403</v>
      </c>
      <c r="J450" s="114">
        <v>0.57999999999999996</v>
      </c>
      <c r="K450" t="s">
        <v>20243</v>
      </c>
      <c r="L450">
        <v>517236</v>
      </c>
      <c r="M450"/>
      <c r="N450" t="s">
        <v>20244</v>
      </c>
      <c r="O450" t="s">
        <v>3824</v>
      </c>
      <c r="P450"/>
      <c r="Q450">
        <f t="shared" si="6"/>
        <v>0.59999999999999976</v>
      </c>
    </row>
    <row r="451" spans="1:17" ht="15">
      <c r="A451" s="114">
        <v>1799</v>
      </c>
      <c r="B451" t="s">
        <v>13833</v>
      </c>
      <c r="C451" s="114">
        <v>202412</v>
      </c>
      <c r="D451" s="114">
        <v>12.61</v>
      </c>
      <c r="E451" s="114">
        <v>202409</v>
      </c>
      <c r="F451" s="114">
        <v>15.46</v>
      </c>
      <c r="G451" s="114">
        <v>202406</v>
      </c>
      <c r="H451" s="114">
        <v>14.41</v>
      </c>
      <c r="I451" s="114">
        <v>202403</v>
      </c>
      <c r="J451" s="114">
        <v>12.26</v>
      </c>
      <c r="K451" t="s">
        <v>13834</v>
      </c>
      <c r="L451">
        <v>501391</v>
      </c>
      <c r="M451"/>
      <c r="N451" t="s">
        <v>13835</v>
      </c>
      <c r="O451" t="s">
        <v>4067</v>
      </c>
      <c r="P451"/>
      <c r="Q451">
        <f t="shared" ref="Q451:Q514" si="7">D451+F451+H451+J451</f>
        <v>54.74</v>
      </c>
    </row>
    <row r="452" spans="1:17" ht="15">
      <c r="A452" s="114">
        <v>1805</v>
      </c>
      <c r="B452" t="s">
        <v>13836</v>
      </c>
      <c r="C452" s="114">
        <v>201406</v>
      </c>
      <c r="D452" s="114">
        <v>19.59</v>
      </c>
      <c r="E452" s="114">
        <v>201403</v>
      </c>
      <c r="F452" s="114">
        <v>-10.06</v>
      </c>
      <c r="G452" s="114">
        <v>201306</v>
      </c>
      <c r="H452" s="114">
        <v>13.9</v>
      </c>
      <c r="I452" s="114">
        <v>201206</v>
      </c>
      <c r="J452" s="114">
        <v>9.06</v>
      </c>
      <c r="K452" t="s">
        <v>13837</v>
      </c>
      <c r="L452">
        <v>503685</v>
      </c>
      <c r="M452"/>
      <c r="N452" t="s">
        <v>13838</v>
      </c>
      <c r="O452" t="s">
        <v>4168</v>
      </c>
      <c r="P452"/>
      <c r="Q452">
        <f t="shared" si="7"/>
        <v>32.49</v>
      </c>
    </row>
    <row r="453" spans="1:17" ht="15">
      <c r="A453" s="114">
        <v>1806</v>
      </c>
      <c r="B453" t="s">
        <v>13839</v>
      </c>
      <c r="C453" s="114">
        <v>202312</v>
      </c>
      <c r="D453" s="114">
        <v>-6.81</v>
      </c>
      <c r="E453" s="114">
        <v>202309</v>
      </c>
      <c r="F453" s="114">
        <v>3.11</v>
      </c>
      <c r="G453" s="114">
        <v>202306</v>
      </c>
      <c r="H453" s="114">
        <v>215.92</v>
      </c>
      <c r="I453" s="114">
        <v>202303</v>
      </c>
      <c r="J453" s="114">
        <v>282.19</v>
      </c>
      <c r="K453" t="s">
        <v>13840</v>
      </c>
      <c r="L453">
        <v>503349</v>
      </c>
      <c r="M453"/>
      <c r="N453" t="s">
        <v>13841</v>
      </c>
      <c r="O453" t="s">
        <v>4377</v>
      </c>
      <c r="P453"/>
      <c r="Q453">
        <f t="shared" si="7"/>
        <v>494.40999999999997</v>
      </c>
    </row>
    <row r="454" spans="1:17" ht="15">
      <c r="A454" s="114">
        <v>1813</v>
      </c>
      <c r="B454" t="s">
        <v>13842</v>
      </c>
      <c r="C454" s="114">
        <v>202503</v>
      </c>
      <c r="D454" s="114">
        <v>36.46</v>
      </c>
      <c r="E454" s="114">
        <v>202412</v>
      </c>
      <c r="F454" s="114">
        <v>8.2200000000000006</v>
      </c>
      <c r="G454" s="114">
        <v>202409</v>
      </c>
      <c r="H454" s="114">
        <v>4.7</v>
      </c>
      <c r="I454" s="114">
        <v>202406</v>
      </c>
      <c r="J454" s="114">
        <v>8.19</v>
      </c>
      <c r="K454" t="s">
        <v>13843</v>
      </c>
      <c r="L454">
        <v>509152</v>
      </c>
      <c r="M454" t="s">
        <v>1093</v>
      </c>
      <c r="N454" t="s">
        <v>13844</v>
      </c>
      <c r="O454" t="s">
        <v>1094</v>
      </c>
      <c r="P454"/>
      <c r="Q454">
        <f t="shared" si="7"/>
        <v>57.57</v>
      </c>
    </row>
    <row r="455" spans="1:17" ht="15">
      <c r="A455" s="114">
        <v>1814</v>
      </c>
      <c r="B455" t="s">
        <v>21704</v>
      </c>
      <c r="C455" s="114">
        <v>202503</v>
      </c>
      <c r="D455" s="114">
        <v>0.03</v>
      </c>
      <c r="E455" s="114">
        <v>202412</v>
      </c>
      <c r="F455" s="114">
        <v>-0.06</v>
      </c>
      <c r="G455" s="114">
        <v>202403</v>
      </c>
      <c r="H455" s="114">
        <v>-0.35</v>
      </c>
      <c r="I455" s="114">
        <v>202312</v>
      </c>
      <c r="J455" s="114">
        <v>-0.6</v>
      </c>
      <c r="K455" t="s">
        <v>21705</v>
      </c>
      <c r="L455">
        <v>511072</v>
      </c>
      <c r="M455" t="s">
        <v>13845</v>
      </c>
      <c r="N455" t="s">
        <v>13846</v>
      </c>
      <c r="O455" t="s">
        <v>13847</v>
      </c>
      <c r="P455"/>
      <c r="Q455">
        <f t="shared" si="7"/>
        <v>-0.98</v>
      </c>
    </row>
    <row r="456" spans="1:17" ht="15">
      <c r="A456" s="114">
        <v>1815</v>
      </c>
      <c r="B456" t="s">
        <v>13848</v>
      </c>
      <c r="C456" s="114">
        <v>202412</v>
      </c>
      <c r="D456" s="114">
        <v>5.88</v>
      </c>
      <c r="E456" s="114">
        <v>202409</v>
      </c>
      <c r="F456" s="114">
        <v>5.7</v>
      </c>
      <c r="G456" s="114">
        <v>202406</v>
      </c>
      <c r="H456" s="114">
        <v>5.61</v>
      </c>
      <c r="I456" s="114">
        <v>202403</v>
      </c>
      <c r="J456" s="114">
        <v>1.1100000000000001</v>
      </c>
      <c r="K456" t="s">
        <v>13849</v>
      </c>
      <c r="L456">
        <v>519003</v>
      </c>
      <c r="M456"/>
      <c r="N456" t="s">
        <v>13850</v>
      </c>
      <c r="O456" t="s">
        <v>3711</v>
      </c>
      <c r="P456"/>
      <c r="Q456">
        <f t="shared" si="7"/>
        <v>18.3</v>
      </c>
    </row>
    <row r="457" spans="1:17" ht="15">
      <c r="A457" s="114">
        <v>1821</v>
      </c>
      <c r="B457" t="s">
        <v>13851</v>
      </c>
      <c r="C457" s="114">
        <v>202412</v>
      </c>
      <c r="D457" s="114">
        <v>2.74</v>
      </c>
      <c r="E457" s="114">
        <v>202409</v>
      </c>
      <c r="F457" s="114">
        <v>2.58</v>
      </c>
      <c r="G457" s="114">
        <v>202406</v>
      </c>
      <c r="H457" s="114">
        <v>4.79</v>
      </c>
      <c r="I457" s="114">
        <v>202403</v>
      </c>
      <c r="J457" s="114">
        <v>4.34</v>
      </c>
      <c r="K457" t="s">
        <v>13852</v>
      </c>
      <c r="L457">
        <v>517238</v>
      </c>
      <c r="M457"/>
      <c r="N457" t="s">
        <v>13853</v>
      </c>
      <c r="O457" t="s">
        <v>4208</v>
      </c>
      <c r="P457"/>
      <c r="Q457">
        <f t="shared" si="7"/>
        <v>14.45</v>
      </c>
    </row>
    <row r="458" spans="1:17" ht="15">
      <c r="A458" s="114">
        <v>1823</v>
      </c>
      <c r="B458" t="s">
        <v>13854</v>
      </c>
      <c r="C458" s="114">
        <v>202412</v>
      </c>
      <c r="D458" s="114">
        <v>-1.1599999999999999</v>
      </c>
      <c r="E458" s="114">
        <v>202409</v>
      </c>
      <c r="F458" s="114">
        <v>-0.77</v>
      </c>
      <c r="G458" s="114">
        <v>202406</v>
      </c>
      <c r="H458" s="114">
        <v>-1.31</v>
      </c>
      <c r="I458" s="114">
        <v>202403</v>
      </c>
      <c r="J458" s="114">
        <v>-0.48</v>
      </c>
      <c r="K458" t="s">
        <v>13855</v>
      </c>
      <c r="L458">
        <v>524156</v>
      </c>
      <c r="M458"/>
      <c r="N458" t="s">
        <v>13856</v>
      </c>
      <c r="O458" t="s">
        <v>4413</v>
      </c>
      <c r="P458"/>
      <c r="Q458">
        <f t="shared" si="7"/>
        <v>-3.72</v>
      </c>
    </row>
    <row r="459" spans="1:17" ht="15">
      <c r="A459" s="114">
        <v>1840</v>
      </c>
      <c r="B459" t="s">
        <v>13857</v>
      </c>
      <c r="C459" s="114">
        <v>202412</v>
      </c>
      <c r="D459" s="114">
        <v>1.42</v>
      </c>
      <c r="E459" s="114">
        <v>202409</v>
      </c>
      <c r="F459" s="114">
        <v>0.41</v>
      </c>
      <c r="G459" s="114">
        <v>202406</v>
      </c>
      <c r="H459" s="114">
        <v>0.39</v>
      </c>
      <c r="I459" s="114">
        <v>202403</v>
      </c>
      <c r="J459" s="114">
        <v>0.72</v>
      </c>
      <c r="K459" t="s">
        <v>13858</v>
      </c>
      <c r="L459">
        <v>519105</v>
      </c>
      <c r="M459" t="s">
        <v>310</v>
      </c>
      <c r="N459" t="s">
        <v>13859</v>
      </c>
      <c r="O459" t="s">
        <v>311</v>
      </c>
      <c r="P459"/>
      <c r="Q459">
        <f t="shared" si="7"/>
        <v>2.9399999999999995</v>
      </c>
    </row>
    <row r="460" spans="1:17" ht="15">
      <c r="A460" s="114">
        <v>1844</v>
      </c>
      <c r="B460" t="s">
        <v>21380</v>
      </c>
      <c r="C460" s="114">
        <v>202412</v>
      </c>
      <c r="D460" s="114">
        <v>3.46</v>
      </c>
      <c r="E460" s="114">
        <v>202409</v>
      </c>
      <c r="F460" s="114">
        <v>3.57</v>
      </c>
      <c r="G460" s="114">
        <v>202406</v>
      </c>
      <c r="H460" s="114">
        <v>2.77</v>
      </c>
      <c r="I460" s="114">
        <v>202403</v>
      </c>
      <c r="J460" s="114">
        <v>5.76</v>
      </c>
      <c r="K460" t="s">
        <v>9753</v>
      </c>
      <c r="L460">
        <v>522101</v>
      </c>
      <c r="M460" t="s">
        <v>21381</v>
      </c>
      <c r="N460" t="s">
        <v>21382</v>
      </c>
      <c r="O460" t="s">
        <v>3575</v>
      </c>
      <c r="P460"/>
      <c r="Q460">
        <f t="shared" si="7"/>
        <v>15.559999999999999</v>
      </c>
    </row>
    <row r="461" spans="1:17" ht="15">
      <c r="A461" s="114">
        <v>1850</v>
      </c>
      <c r="B461" t="s">
        <v>13860</v>
      </c>
      <c r="C461" s="114">
        <v>202403</v>
      </c>
      <c r="D461" s="114">
        <v>1617.65</v>
      </c>
      <c r="E461" s="114">
        <v>202312</v>
      </c>
      <c r="F461" s="114">
        <v>-18.41</v>
      </c>
      <c r="G461" s="114">
        <v>202309</v>
      </c>
      <c r="H461" s="114">
        <v>-11.83</v>
      </c>
      <c r="I461" s="114">
        <v>202306</v>
      </c>
      <c r="J461" s="114">
        <v>-11.48</v>
      </c>
      <c r="K461" t="s">
        <v>13861</v>
      </c>
      <c r="L461">
        <v>513295</v>
      </c>
      <c r="M461" t="s">
        <v>13862</v>
      </c>
      <c r="N461" t="s">
        <v>13863</v>
      </c>
      <c r="O461" t="s">
        <v>4674</v>
      </c>
      <c r="P461"/>
      <c r="Q461">
        <f t="shared" si="7"/>
        <v>1575.93</v>
      </c>
    </row>
    <row r="462" spans="1:17" ht="15">
      <c r="A462" s="114">
        <v>1854</v>
      </c>
      <c r="B462" t="s">
        <v>13864</v>
      </c>
      <c r="C462" s="114">
        <v>202203</v>
      </c>
      <c r="D462" s="114">
        <v>5.63</v>
      </c>
      <c r="E462" s="114">
        <v>202112</v>
      </c>
      <c r="F462" s="114">
        <v>24.19</v>
      </c>
      <c r="G462" s="114">
        <v>202109</v>
      </c>
      <c r="H462" s="114">
        <v>8.66</v>
      </c>
      <c r="I462" s="114">
        <v>202106</v>
      </c>
      <c r="J462" s="114">
        <v>8.32</v>
      </c>
      <c r="K462" t="s">
        <v>13865</v>
      </c>
      <c r="L462">
        <v>523116</v>
      </c>
      <c r="M462"/>
      <c r="N462" t="s">
        <v>13866</v>
      </c>
      <c r="O462" t="s">
        <v>3986</v>
      </c>
      <c r="P462"/>
      <c r="Q462">
        <f t="shared" si="7"/>
        <v>46.800000000000004</v>
      </c>
    </row>
    <row r="463" spans="1:17" ht="15">
      <c r="A463" s="114">
        <v>1866</v>
      </c>
      <c r="B463" t="s">
        <v>20657</v>
      </c>
      <c r="C463" s="114">
        <v>202409</v>
      </c>
      <c r="D463" s="114">
        <v>12.3</v>
      </c>
      <c r="E463" s="114">
        <v>202406</v>
      </c>
      <c r="F463" s="114">
        <v>10.82</v>
      </c>
      <c r="G463" s="114">
        <v>202403</v>
      </c>
      <c r="H463" s="114">
        <v>6.6</v>
      </c>
      <c r="I463" s="114">
        <v>202312</v>
      </c>
      <c r="J463" s="114">
        <v>3.22</v>
      </c>
      <c r="K463" t="s">
        <v>20658</v>
      </c>
      <c r="L463">
        <v>500111</v>
      </c>
      <c r="M463" t="s">
        <v>3332</v>
      </c>
      <c r="N463" t="s">
        <v>20659</v>
      </c>
      <c r="O463" t="s">
        <v>3759</v>
      </c>
      <c r="P463"/>
      <c r="Q463">
        <f t="shared" si="7"/>
        <v>32.94</v>
      </c>
    </row>
    <row r="464" spans="1:17" ht="15">
      <c r="A464" s="114">
        <v>1872</v>
      </c>
      <c r="B464" t="s">
        <v>13867</v>
      </c>
      <c r="C464" s="114">
        <v>201712</v>
      </c>
      <c r="D464" s="114">
        <v>-0.08</v>
      </c>
      <c r="E464" s="114">
        <v>201709</v>
      </c>
      <c r="F464" s="114">
        <v>0.11</v>
      </c>
      <c r="G464" s="114">
        <v>201706</v>
      </c>
      <c r="H464" s="114">
        <v>0.13</v>
      </c>
      <c r="I464" s="114">
        <v>201703</v>
      </c>
      <c r="J464" s="114">
        <v>-1.21</v>
      </c>
      <c r="K464" t="s">
        <v>13868</v>
      </c>
      <c r="L464">
        <v>509038</v>
      </c>
      <c r="M464"/>
      <c r="N464" t="s">
        <v>13869</v>
      </c>
      <c r="O464" t="s">
        <v>4768</v>
      </c>
      <c r="P464"/>
      <c r="Q464">
        <f t="shared" si="7"/>
        <v>-1.05</v>
      </c>
    </row>
    <row r="465" spans="1:17" ht="15">
      <c r="A465" s="114">
        <v>1874</v>
      </c>
      <c r="B465" t="s">
        <v>21383</v>
      </c>
      <c r="C465" s="114">
        <v>202412</v>
      </c>
      <c r="D465" s="114">
        <v>15.6</v>
      </c>
      <c r="E465" s="114">
        <v>202409</v>
      </c>
      <c r="F465" s="114">
        <v>10.07</v>
      </c>
      <c r="G465" s="114">
        <v>202406</v>
      </c>
      <c r="H465" s="114">
        <v>10.88</v>
      </c>
      <c r="I465" s="114">
        <v>202403</v>
      </c>
      <c r="J465" s="114">
        <v>8.9499999999999993</v>
      </c>
      <c r="K465" t="s">
        <v>9782</v>
      </c>
      <c r="L465">
        <v>512453</v>
      </c>
      <c r="M465"/>
      <c r="N465" t="s">
        <v>21384</v>
      </c>
      <c r="O465" t="s">
        <v>3616</v>
      </c>
      <c r="P465"/>
      <c r="Q465">
        <f t="shared" si="7"/>
        <v>45.5</v>
      </c>
    </row>
    <row r="466" spans="1:17" ht="15">
      <c r="A466" s="114">
        <v>1877</v>
      </c>
      <c r="B466" t="s">
        <v>13870</v>
      </c>
      <c r="C466" s="114">
        <v>202412</v>
      </c>
      <c r="D466" s="114">
        <v>0.14000000000000001</v>
      </c>
      <c r="E466" s="114">
        <v>202409</v>
      </c>
      <c r="F466" s="114">
        <v>0.09</v>
      </c>
      <c r="G466" s="114">
        <v>202406</v>
      </c>
      <c r="H466" s="114">
        <v>0.1</v>
      </c>
      <c r="I466" s="114">
        <v>202403</v>
      </c>
      <c r="J466" s="114">
        <v>-0.22</v>
      </c>
      <c r="K466" t="s">
        <v>9792</v>
      </c>
      <c r="L466">
        <v>522105</v>
      </c>
      <c r="M466"/>
      <c r="N466" t="s">
        <v>13871</v>
      </c>
      <c r="O466" t="s">
        <v>3725</v>
      </c>
      <c r="P466"/>
      <c r="Q466">
        <f t="shared" si="7"/>
        <v>0.11000000000000001</v>
      </c>
    </row>
    <row r="467" spans="1:17" ht="15">
      <c r="A467" s="114">
        <v>1878</v>
      </c>
      <c r="B467" t="s">
        <v>13872</v>
      </c>
      <c r="C467" s="114">
        <v>200803</v>
      </c>
      <c r="D467" s="114">
        <v>4.21</v>
      </c>
      <c r="E467" s="114">
        <v>200712</v>
      </c>
      <c r="F467" s="114">
        <v>0</v>
      </c>
      <c r="G467" s="114">
        <v>200703</v>
      </c>
      <c r="H467" s="114">
        <v>3.78</v>
      </c>
      <c r="I467" s="114">
        <v>200612</v>
      </c>
      <c r="J467" s="114">
        <v>0</v>
      </c>
      <c r="K467" t="s">
        <v>13873</v>
      </c>
      <c r="L467">
        <v>507450</v>
      </c>
      <c r="M467" t="s">
        <v>13874</v>
      </c>
      <c r="N467" t="s">
        <v>13875</v>
      </c>
      <c r="O467" t="s">
        <v>13876</v>
      </c>
      <c r="P467"/>
      <c r="Q467">
        <f t="shared" si="7"/>
        <v>7.99</v>
      </c>
    </row>
    <row r="468" spans="1:17" ht="15">
      <c r="A468" s="114">
        <v>1889</v>
      </c>
      <c r="B468" t="s">
        <v>13877</v>
      </c>
      <c r="C468" s="114">
        <v>202412</v>
      </c>
      <c r="D468" s="114">
        <v>8.77</v>
      </c>
      <c r="E468" s="114">
        <v>202409</v>
      </c>
      <c r="F468" s="114">
        <v>15.43</v>
      </c>
      <c r="G468" s="114">
        <v>202406</v>
      </c>
      <c r="H468" s="114">
        <v>7.57</v>
      </c>
      <c r="I468" s="114">
        <v>202403</v>
      </c>
      <c r="J468" s="114">
        <v>7.42</v>
      </c>
      <c r="K468" t="s">
        <v>13878</v>
      </c>
      <c r="L468">
        <v>517059</v>
      </c>
      <c r="M468" t="s">
        <v>2538</v>
      </c>
      <c r="N468" t="s">
        <v>13879</v>
      </c>
      <c r="O468" t="s">
        <v>2539</v>
      </c>
      <c r="P468"/>
      <c r="Q468">
        <f t="shared" si="7"/>
        <v>39.19</v>
      </c>
    </row>
    <row r="469" spans="1:17" ht="15">
      <c r="A469" s="114">
        <v>1895</v>
      </c>
      <c r="B469" t="s">
        <v>13880</v>
      </c>
      <c r="C469" s="114">
        <v>202412</v>
      </c>
      <c r="D469" s="114">
        <v>87.01</v>
      </c>
      <c r="E469" s="114">
        <v>202409</v>
      </c>
      <c r="F469" s="114">
        <v>108.71</v>
      </c>
      <c r="G469" s="114">
        <v>202406</v>
      </c>
      <c r="H469" s="114">
        <v>63.11</v>
      </c>
      <c r="I469" s="114">
        <v>202403</v>
      </c>
      <c r="J469" s="114">
        <v>72.34</v>
      </c>
      <c r="K469" t="s">
        <v>13881</v>
      </c>
      <c r="L469">
        <v>501298</v>
      </c>
      <c r="M469"/>
      <c r="N469" t="s">
        <v>13882</v>
      </c>
      <c r="O469" t="s">
        <v>3626</v>
      </c>
      <c r="P469"/>
      <c r="Q469">
        <f t="shared" si="7"/>
        <v>331.16999999999996</v>
      </c>
    </row>
    <row r="470" spans="1:17" ht="15">
      <c r="A470" s="114">
        <v>1903</v>
      </c>
      <c r="B470" t="s">
        <v>13883</v>
      </c>
      <c r="C470" s="114">
        <v>202412</v>
      </c>
      <c r="D470" s="114">
        <v>7.69</v>
      </c>
      <c r="E470" s="114">
        <v>202409</v>
      </c>
      <c r="F470" s="114">
        <v>8.75</v>
      </c>
      <c r="G470" s="114">
        <v>202406</v>
      </c>
      <c r="H470" s="114">
        <v>7.84</v>
      </c>
      <c r="I470" s="114">
        <v>202403</v>
      </c>
      <c r="J470" s="114">
        <v>10.119999999999999</v>
      </c>
      <c r="K470" t="s">
        <v>13884</v>
      </c>
      <c r="L470">
        <v>521184</v>
      </c>
      <c r="M470" t="s">
        <v>2310</v>
      </c>
      <c r="N470" t="s">
        <v>13885</v>
      </c>
      <c r="O470" t="s">
        <v>2311</v>
      </c>
      <c r="P470"/>
      <c r="Q470">
        <f t="shared" si="7"/>
        <v>34.4</v>
      </c>
    </row>
    <row r="471" spans="1:17" ht="15">
      <c r="A471" s="114">
        <v>1907</v>
      </c>
      <c r="B471" t="s">
        <v>13886</v>
      </c>
      <c r="C471" s="114">
        <v>202412</v>
      </c>
      <c r="D471" s="114">
        <v>7.06</v>
      </c>
      <c r="E471" s="114">
        <v>202409</v>
      </c>
      <c r="F471" s="114">
        <v>9.35</v>
      </c>
      <c r="G471" s="114">
        <v>202406</v>
      </c>
      <c r="H471" s="114">
        <v>8.02</v>
      </c>
      <c r="I471" s="114">
        <v>202403</v>
      </c>
      <c r="J471" s="114">
        <v>9.0299999999999994</v>
      </c>
      <c r="K471" t="s">
        <v>9747</v>
      </c>
      <c r="L471">
        <v>532240</v>
      </c>
      <c r="M471" t="s">
        <v>1341</v>
      </c>
      <c r="N471" t="s">
        <v>13887</v>
      </c>
      <c r="O471" t="s">
        <v>1342</v>
      </c>
      <c r="P471"/>
      <c r="Q471">
        <f t="shared" si="7"/>
        <v>33.46</v>
      </c>
    </row>
    <row r="472" spans="1:17" ht="15">
      <c r="A472" s="114">
        <v>1909</v>
      </c>
      <c r="B472" t="s">
        <v>13888</v>
      </c>
      <c r="C472" s="114">
        <v>202403</v>
      </c>
      <c r="D472" s="114">
        <v>-60.02</v>
      </c>
      <c r="E472" s="114">
        <v>202312</v>
      </c>
      <c r="F472" s="114">
        <v>-0.42</v>
      </c>
      <c r="G472" s="114">
        <v>202309</v>
      </c>
      <c r="H472" s="114">
        <v>-0.44</v>
      </c>
      <c r="I472" s="114">
        <v>202306</v>
      </c>
      <c r="J472" s="114">
        <v>-0.53</v>
      </c>
      <c r="K472" t="s">
        <v>13889</v>
      </c>
      <c r="L472">
        <v>500366</v>
      </c>
      <c r="M472" t="s">
        <v>3333</v>
      </c>
      <c r="N472" t="s">
        <v>13890</v>
      </c>
      <c r="O472" t="s">
        <v>4353</v>
      </c>
      <c r="P472"/>
      <c r="Q472">
        <f t="shared" si="7"/>
        <v>-61.410000000000004</v>
      </c>
    </row>
    <row r="473" spans="1:17" ht="15">
      <c r="A473" s="114">
        <v>1926</v>
      </c>
      <c r="B473" t="s">
        <v>13891</v>
      </c>
      <c r="C473" s="114">
        <v>202412</v>
      </c>
      <c r="D473" s="114">
        <v>10.27</v>
      </c>
      <c r="E473" s="114">
        <v>202409</v>
      </c>
      <c r="F473" s="114">
        <v>2.02</v>
      </c>
      <c r="G473" s="114">
        <v>202406</v>
      </c>
      <c r="H473" s="114">
        <v>4.72</v>
      </c>
      <c r="I473" s="114">
        <v>202403</v>
      </c>
      <c r="J473" s="114">
        <v>5.25</v>
      </c>
      <c r="K473" t="s">
        <v>9742</v>
      </c>
      <c r="L473">
        <v>532369</v>
      </c>
      <c r="M473" t="s">
        <v>2387</v>
      </c>
      <c r="N473" t="s">
        <v>13892</v>
      </c>
      <c r="O473" t="s">
        <v>2388</v>
      </c>
      <c r="P473"/>
      <c r="Q473">
        <f t="shared" si="7"/>
        <v>22.259999999999998</v>
      </c>
    </row>
    <row r="474" spans="1:17" ht="15">
      <c r="A474" s="114">
        <v>1927</v>
      </c>
      <c r="B474" t="s">
        <v>13893</v>
      </c>
      <c r="C474" s="114">
        <v>202503</v>
      </c>
      <c r="D474" s="114">
        <v>26.35</v>
      </c>
      <c r="E474" s="114">
        <v>202412</v>
      </c>
      <c r="F474" s="114">
        <v>23.61</v>
      </c>
      <c r="G474" s="114">
        <v>202409</v>
      </c>
      <c r="H474" s="114">
        <v>24.31</v>
      </c>
      <c r="I474" s="114">
        <v>202406</v>
      </c>
      <c r="J474" s="114">
        <v>20.78</v>
      </c>
      <c r="K474" t="s">
        <v>13894</v>
      </c>
      <c r="L474">
        <v>500250</v>
      </c>
      <c r="M474" t="s">
        <v>1699</v>
      </c>
      <c r="N474" t="s">
        <v>13895</v>
      </c>
      <c r="O474" t="s">
        <v>1700</v>
      </c>
      <c r="P474"/>
      <c r="Q474">
        <f t="shared" si="7"/>
        <v>95.05</v>
      </c>
    </row>
    <row r="475" spans="1:17" ht="15">
      <c r="A475" s="114">
        <v>1928</v>
      </c>
      <c r="B475" t="s">
        <v>13896</v>
      </c>
      <c r="C475" s="114">
        <v>202412</v>
      </c>
      <c r="D475" s="114">
        <v>3.45</v>
      </c>
      <c r="E475" s="114">
        <v>202409</v>
      </c>
      <c r="F475" s="114">
        <v>4.01</v>
      </c>
      <c r="G475" s="114">
        <v>202406</v>
      </c>
      <c r="H475" s="114">
        <v>4.43</v>
      </c>
      <c r="I475" s="114">
        <v>202403</v>
      </c>
      <c r="J475" s="114">
        <v>3.81</v>
      </c>
      <c r="K475" t="s">
        <v>13897</v>
      </c>
      <c r="L475">
        <v>524542</v>
      </c>
      <c r="M475" t="s">
        <v>2826</v>
      </c>
      <c r="N475" t="s">
        <v>13898</v>
      </c>
      <c r="O475" t="s">
        <v>12485</v>
      </c>
      <c r="P475"/>
      <c r="Q475">
        <f t="shared" si="7"/>
        <v>15.700000000000001</v>
      </c>
    </row>
    <row r="476" spans="1:17" ht="15">
      <c r="A476" s="114">
        <v>1930</v>
      </c>
      <c r="B476" t="s">
        <v>13899</v>
      </c>
      <c r="C476" s="114">
        <v>202412</v>
      </c>
      <c r="D476" s="114">
        <v>-1.86</v>
      </c>
      <c r="E476" s="114">
        <v>202409</v>
      </c>
      <c r="F476" s="114">
        <v>0.94</v>
      </c>
      <c r="G476" s="114">
        <v>202406</v>
      </c>
      <c r="H476" s="114">
        <v>-4.58</v>
      </c>
      <c r="I476" s="114">
        <v>202403</v>
      </c>
      <c r="J476" s="114">
        <v>-12.39</v>
      </c>
      <c r="K476" t="s">
        <v>13900</v>
      </c>
      <c r="L476">
        <v>540728</v>
      </c>
      <c r="M476"/>
      <c r="N476" t="s">
        <v>13901</v>
      </c>
      <c r="O476" t="s">
        <v>4017</v>
      </c>
      <c r="P476"/>
      <c r="Q476">
        <f t="shared" si="7"/>
        <v>-17.89</v>
      </c>
    </row>
    <row r="477" spans="1:17" ht="15">
      <c r="A477" s="114">
        <v>1938</v>
      </c>
      <c r="B477" t="s">
        <v>13902</v>
      </c>
      <c r="C477" s="114">
        <v>202412</v>
      </c>
      <c r="D477" s="114">
        <v>0.04</v>
      </c>
      <c r="E477" s="114">
        <v>202409</v>
      </c>
      <c r="F477" s="114">
        <v>0.08</v>
      </c>
      <c r="G477" s="114">
        <v>202406</v>
      </c>
      <c r="H477" s="114">
        <v>0.08</v>
      </c>
      <c r="I477" s="114">
        <v>202403</v>
      </c>
      <c r="J477" s="114">
        <v>0.38</v>
      </c>
      <c r="K477" t="s">
        <v>13903</v>
      </c>
      <c r="L477">
        <v>501343</v>
      </c>
      <c r="M477" t="s">
        <v>1944</v>
      </c>
      <c r="N477" t="s">
        <v>13904</v>
      </c>
      <c r="O477" t="s">
        <v>1945</v>
      </c>
      <c r="P477"/>
      <c r="Q477">
        <f t="shared" si="7"/>
        <v>0.58000000000000007</v>
      </c>
    </row>
    <row r="478" spans="1:17" ht="15">
      <c r="A478" s="114">
        <v>1942</v>
      </c>
      <c r="B478" t="s">
        <v>13905</v>
      </c>
      <c r="C478" s="114">
        <v>202412</v>
      </c>
      <c r="D478" s="114">
        <v>1.05</v>
      </c>
      <c r="E478" s="114">
        <v>202409</v>
      </c>
      <c r="F478" s="114">
        <v>1.1399999999999999</v>
      </c>
      <c r="G478" s="114">
        <v>202406</v>
      </c>
      <c r="H478" s="114">
        <v>0.21</v>
      </c>
      <c r="I478" s="114">
        <v>202403</v>
      </c>
      <c r="J478" s="114">
        <v>-0.08</v>
      </c>
      <c r="K478" t="s">
        <v>13906</v>
      </c>
      <c r="L478"/>
      <c r="M478" t="s">
        <v>3253</v>
      </c>
      <c r="N478" t="s">
        <v>13907</v>
      </c>
      <c r="O478" t="s">
        <v>3254</v>
      </c>
      <c r="P478"/>
      <c r="Q478">
        <f t="shared" si="7"/>
        <v>2.3199999999999998</v>
      </c>
    </row>
    <row r="479" spans="1:17" ht="15">
      <c r="A479" s="114">
        <v>1945</v>
      </c>
      <c r="B479" t="s">
        <v>13908</v>
      </c>
      <c r="C479" s="114">
        <v>202409</v>
      </c>
      <c r="D479" s="114">
        <v>18.11</v>
      </c>
      <c r="E479" s="114">
        <v>202406</v>
      </c>
      <c r="F479" s="114">
        <v>16.7</v>
      </c>
      <c r="G479" s="114">
        <v>202403</v>
      </c>
      <c r="H479" s="114">
        <v>15.88</v>
      </c>
      <c r="I479" s="114">
        <v>202312</v>
      </c>
      <c r="J479" s="114">
        <v>12.17</v>
      </c>
      <c r="K479" t="s">
        <v>13909</v>
      </c>
      <c r="L479">
        <v>590065</v>
      </c>
      <c r="M479" t="s">
        <v>1318</v>
      </c>
      <c r="N479" t="s">
        <v>13910</v>
      </c>
      <c r="O479" t="s">
        <v>1319</v>
      </c>
      <c r="P479"/>
      <c r="Q479">
        <f t="shared" si="7"/>
        <v>62.860000000000007</v>
      </c>
    </row>
    <row r="480" spans="1:17" ht="15">
      <c r="A480" s="114">
        <v>1957</v>
      </c>
      <c r="B480" t="s">
        <v>13911</v>
      </c>
      <c r="C480" s="114">
        <v>202412</v>
      </c>
      <c r="D480" s="114">
        <v>-0.08</v>
      </c>
      <c r="E480" s="114">
        <v>202409</v>
      </c>
      <c r="F480" s="114">
        <v>-0.05</v>
      </c>
      <c r="G480" s="114">
        <v>202406</v>
      </c>
      <c r="H480" s="114">
        <v>0.06</v>
      </c>
      <c r="I480" s="114">
        <v>202403</v>
      </c>
      <c r="J480" s="114">
        <v>-0.04</v>
      </c>
      <c r="K480" t="s">
        <v>9805</v>
      </c>
      <c r="L480">
        <v>509020</v>
      </c>
      <c r="M480" t="s">
        <v>2496</v>
      </c>
      <c r="N480" t="s">
        <v>13912</v>
      </c>
      <c r="O480" t="s">
        <v>2497</v>
      </c>
      <c r="P480"/>
      <c r="Q480">
        <f t="shared" si="7"/>
        <v>-0.11000000000000001</v>
      </c>
    </row>
    <row r="481" spans="1:17" ht="15">
      <c r="A481" s="114">
        <v>1960</v>
      </c>
      <c r="B481" t="s">
        <v>13913</v>
      </c>
      <c r="C481" s="114">
        <v>202412</v>
      </c>
      <c r="D481" s="114">
        <v>3.81</v>
      </c>
      <c r="E481" s="114">
        <v>202409</v>
      </c>
      <c r="F481" s="114">
        <v>4.12</v>
      </c>
      <c r="G481" s="114">
        <v>202406</v>
      </c>
      <c r="H481" s="114">
        <v>3.93</v>
      </c>
      <c r="I481" s="114">
        <v>202403</v>
      </c>
      <c r="J481" s="114">
        <v>4.6399999999999997</v>
      </c>
      <c r="K481" t="s">
        <v>9704</v>
      </c>
      <c r="L481">
        <v>521016</v>
      </c>
      <c r="M481" t="s">
        <v>1272</v>
      </c>
      <c r="N481" t="s">
        <v>13914</v>
      </c>
      <c r="O481" t="s">
        <v>1273</v>
      </c>
      <c r="P481"/>
      <c r="Q481">
        <f t="shared" si="7"/>
        <v>16.5</v>
      </c>
    </row>
    <row r="482" spans="1:17" ht="15">
      <c r="A482" s="114">
        <v>1970</v>
      </c>
      <c r="B482" t="s">
        <v>13915</v>
      </c>
      <c r="C482" s="114">
        <v>202503</v>
      </c>
      <c r="D482" s="114">
        <v>0.28999999999999998</v>
      </c>
      <c r="E482" s="114">
        <v>202412</v>
      </c>
      <c r="F482" s="114">
        <v>-0.05</v>
      </c>
      <c r="G482" s="114">
        <v>202409</v>
      </c>
      <c r="H482" s="114">
        <v>-7.0000000000000007E-2</v>
      </c>
      <c r="I482" s="114">
        <v>202406</v>
      </c>
      <c r="J482" s="114">
        <v>-0.11</v>
      </c>
      <c r="K482" t="s">
        <v>13916</v>
      </c>
      <c r="L482">
        <v>509073</v>
      </c>
      <c r="M482"/>
      <c r="N482" t="s">
        <v>13917</v>
      </c>
      <c r="O482" t="s">
        <v>4573</v>
      </c>
      <c r="P482"/>
      <c r="Q482">
        <f t="shared" si="7"/>
        <v>5.9999999999999984E-2</v>
      </c>
    </row>
    <row r="483" spans="1:17" ht="15">
      <c r="A483" s="114">
        <v>1972</v>
      </c>
      <c r="B483" t="s">
        <v>13918</v>
      </c>
      <c r="C483" s="114">
        <v>202412</v>
      </c>
      <c r="D483" s="114">
        <v>1.93</v>
      </c>
      <c r="E483" s="114">
        <v>202409</v>
      </c>
      <c r="F483" s="114">
        <v>1.31</v>
      </c>
      <c r="G483" s="114">
        <v>202406</v>
      </c>
      <c r="H483" s="114">
        <v>1.59</v>
      </c>
      <c r="I483" s="114">
        <v>202403</v>
      </c>
      <c r="J483" s="114">
        <v>1.27</v>
      </c>
      <c r="K483" t="s">
        <v>9758</v>
      </c>
      <c r="L483">
        <v>511076</v>
      </c>
      <c r="M483" t="s">
        <v>2576</v>
      </c>
      <c r="N483" t="s">
        <v>13919</v>
      </c>
      <c r="O483" t="s">
        <v>2577</v>
      </c>
      <c r="P483"/>
      <c r="Q483">
        <f t="shared" si="7"/>
        <v>6.1</v>
      </c>
    </row>
    <row r="484" spans="1:17" ht="15">
      <c r="A484" s="114">
        <v>1973</v>
      </c>
      <c r="B484" t="s">
        <v>13920</v>
      </c>
      <c r="C484" s="114">
        <v>202412</v>
      </c>
      <c r="D484" s="114">
        <v>0.7</v>
      </c>
      <c r="E484" s="114">
        <v>202409</v>
      </c>
      <c r="F484" s="114">
        <v>0.65</v>
      </c>
      <c r="G484" s="114">
        <v>202406</v>
      </c>
      <c r="H484" s="114">
        <v>1.02</v>
      </c>
      <c r="I484" s="114">
        <v>202403</v>
      </c>
      <c r="J484" s="114">
        <v>0.94</v>
      </c>
      <c r="K484" t="s">
        <v>9733</v>
      </c>
      <c r="L484">
        <v>524164</v>
      </c>
      <c r="M484" t="s">
        <v>1401</v>
      </c>
      <c r="N484" t="s">
        <v>13921</v>
      </c>
      <c r="O484" t="s">
        <v>21706</v>
      </c>
      <c r="P484"/>
      <c r="Q484">
        <f t="shared" si="7"/>
        <v>3.31</v>
      </c>
    </row>
    <row r="485" spans="1:17" ht="15">
      <c r="A485" s="114">
        <v>1975</v>
      </c>
      <c r="B485" t="s">
        <v>13922</v>
      </c>
      <c r="C485" s="114">
        <v>202406</v>
      </c>
      <c r="D485" s="114">
        <v>0.52</v>
      </c>
      <c r="E485" s="114">
        <v>202403</v>
      </c>
      <c r="F485" s="114">
        <v>1.04</v>
      </c>
      <c r="G485" s="114">
        <v>202312</v>
      </c>
      <c r="H485" s="114">
        <v>0.91</v>
      </c>
      <c r="I485" s="114">
        <v>202309</v>
      </c>
      <c r="J485" s="114">
        <v>0.78</v>
      </c>
      <c r="K485" t="s">
        <v>13923</v>
      </c>
      <c r="L485">
        <v>505720</v>
      </c>
      <c r="M485" t="s">
        <v>1171</v>
      </c>
      <c r="N485" t="s">
        <v>13924</v>
      </c>
      <c r="O485" t="s">
        <v>1172</v>
      </c>
      <c r="P485"/>
      <c r="Q485">
        <f t="shared" si="7"/>
        <v>3.25</v>
      </c>
    </row>
    <row r="486" spans="1:17" ht="15">
      <c r="A486" s="114">
        <v>1994</v>
      </c>
      <c r="B486" t="s">
        <v>13925</v>
      </c>
      <c r="C486" s="114">
        <v>202412</v>
      </c>
      <c r="D486" s="114">
        <v>-5.9</v>
      </c>
      <c r="E486" s="114">
        <v>202409</v>
      </c>
      <c r="F486" s="114">
        <v>-86.72</v>
      </c>
      <c r="G486" s="114">
        <v>202406</v>
      </c>
      <c r="H486" s="114">
        <v>1.98</v>
      </c>
      <c r="I486" s="114">
        <v>202403</v>
      </c>
      <c r="J486" s="114">
        <v>-315.29000000000002</v>
      </c>
      <c r="K486" t="s">
        <v>9894</v>
      </c>
      <c r="L486">
        <v>501630</v>
      </c>
      <c r="M486"/>
      <c r="N486" t="s">
        <v>13926</v>
      </c>
      <c r="O486" t="s">
        <v>4835</v>
      </c>
      <c r="P486"/>
      <c r="Q486">
        <f t="shared" si="7"/>
        <v>-405.93</v>
      </c>
    </row>
    <row r="487" spans="1:17" ht="15">
      <c r="A487" s="114">
        <v>2004</v>
      </c>
      <c r="B487" t="s">
        <v>13927</v>
      </c>
      <c r="C487" s="114">
        <v>202403</v>
      </c>
      <c r="D487" s="114">
        <v>-91.74</v>
      </c>
      <c r="E487" s="114">
        <v>202312</v>
      </c>
      <c r="F487" s="114">
        <v>-4.7300000000000004</v>
      </c>
      <c r="G487" s="114">
        <v>202309</v>
      </c>
      <c r="H487" s="114">
        <v>-2.04</v>
      </c>
      <c r="I487" s="114">
        <v>202306</v>
      </c>
      <c r="J487" s="114">
        <v>-3.86</v>
      </c>
      <c r="K487" t="s">
        <v>13928</v>
      </c>
      <c r="L487">
        <v>506074</v>
      </c>
      <c r="M487" t="s">
        <v>220</v>
      </c>
      <c r="N487" t="s">
        <v>13929</v>
      </c>
      <c r="O487" t="s">
        <v>221</v>
      </c>
      <c r="P487"/>
      <c r="Q487">
        <f t="shared" si="7"/>
        <v>-102.37</v>
      </c>
    </row>
    <row r="488" spans="1:17" ht="15">
      <c r="A488" s="114">
        <v>2006</v>
      </c>
      <c r="B488" t="s">
        <v>13930</v>
      </c>
      <c r="C488" s="114">
        <v>202503</v>
      </c>
      <c r="D488" s="114">
        <v>0.37</v>
      </c>
      <c r="E488" s="114">
        <v>202412</v>
      </c>
      <c r="F488" s="114">
        <v>0.7</v>
      </c>
      <c r="G488" s="114">
        <v>202409</v>
      </c>
      <c r="H488" s="114">
        <v>0.78</v>
      </c>
      <c r="I488" s="114">
        <v>202406</v>
      </c>
      <c r="J488" s="114">
        <v>0.45</v>
      </c>
      <c r="K488" t="s">
        <v>13931</v>
      </c>
      <c r="L488">
        <v>508933</v>
      </c>
      <c r="M488" t="s">
        <v>322</v>
      </c>
      <c r="N488" t="s">
        <v>13932</v>
      </c>
      <c r="O488" t="s">
        <v>323</v>
      </c>
      <c r="P488"/>
      <c r="Q488">
        <f t="shared" si="7"/>
        <v>2.2999999999999998</v>
      </c>
    </row>
    <row r="489" spans="1:17" ht="15">
      <c r="A489" s="114">
        <v>2007</v>
      </c>
      <c r="B489" t="s">
        <v>13933</v>
      </c>
      <c r="C489" s="114">
        <v>202412</v>
      </c>
      <c r="D489" s="114">
        <v>-1.19</v>
      </c>
      <c r="E489" s="114">
        <v>202409</v>
      </c>
      <c r="F489" s="114">
        <v>0.05</v>
      </c>
      <c r="G489" s="114">
        <v>202406</v>
      </c>
      <c r="H489" s="114">
        <v>5.92</v>
      </c>
      <c r="I489" s="114">
        <v>202403</v>
      </c>
      <c r="J489" s="114">
        <v>38.65</v>
      </c>
      <c r="K489" t="s">
        <v>13934</v>
      </c>
      <c r="L489">
        <v>509026</v>
      </c>
      <c r="M489"/>
      <c r="N489" t="s">
        <v>13935</v>
      </c>
      <c r="O489" t="s">
        <v>4042</v>
      </c>
      <c r="P489"/>
      <c r="Q489">
        <f t="shared" si="7"/>
        <v>43.43</v>
      </c>
    </row>
    <row r="490" spans="1:17" ht="15">
      <c r="A490" s="114">
        <v>2008</v>
      </c>
      <c r="B490" t="s">
        <v>13936</v>
      </c>
      <c r="C490" s="114">
        <v>202412</v>
      </c>
      <c r="D490" s="114">
        <v>-0.28000000000000003</v>
      </c>
      <c r="E490" s="114">
        <v>202409</v>
      </c>
      <c r="F490" s="114">
        <v>0.52</v>
      </c>
      <c r="G490" s="114">
        <v>202406</v>
      </c>
      <c r="H490" s="114">
        <v>0.41</v>
      </c>
      <c r="I490" s="114">
        <v>202403</v>
      </c>
      <c r="J490" s="114">
        <v>0.49</v>
      </c>
      <c r="K490" t="s">
        <v>13937</v>
      </c>
      <c r="L490">
        <v>509048</v>
      </c>
      <c r="M490" t="s">
        <v>3816</v>
      </c>
      <c r="N490" t="s">
        <v>13938</v>
      </c>
      <c r="O490" t="s">
        <v>3815</v>
      </c>
      <c r="P490"/>
      <c r="Q490">
        <f t="shared" si="7"/>
        <v>1.1399999999999999</v>
      </c>
    </row>
    <row r="491" spans="1:17" ht="15">
      <c r="A491" s="114">
        <v>2018</v>
      </c>
      <c r="B491" t="s">
        <v>13939</v>
      </c>
      <c r="C491" s="114">
        <v>202412</v>
      </c>
      <c r="D491" s="114">
        <v>1.06</v>
      </c>
      <c r="E491" s="114">
        <v>202409</v>
      </c>
      <c r="F491" s="114">
        <v>2.97</v>
      </c>
      <c r="G491" s="114">
        <v>202406</v>
      </c>
      <c r="H491" s="114">
        <v>3.47</v>
      </c>
      <c r="I491" s="114">
        <v>202403</v>
      </c>
      <c r="J491" s="114">
        <v>1.95</v>
      </c>
      <c r="K491" t="s">
        <v>13940</v>
      </c>
      <c r="L491">
        <v>506128</v>
      </c>
      <c r="M491"/>
      <c r="N491" t="s">
        <v>13941</v>
      </c>
      <c r="O491" t="s">
        <v>4077</v>
      </c>
      <c r="P491"/>
      <c r="Q491">
        <f t="shared" si="7"/>
        <v>9.4499999999999993</v>
      </c>
    </row>
    <row r="492" spans="1:17" ht="15">
      <c r="A492" s="114">
        <v>2023</v>
      </c>
      <c r="B492" t="s">
        <v>21385</v>
      </c>
      <c r="C492" s="114">
        <v>202103</v>
      </c>
      <c r="D492" s="114">
        <v>-4.5</v>
      </c>
      <c r="E492" s="114">
        <v>202012</v>
      </c>
      <c r="F492" s="114">
        <v>3.27</v>
      </c>
      <c r="G492" s="114">
        <v>202009</v>
      </c>
      <c r="H492" s="114">
        <v>-4.88</v>
      </c>
      <c r="I492" s="114">
        <v>202006</v>
      </c>
      <c r="J492" s="114">
        <v>-6.13</v>
      </c>
      <c r="K492" t="s">
        <v>21386</v>
      </c>
      <c r="L492">
        <v>512026</v>
      </c>
      <c r="M492"/>
      <c r="N492" t="s">
        <v>13942</v>
      </c>
      <c r="O492" t="s">
        <v>4881</v>
      </c>
      <c r="P492"/>
      <c r="Q492">
        <f t="shared" si="7"/>
        <v>-12.239999999999998</v>
      </c>
    </row>
    <row r="493" spans="1:17" ht="15">
      <c r="A493" s="114">
        <v>2035</v>
      </c>
      <c r="B493" t="s">
        <v>13943</v>
      </c>
      <c r="C493" s="114">
        <v>202412</v>
      </c>
      <c r="D493" s="114">
        <v>43.55</v>
      </c>
      <c r="E493" s="114">
        <v>202409</v>
      </c>
      <c r="F493" s="114">
        <v>48.27</v>
      </c>
      <c r="G493" s="114">
        <v>202406</v>
      </c>
      <c r="H493" s="114">
        <v>50.42</v>
      </c>
      <c r="I493" s="114">
        <v>202403</v>
      </c>
      <c r="J493" s="114">
        <v>60.97</v>
      </c>
      <c r="K493" t="s">
        <v>9669</v>
      </c>
      <c r="L493">
        <v>532259</v>
      </c>
      <c r="M493" t="s">
        <v>179</v>
      </c>
      <c r="N493" t="s">
        <v>13944</v>
      </c>
      <c r="O493" t="s">
        <v>180</v>
      </c>
      <c r="P493"/>
      <c r="Q493">
        <f t="shared" si="7"/>
        <v>203.21</v>
      </c>
    </row>
    <row r="494" spans="1:17" ht="15">
      <c r="A494" s="114">
        <v>2036</v>
      </c>
      <c r="B494" t="s">
        <v>13945</v>
      </c>
      <c r="C494" s="114">
        <v>202412</v>
      </c>
      <c r="D494" s="114">
        <v>0.66</v>
      </c>
      <c r="E494" s="114">
        <v>202409</v>
      </c>
      <c r="F494" s="114">
        <v>0.66</v>
      </c>
      <c r="G494" s="114">
        <v>202406</v>
      </c>
      <c r="H494" s="114">
        <v>-1.28</v>
      </c>
      <c r="I494" s="114">
        <v>202403</v>
      </c>
      <c r="J494" s="114">
        <v>3.39</v>
      </c>
      <c r="K494" t="s">
        <v>13946</v>
      </c>
      <c r="L494">
        <v>530365</v>
      </c>
      <c r="M494" t="s">
        <v>2162</v>
      </c>
      <c r="N494" t="s">
        <v>13947</v>
      </c>
      <c r="O494" t="s">
        <v>2163</v>
      </c>
      <c r="P494"/>
      <c r="Q494">
        <f t="shared" si="7"/>
        <v>3.43</v>
      </c>
    </row>
    <row r="495" spans="1:17" ht="15">
      <c r="A495" s="114">
        <v>2038</v>
      </c>
      <c r="B495" t="s">
        <v>13948</v>
      </c>
      <c r="C495" s="114">
        <v>202412</v>
      </c>
      <c r="D495" s="114">
        <v>-3.06</v>
      </c>
      <c r="E495" s="114">
        <v>202409</v>
      </c>
      <c r="F495" s="114">
        <v>-1.95</v>
      </c>
      <c r="G495" s="114">
        <v>202406</v>
      </c>
      <c r="H495" s="114">
        <v>1.51</v>
      </c>
      <c r="I495" s="114">
        <v>202403</v>
      </c>
      <c r="J495" s="114">
        <v>-1.97</v>
      </c>
      <c r="K495" t="s">
        <v>13949</v>
      </c>
      <c r="L495">
        <v>543336</v>
      </c>
      <c r="M495" t="s">
        <v>566</v>
      </c>
      <c r="N495" t="s">
        <v>13950</v>
      </c>
      <c r="O495" t="s">
        <v>567</v>
      </c>
      <c r="P495"/>
      <c r="Q495">
        <f t="shared" si="7"/>
        <v>-5.47</v>
      </c>
    </row>
    <row r="496" spans="1:17" ht="15">
      <c r="A496" s="114">
        <v>2039</v>
      </c>
      <c r="B496" t="s">
        <v>21387</v>
      </c>
      <c r="C496" s="114">
        <v>202412</v>
      </c>
      <c r="D496" s="114">
        <v>2.1</v>
      </c>
      <c r="E496" s="114">
        <v>202409</v>
      </c>
      <c r="F496" s="114">
        <v>2.0299999999999998</v>
      </c>
      <c r="G496" s="114">
        <v>202406</v>
      </c>
      <c r="H496" s="114">
        <v>1.69</v>
      </c>
      <c r="I496" s="114">
        <v>202403</v>
      </c>
      <c r="J496" s="114">
        <v>3.06</v>
      </c>
      <c r="K496" t="s">
        <v>9780</v>
      </c>
      <c r="L496">
        <v>512519</v>
      </c>
      <c r="M496" t="s">
        <v>762</v>
      </c>
      <c r="N496" t="s">
        <v>21388</v>
      </c>
      <c r="O496" t="s">
        <v>763</v>
      </c>
      <c r="P496"/>
      <c r="Q496">
        <f t="shared" si="7"/>
        <v>8.8800000000000008</v>
      </c>
    </row>
    <row r="497" spans="1:17" ht="15">
      <c r="A497" s="114">
        <v>2052</v>
      </c>
      <c r="B497" t="s">
        <v>13951</v>
      </c>
      <c r="C497" s="114">
        <v>202412</v>
      </c>
      <c r="D497" s="114">
        <v>-4.5599999999999996</v>
      </c>
      <c r="E497" s="114">
        <v>202409</v>
      </c>
      <c r="F497" s="114">
        <v>3.29</v>
      </c>
      <c r="G497" s="114">
        <v>202406</v>
      </c>
      <c r="H497" s="114">
        <v>13.02</v>
      </c>
      <c r="I497" s="114">
        <v>202403</v>
      </c>
      <c r="J497" s="114">
        <v>1.84</v>
      </c>
      <c r="K497" t="s">
        <v>13952</v>
      </c>
      <c r="L497">
        <v>512393</v>
      </c>
      <c r="M497" t="s">
        <v>13953</v>
      </c>
      <c r="N497" t="s">
        <v>13954</v>
      </c>
      <c r="O497" t="s">
        <v>20763</v>
      </c>
      <c r="P497"/>
      <c r="Q497">
        <f t="shared" si="7"/>
        <v>13.59</v>
      </c>
    </row>
    <row r="498" spans="1:17" ht="15">
      <c r="A498" s="114">
        <v>2057</v>
      </c>
      <c r="B498" t="s">
        <v>13955</v>
      </c>
      <c r="C498" s="114">
        <v>202412</v>
      </c>
      <c r="D498" s="114">
        <v>5.94</v>
      </c>
      <c r="E498" s="114">
        <v>202409</v>
      </c>
      <c r="F498" s="114">
        <v>-6.84</v>
      </c>
      <c r="G498" s="114">
        <v>202406</v>
      </c>
      <c r="H498" s="114">
        <v>3.56</v>
      </c>
      <c r="I498" s="114">
        <v>202403</v>
      </c>
      <c r="J498" s="114">
        <v>-181.09</v>
      </c>
      <c r="K498" t="s">
        <v>13956</v>
      </c>
      <c r="L498">
        <v>512505</v>
      </c>
      <c r="M498"/>
      <c r="N498" t="s">
        <v>13957</v>
      </c>
      <c r="O498" t="s">
        <v>13958</v>
      </c>
      <c r="P498"/>
      <c r="Q498">
        <f t="shared" si="7"/>
        <v>-178.43</v>
      </c>
    </row>
    <row r="499" spans="1:17" ht="15">
      <c r="A499" s="114">
        <v>2060</v>
      </c>
      <c r="B499" t="s">
        <v>13959</v>
      </c>
      <c r="C499" s="114">
        <v>202412</v>
      </c>
      <c r="D499" s="114">
        <v>-4.83</v>
      </c>
      <c r="E499" s="114">
        <v>202409</v>
      </c>
      <c r="F499" s="114">
        <v>-5.65</v>
      </c>
      <c r="G499" s="114">
        <v>202406</v>
      </c>
      <c r="H499" s="114">
        <v>8.5299999999999994</v>
      </c>
      <c r="I499" s="114">
        <v>202403</v>
      </c>
      <c r="J499" s="114">
        <v>307.48</v>
      </c>
      <c r="K499" t="s">
        <v>9812</v>
      </c>
      <c r="L499">
        <v>523384</v>
      </c>
      <c r="M499" t="s">
        <v>1775</v>
      </c>
      <c r="N499" t="s">
        <v>13960</v>
      </c>
      <c r="O499" t="s">
        <v>1776</v>
      </c>
      <c r="P499"/>
      <c r="Q499">
        <f t="shared" si="7"/>
        <v>305.53000000000003</v>
      </c>
    </row>
    <row r="500" spans="1:17" ht="15">
      <c r="A500" s="114">
        <v>2061</v>
      </c>
      <c r="B500" t="s">
        <v>13961</v>
      </c>
      <c r="C500" s="114">
        <v>202412</v>
      </c>
      <c r="D500" s="114">
        <v>14.4</v>
      </c>
      <c r="E500" s="114">
        <v>202409</v>
      </c>
      <c r="F500" s="114">
        <v>21.8</v>
      </c>
      <c r="G500" s="114">
        <v>202406</v>
      </c>
      <c r="H500" s="114">
        <v>12.25</v>
      </c>
      <c r="I500" s="114">
        <v>202403</v>
      </c>
      <c r="J500" s="114">
        <v>23.79</v>
      </c>
      <c r="K500" t="s">
        <v>13961</v>
      </c>
      <c r="L500">
        <v>523385</v>
      </c>
      <c r="M500" t="s">
        <v>2078</v>
      </c>
      <c r="N500" t="s">
        <v>13962</v>
      </c>
      <c r="O500" t="s">
        <v>2079</v>
      </c>
      <c r="P500"/>
      <c r="Q500">
        <f t="shared" si="7"/>
        <v>72.240000000000009</v>
      </c>
    </row>
    <row r="501" spans="1:17" ht="15">
      <c r="A501" s="114">
        <v>2069</v>
      </c>
      <c r="B501" t="s">
        <v>13963</v>
      </c>
      <c r="C501" s="114">
        <v>202412</v>
      </c>
      <c r="D501" s="114">
        <v>-0.01</v>
      </c>
      <c r="E501" s="114">
        <v>202409</v>
      </c>
      <c r="F501" s="114">
        <v>-0.01</v>
      </c>
      <c r="G501" s="114">
        <v>202406</v>
      </c>
      <c r="H501" s="114">
        <v>-0.01</v>
      </c>
      <c r="I501" s="114">
        <v>202403</v>
      </c>
      <c r="J501" s="114">
        <v>-0.01</v>
      </c>
      <c r="K501" t="s">
        <v>13964</v>
      </c>
      <c r="L501">
        <v>523387</v>
      </c>
      <c r="M501"/>
      <c r="N501" t="s">
        <v>13965</v>
      </c>
      <c r="O501" t="s">
        <v>4684</v>
      </c>
      <c r="P501"/>
      <c r="Q501">
        <f t="shared" si="7"/>
        <v>-0.04</v>
      </c>
    </row>
    <row r="502" spans="1:17" ht="15">
      <c r="A502" s="114">
        <v>2074</v>
      </c>
      <c r="B502" t="s">
        <v>13966</v>
      </c>
      <c r="C502" s="114">
        <v>202412</v>
      </c>
      <c r="D502" s="114">
        <v>3.06</v>
      </c>
      <c r="E502" s="114">
        <v>202409</v>
      </c>
      <c r="F502" s="114">
        <v>7.07</v>
      </c>
      <c r="G502" s="114">
        <v>202406</v>
      </c>
      <c r="H502" s="114">
        <v>3.39</v>
      </c>
      <c r="I502" s="114">
        <v>202403</v>
      </c>
      <c r="J502" s="114">
        <v>0.38</v>
      </c>
      <c r="K502" t="s">
        <v>13967</v>
      </c>
      <c r="L502">
        <v>523391</v>
      </c>
      <c r="M502" t="s">
        <v>1992</v>
      </c>
      <c r="N502" t="s">
        <v>13968</v>
      </c>
      <c r="O502" t="s">
        <v>1993</v>
      </c>
      <c r="P502"/>
      <c r="Q502">
        <f t="shared" si="7"/>
        <v>13.900000000000002</v>
      </c>
    </row>
    <row r="503" spans="1:17" ht="15">
      <c r="A503" s="114">
        <v>2075</v>
      </c>
      <c r="B503" t="s">
        <v>13969</v>
      </c>
      <c r="C503" s="114">
        <v>201003</v>
      </c>
      <c r="D503" s="114">
        <v>0</v>
      </c>
      <c r="E503" s="114">
        <v>200912</v>
      </c>
      <c r="F503" s="114">
        <v>0</v>
      </c>
      <c r="G503" s="114">
        <v>200909</v>
      </c>
      <c r="H503" s="114">
        <v>0</v>
      </c>
      <c r="I503" s="114">
        <v>200906</v>
      </c>
      <c r="J503" s="114">
        <v>0.02</v>
      </c>
      <c r="K503" t="s">
        <v>13970</v>
      </c>
      <c r="L503">
        <v>506680</v>
      </c>
      <c r="M503" t="s">
        <v>3341</v>
      </c>
      <c r="N503" t="s">
        <v>13971</v>
      </c>
      <c r="O503" t="s">
        <v>4375</v>
      </c>
      <c r="P503"/>
      <c r="Q503">
        <f t="shared" si="7"/>
        <v>0.02</v>
      </c>
    </row>
    <row r="504" spans="1:17" ht="15">
      <c r="A504" s="114">
        <v>2086</v>
      </c>
      <c r="B504" t="s">
        <v>13972</v>
      </c>
      <c r="C504" s="114">
        <v>202412</v>
      </c>
      <c r="D504" s="114">
        <v>0.14000000000000001</v>
      </c>
      <c r="E504" s="114">
        <v>202409</v>
      </c>
      <c r="F504" s="114">
        <v>0.11</v>
      </c>
      <c r="G504" s="114">
        <v>202406</v>
      </c>
      <c r="H504" s="114">
        <v>0.26</v>
      </c>
      <c r="I504" s="114">
        <v>202403</v>
      </c>
      <c r="J504" s="114">
        <v>-0.04</v>
      </c>
      <c r="K504" t="s">
        <v>13973</v>
      </c>
      <c r="L504">
        <v>512529</v>
      </c>
      <c r="M504" t="s">
        <v>2615</v>
      </c>
      <c r="N504" t="s">
        <v>13974</v>
      </c>
      <c r="O504" t="s">
        <v>2616</v>
      </c>
      <c r="P504"/>
      <c r="Q504">
        <f t="shared" si="7"/>
        <v>0.47000000000000003</v>
      </c>
    </row>
    <row r="505" spans="1:17" ht="15">
      <c r="A505" s="114">
        <v>2088</v>
      </c>
      <c r="B505" t="s">
        <v>13975</v>
      </c>
      <c r="C505" s="114">
        <v>202412</v>
      </c>
      <c r="D505" s="114">
        <v>34.89</v>
      </c>
      <c r="E505" s="114">
        <v>202409</v>
      </c>
      <c r="F505" s="114">
        <v>57.02</v>
      </c>
      <c r="G505" s="114">
        <v>202406</v>
      </c>
      <c r="H505" s="114">
        <v>47.47</v>
      </c>
      <c r="I505" s="114">
        <v>202403</v>
      </c>
      <c r="J505" s="114">
        <v>55.47</v>
      </c>
      <c r="K505" t="s">
        <v>13976</v>
      </c>
      <c r="L505">
        <v>509945</v>
      </c>
      <c r="M505"/>
      <c r="N505" t="s">
        <v>13977</v>
      </c>
      <c r="O505" t="s">
        <v>4298</v>
      </c>
      <c r="P505"/>
      <c r="Q505">
        <f t="shared" si="7"/>
        <v>194.85</v>
      </c>
    </row>
    <row r="506" spans="1:17" ht="15">
      <c r="A506" s="114">
        <v>2096</v>
      </c>
      <c r="B506" t="s">
        <v>13978</v>
      </c>
      <c r="C506" s="114">
        <v>202406</v>
      </c>
      <c r="D506" s="114">
        <v>139.5</v>
      </c>
      <c r="E506" s="114">
        <v>202403</v>
      </c>
      <c r="F506" s="114">
        <v>153.44</v>
      </c>
      <c r="G506" s="114">
        <v>202312</v>
      </c>
      <c r="H506" s="114">
        <v>120.05</v>
      </c>
      <c r="I506" s="114">
        <v>202309</v>
      </c>
      <c r="J506" s="114">
        <v>129.71</v>
      </c>
      <c r="K506" t="s">
        <v>13979</v>
      </c>
      <c r="L506">
        <v>523395</v>
      </c>
      <c r="M506" t="s">
        <v>9</v>
      </c>
      <c r="N506" t="s">
        <v>13980</v>
      </c>
      <c r="O506" t="s">
        <v>10</v>
      </c>
      <c r="P506"/>
      <c r="Q506">
        <f t="shared" si="7"/>
        <v>542.70000000000005</v>
      </c>
    </row>
    <row r="507" spans="1:17" ht="15">
      <c r="A507" s="114">
        <v>2097</v>
      </c>
      <c r="B507" t="s">
        <v>13981</v>
      </c>
      <c r="C507" s="114">
        <v>202412</v>
      </c>
      <c r="D507" s="114">
        <v>5.87</v>
      </c>
      <c r="E507" s="114">
        <v>202409</v>
      </c>
      <c r="F507" s="114">
        <v>4.59</v>
      </c>
      <c r="G507" s="114">
        <v>202406</v>
      </c>
      <c r="H507" s="114">
        <v>8.1300000000000008</v>
      </c>
      <c r="I507" s="114">
        <v>202403</v>
      </c>
      <c r="J507" s="114">
        <v>11.69</v>
      </c>
      <c r="K507" t="s">
        <v>13982</v>
      </c>
      <c r="L507">
        <v>523329</v>
      </c>
      <c r="M507" t="s">
        <v>816</v>
      </c>
      <c r="N507" t="s">
        <v>13983</v>
      </c>
      <c r="O507" t="s">
        <v>817</v>
      </c>
      <c r="P507"/>
      <c r="Q507">
        <f t="shared" si="7"/>
        <v>30.28</v>
      </c>
    </row>
    <row r="508" spans="1:17" ht="15">
      <c r="A508" s="114">
        <v>2105</v>
      </c>
      <c r="B508" t="s">
        <v>13984</v>
      </c>
      <c r="C508" s="114">
        <v>202503</v>
      </c>
      <c r="D508" s="114">
        <v>-10.029999999999999</v>
      </c>
      <c r="E508" s="114">
        <v>202412</v>
      </c>
      <c r="F508" s="114">
        <v>-16.03</v>
      </c>
      <c r="G508" s="114">
        <v>202409</v>
      </c>
      <c r="H508" s="114">
        <v>0.18</v>
      </c>
      <c r="I508" s="114">
        <v>202406</v>
      </c>
      <c r="J508" s="114">
        <v>9.0299999999999994</v>
      </c>
      <c r="K508" t="s">
        <v>13985</v>
      </c>
      <c r="L508">
        <v>532216</v>
      </c>
      <c r="M508" t="s">
        <v>1149</v>
      </c>
      <c r="N508" t="s">
        <v>13986</v>
      </c>
      <c r="O508" t="s">
        <v>1150</v>
      </c>
      <c r="P508"/>
      <c r="Q508">
        <f t="shared" si="7"/>
        <v>-16.850000000000001</v>
      </c>
    </row>
    <row r="509" spans="1:17" ht="15">
      <c r="A509" s="114">
        <v>2108</v>
      </c>
      <c r="B509" t="s">
        <v>13987</v>
      </c>
      <c r="C509" s="114">
        <v>202412</v>
      </c>
      <c r="D509" s="114">
        <v>3.46</v>
      </c>
      <c r="E509" s="114">
        <v>202409</v>
      </c>
      <c r="F509" s="114">
        <v>5.4</v>
      </c>
      <c r="G509" s="114">
        <v>202406</v>
      </c>
      <c r="H509" s="114">
        <v>4.04</v>
      </c>
      <c r="I509" s="114">
        <v>202403</v>
      </c>
      <c r="J509" s="114">
        <v>6.11</v>
      </c>
      <c r="K509" t="s">
        <v>13988</v>
      </c>
      <c r="L509">
        <v>522108</v>
      </c>
      <c r="M509" t="s">
        <v>3281</v>
      </c>
      <c r="N509" t="s">
        <v>13989</v>
      </c>
      <c r="O509" t="s">
        <v>3282</v>
      </c>
      <c r="P509"/>
      <c r="Q509">
        <f t="shared" si="7"/>
        <v>19.009999999999998</v>
      </c>
    </row>
    <row r="510" spans="1:17" ht="15">
      <c r="A510" s="114">
        <v>2110</v>
      </c>
      <c r="B510" t="s">
        <v>13990</v>
      </c>
      <c r="C510" s="114">
        <v>202412</v>
      </c>
      <c r="D510" s="114">
        <v>16.3</v>
      </c>
      <c r="E510" s="114">
        <v>202409</v>
      </c>
      <c r="F510" s="114">
        <v>12.87</v>
      </c>
      <c r="G510" s="114">
        <v>202406</v>
      </c>
      <c r="H510" s="114">
        <v>13.61</v>
      </c>
      <c r="I510" s="114">
        <v>202403</v>
      </c>
      <c r="J510" s="114">
        <v>12.55</v>
      </c>
      <c r="K510" t="s">
        <v>13991</v>
      </c>
      <c r="L510">
        <v>500008</v>
      </c>
      <c r="M510" t="s">
        <v>206</v>
      </c>
      <c r="N510" t="s">
        <v>13992</v>
      </c>
      <c r="O510" t="s">
        <v>207</v>
      </c>
      <c r="P510"/>
      <c r="Q510">
        <f t="shared" si="7"/>
        <v>55.33</v>
      </c>
    </row>
    <row r="511" spans="1:17" ht="15">
      <c r="A511" s="114">
        <v>2113</v>
      </c>
      <c r="B511" t="s">
        <v>13993</v>
      </c>
      <c r="C511" s="114">
        <v>202412</v>
      </c>
      <c r="D511" s="114">
        <v>2.19</v>
      </c>
      <c r="E511" s="114">
        <v>202409</v>
      </c>
      <c r="F511" s="114">
        <v>2.4300000000000002</v>
      </c>
      <c r="G511" s="114">
        <v>202406</v>
      </c>
      <c r="H511" s="114">
        <v>1.79</v>
      </c>
      <c r="I511" s="114">
        <v>202403</v>
      </c>
      <c r="J511" s="114">
        <v>-2.39</v>
      </c>
      <c r="K511" t="s">
        <v>13994</v>
      </c>
      <c r="L511">
        <v>523405</v>
      </c>
      <c r="M511" t="s">
        <v>1504</v>
      </c>
      <c r="N511" t="s">
        <v>13995</v>
      </c>
      <c r="O511" t="s">
        <v>1505</v>
      </c>
      <c r="P511"/>
      <c r="Q511">
        <f t="shared" si="7"/>
        <v>4.0199999999999996</v>
      </c>
    </row>
    <row r="512" spans="1:17" ht="15">
      <c r="A512" s="114">
        <v>2117</v>
      </c>
      <c r="B512" t="s">
        <v>13996</v>
      </c>
      <c r="C512" s="114">
        <v>202412</v>
      </c>
      <c r="D512" s="114">
        <v>18.72</v>
      </c>
      <c r="E512" s="114">
        <v>202409</v>
      </c>
      <c r="F512" s="114">
        <v>2.2799999999999998</v>
      </c>
      <c r="G512" s="114">
        <v>202406</v>
      </c>
      <c r="H512" s="114">
        <v>8.57</v>
      </c>
      <c r="I512" s="114">
        <v>202403</v>
      </c>
      <c r="J512" s="114">
        <v>2.19</v>
      </c>
      <c r="K512" t="s">
        <v>13997</v>
      </c>
      <c r="L512">
        <v>503310</v>
      </c>
      <c r="M512" t="s">
        <v>2887</v>
      </c>
      <c r="N512" t="s">
        <v>13998</v>
      </c>
      <c r="O512" t="s">
        <v>2888</v>
      </c>
      <c r="P512"/>
      <c r="Q512">
        <f t="shared" si="7"/>
        <v>31.76</v>
      </c>
    </row>
    <row r="513" spans="1:17" ht="15">
      <c r="A513" s="114">
        <v>2121</v>
      </c>
      <c r="B513" t="s">
        <v>13999</v>
      </c>
      <c r="C513" s="114">
        <v>202412</v>
      </c>
      <c r="D513" s="114">
        <v>-5.69</v>
      </c>
      <c r="E513" s="114">
        <v>202409</v>
      </c>
      <c r="F513" s="114">
        <v>-7.5</v>
      </c>
      <c r="G513" s="114">
        <v>202406</v>
      </c>
      <c r="H513" s="114">
        <v>-7.47</v>
      </c>
      <c r="I513" s="114">
        <v>202403</v>
      </c>
      <c r="J513" s="114">
        <v>-8.4499999999999993</v>
      </c>
      <c r="K513" t="s">
        <v>14000</v>
      </c>
      <c r="L513">
        <v>517077</v>
      </c>
      <c r="M513"/>
      <c r="N513" t="s">
        <v>14001</v>
      </c>
      <c r="O513" t="s">
        <v>4805</v>
      </c>
      <c r="P513"/>
      <c r="Q513">
        <f t="shared" si="7"/>
        <v>-29.11</v>
      </c>
    </row>
    <row r="514" spans="1:17" ht="15">
      <c r="A514" s="114">
        <v>2133</v>
      </c>
      <c r="B514" t="s">
        <v>14002</v>
      </c>
      <c r="C514" s="114">
        <v>202412</v>
      </c>
      <c r="D514" s="114">
        <v>0.21</v>
      </c>
      <c r="E514" s="114">
        <v>202409</v>
      </c>
      <c r="F514" s="114">
        <v>0.52</v>
      </c>
      <c r="G514" s="114">
        <v>202406</v>
      </c>
      <c r="H514" s="114">
        <v>-0.14000000000000001</v>
      </c>
      <c r="I514" s="114">
        <v>202403</v>
      </c>
      <c r="J514" s="114">
        <v>-1.85</v>
      </c>
      <c r="K514" t="s">
        <v>14003</v>
      </c>
      <c r="L514">
        <v>523425</v>
      </c>
      <c r="M514"/>
      <c r="N514" t="s">
        <v>14004</v>
      </c>
      <c r="O514" t="s">
        <v>4789</v>
      </c>
      <c r="P514"/>
      <c r="Q514">
        <f t="shared" si="7"/>
        <v>-1.2600000000000002</v>
      </c>
    </row>
    <row r="515" spans="1:17" ht="15">
      <c r="A515" s="114">
        <v>2146</v>
      </c>
      <c r="B515" t="s">
        <v>21707</v>
      </c>
      <c r="C515" s="114">
        <v>202412</v>
      </c>
      <c r="D515" s="114">
        <v>1.61</v>
      </c>
      <c r="E515" s="114">
        <v>202409</v>
      </c>
      <c r="F515" s="114">
        <v>0.02</v>
      </c>
      <c r="G515" s="114">
        <v>202406</v>
      </c>
      <c r="H515" s="114">
        <v>0.08</v>
      </c>
      <c r="I515" s="114">
        <v>202403</v>
      </c>
      <c r="J515" s="114">
        <v>0.61</v>
      </c>
      <c r="K515" t="s">
        <v>21708</v>
      </c>
      <c r="L515">
        <v>500215</v>
      </c>
      <c r="M515" t="s">
        <v>21709</v>
      </c>
      <c r="N515" t="s">
        <v>22480</v>
      </c>
      <c r="O515" t="s">
        <v>278</v>
      </c>
      <c r="P515"/>
      <c r="Q515">
        <f t="shared" ref="Q515:Q578" si="8">D515+F515+H515+J515</f>
        <v>2.3200000000000003</v>
      </c>
    </row>
    <row r="516" spans="1:17" ht="15">
      <c r="A516" s="114">
        <v>2151</v>
      </c>
      <c r="B516" t="s">
        <v>14005</v>
      </c>
      <c r="C516" s="114">
        <v>202412</v>
      </c>
      <c r="D516" s="114">
        <v>141.82</v>
      </c>
      <c r="E516" s="114">
        <v>202409</v>
      </c>
      <c r="F516" s="114">
        <v>98.36</v>
      </c>
      <c r="G516" s="114">
        <v>202406</v>
      </c>
      <c r="H516" s="114">
        <v>65.599999999999994</v>
      </c>
      <c r="I516" s="114">
        <v>202403</v>
      </c>
      <c r="J516" s="114">
        <v>124.07</v>
      </c>
      <c r="K516" t="s">
        <v>14006</v>
      </c>
      <c r="L516">
        <v>508670</v>
      </c>
      <c r="M516"/>
      <c r="N516" t="s">
        <v>14007</v>
      </c>
      <c r="O516" t="s">
        <v>3827</v>
      </c>
      <c r="P516"/>
      <c r="Q516">
        <f t="shared" si="8"/>
        <v>429.84999999999997</v>
      </c>
    </row>
    <row r="517" spans="1:17" ht="15">
      <c r="A517" s="114">
        <v>2153</v>
      </c>
      <c r="B517" t="s">
        <v>14008</v>
      </c>
      <c r="C517" s="114">
        <v>202503</v>
      </c>
      <c r="D517" s="114">
        <v>6.88</v>
      </c>
      <c r="E517" s="114">
        <v>202412</v>
      </c>
      <c r="F517" s="114">
        <v>7.14</v>
      </c>
      <c r="G517" s="114">
        <v>202409</v>
      </c>
      <c r="H517" s="114">
        <v>6.03</v>
      </c>
      <c r="I517" s="114">
        <v>202406</v>
      </c>
      <c r="J517" s="114">
        <v>5.79</v>
      </c>
      <c r="K517" t="s">
        <v>14009</v>
      </c>
      <c r="L517">
        <v>532497</v>
      </c>
      <c r="M517" t="s">
        <v>2363</v>
      </c>
      <c r="N517" t="s">
        <v>14010</v>
      </c>
      <c r="O517" t="s">
        <v>2364</v>
      </c>
      <c r="P517"/>
      <c r="Q517">
        <f t="shared" si="8"/>
        <v>25.84</v>
      </c>
    </row>
    <row r="518" spans="1:17" ht="15">
      <c r="A518" s="114">
        <v>2158</v>
      </c>
      <c r="B518" t="s">
        <v>14011</v>
      </c>
      <c r="C518" s="114">
        <v>202412</v>
      </c>
      <c r="D518" s="114">
        <v>8.48</v>
      </c>
      <c r="E518" s="114">
        <v>202409</v>
      </c>
      <c r="F518" s="114">
        <v>1.98</v>
      </c>
      <c r="G518" s="114">
        <v>202406</v>
      </c>
      <c r="H518" s="114">
        <v>8.92</v>
      </c>
      <c r="I518" s="114">
        <v>202403</v>
      </c>
      <c r="J518" s="114">
        <v>10.1</v>
      </c>
      <c r="K518" t="s">
        <v>14012</v>
      </c>
      <c r="L518">
        <v>504918</v>
      </c>
      <c r="M518" t="s">
        <v>2550</v>
      </c>
      <c r="N518" t="s">
        <v>14013</v>
      </c>
      <c r="O518" t="s">
        <v>2551</v>
      </c>
      <c r="P518"/>
      <c r="Q518">
        <f t="shared" si="8"/>
        <v>29.480000000000004</v>
      </c>
    </row>
    <row r="519" spans="1:17" ht="15">
      <c r="A519" s="114">
        <v>2163</v>
      </c>
      <c r="B519" t="s">
        <v>14014</v>
      </c>
      <c r="C519" s="114">
        <v>202503</v>
      </c>
      <c r="D519" s="114">
        <v>14.98</v>
      </c>
      <c r="E519" s="114">
        <v>202412</v>
      </c>
      <c r="F519" s="114">
        <v>12.95</v>
      </c>
      <c r="G519" s="114">
        <v>202409</v>
      </c>
      <c r="H519" s="114">
        <v>11.52</v>
      </c>
      <c r="I519" s="114">
        <v>202406</v>
      </c>
      <c r="J519" s="114">
        <v>11.27</v>
      </c>
      <c r="K519" t="s">
        <v>14015</v>
      </c>
      <c r="L519">
        <v>511243</v>
      </c>
      <c r="M519" t="s">
        <v>573</v>
      </c>
      <c r="N519" t="s">
        <v>14016</v>
      </c>
      <c r="O519" t="s">
        <v>574</v>
      </c>
      <c r="P519"/>
      <c r="Q519">
        <f t="shared" si="8"/>
        <v>50.72</v>
      </c>
    </row>
    <row r="520" spans="1:17" ht="15">
      <c r="A520" s="114">
        <v>2167</v>
      </c>
      <c r="B520" t="s">
        <v>14017</v>
      </c>
      <c r="C520" s="114">
        <v>202412</v>
      </c>
      <c r="D520" s="114">
        <v>2.73</v>
      </c>
      <c r="E520" s="114">
        <v>202409</v>
      </c>
      <c r="F520" s="114">
        <v>12.59</v>
      </c>
      <c r="G520" s="114">
        <v>202406</v>
      </c>
      <c r="H520" s="114">
        <v>8.9</v>
      </c>
      <c r="I520" s="114">
        <v>202403</v>
      </c>
      <c r="J520" s="114">
        <v>9.6999999999999993</v>
      </c>
      <c r="K520" t="s">
        <v>14018</v>
      </c>
      <c r="L520">
        <v>533033</v>
      </c>
      <c r="M520" t="s">
        <v>1425</v>
      </c>
      <c r="N520" t="s">
        <v>14019</v>
      </c>
      <c r="O520" t="s">
        <v>1426</v>
      </c>
      <c r="P520"/>
      <c r="Q520">
        <f t="shared" si="8"/>
        <v>33.92</v>
      </c>
    </row>
    <row r="521" spans="1:17" ht="15">
      <c r="A521" s="114">
        <v>2168</v>
      </c>
      <c r="B521" t="s">
        <v>14020</v>
      </c>
      <c r="C521" s="114">
        <v>202412</v>
      </c>
      <c r="D521" s="114">
        <v>-4.28</v>
      </c>
      <c r="E521" s="114">
        <v>202409</v>
      </c>
      <c r="F521" s="114">
        <v>3.11</v>
      </c>
      <c r="G521" s="114">
        <v>202406</v>
      </c>
      <c r="H521" s="114">
        <v>-1.77</v>
      </c>
      <c r="I521" s="114">
        <v>202403</v>
      </c>
      <c r="J521" s="114">
        <v>1.57</v>
      </c>
      <c r="K521" t="s">
        <v>14021</v>
      </c>
      <c r="L521">
        <v>517273</v>
      </c>
      <c r="M521" t="s">
        <v>2507</v>
      </c>
      <c r="N521" t="s">
        <v>14022</v>
      </c>
      <c r="O521" t="s">
        <v>2508</v>
      </c>
      <c r="P521"/>
      <c r="Q521">
        <f t="shared" si="8"/>
        <v>-1.3700000000000003</v>
      </c>
    </row>
    <row r="522" spans="1:17" ht="15">
      <c r="A522" s="114">
        <v>2189</v>
      </c>
      <c r="B522" t="s">
        <v>14023</v>
      </c>
      <c r="C522" s="114">
        <v>202412</v>
      </c>
      <c r="D522" s="114">
        <v>3.12</v>
      </c>
      <c r="E522" s="114">
        <v>202409</v>
      </c>
      <c r="F522" s="114">
        <v>-0.85</v>
      </c>
      <c r="G522" s="114">
        <v>202406</v>
      </c>
      <c r="H522" s="114">
        <v>5.27</v>
      </c>
      <c r="I522" s="114">
        <v>202403</v>
      </c>
      <c r="J522" s="114">
        <v>0.77</v>
      </c>
      <c r="K522" t="s">
        <v>14024</v>
      </c>
      <c r="L522">
        <v>517063</v>
      </c>
      <c r="M522"/>
      <c r="N522" t="s">
        <v>14025</v>
      </c>
      <c r="O522" t="s">
        <v>4430</v>
      </c>
      <c r="P522"/>
      <c r="Q522">
        <f t="shared" si="8"/>
        <v>8.3099999999999987</v>
      </c>
    </row>
    <row r="523" spans="1:17" ht="15">
      <c r="A523" s="114">
        <v>2191</v>
      </c>
      <c r="B523" t="s">
        <v>14026</v>
      </c>
      <c r="C523" s="114">
        <v>202412</v>
      </c>
      <c r="D523" s="114">
        <v>13.89</v>
      </c>
      <c r="E523" s="114">
        <v>202409</v>
      </c>
      <c r="F523" s="114">
        <v>16.420000000000002</v>
      </c>
      <c r="G523" s="114">
        <v>202406</v>
      </c>
      <c r="H523" s="114">
        <v>9.65</v>
      </c>
      <c r="I523" s="114">
        <v>202403</v>
      </c>
      <c r="J523" s="114">
        <v>16.3</v>
      </c>
      <c r="K523" t="s">
        <v>14027</v>
      </c>
      <c r="L523">
        <v>500265</v>
      </c>
      <c r="M523" t="s">
        <v>1788</v>
      </c>
      <c r="N523" t="s">
        <v>14028</v>
      </c>
      <c r="O523" t="s">
        <v>1789</v>
      </c>
      <c r="P523"/>
      <c r="Q523">
        <f t="shared" si="8"/>
        <v>56.260000000000005</v>
      </c>
    </row>
    <row r="524" spans="1:17" ht="15">
      <c r="A524" s="114">
        <v>2195</v>
      </c>
      <c r="B524" t="s">
        <v>14029</v>
      </c>
      <c r="C524" s="114">
        <v>202503</v>
      </c>
      <c r="D524" s="114">
        <v>2.12</v>
      </c>
      <c r="E524" s="114">
        <v>202412</v>
      </c>
      <c r="F524" s="114">
        <v>1.81</v>
      </c>
      <c r="G524" s="114">
        <v>202409</v>
      </c>
      <c r="H524" s="114">
        <v>2.0699999999999998</v>
      </c>
      <c r="I524" s="114">
        <v>202406</v>
      </c>
      <c r="J524" s="114">
        <v>1.92</v>
      </c>
      <c r="K524" t="s">
        <v>14030</v>
      </c>
      <c r="L524">
        <v>523445</v>
      </c>
      <c r="M524" t="s">
        <v>2449</v>
      </c>
      <c r="N524" t="s">
        <v>14031</v>
      </c>
      <c r="O524" t="s">
        <v>2450</v>
      </c>
      <c r="P524"/>
      <c r="Q524">
        <f t="shared" si="8"/>
        <v>7.92</v>
      </c>
    </row>
    <row r="525" spans="1:17" ht="15">
      <c r="A525" s="114">
        <v>2202</v>
      </c>
      <c r="B525" t="s">
        <v>14032</v>
      </c>
      <c r="C525" s="114">
        <v>202412</v>
      </c>
      <c r="D525" s="114">
        <v>9.27</v>
      </c>
      <c r="E525" s="114">
        <v>202409</v>
      </c>
      <c r="F525" s="114">
        <v>8.5</v>
      </c>
      <c r="G525" s="114">
        <v>202406</v>
      </c>
      <c r="H525" s="114">
        <v>11.37</v>
      </c>
      <c r="I525" s="114">
        <v>202403</v>
      </c>
      <c r="J525" s="114">
        <v>2.93</v>
      </c>
      <c r="K525" t="s">
        <v>14033</v>
      </c>
      <c r="L525">
        <v>500199</v>
      </c>
      <c r="M525" t="s">
        <v>1301</v>
      </c>
      <c r="N525" t="s">
        <v>14034</v>
      </c>
      <c r="O525" t="s">
        <v>1302</v>
      </c>
      <c r="P525"/>
      <c r="Q525">
        <f t="shared" si="8"/>
        <v>32.07</v>
      </c>
    </row>
    <row r="526" spans="1:17" ht="15">
      <c r="A526" s="114">
        <v>2207</v>
      </c>
      <c r="B526" t="s">
        <v>14035</v>
      </c>
      <c r="C526" s="114">
        <v>202412</v>
      </c>
      <c r="D526" s="114">
        <v>37</v>
      </c>
      <c r="E526" s="114">
        <v>202409</v>
      </c>
      <c r="F526" s="114">
        <v>-6</v>
      </c>
      <c r="G526" s="114">
        <v>202406</v>
      </c>
      <c r="H526" s="114">
        <v>-8</v>
      </c>
      <c r="I526" s="114">
        <v>202403</v>
      </c>
      <c r="J526" s="114">
        <v>9</v>
      </c>
      <c r="K526" t="s">
        <v>14036</v>
      </c>
      <c r="L526">
        <v>532503</v>
      </c>
      <c r="M526" t="s">
        <v>3579</v>
      </c>
      <c r="N526" t="s">
        <v>14037</v>
      </c>
      <c r="O526" t="s">
        <v>3578</v>
      </c>
      <c r="P526"/>
      <c r="Q526">
        <f t="shared" si="8"/>
        <v>32</v>
      </c>
    </row>
    <row r="527" spans="1:17" ht="15">
      <c r="A527" s="114">
        <v>2208</v>
      </c>
      <c r="B527" t="s">
        <v>14038</v>
      </c>
      <c r="C527" s="114">
        <v>202412</v>
      </c>
      <c r="D527" s="114">
        <v>3.49</v>
      </c>
      <c r="E527" s="114">
        <v>202409</v>
      </c>
      <c r="F527" s="114">
        <v>3.33</v>
      </c>
      <c r="G527" s="114">
        <v>202406</v>
      </c>
      <c r="H527" s="114">
        <v>3.48</v>
      </c>
      <c r="I527" s="114">
        <v>202403</v>
      </c>
      <c r="J527" s="114">
        <v>10.08</v>
      </c>
      <c r="K527" t="s">
        <v>14039</v>
      </c>
      <c r="L527">
        <v>500038</v>
      </c>
      <c r="M527" t="s">
        <v>358</v>
      </c>
      <c r="N527" t="s">
        <v>14040</v>
      </c>
      <c r="O527" t="s">
        <v>359</v>
      </c>
      <c r="P527"/>
      <c r="Q527">
        <f t="shared" si="8"/>
        <v>20.380000000000003</v>
      </c>
    </row>
    <row r="528" spans="1:17" ht="15">
      <c r="A528" s="114">
        <v>2215</v>
      </c>
      <c r="B528" t="s">
        <v>14041</v>
      </c>
      <c r="C528" s="114">
        <v>201706</v>
      </c>
      <c r="D528" s="114">
        <v>-1.2</v>
      </c>
      <c r="E528" s="114">
        <v>201703</v>
      </c>
      <c r="F528" s="114">
        <v>-1.04</v>
      </c>
      <c r="G528" s="114">
        <v>201612</v>
      </c>
      <c r="H528" s="114">
        <v>-1.22</v>
      </c>
      <c r="I528" s="114">
        <v>201609</v>
      </c>
      <c r="J528" s="114">
        <v>-0.81</v>
      </c>
      <c r="K528" t="s">
        <v>14042</v>
      </c>
      <c r="L528">
        <v>508998</v>
      </c>
      <c r="M528"/>
      <c r="N528" t="s">
        <v>14043</v>
      </c>
      <c r="O528" t="s">
        <v>4617</v>
      </c>
      <c r="P528"/>
      <c r="Q528">
        <f t="shared" si="8"/>
        <v>-4.2699999999999996</v>
      </c>
    </row>
    <row r="529" spans="1:17" ht="15">
      <c r="A529" s="114">
        <v>2222</v>
      </c>
      <c r="B529" t="s">
        <v>14044</v>
      </c>
      <c r="C529" s="114">
        <v>202006</v>
      </c>
      <c r="D529" s="114">
        <v>-1.1200000000000001</v>
      </c>
      <c r="E529" s="114">
        <v>202003</v>
      </c>
      <c r="F529" s="114">
        <v>0.15</v>
      </c>
      <c r="G529" s="114">
        <v>201912</v>
      </c>
      <c r="H529" s="114">
        <v>-0.18</v>
      </c>
      <c r="I529" s="114">
        <v>201909</v>
      </c>
      <c r="J529" s="114">
        <v>0.03</v>
      </c>
      <c r="K529" t="s">
        <v>14045</v>
      </c>
      <c r="L529">
        <v>511092</v>
      </c>
      <c r="M529"/>
      <c r="N529" t="s">
        <v>14046</v>
      </c>
      <c r="O529" t="s">
        <v>4108</v>
      </c>
      <c r="P529"/>
      <c r="Q529">
        <f t="shared" si="8"/>
        <v>-1.1200000000000001</v>
      </c>
    </row>
    <row r="530" spans="1:17" ht="15">
      <c r="A530" s="114">
        <v>2227</v>
      </c>
      <c r="B530" t="s">
        <v>14047</v>
      </c>
      <c r="C530" s="114">
        <v>202412</v>
      </c>
      <c r="D530" s="114">
        <v>1.27</v>
      </c>
      <c r="E530" s="114">
        <v>202409</v>
      </c>
      <c r="F530" s="114">
        <v>2.1</v>
      </c>
      <c r="G530" s="114">
        <v>202406</v>
      </c>
      <c r="H530" s="114">
        <v>1.93</v>
      </c>
      <c r="I530" s="114">
        <v>202403</v>
      </c>
      <c r="J530" s="114">
        <v>1.52</v>
      </c>
      <c r="K530" t="s">
        <v>14048</v>
      </c>
      <c r="L530">
        <v>514162</v>
      </c>
      <c r="M530" t="s">
        <v>3233</v>
      </c>
      <c r="N530" t="s">
        <v>14049</v>
      </c>
      <c r="O530" t="s">
        <v>3234</v>
      </c>
      <c r="P530"/>
      <c r="Q530">
        <f t="shared" si="8"/>
        <v>6.82</v>
      </c>
    </row>
    <row r="531" spans="1:17" ht="15">
      <c r="A531" s="114">
        <v>2235</v>
      </c>
      <c r="B531" t="s">
        <v>14050</v>
      </c>
      <c r="C531" s="114">
        <v>202412</v>
      </c>
      <c r="D531" s="114">
        <v>-0.36</v>
      </c>
      <c r="E531" s="114">
        <v>202409</v>
      </c>
      <c r="F531" s="114">
        <v>-0.85</v>
      </c>
      <c r="G531" s="114">
        <v>202406</v>
      </c>
      <c r="H531" s="114">
        <v>-0.65</v>
      </c>
      <c r="I531" s="114">
        <v>202403</v>
      </c>
      <c r="J531" s="114">
        <v>-0.91</v>
      </c>
      <c r="K531" t="s">
        <v>9816</v>
      </c>
      <c r="L531">
        <v>514165</v>
      </c>
      <c r="M531" t="s">
        <v>3900</v>
      </c>
      <c r="N531" t="s">
        <v>14051</v>
      </c>
      <c r="O531" t="s">
        <v>3899</v>
      </c>
      <c r="P531"/>
      <c r="Q531">
        <f t="shared" si="8"/>
        <v>-2.77</v>
      </c>
    </row>
    <row r="532" spans="1:17" ht="15">
      <c r="A532" s="114">
        <v>2244</v>
      </c>
      <c r="B532" t="s">
        <v>14052</v>
      </c>
      <c r="C532" s="114">
        <v>202412</v>
      </c>
      <c r="D532" s="114">
        <v>0.74</v>
      </c>
      <c r="E532" s="114">
        <v>202409</v>
      </c>
      <c r="F532" s="114">
        <v>3.07</v>
      </c>
      <c r="G532" s="114">
        <v>202406</v>
      </c>
      <c r="H532" s="114">
        <v>4.51</v>
      </c>
      <c r="I532" s="114">
        <v>202403</v>
      </c>
      <c r="J532" s="114">
        <v>1.39</v>
      </c>
      <c r="K532" t="s">
        <v>9804</v>
      </c>
      <c r="L532">
        <v>504786</v>
      </c>
      <c r="M532"/>
      <c r="N532" t="s">
        <v>14053</v>
      </c>
      <c r="O532" t="s">
        <v>3761</v>
      </c>
      <c r="P532"/>
      <c r="Q532">
        <f t="shared" si="8"/>
        <v>9.7100000000000009</v>
      </c>
    </row>
    <row r="533" spans="1:17" ht="15">
      <c r="A533" s="114">
        <v>2247</v>
      </c>
      <c r="B533" t="s">
        <v>14054</v>
      </c>
      <c r="C533" s="114">
        <v>202412</v>
      </c>
      <c r="D533" s="114">
        <v>9.0399999999999991</v>
      </c>
      <c r="E533" s="114">
        <v>202409</v>
      </c>
      <c r="F533" s="114">
        <v>10.06</v>
      </c>
      <c r="G533" s="114">
        <v>202406</v>
      </c>
      <c r="H533" s="114">
        <v>8.1199999999999992</v>
      </c>
      <c r="I533" s="114">
        <v>202403</v>
      </c>
      <c r="J533" s="114">
        <v>10.050000000000001</v>
      </c>
      <c r="K533" t="s">
        <v>14055</v>
      </c>
      <c r="L533">
        <v>524200</v>
      </c>
      <c r="M533" t="s">
        <v>3183</v>
      </c>
      <c r="N533" t="s">
        <v>14056</v>
      </c>
      <c r="O533" t="s">
        <v>3184</v>
      </c>
      <c r="P533"/>
      <c r="Q533">
        <f t="shared" si="8"/>
        <v>37.269999999999996</v>
      </c>
    </row>
    <row r="534" spans="1:17" ht="15">
      <c r="A534" s="114">
        <v>2250</v>
      </c>
      <c r="B534" t="s">
        <v>21389</v>
      </c>
      <c r="C534" s="114">
        <v>202412</v>
      </c>
      <c r="D534" s="114">
        <v>-3.06</v>
      </c>
      <c r="E534" s="114">
        <v>202409</v>
      </c>
      <c r="F534" s="114">
        <v>5.46</v>
      </c>
      <c r="G534" s="114">
        <v>202406</v>
      </c>
      <c r="H534" s="114">
        <v>0</v>
      </c>
      <c r="I534" s="114">
        <v>202403</v>
      </c>
      <c r="J534" s="114">
        <v>2.54</v>
      </c>
      <c r="K534" t="s">
        <v>21390</v>
      </c>
      <c r="L534">
        <v>512036</v>
      </c>
      <c r="M534"/>
      <c r="N534" t="s">
        <v>21391</v>
      </c>
      <c r="O534" t="s">
        <v>4615</v>
      </c>
      <c r="P534"/>
      <c r="Q534">
        <f t="shared" si="8"/>
        <v>4.9399999999999995</v>
      </c>
    </row>
    <row r="535" spans="1:17" ht="15">
      <c r="A535" s="114">
        <v>2252</v>
      </c>
      <c r="B535" t="s">
        <v>14057</v>
      </c>
      <c r="C535" s="114">
        <v>202406</v>
      </c>
      <c r="D535" s="114">
        <v>7.33</v>
      </c>
      <c r="E535" s="114">
        <v>202403</v>
      </c>
      <c r="F535" s="114">
        <v>0.92</v>
      </c>
      <c r="G535" s="114">
        <v>202312</v>
      </c>
      <c r="H535" s="114">
        <v>0.22</v>
      </c>
      <c r="I535" s="114">
        <v>202309</v>
      </c>
      <c r="J535" s="114">
        <v>-0.11</v>
      </c>
      <c r="K535" t="s">
        <v>14058</v>
      </c>
      <c r="L535">
        <v>523475</v>
      </c>
      <c r="M535"/>
      <c r="N535" t="s">
        <v>14059</v>
      </c>
      <c r="O535" t="s">
        <v>3696</v>
      </c>
      <c r="P535"/>
      <c r="Q535">
        <f t="shared" si="8"/>
        <v>8.3600000000000012</v>
      </c>
    </row>
    <row r="536" spans="1:17" ht="15">
      <c r="A536" s="114">
        <v>2258</v>
      </c>
      <c r="B536" t="s">
        <v>14060</v>
      </c>
      <c r="C536" s="114">
        <v>202503</v>
      </c>
      <c r="D536" s="114">
        <v>0</v>
      </c>
      <c r="E536" s="114">
        <v>202412</v>
      </c>
      <c r="F536" s="114">
        <v>-0.42</v>
      </c>
      <c r="G536" s="114">
        <v>202409</v>
      </c>
      <c r="H536" s="114">
        <v>-0.41</v>
      </c>
      <c r="I536" s="114">
        <v>202406</v>
      </c>
      <c r="J536" s="114">
        <v>-0.41</v>
      </c>
      <c r="K536" t="s">
        <v>14061</v>
      </c>
      <c r="L536">
        <v>523209</v>
      </c>
      <c r="M536"/>
      <c r="N536" t="s">
        <v>14062</v>
      </c>
      <c r="O536" t="s">
        <v>4826</v>
      </c>
      <c r="P536"/>
      <c r="Q536">
        <f t="shared" si="8"/>
        <v>-1.24</v>
      </c>
    </row>
    <row r="537" spans="1:17" ht="15">
      <c r="A537" s="114">
        <v>2259</v>
      </c>
      <c r="B537" t="s">
        <v>14063</v>
      </c>
      <c r="C537" s="114">
        <v>202412</v>
      </c>
      <c r="D537" s="114">
        <v>0.06</v>
      </c>
      <c r="E537" s="114">
        <v>202409</v>
      </c>
      <c r="F537" s="114">
        <v>0.33</v>
      </c>
      <c r="G537" s="114">
        <v>202406</v>
      </c>
      <c r="H537" s="114">
        <v>1.0900000000000001</v>
      </c>
      <c r="I537" s="114">
        <v>202403</v>
      </c>
      <c r="J537" s="114">
        <v>1.87</v>
      </c>
      <c r="K537" t="s">
        <v>14064</v>
      </c>
      <c r="L537">
        <v>590062</v>
      </c>
      <c r="M537" t="s">
        <v>169</v>
      </c>
      <c r="N537" t="s">
        <v>14065</v>
      </c>
      <c r="O537" t="s">
        <v>170</v>
      </c>
      <c r="P537"/>
      <c r="Q537">
        <f t="shared" si="8"/>
        <v>3.35</v>
      </c>
    </row>
    <row r="538" spans="1:17" ht="15">
      <c r="A538" s="114">
        <v>2262</v>
      </c>
      <c r="B538" t="s">
        <v>14066</v>
      </c>
      <c r="C538" s="114">
        <v>202412</v>
      </c>
      <c r="D538" s="114">
        <v>1.91</v>
      </c>
      <c r="E538" s="114">
        <v>202409</v>
      </c>
      <c r="F538" s="114">
        <v>3.33</v>
      </c>
      <c r="G538" s="114">
        <v>202406</v>
      </c>
      <c r="H538" s="114">
        <v>2.5099999999999998</v>
      </c>
      <c r="I538" s="114">
        <v>202403</v>
      </c>
      <c r="J538" s="114">
        <v>6.85</v>
      </c>
      <c r="K538" t="s">
        <v>14067</v>
      </c>
      <c r="L538">
        <v>523483</v>
      </c>
      <c r="M538" t="s">
        <v>14068</v>
      </c>
      <c r="N538" t="s">
        <v>14069</v>
      </c>
      <c r="O538" t="s">
        <v>4062</v>
      </c>
      <c r="P538"/>
      <c r="Q538">
        <f t="shared" si="8"/>
        <v>14.6</v>
      </c>
    </row>
    <row r="539" spans="1:17" ht="15">
      <c r="A539" s="114">
        <v>2278</v>
      </c>
      <c r="B539" t="s">
        <v>14070</v>
      </c>
      <c r="C539" s="114">
        <v>202412</v>
      </c>
      <c r="D539" s="114">
        <v>11.74</v>
      </c>
      <c r="E539" s="114">
        <v>202409</v>
      </c>
      <c r="F539" s="114">
        <v>10.71</v>
      </c>
      <c r="G539" s="114">
        <v>202406</v>
      </c>
      <c r="H539" s="114">
        <v>8.91</v>
      </c>
      <c r="I539" s="114">
        <v>202403</v>
      </c>
      <c r="J539" s="114">
        <v>9.66</v>
      </c>
      <c r="K539" t="s">
        <v>14071</v>
      </c>
      <c r="L539">
        <v>514167</v>
      </c>
      <c r="M539" t="s">
        <v>954</v>
      </c>
      <c r="N539" t="s">
        <v>14072</v>
      </c>
      <c r="O539" t="s">
        <v>955</v>
      </c>
      <c r="P539"/>
      <c r="Q539">
        <f t="shared" si="8"/>
        <v>41.02</v>
      </c>
    </row>
    <row r="540" spans="1:17" ht="15">
      <c r="A540" s="114">
        <v>2285</v>
      </c>
      <c r="B540" t="s">
        <v>14073</v>
      </c>
      <c r="C540" s="114">
        <v>202412</v>
      </c>
      <c r="D540" s="114">
        <v>1.93</v>
      </c>
      <c r="E540" s="114">
        <v>202409</v>
      </c>
      <c r="F540" s="114">
        <v>2.17</v>
      </c>
      <c r="G540" s="114">
        <v>202406</v>
      </c>
      <c r="H540" s="114">
        <v>2.08</v>
      </c>
      <c r="I540" s="114">
        <v>202403</v>
      </c>
      <c r="J540" s="114">
        <v>2</v>
      </c>
      <c r="K540" t="s">
        <v>14074</v>
      </c>
      <c r="L540">
        <v>509079</v>
      </c>
      <c r="M540" t="s">
        <v>1113</v>
      </c>
      <c r="N540" t="s">
        <v>14075</v>
      </c>
      <c r="O540" t="s">
        <v>1114</v>
      </c>
      <c r="P540"/>
      <c r="Q540">
        <f t="shared" si="8"/>
        <v>8.18</v>
      </c>
    </row>
    <row r="541" spans="1:17" ht="15">
      <c r="A541" s="114">
        <v>2290</v>
      </c>
      <c r="B541" t="s">
        <v>14076</v>
      </c>
      <c r="C541" s="114">
        <v>202503</v>
      </c>
      <c r="D541" s="114">
        <v>10.28</v>
      </c>
      <c r="E541" s="114">
        <v>202412</v>
      </c>
      <c r="F541" s="114">
        <v>8.91</v>
      </c>
      <c r="G541" s="114">
        <v>202409</v>
      </c>
      <c r="H541" s="114">
        <v>5.38</v>
      </c>
      <c r="I541" s="114">
        <v>202406</v>
      </c>
      <c r="J541" s="114">
        <v>6.65</v>
      </c>
      <c r="K541" t="s">
        <v>14077</v>
      </c>
      <c r="L541">
        <v>500547</v>
      </c>
      <c r="M541" t="s">
        <v>476</v>
      </c>
      <c r="N541" t="s">
        <v>14078</v>
      </c>
      <c r="O541" t="s">
        <v>477</v>
      </c>
      <c r="P541"/>
      <c r="Q541">
        <f t="shared" si="8"/>
        <v>31.22</v>
      </c>
    </row>
    <row r="542" spans="1:17" ht="15">
      <c r="A542" s="114">
        <v>2291</v>
      </c>
      <c r="B542" t="s">
        <v>14079</v>
      </c>
      <c r="C542" s="114">
        <v>202412</v>
      </c>
      <c r="D542" s="114">
        <v>35.630000000000003</v>
      </c>
      <c r="E542" s="114">
        <v>202409</v>
      </c>
      <c r="F542" s="114">
        <v>8.01</v>
      </c>
      <c r="G542" s="114">
        <v>202406</v>
      </c>
      <c r="H542" s="114">
        <v>8.7899999999999991</v>
      </c>
      <c r="I542" s="114">
        <v>202403</v>
      </c>
      <c r="J542" s="114">
        <v>6.88</v>
      </c>
      <c r="K542" t="s">
        <v>14080</v>
      </c>
      <c r="L542">
        <v>542597</v>
      </c>
      <c r="M542" t="s">
        <v>1957</v>
      </c>
      <c r="N542" t="s">
        <v>14081</v>
      </c>
      <c r="O542" t="s">
        <v>1958</v>
      </c>
      <c r="P542"/>
      <c r="Q542">
        <f t="shared" si="8"/>
        <v>59.31</v>
      </c>
    </row>
    <row r="543" spans="1:17" ht="15">
      <c r="A543" s="114">
        <v>2292</v>
      </c>
      <c r="B543" t="s">
        <v>1913</v>
      </c>
      <c r="C543" s="114">
        <v>202412</v>
      </c>
      <c r="D543" s="114">
        <v>0.02</v>
      </c>
      <c r="E543" s="114">
        <v>202409</v>
      </c>
      <c r="F543" s="114">
        <v>0.32</v>
      </c>
      <c r="G543" s="114">
        <v>202406</v>
      </c>
      <c r="H543" s="114">
        <v>0.22</v>
      </c>
      <c r="I543" s="114">
        <v>202403</v>
      </c>
      <c r="J543" s="114">
        <v>0.47</v>
      </c>
      <c r="K543" t="s">
        <v>14082</v>
      </c>
      <c r="L543">
        <v>513377</v>
      </c>
      <c r="M543" t="s">
        <v>1913</v>
      </c>
      <c r="N543" t="s">
        <v>14083</v>
      </c>
      <c r="O543" t="s">
        <v>1914</v>
      </c>
      <c r="P543"/>
      <c r="Q543">
        <f t="shared" si="8"/>
        <v>1.03</v>
      </c>
    </row>
    <row r="544" spans="1:17" ht="15">
      <c r="A544" s="114">
        <v>2293</v>
      </c>
      <c r="B544" t="s">
        <v>14084</v>
      </c>
      <c r="C544" s="114">
        <v>202412</v>
      </c>
      <c r="D544" s="114">
        <v>-13.27</v>
      </c>
      <c r="E544" s="114">
        <v>202409</v>
      </c>
      <c r="F544" s="114">
        <v>-14.13</v>
      </c>
      <c r="G544" s="114">
        <v>202406</v>
      </c>
      <c r="H544" s="114">
        <v>-12.28</v>
      </c>
      <c r="I544" s="114">
        <v>202403</v>
      </c>
      <c r="J544" s="114">
        <v>-12.44</v>
      </c>
      <c r="K544" t="s">
        <v>14085</v>
      </c>
      <c r="L544">
        <v>500108</v>
      </c>
      <c r="M544" t="s">
        <v>1964</v>
      </c>
      <c r="N544" t="s">
        <v>14086</v>
      </c>
      <c r="O544" t="s">
        <v>1965</v>
      </c>
      <c r="P544"/>
      <c r="Q544">
        <f t="shared" si="8"/>
        <v>-52.12</v>
      </c>
    </row>
    <row r="545" spans="1:17" ht="15">
      <c r="A545" s="114">
        <v>2294</v>
      </c>
      <c r="B545" t="s">
        <v>9685</v>
      </c>
      <c r="C545" s="114">
        <v>202412</v>
      </c>
      <c r="D545" s="114">
        <v>5.86</v>
      </c>
      <c r="E545" s="114">
        <v>202409</v>
      </c>
      <c r="F545" s="114">
        <v>12.25</v>
      </c>
      <c r="G545" s="114">
        <v>202406</v>
      </c>
      <c r="H545" s="114">
        <v>-16.920000000000002</v>
      </c>
      <c r="I545" s="114">
        <v>202403</v>
      </c>
      <c r="J545" s="114">
        <v>61.66</v>
      </c>
      <c r="K545" t="s">
        <v>9685</v>
      </c>
      <c r="L545">
        <v>500048</v>
      </c>
      <c r="M545" t="s">
        <v>407</v>
      </c>
      <c r="N545" t="s">
        <v>14087</v>
      </c>
      <c r="O545" t="s">
        <v>408</v>
      </c>
      <c r="P545"/>
      <c r="Q545">
        <f t="shared" si="8"/>
        <v>62.849999999999994</v>
      </c>
    </row>
    <row r="546" spans="1:17" ht="15">
      <c r="A546" s="114">
        <v>2295</v>
      </c>
      <c r="B546" t="s">
        <v>14088</v>
      </c>
      <c r="C546" s="114">
        <v>202503</v>
      </c>
      <c r="D546" s="114">
        <v>36.5</v>
      </c>
      <c r="E546" s="114">
        <v>202412</v>
      </c>
      <c r="F546" s="114">
        <v>8.2799999999999994</v>
      </c>
      <c r="G546" s="114">
        <v>202409</v>
      </c>
      <c r="H546" s="114">
        <v>7.98</v>
      </c>
      <c r="I546" s="114">
        <v>202406</v>
      </c>
      <c r="J546" s="114">
        <v>11.68</v>
      </c>
      <c r="K546" t="s">
        <v>14089</v>
      </c>
      <c r="L546">
        <v>500483</v>
      </c>
      <c r="M546" t="s">
        <v>2920</v>
      </c>
      <c r="N546" t="s">
        <v>14090</v>
      </c>
      <c r="O546" t="s">
        <v>2921</v>
      </c>
      <c r="P546"/>
      <c r="Q546">
        <f t="shared" si="8"/>
        <v>64.44</v>
      </c>
    </row>
    <row r="547" spans="1:17" ht="15">
      <c r="A547" s="114">
        <v>2297</v>
      </c>
      <c r="B547" t="s">
        <v>14091</v>
      </c>
      <c r="C547" s="114">
        <v>202412</v>
      </c>
      <c r="D547" s="114">
        <v>1.45</v>
      </c>
      <c r="E547" s="114">
        <v>202409</v>
      </c>
      <c r="F547" s="114">
        <v>1.43</v>
      </c>
      <c r="G547" s="114">
        <v>202406</v>
      </c>
      <c r="H547" s="114">
        <v>0.2</v>
      </c>
      <c r="I547" s="114">
        <v>202403</v>
      </c>
      <c r="J547" s="114">
        <v>1.73</v>
      </c>
      <c r="K547" t="s">
        <v>14092</v>
      </c>
      <c r="L547">
        <v>524230</v>
      </c>
      <c r="M547" t="s">
        <v>2412</v>
      </c>
      <c r="N547" t="s">
        <v>14093</v>
      </c>
      <c r="O547" t="s">
        <v>2413</v>
      </c>
      <c r="P547"/>
      <c r="Q547">
        <f t="shared" si="8"/>
        <v>4.8100000000000005</v>
      </c>
    </row>
    <row r="548" spans="1:17" ht="15">
      <c r="A548" s="114">
        <v>2298</v>
      </c>
      <c r="B548" t="s">
        <v>14094</v>
      </c>
      <c r="C548" s="114">
        <v>202412</v>
      </c>
      <c r="D548" s="114">
        <v>1.79</v>
      </c>
      <c r="E548" s="114">
        <v>202409</v>
      </c>
      <c r="F548" s="114">
        <v>1.5</v>
      </c>
      <c r="G548" s="114">
        <v>202406</v>
      </c>
      <c r="H548" s="114">
        <v>1.08</v>
      </c>
      <c r="I548" s="114">
        <v>202403</v>
      </c>
      <c r="J548" s="114">
        <v>2.46</v>
      </c>
      <c r="K548" t="s">
        <v>14095</v>
      </c>
      <c r="L548">
        <v>500049</v>
      </c>
      <c r="M548" t="s">
        <v>405</v>
      </c>
      <c r="N548" t="s">
        <v>14096</v>
      </c>
      <c r="O548" t="s">
        <v>406</v>
      </c>
      <c r="P548"/>
      <c r="Q548">
        <f t="shared" si="8"/>
        <v>6.83</v>
      </c>
    </row>
    <row r="549" spans="1:17" ht="15">
      <c r="A549" s="114">
        <v>2299</v>
      </c>
      <c r="B549" t="s">
        <v>14097</v>
      </c>
      <c r="C549" s="114">
        <v>202412</v>
      </c>
      <c r="D549" s="114">
        <v>0.34</v>
      </c>
      <c r="E549" s="114">
        <v>202409</v>
      </c>
      <c r="F549" s="114">
        <v>2.17</v>
      </c>
      <c r="G549" s="114">
        <v>202406</v>
      </c>
      <c r="H549" s="114">
        <v>0.2</v>
      </c>
      <c r="I549" s="114">
        <v>202403</v>
      </c>
      <c r="J549" s="114">
        <v>2.73</v>
      </c>
      <c r="K549" t="s">
        <v>14098</v>
      </c>
      <c r="L549">
        <v>500113</v>
      </c>
      <c r="M549" t="s">
        <v>2524</v>
      </c>
      <c r="N549" t="s">
        <v>14099</v>
      </c>
      <c r="O549" t="s">
        <v>2525</v>
      </c>
      <c r="P549"/>
      <c r="Q549">
        <f t="shared" si="8"/>
        <v>5.4399999999999995</v>
      </c>
    </row>
    <row r="550" spans="1:17" ht="15">
      <c r="A550" s="114">
        <v>2300</v>
      </c>
      <c r="B550" t="s">
        <v>14100</v>
      </c>
      <c r="C550" s="114">
        <v>202412</v>
      </c>
      <c r="D550" s="114">
        <v>0.27</v>
      </c>
      <c r="E550" s="114">
        <v>202409</v>
      </c>
      <c r="F550" s="114">
        <v>-1.25</v>
      </c>
      <c r="G550" s="114">
        <v>202406</v>
      </c>
      <c r="H550" s="114">
        <v>4.58</v>
      </c>
      <c r="I550" s="114">
        <v>202403</v>
      </c>
      <c r="J550" s="114">
        <v>5.88</v>
      </c>
      <c r="K550" t="s">
        <v>14101</v>
      </c>
      <c r="L550">
        <v>512531</v>
      </c>
      <c r="M550" t="s">
        <v>2802</v>
      </c>
      <c r="N550" t="s">
        <v>14102</v>
      </c>
      <c r="O550" t="s">
        <v>2803</v>
      </c>
      <c r="P550"/>
      <c r="Q550">
        <f t="shared" si="8"/>
        <v>9.48</v>
      </c>
    </row>
    <row r="551" spans="1:17" ht="15">
      <c r="A551" s="114">
        <v>2301</v>
      </c>
      <c r="B551" t="s">
        <v>14103</v>
      </c>
      <c r="C551" s="114">
        <v>202412</v>
      </c>
      <c r="D551" s="114">
        <v>0.12</v>
      </c>
      <c r="E551" s="114">
        <v>202409</v>
      </c>
      <c r="F551" s="114">
        <v>0.17</v>
      </c>
      <c r="G551" s="114">
        <v>202406</v>
      </c>
      <c r="H551" s="114">
        <v>-0.75</v>
      </c>
      <c r="I551" s="114">
        <v>202403</v>
      </c>
      <c r="J551" s="114">
        <v>-0.95</v>
      </c>
      <c r="K551" t="s">
        <v>14104</v>
      </c>
      <c r="L551">
        <v>590024</v>
      </c>
      <c r="M551" t="s">
        <v>887</v>
      </c>
      <c r="N551" t="s">
        <v>14105</v>
      </c>
      <c r="O551" t="s">
        <v>888</v>
      </c>
      <c r="P551"/>
      <c r="Q551">
        <f t="shared" si="8"/>
        <v>-1.41</v>
      </c>
    </row>
    <row r="552" spans="1:17" ht="15">
      <c r="A552" s="114">
        <v>2302</v>
      </c>
      <c r="B552" t="s">
        <v>14106</v>
      </c>
      <c r="C552" s="114">
        <v>202412</v>
      </c>
      <c r="D552" s="114">
        <v>-11.77</v>
      </c>
      <c r="E552" s="114">
        <v>202409</v>
      </c>
      <c r="F552" s="114">
        <v>2.08</v>
      </c>
      <c r="G552" s="114">
        <v>202406</v>
      </c>
      <c r="H552" s="114">
        <v>-5.27</v>
      </c>
      <c r="I552" s="114">
        <v>202403</v>
      </c>
      <c r="J552" s="114">
        <v>-1.75</v>
      </c>
      <c r="K552" t="s">
        <v>14107</v>
      </c>
      <c r="L552">
        <v>500449</v>
      </c>
      <c r="M552" t="s">
        <v>3818</v>
      </c>
      <c r="N552" t="s">
        <v>14108</v>
      </c>
      <c r="O552" t="s">
        <v>3817</v>
      </c>
      <c r="P552"/>
      <c r="Q552">
        <f t="shared" si="8"/>
        <v>-16.71</v>
      </c>
    </row>
    <row r="553" spans="1:17" ht="15">
      <c r="A553" s="114">
        <v>2303</v>
      </c>
      <c r="B553" t="s">
        <v>14109</v>
      </c>
      <c r="C553" s="114">
        <v>202412</v>
      </c>
      <c r="D553" s="114">
        <v>5.0199999999999996</v>
      </c>
      <c r="E553" s="114">
        <v>202409</v>
      </c>
      <c r="F553" s="114">
        <v>7.08</v>
      </c>
      <c r="G553" s="114">
        <v>202406</v>
      </c>
      <c r="H553" s="114">
        <v>4.09</v>
      </c>
      <c r="I553" s="114">
        <v>202403</v>
      </c>
      <c r="J553" s="114">
        <v>0.82</v>
      </c>
      <c r="K553" t="s">
        <v>14110</v>
      </c>
      <c r="L553">
        <v>513683</v>
      </c>
      <c r="M553" t="s">
        <v>2093</v>
      </c>
      <c r="N553" t="s">
        <v>14111</v>
      </c>
      <c r="O553" t="s">
        <v>2094</v>
      </c>
      <c r="P553"/>
      <c r="Q553">
        <f t="shared" si="8"/>
        <v>17.009999999999998</v>
      </c>
    </row>
    <row r="554" spans="1:17" ht="15">
      <c r="A554" s="114">
        <v>2304</v>
      </c>
      <c r="B554" t="s">
        <v>14112</v>
      </c>
      <c r="C554" s="114">
        <v>202412</v>
      </c>
      <c r="D554" s="114">
        <v>8.5299999999999994</v>
      </c>
      <c r="E554" s="114">
        <v>202409</v>
      </c>
      <c r="F554" s="114">
        <v>5.7</v>
      </c>
      <c r="G554" s="114">
        <v>202406</v>
      </c>
      <c r="H554" s="114">
        <v>3.2</v>
      </c>
      <c r="I554" s="114">
        <v>202403</v>
      </c>
      <c r="J554" s="114">
        <v>5.43</v>
      </c>
      <c r="K554" t="s">
        <v>14113</v>
      </c>
      <c r="L554">
        <v>532234</v>
      </c>
      <c r="M554" t="s">
        <v>2001</v>
      </c>
      <c r="N554" t="s">
        <v>14114</v>
      </c>
      <c r="O554" t="s">
        <v>2002</v>
      </c>
      <c r="P554"/>
      <c r="Q554">
        <f t="shared" si="8"/>
        <v>22.86</v>
      </c>
    </row>
    <row r="555" spans="1:17" ht="15">
      <c r="A555" s="114">
        <v>2305</v>
      </c>
      <c r="B555" t="s">
        <v>14115</v>
      </c>
      <c r="C555" s="114">
        <v>202503</v>
      </c>
      <c r="D555" s="114">
        <v>16.059999999999999</v>
      </c>
      <c r="E555" s="114">
        <v>202412</v>
      </c>
      <c r="F555" s="114">
        <v>11.95</v>
      </c>
      <c r="G555" s="114">
        <v>202409</v>
      </c>
      <c r="H555" s="114">
        <v>0.67</v>
      </c>
      <c r="I555" s="114">
        <v>202406</v>
      </c>
      <c r="J555" s="114">
        <v>2.98</v>
      </c>
      <c r="K555" t="s">
        <v>9653</v>
      </c>
      <c r="L555">
        <v>500104</v>
      </c>
      <c r="M555" t="s">
        <v>1205</v>
      </c>
      <c r="N555" t="s">
        <v>14116</v>
      </c>
      <c r="O555" t="s">
        <v>1206</v>
      </c>
      <c r="P555"/>
      <c r="Q555">
        <f t="shared" si="8"/>
        <v>31.66</v>
      </c>
    </row>
    <row r="556" spans="1:17" ht="15">
      <c r="A556" s="114">
        <v>2306</v>
      </c>
      <c r="B556" t="s">
        <v>14117</v>
      </c>
      <c r="C556" s="114">
        <v>202412</v>
      </c>
      <c r="D556" s="114">
        <v>0.39</v>
      </c>
      <c r="E556" s="114">
        <v>202409</v>
      </c>
      <c r="F556" s="114">
        <v>0.3</v>
      </c>
      <c r="G556" s="114">
        <v>202406</v>
      </c>
      <c r="H556" s="114">
        <v>-0.61</v>
      </c>
      <c r="I556" s="114">
        <v>202403</v>
      </c>
      <c r="J556" s="114">
        <v>1.41</v>
      </c>
      <c r="K556" t="s">
        <v>14118</v>
      </c>
      <c r="L556">
        <v>500103</v>
      </c>
      <c r="M556" t="s">
        <v>434</v>
      </c>
      <c r="N556" t="s">
        <v>14119</v>
      </c>
      <c r="O556" t="s">
        <v>435</v>
      </c>
      <c r="P556"/>
      <c r="Q556">
        <f t="shared" si="8"/>
        <v>1.4899999999999998</v>
      </c>
    </row>
    <row r="557" spans="1:17" ht="15">
      <c r="A557" s="114">
        <v>2307</v>
      </c>
      <c r="B557" t="s">
        <v>14120</v>
      </c>
      <c r="C557" s="114">
        <v>202503</v>
      </c>
      <c r="D557" s="114">
        <v>7.11</v>
      </c>
      <c r="E557" s="114">
        <v>202412</v>
      </c>
      <c r="F557" s="114">
        <v>6.34</v>
      </c>
      <c r="G557" s="114">
        <v>202409</v>
      </c>
      <c r="H557" s="114">
        <v>5.51</v>
      </c>
      <c r="I557" s="114">
        <v>202406</v>
      </c>
      <c r="J557" s="114">
        <v>5.55</v>
      </c>
      <c r="K557" t="s">
        <v>14121</v>
      </c>
      <c r="L557">
        <v>500188</v>
      </c>
      <c r="M557" t="s">
        <v>1211</v>
      </c>
      <c r="N557" t="s">
        <v>14122</v>
      </c>
      <c r="O557" t="s">
        <v>1212</v>
      </c>
      <c r="P557"/>
      <c r="Q557">
        <f t="shared" si="8"/>
        <v>24.51</v>
      </c>
    </row>
    <row r="558" spans="1:17" ht="15">
      <c r="A558" s="114">
        <v>2320</v>
      </c>
      <c r="B558" t="s">
        <v>14123</v>
      </c>
      <c r="C558" s="114">
        <v>202412</v>
      </c>
      <c r="D558" s="114">
        <v>21.75</v>
      </c>
      <c r="E558" s="114">
        <v>202409</v>
      </c>
      <c r="F558" s="114">
        <v>-41.27</v>
      </c>
      <c r="G558" s="114">
        <v>202406</v>
      </c>
      <c r="H558" s="114">
        <v>-66.400000000000006</v>
      </c>
      <c r="I558" s="114">
        <v>202403</v>
      </c>
      <c r="J558" s="114">
        <v>76.63</v>
      </c>
      <c r="K558" t="s">
        <v>9834</v>
      </c>
      <c r="L558">
        <v>503127</v>
      </c>
      <c r="M558"/>
      <c r="N558" t="s">
        <v>14124</v>
      </c>
      <c r="O558" t="s">
        <v>4083</v>
      </c>
      <c r="P558"/>
      <c r="Q558">
        <f t="shared" si="8"/>
        <v>-9.2900000000000205</v>
      </c>
    </row>
    <row r="559" spans="1:17" ht="15">
      <c r="A559" s="114">
        <v>2322</v>
      </c>
      <c r="B559" t="s">
        <v>14125</v>
      </c>
      <c r="C559" s="114">
        <v>201503</v>
      </c>
      <c r="D559" s="114">
        <v>4.79</v>
      </c>
      <c r="E559" s="114">
        <v>201412</v>
      </c>
      <c r="F559" s="114">
        <v>4.45</v>
      </c>
      <c r="G559" s="114">
        <v>201409</v>
      </c>
      <c r="H559" s="114">
        <v>3.8</v>
      </c>
      <c r="I559" s="114">
        <v>201406</v>
      </c>
      <c r="J559" s="114">
        <v>3.34</v>
      </c>
      <c r="K559" t="s">
        <v>9662</v>
      </c>
      <c r="L559">
        <v>500408</v>
      </c>
      <c r="M559" t="s">
        <v>2924</v>
      </c>
      <c r="N559" t="s">
        <v>14126</v>
      </c>
      <c r="O559" t="s">
        <v>2925</v>
      </c>
      <c r="P559"/>
      <c r="Q559">
        <f t="shared" si="8"/>
        <v>16.38</v>
      </c>
    </row>
    <row r="560" spans="1:17" ht="15">
      <c r="A560" s="114">
        <v>2323</v>
      </c>
      <c r="B560" t="s">
        <v>1228</v>
      </c>
      <c r="C560" s="114">
        <v>202412</v>
      </c>
      <c r="D560" s="114">
        <v>-1.44</v>
      </c>
      <c r="E560" s="114">
        <v>202409</v>
      </c>
      <c r="F560" s="114">
        <v>-0.76</v>
      </c>
      <c r="G560" s="114">
        <v>202406</v>
      </c>
      <c r="H560" s="114">
        <v>-0.81</v>
      </c>
      <c r="I560" s="114">
        <v>202403</v>
      </c>
      <c r="J560" s="114">
        <v>74.27</v>
      </c>
      <c r="K560" t="s">
        <v>14127</v>
      </c>
      <c r="L560">
        <v>500191</v>
      </c>
      <c r="M560" t="s">
        <v>1228</v>
      </c>
      <c r="N560" t="s">
        <v>14128</v>
      </c>
      <c r="O560" t="s">
        <v>1229</v>
      </c>
      <c r="P560"/>
      <c r="Q560">
        <f t="shared" si="8"/>
        <v>71.259999999999991</v>
      </c>
    </row>
    <row r="561" spans="1:17" ht="15">
      <c r="A561" s="114">
        <v>2327</v>
      </c>
      <c r="B561" t="s">
        <v>14129</v>
      </c>
      <c r="C561" s="114">
        <v>202412</v>
      </c>
      <c r="D561" s="114">
        <v>0.06</v>
      </c>
      <c r="E561" s="114">
        <v>202409</v>
      </c>
      <c r="F561" s="114">
        <v>0.09</v>
      </c>
      <c r="G561" s="114">
        <v>202406</v>
      </c>
      <c r="H561" s="114">
        <v>0</v>
      </c>
      <c r="I561" s="114">
        <v>202403</v>
      </c>
      <c r="J561" s="114">
        <v>1.28</v>
      </c>
      <c r="K561" t="s">
        <v>14130</v>
      </c>
      <c r="L561">
        <v>503641</v>
      </c>
      <c r="M561"/>
      <c r="N561" t="s">
        <v>14131</v>
      </c>
      <c r="O561" t="s">
        <v>4247</v>
      </c>
      <c r="P561"/>
      <c r="Q561">
        <f t="shared" si="8"/>
        <v>1.43</v>
      </c>
    </row>
    <row r="562" spans="1:17" ht="15">
      <c r="A562" s="114">
        <v>2329</v>
      </c>
      <c r="B562" t="s">
        <v>14132</v>
      </c>
      <c r="C562" s="114">
        <v>202412</v>
      </c>
      <c r="D562" s="114">
        <v>1.25</v>
      </c>
      <c r="E562" s="114">
        <v>202409</v>
      </c>
      <c r="F562" s="114">
        <v>1.17</v>
      </c>
      <c r="G562" s="114">
        <v>202406</v>
      </c>
      <c r="H562" s="114">
        <v>0.54</v>
      </c>
      <c r="I562" s="114">
        <v>202403</v>
      </c>
      <c r="J562" s="114">
        <v>0.76</v>
      </c>
      <c r="K562" t="s">
        <v>14133</v>
      </c>
      <c r="L562">
        <v>512296</v>
      </c>
      <c r="M562" t="s">
        <v>422</v>
      </c>
      <c r="N562" t="s">
        <v>14134</v>
      </c>
      <c r="O562" t="s">
        <v>423</v>
      </c>
      <c r="P562"/>
      <c r="Q562">
        <f t="shared" si="8"/>
        <v>3.7199999999999998</v>
      </c>
    </row>
    <row r="563" spans="1:17" ht="15">
      <c r="A563" s="114">
        <v>2330</v>
      </c>
      <c r="B563" t="s">
        <v>14135</v>
      </c>
      <c r="C563" s="114">
        <v>202503</v>
      </c>
      <c r="D563" s="114">
        <v>24.81</v>
      </c>
      <c r="E563" s="114">
        <v>202412</v>
      </c>
      <c r="F563" s="114">
        <v>23.64</v>
      </c>
      <c r="G563" s="114">
        <v>202409</v>
      </c>
      <c r="H563" s="114">
        <v>25.37</v>
      </c>
      <c r="I563" s="114">
        <v>202406</v>
      </c>
      <c r="J563" s="114">
        <v>37.47</v>
      </c>
      <c r="K563" t="s">
        <v>14136</v>
      </c>
      <c r="L563">
        <v>500247</v>
      </c>
      <c r="M563" t="s">
        <v>1638</v>
      </c>
      <c r="N563" t="s">
        <v>14137</v>
      </c>
      <c r="O563" t="s">
        <v>1639</v>
      </c>
      <c r="P563"/>
      <c r="Q563">
        <f t="shared" si="8"/>
        <v>111.29</v>
      </c>
    </row>
    <row r="564" spans="1:17" ht="15">
      <c r="A564" s="114">
        <v>2334</v>
      </c>
      <c r="B564" t="s">
        <v>1436</v>
      </c>
      <c r="C564" s="114">
        <v>202412</v>
      </c>
      <c r="D564" s="114">
        <v>-0.51</v>
      </c>
      <c r="E564" s="114">
        <v>202409</v>
      </c>
      <c r="F564" s="114">
        <v>-0.73</v>
      </c>
      <c r="G564" s="114">
        <v>202406</v>
      </c>
      <c r="H564" s="114">
        <v>-0.95</v>
      </c>
      <c r="I564" s="114">
        <v>202403</v>
      </c>
      <c r="J564" s="114">
        <v>-2.4900000000000002</v>
      </c>
      <c r="K564" t="s">
        <v>14138</v>
      </c>
      <c r="L564">
        <v>523610</v>
      </c>
      <c r="M564" t="s">
        <v>1436</v>
      </c>
      <c r="N564" t="s">
        <v>14139</v>
      </c>
      <c r="O564" t="s">
        <v>1437</v>
      </c>
      <c r="P564"/>
      <c r="Q564">
        <f t="shared" si="8"/>
        <v>-4.68</v>
      </c>
    </row>
    <row r="565" spans="1:17" ht="15">
      <c r="A565" s="114">
        <v>2336</v>
      </c>
      <c r="B565" t="s">
        <v>14140</v>
      </c>
      <c r="C565" s="114">
        <v>202412</v>
      </c>
      <c r="D565" s="114">
        <v>2.7</v>
      </c>
      <c r="E565" s="114">
        <v>202409</v>
      </c>
      <c r="F565" s="114">
        <v>2.63</v>
      </c>
      <c r="G565" s="114">
        <v>202406</v>
      </c>
      <c r="H565" s="114">
        <v>3.6</v>
      </c>
      <c r="I565" s="114">
        <v>202403</v>
      </c>
      <c r="J565" s="114">
        <v>4.4400000000000004</v>
      </c>
      <c r="K565" t="s">
        <v>14141</v>
      </c>
      <c r="L565">
        <v>523369</v>
      </c>
      <c r="M565" t="s">
        <v>686</v>
      </c>
      <c r="N565" t="s">
        <v>14142</v>
      </c>
      <c r="O565" t="s">
        <v>687</v>
      </c>
      <c r="P565"/>
      <c r="Q565">
        <f t="shared" si="8"/>
        <v>13.370000000000001</v>
      </c>
    </row>
    <row r="566" spans="1:17" ht="15">
      <c r="A566" s="114">
        <v>2337</v>
      </c>
      <c r="B566" t="s">
        <v>14143</v>
      </c>
      <c r="C566" s="114">
        <v>202503</v>
      </c>
      <c r="D566" s="114">
        <v>11.47</v>
      </c>
      <c r="E566" s="114">
        <v>202412</v>
      </c>
      <c r="F566" s="114">
        <v>16.809999999999999</v>
      </c>
      <c r="G566" s="114">
        <v>202409</v>
      </c>
      <c r="H566" s="114">
        <v>4.04</v>
      </c>
      <c r="I566" s="114">
        <v>202406</v>
      </c>
      <c r="J566" s="114">
        <v>6.43</v>
      </c>
      <c r="K566" t="s">
        <v>14144</v>
      </c>
      <c r="L566">
        <v>523367</v>
      </c>
      <c r="M566" t="s">
        <v>684</v>
      </c>
      <c r="N566" t="s">
        <v>14145</v>
      </c>
      <c r="O566" t="s">
        <v>685</v>
      </c>
      <c r="P566"/>
      <c r="Q566">
        <f t="shared" si="8"/>
        <v>38.75</v>
      </c>
    </row>
    <row r="567" spans="1:17" ht="15">
      <c r="A567" s="114">
        <v>2338</v>
      </c>
      <c r="B567" t="s">
        <v>14146</v>
      </c>
      <c r="C567" s="114">
        <v>202412</v>
      </c>
      <c r="D567" s="114">
        <v>18.54</v>
      </c>
      <c r="E567" s="114">
        <v>202409</v>
      </c>
      <c r="F567" s="114">
        <v>-5.16</v>
      </c>
      <c r="G567" s="114">
        <v>202406</v>
      </c>
      <c r="H567" s="114">
        <v>-1.17</v>
      </c>
      <c r="I567" s="114">
        <v>202403</v>
      </c>
      <c r="J567" s="114">
        <v>12.04</v>
      </c>
      <c r="K567" t="s">
        <v>9793</v>
      </c>
      <c r="L567">
        <v>523371</v>
      </c>
      <c r="M567" t="s">
        <v>1842</v>
      </c>
      <c r="N567" t="s">
        <v>14147</v>
      </c>
      <c r="O567" t="s">
        <v>1843</v>
      </c>
      <c r="P567"/>
      <c r="Q567">
        <f t="shared" si="8"/>
        <v>24.25</v>
      </c>
    </row>
    <row r="568" spans="1:17" ht="15">
      <c r="A568" s="114">
        <v>2339</v>
      </c>
      <c r="B568" t="s">
        <v>14148</v>
      </c>
      <c r="C568" s="114">
        <v>202503</v>
      </c>
      <c r="D568" s="114">
        <v>31.56</v>
      </c>
      <c r="E568" s="114">
        <v>202412</v>
      </c>
      <c r="F568" s="114">
        <v>1.4</v>
      </c>
      <c r="G568" s="114">
        <v>202409</v>
      </c>
      <c r="H568" s="114">
        <v>-42.56</v>
      </c>
      <c r="I568" s="114">
        <v>202406</v>
      </c>
      <c r="J568" s="114">
        <v>23.98</v>
      </c>
      <c r="K568" t="s">
        <v>14149</v>
      </c>
      <c r="L568">
        <v>500110</v>
      </c>
      <c r="M568" t="s">
        <v>568</v>
      </c>
      <c r="N568" t="s">
        <v>14150</v>
      </c>
      <c r="O568" t="s">
        <v>569</v>
      </c>
      <c r="P568"/>
      <c r="Q568">
        <f t="shared" si="8"/>
        <v>14.379999999999999</v>
      </c>
    </row>
    <row r="569" spans="1:17" ht="15">
      <c r="A569" s="114">
        <v>2347</v>
      </c>
      <c r="B569" t="s">
        <v>14151</v>
      </c>
      <c r="C569" s="114">
        <v>202412</v>
      </c>
      <c r="D569" s="114">
        <v>1.62</v>
      </c>
      <c r="E569" s="114">
        <v>202409</v>
      </c>
      <c r="F569" s="114">
        <v>6.26</v>
      </c>
      <c r="G569" s="114">
        <v>202406</v>
      </c>
      <c r="H569" s="114">
        <v>6.26</v>
      </c>
      <c r="I569" s="114">
        <v>202403</v>
      </c>
      <c r="J569" s="114">
        <v>6.6</v>
      </c>
      <c r="K569" t="s">
        <v>14152</v>
      </c>
      <c r="L569">
        <v>523598</v>
      </c>
      <c r="M569" t="s">
        <v>2594</v>
      </c>
      <c r="N569" t="s">
        <v>14153</v>
      </c>
      <c r="O569" t="s">
        <v>2595</v>
      </c>
      <c r="P569"/>
      <c r="Q569">
        <f t="shared" si="8"/>
        <v>20.740000000000002</v>
      </c>
    </row>
    <row r="570" spans="1:17" ht="15">
      <c r="A570" s="114">
        <v>2359</v>
      </c>
      <c r="B570" t="s">
        <v>14154</v>
      </c>
      <c r="C570" s="114">
        <v>202412</v>
      </c>
      <c r="D570" s="114">
        <v>0.15</v>
      </c>
      <c r="E570" s="114">
        <v>202409</v>
      </c>
      <c r="F570" s="114">
        <v>0.02</v>
      </c>
      <c r="G570" s="114">
        <v>202406</v>
      </c>
      <c r="H570" s="114">
        <v>0.05</v>
      </c>
      <c r="I570" s="114">
        <v>202403</v>
      </c>
      <c r="J570" s="114">
        <v>-0.48</v>
      </c>
      <c r="K570" t="s">
        <v>14155</v>
      </c>
      <c r="L570">
        <v>512175</v>
      </c>
      <c r="M570"/>
      <c r="N570" t="s">
        <v>14156</v>
      </c>
      <c r="O570" t="s">
        <v>4478</v>
      </c>
      <c r="P570"/>
      <c r="Q570">
        <f t="shared" si="8"/>
        <v>-0.26</v>
      </c>
    </row>
    <row r="571" spans="1:17" ht="15">
      <c r="A571" s="114">
        <v>2363</v>
      </c>
      <c r="B571" t="s">
        <v>14157</v>
      </c>
      <c r="C571" s="114">
        <v>202012</v>
      </c>
      <c r="D571" s="114">
        <v>-0.18</v>
      </c>
      <c r="E571" s="114">
        <v>202009</v>
      </c>
      <c r="F571" s="114">
        <v>-0.24</v>
      </c>
      <c r="G571" s="114">
        <v>202006</v>
      </c>
      <c r="H571" s="114">
        <v>-0.76</v>
      </c>
      <c r="I571" s="114">
        <v>202003</v>
      </c>
      <c r="J571" s="114">
        <v>1.64</v>
      </c>
      <c r="K571" t="s">
        <v>14158</v>
      </c>
      <c r="L571">
        <v>500278</v>
      </c>
      <c r="M571" t="s">
        <v>14159</v>
      </c>
      <c r="N571" t="s">
        <v>14160</v>
      </c>
      <c r="O571" t="s">
        <v>14161</v>
      </c>
      <c r="P571"/>
      <c r="Q571">
        <f t="shared" si="8"/>
        <v>0.45999999999999996</v>
      </c>
    </row>
    <row r="572" spans="1:17" ht="15">
      <c r="A572" s="114">
        <v>2370</v>
      </c>
      <c r="B572" t="s">
        <v>14162</v>
      </c>
      <c r="C572" s="114">
        <v>201603</v>
      </c>
      <c r="D572" s="114">
        <v>0</v>
      </c>
      <c r="E572" s="114">
        <v>201512</v>
      </c>
      <c r="F572" s="114">
        <v>-4.5199999999999996</v>
      </c>
      <c r="G572" s="114">
        <v>201509</v>
      </c>
      <c r="H572" s="114">
        <v>-5.3</v>
      </c>
      <c r="I572" s="114">
        <v>201506</v>
      </c>
      <c r="J572" s="114">
        <v>-6.17</v>
      </c>
      <c r="K572" t="s">
        <v>14163</v>
      </c>
      <c r="L572">
        <v>523523</v>
      </c>
      <c r="M572" t="s">
        <v>4757</v>
      </c>
      <c r="N572" t="s">
        <v>14164</v>
      </c>
      <c r="O572" t="s">
        <v>4756</v>
      </c>
      <c r="P572"/>
      <c r="Q572">
        <f t="shared" si="8"/>
        <v>-15.99</v>
      </c>
    </row>
    <row r="573" spans="1:17" ht="15">
      <c r="A573" s="114">
        <v>2371</v>
      </c>
      <c r="B573" t="s">
        <v>14165</v>
      </c>
      <c r="C573" s="114">
        <v>202412</v>
      </c>
      <c r="D573" s="114">
        <v>5.22</v>
      </c>
      <c r="E573" s="114">
        <v>202409</v>
      </c>
      <c r="F573" s="114">
        <v>2.8</v>
      </c>
      <c r="G573" s="114">
        <v>202406</v>
      </c>
      <c r="H573" s="114">
        <v>1.34</v>
      </c>
      <c r="I573" s="114">
        <v>202403</v>
      </c>
      <c r="J573" s="114">
        <v>3.78</v>
      </c>
      <c r="K573" t="s">
        <v>14166</v>
      </c>
      <c r="L573">
        <v>506109</v>
      </c>
      <c r="M573" t="s">
        <v>974</v>
      </c>
      <c r="N573" t="s">
        <v>14167</v>
      </c>
      <c r="O573" t="s">
        <v>975</v>
      </c>
      <c r="P573"/>
      <c r="Q573">
        <f t="shared" si="8"/>
        <v>13.139999999999999</v>
      </c>
    </row>
    <row r="574" spans="1:17" ht="15">
      <c r="A574" s="114">
        <v>2374</v>
      </c>
      <c r="B574" t="s">
        <v>14168</v>
      </c>
      <c r="C574" s="114">
        <v>202412</v>
      </c>
      <c r="D574" s="114">
        <v>0.37</v>
      </c>
      <c r="E574" s="114">
        <v>202409</v>
      </c>
      <c r="F574" s="114">
        <v>0.97</v>
      </c>
      <c r="G574" s="114">
        <v>202406</v>
      </c>
      <c r="H574" s="114">
        <v>0.88</v>
      </c>
      <c r="I574" s="114">
        <v>202403</v>
      </c>
      <c r="J574" s="114">
        <v>0.63</v>
      </c>
      <c r="K574" t="s">
        <v>14169</v>
      </c>
      <c r="L574">
        <v>523019</v>
      </c>
      <c r="M574"/>
      <c r="N574" t="s">
        <v>14170</v>
      </c>
      <c r="O574" t="s">
        <v>20792</v>
      </c>
      <c r="P574"/>
      <c r="Q574">
        <f t="shared" si="8"/>
        <v>2.8499999999999996</v>
      </c>
    </row>
    <row r="575" spans="1:17" ht="15">
      <c r="A575" s="114">
        <v>2375</v>
      </c>
      <c r="B575" t="s">
        <v>14171</v>
      </c>
      <c r="C575" s="114">
        <v>202412</v>
      </c>
      <c r="D575" s="114">
        <v>0.01</v>
      </c>
      <c r="E575" s="114">
        <v>202409</v>
      </c>
      <c r="F575" s="114">
        <v>0.38</v>
      </c>
      <c r="G575" s="114">
        <v>202406</v>
      </c>
      <c r="H575" s="114">
        <v>0.68</v>
      </c>
      <c r="I575" s="114">
        <v>202403</v>
      </c>
      <c r="J575" s="114">
        <v>1.18</v>
      </c>
      <c r="K575" t="s">
        <v>14172</v>
      </c>
      <c r="L575">
        <v>513337</v>
      </c>
      <c r="M575"/>
      <c r="N575" t="s">
        <v>14173</v>
      </c>
      <c r="O575" t="s">
        <v>3925</v>
      </c>
      <c r="P575"/>
      <c r="Q575">
        <f t="shared" si="8"/>
        <v>2.25</v>
      </c>
    </row>
    <row r="576" spans="1:17" ht="15">
      <c r="A576" s="114">
        <v>2378</v>
      </c>
      <c r="B576" t="s">
        <v>14174</v>
      </c>
      <c r="C576" s="114">
        <v>202503</v>
      </c>
      <c r="D576" s="114">
        <v>2.64</v>
      </c>
      <c r="E576" s="114">
        <v>202412</v>
      </c>
      <c r="F576" s="114">
        <v>1.27</v>
      </c>
      <c r="G576" s="114">
        <v>202409</v>
      </c>
      <c r="H576" s="114">
        <v>1.44</v>
      </c>
      <c r="I576" s="114">
        <v>202406</v>
      </c>
      <c r="J576" s="114">
        <v>3.77</v>
      </c>
      <c r="K576" t="s">
        <v>9673</v>
      </c>
      <c r="L576">
        <v>524208</v>
      </c>
      <c r="M576" t="s">
        <v>26</v>
      </c>
      <c r="N576" t="s">
        <v>14175</v>
      </c>
      <c r="O576" t="s">
        <v>27</v>
      </c>
      <c r="P576"/>
      <c r="Q576">
        <f t="shared" si="8"/>
        <v>9.1199999999999992</v>
      </c>
    </row>
    <row r="577" spans="1:17" ht="15">
      <c r="A577" s="114">
        <v>2385</v>
      </c>
      <c r="B577" t="s">
        <v>14176</v>
      </c>
      <c r="C577" s="114">
        <v>202412</v>
      </c>
      <c r="D577" s="114">
        <v>-0.12</v>
      </c>
      <c r="E577" s="114">
        <v>202409</v>
      </c>
      <c r="F577" s="114">
        <v>-0.17</v>
      </c>
      <c r="G577" s="114">
        <v>202406</v>
      </c>
      <c r="H577" s="114">
        <v>2.6</v>
      </c>
      <c r="I577" s="114">
        <v>202403</v>
      </c>
      <c r="J577" s="114">
        <v>-0.56999999999999995</v>
      </c>
      <c r="K577" t="s">
        <v>14177</v>
      </c>
      <c r="L577">
        <v>500059</v>
      </c>
      <c r="M577" t="s">
        <v>442</v>
      </c>
      <c r="N577" t="s">
        <v>14178</v>
      </c>
      <c r="O577" t="s">
        <v>443</v>
      </c>
      <c r="P577"/>
      <c r="Q577">
        <f t="shared" si="8"/>
        <v>1.7400000000000002</v>
      </c>
    </row>
    <row r="578" spans="1:17" ht="15">
      <c r="A578" s="114">
        <v>2386</v>
      </c>
      <c r="B578" t="s">
        <v>14179</v>
      </c>
      <c r="C578" s="114">
        <v>202412</v>
      </c>
      <c r="D578" s="114">
        <v>0.12</v>
      </c>
      <c r="E578" s="114">
        <v>202409</v>
      </c>
      <c r="F578" s="114">
        <v>1.42</v>
      </c>
      <c r="G578" s="114">
        <v>202406</v>
      </c>
      <c r="H578" s="114">
        <v>4.71</v>
      </c>
      <c r="I578" s="114">
        <v>202403</v>
      </c>
      <c r="J578" s="114">
        <v>2.0699999999999998</v>
      </c>
      <c r="K578" t="s">
        <v>14180</v>
      </c>
      <c r="L578">
        <v>509009</v>
      </c>
      <c r="M578" t="s">
        <v>296</v>
      </c>
      <c r="N578" t="s">
        <v>14181</v>
      </c>
      <c r="O578" t="s">
        <v>297</v>
      </c>
      <c r="P578"/>
      <c r="Q578">
        <f t="shared" si="8"/>
        <v>8.32</v>
      </c>
    </row>
    <row r="579" spans="1:17" ht="15">
      <c r="A579" s="114">
        <v>2393</v>
      </c>
      <c r="B579" t="s">
        <v>14182</v>
      </c>
      <c r="C579" s="114">
        <v>202412</v>
      </c>
      <c r="D579" s="114">
        <v>0.38</v>
      </c>
      <c r="E579" s="114">
        <v>202409</v>
      </c>
      <c r="F579" s="114">
        <v>2.44</v>
      </c>
      <c r="G579" s="114">
        <v>202406</v>
      </c>
      <c r="H579" s="114">
        <v>0.32</v>
      </c>
      <c r="I579" s="114">
        <v>202403</v>
      </c>
      <c r="J579" s="114">
        <v>10.28</v>
      </c>
      <c r="K579" t="s">
        <v>14183</v>
      </c>
      <c r="L579">
        <v>524212</v>
      </c>
      <c r="M579" t="s">
        <v>3221</v>
      </c>
      <c r="N579" t="s">
        <v>14184</v>
      </c>
      <c r="O579" t="s">
        <v>3222</v>
      </c>
      <c r="P579"/>
      <c r="Q579">
        <f t="shared" ref="Q579:Q642" si="9">D579+F579+H579+J579</f>
        <v>13.419999999999998</v>
      </c>
    </row>
    <row r="580" spans="1:17" ht="15">
      <c r="A580" s="114">
        <v>2401</v>
      </c>
      <c r="B580" t="s">
        <v>20660</v>
      </c>
      <c r="C580" s="114">
        <v>202412</v>
      </c>
      <c r="D580" s="114">
        <v>2.31</v>
      </c>
      <c r="E580" s="114">
        <v>202409</v>
      </c>
      <c r="F580" s="114">
        <v>3.13</v>
      </c>
      <c r="G580" s="114">
        <v>202406</v>
      </c>
      <c r="H580" s="114">
        <v>2.87</v>
      </c>
      <c r="I580" s="114">
        <v>202403</v>
      </c>
      <c r="J580" s="114">
        <v>2.9</v>
      </c>
      <c r="K580" t="s">
        <v>20661</v>
      </c>
      <c r="L580">
        <v>517271</v>
      </c>
      <c r="M580" t="s">
        <v>20662</v>
      </c>
      <c r="N580" t="s">
        <v>20963</v>
      </c>
      <c r="O580" t="s">
        <v>1148</v>
      </c>
      <c r="P580"/>
      <c r="Q580">
        <f t="shared" si="9"/>
        <v>11.209999999999999</v>
      </c>
    </row>
    <row r="581" spans="1:17" ht="15">
      <c r="A581" s="114">
        <v>2404</v>
      </c>
      <c r="B581" t="s">
        <v>14185</v>
      </c>
      <c r="C581" s="114">
        <v>202412</v>
      </c>
      <c r="D581" s="114">
        <v>9.0500000000000007</v>
      </c>
      <c r="E581" s="114">
        <v>202409</v>
      </c>
      <c r="F581" s="114">
        <v>9.77</v>
      </c>
      <c r="G581" s="114">
        <v>202406</v>
      </c>
      <c r="H581" s="114">
        <v>8.86</v>
      </c>
      <c r="I581" s="114">
        <v>202403</v>
      </c>
      <c r="J581" s="114">
        <v>8.14</v>
      </c>
      <c r="K581" t="s">
        <v>14186</v>
      </c>
      <c r="L581">
        <v>513349</v>
      </c>
      <c r="M581" t="s">
        <v>116</v>
      </c>
      <c r="N581" t="s">
        <v>14187</v>
      </c>
      <c r="O581" t="s">
        <v>117</v>
      </c>
      <c r="P581"/>
      <c r="Q581">
        <f t="shared" si="9"/>
        <v>35.82</v>
      </c>
    </row>
    <row r="582" spans="1:17" ht="15">
      <c r="A582" s="114">
        <v>2412</v>
      </c>
      <c r="B582" t="s">
        <v>14188</v>
      </c>
      <c r="C582" s="114">
        <v>202209</v>
      </c>
      <c r="D582" s="114">
        <v>-1.47</v>
      </c>
      <c r="E582" s="114">
        <v>202206</v>
      </c>
      <c r="F582" s="114">
        <v>-3.96</v>
      </c>
      <c r="G582" s="114">
        <v>202109</v>
      </c>
      <c r="H582" s="114">
        <v>-1.88</v>
      </c>
      <c r="I582" s="114">
        <v>202106</v>
      </c>
      <c r="J582" s="114">
        <v>0</v>
      </c>
      <c r="K582" t="s">
        <v>14189</v>
      </c>
      <c r="L582">
        <v>590068</v>
      </c>
      <c r="M582" t="s">
        <v>1602</v>
      </c>
      <c r="N582" t="s">
        <v>14190</v>
      </c>
      <c r="O582" t="s">
        <v>1603</v>
      </c>
      <c r="P582"/>
      <c r="Q582">
        <f t="shared" si="9"/>
        <v>-7.31</v>
      </c>
    </row>
    <row r="583" spans="1:17" ht="15">
      <c r="A583" s="114">
        <v>2415</v>
      </c>
      <c r="B583" t="s">
        <v>14191</v>
      </c>
      <c r="C583" s="114">
        <v>202503</v>
      </c>
      <c r="D583" s="114">
        <v>0.96</v>
      </c>
      <c r="E583" s="114">
        <v>202412</v>
      </c>
      <c r="F583" s="114">
        <v>6.11</v>
      </c>
      <c r="G583" s="114">
        <v>202409</v>
      </c>
      <c r="H583" s="114">
        <v>10.06</v>
      </c>
      <c r="I583" s="114">
        <v>202406</v>
      </c>
      <c r="J583" s="114">
        <v>-4.5999999999999996</v>
      </c>
      <c r="K583" t="s">
        <v>14192</v>
      </c>
      <c r="L583">
        <v>532716</v>
      </c>
      <c r="M583" t="s">
        <v>998</v>
      </c>
      <c r="N583" t="s">
        <v>14193</v>
      </c>
      <c r="O583" t="s">
        <v>999</v>
      </c>
      <c r="P583"/>
      <c r="Q583">
        <f t="shared" si="9"/>
        <v>12.530000000000003</v>
      </c>
    </row>
    <row r="584" spans="1:17" ht="15">
      <c r="A584" s="114">
        <v>2416</v>
      </c>
      <c r="B584" t="s">
        <v>14194</v>
      </c>
      <c r="C584" s="114">
        <v>202412</v>
      </c>
      <c r="D584" s="114">
        <v>1.71</v>
      </c>
      <c r="E584" s="114">
        <v>202409</v>
      </c>
      <c r="F584" s="114">
        <v>1.79</v>
      </c>
      <c r="G584" s="114">
        <v>202406</v>
      </c>
      <c r="H584" s="114">
        <v>1.37</v>
      </c>
      <c r="I584" s="114">
        <v>202403</v>
      </c>
      <c r="J584" s="114">
        <v>2.35</v>
      </c>
      <c r="K584" t="s">
        <v>14195</v>
      </c>
      <c r="L584">
        <v>519183</v>
      </c>
      <c r="M584" t="s">
        <v>76</v>
      </c>
      <c r="N584" t="s">
        <v>14196</v>
      </c>
      <c r="O584" t="s">
        <v>77</v>
      </c>
      <c r="P584"/>
      <c r="Q584">
        <f t="shared" si="9"/>
        <v>7.2200000000000006</v>
      </c>
    </row>
    <row r="585" spans="1:17" ht="15">
      <c r="A585" s="114">
        <v>2426</v>
      </c>
      <c r="B585" t="s">
        <v>14197</v>
      </c>
      <c r="C585" s="114">
        <v>202412</v>
      </c>
      <c r="D585" s="114">
        <v>0.1</v>
      </c>
      <c r="E585" s="114">
        <v>202409</v>
      </c>
      <c r="F585" s="114">
        <v>0.09</v>
      </c>
      <c r="G585" s="114">
        <v>202406</v>
      </c>
      <c r="H585" s="114">
        <v>0.08</v>
      </c>
      <c r="I585" s="114">
        <v>202403</v>
      </c>
      <c r="J585" s="114">
        <v>0.11</v>
      </c>
      <c r="K585" t="s">
        <v>14198</v>
      </c>
      <c r="L585">
        <v>523558</v>
      </c>
      <c r="M585" t="s">
        <v>14199</v>
      </c>
      <c r="N585" t="s">
        <v>14200</v>
      </c>
      <c r="O585" t="s">
        <v>3698</v>
      </c>
      <c r="P585"/>
      <c r="Q585">
        <f t="shared" si="9"/>
        <v>0.38</v>
      </c>
    </row>
    <row r="586" spans="1:17" ht="15">
      <c r="A586" s="114">
        <v>2428</v>
      </c>
      <c r="B586" t="s">
        <v>14201</v>
      </c>
      <c r="C586" s="114">
        <v>202412</v>
      </c>
      <c r="D586" s="114">
        <v>0.13</v>
      </c>
      <c r="E586" s="114">
        <v>202409</v>
      </c>
      <c r="F586" s="114">
        <v>0.31</v>
      </c>
      <c r="G586" s="114">
        <v>202406</v>
      </c>
      <c r="H586" s="114">
        <v>0.27</v>
      </c>
      <c r="I586" s="114">
        <v>202403</v>
      </c>
      <c r="J586" s="114">
        <v>0.24</v>
      </c>
      <c r="K586" t="s">
        <v>9850</v>
      </c>
      <c r="L586">
        <v>523550</v>
      </c>
      <c r="M586"/>
      <c r="N586" t="s">
        <v>14202</v>
      </c>
      <c r="O586" t="s">
        <v>4370</v>
      </c>
      <c r="P586"/>
      <c r="Q586">
        <f t="shared" si="9"/>
        <v>0.95</v>
      </c>
    </row>
    <row r="587" spans="1:17" ht="15">
      <c r="A587" s="114">
        <v>2432</v>
      </c>
      <c r="B587" t="s">
        <v>14203</v>
      </c>
      <c r="C587" s="114">
        <v>202209</v>
      </c>
      <c r="D587" s="114">
        <v>7.0000000000000007E-2</v>
      </c>
      <c r="E587" s="114">
        <v>202206</v>
      </c>
      <c r="F587" s="114">
        <v>0.05</v>
      </c>
      <c r="G587" s="114">
        <v>202203</v>
      </c>
      <c r="H587" s="114">
        <v>-0.02</v>
      </c>
      <c r="I587" s="114">
        <v>202112</v>
      </c>
      <c r="J587" s="114">
        <v>0.05</v>
      </c>
      <c r="K587" t="s">
        <v>14204</v>
      </c>
      <c r="L587">
        <v>512408</v>
      </c>
      <c r="M587"/>
      <c r="N587" t="s">
        <v>14205</v>
      </c>
      <c r="O587" t="s">
        <v>4858</v>
      </c>
      <c r="P587"/>
      <c r="Q587">
        <f t="shared" si="9"/>
        <v>0.15000000000000002</v>
      </c>
    </row>
    <row r="588" spans="1:17" ht="15">
      <c r="A588" s="114">
        <v>2439</v>
      </c>
      <c r="B588" t="s">
        <v>1108</v>
      </c>
      <c r="C588" s="114">
        <v>202112</v>
      </c>
      <c r="D588" s="114">
        <v>28.74</v>
      </c>
      <c r="E588" s="114">
        <v>202109</v>
      </c>
      <c r="F588" s="114">
        <v>22.66</v>
      </c>
      <c r="G588" s="114">
        <v>202106</v>
      </c>
      <c r="H588" s="114">
        <v>-1.63</v>
      </c>
      <c r="I588" s="114">
        <v>202103</v>
      </c>
      <c r="J588" s="114">
        <v>0.64</v>
      </c>
      <c r="K588" t="s">
        <v>9813</v>
      </c>
      <c r="L588">
        <v>500160</v>
      </c>
      <c r="M588" t="s">
        <v>1108</v>
      </c>
      <c r="N588" t="s">
        <v>14206</v>
      </c>
      <c r="O588" t="s">
        <v>1109</v>
      </c>
      <c r="P588"/>
      <c r="Q588">
        <f t="shared" si="9"/>
        <v>50.41</v>
      </c>
    </row>
    <row r="589" spans="1:17" ht="15">
      <c r="A589" s="114">
        <v>2455</v>
      </c>
      <c r="B589" t="s">
        <v>14207</v>
      </c>
      <c r="C589" s="114">
        <v>202412</v>
      </c>
      <c r="D589" s="114">
        <v>-2.4300000000000002</v>
      </c>
      <c r="E589" s="114">
        <v>202409</v>
      </c>
      <c r="F589" s="114">
        <v>1.26</v>
      </c>
      <c r="G589" s="114">
        <v>202406</v>
      </c>
      <c r="H589" s="114">
        <v>-0.93</v>
      </c>
      <c r="I589" s="114">
        <v>202403</v>
      </c>
      <c r="J589" s="114">
        <v>-13.48</v>
      </c>
      <c r="K589" t="s">
        <v>9882</v>
      </c>
      <c r="L589">
        <v>509084</v>
      </c>
      <c r="M589"/>
      <c r="N589" t="s">
        <v>14208</v>
      </c>
      <c r="O589" t="s">
        <v>4629</v>
      </c>
      <c r="P589"/>
      <c r="Q589">
        <f t="shared" si="9"/>
        <v>-15.58</v>
      </c>
    </row>
    <row r="590" spans="1:17" ht="15">
      <c r="A590" s="114">
        <v>2461</v>
      </c>
      <c r="B590" t="s">
        <v>3118</v>
      </c>
      <c r="C590" s="114">
        <v>202412</v>
      </c>
      <c r="D590" s="114">
        <v>9.98</v>
      </c>
      <c r="E590" s="114">
        <v>202409</v>
      </c>
      <c r="F590" s="114">
        <v>-5.66</v>
      </c>
      <c r="G590" s="114">
        <v>202406</v>
      </c>
      <c r="H590" s="114">
        <v>-5.77</v>
      </c>
      <c r="I590" s="114">
        <v>202403</v>
      </c>
      <c r="J590" s="114">
        <v>0.5</v>
      </c>
      <c r="K590" t="s">
        <v>14209</v>
      </c>
      <c r="L590">
        <v>512070</v>
      </c>
      <c r="M590" t="s">
        <v>3118</v>
      </c>
      <c r="N590" t="s">
        <v>14210</v>
      </c>
      <c r="O590" t="s">
        <v>3119</v>
      </c>
      <c r="P590"/>
      <c r="Q590">
        <f t="shared" si="9"/>
        <v>-0.94999999999999929</v>
      </c>
    </row>
    <row r="591" spans="1:17" ht="15">
      <c r="A591" s="114">
        <v>2467</v>
      </c>
      <c r="B591" t="s">
        <v>14211</v>
      </c>
      <c r="C591" s="114">
        <v>202203</v>
      </c>
      <c r="D591" s="114">
        <v>-41.27</v>
      </c>
      <c r="E591" s="114">
        <v>202112</v>
      </c>
      <c r="F591" s="114">
        <v>-5.48</v>
      </c>
      <c r="G591" s="114">
        <v>202109</v>
      </c>
      <c r="H591" s="114">
        <v>-5.49</v>
      </c>
      <c r="I591" s="114">
        <v>202106</v>
      </c>
      <c r="J591" s="114">
        <v>-5.97</v>
      </c>
      <c r="K591" t="s">
        <v>14212</v>
      </c>
      <c r="L591">
        <v>523574</v>
      </c>
      <c r="M591" t="s">
        <v>3320</v>
      </c>
      <c r="N591" t="s">
        <v>14213</v>
      </c>
      <c r="O591" t="s">
        <v>4203</v>
      </c>
      <c r="P591"/>
      <c r="Q591">
        <f t="shared" si="9"/>
        <v>-58.21</v>
      </c>
    </row>
    <row r="592" spans="1:17" ht="15">
      <c r="A592" s="114">
        <v>2469</v>
      </c>
      <c r="B592" t="s">
        <v>14214</v>
      </c>
      <c r="C592" s="114">
        <v>202412</v>
      </c>
      <c r="D592" s="114">
        <v>1.56</v>
      </c>
      <c r="E592" s="114">
        <v>202409</v>
      </c>
      <c r="F592" s="114">
        <v>1.51</v>
      </c>
      <c r="G592" s="114">
        <v>202406</v>
      </c>
      <c r="H592" s="114">
        <v>1.67</v>
      </c>
      <c r="I592" s="114">
        <v>202403</v>
      </c>
      <c r="J592" s="114">
        <v>1.99</v>
      </c>
      <c r="K592" t="s">
        <v>14215</v>
      </c>
      <c r="L592">
        <v>524226</v>
      </c>
      <c r="M592" t="s">
        <v>943</v>
      </c>
      <c r="N592" t="s">
        <v>14216</v>
      </c>
      <c r="O592" t="s">
        <v>944</v>
      </c>
      <c r="P592"/>
      <c r="Q592">
        <f t="shared" si="9"/>
        <v>6.73</v>
      </c>
    </row>
    <row r="593" spans="1:17" ht="15">
      <c r="A593" s="114">
        <v>2473</v>
      </c>
      <c r="B593" t="s">
        <v>14217</v>
      </c>
      <c r="C593" s="114">
        <v>202309</v>
      </c>
      <c r="D593" s="114">
        <v>-0.15</v>
      </c>
      <c r="E593" s="114">
        <v>202306</v>
      </c>
      <c r="F593" s="114">
        <v>-0.14000000000000001</v>
      </c>
      <c r="G593" s="114">
        <v>202303</v>
      </c>
      <c r="H593" s="114">
        <v>-0.26</v>
      </c>
      <c r="I593" s="114">
        <v>202212</v>
      </c>
      <c r="J593" s="114">
        <v>-0.19</v>
      </c>
      <c r="K593" t="s">
        <v>9824</v>
      </c>
      <c r="L593">
        <v>513361</v>
      </c>
      <c r="M593" t="s">
        <v>14218</v>
      </c>
      <c r="N593" t="s">
        <v>14219</v>
      </c>
      <c r="O593" t="s">
        <v>4096</v>
      </c>
      <c r="P593"/>
      <c r="Q593">
        <f t="shared" si="9"/>
        <v>-0.74</v>
      </c>
    </row>
    <row r="594" spans="1:17" ht="15">
      <c r="A594" s="114">
        <v>2482</v>
      </c>
      <c r="B594" t="s">
        <v>14220</v>
      </c>
      <c r="C594" s="114">
        <v>202212</v>
      </c>
      <c r="D594" s="114">
        <v>6.97</v>
      </c>
      <c r="E594" s="114">
        <v>202209</v>
      </c>
      <c r="F594" s="114">
        <v>5.52</v>
      </c>
      <c r="G594" s="114">
        <v>202206</v>
      </c>
      <c r="H594" s="114">
        <v>5.26</v>
      </c>
      <c r="I594" s="114">
        <v>202203</v>
      </c>
      <c r="J594" s="114">
        <v>7.48</v>
      </c>
      <c r="K594" t="s">
        <v>14221</v>
      </c>
      <c r="L594">
        <v>523586</v>
      </c>
      <c r="M594"/>
      <c r="N594" t="s">
        <v>14222</v>
      </c>
      <c r="O594" t="s">
        <v>3719</v>
      </c>
      <c r="P594"/>
      <c r="Q594">
        <f t="shared" si="9"/>
        <v>25.23</v>
      </c>
    </row>
    <row r="595" spans="1:17" ht="15">
      <c r="A595" s="114">
        <v>2488</v>
      </c>
      <c r="B595" t="s">
        <v>14223</v>
      </c>
      <c r="C595" s="114">
        <v>201303</v>
      </c>
      <c r="D595" s="114">
        <v>0</v>
      </c>
      <c r="E595" s="114">
        <v>201212</v>
      </c>
      <c r="F595" s="114">
        <v>0</v>
      </c>
      <c r="G595" s="114">
        <v>201203</v>
      </c>
      <c r="H595" s="114">
        <v>0</v>
      </c>
      <c r="I595" s="114">
        <v>201112</v>
      </c>
      <c r="J595" s="114">
        <v>0</v>
      </c>
      <c r="K595" t="s">
        <v>14224</v>
      </c>
      <c r="L595">
        <v>500329</v>
      </c>
      <c r="M595" t="s">
        <v>14225</v>
      </c>
      <c r="N595" t="s">
        <v>14226</v>
      </c>
      <c r="O595" t="s">
        <v>14227</v>
      </c>
      <c r="P595"/>
      <c r="Q595">
        <f t="shared" si="9"/>
        <v>0</v>
      </c>
    </row>
    <row r="596" spans="1:17" ht="15">
      <c r="A596" s="114">
        <v>2492</v>
      </c>
      <c r="B596" t="s">
        <v>14228</v>
      </c>
      <c r="C596" s="114">
        <v>202412</v>
      </c>
      <c r="D596" s="114">
        <v>1.1200000000000001</v>
      </c>
      <c r="E596" s="114">
        <v>202409</v>
      </c>
      <c r="F596" s="114">
        <v>0.92</v>
      </c>
      <c r="G596" s="114">
        <v>202406</v>
      </c>
      <c r="H596" s="114">
        <v>0.93</v>
      </c>
      <c r="I596" s="114">
        <v>202403</v>
      </c>
      <c r="J596" s="114">
        <v>1.1200000000000001</v>
      </c>
      <c r="K596" t="s">
        <v>9772</v>
      </c>
      <c r="L596">
        <v>514183</v>
      </c>
      <c r="M596"/>
      <c r="N596" t="s">
        <v>14229</v>
      </c>
      <c r="O596" t="s">
        <v>3585</v>
      </c>
      <c r="P596"/>
      <c r="Q596">
        <f t="shared" si="9"/>
        <v>4.09</v>
      </c>
    </row>
    <row r="597" spans="1:17" ht="15">
      <c r="A597" s="114">
        <v>2496</v>
      </c>
      <c r="B597" t="s">
        <v>14230</v>
      </c>
      <c r="C597" s="114">
        <v>202503</v>
      </c>
      <c r="D597" s="114">
        <v>2.11</v>
      </c>
      <c r="E597" s="114">
        <v>202412</v>
      </c>
      <c r="F597" s="114">
        <v>1.76</v>
      </c>
      <c r="G597" s="114">
        <v>202409</v>
      </c>
      <c r="H597" s="114">
        <v>-3.98</v>
      </c>
      <c r="I597" s="114">
        <v>202406</v>
      </c>
      <c r="J597" s="114">
        <v>0.42</v>
      </c>
      <c r="K597" t="s">
        <v>14231</v>
      </c>
      <c r="L597">
        <v>500109</v>
      </c>
      <c r="M597" t="s">
        <v>1953</v>
      </c>
      <c r="N597" t="s">
        <v>14232</v>
      </c>
      <c r="O597" t="s">
        <v>1954</v>
      </c>
      <c r="P597"/>
      <c r="Q597">
        <f t="shared" si="9"/>
        <v>0.31000000000000011</v>
      </c>
    </row>
    <row r="598" spans="1:17" ht="15">
      <c r="A598" s="114">
        <v>2516</v>
      </c>
      <c r="B598" t="s">
        <v>14233</v>
      </c>
      <c r="C598" s="114">
        <v>202412</v>
      </c>
      <c r="D598" s="114">
        <v>0.73</v>
      </c>
      <c r="E598" s="114">
        <v>202409</v>
      </c>
      <c r="F598" s="114">
        <v>2.14</v>
      </c>
      <c r="G598" s="114">
        <v>202406</v>
      </c>
      <c r="H598" s="114">
        <v>1.2</v>
      </c>
      <c r="I598" s="114">
        <v>202403</v>
      </c>
      <c r="J598" s="114">
        <v>-5.78</v>
      </c>
      <c r="K598" t="s">
        <v>14234</v>
      </c>
      <c r="L598">
        <v>502873</v>
      </c>
      <c r="M598"/>
      <c r="N598" t="s">
        <v>14235</v>
      </c>
      <c r="O598" t="s">
        <v>4312</v>
      </c>
      <c r="P598"/>
      <c r="Q598">
        <f t="shared" si="9"/>
        <v>-1.71</v>
      </c>
    </row>
    <row r="599" spans="1:17" ht="15">
      <c r="A599" s="114">
        <v>2520</v>
      </c>
      <c r="B599" t="s">
        <v>14236</v>
      </c>
      <c r="C599" s="114">
        <v>202412</v>
      </c>
      <c r="D599" s="114">
        <v>-0.3</v>
      </c>
      <c r="E599" s="114">
        <v>202409</v>
      </c>
      <c r="F599" s="114">
        <v>-0.34</v>
      </c>
      <c r="G599" s="114">
        <v>202406</v>
      </c>
      <c r="H599" s="114">
        <v>-0.33</v>
      </c>
      <c r="I599" s="114">
        <v>202403</v>
      </c>
      <c r="J599" s="114">
        <v>-0.51</v>
      </c>
      <c r="K599" t="s">
        <v>14237</v>
      </c>
      <c r="L599">
        <v>500192</v>
      </c>
      <c r="M599" t="s">
        <v>14238</v>
      </c>
      <c r="N599" t="s">
        <v>14239</v>
      </c>
      <c r="O599" t="s">
        <v>4508</v>
      </c>
      <c r="P599"/>
      <c r="Q599">
        <f t="shared" si="9"/>
        <v>-1.48</v>
      </c>
    </row>
    <row r="600" spans="1:17" ht="15">
      <c r="A600" s="114">
        <v>2521</v>
      </c>
      <c r="B600" t="s">
        <v>14240</v>
      </c>
      <c r="C600" s="114">
        <v>202412</v>
      </c>
      <c r="D600" s="114">
        <v>-0.36</v>
      </c>
      <c r="E600" s="114">
        <v>202409</v>
      </c>
      <c r="F600" s="114">
        <v>-0.38</v>
      </c>
      <c r="G600" s="114">
        <v>202406</v>
      </c>
      <c r="H600" s="114">
        <v>-0.04</v>
      </c>
      <c r="I600" s="114">
        <v>202403</v>
      </c>
      <c r="J600" s="114">
        <v>1.62</v>
      </c>
      <c r="K600" t="s">
        <v>14241</v>
      </c>
      <c r="L600">
        <v>515093</v>
      </c>
      <c r="M600" t="s">
        <v>1766</v>
      </c>
      <c r="N600" t="s">
        <v>14242</v>
      </c>
      <c r="O600" t="s">
        <v>1767</v>
      </c>
      <c r="P600"/>
      <c r="Q600">
        <f t="shared" si="9"/>
        <v>0.84000000000000008</v>
      </c>
    </row>
    <row r="601" spans="1:17" ht="15">
      <c r="A601" s="114">
        <v>2530</v>
      </c>
      <c r="B601" t="s">
        <v>14243</v>
      </c>
      <c r="C601" s="114">
        <v>202412</v>
      </c>
      <c r="D601" s="114">
        <v>0</v>
      </c>
      <c r="E601" s="114">
        <v>202409</v>
      </c>
      <c r="F601" s="114">
        <v>-0.01</v>
      </c>
      <c r="G601" s="114">
        <v>202406</v>
      </c>
      <c r="H601" s="114">
        <v>-0.01</v>
      </c>
      <c r="I601" s="114">
        <v>202403</v>
      </c>
      <c r="J601" s="114">
        <v>-0.02</v>
      </c>
      <c r="K601" t="s">
        <v>9879</v>
      </c>
      <c r="L601">
        <v>511187</v>
      </c>
      <c r="M601"/>
      <c r="N601" t="s">
        <v>14244</v>
      </c>
      <c r="O601" t="s">
        <v>4642</v>
      </c>
      <c r="P601"/>
      <c r="Q601">
        <f t="shared" si="9"/>
        <v>-0.04</v>
      </c>
    </row>
    <row r="602" spans="1:17" ht="15">
      <c r="A602" s="114">
        <v>2531</v>
      </c>
      <c r="B602" t="s">
        <v>14245</v>
      </c>
      <c r="C602" s="114">
        <v>202412</v>
      </c>
      <c r="D602" s="114">
        <v>1.48</v>
      </c>
      <c r="E602" s="114">
        <v>202409</v>
      </c>
      <c r="F602" s="114">
        <v>51.85</v>
      </c>
      <c r="G602" s="114">
        <v>202406</v>
      </c>
      <c r="H602" s="114">
        <v>26</v>
      </c>
      <c r="I602" s="114">
        <v>202403</v>
      </c>
      <c r="J602" s="114">
        <v>40.22</v>
      </c>
      <c r="K602" t="s">
        <v>14246</v>
      </c>
      <c r="L602">
        <v>531266</v>
      </c>
      <c r="M602" t="s">
        <v>3214</v>
      </c>
      <c r="N602" t="s">
        <v>14247</v>
      </c>
      <c r="O602" t="s">
        <v>3215</v>
      </c>
      <c r="P602"/>
      <c r="Q602">
        <f t="shared" si="9"/>
        <v>119.55</v>
      </c>
    </row>
    <row r="603" spans="1:17" ht="15">
      <c r="A603" s="114">
        <v>2563</v>
      </c>
      <c r="B603" t="s">
        <v>14248</v>
      </c>
      <c r="C603" s="114">
        <v>202412</v>
      </c>
      <c r="D603" s="114">
        <v>0.01</v>
      </c>
      <c r="E603" s="114">
        <v>202409</v>
      </c>
      <c r="F603" s="114">
        <v>0.01</v>
      </c>
      <c r="G603" s="114">
        <v>202406</v>
      </c>
      <c r="H603" s="114">
        <v>0.01</v>
      </c>
      <c r="I603" s="114">
        <v>202403</v>
      </c>
      <c r="J603" s="114">
        <v>0.01</v>
      </c>
      <c r="K603" t="s">
        <v>14249</v>
      </c>
      <c r="L603">
        <v>512267</v>
      </c>
      <c r="M603" t="s">
        <v>3478</v>
      </c>
      <c r="N603" t="s">
        <v>14250</v>
      </c>
      <c r="O603" t="s">
        <v>3477</v>
      </c>
      <c r="P603"/>
      <c r="Q603">
        <f t="shared" si="9"/>
        <v>0.04</v>
      </c>
    </row>
    <row r="604" spans="1:17" ht="15">
      <c r="A604" s="114">
        <v>2576</v>
      </c>
      <c r="B604" t="s">
        <v>14251</v>
      </c>
      <c r="C604" s="114">
        <v>202412</v>
      </c>
      <c r="D604" s="114">
        <v>110.18</v>
      </c>
      <c r="E604" s="114">
        <v>202409</v>
      </c>
      <c r="F604" s="114">
        <v>115.04</v>
      </c>
      <c r="G604" s="114">
        <v>202406</v>
      </c>
      <c r="H604" s="114">
        <v>173.33</v>
      </c>
      <c r="I604" s="114">
        <v>202403</v>
      </c>
      <c r="J604" s="114">
        <v>-3.11</v>
      </c>
      <c r="K604" t="s">
        <v>14252</v>
      </c>
      <c r="L604"/>
      <c r="M604" t="s">
        <v>2021</v>
      </c>
      <c r="N604" t="s">
        <v>14253</v>
      </c>
      <c r="O604" t="s">
        <v>2022</v>
      </c>
      <c r="P604"/>
      <c r="Q604">
        <f t="shared" si="9"/>
        <v>395.44000000000005</v>
      </c>
    </row>
    <row r="605" spans="1:17" ht="15">
      <c r="A605" s="114">
        <v>2595</v>
      </c>
      <c r="B605" t="s">
        <v>14254</v>
      </c>
      <c r="C605" s="114">
        <v>202412</v>
      </c>
      <c r="D605" s="114">
        <v>0</v>
      </c>
      <c r="E605" s="114">
        <v>202409</v>
      </c>
      <c r="F605" s="114">
        <v>0.16</v>
      </c>
      <c r="G605" s="114">
        <v>202406</v>
      </c>
      <c r="H605" s="114">
        <v>-0.02</v>
      </c>
      <c r="I605" s="114">
        <v>202403</v>
      </c>
      <c r="J605" s="114">
        <v>0.01</v>
      </c>
      <c r="K605" t="s">
        <v>14255</v>
      </c>
      <c r="L605">
        <v>514197</v>
      </c>
      <c r="M605"/>
      <c r="N605" t="s">
        <v>14256</v>
      </c>
      <c r="O605" t="s">
        <v>4047</v>
      </c>
      <c r="P605"/>
      <c r="Q605">
        <f t="shared" si="9"/>
        <v>0.15000000000000002</v>
      </c>
    </row>
    <row r="606" spans="1:17" ht="15">
      <c r="A606" s="114">
        <v>2598</v>
      </c>
      <c r="B606" t="s">
        <v>2017</v>
      </c>
      <c r="C606" s="114">
        <v>202412</v>
      </c>
      <c r="D606" s="114">
        <v>3.08</v>
      </c>
      <c r="E606" s="114">
        <v>202409</v>
      </c>
      <c r="F606" s="114">
        <v>2.6</v>
      </c>
      <c r="G606" s="114">
        <v>202406</v>
      </c>
      <c r="H606" s="114">
        <v>3.34</v>
      </c>
      <c r="I606" s="114">
        <v>202403</v>
      </c>
      <c r="J606" s="114">
        <v>3.81</v>
      </c>
      <c r="K606" t="s">
        <v>14257</v>
      </c>
      <c r="L606">
        <v>500294</v>
      </c>
      <c r="M606" t="s">
        <v>2017</v>
      </c>
      <c r="N606" t="s">
        <v>14258</v>
      </c>
      <c r="O606" t="s">
        <v>2018</v>
      </c>
      <c r="P606"/>
      <c r="Q606">
        <f t="shared" si="9"/>
        <v>12.83</v>
      </c>
    </row>
    <row r="607" spans="1:17" ht="15">
      <c r="A607" s="114">
        <v>2604</v>
      </c>
      <c r="B607" t="s">
        <v>14259</v>
      </c>
      <c r="C607" s="114">
        <v>202403</v>
      </c>
      <c r="D607" s="114">
        <v>-1.43</v>
      </c>
      <c r="E607" s="114">
        <v>202312</v>
      </c>
      <c r="F607" s="114">
        <v>-25.66</v>
      </c>
      <c r="G607" s="114">
        <v>202309</v>
      </c>
      <c r="H607" s="114">
        <v>-21.3</v>
      </c>
      <c r="I607" s="114">
        <v>202306</v>
      </c>
      <c r="J607" s="114">
        <v>-21.65</v>
      </c>
      <c r="K607" t="s">
        <v>14260</v>
      </c>
      <c r="L607">
        <v>523628</v>
      </c>
      <c r="M607" t="s">
        <v>2275</v>
      </c>
      <c r="N607" t="s">
        <v>14261</v>
      </c>
      <c r="O607" t="s">
        <v>2276</v>
      </c>
      <c r="P607"/>
      <c r="Q607">
        <f t="shared" si="9"/>
        <v>-70.039999999999992</v>
      </c>
    </row>
    <row r="608" spans="1:17" ht="15">
      <c r="A608" s="114">
        <v>2608</v>
      </c>
      <c r="B608" t="s">
        <v>14262</v>
      </c>
      <c r="C608" s="114">
        <v>202412</v>
      </c>
      <c r="D608" s="114">
        <v>-3.1</v>
      </c>
      <c r="E608" s="114">
        <v>202409</v>
      </c>
      <c r="F608" s="114">
        <v>-0.76</v>
      </c>
      <c r="G608" s="114">
        <v>202406</v>
      </c>
      <c r="H608" s="114">
        <v>0.1</v>
      </c>
      <c r="I608" s="114">
        <v>202403</v>
      </c>
      <c r="J608" s="114">
        <v>0.72</v>
      </c>
      <c r="K608" t="s">
        <v>14263</v>
      </c>
      <c r="L608">
        <v>523638</v>
      </c>
      <c r="M608" t="s">
        <v>3877</v>
      </c>
      <c r="N608" t="s">
        <v>14264</v>
      </c>
      <c r="O608" t="s">
        <v>3876</v>
      </c>
      <c r="P608"/>
      <c r="Q608">
        <f t="shared" si="9"/>
        <v>-3.04</v>
      </c>
    </row>
    <row r="609" spans="1:17" ht="15">
      <c r="A609" s="114">
        <v>2626</v>
      </c>
      <c r="B609" t="s">
        <v>14265</v>
      </c>
      <c r="C609" s="114">
        <v>202412</v>
      </c>
      <c r="D609" s="114">
        <v>2.31</v>
      </c>
      <c r="E609" s="114">
        <v>202409</v>
      </c>
      <c r="F609" s="114">
        <v>-2.06</v>
      </c>
      <c r="G609" s="114">
        <v>202406</v>
      </c>
      <c r="H609" s="114">
        <v>0.24</v>
      </c>
      <c r="I609" s="114">
        <v>202403</v>
      </c>
      <c r="J609" s="114">
        <v>7.87</v>
      </c>
      <c r="K609" t="s">
        <v>14266</v>
      </c>
      <c r="L609">
        <v>500119</v>
      </c>
      <c r="M609" t="s">
        <v>716</v>
      </c>
      <c r="N609" t="s">
        <v>14267</v>
      </c>
      <c r="O609" t="s">
        <v>717</v>
      </c>
      <c r="P609"/>
      <c r="Q609">
        <f t="shared" si="9"/>
        <v>8.36</v>
      </c>
    </row>
    <row r="610" spans="1:17" ht="15">
      <c r="A610" s="114">
        <v>2629</v>
      </c>
      <c r="B610" t="s">
        <v>14268</v>
      </c>
      <c r="C610" s="114">
        <v>202503</v>
      </c>
      <c r="D610" s="114">
        <v>3.91</v>
      </c>
      <c r="E610" s="114">
        <v>202412</v>
      </c>
      <c r="F610" s="114">
        <v>7.55</v>
      </c>
      <c r="G610" s="114">
        <v>202409</v>
      </c>
      <c r="H610" s="114">
        <v>5.88</v>
      </c>
      <c r="I610" s="114">
        <v>202406</v>
      </c>
      <c r="J610" s="114">
        <v>11.06</v>
      </c>
      <c r="K610" t="s">
        <v>14269</v>
      </c>
      <c r="L610">
        <v>512455</v>
      </c>
      <c r="M610" t="s">
        <v>1726</v>
      </c>
      <c r="N610" t="s">
        <v>14270</v>
      </c>
      <c r="O610" t="s">
        <v>1727</v>
      </c>
      <c r="P610"/>
      <c r="Q610">
        <f t="shared" si="9"/>
        <v>28.4</v>
      </c>
    </row>
    <row r="611" spans="1:17" ht="15">
      <c r="A611" s="114">
        <v>2630</v>
      </c>
      <c r="B611" t="s">
        <v>14271</v>
      </c>
      <c r="C611" s="114">
        <v>202412</v>
      </c>
      <c r="D611" s="114">
        <v>1.18</v>
      </c>
      <c r="E611" s="114">
        <v>202409</v>
      </c>
      <c r="F611" s="114">
        <v>3.13</v>
      </c>
      <c r="G611" s="114">
        <v>202406</v>
      </c>
      <c r="H611" s="114">
        <v>1.0900000000000001</v>
      </c>
      <c r="I611" s="114">
        <v>202403</v>
      </c>
      <c r="J611" s="114">
        <v>0.57999999999999996</v>
      </c>
      <c r="K611" t="s">
        <v>14272</v>
      </c>
      <c r="L611">
        <v>507998</v>
      </c>
      <c r="M611"/>
      <c r="N611" t="s">
        <v>14273</v>
      </c>
      <c r="O611" t="s">
        <v>4146</v>
      </c>
      <c r="P611"/>
      <c r="Q611">
        <f t="shared" si="9"/>
        <v>5.9799999999999995</v>
      </c>
    </row>
    <row r="612" spans="1:17" ht="15">
      <c r="A612" s="114">
        <v>2631</v>
      </c>
      <c r="B612" t="s">
        <v>9724</v>
      </c>
      <c r="C612" s="114">
        <v>202412</v>
      </c>
      <c r="D612" s="114">
        <v>26.1</v>
      </c>
      <c r="E612" s="114">
        <v>202409</v>
      </c>
      <c r="F612" s="114">
        <v>19.649999999999999</v>
      </c>
      <c r="G612" s="114">
        <v>202406</v>
      </c>
      <c r="H612" s="114">
        <v>13.78</v>
      </c>
      <c r="I612" s="114">
        <v>202403</v>
      </c>
      <c r="J612" s="114">
        <v>20.399999999999999</v>
      </c>
      <c r="K612" t="s">
        <v>9724</v>
      </c>
      <c r="L612">
        <v>532054</v>
      </c>
      <c r="M612" t="s">
        <v>1581</v>
      </c>
      <c r="N612" t="s">
        <v>14274</v>
      </c>
      <c r="O612" t="s">
        <v>1582</v>
      </c>
      <c r="P612"/>
      <c r="Q612">
        <f t="shared" si="9"/>
        <v>79.930000000000007</v>
      </c>
    </row>
    <row r="613" spans="1:17" ht="15">
      <c r="A613" s="114">
        <v>2650</v>
      </c>
      <c r="B613" t="s">
        <v>14275</v>
      </c>
      <c r="C613" s="114">
        <v>202412</v>
      </c>
      <c r="D613" s="114">
        <v>24.55</v>
      </c>
      <c r="E613" s="114">
        <v>202409</v>
      </c>
      <c r="F613" s="114">
        <v>33.51</v>
      </c>
      <c r="G613" s="114">
        <v>202406</v>
      </c>
      <c r="H613" s="114">
        <v>29.59</v>
      </c>
      <c r="I613" s="114">
        <v>202403</v>
      </c>
      <c r="J613" s="114">
        <v>24.36</v>
      </c>
      <c r="K613" t="s">
        <v>14276</v>
      </c>
      <c r="L613">
        <v>523642</v>
      </c>
      <c r="M613" t="s">
        <v>2250</v>
      </c>
      <c r="N613" t="s">
        <v>14277</v>
      </c>
      <c r="O613" t="s">
        <v>2251</v>
      </c>
      <c r="P613"/>
      <c r="Q613">
        <f t="shared" si="9"/>
        <v>112.01</v>
      </c>
    </row>
    <row r="614" spans="1:17" ht="15">
      <c r="A614" s="114">
        <v>2670</v>
      </c>
      <c r="B614" t="s">
        <v>14278</v>
      </c>
      <c r="C614" s="114">
        <v>202412</v>
      </c>
      <c r="D614" s="114">
        <v>9.01</v>
      </c>
      <c r="E614" s="114">
        <v>202409</v>
      </c>
      <c r="F614" s="114">
        <v>16.559999999999999</v>
      </c>
      <c r="G614" s="114">
        <v>202406</v>
      </c>
      <c r="H614" s="114">
        <v>13.54</v>
      </c>
      <c r="I614" s="114">
        <v>202403</v>
      </c>
      <c r="J614" s="114">
        <v>8.83</v>
      </c>
      <c r="K614" t="s">
        <v>14279</v>
      </c>
      <c r="L614">
        <v>505978</v>
      </c>
      <c r="M614"/>
      <c r="N614" t="s">
        <v>14280</v>
      </c>
      <c r="O614" t="s">
        <v>3910</v>
      </c>
      <c r="P614"/>
      <c r="Q614">
        <f t="shared" si="9"/>
        <v>47.94</v>
      </c>
    </row>
    <row r="615" spans="1:17" ht="15">
      <c r="A615" s="114">
        <v>2671</v>
      </c>
      <c r="B615" t="s">
        <v>14281</v>
      </c>
      <c r="C615" s="114">
        <v>202412</v>
      </c>
      <c r="D615" s="114">
        <v>-2.29</v>
      </c>
      <c r="E615" s="114">
        <v>202409</v>
      </c>
      <c r="F615" s="114">
        <v>4.1500000000000004</v>
      </c>
      <c r="G615" s="114">
        <v>202406</v>
      </c>
      <c r="H615" s="114">
        <v>3.26</v>
      </c>
      <c r="I615" s="114">
        <v>202403</v>
      </c>
      <c r="J615" s="114">
        <v>11.2</v>
      </c>
      <c r="K615" t="s">
        <v>14282</v>
      </c>
      <c r="L615">
        <v>501295</v>
      </c>
      <c r="M615" t="s">
        <v>1306</v>
      </c>
      <c r="N615" t="s">
        <v>14283</v>
      </c>
      <c r="O615" t="s">
        <v>1307</v>
      </c>
      <c r="P615"/>
      <c r="Q615">
        <f t="shared" si="9"/>
        <v>16.32</v>
      </c>
    </row>
    <row r="616" spans="1:17" ht="15">
      <c r="A616" s="114">
        <v>2680</v>
      </c>
      <c r="B616" t="s">
        <v>14284</v>
      </c>
      <c r="C616" s="114">
        <v>201612</v>
      </c>
      <c r="D616" s="114">
        <v>0</v>
      </c>
      <c r="E616" s="114">
        <v>201609</v>
      </c>
      <c r="F616" s="114">
        <v>0</v>
      </c>
      <c r="G616" s="114">
        <v>201606</v>
      </c>
      <c r="H616" s="114">
        <v>0</v>
      </c>
      <c r="I616" s="114">
        <v>201603</v>
      </c>
      <c r="J616" s="114">
        <v>-0.01</v>
      </c>
      <c r="K616" t="s">
        <v>14285</v>
      </c>
      <c r="L616">
        <v>500389</v>
      </c>
      <c r="M616" t="s">
        <v>4591</v>
      </c>
      <c r="N616" t="s">
        <v>14286</v>
      </c>
      <c r="O616" t="s">
        <v>4590</v>
      </c>
      <c r="P616"/>
      <c r="Q616">
        <f t="shared" si="9"/>
        <v>-0.01</v>
      </c>
    </row>
    <row r="617" spans="1:17" ht="15">
      <c r="A617" s="114">
        <v>2685</v>
      </c>
      <c r="B617" t="s">
        <v>14287</v>
      </c>
      <c r="C617" s="114">
        <v>202412</v>
      </c>
      <c r="D617" s="114">
        <v>0.49</v>
      </c>
      <c r="E617" s="114">
        <v>202409</v>
      </c>
      <c r="F617" s="114">
        <v>0.65</v>
      </c>
      <c r="G617" s="114">
        <v>202406</v>
      </c>
      <c r="H617" s="114">
        <v>0.71</v>
      </c>
      <c r="I617" s="114">
        <v>202403</v>
      </c>
      <c r="J617" s="114">
        <v>0.54</v>
      </c>
      <c r="K617" t="s">
        <v>14288</v>
      </c>
      <c r="L617">
        <v>500288</v>
      </c>
      <c r="M617" t="s">
        <v>1938</v>
      </c>
      <c r="N617" t="s">
        <v>14289</v>
      </c>
      <c r="O617" t="s">
        <v>1939</v>
      </c>
      <c r="P617"/>
      <c r="Q617">
        <f t="shared" si="9"/>
        <v>2.39</v>
      </c>
    </row>
    <row r="618" spans="1:17" ht="15">
      <c r="A618" s="114">
        <v>2705</v>
      </c>
      <c r="B618" t="s">
        <v>14290</v>
      </c>
      <c r="C618" s="114">
        <v>202503</v>
      </c>
      <c r="D618" s="114">
        <v>6.27</v>
      </c>
      <c r="E618" s="114">
        <v>202412</v>
      </c>
      <c r="F618" s="114">
        <v>9.3800000000000008</v>
      </c>
      <c r="G618" s="114">
        <v>202409</v>
      </c>
      <c r="H618" s="114">
        <v>1.31</v>
      </c>
      <c r="I618" s="114">
        <v>202406</v>
      </c>
      <c r="J618" s="114">
        <v>-0.82</v>
      </c>
      <c r="K618" t="s">
        <v>9866</v>
      </c>
      <c r="L618">
        <v>514211</v>
      </c>
      <c r="M618" t="s">
        <v>3340</v>
      </c>
      <c r="N618" t="s">
        <v>14291</v>
      </c>
      <c r="O618" t="s">
        <v>4397</v>
      </c>
      <c r="P618"/>
      <c r="Q618">
        <f t="shared" si="9"/>
        <v>16.14</v>
      </c>
    </row>
    <row r="619" spans="1:17" ht="15">
      <c r="A619" s="114">
        <v>2706</v>
      </c>
      <c r="B619" t="s">
        <v>14292</v>
      </c>
      <c r="C619" s="114">
        <v>201609</v>
      </c>
      <c r="D619" s="114">
        <v>0.69</v>
      </c>
      <c r="E619" s="114">
        <v>201606</v>
      </c>
      <c r="F619" s="114">
        <v>1.32</v>
      </c>
      <c r="G619" s="114">
        <v>201603</v>
      </c>
      <c r="H619" s="114">
        <v>4.32</v>
      </c>
      <c r="I619" s="114">
        <v>201512</v>
      </c>
      <c r="J619" s="114">
        <v>0.9</v>
      </c>
      <c r="K619" t="s">
        <v>14293</v>
      </c>
      <c r="L619">
        <v>523694</v>
      </c>
      <c r="M619" t="s">
        <v>183</v>
      </c>
      <c r="N619" t="s">
        <v>14294</v>
      </c>
      <c r="O619" t="s">
        <v>184</v>
      </c>
      <c r="P619"/>
      <c r="Q619">
        <f t="shared" si="9"/>
        <v>7.23</v>
      </c>
    </row>
    <row r="620" spans="1:17" ht="15">
      <c r="A620" s="114">
        <v>2711</v>
      </c>
      <c r="B620" t="s">
        <v>14295</v>
      </c>
      <c r="C620" s="114">
        <v>202412</v>
      </c>
      <c r="D620" s="114">
        <v>2.17</v>
      </c>
      <c r="E620" s="114">
        <v>202409</v>
      </c>
      <c r="F620" s="114">
        <v>4.29</v>
      </c>
      <c r="G620" s="114">
        <v>202406</v>
      </c>
      <c r="H620" s="114">
        <v>2.1800000000000002</v>
      </c>
      <c r="I620" s="114">
        <v>202403</v>
      </c>
      <c r="J620" s="114">
        <v>2.06</v>
      </c>
      <c r="K620" t="s">
        <v>14296</v>
      </c>
      <c r="L620">
        <v>516030</v>
      </c>
      <c r="M620" t="s">
        <v>2181</v>
      </c>
      <c r="N620" t="s">
        <v>14297</v>
      </c>
      <c r="O620" t="s">
        <v>2182</v>
      </c>
      <c r="P620"/>
      <c r="Q620">
        <f t="shared" si="9"/>
        <v>10.700000000000001</v>
      </c>
    </row>
    <row r="621" spans="1:17" ht="15">
      <c r="A621" s="114">
        <v>2717</v>
      </c>
      <c r="B621" t="s">
        <v>14298</v>
      </c>
      <c r="C621" s="114">
        <v>202412</v>
      </c>
      <c r="D621" s="114">
        <v>2.16</v>
      </c>
      <c r="E621" s="114">
        <v>202409</v>
      </c>
      <c r="F621" s="114">
        <v>1.53</v>
      </c>
      <c r="G621" s="114">
        <v>202406</v>
      </c>
      <c r="H621" s="114">
        <v>2.2999999999999998</v>
      </c>
      <c r="I621" s="114">
        <v>202403</v>
      </c>
      <c r="J621" s="114">
        <v>3.86</v>
      </c>
      <c r="K621" t="s">
        <v>14299</v>
      </c>
      <c r="L621">
        <v>524280</v>
      </c>
      <c r="M621" t="s">
        <v>1636</v>
      </c>
      <c r="N621" t="s">
        <v>14300</v>
      </c>
      <c r="O621" t="s">
        <v>1637</v>
      </c>
      <c r="P621"/>
      <c r="Q621">
        <f t="shared" si="9"/>
        <v>9.85</v>
      </c>
    </row>
    <row r="622" spans="1:17" ht="15">
      <c r="A622" s="114">
        <v>2719</v>
      </c>
      <c r="B622" t="s">
        <v>14301</v>
      </c>
      <c r="C622" s="114">
        <v>202412</v>
      </c>
      <c r="D622" s="114">
        <v>3.64</v>
      </c>
      <c r="E622" s="114">
        <v>202409</v>
      </c>
      <c r="F622" s="114">
        <v>-0.74</v>
      </c>
      <c r="G622" s="114">
        <v>202406</v>
      </c>
      <c r="H622" s="114">
        <v>0.72</v>
      </c>
      <c r="I622" s="114">
        <v>202403</v>
      </c>
      <c r="J622" s="114">
        <v>4.57</v>
      </c>
      <c r="K622" t="s">
        <v>14302</v>
      </c>
      <c r="L622">
        <v>523710</v>
      </c>
      <c r="M622" t="s">
        <v>3628</v>
      </c>
      <c r="N622" t="s">
        <v>14303</v>
      </c>
      <c r="O622" t="s">
        <v>3627</v>
      </c>
      <c r="P622"/>
      <c r="Q622">
        <f t="shared" si="9"/>
        <v>8.1900000000000013</v>
      </c>
    </row>
    <row r="623" spans="1:17" ht="15">
      <c r="A623" s="114">
        <v>2724</v>
      </c>
      <c r="B623" t="s">
        <v>14304</v>
      </c>
      <c r="C623" s="114">
        <v>202206</v>
      </c>
      <c r="D623" s="114">
        <v>-0.99</v>
      </c>
      <c r="E623" s="114">
        <v>202203</v>
      </c>
      <c r="F623" s="114">
        <v>-1.94</v>
      </c>
      <c r="G623" s="114">
        <v>202112</v>
      </c>
      <c r="H623" s="114">
        <v>-0.96</v>
      </c>
      <c r="I623" s="114">
        <v>202109</v>
      </c>
      <c r="J623" s="114">
        <v>-1.62</v>
      </c>
      <c r="K623" t="s">
        <v>9861</v>
      </c>
      <c r="L623">
        <v>519475</v>
      </c>
      <c r="M623"/>
      <c r="N623" t="s">
        <v>14305</v>
      </c>
      <c r="O623" t="s">
        <v>4358</v>
      </c>
      <c r="P623"/>
      <c r="Q623">
        <f t="shared" si="9"/>
        <v>-5.51</v>
      </c>
    </row>
    <row r="624" spans="1:17" ht="15">
      <c r="A624" s="114">
        <v>2732</v>
      </c>
      <c r="B624" t="s">
        <v>14306</v>
      </c>
      <c r="C624" s="114">
        <v>202503</v>
      </c>
      <c r="D624" s="114">
        <v>26.24</v>
      </c>
      <c r="E624" s="114">
        <v>202412</v>
      </c>
      <c r="F624" s="114">
        <v>30.68</v>
      </c>
      <c r="G624" s="114">
        <v>202409</v>
      </c>
      <c r="H624" s="114">
        <v>42.69</v>
      </c>
      <c r="I624" s="114">
        <v>202406</v>
      </c>
      <c r="J624" s="114">
        <v>23.18</v>
      </c>
      <c r="K624" t="s">
        <v>14307</v>
      </c>
      <c r="L624">
        <v>523704</v>
      </c>
      <c r="M624" t="s">
        <v>1838</v>
      </c>
      <c r="N624" t="s">
        <v>14308</v>
      </c>
      <c r="O624" t="s">
        <v>1839</v>
      </c>
      <c r="P624"/>
      <c r="Q624">
        <f t="shared" si="9"/>
        <v>122.78999999999999</v>
      </c>
    </row>
    <row r="625" spans="1:17" ht="15">
      <c r="A625" s="114">
        <v>2741</v>
      </c>
      <c r="B625" t="s">
        <v>14309</v>
      </c>
      <c r="C625" s="114">
        <v>202412</v>
      </c>
      <c r="D625" s="114">
        <v>0</v>
      </c>
      <c r="E625" s="114">
        <v>202409</v>
      </c>
      <c r="F625" s="114">
        <v>0.05</v>
      </c>
      <c r="G625" s="114">
        <v>202406</v>
      </c>
      <c r="H625" s="114">
        <v>-0.03</v>
      </c>
      <c r="I625" s="114">
        <v>202403</v>
      </c>
      <c r="J625" s="114">
        <v>28.84</v>
      </c>
      <c r="K625" t="s">
        <v>14310</v>
      </c>
      <c r="L625">
        <v>523696</v>
      </c>
      <c r="M625"/>
      <c r="N625" t="s">
        <v>14311</v>
      </c>
      <c r="O625" t="s">
        <v>4007</v>
      </c>
      <c r="P625"/>
      <c r="Q625">
        <f t="shared" si="9"/>
        <v>28.86</v>
      </c>
    </row>
    <row r="626" spans="1:17" ht="15">
      <c r="A626" s="114">
        <v>2747</v>
      </c>
      <c r="B626" t="s">
        <v>14312</v>
      </c>
      <c r="C626" s="114">
        <v>202403</v>
      </c>
      <c r="D626" s="114">
        <v>25.72</v>
      </c>
      <c r="E626" s="114">
        <v>202312</v>
      </c>
      <c r="F626" s="114">
        <v>13.08</v>
      </c>
      <c r="G626" s="114">
        <v>202309</v>
      </c>
      <c r="H626" s="114">
        <v>18.72</v>
      </c>
      <c r="I626" s="114">
        <v>202306</v>
      </c>
      <c r="J626" s="114">
        <v>9.3000000000000007</v>
      </c>
      <c r="K626" t="s">
        <v>14313</v>
      </c>
      <c r="L626">
        <v>523708</v>
      </c>
      <c r="M626" t="s">
        <v>812</v>
      </c>
      <c r="N626" t="s">
        <v>14314</v>
      </c>
      <c r="O626" t="s">
        <v>813</v>
      </c>
      <c r="P626"/>
      <c r="Q626">
        <f t="shared" si="9"/>
        <v>66.819999999999993</v>
      </c>
    </row>
    <row r="627" spans="1:17" ht="15">
      <c r="A627" s="114">
        <v>2755</v>
      </c>
      <c r="B627" t="s">
        <v>14315</v>
      </c>
      <c r="C627" s="114">
        <v>202112</v>
      </c>
      <c r="D627" s="114">
        <v>19.88</v>
      </c>
      <c r="E627" s="114">
        <v>202109</v>
      </c>
      <c r="F627" s="114">
        <v>16.14</v>
      </c>
      <c r="G627" s="114">
        <v>202106</v>
      </c>
      <c r="H627" s="114">
        <v>16.45</v>
      </c>
      <c r="I627" s="114">
        <v>202103</v>
      </c>
      <c r="J627" s="114">
        <v>8.77</v>
      </c>
      <c r="K627" t="s">
        <v>14316</v>
      </c>
      <c r="L627"/>
      <c r="M627" t="s">
        <v>14317</v>
      </c>
      <c r="N627" t="s">
        <v>14318</v>
      </c>
      <c r="O627" t="s">
        <v>14319</v>
      </c>
      <c r="P627"/>
      <c r="Q627">
        <f t="shared" si="9"/>
        <v>61.239999999999995</v>
      </c>
    </row>
    <row r="628" spans="1:17" ht="15">
      <c r="A628" s="114">
        <v>2764</v>
      </c>
      <c r="B628" t="s">
        <v>14320</v>
      </c>
      <c r="C628" s="114">
        <v>202412</v>
      </c>
      <c r="D628" s="114">
        <v>0.54</v>
      </c>
      <c r="E628" s="114">
        <v>202409</v>
      </c>
      <c r="F628" s="114">
        <v>-1.1000000000000001</v>
      </c>
      <c r="G628" s="114">
        <v>202406</v>
      </c>
      <c r="H628" s="114">
        <v>-1.62</v>
      </c>
      <c r="I628" s="114">
        <v>202403</v>
      </c>
      <c r="J628" s="114">
        <v>-4</v>
      </c>
      <c r="K628" t="s">
        <v>14321</v>
      </c>
      <c r="L628">
        <v>524288</v>
      </c>
      <c r="M628" t="s">
        <v>4009</v>
      </c>
      <c r="N628" t="s">
        <v>14322</v>
      </c>
      <c r="O628" t="s">
        <v>4008</v>
      </c>
      <c r="P628"/>
      <c r="Q628">
        <f t="shared" si="9"/>
        <v>-6.18</v>
      </c>
    </row>
    <row r="629" spans="1:17" ht="15">
      <c r="A629" s="114">
        <v>2769</v>
      </c>
      <c r="B629" t="s">
        <v>14323</v>
      </c>
      <c r="C629" s="114">
        <v>202412</v>
      </c>
      <c r="D629" s="114">
        <v>1.1100000000000001</v>
      </c>
      <c r="E629" s="114">
        <v>202409</v>
      </c>
      <c r="F629" s="114">
        <v>-0.8</v>
      </c>
      <c r="G629" s="114">
        <v>202406</v>
      </c>
      <c r="H629" s="114">
        <v>-0.51</v>
      </c>
      <c r="I629" s="114">
        <v>202403</v>
      </c>
      <c r="J629" s="114">
        <v>1.72</v>
      </c>
      <c r="K629" t="s">
        <v>14324</v>
      </c>
      <c r="L629">
        <v>523716</v>
      </c>
      <c r="M629" t="s">
        <v>241</v>
      </c>
      <c r="N629" t="s">
        <v>14325</v>
      </c>
      <c r="O629" t="s">
        <v>242</v>
      </c>
      <c r="P629"/>
      <c r="Q629">
        <f t="shared" si="9"/>
        <v>1.52</v>
      </c>
    </row>
    <row r="630" spans="1:17" ht="15">
      <c r="A630" s="114">
        <v>2771</v>
      </c>
      <c r="B630" t="s">
        <v>14326</v>
      </c>
      <c r="C630" s="114">
        <v>202412</v>
      </c>
      <c r="D630" s="114">
        <v>0.99</v>
      </c>
      <c r="E630" s="114">
        <v>202409</v>
      </c>
      <c r="F630" s="114">
        <v>0.88</v>
      </c>
      <c r="G630" s="114">
        <v>202406</v>
      </c>
      <c r="H630" s="114">
        <v>0.56999999999999995</v>
      </c>
      <c r="I630" s="114">
        <v>202403</v>
      </c>
      <c r="J630" s="114">
        <v>0.83</v>
      </c>
      <c r="K630" t="s">
        <v>14327</v>
      </c>
      <c r="L630">
        <v>500304</v>
      </c>
      <c r="M630" t="s">
        <v>2070</v>
      </c>
      <c r="N630" t="s">
        <v>14328</v>
      </c>
      <c r="O630" t="s">
        <v>2071</v>
      </c>
      <c r="P630"/>
      <c r="Q630">
        <f t="shared" si="9"/>
        <v>3.27</v>
      </c>
    </row>
    <row r="631" spans="1:17" ht="15">
      <c r="A631" s="114">
        <v>2777</v>
      </c>
      <c r="B631" t="s">
        <v>14329</v>
      </c>
      <c r="C631" s="114">
        <v>202412</v>
      </c>
      <c r="D631" s="114">
        <v>97.54</v>
      </c>
      <c r="E631" s="114">
        <v>202409</v>
      </c>
      <c r="F631" s="114">
        <v>77.349999999999994</v>
      </c>
      <c r="G631" s="114">
        <v>202406</v>
      </c>
      <c r="H631" s="114">
        <v>103.77</v>
      </c>
      <c r="I631" s="114">
        <v>202403</v>
      </c>
      <c r="J631" s="114">
        <v>161.51</v>
      </c>
      <c r="K631" t="s">
        <v>14330</v>
      </c>
      <c r="L631">
        <v>590021</v>
      </c>
      <c r="M631" t="s">
        <v>428</v>
      </c>
      <c r="N631" t="s">
        <v>14331</v>
      </c>
      <c r="O631" t="s">
        <v>429</v>
      </c>
      <c r="P631"/>
      <c r="Q631">
        <f t="shared" si="9"/>
        <v>440.16999999999996</v>
      </c>
    </row>
    <row r="632" spans="1:17" ht="15">
      <c r="A632" s="114">
        <v>2779</v>
      </c>
      <c r="B632" t="s">
        <v>14332</v>
      </c>
      <c r="C632" s="114">
        <v>202112</v>
      </c>
      <c r="D632" s="114">
        <v>17.39</v>
      </c>
      <c r="E632" s="114">
        <v>202109</v>
      </c>
      <c r="F632" s="114">
        <v>16.239999999999998</v>
      </c>
      <c r="G632" s="114">
        <v>202106</v>
      </c>
      <c r="H632" s="114">
        <v>20.63</v>
      </c>
      <c r="I632" s="114">
        <v>202103</v>
      </c>
      <c r="J632" s="114">
        <v>78.88</v>
      </c>
      <c r="K632" t="s">
        <v>14333</v>
      </c>
      <c r="L632">
        <v>500226</v>
      </c>
      <c r="M632" t="s">
        <v>614</v>
      </c>
      <c r="N632" t="s">
        <v>14334</v>
      </c>
      <c r="O632" t="s">
        <v>615</v>
      </c>
      <c r="P632"/>
      <c r="Q632">
        <f t="shared" si="9"/>
        <v>133.13999999999999</v>
      </c>
    </row>
    <row r="633" spans="1:17" ht="15">
      <c r="A633" s="114">
        <v>2780</v>
      </c>
      <c r="B633" t="s">
        <v>14335</v>
      </c>
      <c r="C633" s="114">
        <v>202503</v>
      </c>
      <c r="D633" s="114">
        <v>3.15</v>
      </c>
      <c r="E633" s="114">
        <v>202412</v>
      </c>
      <c r="F633" s="114">
        <v>2.88</v>
      </c>
      <c r="G633" s="114">
        <v>202409</v>
      </c>
      <c r="H633" s="114">
        <v>2.74</v>
      </c>
      <c r="I633" s="114">
        <v>202406</v>
      </c>
      <c r="J633" s="114">
        <v>2.4900000000000002</v>
      </c>
      <c r="K633" t="s">
        <v>14336</v>
      </c>
      <c r="L633">
        <v>500184</v>
      </c>
      <c r="M633" t="s">
        <v>1248</v>
      </c>
      <c r="N633" t="s">
        <v>14337</v>
      </c>
      <c r="O633" t="s">
        <v>1249</v>
      </c>
      <c r="P633"/>
      <c r="Q633">
        <f t="shared" si="9"/>
        <v>11.26</v>
      </c>
    </row>
    <row r="634" spans="1:17" ht="15">
      <c r="A634" s="114">
        <v>2786</v>
      </c>
      <c r="B634" t="s">
        <v>14338</v>
      </c>
      <c r="C634" s="114">
        <v>202503</v>
      </c>
      <c r="D634" s="114">
        <v>2.2400000000000002</v>
      </c>
      <c r="E634" s="114">
        <v>202412</v>
      </c>
      <c r="F634" s="114">
        <v>2.27</v>
      </c>
      <c r="G634" s="114">
        <v>202409</v>
      </c>
      <c r="H634" s="114">
        <v>-0.99</v>
      </c>
      <c r="I634" s="114">
        <v>202406</v>
      </c>
      <c r="J634" s="114">
        <v>-0.94</v>
      </c>
      <c r="K634" t="s">
        <v>14339</v>
      </c>
      <c r="L634">
        <v>523754</v>
      </c>
      <c r="M634" t="s">
        <v>1779</v>
      </c>
      <c r="N634" t="s">
        <v>14340</v>
      </c>
      <c r="O634" t="s">
        <v>1780</v>
      </c>
      <c r="P634"/>
      <c r="Q634">
        <f t="shared" si="9"/>
        <v>2.5799999999999996</v>
      </c>
    </row>
    <row r="635" spans="1:17" ht="15">
      <c r="A635" s="114">
        <v>2787</v>
      </c>
      <c r="B635" t="s">
        <v>14341</v>
      </c>
      <c r="C635" s="114">
        <v>202309</v>
      </c>
      <c r="D635" s="114">
        <v>-2.09</v>
      </c>
      <c r="E635" s="114">
        <v>202306</v>
      </c>
      <c r="F635" s="114">
        <v>-1.39</v>
      </c>
      <c r="G635" s="114">
        <v>202303</v>
      </c>
      <c r="H635" s="114">
        <v>-1.82</v>
      </c>
      <c r="I635" s="114">
        <v>202212</v>
      </c>
      <c r="J635" s="114">
        <v>-63.98</v>
      </c>
      <c r="K635" t="s">
        <v>14342</v>
      </c>
      <c r="L635">
        <v>523756</v>
      </c>
      <c r="M635" t="s">
        <v>14343</v>
      </c>
      <c r="N635" t="s">
        <v>14344</v>
      </c>
      <c r="O635" t="s">
        <v>14345</v>
      </c>
      <c r="P635"/>
      <c r="Q635">
        <f t="shared" si="9"/>
        <v>-69.28</v>
      </c>
    </row>
    <row r="636" spans="1:17" ht="15">
      <c r="A636" s="114">
        <v>2806</v>
      </c>
      <c r="B636" t="s">
        <v>14346</v>
      </c>
      <c r="C636" s="114">
        <v>202503</v>
      </c>
      <c r="D636" s="114">
        <v>16.98</v>
      </c>
      <c r="E636" s="114">
        <v>202412</v>
      </c>
      <c r="F636" s="114">
        <v>16.43</v>
      </c>
      <c r="G636" s="114">
        <v>202409</v>
      </c>
      <c r="H636" s="114">
        <v>15.71</v>
      </c>
      <c r="I636" s="114">
        <v>202406</v>
      </c>
      <c r="J636" s="114">
        <v>15.38</v>
      </c>
      <c r="K636" t="s">
        <v>9639</v>
      </c>
      <c r="L636">
        <v>500209</v>
      </c>
      <c r="M636" t="s">
        <v>1374</v>
      </c>
      <c r="N636" t="s">
        <v>14347</v>
      </c>
      <c r="O636" t="s">
        <v>1375</v>
      </c>
      <c r="P636"/>
      <c r="Q636">
        <f t="shared" si="9"/>
        <v>64.5</v>
      </c>
    </row>
    <row r="637" spans="1:17" ht="15">
      <c r="A637" s="114">
        <v>2815</v>
      </c>
      <c r="B637" t="s">
        <v>14348</v>
      </c>
      <c r="C637" s="114">
        <v>202412</v>
      </c>
      <c r="D637" s="114">
        <v>-0.94</v>
      </c>
      <c r="E637" s="114">
        <v>202409</v>
      </c>
      <c r="F637" s="114">
        <v>-0.6</v>
      </c>
      <c r="G637" s="114">
        <v>202406</v>
      </c>
      <c r="H637" s="114">
        <v>-1.53</v>
      </c>
      <c r="I637" s="114">
        <v>202403</v>
      </c>
      <c r="J637" s="114">
        <v>-1.1499999999999999</v>
      </c>
      <c r="K637" t="s">
        <v>14349</v>
      </c>
      <c r="L637">
        <v>523660</v>
      </c>
      <c r="M637" t="s">
        <v>3717</v>
      </c>
      <c r="N637" t="s">
        <v>14350</v>
      </c>
      <c r="O637" t="s">
        <v>3716</v>
      </c>
      <c r="P637"/>
      <c r="Q637">
        <f t="shared" si="9"/>
        <v>-4.2200000000000006</v>
      </c>
    </row>
    <row r="638" spans="1:17" ht="15">
      <c r="A638" s="114">
        <v>2820</v>
      </c>
      <c r="B638" t="s">
        <v>14351</v>
      </c>
      <c r="C638" s="114">
        <v>202412</v>
      </c>
      <c r="D638" s="114">
        <v>10.51</v>
      </c>
      <c r="E638" s="114">
        <v>202409</v>
      </c>
      <c r="F638" s="114">
        <v>-18.37</v>
      </c>
      <c r="G638" s="114">
        <v>202406</v>
      </c>
      <c r="H638" s="114">
        <v>-0.28999999999999998</v>
      </c>
      <c r="I638" s="114">
        <v>202403</v>
      </c>
      <c r="J638" s="114">
        <v>-1.96</v>
      </c>
      <c r="K638" t="s">
        <v>14352</v>
      </c>
      <c r="L638">
        <v>500013</v>
      </c>
      <c r="M638" t="s">
        <v>3314</v>
      </c>
      <c r="N638" t="s">
        <v>14353</v>
      </c>
      <c r="O638" t="s">
        <v>3901</v>
      </c>
      <c r="P638"/>
      <c r="Q638">
        <f t="shared" si="9"/>
        <v>-10.11</v>
      </c>
    </row>
    <row r="639" spans="1:17" ht="15">
      <c r="A639" s="114">
        <v>2830</v>
      </c>
      <c r="B639" t="s">
        <v>14354</v>
      </c>
      <c r="C639" s="114">
        <v>202012</v>
      </c>
      <c r="D639" s="114">
        <v>0.91</v>
      </c>
      <c r="E639" s="114">
        <v>202009</v>
      </c>
      <c r="F639" s="114">
        <v>0.48</v>
      </c>
      <c r="G639" s="114">
        <v>202006</v>
      </c>
      <c r="H639" s="114">
        <v>-0.06</v>
      </c>
      <c r="I639" s="114">
        <v>202003</v>
      </c>
      <c r="J639" s="114">
        <v>-0.69</v>
      </c>
      <c r="K639" t="s">
        <v>14355</v>
      </c>
      <c r="L639">
        <v>523782</v>
      </c>
      <c r="M639"/>
      <c r="N639" t="s">
        <v>14356</v>
      </c>
      <c r="O639" t="s">
        <v>4529</v>
      </c>
      <c r="P639"/>
      <c r="Q639">
        <f t="shared" si="9"/>
        <v>0.64000000000000012</v>
      </c>
    </row>
    <row r="640" spans="1:17" ht="15">
      <c r="A640" s="114">
        <v>2831</v>
      </c>
      <c r="B640" t="s">
        <v>14357</v>
      </c>
      <c r="C640" s="114">
        <v>202412</v>
      </c>
      <c r="D640" s="114">
        <v>0.49</v>
      </c>
      <c r="E640" s="114">
        <v>202409</v>
      </c>
      <c r="F640" s="114">
        <v>1.1000000000000001</v>
      </c>
      <c r="G640" s="114">
        <v>202406</v>
      </c>
      <c r="H640" s="114">
        <v>3.17</v>
      </c>
      <c r="I640" s="114">
        <v>202403</v>
      </c>
      <c r="J640" s="114">
        <v>2.75</v>
      </c>
      <c r="K640" t="s">
        <v>9736</v>
      </c>
      <c r="L640">
        <v>514234</v>
      </c>
      <c r="M640" t="s">
        <v>2552</v>
      </c>
      <c r="N640" t="s">
        <v>14358</v>
      </c>
      <c r="O640" t="s">
        <v>2553</v>
      </c>
      <c r="P640"/>
      <c r="Q640">
        <f t="shared" si="9"/>
        <v>7.51</v>
      </c>
    </row>
    <row r="641" spans="1:17" ht="15">
      <c r="A641" s="114">
        <v>2833</v>
      </c>
      <c r="B641" t="s">
        <v>14359</v>
      </c>
      <c r="C641" s="114">
        <v>202412</v>
      </c>
      <c r="D641" s="114">
        <v>14.01</v>
      </c>
      <c r="E641" s="114">
        <v>202409</v>
      </c>
      <c r="F641" s="114">
        <v>11.04</v>
      </c>
      <c r="G641" s="114">
        <v>202406</v>
      </c>
      <c r="H641" s="114">
        <v>13.44</v>
      </c>
      <c r="I641" s="114">
        <v>202403</v>
      </c>
      <c r="J641" s="114">
        <v>15.34</v>
      </c>
      <c r="K641" t="s">
        <v>14360</v>
      </c>
      <c r="L641">
        <v>514238</v>
      </c>
      <c r="M641"/>
      <c r="N641" t="s">
        <v>20964</v>
      </c>
      <c r="O641" t="s">
        <v>3656</v>
      </c>
      <c r="P641"/>
      <c r="Q641">
        <f t="shared" si="9"/>
        <v>53.83</v>
      </c>
    </row>
    <row r="642" spans="1:17" ht="15">
      <c r="A642" s="114">
        <v>2837</v>
      </c>
      <c r="B642" t="s">
        <v>14361</v>
      </c>
      <c r="C642" s="114">
        <v>202412</v>
      </c>
      <c r="D642" s="114">
        <v>-0.01</v>
      </c>
      <c r="E642" s="114">
        <v>202409</v>
      </c>
      <c r="F642" s="114">
        <v>0.28000000000000003</v>
      </c>
      <c r="G642" s="114">
        <v>202406</v>
      </c>
      <c r="H642" s="114">
        <v>-0.01</v>
      </c>
      <c r="I642" s="114">
        <v>202403</v>
      </c>
      <c r="J642" s="114">
        <v>0.06</v>
      </c>
      <c r="K642" t="s">
        <v>14362</v>
      </c>
      <c r="L642">
        <v>523790</v>
      </c>
      <c r="M642" t="s">
        <v>14363</v>
      </c>
      <c r="N642" t="s">
        <v>14364</v>
      </c>
      <c r="O642" t="s">
        <v>4692</v>
      </c>
      <c r="P642"/>
      <c r="Q642">
        <f t="shared" si="9"/>
        <v>0.32</v>
      </c>
    </row>
    <row r="643" spans="1:17" ht="15">
      <c r="A643" s="114">
        <v>2846</v>
      </c>
      <c r="B643" t="s">
        <v>14365</v>
      </c>
      <c r="C643" s="114">
        <v>202412</v>
      </c>
      <c r="D643" s="114">
        <v>21.97</v>
      </c>
      <c r="E643" s="114">
        <v>202409</v>
      </c>
      <c r="F643" s="114">
        <v>20.36</v>
      </c>
      <c r="G643" s="114">
        <v>202406</v>
      </c>
      <c r="H643" s="114">
        <v>21.84</v>
      </c>
      <c r="I643" s="114">
        <v>202403</v>
      </c>
      <c r="J643" s="114">
        <v>25.25</v>
      </c>
      <c r="K643" t="s">
        <v>14366</v>
      </c>
      <c r="L643">
        <v>590005</v>
      </c>
      <c r="M643" t="s">
        <v>14367</v>
      </c>
      <c r="N643" t="s">
        <v>20965</v>
      </c>
      <c r="O643" t="s">
        <v>2993</v>
      </c>
      <c r="P643"/>
      <c r="Q643">
        <f t="shared" ref="Q643:Q706" si="10">D643+F643+H643+J643</f>
        <v>89.42</v>
      </c>
    </row>
    <row r="644" spans="1:17" ht="15">
      <c r="A644" s="114">
        <v>2848</v>
      </c>
      <c r="B644" t="s">
        <v>14368</v>
      </c>
      <c r="C644" s="114">
        <v>202412</v>
      </c>
      <c r="D644" s="114">
        <v>-16.899999999999999</v>
      </c>
      <c r="E644" s="114">
        <v>202409</v>
      </c>
      <c r="F644" s="114">
        <v>14.71</v>
      </c>
      <c r="G644" s="114">
        <v>202406</v>
      </c>
      <c r="H644" s="114">
        <v>26.8</v>
      </c>
      <c r="I644" s="114">
        <v>202403</v>
      </c>
      <c r="J644" s="114">
        <v>21.25</v>
      </c>
      <c r="K644" t="s">
        <v>14369</v>
      </c>
      <c r="L644">
        <v>511333</v>
      </c>
      <c r="M644" t="s">
        <v>3203</v>
      </c>
      <c r="N644" t="s">
        <v>14370</v>
      </c>
      <c r="O644" t="s">
        <v>3204</v>
      </c>
      <c r="P644"/>
      <c r="Q644">
        <f t="shared" si="10"/>
        <v>45.86</v>
      </c>
    </row>
    <row r="645" spans="1:17" ht="15">
      <c r="A645" s="114">
        <v>2852</v>
      </c>
      <c r="B645" t="s">
        <v>14371</v>
      </c>
      <c r="C645" s="114">
        <v>202412</v>
      </c>
      <c r="D645" s="114">
        <v>1.1499999999999999</v>
      </c>
      <c r="E645" s="114">
        <v>202409</v>
      </c>
      <c r="F645" s="114">
        <v>8.64</v>
      </c>
      <c r="G645" s="114">
        <v>202406</v>
      </c>
      <c r="H645" s="114">
        <v>0.16</v>
      </c>
      <c r="I645" s="114">
        <v>202403</v>
      </c>
      <c r="J645" s="114">
        <v>0.35</v>
      </c>
      <c r="K645" t="s">
        <v>14372</v>
      </c>
      <c r="L645">
        <v>523796</v>
      </c>
      <c r="M645" t="s">
        <v>9788</v>
      </c>
      <c r="N645" t="s">
        <v>14373</v>
      </c>
      <c r="O645" t="s">
        <v>9285</v>
      </c>
      <c r="P645"/>
      <c r="Q645">
        <f t="shared" si="10"/>
        <v>10.3</v>
      </c>
    </row>
    <row r="646" spans="1:17" ht="15">
      <c r="A646" s="114">
        <v>2894</v>
      </c>
      <c r="B646" t="s">
        <v>14374</v>
      </c>
      <c r="C646" s="114">
        <v>201606</v>
      </c>
      <c r="D646" s="114">
        <v>-9.76</v>
      </c>
      <c r="E646" s="114">
        <v>201512</v>
      </c>
      <c r="F646" s="114">
        <v>0</v>
      </c>
      <c r="G646" s="114">
        <v>201509</v>
      </c>
      <c r="H646" s="114">
        <v>2.99</v>
      </c>
      <c r="I646" s="114">
        <v>201506</v>
      </c>
      <c r="J646" s="114">
        <v>3.78</v>
      </c>
      <c r="K646" t="s">
        <v>9889</v>
      </c>
      <c r="L646">
        <v>523820</v>
      </c>
      <c r="M646" t="s">
        <v>4743</v>
      </c>
      <c r="N646" t="s">
        <v>14375</v>
      </c>
      <c r="O646" t="s">
        <v>4742</v>
      </c>
      <c r="P646"/>
      <c r="Q646">
        <f t="shared" si="10"/>
        <v>-2.9899999999999998</v>
      </c>
    </row>
    <row r="647" spans="1:17" ht="15">
      <c r="A647" s="114">
        <v>2896</v>
      </c>
      <c r="B647" t="s">
        <v>14376</v>
      </c>
      <c r="C647" s="114">
        <v>202412</v>
      </c>
      <c r="D647" s="114">
        <v>0.98</v>
      </c>
      <c r="E647" s="114">
        <v>202409</v>
      </c>
      <c r="F647" s="114">
        <v>1.2</v>
      </c>
      <c r="G647" s="114">
        <v>202406</v>
      </c>
      <c r="H647" s="114">
        <v>1.1000000000000001</v>
      </c>
      <c r="I647" s="114">
        <v>202403</v>
      </c>
      <c r="J647" s="114">
        <v>1</v>
      </c>
      <c r="K647" t="s">
        <v>9770</v>
      </c>
      <c r="L647">
        <v>523828</v>
      </c>
      <c r="M647" t="s">
        <v>1877</v>
      </c>
      <c r="N647" t="s">
        <v>14377</v>
      </c>
      <c r="O647" t="s">
        <v>1878</v>
      </c>
      <c r="P647"/>
      <c r="Q647">
        <f t="shared" si="10"/>
        <v>4.2799999999999994</v>
      </c>
    </row>
    <row r="648" spans="1:17" ht="15">
      <c r="A648" s="114">
        <v>2897</v>
      </c>
      <c r="B648" t="s">
        <v>14378</v>
      </c>
      <c r="C648" s="114">
        <v>202412</v>
      </c>
      <c r="D648" s="114">
        <v>-1.97</v>
      </c>
      <c r="E648" s="114">
        <v>202409</v>
      </c>
      <c r="F648" s="114">
        <v>-1.88</v>
      </c>
      <c r="G648" s="114">
        <v>202406</v>
      </c>
      <c r="H648" s="114">
        <v>-1.73</v>
      </c>
      <c r="I648" s="114">
        <v>202403</v>
      </c>
      <c r="J648" s="114">
        <v>28.71</v>
      </c>
      <c r="K648" t="s">
        <v>14379</v>
      </c>
      <c r="L648">
        <v>523838</v>
      </c>
      <c r="M648" t="s">
        <v>2710</v>
      </c>
      <c r="N648" t="s">
        <v>14380</v>
      </c>
      <c r="O648" t="s">
        <v>2711</v>
      </c>
      <c r="P648"/>
      <c r="Q648">
        <f t="shared" si="10"/>
        <v>23.130000000000003</v>
      </c>
    </row>
    <row r="649" spans="1:17" ht="15">
      <c r="A649" s="114">
        <v>2900</v>
      </c>
      <c r="B649" t="s">
        <v>14381</v>
      </c>
      <c r="C649" s="114">
        <v>202203</v>
      </c>
      <c r="D649" s="114">
        <v>0</v>
      </c>
      <c r="E649" s="114">
        <v>202112</v>
      </c>
      <c r="F649" s="114">
        <v>-0.26</v>
      </c>
      <c r="G649" s="114">
        <v>202109</v>
      </c>
      <c r="H649" s="114">
        <v>-7.0000000000000007E-2</v>
      </c>
      <c r="I649" s="114">
        <v>202106</v>
      </c>
      <c r="J649" s="114">
        <v>-0.02</v>
      </c>
      <c r="K649" t="s">
        <v>14382</v>
      </c>
      <c r="L649">
        <v>514175</v>
      </c>
      <c r="M649" t="s">
        <v>3148</v>
      </c>
      <c r="N649" t="s">
        <v>14383</v>
      </c>
      <c r="O649" t="s">
        <v>9436</v>
      </c>
      <c r="P649"/>
      <c r="Q649">
        <f t="shared" si="10"/>
        <v>-0.35000000000000003</v>
      </c>
    </row>
    <row r="650" spans="1:17" ht="15">
      <c r="A650" s="114">
        <v>2912</v>
      </c>
      <c r="B650" t="s">
        <v>14384</v>
      </c>
      <c r="C650" s="114">
        <v>201812</v>
      </c>
      <c r="D650" s="114">
        <v>4.55</v>
      </c>
      <c r="E650" s="114">
        <v>201809</v>
      </c>
      <c r="F650" s="114">
        <v>4.26</v>
      </c>
      <c r="G650" s="114">
        <v>201806</v>
      </c>
      <c r="H650" s="114">
        <v>3.92</v>
      </c>
      <c r="I650" s="114">
        <v>201803</v>
      </c>
      <c r="J650" s="114">
        <v>4.51</v>
      </c>
      <c r="K650" t="s">
        <v>14385</v>
      </c>
      <c r="L650">
        <v>517330</v>
      </c>
      <c r="M650" t="s">
        <v>3318</v>
      </c>
      <c r="N650" t="s">
        <v>14386</v>
      </c>
      <c r="O650" t="s">
        <v>4628</v>
      </c>
      <c r="P650"/>
      <c r="Q650">
        <f t="shared" si="10"/>
        <v>17.239999999999998</v>
      </c>
    </row>
    <row r="651" spans="1:17" ht="15">
      <c r="A651" s="114">
        <v>2915</v>
      </c>
      <c r="B651" t="s">
        <v>14387</v>
      </c>
      <c r="C651" s="114">
        <v>202412</v>
      </c>
      <c r="D651" s="114">
        <v>4.72</v>
      </c>
      <c r="E651" s="114">
        <v>202409</v>
      </c>
      <c r="F651" s="114">
        <v>4.58</v>
      </c>
      <c r="G651" s="114">
        <v>202406</v>
      </c>
      <c r="H651" s="114">
        <v>5.19</v>
      </c>
      <c r="I651" s="114">
        <v>202403</v>
      </c>
      <c r="J651" s="114">
        <v>5.61</v>
      </c>
      <c r="K651" t="s">
        <v>14388</v>
      </c>
      <c r="L651">
        <v>524330</v>
      </c>
      <c r="M651" t="s">
        <v>1458</v>
      </c>
      <c r="N651" t="s">
        <v>14389</v>
      </c>
      <c r="O651" t="s">
        <v>1459</v>
      </c>
      <c r="P651"/>
      <c r="Q651">
        <f t="shared" si="10"/>
        <v>20.100000000000001</v>
      </c>
    </row>
    <row r="652" spans="1:17" ht="15">
      <c r="A652" s="114">
        <v>2919</v>
      </c>
      <c r="B652" t="s">
        <v>14390</v>
      </c>
      <c r="C652" s="114">
        <v>202012</v>
      </c>
      <c r="D652" s="114">
        <v>-0.25</v>
      </c>
      <c r="E652" s="114">
        <v>202009</v>
      </c>
      <c r="F652" s="114">
        <v>0.4</v>
      </c>
      <c r="G652" s="114">
        <v>202006</v>
      </c>
      <c r="H652" s="114">
        <v>0.16</v>
      </c>
      <c r="I652" s="114">
        <v>202003</v>
      </c>
      <c r="J652" s="114">
        <v>-0.28999999999999998</v>
      </c>
      <c r="K652" t="s">
        <v>9847</v>
      </c>
      <c r="L652">
        <v>523840</v>
      </c>
      <c r="M652"/>
      <c r="N652" t="s">
        <v>14391</v>
      </c>
      <c r="O652" t="s">
        <v>4261</v>
      </c>
      <c r="P652"/>
      <c r="Q652">
        <f t="shared" si="10"/>
        <v>2.0000000000000073E-2</v>
      </c>
    </row>
    <row r="653" spans="1:17" ht="15">
      <c r="A653" s="114">
        <v>2934</v>
      </c>
      <c r="B653" t="s">
        <v>14392</v>
      </c>
      <c r="C653" s="114">
        <v>202412</v>
      </c>
      <c r="D653" s="114">
        <v>0.65</v>
      </c>
      <c r="E653" s="114">
        <v>202409</v>
      </c>
      <c r="F653" s="114">
        <v>0.94</v>
      </c>
      <c r="G653" s="114">
        <v>202406</v>
      </c>
      <c r="H653" s="114">
        <v>0.81</v>
      </c>
      <c r="I653" s="114">
        <v>202403</v>
      </c>
      <c r="J653" s="114">
        <v>0.85</v>
      </c>
      <c r="K653" t="s">
        <v>14393</v>
      </c>
      <c r="L653">
        <v>524332</v>
      </c>
      <c r="M653" t="s">
        <v>395</v>
      </c>
      <c r="N653" t="s">
        <v>14394</v>
      </c>
      <c r="O653" t="s">
        <v>396</v>
      </c>
      <c r="P653"/>
      <c r="Q653">
        <f t="shared" si="10"/>
        <v>3.25</v>
      </c>
    </row>
    <row r="654" spans="1:17" ht="15">
      <c r="A654" s="114">
        <v>2945</v>
      </c>
      <c r="B654" t="s">
        <v>14395</v>
      </c>
      <c r="C654" s="114">
        <v>202412</v>
      </c>
      <c r="D654" s="114">
        <v>0</v>
      </c>
      <c r="E654" s="114">
        <v>202409</v>
      </c>
      <c r="F654" s="114">
        <v>-0.09</v>
      </c>
      <c r="G654" s="114">
        <v>202406</v>
      </c>
      <c r="H654" s="114">
        <v>0.06</v>
      </c>
      <c r="I654" s="114">
        <v>202403</v>
      </c>
      <c r="J654" s="114">
        <v>0.01</v>
      </c>
      <c r="K654" t="s">
        <v>14396</v>
      </c>
      <c r="L654">
        <v>523862</v>
      </c>
      <c r="M654"/>
      <c r="N654" t="s">
        <v>14397</v>
      </c>
      <c r="O654" t="s">
        <v>4802</v>
      </c>
      <c r="P654"/>
      <c r="Q654">
        <f t="shared" si="10"/>
        <v>-1.9999999999999997E-2</v>
      </c>
    </row>
    <row r="655" spans="1:17" ht="15">
      <c r="A655" s="114">
        <v>2947</v>
      </c>
      <c r="B655" t="s">
        <v>20245</v>
      </c>
      <c r="C655" s="114">
        <v>202412</v>
      </c>
      <c r="D655" s="114">
        <v>5.91</v>
      </c>
      <c r="E655" s="114">
        <v>202409</v>
      </c>
      <c r="F655" s="114">
        <v>5.05</v>
      </c>
      <c r="G655" s="114">
        <v>202406</v>
      </c>
      <c r="H655" s="114">
        <v>0.47</v>
      </c>
      <c r="I655" s="114">
        <v>202403</v>
      </c>
      <c r="J655" s="114">
        <v>0.63</v>
      </c>
      <c r="K655" t="s">
        <v>20246</v>
      </c>
      <c r="L655">
        <v>524336</v>
      </c>
      <c r="M655"/>
      <c r="N655" t="s">
        <v>20247</v>
      </c>
      <c r="O655" t="s">
        <v>4468</v>
      </c>
      <c r="P655"/>
      <c r="Q655">
        <f t="shared" si="10"/>
        <v>12.060000000000002</v>
      </c>
    </row>
    <row r="656" spans="1:17" ht="15">
      <c r="A656" s="114">
        <v>2962</v>
      </c>
      <c r="B656" t="s">
        <v>14398</v>
      </c>
      <c r="C656" s="114">
        <v>201212</v>
      </c>
      <c r="D656" s="114">
        <v>0.02</v>
      </c>
      <c r="E656" s="114">
        <v>201209</v>
      </c>
      <c r="F656" s="114">
        <v>0.01</v>
      </c>
      <c r="G656" s="114">
        <v>201206</v>
      </c>
      <c r="H656" s="114">
        <v>0.91</v>
      </c>
      <c r="I656" s="114">
        <v>201203</v>
      </c>
      <c r="J656" s="114">
        <v>0</v>
      </c>
      <c r="K656" t="s">
        <v>14399</v>
      </c>
      <c r="L656">
        <v>523868</v>
      </c>
      <c r="M656" t="s">
        <v>14400</v>
      </c>
      <c r="N656"/>
      <c r="O656"/>
      <c r="P656"/>
      <c r="Q656">
        <f t="shared" si="10"/>
        <v>0.94000000000000006</v>
      </c>
    </row>
    <row r="657" spans="1:17" ht="15">
      <c r="A657" s="114">
        <v>2963</v>
      </c>
      <c r="B657" t="s">
        <v>14401</v>
      </c>
      <c r="C657" s="114">
        <v>202412</v>
      </c>
      <c r="D657" s="114">
        <v>2.83</v>
      </c>
      <c r="E657" s="114">
        <v>202409</v>
      </c>
      <c r="F657" s="114">
        <v>2.86</v>
      </c>
      <c r="G657" s="114">
        <v>202406</v>
      </c>
      <c r="H657" s="114">
        <v>4.37</v>
      </c>
      <c r="I657" s="114">
        <v>202403</v>
      </c>
      <c r="J657" s="114">
        <v>3.57</v>
      </c>
      <c r="K657" t="s">
        <v>14402</v>
      </c>
      <c r="L657">
        <v>524342</v>
      </c>
      <c r="M657" t="s">
        <v>1345</v>
      </c>
      <c r="N657" t="s">
        <v>14403</v>
      </c>
      <c r="O657" t="s">
        <v>1346</v>
      </c>
      <c r="P657"/>
      <c r="Q657">
        <f t="shared" si="10"/>
        <v>13.629999999999999</v>
      </c>
    </row>
    <row r="658" spans="1:17" ht="15">
      <c r="A658" s="114">
        <v>2966</v>
      </c>
      <c r="B658" t="s">
        <v>14404</v>
      </c>
      <c r="C658" s="114">
        <v>202412</v>
      </c>
      <c r="D658" s="114">
        <v>1.25</v>
      </c>
      <c r="E658" s="114">
        <v>202409</v>
      </c>
      <c r="F658" s="114">
        <v>1.29</v>
      </c>
      <c r="G658" s="114">
        <v>202406</v>
      </c>
      <c r="H658" s="114">
        <v>1.47</v>
      </c>
      <c r="I658" s="114">
        <v>202403</v>
      </c>
      <c r="J658" s="114">
        <v>2.02</v>
      </c>
      <c r="K658" t="s">
        <v>14405</v>
      </c>
      <c r="L658">
        <v>517334</v>
      </c>
      <c r="M658" t="s">
        <v>1940</v>
      </c>
      <c r="N658" t="s">
        <v>14406</v>
      </c>
      <c r="O658" t="s">
        <v>1941</v>
      </c>
      <c r="P658"/>
      <c r="Q658">
        <f t="shared" si="10"/>
        <v>6.0299999999999994</v>
      </c>
    </row>
    <row r="659" spans="1:17" ht="15">
      <c r="A659" s="114">
        <v>2970</v>
      </c>
      <c r="B659" t="s">
        <v>14407</v>
      </c>
      <c r="C659" s="114">
        <v>202412</v>
      </c>
      <c r="D659" s="114">
        <v>0.15</v>
      </c>
      <c r="E659" s="114">
        <v>202409</v>
      </c>
      <c r="F659" s="114">
        <v>0.17</v>
      </c>
      <c r="G659" s="114">
        <v>202406</v>
      </c>
      <c r="H659" s="114">
        <v>0.15</v>
      </c>
      <c r="I659" s="114">
        <v>202403</v>
      </c>
      <c r="J659" s="114">
        <v>0.11</v>
      </c>
      <c r="K659" t="s">
        <v>9676</v>
      </c>
      <c r="L659">
        <v>521064</v>
      </c>
      <c r="M659" t="s">
        <v>3040</v>
      </c>
      <c r="N659" t="s">
        <v>14408</v>
      </c>
      <c r="O659" t="s">
        <v>3041</v>
      </c>
      <c r="P659"/>
      <c r="Q659">
        <f t="shared" si="10"/>
        <v>0.57999999999999996</v>
      </c>
    </row>
    <row r="660" spans="1:17" ht="15">
      <c r="A660" s="114">
        <v>2975</v>
      </c>
      <c r="B660" t="s">
        <v>14409</v>
      </c>
      <c r="C660" s="114">
        <v>202503</v>
      </c>
      <c r="D660" s="114">
        <v>6.88</v>
      </c>
      <c r="E660" s="114">
        <v>202412</v>
      </c>
      <c r="F660" s="114">
        <v>4.0599999999999996</v>
      </c>
      <c r="G660" s="114">
        <v>202409</v>
      </c>
      <c r="H660" s="114">
        <v>3.83</v>
      </c>
      <c r="I660" s="114">
        <v>202406</v>
      </c>
      <c r="J660" s="114">
        <v>3.62</v>
      </c>
      <c r="K660" t="s">
        <v>14410</v>
      </c>
      <c r="L660">
        <v>524348</v>
      </c>
      <c r="M660" t="s">
        <v>24</v>
      </c>
      <c r="N660" t="s">
        <v>14411</v>
      </c>
      <c r="O660" t="s">
        <v>25</v>
      </c>
      <c r="P660"/>
      <c r="Q660">
        <f t="shared" si="10"/>
        <v>18.39</v>
      </c>
    </row>
    <row r="661" spans="1:17" ht="15">
      <c r="A661" s="114">
        <v>2981</v>
      </c>
      <c r="B661" t="s">
        <v>14412</v>
      </c>
      <c r="C661" s="114">
        <v>202412</v>
      </c>
      <c r="D661" s="114">
        <v>9.49</v>
      </c>
      <c r="E661" s="114">
        <v>202409</v>
      </c>
      <c r="F661" s="114">
        <v>12.18</v>
      </c>
      <c r="G661" s="114">
        <v>202406</v>
      </c>
      <c r="H661" s="114">
        <v>9.56</v>
      </c>
      <c r="I661" s="114">
        <v>202403</v>
      </c>
      <c r="J661" s="114">
        <v>5.39</v>
      </c>
      <c r="K661" t="s">
        <v>9833</v>
      </c>
      <c r="L661">
        <v>506166</v>
      </c>
      <c r="M661"/>
      <c r="N661" t="s">
        <v>14413</v>
      </c>
      <c r="O661" t="s">
        <v>4333</v>
      </c>
      <c r="P661"/>
      <c r="Q661">
        <f t="shared" si="10"/>
        <v>36.620000000000005</v>
      </c>
    </row>
    <row r="662" spans="1:17" ht="15">
      <c r="A662" s="114">
        <v>2983</v>
      </c>
      <c r="B662" t="s">
        <v>14414</v>
      </c>
      <c r="C662" s="114">
        <v>202412</v>
      </c>
      <c r="D662" s="114">
        <v>-0.89</v>
      </c>
      <c r="E662" s="114">
        <v>202409</v>
      </c>
      <c r="F662" s="114">
        <v>0.99</v>
      </c>
      <c r="G662" s="114">
        <v>202406</v>
      </c>
      <c r="H662" s="114">
        <v>0.33</v>
      </c>
      <c r="I662" s="114">
        <v>202403</v>
      </c>
      <c r="J662" s="114">
        <v>-1.05</v>
      </c>
      <c r="K662" t="s">
        <v>14415</v>
      </c>
      <c r="L662">
        <v>513430</v>
      </c>
      <c r="M662"/>
      <c r="N662" t="s">
        <v>14416</v>
      </c>
      <c r="O662" t="s">
        <v>4612</v>
      </c>
      <c r="P662"/>
      <c r="Q662">
        <f t="shared" si="10"/>
        <v>-0.62000000000000011</v>
      </c>
    </row>
    <row r="663" spans="1:17" ht="15">
      <c r="A663" s="114">
        <v>2990</v>
      </c>
      <c r="B663" t="s">
        <v>14417</v>
      </c>
      <c r="C663" s="114">
        <v>202412</v>
      </c>
      <c r="D663" s="114">
        <v>2.96</v>
      </c>
      <c r="E663" s="114">
        <v>202409</v>
      </c>
      <c r="F663" s="114">
        <v>1.47</v>
      </c>
      <c r="G663" s="114">
        <v>202406</v>
      </c>
      <c r="H663" s="114">
        <v>0.33</v>
      </c>
      <c r="I663" s="114">
        <v>202403</v>
      </c>
      <c r="J663" s="114">
        <v>2.48</v>
      </c>
      <c r="K663" t="s">
        <v>14418</v>
      </c>
      <c r="L663">
        <v>503722</v>
      </c>
      <c r="M663" t="s">
        <v>374</v>
      </c>
      <c r="N663" t="s">
        <v>14419</v>
      </c>
      <c r="O663" t="s">
        <v>375</v>
      </c>
      <c r="P663"/>
      <c r="Q663">
        <f t="shared" si="10"/>
        <v>7.24</v>
      </c>
    </row>
    <row r="664" spans="1:17" ht="15">
      <c r="A664" s="114">
        <v>2996</v>
      </c>
      <c r="B664" t="s">
        <v>14420</v>
      </c>
      <c r="C664" s="114">
        <v>202412</v>
      </c>
      <c r="D664" s="114">
        <v>-0.1</v>
      </c>
      <c r="E664" s="114">
        <v>202409</v>
      </c>
      <c r="F664" s="114">
        <v>20.64</v>
      </c>
      <c r="G664" s="114">
        <v>202406</v>
      </c>
      <c r="H664" s="114">
        <v>0.36</v>
      </c>
      <c r="I664" s="114">
        <v>202403</v>
      </c>
      <c r="J664" s="114">
        <v>5.85</v>
      </c>
      <c r="K664" t="s">
        <v>14421</v>
      </c>
      <c r="L664">
        <v>521034</v>
      </c>
      <c r="M664" t="s">
        <v>2754</v>
      </c>
      <c r="N664" t="s">
        <v>14422</v>
      </c>
      <c r="O664" t="s">
        <v>2755</v>
      </c>
      <c r="P664"/>
      <c r="Q664">
        <f t="shared" si="10"/>
        <v>26.75</v>
      </c>
    </row>
    <row r="665" spans="1:17" ht="15">
      <c r="A665" s="114">
        <v>2997</v>
      </c>
      <c r="B665" t="s">
        <v>14423</v>
      </c>
      <c r="C665" s="114">
        <v>202412</v>
      </c>
      <c r="D665" s="114">
        <v>-1.0900000000000001</v>
      </c>
      <c r="E665" s="114">
        <v>202409</v>
      </c>
      <c r="F665" s="114">
        <v>-3.23</v>
      </c>
      <c r="G665" s="114">
        <v>202406</v>
      </c>
      <c r="H665" s="114">
        <v>-3.38</v>
      </c>
      <c r="I665" s="114">
        <v>202403</v>
      </c>
      <c r="J665" s="114">
        <v>2.23</v>
      </c>
      <c r="K665" t="s">
        <v>14424</v>
      </c>
      <c r="L665">
        <v>513436</v>
      </c>
      <c r="M665" t="s">
        <v>2632</v>
      </c>
      <c r="N665" t="s">
        <v>14425</v>
      </c>
      <c r="O665" t="s">
        <v>2633</v>
      </c>
      <c r="P665"/>
      <c r="Q665">
        <f t="shared" si="10"/>
        <v>-5.4700000000000006</v>
      </c>
    </row>
    <row r="666" spans="1:17" ht="15">
      <c r="A666" s="114">
        <v>3001</v>
      </c>
      <c r="B666" t="s">
        <v>14426</v>
      </c>
      <c r="C666" s="114">
        <v>201612</v>
      </c>
      <c r="D666" s="114">
        <v>0.52</v>
      </c>
      <c r="E666" s="114">
        <v>201609</v>
      </c>
      <c r="F666" s="114">
        <v>0.55000000000000004</v>
      </c>
      <c r="G666" s="114">
        <v>201606</v>
      </c>
      <c r="H666" s="114">
        <v>0.03</v>
      </c>
      <c r="I666" s="114">
        <v>201603</v>
      </c>
      <c r="J666" s="114">
        <v>-0.01</v>
      </c>
      <c r="K666" t="s">
        <v>14427</v>
      </c>
      <c r="L666">
        <v>526025</v>
      </c>
      <c r="M666"/>
      <c r="N666" t="s">
        <v>14428</v>
      </c>
      <c r="O666" t="s">
        <v>3919</v>
      </c>
      <c r="P666"/>
      <c r="Q666">
        <f t="shared" si="10"/>
        <v>1.0900000000000001</v>
      </c>
    </row>
    <row r="667" spans="1:17" ht="15">
      <c r="A667" s="114">
        <v>3012</v>
      </c>
      <c r="B667" t="s">
        <v>14429</v>
      </c>
      <c r="C667" s="114">
        <v>202503</v>
      </c>
      <c r="D667" s="114">
        <v>0.02</v>
      </c>
      <c r="E667" s="114">
        <v>202412</v>
      </c>
      <c r="F667" s="114">
        <v>-0.01</v>
      </c>
      <c r="G667" s="114">
        <v>202409</v>
      </c>
      <c r="H667" s="114">
        <v>0.08</v>
      </c>
      <c r="I667" s="114">
        <v>202406</v>
      </c>
      <c r="J667" s="114">
        <v>0.16</v>
      </c>
      <c r="K667" t="s">
        <v>14430</v>
      </c>
      <c r="L667">
        <v>511355</v>
      </c>
      <c r="M667"/>
      <c r="N667" t="s">
        <v>14431</v>
      </c>
      <c r="O667" t="s">
        <v>4449</v>
      </c>
      <c r="P667"/>
      <c r="Q667">
        <f t="shared" si="10"/>
        <v>0.25</v>
      </c>
    </row>
    <row r="668" spans="1:17" ht="15">
      <c r="A668" s="114">
        <v>3026</v>
      </c>
      <c r="B668" t="s">
        <v>14432</v>
      </c>
      <c r="C668" s="114">
        <v>202412</v>
      </c>
      <c r="D668" s="114">
        <v>18.75</v>
      </c>
      <c r="E668" s="114">
        <v>202409</v>
      </c>
      <c r="F668" s="114">
        <v>18.7</v>
      </c>
      <c r="G668" s="114">
        <v>202406</v>
      </c>
      <c r="H668" s="114">
        <v>17.579999999999998</v>
      </c>
      <c r="I668" s="114">
        <v>202403</v>
      </c>
      <c r="J668" s="114">
        <v>7.89</v>
      </c>
      <c r="K668" t="s">
        <v>9652</v>
      </c>
      <c r="L668">
        <v>500257</v>
      </c>
      <c r="M668" t="s">
        <v>1750</v>
      </c>
      <c r="N668" t="s">
        <v>14433</v>
      </c>
      <c r="O668" t="s">
        <v>1751</v>
      </c>
      <c r="P668"/>
      <c r="Q668">
        <f t="shared" si="10"/>
        <v>62.92</v>
      </c>
    </row>
    <row r="669" spans="1:17" ht="15">
      <c r="A669" s="114">
        <v>3029</v>
      </c>
      <c r="B669" t="s">
        <v>14434</v>
      </c>
      <c r="C669" s="114">
        <v>202503</v>
      </c>
      <c r="D669" s="114">
        <v>3.25</v>
      </c>
      <c r="E669" s="114">
        <v>202412</v>
      </c>
      <c r="F669" s="114">
        <v>13.34</v>
      </c>
      <c r="G669" s="114">
        <v>202409</v>
      </c>
      <c r="H669" s="114">
        <v>13.39</v>
      </c>
      <c r="I669" s="114">
        <v>202406</v>
      </c>
      <c r="J669" s="114">
        <v>11.19</v>
      </c>
      <c r="K669" t="s">
        <v>9681</v>
      </c>
      <c r="L669">
        <v>500085</v>
      </c>
      <c r="M669" t="s">
        <v>559</v>
      </c>
      <c r="N669" t="s">
        <v>14435</v>
      </c>
      <c r="O669" t="s">
        <v>560</v>
      </c>
      <c r="P669"/>
      <c r="Q669">
        <f t="shared" si="10"/>
        <v>41.17</v>
      </c>
    </row>
    <row r="670" spans="1:17" ht="15">
      <c r="A670" s="114">
        <v>3031</v>
      </c>
      <c r="B670" t="s">
        <v>14436</v>
      </c>
      <c r="C670" s="114">
        <v>202412</v>
      </c>
      <c r="D670" s="114">
        <v>-0.26</v>
      </c>
      <c r="E670" s="114">
        <v>202409</v>
      </c>
      <c r="F670" s="114">
        <v>-0.26</v>
      </c>
      <c r="G670" s="114">
        <v>202406</v>
      </c>
      <c r="H670" s="114">
        <v>-0.26</v>
      </c>
      <c r="I670" s="114">
        <v>202403</v>
      </c>
      <c r="J670" s="114">
        <v>-0.26</v>
      </c>
      <c r="K670" t="s">
        <v>14437</v>
      </c>
      <c r="L670">
        <v>514282</v>
      </c>
      <c r="M670" t="s">
        <v>14438</v>
      </c>
      <c r="N670" t="s">
        <v>14439</v>
      </c>
      <c r="O670" t="s">
        <v>4865</v>
      </c>
      <c r="P670"/>
      <c r="Q670">
        <f t="shared" si="10"/>
        <v>-1.04</v>
      </c>
    </row>
    <row r="671" spans="1:17" ht="15">
      <c r="A671" s="114">
        <v>3049</v>
      </c>
      <c r="B671" t="s">
        <v>14440</v>
      </c>
      <c r="C671" s="114">
        <v>201209</v>
      </c>
      <c r="D671" s="114">
        <v>8.49</v>
      </c>
      <c r="E671" s="114">
        <v>201206</v>
      </c>
      <c r="F671" s="114">
        <v>14.33</v>
      </c>
      <c r="G671" s="114">
        <v>201203</v>
      </c>
      <c r="H671" s="114">
        <v>14.66</v>
      </c>
      <c r="I671" s="114">
        <v>201112</v>
      </c>
      <c r="J671" s="114">
        <v>3.7</v>
      </c>
      <c r="K671" t="s">
        <v>14441</v>
      </c>
      <c r="L671">
        <v>526049</v>
      </c>
      <c r="M671" t="s">
        <v>14442</v>
      </c>
      <c r="N671" t="s">
        <v>14443</v>
      </c>
      <c r="O671" t="s">
        <v>14444</v>
      </c>
      <c r="P671"/>
      <c r="Q671">
        <f t="shared" si="10"/>
        <v>41.180000000000007</v>
      </c>
    </row>
    <row r="672" spans="1:17" ht="15">
      <c r="A672" s="114">
        <v>3058</v>
      </c>
      <c r="B672" t="s">
        <v>14445</v>
      </c>
      <c r="C672" s="114">
        <v>202412</v>
      </c>
      <c r="D672" s="114">
        <v>-0.6</v>
      </c>
      <c r="E672" s="114">
        <v>202409</v>
      </c>
      <c r="F672" s="114">
        <v>-0.62</v>
      </c>
      <c r="G672" s="114">
        <v>202406</v>
      </c>
      <c r="H672" s="114">
        <v>0.06</v>
      </c>
      <c r="I672" s="114">
        <v>202403</v>
      </c>
      <c r="J672" s="114">
        <v>5</v>
      </c>
      <c r="K672" t="s">
        <v>9789</v>
      </c>
      <c r="L672">
        <v>514286</v>
      </c>
      <c r="M672" t="s">
        <v>243</v>
      </c>
      <c r="N672" t="s">
        <v>14446</v>
      </c>
      <c r="O672" t="s">
        <v>244</v>
      </c>
      <c r="P672"/>
      <c r="Q672">
        <f t="shared" si="10"/>
        <v>3.84</v>
      </c>
    </row>
    <row r="673" spans="1:17" ht="15">
      <c r="A673" s="114">
        <v>3064</v>
      </c>
      <c r="B673" t="s">
        <v>14447</v>
      </c>
      <c r="C673" s="114">
        <v>201403</v>
      </c>
      <c r="D673" s="114">
        <v>0.34</v>
      </c>
      <c r="E673" s="114">
        <v>201312</v>
      </c>
      <c r="F673" s="114">
        <v>-0.67</v>
      </c>
      <c r="G673" s="114">
        <v>201309</v>
      </c>
      <c r="H673" s="114">
        <v>-0.17</v>
      </c>
      <c r="I673" s="114">
        <v>201306</v>
      </c>
      <c r="J673" s="114">
        <v>0.01</v>
      </c>
      <c r="K673" t="s">
        <v>14448</v>
      </c>
      <c r="L673">
        <v>521048</v>
      </c>
      <c r="M673"/>
      <c r="N673" t="s">
        <v>14449</v>
      </c>
      <c r="O673" t="s">
        <v>4439</v>
      </c>
      <c r="P673"/>
      <c r="Q673">
        <f t="shared" si="10"/>
        <v>-0.49</v>
      </c>
    </row>
    <row r="674" spans="1:17" ht="15">
      <c r="A674" s="114">
        <v>3067</v>
      </c>
      <c r="B674" t="s">
        <v>14450</v>
      </c>
      <c r="C674" s="114">
        <v>201406</v>
      </c>
      <c r="D674" s="114">
        <v>-9.61</v>
      </c>
      <c r="E674" s="114">
        <v>201403</v>
      </c>
      <c r="F674" s="114">
        <v>3.12</v>
      </c>
      <c r="G674" s="114">
        <v>201312</v>
      </c>
      <c r="H674" s="114">
        <v>2.76</v>
      </c>
      <c r="I674" s="114">
        <v>201309</v>
      </c>
      <c r="J674" s="114">
        <v>10.33</v>
      </c>
      <c r="K674" t="s">
        <v>14451</v>
      </c>
      <c r="L674">
        <v>509895</v>
      </c>
      <c r="M674"/>
      <c r="N674" t="s">
        <v>14452</v>
      </c>
      <c r="O674" t="s">
        <v>4360</v>
      </c>
      <c r="P674"/>
      <c r="Q674">
        <f t="shared" si="10"/>
        <v>6.6000000000000005</v>
      </c>
    </row>
    <row r="675" spans="1:17" ht="15">
      <c r="A675" s="114">
        <v>3070</v>
      </c>
      <c r="B675" t="s">
        <v>14453</v>
      </c>
      <c r="C675" s="114">
        <v>202412</v>
      </c>
      <c r="D675" s="114">
        <v>-3.87</v>
      </c>
      <c r="E675" s="114">
        <v>202409</v>
      </c>
      <c r="F675" s="114">
        <v>-4.72</v>
      </c>
      <c r="G675" s="114">
        <v>202406</v>
      </c>
      <c r="H675" s="114">
        <v>-1.02</v>
      </c>
      <c r="I675" s="114">
        <v>202403</v>
      </c>
      <c r="J675" s="114">
        <v>-3.37</v>
      </c>
      <c r="K675" t="s">
        <v>14454</v>
      </c>
      <c r="L675">
        <v>500239</v>
      </c>
      <c r="M675" t="s">
        <v>4143</v>
      </c>
      <c r="N675" t="s">
        <v>14455</v>
      </c>
      <c r="O675" t="s">
        <v>4142</v>
      </c>
      <c r="P675"/>
      <c r="Q675">
        <f t="shared" si="10"/>
        <v>-12.98</v>
      </c>
    </row>
    <row r="676" spans="1:17" ht="15">
      <c r="A676" s="114">
        <v>3084</v>
      </c>
      <c r="B676" t="s">
        <v>14456</v>
      </c>
      <c r="C676" s="114">
        <v>202412</v>
      </c>
      <c r="D676" s="114">
        <v>0.39</v>
      </c>
      <c r="E676" s="114">
        <v>202409</v>
      </c>
      <c r="F676" s="114">
        <v>0.91</v>
      </c>
      <c r="G676" s="114">
        <v>202406</v>
      </c>
      <c r="H676" s="114">
        <v>-0.41</v>
      </c>
      <c r="I676" s="114">
        <v>202403</v>
      </c>
      <c r="J676" s="114">
        <v>0.93</v>
      </c>
      <c r="K676" t="s">
        <v>14457</v>
      </c>
      <c r="L676">
        <v>526043</v>
      </c>
      <c r="M676"/>
      <c r="N676" t="s">
        <v>14458</v>
      </c>
      <c r="O676" t="s">
        <v>4393</v>
      </c>
      <c r="P676"/>
      <c r="Q676">
        <f t="shared" si="10"/>
        <v>1.8200000000000003</v>
      </c>
    </row>
    <row r="677" spans="1:17" ht="15">
      <c r="A677" s="114">
        <v>3086</v>
      </c>
      <c r="B677" t="s">
        <v>14459</v>
      </c>
      <c r="C677" s="114">
        <v>201512</v>
      </c>
      <c r="D677" s="114">
        <v>-2.29</v>
      </c>
      <c r="E677" s="114">
        <v>201509</v>
      </c>
      <c r="F677" s="114">
        <v>-0.25</v>
      </c>
      <c r="G677" s="114">
        <v>201506</v>
      </c>
      <c r="H677" s="114">
        <v>-1.61</v>
      </c>
      <c r="I677" s="114">
        <v>201503</v>
      </c>
      <c r="J677" s="114">
        <v>2.2200000000000002</v>
      </c>
      <c r="K677" t="s">
        <v>9888</v>
      </c>
      <c r="L677">
        <v>500399</v>
      </c>
      <c r="M677" t="s">
        <v>14460</v>
      </c>
      <c r="N677" t="s">
        <v>14461</v>
      </c>
      <c r="O677" t="s">
        <v>4697</v>
      </c>
      <c r="P677"/>
      <c r="Q677">
        <f t="shared" si="10"/>
        <v>-1.9300000000000002</v>
      </c>
    </row>
    <row r="678" spans="1:17" ht="15">
      <c r="A678" s="114">
        <v>3088</v>
      </c>
      <c r="B678" t="s">
        <v>14462</v>
      </c>
      <c r="C678" s="114">
        <v>202106</v>
      </c>
      <c r="D678" s="114">
        <v>-0.26</v>
      </c>
      <c r="E678" s="114">
        <v>202103</v>
      </c>
      <c r="F678" s="114">
        <v>-0.28999999999999998</v>
      </c>
      <c r="G678" s="114">
        <v>202012</v>
      </c>
      <c r="H678" s="114">
        <v>-0.27</v>
      </c>
      <c r="I678" s="114">
        <v>202009</v>
      </c>
      <c r="J678" s="114">
        <v>-0.3</v>
      </c>
      <c r="K678" t="s">
        <v>14463</v>
      </c>
      <c r="L678">
        <v>513414</v>
      </c>
      <c r="M678" t="s">
        <v>14464</v>
      </c>
      <c r="N678" t="s">
        <v>14465</v>
      </c>
      <c r="O678" t="s">
        <v>14466</v>
      </c>
      <c r="P678"/>
      <c r="Q678">
        <f t="shared" si="10"/>
        <v>-1.1200000000000001</v>
      </c>
    </row>
    <row r="679" spans="1:17" ht="15">
      <c r="A679" s="114">
        <v>3095</v>
      </c>
      <c r="B679" t="s">
        <v>14467</v>
      </c>
      <c r="C679" s="114">
        <v>201603</v>
      </c>
      <c r="D679" s="114">
        <v>0.09</v>
      </c>
      <c r="E679" s="114">
        <v>201512</v>
      </c>
      <c r="F679" s="114">
        <v>-0.02</v>
      </c>
      <c r="G679" s="114">
        <v>201509</v>
      </c>
      <c r="H679" s="114">
        <v>1.68</v>
      </c>
      <c r="I679" s="114">
        <v>201506</v>
      </c>
      <c r="J679" s="114">
        <v>0.01</v>
      </c>
      <c r="K679" t="s">
        <v>9835</v>
      </c>
      <c r="L679">
        <v>513456</v>
      </c>
      <c r="M679"/>
      <c r="N679" t="s">
        <v>14468</v>
      </c>
      <c r="O679" t="s">
        <v>4136</v>
      </c>
      <c r="P679"/>
      <c r="Q679">
        <f t="shared" si="10"/>
        <v>1.76</v>
      </c>
    </row>
    <row r="680" spans="1:17" ht="15">
      <c r="A680" s="114">
        <v>3096</v>
      </c>
      <c r="B680" t="s">
        <v>14469</v>
      </c>
      <c r="C680" s="114">
        <v>201912</v>
      </c>
      <c r="D680" s="114">
        <v>0</v>
      </c>
      <c r="E680" s="114">
        <v>201909</v>
      </c>
      <c r="F680" s="114">
        <v>0.32</v>
      </c>
      <c r="G680" s="114">
        <v>201906</v>
      </c>
      <c r="H680" s="114">
        <v>0.82</v>
      </c>
      <c r="I680" s="114">
        <v>201903</v>
      </c>
      <c r="J680" s="114">
        <v>0.67</v>
      </c>
      <c r="K680" t="s">
        <v>9860</v>
      </c>
      <c r="L680">
        <v>522152</v>
      </c>
      <c r="M680"/>
      <c r="N680" t="s">
        <v>14470</v>
      </c>
      <c r="O680" t="s">
        <v>4423</v>
      </c>
      <c r="P680"/>
      <c r="Q680">
        <f t="shared" si="10"/>
        <v>1.81</v>
      </c>
    </row>
    <row r="681" spans="1:17" ht="15">
      <c r="A681" s="114">
        <v>3097</v>
      </c>
      <c r="B681" t="s">
        <v>14471</v>
      </c>
      <c r="C681" s="114">
        <v>202309</v>
      </c>
      <c r="D681" s="114">
        <v>0.7</v>
      </c>
      <c r="E681" s="114">
        <v>202306</v>
      </c>
      <c r="F681" s="114">
        <v>0.08</v>
      </c>
      <c r="G681" s="114">
        <v>202303</v>
      </c>
      <c r="H681" s="114">
        <v>-0.23</v>
      </c>
      <c r="I681" s="114">
        <v>202212</v>
      </c>
      <c r="J681" s="114">
        <v>0.52</v>
      </c>
      <c r="K681" t="s">
        <v>14472</v>
      </c>
      <c r="L681">
        <v>526071</v>
      </c>
      <c r="M681"/>
      <c r="N681" t="s">
        <v>14473</v>
      </c>
      <c r="O681" t="s">
        <v>4862</v>
      </c>
      <c r="P681"/>
      <c r="Q681">
        <f t="shared" si="10"/>
        <v>1.0699999999999998</v>
      </c>
    </row>
    <row r="682" spans="1:17" ht="15">
      <c r="A682" s="114">
        <v>3100</v>
      </c>
      <c r="B682" t="s">
        <v>14474</v>
      </c>
      <c r="C682" s="114">
        <v>202003</v>
      </c>
      <c r="D682" s="114">
        <v>3.36</v>
      </c>
      <c r="E682" s="114">
        <v>201912</v>
      </c>
      <c r="F682" s="114">
        <v>-3.49</v>
      </c>
      <c r="G682" s="114">
        <v>201909</v>
      </c>
      <c r="H682" s="114">
        <v>-7.1</v>
      </c>
      <c r="I682" s="114">
        <v>201906</v>
      </c>
      <c r="J682" s="114">
        <v>-10.65</v>
      </c>
      <c r="K682" t="s">
        <v>14475</v>
      </c>
      <c r="L682">
        <v>514274</v>
      </c>
      <c r="M682" t="s">
        <v>32</v>
      </c>
      <c r="N682" t="s">
        <v>14476</v>
      </c>
      <c r="O682" t="s">
        <v>33</v>
      </c>
      <c r="P682"/>
      <c r="Q682">
        <f t="shared" si="10"/>
        <v>-17.880000000000003</v>
      </c>
    </row>
    <row r="683" spans="1:17" ht="15">
      <c r="A683" s="114">
        <v>3111</v>
      </c>
      <c r="B683" t="s">
        <v>14477</v>
      </c>
      <c r="C683" s="114">
        <v>202412</v>
      </c>
      <c r="D683" s="114">
        <v>11.15</v>
      </c>
      <c r="E683" s="114">
        <v>202409</v>
      </c>
      <c r="F683" s="114">
        <v>4.71</v>
      </c>
      <c r="G683" s="114">
        <v>202406</v>
      </c>
      <c r="H683" s="114">
        <v>6.51</v>
      </c>
      <c r="I683" s="114">
        <v>202403</v>
      </c>
      <c r="J683" s="114">
        <v>7.49</v>
      </c>
      <c r="K683" t="s">
        <v>9723</v>
      </c>
      <c r="L683">
        <v>527001</v>
      </c>
      <c r="M683" t="s">
        <v>239</v>
      </c>
      <c r="N683" t="s">
        <v>14478</v>
      </c>
      <c r="O683" t="s">
        <v>240</v>
      </c>
      <c r="P683"/>
      <c r="Q683">
        <f t="shared" si="10"/>
        <v>29.86</v>
      </c>
    </row>
    <row r="684" spans="1:17" ht="15">
      <c r="A684" s="114">
        <v>3118</v>
      </c>
      <c r="B684" t="s">
        <v>14479</v>
      </c>
      <c r="C684" s="114">
        <v>202503</v>
      </c>
      <c r="D684" s="114">
        <v>-0.15</v>
      </c>
      <c r="E684" s="114">
        <v>202412</v>
      </c>
      <c r="F684" s="114">
        <v>-0.55000000000000004</v>
      </c>
      <c r="G684" s="114">
        <v>202409</v>
      </c>
      <c r="H684" s="114">
        <v>-0.53</v>
      </c>
      <c r="I684" s="114">
        <v>202406</v>
      </c>
      <c r="J684" s="114">
        <v>-0.42</v>
      </c>
      <c r="K684" t="s">
        <v>14480</v>
      </c>
      <c r="L684">
        <v>521070</v>
      </c>
      <c r="M684" t="s">
        <v>146</v>
      </c>
      <c r="N684" t="s">
        <v>14481</v>
      </c>
      <c r="O684" t="s">
        <v>147</v>
      </c>
      <c r="P684"/>
      <c r="Q684">
        <f t="shared" si="10"/>
        <v>-1.65</v>
      </c>
    </row>
    <row r="685" spans="1:17" ht="15">
      <c r="A685" s="114">
        <v>3119</v>
      </c>
      <c r="B685" t="s">
        <v>14482</v>
      </c>
      <c r="C685" s="114">
        <v>202412</v>
      </c>
      <c r="D685" s="114">
        <v>-0.31</v>
      </c>
      <c r="E685" s="114">
        <v>202409</v>
      </c>
      <c r="F685" s="114">
        <v>0.09</v>
      </c>
      <c r="G685" s="114">
        <v>202406</v>
      </c>
      <c r="H685" s="114">
        <v>1.03</v>
      </c>
      <c r="I685" s="114">
        <v>202403</v>
      </c>
      <c r="J685" s="114">
        <v>3.98</v>
      </c>
      <c r="K685" t="s">
        <v>9842</v>
      </c>
      <c r="L685">
        <v>527005</v>
      </c>
      <c r="M685"/>
      <c r="N685" t="s">
        <v>14483</v>
      </c>
      <c r="O685" t="s">
        <v>4593</v>
      </c>
      <c r="P685"/>
      <c r="Q685">
        <f t="shared" si="10"/>
        <v>4.79</v>
      </c>
    </row>
    <row r="686" spans="1:17" ht="15">
      <c r="A686" s="114">
        <v>3124</v>
      </c>
      <c r="B686" t="s">
        <v>14484</v>
      </c>
      <c r="C686" s="114">
        <v>202412</v>
      </c>
      <c r="D686" s="114">
        <v>19</v>
      </c>
      <c r="E686" s="114">
        <v>202409</v>
      </c>
      <c r="F686" s="114">
        <v>14.17</v>
      </c>
      <c r="G686" s="114">
        <v>202406</v>
      </c>
      <c r="H686" s="114">
        <v>15.11</v>
      </c>
      <c r="I686" s="114">
        <v>202403</v>
      </c>
      <c r="J686" s="114">
        <v>27.55</v>
      </c>
      <c r="K686" t="s">
        <v>9675</v>
      </c>
      <c r="L686">
        <v>520111</v>
      </c>
      <c r="M686" t="s">
        <v>2401</v>
      </c>
      <c r="N686" t="s">
        <v>14485</v>
      </c>
      <c r="O686" t="s">
        <v>2402</v>
      </c>
      <c r="P686"/>
      <c r="Q686">
        <f t="shared" si="10"/>
        <v>75.83</v>
      </c>
    </row>
    <row r="687" spans="1:17" ht="15">
      <c r="A687" s="114">
        <v>3126</v>
      </c>
      <c r="B687" t="s">
        <v>14486</v>
      </c>
      <c r="C687" s="114">
        <v>202503</v>
      </c>
      <c r="D687" s="114">
        <v>1.96</v>
      </c>
      <c r="E687" s="114">
        <v>202412</v>
      </c>
      <c r="F687" s="114">
        <v>1.7</v>
      </c>
      <c r="G687" s="114">
        <v>202409</v>
      </c>
      <c r="H687" s="114">
        <v>2.1800000000000002</v>
      </c>
      <c r="I687" s="114">
        <v>202406</v>
      </c>
      <c r="J687" s="114">
        <v>1.23</v>
      </c>
      <c r="K687" t="s">
        <v>14487</v>
      </c>
      <c r="L687">
        <v>505537</v>
      </c>
      <c r="M687" t="s">
        <v>3285</v>
      </c>
      <c r="N687" t="s">
        <v>14488</v>
      </c>
      <c r="O687" t="s">
        <v>3286</v>
      </c>
      <c r="P687"/>
      <c r="Q687">
        <f t="shared" si="10"/>
        <v>7.07</v>
      </c>
    </row>
    <row r="688" spans="1:17" ht="15">
      <c r="A688" s="114">
        <v>3129</v>
      </c>
      <c r="B688" t="s">
        <v>14489</v>
      </c>
      <c r="C688" s="114">
        <v>202412</v>
      </c>
      <c r="D688" s="114">
        <v>-0.03</v>
      </c>
      <c r="E688" s="114">
        <v>202409</v>
      </c>
      <c r="F688" s="114">
        <v>-0.01</v>
      </c>
      <c r="G688" s="114">
        <v>202406</v>
      </c>
      <c r="H688" s="114">
        <v>-0.04</v>
      </c>
      <c r="I688" s="114">
        <v>202403</v>
      </c>
      <c r="J688" s="114">
        <v>-0.03</v>
      </c>
      <c r="K688" t="s">
        <v>14490</v>
      </c>
      <c r="L688">
        <v>527007</v>
      </c>
      <c r="M688" t="s">
        <v>4761</v>
      </c>
      <c r="N688" t="s">
        <v>14491</v>
      </c>
      <c r="O688" t="s">
        <v>4760</v>
      </c>
      <c r="P688"/>
      <c r="Q688">
        <f t="shared" si="10"/>
        <v>-0.11</v>
      </c>
    </row>
    <row r="689" spans="1:17" ht="15">
      <c r="A689" s="114">
        <v>3135</v>
      </c>
      <c r="B689" t="s">
        <v>14492</v>
      </c>
      <c r="C689" s="114">
        <v>202412</v>
      </c>
      <c r="D689" s="114">
        <v>4.0999999999999996</v>
      </c>
      <c r="E689" s="114">
        <v>202409</v>
      </c>
      <c r="F689" s="114">
        <v>5.37</v>
      </c>
      <c r="G689" s="114">
        <v>202406</v>
      </c>
      <c r="H689" s="114">
        <v>5.79</v>
      </c>
      <c r="I689" s="114">
        <v>202403</v>
      </c>
      <c r="J689" s="114">
        <v>6.81</v>
      </c>
      <c r="K689" t="s">
        <v>14493</v>
      </c>
      <c r="L689">
        <v>524372</v>
      </c>
      <c r="M689" t="s">
        <v>2158</v>
      </c>
      <c r="N689" t="s">
        <v>14494</v>
      </c>
      <c r="O689" t="s">
        <v>2159</v>
      </c>
      <c r="P689"/>
      <c r="Q689">
        <f t="shared" si="10"/>
        <v>22.069999999999997</v>
      </c>
    </row>
    <row r="690" spans="1:17" ht="15">
      <c r="A690" s="114">
        <v>3138</v>
      </c>
      <c r="B690" t="s">
        <v>14495</v>
      </c>
      <c r="C690" s="114">
        <v>202412</v>
      </c>
      <c r="D690" s="114">
        <v>9.8800000000000008</v>
      </c>
      <c r="E690" s="114">
        <v>202409</v>
      </c>
      <c r="F690" s="114">
        <v>-5.74</v>
      </c>
      <c r="G690" s="114">
        <v>202406</v>
      </c>
      <c r="H690" s="114">
        <v>-1.94</v>
      </c>
      <c r="I690" s="114">
        <v>202403</v>
      </c>
      <c r="J690" s="114">
        <v>-0.92</v>
      </c>
      <c r="K690" t="s">
        <v>14496</v>
      </c>
      <c r="L690">
        <v>526125</v>
      </c>
      <c r="M690"/>
      <c r="N690" t="s">
        <v>20966</v>
      </c>
      <c r="O690" t="s">
        <v>4223</v>
      </c>
      <c r="P690"/>
      <c r="Q690">
        <f t="shared" si="10"/>
        <v>1.2800000000000007</v>
      </c>
    </row>
    <row r="691" spans="1:17" ht="15">
      <c r="A691" s="114">
        <v>3140</v>
      </c>
      <c r="B691" t="s">
        <v>14497</v>
      </c>
      <c r="C691" s="114">
        <v>202412</v>
      </c>
      <c r="D691" s="114">
        <v>0.43</v>
      </c>
      <c r="E691" s="114">
        <v>202409</v>
      </c>
      <c r="F691" s="114">
        <v>-0.02</v>
      </c>
      <c r="G691" s="114">
        <v>202406</v>
      </c>
      <c r="H691" s="114">
        <v>-0.09</v>
      </c>
      <c r="I691" s="114">
        <v>202403</v>
      </c>
      <c r="J691" s="114">
        <v>0.16</v>
      </c>
      <c r="K691" t="s">
        <v>9762</v>
      </c>
      <c r="L691">
        <v>524370</v>
      </c>
      <c r="M691" t="s">
        <v>466</v>
      </c>
      <c r="N691" t="s">
        <v>14498</v>
      </c>
      <c r="O691" t="s">
        <v>467</v>
      </c>
      <c r="P691"/>
      <c r="Q691">
        <f t="shared" si="10"/>
        <v>0.48</v>
      </c>
    </row>
    <row r="692" spans="1:17" ht="15">
      <c r="A692" s="114">
        <v>3146</v>
      </c>
      <c r="B692" t="s">
        <v>14499</v>
      </c>
      <c r="C692" s="114">
        <v>202412</v>
      </c>
      <c r="D692" s="114">
        <v>0.16</v>
      </c>
      <c r="E692" s="114">
        <v>202409</v>
      </c>
      <c r="F692" s="114">
        <v>0.09</v>
      </c>
      <c r="G692" s="114">
        <v>202406</v>
      </c>
      <c r="H692" s="114">
        <v>0.2</v>
      </c>
      <c r="I692" s="114">
        <v>202403</v>
      </c>
      <c r="J692" s="114">
        <v>0.2</v>
      </c>
      <c r="K692" t="s">
        <v>14500</v>
      </c>
      <c r="L692">
        <v>523842</v>
      </c>
      <c r="M692"/>
      <c r="N692" t="s">
        <v>14501</v>
      </c>
      <c r="O692" t="s">
        <v>4109</v>
      </c>
      <c r="P692"/>
      <c r="Q692">
        <f t="shared" si="10"/>
        <v>0.65</v>
      </c>
    </row>
    <row r="693" spans="1:17" ht="15">
      <c r="A693" s="114">
        <v>3148</v>
      </c>
      <c r="B693" t="s">
        <v>1294</v>
      </c>
      <c r="C693" s="114">
        <v>202412</v>
      </c>
      <c r="D693" s="114">
        <v>-0.12</v>
      </c>
      <c r="E693" s="114">
        <v>202409</v>
      </c>
      <c r="F693" s="114">
        <v>0.32</v>
      </c>
      <c r="G693" s="114">
        <v>202406</v>
      </c>
      <c r="H693" s="114">
        <v>-0.41</v>
      </c>
      <c r="I693" s="114">
        <v>202403</v>
      </c>
      <c r="J693" s="114">
        <v>0.54</v>
      </c>
      <c r="K693" t="s">
        <v>14502</v>
      </c>
      <c r="L693">
        <v>500106</v>
      </c>
      <c r="M693" t="s">
        <v>1294</v>
      </c>
      <c r="N693" t="s">
        <v>14503</v>
      </c>
      <c r="O693" t="s">
        <v>1295</v>
      </c>
      <c r="P693"/>
      <c r="Q693">
        <f t="shared" si="10"/>
        <v>0.33000000000000007</v>
      </c>
    </row>
    <row r="694" spans="1:17" ht="15">
      <c r="A694" s="114">
        <v>3154</v>
      </c>
      <c r="B694" t="s">
        <v>14504</v>
      </c>
      <c r="C694" s="114">
        <v>202503</v>
      </c>
      <c r="D694" s="114">
        <v>-0.09</v>
      </c>
      <c r="E694" s="114">
        <v>202412</v>
      </c>
      <c r="F694" s="114">
        <v>-0.01</v>
      </c>
      <c r="G694" s="114">
        <v>202409</v>
      </c>
      <c r="H694" s="114">
        <v>-0.01</v>
      </c>
      <c r="I694" s="114">
        <v>202406</v>
      </c>
      <c r="J694" s="114">
        <v>0.03</v>
      </c>
      <c r="K694" t="s">
        <v>14505</v>
      </c>
      <c r="L694">
        <v>526139</v>
      </c>
      <c r="M694"/>
      <c r="N694" t="s">
        <v>14506</v>
      </c>
      <c r="O694" t="s">
        <v>4374</v>
      </c>
      <c r="P694"/>
      <c r="Q694">
        <f t="shared" si="10"/>
        <v>-7.9999999999999988E-2</v>
      </c>
    </row>
    <row r="695" spans="1:17" ht="15">
      <c r="A695" s="114">
        <v>3167</v>
      </c>
      <c r="B695" t="s">
        <v>14507</v>
      </c>
      <c r="C695" s="114">
        <v>201903</v>
      </c>
      <c r="D695" s="114">
        <v>-0.37</v>
      </c>
      <c r="E695" s="114">
        <v>201812</v>
      </c>
      <c r="F695" s="114">
        <v>-0.12</v>
      </c>
      <c r="G695" s="114">
        <v>201809</v>
      </c>
      <c r="H695" s="114">
        <v>1.28</v>
      </c>
      <c r="I695" s="114">
        <v>201806</v>
      </c>
      <c r="J695" s="114">
        <v>0.98</v>
      </c>
      <c r="K695" t="s">
        <v>14508</v>
      </c>
      <c r="L695">
        <v>526137</v>
      </c>
      <c r="M695" t="s">
        <v>14509</v>
      </c>
      <c r="N695" t="s">
        <v>14510</v>
      </c>
      <c r="O695" t="s">
        <v>4117</v>
      </c>
      <c r="P695"/>
      <c r="Q695">
        <f t="shared" si="10"/>
        <v>1.77</v>
      </c>
    </row>
    <row r="696" spans="1:17" ht="15">
      <c r="A696" s="114">
        <v>3170</v>
      </c>
      <c r="B696" t="s">
        <v>14511</v>
      </c>
      <c r="C696" s="114">
        <v>202412</v>
      </c>
      <c r="D696" s="114">
        <v>-0.02</v>
      </c>
      <c r="E696" s="114">
        <v>202409</v>
      </c>
      <c r="F696" s="114">
        <v>-0.18</v>
      </c>
      <c r="G696" s="114">
        <v>202406</v>
      </c>
      <c r="H696" s="114">
        <v>-0.17</v>
      </c>
      <c r="I696" s="114">
        <v>202403</v>
      </c>
      <c r="J696" s="114">
        <v>-0.19</v>
      </c>
      <c r="K696" t="s">
        <v>9872</v>
      </c>
      <c r="L696">
        <v>521149</v>
      </c>
      <c r="M696"/>
      <c r="N696" t="s">
        <v>14512</v>
      </c>
      <c r="O696" t="s">
        <v>4475</v>
      </c>
      <c r="P696"/>
      <c r="Q696">
        <f t="shared" si="10"/>
        <v>-0.56000000000000005</v>
      </c>
    </row>
    <row r="697" spans="1:17" ht="15">
      <c r="A697" s="114">
        <v>3173</v>
      </c>
      <c r="B697" t="s">
        <v>14513</v>
      </c>
      <c r="C697" s="114">
        <v>202412</v>
      </c>
      <c r="D697" s="114">
        <v>0.01</v>
      </c>
      <c r="E697" s="114">
        <v>202409</v>
      </c>
      <c r="F697" s="114">
        <v>0</v>
      </c>
      <c r="G697" s="114">
        <v>202406</v>
      </c>
      <c r="H697" s="114">
        <v>-0.02</v>
      </c>
      <c r="I697" s="114">
        <v>202403</v>
      </c>
      <c r="J697" s="114">
        <v>0.01</v>
      </c>
      <c r="K697" t="s">
        <v>14514</v>
      </c>
      <c r="L697">
        <v>519260</v>
      </c>
      <c r="M697" t="s">
        <v>3334</v>
      </c>
      <c r="N697" t="s">
        <v>14515</v>
      </c>
      <c r="O697" t="s">
        <v>4411</v>
      </c>
      <c r="P697"/>
      <c r="Q697">
        <f t="shared" si="10"/>
        <v>0</v>
      </c>
    </row>
    <row r="698" spans="1:17" ht="15">
      <c r="A698" s="114">
        <v>3179</v>
      </c>
      <c r="B698" t="s">
        <v>14516</v>
      </c>
      <c r="C698" s="114">
        <v>202412</v>
      </c>
      <c r="D698" s="114">
        <v>0.48</v>
      </c>
      <c r="E698" s="114">
        <v>202409</v>
      </c>
      <c r="F698" s="114">
        <v>0.67</v>
      </c>
      <c r="G698" s="114">
        <v>202406</v>
      </c>
      <c r="H698" s="114">
        <v>0.05</v>
      </c>
      <c r="I698" s="114">
        <v>202403</v>
      </c>
      <c r="J698" s="114">
        <v>0.53</v>
      </c>
      <c r="K698" t="s">
        <v>14517</v>
      </c>
      <c r="L698">
        <v>500060</v>
      </c>
      <c r="M698" t="s">
        <v>446</v>
      </c>
      <c r="N698" t="s">
        <v>14518</v>
      </c>
      <c r="O698" t="s">
        <v>447</v>
      </c>
      <c r="P698"/>
      <c r="Q698">
        <f t="shared" si="10"/>
        <v>1.73</v>
      </c>
    </row>
    <row r="699" spans="1:17" ht="15">
      <c r="A699" s="114">
        <v>3182</v>
      </c>
      <c r="B699" t="s">
        <v>14519</v>
      </c>
      <c r="C699" s="114">
        <v>201203</v>
      </c>
      <c r="D699" s="114">
        <v>0</v>
      </c>
      <c r="E699" s="114">
        <v>201112</v>
      </c>
      <c r="F699" s="114">
        <v>-0.01</v>
      </c>
      <c r="G699" s="114">
        <v>201109</v>
      </c>
      <c r="H699" s="114">
        <v>0.01</v>
      </c>
      <c r="I699" s="114">
        <v>201106</v>
      </c>
      <c r="J699" s="114">
        <v>0.03</v>
      </c>
      <c r="K699" t="s">
        <v>14520</v>
      </c>
      <c r="L699">
        <v>526159</v>
      </c>
      <c r="M699"/>
      <c r="N699" t="s">
        <v>14521</v>
      </c>
      <c r="O699" t="s">
        <v>3632</v>
      </c>
      <c r="P699"/>
      <c r="Q699">
        <f t="shared" si="10"/>
        <v>0.03</v>
      </c>
    </row>
    <row r="700" spans="1:17" ht="15">
      <c r="A700" s="114">
        <v>3187</v>
      </c>
      <c r="B700" t="s">
        <v>14522</v>
      </c>
      <c r="C700" s="114">
        <v>201303</v>
      </c>
      <c r="D700" s="114">
        <v>0</v>
      </c>
      <c r="E700" s="114">
        <v>201212</v>
      </c>
      <c r="F700" s="114">
        <v>0.35</v>
      </c>
      <c r="G700" s="114">
        <v>201209</v>
      </c>
      <c r="H700" s="114">
        <v>0.39</v>
      </c>
      <c r="I700" s="114">
        <v>201206</v>
      </c>
      <c r="J700" s="114">
        <v>2.17</v>
      </c>
      <c r="K700" t="s">
        <v>14523</v>
      </c>
      <c r="L700">
        <v>514304</v>
      </c>
      <c r="M700" t="s">
        <v>14524</v>
      </c>
      <c r="N700" t="s">
        <v>14525</v>
      </c>
      <c r="O700" t="s">
        <v>14526</v>
      </c>
      <c r="P700"/>
      <c r="Q700">
        <f t="shared" si="10"/>
        <v>2.91</v>
      </c>
    </row>
    <row r="701" spans="1:17" ht="15">
      <c r="A701" s="114">
        <v>3188</v>
      </c>
      <c r="B701" t="s">
        <v>14527</v>
      </c>
      <c r="C701" s="114">
        <v>202412</v>
      </c>
      <c r="D701" s="114">
        <v>0.71</v>
      </c>
      <c r="E701" s="114">
        <v>202409</v>
      </c>
      <c r="F701" s="114">
        <v>0.23</v>
      </c>
      <c r="G701" s="114">
        <v>202406</v>
      </c>
      <c r="H701" s="114">
        <v>7.0000000000000007E-2</v>
      </c>
      <c r="I701" s="114">
        <v>202403</v>
      </c>
      <c r="J701" s="114">
        <v>0.92</v>
      </c>
      <c r="K701" t="s">
        <v>14528</v>
      </c>
      <c r="L701">
        <v>514300</v>
      </c>
      <c r="M701" t="s">
        <v>2255</v>
      </c>
      <c r="N701" t="s">
        <v>14529</v>
      </c>
      <c r="O701" t="s">
        <v>2256</v>
      </c>
      <c r="P701"/>
      <c r="Q701">
        <f t="shared" si="10"/>
        <v>1.9300000000000002</v>
      </c>
    </row>
    <row r="702" spans="1:17" ht="15">
      <c r="A702" s="114">
        <v>3189</v>
      </c>
      <c r="B702" t="s">
        <v>14530</v>
      </c>
      <c r="C702" s="114">
        <v>202412</v>
      </c>
      <c r="D702" s="114">
        <v>-0.44</v>
      </c>
      <c r="E702" s="114">
        <v>202409</v>
      </c>
      <c r="F702" s="114">
        <v>-2.2400000000000002</v>
      </c>
      <c r="G702" s="114">
        <v>202406</v>
      </c>
      <c r="H702" s="114">
        <v>0.13</v>
      </c>
      <c r="I702" s="114">
        <v>202403</v>
      </c>
      <c r="J702" s="114">
        <v>-1.07</v>
      </c>
      <c r="K702" t="s">
        <v>14531</v>
      </c>
      <c r="L702">
        <v>519262</v>
      </c>
      <c r="M702"/>
      <c r="N702" t="s">
        <v>14532</v>
      </c>
      <c r="O702" t="s">
        <v>4581</v>
      </c>
      <c r="P702"/>
      <c r="Q702">
        <f t="shared" si="10"/>
        <v>-3.62</v>
      </c>
    </row>
    <row r="703" spans="1:17" ht="15">
      <c r="A703" s="114">
        <v>3190</v>
      </c>
      <c r="B703" t="s">
        <v>14533</v>
      </c>
      <c r="C703" s="114">
        <v>202412</v>
      </c>
      <c r="D703" s="114">
        <v>2.0099999999999998</v>
      </c>
      <c r="E703" s="114">
        <v>202409</v>
      </c>
      <c r="F703" s="114">
        <v>4.4800000000000004</v>
      </c>
      <c r="G703" s="114">
        <v>202406</v>
      </c>
      <c r="H703" s="114">
        <v>0.61</v>
      </c>
      <c r="I703" s="114">
        <v>202403</v>
      </c>
      <c r="J703" s="114">
        <v>-10.15</v>
      </c>
      <c r="K703" t="s">
        <v>14534</v>
      </c>
      <c r="L703">
        <v>526117</v>
      </c>
      <c r="M703"/>
      <c r="N703" t="s">
        <v>14535</v>
      </c>
      <c r="O703" t="s">
        <v>3978</v>
      </c>
      <c r="P703"/>
      <c r="Q703">
        <f t="shared" si="10"/>
        <v>-3.05</v>
      </c>
    </row>
    <row r="704" spans="1:17" ht="15">
      <c r="A704" s="114">
        <v>3197</v>
      </c>
      <c r="B704" t="s">
        <v>14536</v>
      </c>
      <c r="C704" s="114">
        <v>201209</v>
      </c>
      <c r="D704" s="114">
        <v>0.04</v>
      </c>
      <c r="E704" s="114">
        <v>201206</v>
      </c>
      <c r="F704" s="114">
        <v>0.06</v>
      </c>
      <c r="G704" s="114">
        <v>201203</v>
      </c>
      <c r="H704" s="114">
        <v>0.28999999999999998</v>
      </c>
      <c r="I704" s="114">
        <v>201112</v>
      </c>
      <c r="J704" s="114">
        <v>0.18</v>
      </c>
      <c r="K704" t="s">
        <v>9890</v>
      </c>
      <c r="L704">
        <v>512535</v>
      </c>
      <c r="M704"/>
      <c r="N704" t="s">
        <v>14537</v>
      </c>
      <c r="O704" t="s">
        <v>4766</v>
      </c>
      <c r="P704"/>
      <c r="Q704">
        <f t="shared" si="10"/>
        <v>0.57000000000000006</v>
      </c>
    </row>
    <row r="705" spans="1:17" ht="15">
      <c r="A705" s="114">
        <v>3210</v>
      </c>
      <c r="B705" t="s">
        <v>14538</v>
      </c>
      <c r="C705" s="114">
        <v>202412</v>
      </c>
      <c r="D705" s="114">
        <v>2.4900000000000002</v>
      </c>
      <c r="E705" s="114">
        <v>202409</v>
      </c>
      <c r="F705" s="114">
        <v>2.38</v>
      </c>
      <c r="G705" s="114">
        <v>202406</v>
      </c>
      <c r="H705" s="114">
        <v>1.62</v>
      </c>
      <c r="I705" s="114">
        <v>202403</v>
      </c>
      <c r="J705" s="114">
        <v>2.08</v>
      </c>
      <c r="K705" t="s">
        <v>9774</v>
      </c>
      <c r="L705">
        <v>517344</v>
      </c>
      <c r="M705" t="s">
        <v>1901</v>
      </c>
      <c r="N705" t="s">
        <v>14539</v>
      </c>
      <c r="O705" t="s">
        <v>1902</v>
      </c>
      <c r="P705"/>
      <c r="Q705">
        <f t="shared" si="10"/>
        <v>8.57</v>
      </c>
    </row>
    <row r="706" spans="1:17" ht="15">
      <c r="A706" s="114">
        <v>3219</v>
      </c>
      <c r="B706" t="s">
        <v>14540</v>
      </c>
      <c r="C706" s="114">
        <v>202503</v>
      </c>
      <c r="D706" s="114">
        <v>8.3000000000000007</v>
      </c>
      <c r="E706" s="114">
        <v>202412</v>
      </c>
      <c r="F706" s="114">
        <v>10.86</v>
      </c>
      <c r="G706" s="114">
        <v>202409</v>
      </c>
      <c r="H706" s="114">
        <v>10.51</v>
      </c>
      <c r="I706" s="114">
        <v>202406</v>
      </c>
      <c r="J706" s="114">
        <v>11.15</v>
      </c>
      <c r="K706" t="s">
        <v>14541</v>
      </c>
      <c r="L706">
        <v>500331</v>
      </c>
      <c r="M706" t="s">
        <v>2246</v>
      </c>
      <c r="N706" t="s">
        <v>14542</v>
      </c>
      <c r="O706" t="s">
        <v>2247</v>
      </c>
      <c r="P706"/>
      <c r="Q706">
        <f t="shared" si="10"/>
        <v>40.82</v>
      </c>
    </row>
    <row r="707" spans="1:17" ht="15">
      <c r="A707" s="114">
        <v>3225</v>
      </c>
      <c r="B707" t="s">
        <v>14543</v>
      </c>
      <c r="C707" s="114">
        <v>202412</v>
      </c>
      <c r="D707" s="114">
        <v>0.12</v>
      </c>
      <c r="E707" s="114">
        <v>202409</v>
      </c>
      <c r="F707" s="114">
        <v>0.08</v>
      </c>
      <c r="G707" s="114">
        <v>202406</v>
      </c>
      <c r="H707" s="114">
        <v>0.31</v>
      </c>
      <c r="I707" s="114">
        <v>202403</v>
      </c>
      <c r="J707" s="114">
        <v>0.27</v>
      </c>
      <c r="K707" t="s">
        <v>14544</v>
      </c>
      <c r="L707">
        <v>522163</v>
      </c>
      <c r="M707" t="s">
        <v>728</v>
      </c>
      <c r="N707" t="s">
        <v>14545</v>
      </c>
      <c r="O707" t="s">
        <v>20248</v>
      </c>
      <c r="P707"/>
      <c r="Q707">
        <f t="shared" ref="Q707:Q770" si="11">D707+F707+H707+J707</f>
        <v>0.78</v>
      </c>
    </row>
    <row r="708" spans="1:17" ht="15">
      <c r="A708" s="114">
        <v>3226</v>
      </c>
      <c r="B708" t="s">
        <v>14546</v>
      </c>
      <c r="C708" s="114">
        <v>201003</v>
      </c>
      <c r="D708" s="114">
        <v>0.91</v>
      </c>
      <c r="E708" s="114">
        <v>200903</v>
      </c>
      <c r="F708" s="114">
        <v>1.32</v>
      </c>
      <c r="G708" s="114">
        <v>200803</v>
      </c>
      <c r="H708" s="114">
        <v>1.27</v>
      </c>
      <c r="I708" s="114">
        <v>200712</v>
      </c>
      <c r="J708" s="114">
        <v>1.07</v>
      </c>
      <c r="K708" t="s">
        <v>14547</v>
      </c>
      <c r="L708">
        <v>526209</v>
      </c>
      <c r="M708" t="s">
        <v>14548</v>
      </c>
      <c r="N708" t="s">
        <v>14549</v>
      </c>
      <c r="O708" t="s">
        <v>14550</v>
      </c>
      <c r="P708"/>
      <c r="Q708">
        <f t="shared" si="11"/>
        <v>4.57</v>
      </c>
    </row>
    <row r="709" spans="1:17" ht="15">
      <c r="A709" s="114">
        <v>3230</v>
      </c>
      <c r="B709" t="s">
        <v>14551</v>
      </c>
      <c r="C709" s="114">
        <v>202203</v>
      </c>
      <c r="D709" s="114">
        <v>0.03</v>
      </c>
      <c r="E709" s="114">
        <v>202106</v>
      </c>
      <c r="F709" s="114">
        <v>-0.98</v>
      </c>
      <c r="G709" s="114">
        <v>202103</v>
      </c>
      <c r="H709" s="114">
        <v>-2.39</v>
      </c>
      <c r="I709" s="114">
        <v>202012</v>
      </c>
      <c r="J709" s="114">
        <v>0.28000000000000003</v>
      </c>
      <c r="K709" t="s">
        <v>9898</v>
      </c>
      <c r="L709">
        <v>522150</v>
      </c>
      <c r="M709"/>
      <c r="N709" t="s">
        <v>14552</v>
      </c>
      <c r="O709" t="s">
        <v>4855</v>
      </c>
      <c r="P709"/>
      <c r="Q709">
        <f t="shared" si="11"/>
        <v>-3.0599999999999996</v>
      </c>
    </row>
    <row r="710" spans="1:17" ht="15">
      <c r="A710" s="114">
        <v>3231</v>
      </c>
      <c r="B710" t="s">
        <v>14553</v>
      </c>
      <c r="C710" s="114">
        <v>202412</v>
      </c>
      <c r="D710" s="114">
        <v>9.65</v>
      </c>
      <c r="E710" s="114">
        <v>202409</v>
      </c>
      <c r="F710" s="114">
        <v>6.88</v>
      </c>
      <c r="G710" s="114">
        <v>202406</v>
      </c>
      <c r="H710" s="114">
        <v>5.54</v>
      </c>
      <c r="I710" s="114">
        <v>202403</v>
      </c>
      <c r="J710" s="114">
        <v>5.58</v>
      </c>
      <c r="K710" t="s">
        <v>14554</v>
      </c>
      <c r="L710">
        <v>524394</v>
      </c>
      <c r="M710" t="s">
        <v>3181</v>
      </c>
      <c r="N710" t="s">
        <v>14555</v>
      </c>
      <c r="O710" t="s">
        <v>3182</v>
      </c>
      <c r="P710"/>
      <c r="Q710">
        <f t="shared" si="11"/>
        <v>27.65</v>
      </c>
    </row>
    <row r="711" spans="1:17" ht="15">
      <c r="A711" s="114">
        <v>3237</v>
      </c>
      <c r="B711" t="s">
        <v>14556</v>
      </c>
      <c r="C711" s="114">
        <v>202403</v>
      </c>
      <c r="D711" s="114">
        <v>-0.41</v>
      </c>
      <c r="E711" s="114">
        <v>202312</v>
      </c>
      <c r="F711" s="114">
        <v>-0.42</v>
      </c>
      <c r="G711" s="114">
        <v>202309</v>
      </c>
      <c r="H711" s="114">
        <v>-3.81</v>
      </c>
      <c r="I711" s="114">
        <v>202306</v>
      </c>
      <c r="J711" s="114">
        <v>1.05</v>
      </c>
      <c r="K711" t="s">
        <v>14557</v>
      </c>
      <c r="L711">
        <v>522165</v>
      </c>
      <c r="M711"/>
      <c r="N711" t="s">
        <v>14558</v>
      </c>
      <c r="O711" t="s">
        <v>3985</v>
      </c>
      <c r="P711"/>
      <c r="Q711">
        <f t="shared" si="11"/>
        <v>-3.59</v>
      </c>
    </row>
    <row r="712" spans="1:17" ht="15">
      <c r="A712" s="114">
        <v>3243</v>
      </c>
      <c r="B712" t="s">
        <v>14559</v>
      </c>
      <c r="C712" s="114">
        <v>201909</v>
      </c>
      <c r="D712" s="114">
        <v>-1.43</v>
      </c>
      <c r="E712" s="114">
        <v>201906</v>
      </c>
      <c r="F712" s="114">
        <v>-2.0699999999999998</v>
      </c>
      <c r="G712" s="114">
        <v>201903</v>
      </c>
      <c r="H712" s="114">
        <v>0.13</v>
      </c>
      <c r="I712" s="114">
        <v>201812</v>
      </c>
      <c r="J712" s="114">
        <v>0</v>
      </c>
      <c r="K712" t="s">
        <v>14560</v>
      </c>
      <c r="L712">
        <v>521082</v>
      </c>
      <c r="M712" t="s">
        <v>4500</v>
      </c>
      <c r="N712" t="s">
        <v>14561</v>
      </c>
      <c r="O712" t="s">
        <v>4499</v>
      </c>
      <c r="P712"/>
      <c r="Q712">
        <f t="shared" si="11"/>
        <v>-3.37</v>
      </c>
    </row>
    <row r="713" spans="1:17" ht="15">
      <c r="A713" s="114">
        <v>3250</v>
      </c>
      <c r="B713" t="s">
        <v>14562</v>
      </c>
      <c r="C713" s="114">
        <v>202412</v>
      </c>
      <c r="D713" s="114">
        <v>0.73</v>
      </c>
      <c r="E713" s="114">
        <v>202409</v>
      </c>
      <c r="F713" s="114">
        <v>1.62</v>
      </c>
      <c r="G713" s="114">
        <v>202406</v>
      </c>
      <c r="H713" s="114">
        <v>2.2599999999999998</v>
      </c>
      <c r="I713" s="114">
        <v>201509</v>
      </c>
      <c r="J713" s="114">
        <v>3.23</v>
      </c>
      <c r="K713" t="s">
        <v>14563</v>
      </c>
      <c r="L713">
        <v>526217</v>
      </c>
      <c r="M713" t="s">
        <v>1218</v>
      </c>
      <c r="N713" t="s">
        <v>14564</v>
      </c>
      <c r="O713" t="s">
        <v>1219</v>
      </c>
      <c r="P713"/>
      <c r="Q713">
        <f t="shared" si="11"/>
        <v>7.84</v>
      </c>
    </row>
    <row r="714" spans="1:17" ht="15">
      <c r="A714" s="114">
        <v>3264</v>
      </c>
      <c r="B714" t="s">
        <v>22481</v>
      </c>
      <c r="C714" s="114">
        <v>202503</v>
      </c>
      <c r="D714" s="114">
        <v>0.93</v>
      </c>
      <c r="E714" s="114">
        <v>202412</v>
      </c>
      <c r="F714" s="114">
        <v>1.06</v>
      </c>
      <c r="G714" s="114">
        <v>202409</v>
      </c>
      <c r="H714" s="114">
        <v>0.3</v>
      </c>
      <c r="I714" s="114">
        <v>202406</v>
      </c>
      <c r="J714" s="114">
        <v>0.73</v>
      </c>
      <c r="K714" t="s">
        <v>22482</v>
      </c>
      <c r="L714">
        <v>526227</v>
      </c>
      <c r="M714" t="s">
        <v>907</v>
      </c>
      <c r="N714" t="s">
        <v>22483</v>
      </c>
      <c r="O714" t="s">
        <v>908</v>
      </c>
      <c r="P714"/>
      <c r="Q714">
        <f t="shared" si="11"/>
        <v>3.02</v>
      </c>
    </row>
    <row r="715" spans="1:17" ht="15">
      <c r="A715" s="114">
        <v>3265</v>
      </c>
      <c r="B715" t="s">
        <v>633</v>
      </c>
      <c r="C715" s="114">
        <v>202503</v>
      </c>
      <c r="D715" s="114">
        <v>21.86</v>
      </c>
      <c r="E715" s="114">
        <v>202412</v>
      </c>
      <c r="F715" s="114">
        <v>30.72</v>
      </c>
      <c r="G715" s="114">
        <v>202409</v>
      </c>
      <c r="H715" s="114">
        <v>23.46</v>
      </c>
      <c r="I715" s="114">
        <v>202406</v>
      </c>
      <c r="J715" s="114">
        <v>20.53</v>
      </c>
      <c r="K715" t="s">
        <v>14565</v>
      </c>
      <c r="L715">
        <v>500092</v>
      </c>
      <c r="M715" t="s">
        <v>633</v>
      </c>
      <c r="N715" t="s">
        <v>14566</v>
      </c>
      <c r="O715" t="s">
        <v>634</v>
      </c>
      <c r="P715"/>
      <c r="Q715">
        <f t="shared" si="11"/>
        <v>96.57</v>
      </c>
    </row>
    <row r="716" spans="1:17" ht="15">
      <c r="A716" s="114">
        <v>3272</v>
      </c>
      <c r="B716" t="s">
        <v>14567</v>
      </c>
      <c r="C716" s="114">
        <v>202503</v>
      </c>
      <c r="D716" s="114">
        <v>8.26</v>
      </c>
      <c r="E716" s="114">
        <v>202412</v>
      </c>
      <c r="F716" s="114">
        <v>4.43</v>
      </c>
      <c r="G716" s="114">
        <v>202409</v>
      </c>
      <c r="H716" s="114">
        <v>4.28</v>
      </c>
      <c r="I716" s="114">
        <v>202406</v>
      </c>
      <c r="J716" s="114">
        <v>6.49</v>
      </c>
      <c r="K716" t="s">
        <v>14568</v>
      </c>
      <c r="L716">
        <v>517354</v>
      </c>
      <c r="M716" t="s">
        <v>1146</v>
      </c>
      <c r="N716" t="s">
        <v>14569</v>
      </c>
      <c r="O716" t="s">
        <v>1147</v>
      </c>
      <c r="P716"/>
      <c r="Q716">
        <f t="shared" si="11"/>
        <v>23.46</v>
      </c>
    </row>
    <row r="717" spans="1:17" ht="15">
      <c r="A717" s="114">
        <v>3274</v>
      </c>
      <c r="B717" t="s">
        <v>14570</v>
      </c>
      <c r="C717" s="114">
        <v>202412</v>
      </c>
      <c r="D717" s="114">
        <v>0.87</v>
      </c>
      <c r="E717" s="114">
        <v>202409</v>
      </c>
      <c r="F717" s="114">
        <v>2.48</v>
      </c>
      <c r="G717" s="114">
        <v>202406</v>
      </c>
      <c r="H717" s="114">
        <v>0.47</v>
      </c>
      <c r="I717" s="114">
        <v>202403</v>
      </c>
      <c r="J717" s="114">
        <v>0.17</v>
      </c>
      <c r="K717" t="s">
        <v>14571</v>
      </c>
      <c r="L717">
        <v>526211</v>
      </c>
      <c r="M717"/>
      <c r="N717" t="s">
        <v>14572</v>
      </c>
      <c r="O717" t="s">
        <v>3951</v>
      </c>
      <c r="P717"/>
      <c r="Q717">
        <f t="shared" si="11"/>
        <v>3.99</v>
      </c>
    </row>
    <row r="718" spans="1:17" ht="15">
      <c r="A718" s="114">
        <v>3276</v>
      </c>
      <c r="B718" t="s">
        <v>14573</v>
      </c>
      <c r="C718" s="114">
        <v>201706</v>
      </c>
      <c r="D718" s="114">
        <v>0.61</v>
      </c>
      <c r="E718" s="114">
        <v>201703</v>
      </c>
      <c r="F718" s="114">
        <v>1.65</v>
      </c>
      <c r="G718" s="114">
        <v>201612</v>
      </c>
      <c r="H718" s="114">
        <v>-0.46</v>
      </c>
      <c r="I718" s="114">
        <v>201609</v>
      </c>
      <c r="J718" s="114">
        <v>1.71</v>
      </c>
      <c r="K718" t="s">
        <v>14574</v>
      </c>
      <c r="L718">
        <v>511391</v>
      </c>
      <c r="M718"/>
      <c r="N718" t="s">
        <v>14575</v>
      </c>
      <c r="O718" t="s">
        <v>4510</v>
      </c>
      <c r="P718"/>
      <c r="Q718">
        <f t="shared" si="11"/>
        <v>3.51</v>
      </c>
    </row>
    <row r="719" spans="1:17" ht="15">
      <c r="A719" s="114">
        <v>3277</v>
      </c>
      <c r="B719" t="s">
        <v>14576</v>
      </c>
      <c r="C719" s="114">
        <v>202303</v>
      </c>
      <c r="D719" s="114">
        <v>4.5999999999999996</v>
      </c>
      <c r="E719" s="114">
        <v>202212</v>
      </c>
      <c r="F719" s="114">
        <v>-1.63</v>
      </c>
      <c r="G719" s="114">
        <v>202209</v>
      </c>
      <c r="H719" s="114">
        <v>0.78</v>
      </c>
      <c r="I719" s="114">
        <v>202206</v>
      </c>
      <c r="J719" s="114">
        <v>-1.35</v>
      </c>
      <c r="K719" t="s">
        <v>14577</v>
      </c>
      <c r="L719">
        <v>514322</v>
      </c>
      <c r="M719"/>
      <c r="N719" t="s">
        <v>14578</v>
      </c>
      <c r="O719" t="s">
        <v>4190</v>
      </c>
      <c r="P719"/>
      <c r="Q719">
        <f t="shared" si="11"/>
        <v>2.4</v>
      </c>
    </row>
    <row r="720" spans="1:17" ht="15">
      <c r="A720" s="114">
        <v>3282</v>
      </c>
      <c r="B720" t="s">
        <v>14579</v>
      </c>
      <c r="C720" s="114">
        <v>202412</v>
      </c>
      <c r="D720" s="114">
        <v>0.19</v>
      </c>
      <c r="E720" s="114">
        <v>202409</v>
      </c>
      <c r="F720" s="114">
        <v>2.8</v>
      </c>
      <c r="G720" s="114">
        <v>202406</v>
      </c>
      <c r="H720" s="114">
        <v>1.81</v>
      </c>
      <c r="I720" s="114">
        <v>202403</v>
      </c>
      <c r="J720" s="114">
        <v>2.2599999999999998</v>
      </c>
      <c r="K720" t="s">
        <v>9773</v>
      </c>
      <c r="L720">
        <v>526263</v>
      </c>
      <c r="M720" t="s">
        <v>1926</v>
      </c>
      <c r="N720" t="s">
        <v>14580</v>
      </c>
      <c r="O720" t="s">
        <v>1927</v>
      </c>
      <c r="P720"/>
      <c r="Q720">
        <f t="shared" si="11"/>
        <v>7.06</v>
      </c>
    </row>
    <row r="721" spans="1:17" ht="15">
      <c r="A721" s="114">
        <v>3285</v>
      </c>
      <c r="B721" t="s">
        <v>14581</v>
      </c>
      <c r="C721" s="114">
        <v>202412</v>
      </c>
      <c r="D721" s="114">
        <v>2.31</v>
      </c>
      <c r="E721" s="114">
        <v>202409</v>
      </c>
      <c r="F721" s="114">
        <v>2.13</v>
      </c>
      <c r="G721" s="114">
        <v>202406</v>
      </c>
      <c r="H721" s="114">
        <v>1.96</v>
      </c>
      <c r="I721" s="114">
        <v>202403</v>
      </c>
      <c r="J721" s="114">
        <v>1.73</v>
      </c>
      <c r="K721" t="s">
        <v>14582</v>
      </c>
      <c r="L721">
        <v>524404</v>
      </c>
      <c r="M721" t="s">
        <v>1832</v>
      </c>
      <c r="N721" t="s">
        <v>14583</v>
      </c>
      <c r="O721" t="s">
        <v>1833</v>
      </c>
      <c r="P721"/>
      <c r="Q721">
        <f t="shared" si="11"/>
        <v>8.129999999999999</v>
      </c>
    </row>
    <row r="722" spans="1:17" ht="15">
      <c r="A722" s="114">
        <v>3288</v>
      </c>
      <c r="B722" t="s">
        <v>14584</v>
      </c>
      <c r="C722" s="114">
        <v>201912</v>
      </c>
      <c r="D722" s="114">
        <v>0.15</v>
      </c>
      <c r="E722" s="114">
        <v>201909</v>
      </c>
      <c r="F722" s="114">
        <v>0.49</v>
      </c>
      <c r="G722" s="114">
        <v>201906</v>
      </c>
      <c r="H722" s="114">
        <v>0.47</v>
      </c>
      <c r="I722" s="114">
        <v>201903</v>
      </c>
      <c r="J722" s="114">
        <v>-0.04</v>
      </c>
      <c r="K722" t="s">
        <v>14585</v>
      </c>
      <c r="L722">
        <v>526231</v>
      </c>
      <c r="M722"/>
      <c r="N722" t="s">
        <v>14586</v>
      </c>
      <c r="O722" t="s">
        <v>4290</v>
      </c>
      <c r="P722"/>
      <c r="Q722">
        <f t="shared" si="11"/>
        <v>1.0699999999999998</v>
      </c>
    </row>
    <row r="723" spans="1:17" ht="15">
      <c r="A723" s="114">
        <v>3300</v>
      </c>
      <c r="B723" t="s">
        <v>14587</v>
      </c>
      <c r="C723" s="114">
        <v>202412</v>
      </c>
      <c r="D723" s="114">
        <v>7.19</v>
      </c>
      <c r="E723" s="114">
        <v>202409</v>
      </c>
      <c r="F723" s="114">
        <v>6.35</v>
      </c>
      <c r="G723" s="114">
        <v>202406</v>
      </c>
      <c r="H723" s="114">
        <v>7.21</v>
      </c>
      <c r="I723" s="114">
        <v>202403</v>
      </c>
      <c r="J723" s="114">
        <v>10.17</v>
      </c>
      <c r="K723" t="s">
        <v>14588</v>
      </c>
      <c r="L723">
        <v>522183</v>
      </c>
      <c r="M723"/>
      <c r="N723" t="s">
        <v>14589</v>
      </c>
      <c r="O723" t="s">
        <v>4114</v>
      </c>
      <c r="P723"/>
      <c r="Q723">
        <f t="shared" si="11"/>
        <v>30.92</v>
      </c>
    </row>
    <row r="724" spans="1:17" ht="15">
      <c r="A724" s="114">
        <v>3304</v>
      </c>
      <c r="B724" t="s">
        <v>14590</v>
      </c>
      <c r="C724" s="114">
        <v>202403</v>
      </c>
      <c r="D724" s="114">
        <v>-7.38</v>
      </c>
      <c r="E724" s="114">
        <v>202312</v>
      </c>
      <c r="F724" s="114">
        <v>-0.01</v>
      </c>
      <c r="G724" s="114">
        <v>202309</v>
      </c>
      <c r="H724" s="114">
        <v>-0.01</v>
      </c>
      <c r="I724" s="114">
        <v>202306</v>
      </c>
      <c r="J724" s="114">
        <v>-0.01</v>
      </c>
      <c r="K724" t="s">
        <v>14591</v>
      </c>
      <c r="L724">
        <v>526235</v>
      </c>
      <c r="M724" t="s">
        <v>4459</v>
      </c>
      <c r="N724" t="s">
        <v>14592</v>
      </c>
      <c r="O724" t="s">
        <v>4458</v>
      </c>
      <c r="P724"/>
      <c r="Q724">
        <f t="shared" si="11"/>
        <v>-7.4099999999999993</v>
      </c>
    </row>
    <row r="725" spans="1:17" ht="15">
      <c r="A725" s="114">
        <v>3310</v>
      </c>
      <c r="B725" t="s">
        <v>14593</v>
      </c>
      <c r="C725" s="114">
        <v>202109</v>
      </c>
      <c r="D725" s="114">
        <v>0.13</v>
      </c>
      <c r="E725" s="114">
        <v>202106</v>
      </c>
      <c r="F725" s="114">
        <v>0.16</v>
      </c>
      <c r="G725" s="114">
        <v>202103</v>
      </c>
      <c r="H725" s="114">
        <v>7.17</v>
      </c>
      <c r="I725" s="114">
        <v>202012</v>
      </c>
      <c r="J725" s="114">
        <v>3.49</v>
      </c>
      <c r="K725" t="s">
        <v>14594</v>
      </c>
      <c r="L725">
        <v>513472</v>
      </c>
      <c r="M725" t="s">
        <v>4389</v>
      </c>
      <c r="N725" t="s">
        <v>14595</v>
      </c>
      <c r="O725" t="s">
        <v>4388</v>
      </c>
      <c r="P725"/>
      <c r="Q725">
        <f t="shared" si="11"/>
        <v>10.95</v>
      </c>
    </row>
    <row r="726" spans="1:17" ht="15">
      <c r="A726" s="114">
        <v>3313</v>
      </c>
      <c r="B726" t="s">
        <v>14596</v>
      </c>
      <c r="C726" s="114">
        <v>201512</v>
      </c>
      <c r="D726" s="114">
        <v>-21.92</v>
      </c>
      <c r="E726" s="114">
        <v>201509</v>
      </c>
      <c r="F726" s="114">
        <v>-41.39</v>
      </c>
      <c r="G726" s="114">
        <v>201506</v>
      </c>
      <c r="H726" s="114">
        <v>-31.27</v>
      </c>
      <c r="I726" s="114">
        <v>201503</v>
      </c>
      <c r="J726" s="114">
        <v>-70.39</v>
      </c>
      <c r="K726" t="s">
        <v>14597</v>
      </c>
      <c r="L726">
        <v>522175</v>
      </c>
      <c r="M726" t="s">
        <v>14598</v>
      </c>
      <c r="N726" t="s">
        <v>14599</v>
      </c>
      <c r="O726" t="s">
        <v>14600</v>
      </c>
      <c r="P726"/>
      <c r="Q726">
        <f t="shared" si="11"/>
        <v>-164.97</v>
      </c>
    </row>
    <row r="727" spans="1:17" ht="15">
      <c r="A727" s="114">
        <v>3315</v>
      </c>
      <c r="B727" t="s">
        <v>14601</v>
      </c>
      <c r="C727" s="114">
        <v>202412</v>
      </c>
      <c r="D727" s="114">
        <v>1.71</v>
      </c>
      <c r="E727" s="114">
        <v>202409</v>
      </c>
      <c r="F727" s="114">
        <v>1.57</v>
      </c>
      <c r="G727" s="114">
        <v>202406</v>
      </c>
      <c r="H727" s="114">
        <v>1.36</v>
      </c>
      <c r="I727" s="114">
        <v>202403</v>
      </c>
      <c r="J727" s="114">
        <v>1.26</v>
      </c>
      <c r="K727" t="s">
        <v>14602</v>
      </c>
      <c r="L727">
        <v>526247</v>
      </c>
      <c r="M727" t="s">
        <v>2313</v>
      </c>
      <c r="N727" t="s">
        <v>14603</v>
      </c>
      <c r="O727" t="s">
        <v>9493</v>
      </c>
      <c r="P727"/>
      <c r="Q727">
        <f t="shared" si="11"/>
        <v>5.9</v>
      </c>
    </row>
    <row r="728" spans="1:17" ht="15">
      <c r="A728" s="114">
        <v>3319</v>
      </c>
      <c r="B728" t="s">
        <v>14604</v>
      </c>
      <c r="C728" s="114">
        <v>202412</v>
      </c>
      <c r="D728" s="114">
        <v>5.17</v>
      </c>
      <c r="E728" s="114">
        <v>202409</v>
      </c>
      <c r="F728" s="114">
        <v>8.43</v>
      </c>
      <c r="G728" s="114">
        <v>202406</v>
      </c>
      <c r="H728" s="114">
        <v>7.29</v>
      </c>
      <c r="I728" s="114">
        <v>202403</v>
      </c>
      <c r="J728" s="114">
        <v>7.79</v>
      </c>
      <c r="K728" t="s">
        <v>14605</v>
      </c>
      <c r="L728">
        <v>522295</v>
      </c>
      <c r="M728" t="s">
        <v>616</v>
      </c>
      <c r="N728" t="s">
        <v>14606</v>
      </c>
      <c r="O728" t="s">
        <v>617</v>
      </c>
      <c r="P728"/>
      <c r="Q728">
        <f t="shared" si="11"/>
        <v>28.68</v>
      </c>
    </row>
    <row r="729" spans="1:17" ht="15">
      <c r="A729" s="114">
        <v>3321</v>
      </c>
      <c r="B729" t="s">
        <v>14607</v>
      </c>
      <c r="C729" s="114">
        <v>202412</v>
      </c>
      <c r="D729" s="114">
        <v>1.67</v>
      </c>
      <c r="E729" s="114">
        <v>202409</v>
      </c>
      <c r="F729" s="114">
        <v>1.06</v>
      </c>
      <c r="G729" s="114">
        <v>202406</v>
      </c>
      <c r="H729" s="114">
        <v>10.96</v>
      </c>
      <c r="I729" s="114">
        <v>202403</v>
      </c>
      <c r="J729" s="114">
        <v>12.45</v>
      </c>
      <c r="K729" t="s">
        <v>14608</v>
      </c>
      <c r="L729">
        <v>507690</v>
      </c>
      <c r="M729"/>
      <c r="N729" t="s">
        <v>14609</v>
      </c>
      <c r="O729" t="s">
        <v>4352</v>
      </c>
      <c r="P729"/>
      <c r="Q729">
        <f t="shared" si="11"/>
        <v>26.14</v>
      </c>
    </row>
    <row r="730" spans="1:17" ht="15">
      <c r="A730" s="114">
        <v>3341</v>
      </c>
      <c r="B730" t="s">
        <v>14610</v>
      </c>
      <c r="C730" s="114">
        <v>202412</v>
      </c>
      <c r="D730" s="114">
        <v>0.05</v>
      </c>
      <c r="E730" s="114">
        <v>202409</v>
      </c>
      <c r="F730" s="114">
        <v>1.34</v>
      </c>
      <c r="G730" s="114">
        <v>202406</v>
      </c>
      <c r="H730" s="114">
        <v>0.13</v>
      </c>
      <c r="I730" s="114">
        <v>202403</v>
      </c>
      <c r="J730" s="114">
        <v>0.9</v>
      </c>
      <c r="K730" t="s">
        <v>14611</v>
      </c>
      <c r="L730">
        <v>514316</v>
      </c>
      <c r="M730"/>
      <c r="N730" t="s">
        <v>14612</v>
      </c>
      <c r="O730" t="s">
        <v>3646</v>
      </c>
      <c r="P730"/>
      <c r="Q730">
        <f t="shared" si="11"/>
        <v>2.42</v>
      </c>
    </row>
    <row r="731" spans="1:17" ht="15">
      <c r="A731" s="114">
        <v>3348</v>
      </c>
      <c r="B731" t="s">
        <v>14613</v>
      </c>
      <c r="C731" s="114">
        <v>202412</v>
      </c>
      <c r="D731" s="114">
        <v>1.2</v>
      </c>
      <c r="E731" s="114">
        <v>202409</v>
      </c>
      <c r="F731" s="114">
        <v>2.48</v>
      </c>
      <c r="G731" s="114">
        <v>202406</v>
      </c>
      <c r="H731" s="114">
        <v>2.58</v>
      </c>
      <c r="I731" s="114">
        <v>202403</v>
      </c>
      <c r="J731" s="114">
        <v>-1.81</v>
      </c>
      <c r="K731" t="s">
        <v>14614</v>
      </c>
      <c r="L731">
        <v>500402</v>
      </c>
      <c r="M731" t="s">
        <v>2784</v>
      </c>
      <c r="N731" t="s">
        <v>14615</v>
      </c>
      <c r="O731" t="s">
        <v>2785</v>
      </c>
      <c r="P731"/>
      <c r="Q731">
        <f t="shared" si="11"/>
        <v>4.4499999999999993</v>
      </c>
    </row>
    <row r="732" spans="1:17" ht="15">
      <c r="A732" s="114">
        <v>3361</v>
      </c>
      <c r="B732" t="s">
        <v>14616</v>
      </c>
      <c r="C732" s="114">
        <v>202503</v>
      </c>
      <c r="D732" s="114">
        <v>23.51</v>
      </c>
      <c r="E732" s="114">
        <v>202412</v>
      </c>
      <c r="F732" s="114">
        <v>22.58</v>
      </c>
      <c r="G732" s="114">
        <v>202409</v>
      </c>
      <c r="H732" s="114">
        <v>22.38</v>
      </c>
      <c r="I732" s="114">
        <v>202406</v>
      </c>
      <c r="J732" s="114">
        <v>21.4</v>
      </c>
      <c r="K732" t="s">
        <v>14617</v>
      </c>
      <c r="L732">
        <v>526299</v>
      </c>
      <c r="M732" t="s">
        <v>1946</v>
      </c>
      <c r="N732" t="s">
        <v>14618</v>
      </c>
      <c r="O732" t="s">
        <v>1947</v>
      </c>
      <c r="P732"/>
      <c r="Q732">
        <f t="shared" si="11"/>
        <v>89.87</v>
      </c>
    </row>
    <row r="733" spans="1:17" ht="15">
      <c r="A733" s="114">
        <v>3364</v>
      </c>
      <c r="B733" t="s">
        <v>14619</v>
      </c>
      <c r="C733" s="114">
        <v>202412</v>
      </c>
      <c r="D733" s="114">
        <v>-7</v>
      </c>
      <c r="E733" s="114">
        <v>202409</v>
      </c>
      <c r="F733" s="114">
        <v>-9.6199999999999992</v>
      </c>
      <c r="G733" s="114">
        <v>202406</v>
      </c>
      <c r="H733" s="114">
        <v>-6.47</v>
      </c>
      <c r="I733" s="114">
        <v>202403</v>
      </c>
      <c r="J733" s="114">
        <v>-1.5</v>
      </c>
      <c r="K733" t="s">
        <v>14620</v>
      </c>
      <c r="L733">
        <v>518091</v>
      </c>
      <c r="M733" t="s">
        <v>181</v>
      </c>
      <c r="N733" t="s">
        <v>14621</v>
      </c>
      <c r="O733" t="s">
        <v>182</v>
      </c>
      <c r="P733"/>
      <c r="Q733">
        <f t="shared" si="11"/>
        <v>-24.589999999999996</v>
      </c>
    </row>
    <row r="734" spans="1:17" ht="15">
      <c r="A734" s="114">
        <v>3367</v>
      </c>
      <c r="B734" t="s">
        <v>14622</v>
      </c>
      <c r="C734" s="114">
        <v>202412</v>
      </c>
      <c r="D734" s="114">
        <v>0.16</v>
      </c>
      <c r="E734" s="114">
        <v>202409</v>
      </c>
      <c r="F734" s="114">
        <v>-5.41</v>
      </c>
      <c r="G734" s="114">
        <v>202406</v>
      </c>
      <c r="H734" s="114">
        <v>2.0099999999999998</v>
      </c>
      <c r="I734" s="114">
        <v>202403</v>
      </c>
      <c r="J734" s="114">
        <v>1.71</v>
      </c>
      <c r="K734" t="s">
        <v>14623</v>
      </c>
      <c r="L734">
        <v>500285</v>
      </c>
      <c r="M734" t="s">
        <v>3476</v>
      </c>
      <c r="N734" t="s">
        <v>14624</v>
      </c>
      <c r="O734" t="s">
        <v>3475</v>
      </c>
      <c r="P734"/>
      <c r="Q734">
        <f t="shared" si="11"/>
        <v>-1.5300000000000002</v>
      </c>
    </row>
    <row r="735" spans="1:17" ht="15">
      <c r="A735" s="114">
        <v>3374</v>
      </c>
      <c r="B735" t="s">
        <v>14625</v>
      </c>
      <c r="C735" s="114">
        <v>202412</v>
      </c>
      <c r="D735" s="114">
        <v>3.27</v>
      </c>
      <c r="E735" s="114">
        <v>202409</v>
      </c>
      <c r="F735" s="114">
        <v>4.8099999999999996</v>
      </c>
      <c r="G735" s="114">
        <v>202406</v>
      </c>
      <c r="H735" s="114">
        <v>4.87</v>
      </c>
      <c r="I735" s="114">
        <v>202403</v>
      </c>
      <c r="J735" s="114">
        <v>6.69</v>
      </c>
      <c r="K735" t="s">
        <v>9830</v>
      </c>
      <c r="L735">
        <v>521097</v>
      </c>
      <c r="M735" t="s">
        <v>4014</v>
      </c>
      <c r="N735" t="s">
        <v>14626</v>
      </c>
      <c r="O735" t="s">
        <v>4013</v>
      </c>
      <c r="P735"/>
      <c r="Q735">
        <f t="shared" si="11"/>
        <v>19.64</v>
      </c>
    </row>
    <row r="736" spans="1:17" ht="15">
      <c r="A736" s="114">
        <v>3375</v>
      </c>
      <c r="B736" t="s">
        <v>14627</v>
      </c>
      <c r="C736" s="114">
        <v>202412</v>
      </c>
      <c r="D736" s="114">
        <v>0.56000000000000005</v>
      </c>
      <c r="E736" s="114">
        <v>202409</v>
      </c>
      <c r="F736" s="114">
        <v>0.26</v>
      </c>
      <c r="G736" s="114">
        <v>202406</v>
      </c>
      <c r="H736" s="114">
        <v>0.2</v>
      </c>
      <c r="I736" s="114">
        <v>202403</v>
      </c>
      <c r="J736" s="114">
        <v>0.61</v>
      </c>
      <c r="K736" t="s">
        <v>14628</v>
      </c>
      <c r="L736">
        <v>517360</v>
      </c>
      <c r="M736"/>
      <c r="N736" t="s">
        <v>14629</v>
      </c>
      <c r="O736" t="s">
        <v>4495</v>
      </c>
      <c r="P736"/>
      <c r="Q736">
        <f t="shared" si="11"/>
        <v>1.63</v>
      </c>
    </row>
    <row r="737" spans="1:17" ht="15">
      <c r="A737" s="114">
        <v>3376</v>
      </c>
      <c r="B737" t="s">
        <v>14630</v>
      </c>
      <c r="C737" s="114">
        <v>202412</v>
      </c>
      <c r="D737" s="114">
        <v>0.53</v>
      </c>
      <c r="E737" s="114">
        <v>202409</v>
      </c>
      <c r="F737" s="114">
        <v>-0.61</v>
      </c>
      <c r="G737" s="114">
        <v>202406</v>
      </c>
      <c r="H737" s="114">
        <v>-0.86</v>
      </c>
      <c r="I737" s="114">
        <v>202403</v>
      </c>
      <c r="J737" s="114">
        <v>-0.1</v>
      </c>
      <c r="K737" t="s">
        <v>14631</v>
      </c>
      <c r="L737">
        <v>514332</v>
      </c>
      <c r="M737"/>
      <c r="N737" t="s">
        <v>14632</v>
      </c>
      <c r="O737" t="s">
        <v>4718</v>
      </c>
      <c r="P737"/>
      <c r="Q737">
        <f t="shared" si="11"/>
        <v>-1.04</v>
      </c>
    </row>
    <row r="738" spans="1:17" ht="15">
      <c r="A738" s="114">
        <v>3388</v>
      </c>
      <c r="B738" t="s">
        <v>14633</v>
      </c>
      <c r="C738" s="114">
        <v>202412</v>
      </c>
      <c r="D738" s="114">
        <v>2.79</v>
      </c>
      <c r="E738" s="114">
        <v>202409</v>
      </c>
      <c r="F738" s="114">
        <v>3.02</v>
      </c>
      <c r="G738" s="114">
        <v>202406</v>
      </c>
      <c r="H738" s="114">
        <v>2.08</v>
      </c>
      <c r="I738" s="114">
        <v>202403</v>
      </c>
      <c r="J738" s="114">
        <v>1.53</v>
      </c>
      <c r="K738" t="s">
        <v>9716</v>
      </c>
      <c r="L738">
        <v>507205</v>
      </c>
      <c r="M738" t="s">
        <v>2991</v>
      </c>
      <c r="N738" t="s">
        <v>14634</v>
      </c>
      <c r="O738" t="s">
        <v>2992</v>
      </c>
      <c r="P738"/>
      <c r="Q738">
        <f t="shared" si="11"/>
        <v>9.42</v>
      </c>
    </row>
    <row r="739" spans="1:17" ht="15">
      <c r="A739" s="114">
        <v>3392</v>
      </c>
      <c r="B739" t="s">
        <v>14635</v>
      </c>
      <c r="C739" s="114">
        <v>202503</v>
      </c>
      <c r="D739" s="114">
        <v>1.81</v>
      </c>
      <c r="E739" s="114">
        <v>202412</v>
      </c>
      <c r="F739" s="114">
        <v>2.95</v>
      </c>
      <c r="G739" s="114">
        <v>202409</v>
      </c>
      <c r="H739" s="114">
        <v>2.4</v>
      </c>
      <c r="I739" s="114">
        <v>202406</v>
      </c>
      <c r="J739" s="114">
        <v>2.82</v>
      </c>
      <c r="K739" t="s">
        <v>14636</v>
      </c>
      <c r="L739">
        <v>500096</v>
      </c>
      <c r="M739" t="s">
        <v>655</v>
      </c>
      <c r="N739" t="s">
        <v>14637</v>
      </c>
      <c r="O739" t="s">
        <v>656</v>
      </c>
      <c r="P739"/>
      <c r="Q739">
        <f t="shared" si="11"/>
        <v>9.98</v>
      </c>
    </row>
    <row r="740" spans="1:17" ht="15">
      <c r="A740" s="114">
        <v>3413</v>
      </c>
      <c r="B740" t="s">
        <v>14638</v>
      </c>
      <c r="C740" s="114">
        <v>202412</v>
      </c>
      <c r="D740" s="114">
        <v>-0.32</v>
      </c>
      <c r="E740" s="114">
        <v>202409</v>
      </c>
      <c r="F740" s="114">
        <v>-4.47</v>
      </c>
      <c r="G740" s="114">
        <v>202406</v>
      </c>
      <c r="H740" s="114">
        <v>-3.77</v>
      </c>
      <c r="I740" s="114">
        <v>202403</v>
      </c>
      <c r="J740" s="114">
        <v>7.22</v>
      </c>
      <c r="K740" t="s">
        <v>14639</v>
      </c>
      <c r="L740">
        <v>511411</v>
      </c>
      <c r="M740" t="s">
        <v>14640</v>
      </c>
      <c r="N740" t="s">
        <v>14641</v>
      </c>
      <c r="O740" t="s">
        <v>4200</v>
      </c>
      <c r="P740"/>
      <c r="Q740">
        <f t="shared" si="11"/>
        <v>-1.3400000000000007</v>
      </c>
    </row>
    <row r="741" spans="1:17" ht="15">
      <c r="A741" s="114">
        <v>3420</v>
      </c>
      <c r="B741" t="s">
        <v>14642</v>
      </c>
      <c r="C741" s="114">
        <v>202412</v>
      </c>
      <c r="D741" s="114">
        <v>5.0999999999999996</v>
      </c>
      <c r="E741" s="114">
        <v>202409</v>
      </c>
      <c r="F741" s="114">
        <v>6.07</v>
      </c>
      <c r="G741" s="114">
        <v>202406</v>
      </c>
      <c r="H741" s="114">
        <v>17.47</v>
      </c>
      <c r="I741" s="114">
        <v>202403</v>
      </c>
      <c r="J741" s="114">
        <v>3.61</v>
      </c>
      <c r="K741" t="s">
        <v>14643</v>
      </c>
      <c r="L741">
        <v>511413</v>
      </c>
      <c r="M741" t="s">
        <v>631</v>
      </c>
      <c r="N741" t="s">
        <v>14644</v>
      </c>
      <c r="O741" t="s">
        <v>632</v>
      </c>
      <c r="P741"/>
      <c r="Q741">
        <f t="shared" si="11"/>
        <v>32.25</v>
      </c>
    </row>
    <row r="742" spans="1:17" ht="15">
      <c r="A742" s="114">
        <v>3422</v>
      </c>
      <c r="B742" t="s">
        <v>14645</v>
      </c>
      <c r="C742" s="114">
        <v>202303</v>
      </c>
      <c r="D742" s="114">
        <v>0.57999999999999996</v>
      </c>
      <c r="E742" s="114">
        <v>202212</v>
      </c>
      <c r="F742" s="114">
        <v>-0.52</v>
      </c>
      <c r="G742" s="114">
        <v>202209</v>
      </c>
      <c r="H742" s="114">
        <v>-0.4</v>
      </c>
      <c r="I742" s="114">
        <v>202206</v>
      </c>
      <c r="J742" s="114">
        <v>0.04</v>
      </c>
      <c r="K742" t="s">
        <v>14646</v>
      </c>
      <c r="L742">
        <v>524440</v>
      </c>
      <c r="M742"/>
      <c r="N742" t="s">
        <v>14647</v>
      </c>
      <c r="O742" t="s">
        <v>4417</v>
      </c>
      <c r="P742"/>
      <c r="Q742">
        <f t="shared" si="11"/>
        <v>-0.3000000000000001</v>
      </c>
    </row>
    <row r="743" spans="1:17" ht="15">
      <c r="A743" s="114">
        <v>3423</v>
      </c>
      <c r="B743" t="s">
        <v>14648</v>
      </c>
      <c r="C743" s="114">
        <v>202412</v>
      </c>
      <c r="D743" s="114">
        <v>0.05</v>
      </c>
      <c r="E743" s="114">
        <v>202409</v>
      </c>
      <c r="F743" s="114">
        <v>0.02</v>
      </c>
      <c r="G743" s="114">
        <v>202406</v>
      </c>
      <c r="H743" s="114">
        <v>0.05</v>
      </c>
      <c r="I743" s="114">
        <v>202403</v>
      </c>
      <c r="J743" s="114">
        <v>0</v>
      </c>
      <c r="K743" t="s">
        <v>9840</v>
      </c>
      <c r="L743">
        <v>526241</v>
      </c>
      <c r="M743"/>
      <c r="N743" t="s">
        <v>14649</v>
      </c>
      <c r="O743" t="s">
        <v>4201</v>
      </c>
      <c r="P743"/>
      <c r="Q743">
        <f t="shared" si="11"/>
        <v>0.12000000000000001</v>
      </c>
    </row>
    <row r="744" spans="1:17" ht="15">
      <c r="A744" s="114">
        <v>3443</v>
      </c>
      <c r="B744" t="s">
        <v>14650</v>
      </c>
      <c r="C744" s="114">
        <v>202412</v>
      </c>
      <c r="D744" s="114">
        <v>0</v>
      </c>
      <c r="E744" s="114">
        <v>202409</v>
      </c>
      <c r="F744" s="114">
        <v>0</v>
      </c>
      <c r="G744" s="114">
        <v>202406</v>
      </c>
      <c r="H744" s="114">
        <v>0.04</v>
      </c>
      <c r="I744" s="114">
        <v>202403</v>
      </c>
      <c r="J744" s="114">
        <v>0.03</v>
      </c>
      <c r="K744" t="s">
        <v>14651</v>
      </c>
      <c r="L744">
        <v>524444</v>
      </c>
      <c r="M744"/>
      <c r="N744" t="s">
        <v>14652</v>
      </c>
      <c r="O744" t="s">
        <v>3998</v>
      </c>
      <c r="P744"/>
      <c r="Q744">
        <f t="shared" si="11"/>
        <v>7.0000000000000007E-2</v>
      </c>
    </row>
    <row r="745" spans="1:17" ht="15">
      <c r="A745" s="114">
        <v>3446</v>
      </c>
      <c r="B745" t="s">
        <v>14653</v>
      </c>
      <c r="C745" s="114">
        <v>202412</v>
      </c>
      <c r="D745" s="114">
        <v>19.29</v>
      </c>
      <c r="E745" s="114">
        <v>202409</v>
      </c>
      <c r="F745" s="114">
        <v>19.010000000000002</v>
      </c>
      <c r="G745" s="114">
        <v>202406</v>
      </c>
      <c r="H745" s="114">
        <v>13.65</v>
      </c>
      <c r="I745" s="114">
        <v>202403</v>
      </c>
      <c r="J745" s="114">
        <v>13.53</v>
      </c>
      <c r="K745" t="s">
        <v>14654</v>
      </c>
      <c r="L745">
        <v>526367</v>
      </c>
      <c r="M745" t="s">
        <v>958</v>
      </c>
      <c r="N745" t="s">
        <v>14655</v>
      </c>
      <c r="O745" t="s">
        <v>959</v>
      </c>
      <c r="P745"/>
      <c r="Q745">
        <f t="shared" si="11"/>
        <v>65.47999999999999</v>
      </c>
    </row>
    <row r="746" spans="1:17" ht="15">
      <c r="A746" s="114">
        <v>3452</v>
      </c>
      <c r="B746" t="s">
        <v>14656</v>
      </c>
      <c r="C746" s="114">
        <v>202412</v>
      </c>
      <c r="D746" s="114">
        <v>1.1000000000000001</v>
      </c>
      <c r="E746" s="114">
        <v>202409</v>
      </c>
      <c r="F746" s="114">
        <v>0.35</v>
      </c>
      <c r="G746" s="114">
        <v>202406</v>
      </c>
      <c r="H746" s="114">
        <v>2.99</v>
      </c>
      <c r="I746" s="114">
        <v>202403</v>
      </c>
      <c r="J746" s="114">
        <v>0.03</v>
      </c>
      <c r="K746" t="s">
        <v>14657</v>
      </c>
      <c r="L746">
        <v>526365</v>
      </c>
      <c r="M746"/>
      <c r="N746" t="s">
        <v>14658</v>
      </c>
      <c r="O746" t="s">
        <v>4212</v>
      </c>
      <c r="P746"/>
      <c r="Q746">
        <f t="shared" si="11"/>
        <v>4.4700000000000006</v>
      </c>
    </row>
    <row r="747" spans="1:17" ht="15">
      <c r="A747" s="114">
        <v>3456</v>
      </c>
      <c r="B747" t="s">
        <v>14659</v>
      </c>
      <c r="C747" s="114">
        <v>202412</v>
      </c>
      <c r="D747" s="114">
        <v>0.21</v>
      </c>
      <c r="E747" s="114">
        <v>202409</v>
      </c>
      <c r="F747" s="114">
        <v>1.02</v>
      </c>
      <c r="G747" s="114">
        <v>202406</v>
      </c>
      <c r="H747" s="114">
        <v>0.51</v>
      </c>
      <c r="I747" s="114">
        <v>202403</v>
      </c>
      <c r="J747" s="114">
        <v>0.49</v>
      </c>
      <c r="K747" t="s">
        <v>14660</v>
      </c>
      <c r="L747">
        <v>513496</v>
      </c>
      <c r="M747"/>
      <c r="N747" t="s">
        <v>20967</v>
      </c>
      <c r="O747" t="s">
        <v>4383</v>
      </c>
      <c r="P747"/>
      <c r="Q747">
        <f t="shared" si="11"/>
        <v>2.23</v>
      </c>
    </row>
    <row r="748" spans="1:17" ht="15">
      <c r="A748" s="114">
        <v>3458</v>
      </c>
      <c r="B748" t="s">
        <v>14661</v>
      </c>
      <c r="C748" s="114">
        <v>202503</v>
      </c>
      <c r="D748" s="114">
        <v>2.17</v>
      </c>
      <c r="E748" s="114">
        <v>202412</v>
      </c>
      <c r="F748" s="114">
        <v>2.23</v>
      </c>
      <c r="G748" s="114">
        <v>202409</v>
      </c>
      <c r="H748" s="114">
        <v>2.93</v>
      </c>
      <c r="I748" s="114">
        <v>202406</v>
      </c>
      <c r="J748" s="114">
        <v>4.58</v>
      </c>
      <c r="K748" t="s">
        <v>14662</v>
      </c>
      <c r="L748">
        <v>522205</v>
      </c>
      <c r="M748" t="s">
        <v>2303</v>
      </c>
      <c r="N748" t="s">
        <v>14663</v>
      </c>
      <c r="O748" t="s">
        <v>2304</v>
      </c>
      <c r="P748"/>
      <c r="Q748">
        <f t="shared" si="11"/>
        <v>11.91</v>
      </c>
    </row>
    <row r="749" spans="1:17" ht="15">
      <c r="A749" s="114">
        <v>3465</v>
      </c>
      <c r="B749" t="s">
        <v>14664</v>
      </c>
      <c r="C749" s="114">
        <v>202503</v>
      </c>
      <c r="D749" s="114">
        <v>11.39</v>
      </c>
      <c r="E749" s="114">
        <v>202412</v>
      </c>
      <c r="F749" s="114">
        <v>-1.37</v>
      </c>
      <c r="G749" s="114">
        <v>202409</v>
      </c>
      <c r="H749" s="114">
        <v>8.11</v>
      </c>
      <c r="I749" s="114">
        <v>202406</v>
      </c>
      <c r="J749" s="114">
        <v>12.76</v>
      </c>
      <c r="K749" t="s">
        <v>14665</v>
      </c>
      <c r="L749">
        <v>517385</v>
      </c>
      <c r="M749" t="s">
        <v>2894</v>
      </c>
      <c r="N749" t="s">
        <v>14666</v>
      </c>
      <c r="O749" t="s">
        <v>2895</v>
      </c>
      <c r="P749"/>
      <c r="Q749">
        <f t="shared" si="11"/>
        <v>30.89</v>
      </c>
    </row>
    <row r="750" spans="1:17" ht="15">
      <c r="A750" s="114">
        <v>3478</v>
      </c>
      <c r="B750" t="s">
        <v>14667</v>
      </c>
      <c r="C750" s="114">
        <v>202412</v>
      </c>
      <c r="D750" s="114">
        <v>0.46</v>
      </c>
      <c r="E750" s="114">
        <v>202409</v>
      </c>
      <c r="F750" s="114">
        <v>0.14000000000000001</v>
      </c>
      <c r="G750" s="114">
        <v>202406</v>
      </c>
      <c r="H750" s="114">
        <v>-1.04</v>
      </c>
      <c r="I750" s="114">
        <v>202403</v>
      </c>
      <c r="J750" s="114">
        <v>-1.52</v>
      </c>
      <c r="K750" t="s">
        <v>14668</v>
      </c>
      <c r="L750">
        <v>521113</v>
      </c>
      <c r="M750" t="s">
        <v>14669</v>
      </c>
      <c r="N750" t="s">
        <v>14670</v>
      </c>
      <c r="O750" t="s">
        <v>4328</v>
      </c>
      <c r="P750"/>
      <c r="Q750">
        <f t="shared" si="11"/>
        <v>-1.96</v>
      </c>
    </row>
    <row r="751" spans="1:17" ht="15">
      <c r="A751" s="114">
        <v>3497</v>
      </c>
      <c r="B751" t="s">
        <v>14671</v>
      </c>
      <c r="C751" s="114">
        <v>202503</v>
      </c>
      <c r="D751" s="114">
        <v>9.61</v>
      </c>
      <c r="E751" s="114">
        <v>202412</v>
      </c>
      <c r="F751" s="114">
        <v>7.64</v>
      </c>
      <c r="G751" s="114">
        <v>202409</v>
      </c>
      <c r="H751" s="114">
        <v>10.199999999999999</v>
      </c>
      <c r="I751" s="114">
        <v>202406</v>
      </c>
      <c r="J751" s="114">
        <v>5.65</v>
      </c>
      <c r="K751" t="s">
        <v>14672</v>
      </c>
      <c r="L751">
        <v>513519</v>
      </c>
      <c r="M751" t="s">
        <v>2257</v>
      </c>
      <c r="N751" t="s">
        <v>14673</v>
      </c>
      <c r="O751" t="s">
        <v>2258</v>
      </c>
      <c r="P751"/>
      <c r="Q751">
        <f t="shared" si="11"/>
        <v>33.1</v>
      </c>
    </row>
    <row r="752" spans="1:17" ht="15">
      <c r="A752" s="114">
        <v>3500</v>
      </c>
      <c r="B752" t="s">
        <v>14674</v>
      </c>
      <c r="C752" s="114">
        <v>202109</v>
      </c>
      <c r="D752" s="114">
        <v>0.61</v>
      </c>
      <c r="E752" s="114">
        <v>202009</v>
      </c>
      <c r="F752" s="114">
        <v>-0.02</v>
      </c>
      <c r="G752" s="114">
        <v>202006</v>
      </c>
      <c r="H752" s="114">
        <v>-0.6</v>
      </c>
      <c r="I752" s="114">
        <v>202003</v>
      </c>
      <c r="J752" s="114">
        <v>0</v>
      </c>
      <c r="K752" t="s">
        <v>9865</v>
      </c>
      <c r="L752">
        <v>524314</v>
      </c>
      <c r="M752"/>
      <c r="N752" t="s">
        <v>14675</v>
      </c>
      <c r="O752" t="s">
        <v>4530</v>
      </c>
      <c r="P752"/>
      <c r="Q752">
        <f t="shared" si="11"/>
        <v>-1.0000000000000009E-2</v>
      </c>
    </row>
    <row r="753" spans="1:17" ht="15">
      <c r="A753" s="114">
        <v>3505</v>
      </c>
      <c r="B753" t="s">
        <v>14676</v>
      </c>
      <c r="C753" s="114">
        <v>202303</v>
      </c>
      <c r="D753" s="114">
        <v>-0.43</v>
      </c>
      <c r="E753" s="114">
        <v>202212</v>
      </c>
      <c r="F753" s="114">
        <v>-1.71</v>
      </c>
      <c r="G753" s="114">
        <v>202209</v>
      </c>
      <c r="H753" s="114">
        <v>-0.59</v>
      </c>
      <c r="I753" s="114">
        <v>202206</v>
      </c>
      <c r="J753" s="114">
        <v>-1.01</v>
      </c>
      <c r="K753" t="s">
        <v>14677</v>
      </c>
      <c r="L753">
        <v>514348</v>
      </c>
      <c r="M753" t="s">
        <v>3251</v>
      </c>
      <c r="N753" t="s">
        <v>14678</v>
      </c>
      <c r="O753" t="s">
        <v>3252</v>
      </c>
      <c r="P753"/>
      <c r="Q753">
        <f t="shared" si="11"/>
        <v>-3.74</v>
      </c>
    </row>
    <row r="754" spans="1:17" ht="15">
      <c r="A754" s="114">
        <v>3507</v>
      </c>
      <c r="B754" t="s">
        <v>14679</v>
      </c>
      <c r="C754" s="114">
        <v>202412</v>
      </c>
      <c r="D754" s="114">
        <v>-0.13</v>
      </c>
      <c r="E754" s="114">
        <v>202409</v>
      </c>
      <c r="F754" s="114">
        <v>-0.17</v>
      </c>
      <c r="G754" s="114">
        <v>202406</v>
      </c>
      <c r="H754" s="114">
        <v>-0.22</v>
      </c>
      <c r="I754" s="114">
        <v>202403</v>
      </c>
      <c r="J754" s="114">
        <v>0.95</v>
      </c>
      <c r="K754" t="s">
        <v>14680</v>
      </c>
      <c r="L754">
        <v>522209</v>
      </c>
      <c r="M754"/>
      <c r="N754" t="s">
        <v>14681</v>
      </c>
      <c r="O754" t="s">
        <v>4723</v>
      </c>
      <c r="P754"/>
      <c r="Q754">
        <f t="shared" si="11"/>
        <v>0.42999999999999994</v>
      </c>
    </row>
    <row r="755" spans="1:17" ht="15">
      <c r="A755" s="114">
        <v>3511</v>
      </c>
      <c r="B755" t="s">
        <v>14682</v>
      </c>
      <c r="C755" s="114">
        <v>202503</v>
      </c>
      <c r="D755" s="114">
        <v>5.61</v>
      </c>
      <c r="E755" s="114">
        <v>202412</v>
      </c>
      <c r="F755" s="114">
        <v>3.3</v>
      </c>
      <c r="G755" s="114">
        <v>202409</v>
      </c>
      <c r="H755" s="114">
        <v>4.72</v>
      </c>
      <c r="I755" s="114">
        <v>202406</v>
      </c>
      <c r="J755" s="114">
        <v>4.24</v>
      </c>
      <c r="K755" t="s">
        <v>14683</v>
      </c>
      <c r="L755">
        <v>500245</v>
      </c>
      <c r="M755" t="s">
        <v>3440</v>
      </c>
      <c r="N755" t="s">
        <v>14684</v>
      </c>
      <c r="O755" t="s">
        <v>3439</v>
      </c>
      <c r="P755"/>
      <c r="Q755">
        <f t="shared" si="11"/>
        <v>17.869999999999997</v>
      </c>
    </row>
    <row r="756" spans="1:17" ht="15">
      <c r="A756" s="114">
        <v>3529</v>
      </c>
      <c r="B756" t="s">
        <v>14685</v>
      </c>
      <c r="C756" s="114">
        <v>202412</v>
      </c>
      <c r="D756" s="114">
        <v>3.83</v>
      </c>
      <c r="E756" s="114">
        <v>202409</v>
      </c>
      <c r="F756" s="114">
        <v>3.75</v>
      </c>
      <c r="G756" s="114">
        <v>202406</v>
      </c>
      <c r="H756" s="114">
        <v>4.04</v>
      </c>
      <c r="I756" s="114">
        <v>202403</v>
      </c>
      <c r="J756" s="114">
        <v>4.54</v>
      </c>
      <c r="K756" t="s">
        <v>14686</v>
      </c>
      <c r="L756">
        <v>513532</v>
      </c>
      <c r="M756"/>
      <c r="N756" t="s">
        <v>14687</v>
      </c>
      <c r="O756" t="s">
        <v>3742</v>
      </c>
      <c r="P756"/>
      <c r="Q756">
        <f t="shared" si="11"/>
        <v>16.16</v>
      </c>
    </row>
    <row r="757" spans="1:17" ht="15">
      <c r="A757" s="114">
        <v>3537</v>
      </c>
      <c r="B757" t="s">
        <v>14688</v>
      </c>
      <c r="C757" s="114">
        <v>202412</v>
      </c>
      <c r="D757" s="114">
        <v>-2.2400000000000002</v>
      </c>
      <c r="E757" s="114">
        <v>202409</v>
      </c>
      <c r="F757" s="114">
        <v>-0.02</v>
      </c>
      <c r="G757" s="114">
        <v>202406</v>
      </c>
      <c r="H757" s="114">
        <v>-0.67</v>
      </c>
      <c r="I757" s="114">
        <v>202403</v>
      </c>
      <c r="J757" s="114">
        <v>0.11</v>
      </c>
      <c r="K757" t="s">
        <v>9822</v>
      </c>
      <c r="L757">
        <v>512559</v>
      </c>
      <c r="M757" t="s">
        <v>1631</v>
      </c>
      <c r="N757" t="s">
        <v>14689</v>
      </c>
      <c r="O757" t="s">
        <v>1632</v>
      </c>
      <c r="P757"/>
      <c r="Q757">
        <f t="shared" si="11"/>
        <v>-2.8200000000000003</v>
      </c>
    </row>
    <row r="758" spans="1:17" ht="15">
      <c r="A758" s="114">
        <v>3544</v>
      </c>
      <c r="B758" t="s">
        <v>14690</v>
      </c>
      <c r="C758" s="114">
        <v>202412</v>
      </c>
      <c r="D758" s="114">
        <v>0.14000000000000001</v>
      </c>
      <c r="E758" s="114">
        <v>202409</v>
      </c>
      <c r="F758" s="114">
        <v>0.16</v>
      </c>
      <c r="G758" s="114">
        <v>202406</v>
      </c>
      <c r="H758" s="114">
        <v>0.11</v>
      </c>
      <c r="I758" s="114">
        <v>202403</v>
      </c>
      <c r="J758" s="114">
        <v>0.1</v>
      </c>
      <c r="K758" t="s">
        <v>14691</v>
      </c>
      <c r="L758">
        <v>524470</v>
      </c>
      <c r="M758" t="s">
        <v>2896</v>
      </c>
      <c r="N758" t="s">
        <v>14692</v>
      </c>
      <c r="O758" t="s">
        <v>2897</v>
      </c>
      <c r="P758"/>
      <c r="Q758">
        <f t="shared" si="11"/>
        <v>0.51</v>
      </c>
    </row>
    <row r="759" spans="1:17" ht="15">
      <c r="A759" s="114">
        <v>3546</v>
      </c>
      <c r="B759" t="s">
        <v>14693</v>
      </c>
      <c r="C759" s="114">
        <v>202503</v>
      </c>
      <c r="D759" s="114">
        <v>0.02</v>
      </c>
      <c r="E759" s="114">
        <v>202412</v>
      </c>
      <c r="F759" s="114">
        <v>0.01</v>
      </c>
      <c r="G759" s="114">
        <v>202409</v>
      </c>
      <c r="H759" s="114">
        <v>0.01</v>
      </c>
      <c r="I759" s="114">
        <v>202406</v>
      </c>
      <c r="J759" s="114">
        <v>0.02</v>
      </c>
      <c r="K759" t="s">
        <v>14694</v>
      </c>
      <c r="L759">
        <v>511431</v>
      </c>
      <c r="M759" t="s">
        <v>3141</v>
      </c>
      <c r="N759" t="s">
        <v>14695</v>
      </c>
      <c r="O759" t="s">
        <v>3142</v>
      </c>
      <c r="P759"/>
      <c r="Q759">
        <f t="shared" si="11"/>
        <v>0.06</v>
      </c>
    </row>
    <row r="760" spans="1:17" ht="15">
      <c r="A760" s="114">
        <v>3559</v>
      </c>
      <c r="B760" t="s">
        <v>14696</v>
      </c>
      <c r="C760" s="114">
        <v>202412</v>
      </c>
      <c r="D760" s="114">
        <v>-12.34</v>
      </c>
      <c r="E760" s="114">
        <v>202409</v>
      </c>
      <c r="F760" s="114">
        <v>2.79</v>
      </c>
      <c r="G760" s="114">
        <v>202406</v>
      </c>
      <c r="H760" s="114">
        <v>5.89</v>
      </c>
      <c r="I760" s="114">
        <v>202403</v>
      </c>
      <c r="J760" s="114">
        <v>6.24</v>
      </c>
      <c r="K760" t="s">
        <v>14697</v>
      </c>
      <c r="L760">
        <v>526397</v>
      </c>
      <c r="M760" t="s">
        <v>150</v>
      </c>
      <c r="N760" t="s">
        <v>14698</v>
      </c>
      <c r="O760" t="s">
        <v>151</v>
      </c>
      <c r="P760"/>
      <c r="Q760">
        <f t="shared" si="11"/>
        <v>2.5799999999999992</v>
      </c>
    </row>
    <row r="761" spans="1:17" ht="15">
      <c r="A761" s="114">
        <v>3562</v>
      </c>
      <c r="B761" t="s">
        <v>14699</v>
      </c>
      <c r="C761" s="114">
        <v>202409</v>
      </c>
      <c r="D761" s="114">
        <v>-0.05</v>
      </c>
      <c r="E761" s="114">
        <v>202406</v>
      </c>
      <c r="F761" s="114">
        <v>0.08</v>
      </c>
      <c r="G761" s="114">
        <v>202403</v>
      </c>
      <c r="H761" s="114">
        <v>-0.27</v>
      </c>
      <c r="I761" s="114">
        <v>202312</v>
      </c>
      <c r="J761" s="114">
        <v>7.0000000000000007E-2</v>
      </c>
      <c r="K761" t="s">
        <v>14700</v>
      </c>
      <c r="L761">
        <v>513536</v>
      </c>
      <c r="M761"/>
      <c r="N761" t="s">
        <v>14701</v>
      </c>
      <c r="O761" t="s">
        <v>3996</v>
      </c>
      <c r="P761"/>
      <c r="Q761">
        <f t="shared" si="11"/>
        <v>-0.17</v>
      </c>
    </row>
    <row r="762" spans="1:17" ht="15">
      <c r="A762" s="114">
        <v>3565</v>
      </c>
      <c r="B762" t="s">
        <v>14702</v>
      </c>
      <c r="C762" s="114">
        <v>201103</v>
      </c>
      <c r="D762" s="114">
        <v>0</v>
      </c>
      <c r="E762" s="114">
        <v>201012</v>
      </c>
      <c r="F762" s="114">
        <v>0</v>
      </c>
      <c r="G762" s="114">
        <v>201009</v>
      </c>
      <c r="H762" s="114">
        <v>4.79</v>
      </c>
      <c r="I762" s="114">
        <v>201006</v>
      </c>
      <c r="J762" s="114">
        <v>0</v>
      </c>
      <c r="K762" t="s">
        <v>14703</v>
      </c>
      <c r="L762">
        <v>515127</v>
      </c>
      <c r="M762"/>
      <c r="N762" t="s">
        <v>14704</v>
      </c>
      <c r="O762" t="s">
        <v>4677</v>
      </c>
      <c r="P762"/>
      <c r="Q762">
        <f t="shared" si="11"/>
        <v>4.79</v>
      </c>
    </row>
    <row r="763" spans="1:17" ht="15">
      <c r="A763" s="114">
        <v>3566</v>
      </c>
      <c r="B763" t="s">
        <v>14705</v>
      </c>
      <c r="C763" s="114">
        <v>200809</v>
      </c>
      <c r="D763" s="114">
        <v>1.83</v>
      </c>
      <c r="E763" s="114">
        <v>200806</v>
      </c>
      <c r="F763" s="114">
        <v>0</v>
      </c>
      <c r="G763" s="114">
        <v>200709</v>
      </c>
      <c r="H763" s="114">
        <v>0</v>
      </c>
      <c r="I763" s="114">
        <v>200706</v>
      </c>
      <c r="J763" s="114">
        <v>0</v>
      </c>
      <c r="K763" t="s">
        <v>14706</v>
      </c>
      <c r="L763">
        <v>517399</v>
      </c>
      <c r="M763" t="s">
        <v>4656</v>
      </c>
      <c r="N763" t="s">
        <v>14707</v>
      </c>
      <c r="O763" t="s">
        <v>4655</v>
      </c>
      <c r="P763"/>
      <c r="Q763">
        <f t="shared" si="11"/>
        <v>1.83</v>
      </c>
    </row>
    <row r="764" spans="1:17" ht="15">
      <c r="A764" s="114">
        <v>3579</v>
      </c>
      <c r="B764" t="s">
        <v>14708</v>
      </c>
      <c r="C764" s="114">
        <v>202412</v>
      </c>
      <c r="D764" s="114">
        <v>-0.02</v>
      </c>
      <c r="E764" s="114">
        <v>202409</v>
      </c>
      <c r="F764" s="114">
        <v>0.05</v>
      </c>
      <c r="G764" s="114">
        <v>202406</v>
      </c>
      <c r="H764" s="114">
        <v>0.45</v>
      </c>
      <c r="I764" s="114">
        <v>202403</v>
      </c>
      <c r="J764" s="114">
        <v>0.39</v>
      </c>
      <c r="K764" t="s">
        <v>14709</v>
      </c>
      <c r="L764">
        <v>526407</v>
      </c>
      <c r="M764"/>
      <c r="N764" t="s">
        <v>20968</v>
      </c>
      <c r="O764" t="s">
        <v>3528</v>
      </c>
      <c r="P764"/>
      <c r="Q764">
        <f t="shared" si="11"/>
        <v>0.87000000000000011</v>
      </c>
    </row>
    <row r="765" spans="1:17" ht="15">
      <c r="A765" s="114">
        <v>3582</v>
      </c>
      <c r="B765" t="s">
        <v>14710</v>
      </c>
      <c r="C765" s="114">
        <v>202412</v>
      </c>
      <c r="D765" s="114">
        <v>0.6</v>
      </c>
      <c r="E765" s="114">
        <v>202409</v>
      </c>
      <c r="F765" s="114">
        <v>-0.28000000000000003</v>
      </c>
      <c r="G765" s="114">
        <v>202406</v>
      </c>
      <c r="H765" s="114">
        <v>-0.15</v>
      </c>
      <c r="I765" s="114">
        <v>202403</v>
      </c>
      <c r="J765" s="114">
        <v>-0.05</v>
      </c>
      <c r="K765" t="s">
        <v>14711</v>
      </c>
      <c r="L765">
        <v>511441</v>
      </c>
      <c r="M765"/>
      <c r="N765" t="s">
        <v>14712</v>
      </c>
      <c r="O765" t="s">
        <v>4729</v>
      </c>
      <c r="P765"/>
      <c r="Q765">
        <f t="shared" si="11"/>
        <v>0.11999999999999995</v>
      </c>
    </row>
    <row r="766" spans="1:17" ht="15">
      <c r="A766" s="114">
        <v>3587</v>
      </c>
      <c r="B766" t="s">
        <v>14713</v>
      </c>
      <c r="C766" s="114">
        <v>202112</v>
      </c>
      <c r="D766" s="114">
        <v>0.03</v>
      </c>
      <c r="E766" s="114">
        <v>202109</v>
      </c>
      <c r="F766" s="114">
        <v>0.1</v>
      </c>
      <c r="G766" s="114">
        <v>202106</v>
      </c>
      <c r="H766" s="114">
        <v>-0.1</v>
      </c>
      <c r="I766" s="114">
        <v>202103</v>
      </c>
      <c r="J766" s="114">
        <v>1.34</v>
      </c>
      <c r="K766" t="s">
        <v>14714</v>
      </c>
      <c r="L766">
        <v>507498</v>
      </c>
      <c r="M766" t="s">
        <v>14715</v>
      </c>
      <c r="N766" t="s">
        <v>14716</v>
      </c>
      <c r="O766" t="s">
        <v>4174</v>
      </c>
      <c r="P766"/>
      <c r="Q766">
        <f t="shared" si="11"/>
        <v>1.37</v>
      </c>
    </row>
    <row r="767" spans="1:17" ht="15">
      <c r="A767" s="114">
        <v>3598</v>
      </c>
      <c r="B767" t="s">
        <v>14717</v>
      </c>
      <c r="C767" s="114">
        <v>200803</v>
      </c>
      <c r="D767" s="114">
        <v>0.12</v>
      </c>
      <c r="E767" s="114">
        <v>200712</v>
      </c>
      <c r="F767" s="114">
        <v>0.25</v>
      </c>
      <c r="G767" s="114">
        <v>200703</v>
      </c>
      <c r="H767" s="114">
        <v>0.03</v>
      </c>
      <c r="I767" s="114">
        <v>200612</v>
      </c>
      <c r="J767" s="114">
        <v>0.76</v>
      </c>
      <c r="K767" t="s">
        <v>14718</v>
      </c>
      <c r="L767">
        <v>532651</v>
      </c>
      <c r="M767" t="s">
        <v>2781</v>
      </c>
      <c r="N767" t="s">
        <v>14719</v>
      </c>
      <c r="O767" t="s">
        <v>2782</v>
      </c>
      <c r="P767"/>
      <c r="Q767">
        <f t="shared" si="11"/>
        <v>1.1600000000000001</v>
      </c>
    </row>
    <row r="768" spans="1:17" ht="15">
      <c r="A768" s="114">
        <v>3605</v>
      </c>
      <c r="B768" t="s">
        <v>14720</v>
      </c>
      <c r="C768" s="114">
        <v>202009</v>
      </c>
      <c r="D768" s="114">
        <v>-0.03</v>
      </c>
      <c r="E768" s="114">
        <v>202003</v>
      </c>
      <c r="F768" s="114">
        <v>-0.05</v>
      </c>
      <c r="G768" s="114">
        <v>201912</v>
      </c>
      <c r="H768" s="114">
        <v>-0.05</v>
      </c>
      <c r="I768" s="114">
        <v>201909</v>
      </c>
      <c r="J768" s="114">
        <v>-0.04</v>
      </c>
      <c r="K768" t="s">
        <v>14721</v>
      </c>
      <c r="L768">
        <v>524488</v>
      </c>
      <c r="M768" t="s">
        <v>14722</v>
      </c>
      <c r="N768" t="s">
        <v>14723</v>
      </c>
      <c r="O768" t="s">
        <v>4276</v>
      </c>
      <c r="P768"/>
      <c r="Q768">
        <f t="shared" si="11"/>
        <v>-0.17</v>
      </c>
    </row>
    <row r="769" spans="1:17" ht="15">
      <c r="A769" s="114">
        <v>3606</v>
      </c>
      <c r="B769" t="s">
        <v>14724</v>
      </c>
      <c r="C769" s="114">
        <v>202412</v>
      </c>
      <c r="D769" s="114">
        <v>-2.2000000000000002</v>
      </c>
      <c r="E769" s="114">
        <v>202409</v>
      </c>
      <c r="F769" s="114">
        <v>-0.72</v>
      </c>
      <c r="G769" s="114">
        <v>202406</v>
      </c>
      <c r="H769" s="114">
        <v>2.79</v>
      </c>
      <c r="I769" s="114">
        <v>202403</v>
      </c>
      <c r="J769" s="114">
        <v>0.73</v>
      </c>
      <c r="K769" t="s">
        <v>14725</v>
      </c>
      <c r="L769">
        <v>526423</v>
      </c>
      <c r="M769" t="s">
        <v>1661</v>
      </c>
      <c r="N769" t="s">
        <v>14726</v>
      </c>
      <c r="O769" t="s">
        <v>1662</v>
      </c>
      <c r="P769"/>
      <c r="Q769">
        <f t="shared" si="11"/>
        <v>0.60000000000000009</v>
      </c>
    </row>
    <row r="770" spans="1:17" ht="15">
      <c r="A770" s="114">
        <v>3609</v>
      </c>
      <c r="B770" t="s">
        <v>14727</v>
      </c>
      <c r="C770" s="114">
        <v>202412</v>
      </c>
      <c r="D770" s="114">
        <v>0.66</v>
      </c>
      <c r="E770" s="114">
        <v>202409</v>
      </c>
      <c r="F770" s="114">
        <v>0.14000000000000001</v>
      </c>
      <c r="G770" s="114">
        <v>202406</v>
      </c>
      <c r="H770" s="114">
        <v>0.53</v>
      </c>
      <c r="I770" s="114">
        <v>202403</v>
      </c>
      <c r="J770" s="114">
        <v>0.87</v>
      </c>
      <c r="K770" t="s">
        <v>14728</v>
      </c>
      <c r="L770">
        <v>513554</v>
      </c>
      <c r="M770" t="s">
        <v>1777</v>
      </c>
      <c r="N770" t="s">
        <v>14729</v>
      </c>
      <c r="O770" t="s">
        <v>1778</v>
      </c>
      <c r="P770"/>
      <c r="Q770">
        <f t="shared" si="11"/>
        <v>2.2000000000000002</v>
      </c>
    </row>
    <row r="771" spans="1:17" ht="15">
      <c r="A771" s="114">
        <v>3613</v>
      </c>
      <c r="B771" t="s">
        <v>14730</v>
      </c>
      <c r="C771" s="114">
        <v>202412</v>
      </c>
      <c r="D771" s="114">
        <v>1.98</v>
      </c>
      <c r="E771" s="114">
        <v>202409</v>
      </c>
      <c r="F771" s="114">
        <v>4.0599999999999996</v>
      </c>
      <c r="G771" s="114">
        <v>202406</v>
      </c>
      <c r="H771" s="114">
        <v>3.37</v>
      </c>
      <c r="I771" s="114">
        <v>202403</v>
      </c>
      <c r="J771" s="114">
        <v>-1.54</v>
      </c>
      <c r="K771" t="s">
        <v>14731</v>
      </c>
      <c r="L771">
        <v>522217</v>
      </c>
      <c r="M771" t="s">
        <v>1117</v>
      </c>
      <c r="N771" t="s">
        <v>14732</v>
      </c>
      <c r="O771" t="s">
        <v>1118</v>
      </c>
      <c r="P771"/>
      <c r="Q771">
        <f t="shared" ref="Q771:Q834" si="12">D771+F771+H771+J771</f>
        <v>7.87</v>
      </c>
    </row>
    <row r="772" spans="1:17" ht="15">
      <c r="A772" s="114">
        <v>3616</v>
      </c>
      <c r="B772" t="s">
        <v>14733</v>
      </c>
      <c r="C772" s="114">
        <v>202412</v>
      </c>
      <c r="D772" s="114">
        <v>14.88</v>
      </c>
      <c r="E772" s="114">
        <v>202409</v>
      </c>
      <c r="F772" s="114">
        <v>13.37</v>
      </c>
      <c r="G772" s="114">
        <v>202406</v>
      </c>
      <c r="H772" s="114">
        <v>13.51</v>
      </c>
      <c r="I772" s="114">
        <v>202403</v>
      </c>
      <c r="J772" s="114">
        <v>13.27</v>
      </c>
      <c r="K772" t="s">
        <v>14734</v>
      </c>
      <c r="L772">
        <v>500420</v>
      </c>
      <c r="M772" t="s">
        <v>3019</v>
      </c>
      <c r="N772" t="s">
        <v>14735</v>
      </c>
      <c r="O772" t="s">
        <v>3020</v>
      </c>
      <c r="P772"/>
      <c r="Q772">
        <f t="shared" si="12"/>
        <v>55.03</v>
      </c>
    </row>
    <row r="773" spans="1:17" ht="15">
      <c r="A773" s="114">
        <v>3617</v>
      </c>
      <c r="B773" t="s">
        <v>14736</v>
      </c>
      <c r="C773" s="114">
        <v>202412</v>
      </c>
      <c r="D773" s="114">
        <v>9.7799999999999994</v>
      </c>
      <c r="E773" s="114">
        <v>202409</v>
      </c>
      <c r="F773" s="114">
        <v>9.0500000000000007</v>
      </c>
      <c r="G773" s="114">
        <v>202406</v>
      </c>
      <c r="H773" s="114">
        <v>7.58</v>
      </c>
      <c r="I773" s="114">
        <v>202403</v>
      </c>
      <c r="J773" s="114">
        <v>2.35</v>
      </c>
      <c r="K773" t="s">
        <v>14737</v>
      </c>
      <c r="L773">
        <v>524494</v>
      </c>
      <c r="M773" t="s">
        <v>1404</v>
      </c>
      <c r="N773" t="s">
        <v>14738</v>
      </c>
      <c r="O773" t="s">
        <v>1405</v>
      </c>
      <c r="P773"/>
      <c r="Q773">
        <f t="shared" si="12"/>
        <v>28.759999999999998</v>
      </c>
    </row>
    <row r="774" spans="1:17" ht="15">
      <c r="A774" s="114">
        <v>3630</v>
      </c>
      <c r="B774" t="s">
        <v>14739</v>
      </c>
      <c r="C774" s="114">
        <v>202412</v>
      </c>
      <c r="D774" s="114">
        <v>3.71</v>
      </c>
      <c r="E774" s="114">
        <v>202409</v>
      </c>
      <c r="F774" s="114">
        <v>5.36</v>
      </c>
      <c r="G774" s="114">
        <v>202406</v>
      </c>
      <c r="H774" s="114">
        <v>0.83</v>
      </c>
      <c r="I774" s="114">
        <v>202403</v>
      </c>
      <c r="J774" s="114">
        <v>2.2400000000000002</v>
      </c>
      <c r="K774" t="s">
        <v>14740</v>
      </c>
      <c r="L774">
        <v>524500</v>
      </c>
      <c r="M774" t="s">
        <v>1608</v>
      </c>
      <c r="N774" t="s">
        <v>14741</v>
      </c>
      <c r="O774" t="s">
        <v>1609</v>
      </c>
      <c r="P774"/>
      <c r="Q774">
        <f t="shared" si="12"/>
        <v>12.14</v>
      </c>
    </row>
    <row r="775" spans="1:17" ht="15">
      <c r="A775" s="114">
        <v>3631</v>
      </c>
      <c r="B775" t="s">
        <v>14742</v>
      </c>
      <c r="C775" s="114">
        <v>202503</v>
      </c>
      <c r="D775" s="114">
        <v>-7.0000000000000007E-2</v>
      </c>
      <c r="E775" s="114">
        <v>202412</v>
      </c>
      <c r="F775" s="114">
        <v>0.02</v>
      </c>
      <c r="G775" s="114">
        <v>202409</v>
      </c>
      <c r="H775" s="114">
        <v>0.01</v>
      </c>
      <c r="I775" s="114">
        <v>202406</v>
      </c>
      <c r="J775" s="114">
        <v>0.03</v>
      </c>
      <c r="K775" t="s">
        <v>14743</v>
      </c>
      <c r="L775">
        <v>526415</v>
      </c>
      <c r="M775"/>
      <c r="N775" t="s">
        <v>14744</v>
      </c>
      <c r="O775" t="s">
        <v>9083</v>
      </c>
      <c r="P775"/>
      <c r="Q775">
        <f t="shared" si="12"/>
        <v>-1.0000000000000002E-2</v>
      </c>
    </row>
    <row r="776" spans="1:17" ht="15">
      <c r="A776" s="114">
        <v>3641</v>
      </c>
      <c r="B776" t="s">
        <v>14745</v>
      </c>
      <c r="C776" s="114">
        <v>202412</v>
      </c>
      <c r="D776" s="114">
        <v>0.05</v>
      </c>
      <c r="E776" s="114">
        <v>202409</v>
      </c>
      <c r="F776" s="114">
        <v>0.13</v>
      </c>
      <c r="G776" s="114">
        <v>202406</v>
      </c>
      <c r="H776" s="114">
        <v>0.1</v>
      </c>
      <c r="I776" s="114">
        <v>202403</v>
      </c>
      <c r="J776" s="114">
        <v>0.57999999999999996</v>
      </c>
      <c r="K776" t="s">
        <v>14746</v>
      </c>
      <c r="L776">
        <v>526445</v>
      </c>
      <c r="M776"/>
      <c r="N776" t="s">
        <v>14747</v>
      </c>
      <c r="O776" t="s">
        <v>3846</v>
      </c>
      <c r="P776"/>
      <c r="Q776">
        <f t="shared" si="12"/>
        <v>0.86</v>
      </c>
    </row>
    <row r="777" spans="1:17" ht="15">
      <c r="A777" s="114">
        <v>3643</v>
      </c>
      <c r="B777" t="s">
        <v>14748</v>
      </c>
      <c r="C777" s="114">
        <v>202412</v>
      </c>
      <c r="D777" s="114">
        <v>2.65</v>
      </c>
      <c r="E777" s="114">
        <v>202409</v>
      </c>
      <c r="F777" s="114">
        <v>2.27</v>
      </c>
      <c r="G777" s="114">
        <v>202406</v>
      </c>
      <c r="H777" s="114">
        <v>1.5</v>
      </c>
      <c r="I777" s="114">
        <v>202403</v>
      </c>
      <c r="J777" s="114">
        <v>-3.68</v>
      </c>
      <c r="K777" t="s">
        <v>14749</v>
      </c>
      <c r="L777">
        <v>514360</v>
      </c>
      <c r="M777"/>
      <c r="N777" t="s">
        <v>14750</v>
      </c>
      <c r="O777" t="s">
        <v>3523</v>
      </c>
      <c r="P777"/>
      <c r="Q777">
        <f t="shared" si="12"/>
        <v>2.7399999999999998</v>
      </c>
    </row>
    <row r="778" spans="1:17" ht="15">
      <c r="A778" s="114">
        <v>3646</v>
      </c>
      <c r="B778" t="s">
        <v>14751</v>
      </c>
      <c r="C778" s="114">
        <v>202412</v>
      </c>
      <c r="D778" s="114">
        <v>1.51</v>
      </c>
      <c r="E778" s="114">
        <v>202409</v>
      </c>
      <c r="F778" s="114">
        <v>2.11</v>
      </c>
      <c r="G778" s="114">
        <v>202406</v>
      </c>
      <c r="H778" s="114">
        <v>0.79</v>
      </c>
      <c r="I778" s="114">
        <v>202403</v>
      </c>
      <c r="J778" s="114">
        <v>2.16</v>
      </c>
      <c r="K778" t="s">
        <v>14752</v>
      </c>
      <c r="L778">
        <v>522215</v>
      </c>
      <c r="M778" t="s">
        <v>1222</v>
      </c>
      <c r="N778" t="s">
        <v>14753</v>
      </c>
      <c r="O778" t="s">
        <v>1223</v>
      </c>
      <c r="P778"/>
      <c r="Q778">
        <f t="shared" si="12"/>
        <v>6.57</v>
      </c>
    </row>
    <row r="779" spans="1:17" ht="15">
      <c r="A779" s="114">
        <v>3648</v>
      </c>
      <c r="B779" t="s">
        <v>14754</v>
      </c>
      <c r="C779" s="114">
        <v>202412</v>
      </c>
      <c r="D779" s="114">
        <v>2.12</v>
      </c>
      <c r="E779" s="114">
        <v>202409</v>
      </c>
      <c r="F779" s="114">
        <v>3.79</v>
      </c>
      <c r="G779" s="114">
        <v>202406</v>
      </c>
      <c r="H779" s="114">
        <v>4.07</v>
      </c>
      <c r="I779" s="114">
        <v>202403</v>
      </c>
      <c r="J779" s="114">
        <v>3.87</v>
      </c>
      <c r="K779" t="s">
        <v>14755</v>
      </c>
      <c r="L779">
        <v>505526</v>
      </c>
      <c r="M779" t="s">
        <v>755</v>
      </c>
      <c r="N779" t="s">
        <v>14756</v>
      </c>
      <c r="O779" t="s">
        <v>756</v>
      </c>
      <c r="P779"/>
      <c r="Q779">
        <f t="shared" si="12"/>
        <v>13.850000000000001</v>
      </c>
    </row>
    <row r="780" spans="1:17" ht="15">
      <c r="A780" s="114">
        <v>3663</v>
      </c>
      <c r="B780" t="s">
        <v>14757</v>
      </c>
      <c r="C780" s="114">
        <v>202312</v>
      </c>
      <c r="D780" s="114">
        <v>0</v>
      </c>
      <c r="E780" s="114">
        <v>202309</v>
      </c>
      <c r="F780" s="114">
        <v>0</v>
      </c>
      <c r="G780" s="114">
        <v>202306</v>
      </c>
      <c r="H780" s="114">
        <v>-0.02</v>
      </c>
      <c r="I780" s="114">
        <v>202303</v>
      </c>
      <c r="J780" s="114">
        <v>0.04</v>
      </c>
      <c r="K780" t="s">
        <v>14758</v>
      </c>
      <c r="L780">
        <v>526409</v>
      </c>
      <c r="M780"/>
      <c r="N780" t="s">
        <v>14759</v>
      </c>
      <c r="O780" t="s">
        <v>4050</v>
      </c>
      <c r="P780"/>
      <c r="Q780">
        <f t="shared" si="12"/>
        <v>0.02</v>
      </c>
    </row>
    <row r="781" spans="1:17" ht="15">
      <c r="A781" s="114">
        <v>3664</v>
      </c>
      <c r="B781" t="s">
        <v>14760</v>
      </c>
      <c r="C781" s="114">
        <v>202412</v>
      </c>
      <c r="D781" s="114">
        <v>0.02</v>
      </c>
      <c r="E781" s="114">
        <v>202409</v>
      </c>
      <c r="F781" s="114">
        <v>0.02</v>
      </c>
      <c r="G781" s="114">
        <v>202406</v>
      </c>
      <c r="H781" s="114">
        <v>-0.03</v>
      </c>
      <c r="I781" s="114">
        <v>202403</v>
      </c>
      <c r="J781" s="114">
        <v>0</v>
      </c>
      <c r="K781" t="s">
        <v>14761</v>
      </c>
      <c r="L781">
        <v>526441</v>
      </c>
      <c r="M781"/>
      <c r="N781" t="s">
        <v>14762</v>
      </c>
      <c r="O781" t="s">
        <v>4724</v>
      </c>
      <c r="P781"/>
      <c r="Q781">
        <f t="shared" si="12"/>
        <v>1.0000000000000002E-2</v>
      </c>
    </row>
    <row r="782" spans="1:17" ht="15">
      <c r="A782" s="114">
        <v>3673</v>
      </c>
      <c r="B782" t="s">
        <v>14763</v>
      </c>
      <c r="C782" s="114">
        <v>200603</v>
      </c>
      <c r="D782" s="114">
        <v>0</v>
      </c>
      <c r="E782" s="114">
        <v>200512</v>
      </c>
      <c r="F782" s="114">
        <v>0</v>
      </c>
      <c r="G782" s="114">
        <v>200509</v>
      </c>
      <c r="H782" s="114">
        <v>0</v>
      </c>
      <c r="I782" s="114">
        <v>200506</v>
      </c>
      <c r="J782" s="114">
        <v>0</v>
      </c>
      <c r="K782" t="s">
        <v>14764</v>
      </c>
      <c r="L782">
        <v>517411</v>
      </c>
      <c r="M782" t="s">
        <v>2685</v>
      </c>
      <c r="N782" t="s">
        <v>14765</v>
      </c>
      <c r="O782" t="s">
        <v>2686</v>
      </c>
      <c r="P782"/>
      <c r="Q782">
        <f t="shared" si="12"/>
        <v>0</v>
      </c>
    </row>
    <row r="783" spans="1:17" ht="15">
      <c r="A783" s="114">
        <v>3694</v>
      </c>
      <c r="B783" t="s">
        <v>14766</v>
      </c>
      <c r="C783" s="114">
        <v>202412</v>
      </c>
      <c r="D783" s="114">
        <v>0.03</v>
      </c>
      <c r="E783" s="114">
        <v>202409</v>
      </c>
      <c r="F783" s="114">
        <v>0.01</v>
      </c>
      <c r="G783" s="114">
        <v>202406</v>
      </c>
      <c r="H783" s="114">
        <v>0.01</v>
      </c>
      <c r="I783" s="114">
        <v>202403</v>
      </c>
      <c r="J783" s="114">
        <v>-0.03</v>
      </c>
      <c r="K783" t="s">
        <v>14767</v>
      </c>
      <c r="L783">
        <v>517415</v>
      </c>
      <c r="M783"/>
      <c r="N783" t="s">
        <v>14768</v>
      </c>
      <c r="O783" t="s">
        <v>4318</v>
      </c>
      <c r="P783"/>
      <c r="Q783">
        <f t="shared" si="12"/>
        <v>2.0000000000000004E-2</v>
      </c>
    </row>
    <row r="784" spans="1:17" ht="15">
      <c r="A784" s="114">
        <v>3701</v>
      </c>
      <c r="B784" t="s">
        <v>14769</v>
      </c>
      <c r="C784" s="114">
        <v>201803</v>
      </c>
      <c r="D784" s="114">
        <v>0</v>
      </c>
      <c r="E784" s="114">
        <v>201712</v>
      </c>
      <c r="F784" s="114">
        <v>0</v>
      </c>
      <c r="G784" s="114">
        <v>201703</v>
      </c>
      <c r="H784" s="114">
        <v>0</v>
      </c>
      <c r="I784" s="114">
        <v>201612</v>
      </c>
      <c r="J784" s="114">
        <v>0</v>
      </c>
      <c r="K784" t="s">
        <v>9844</v>
      </c>
      <c r="L784">
        <v>511447</v>
      </c>
      <c r="M784"/>
      <c r="N784" t="s">
        <v>14770</v>
      </c>
      <c r="O784" t="s">
        <v>4280</v>
      </c>
      <c r="P784"/>
      <c r="Q784">
        <f t="shared" si="12"/>
        <v>0</v>
      </c>
    </row>
    <row r="785" spans="1:17" ht="15">
      <c r="A785" s="114">
        <v>3703</v>
      </c>
      <c r="B785" t="s">
        <v>14771</v>
      </c>
      <c r="C785" s="114">
        <v>202412</v>
      </c>
      <c r="D785" s="114">
        <v>1.77</v>
      </c>
      <c r="E785" s="114">
        <v>202409</v>
      </c>
      <c r="F785" s="114">
        <v>3.2</v>
      </c>
      <c r="G785" s="114">
        <v>202406</v>
      </c>
      <c r="H785" s="114">
        <v>5.78</v>
      </c>
      <c r="I785" s="114">
        <v>202403</v>
      </c>
      <c r="J785" s="114">
        <v>6.61</v>
      </c>
      <c r="K785" t="s">
        <v>14772</v>
      </c>
      <c r="L785">
        <v>500159</v>
      </c>
      <c r="M785" t="s">
        <v>14773</v>
      </c>
      <c r="N785" t="s">
        <v>14774</v>
      </c>
      <c r="O785" t="s">
        <v>3995</v>
      </c>
      <c r="P785"/>
      <c r="Q785">
        <f t="shared" si="12"/>
        <v>17.36</v>
      </c>
    </row>
    <row r="786" spans="1:17" ht="15">
      <c r="A786" s="114">
        <v>3704</v>
      </c>
      <c r="B786" t="s">
        <v>14775</v>
      </c>
      <c r="C786" s="114">
        <v>202412</v>
      </c>
      <c r="D786" s="114">
        <v>0.22</v>
      </c>
      <c r="E786" s="114">
        <v>202409</v>
      </c>
      <c r="F786" s="114">
        <v>0.35</v>
      </c>
      <c r="G786" s="114">
        <v>202406</v>
      </c>
      <c r="H786" s="114">
        <v>0.37</v>
      </c>
      <c r="I786" s="114">
        <v>202403</v>
      </c>
      <c r="J786" s="114">
        <v>-1.1299999999999999</v>
      </c>
      <c r="K786" t="s">
        <v>14776</v>
      </c>
      <c r="L786">
        <v>519383</v>
      </c>
      <c r="M786" t="s">
        <v>173</v>
      </c>
      <c r="N786" t="s">
        <v>14777</v>
      </c>
      <c r="O786" t="s">
        <v>174</v>
      </c>
      <c r="P786"/>
      <c r="Q786">
        <f t="shared" si="12"/>
        <v>-0.18999999999999995</v>
      </c>
    </row>
    <row r="787" spans="1:17" ht="15">
      <c r="A787" s="114">
        <v>3707</v>
      </c>
      <c r="B787" t="s">
        <v>14778</v>
      </c>
      <c r="C787" s="114">
        <v>202412</v>
      </c>
      <c r="D787" s="114">
        <v>-75.760000000000005</v>
      </c>
      <c r="E787" s="114">
        <v>202409</v>
      </c>
      <c r="F787" s="114">
        <v>18.7</v>
      </c>
      <c r="G787" s="114">
        <v>202406</v>
      </c>
      <c r="H787" s="114">
        <v>33.5</v>
      </c>
      <c r="I787" s="114">
        <v>202403</v>
      </c>
      <c r="J787" s="114">
        <v>30.11</v>
      </c>
      <c r="K787" t="s">
        <v>9783</v>
      </c>
      <c r="L787">
        <v>524480</v>
      </c>
      <c r="M787"/>
      <c r="N787" t="s">
        <v>14779</v>
      </c>
      <c r="O787" t="s">
        <v>3680</v>
      </c>
      <c r="P787"/>
      <c r="Q787">
        <f t="shared" si="12"/>
        <v>6.5499999999999972</v>
      </c>
    </row>
    <row r="788" spans="1:17" ht="15">
      <c r="A788" s="114">
        <v>3709</v>
      </c>
      <c r="B788" t="s">
        <v>22484</v>
      </c>
      <c r="C788" s="114">
        <v>202503</v>
      </c>
      <c r="D788" s="114">
        <v>4.4400000000000004</v>
      </c>
      <c r="E788" s="114">
        <v>202412</v>
      </c>
      <c r="F788" s="114">
        <v>3.85</v>
      </c>
      <c r="G788" s="114">
        <v>202409</v>
      </c>
      <c r="H788" s="114">
        <v>4.4800000000000004</v>
      </c>
      <c r="I788" s="114">
        <v>202406</v>
      </c>
      <c r="J788" s="114">
        <v>4.21</v>
      </c>
      <c r="K788" t="s">
        <v>22485</v>
      </c>
      <c r="L788">
        <v>500469</v>
      </c>
      <c r="M788" t="s">
        <v>900</v>
      </c>
      <c r="N788" t="s">
        <v>22486</v>
      </c>
      <c r="O788" t="s">
        <v>901</v>
      </c>
      <c r="P788"/>
      <c r="Q788">
        <f t="shared" si="12"/>
        <v>16.98</v>
      </c>
    </row>
    <row r="789" spans="1:17" ht="15">
      <c r="A789" s="114">
        <v>3711</v>
      </c>
      <c r="B789" t="s">
        <v>14780</v>
      </c>
      <c r="C789" s="114">
        <v>202503</v>
      </c>
      <c r="D789" s="114">
        <v>0.6</v>
      </c>
      <c r="E789" s="114">
        <v>202412</v>
      </c>
      <c r="F789" s="114">
        <v>0.38</v>
      </c>
      <c r="G789" s="114">
        <v>202409</v>
      </c>
      <c r="H789" s="114">
        <v>0.5</v>
      </c>
      <c r="I789" s="114">
        <v>202406</v>
      </c>
      <c r="J789" s="114">
        <v>0.42</v>
      </c>
      <c r="K789" t="s">
        <v>14781</v>
      </c>
      <c r="L789">
        <v>526301</v>
      </c>
      <c r="M789"/>
      <c r="N789" t="s">
        <v>14782</v>
      </c>
      <c r="O789" t="s">
        <v>4440</v>
      </c>
      <c r="P789"/>
      <c r="Q789">
        <f t="shared" si="12"/>
        <v>1.9</v>
      </c>
    </row>
    <row r="790" spans="1:17" ht="15">
      <c r="A790" s="114">
        <v>3720</v>
      </c>
      <c r="B790" t="s">
        <v>478</v>
      </c>
      <c r="C790" s="114">
        <v>202412</v>
      </c>
      <c r="D790" s="114">
        <v>0.06</v>
      </c>
      <c r="E790" s="114">
        <v>202409</v>
      </c>
      <c r="F790" s="114">
        <v>0.83</v>
      </c>
      <c r="G790" s="114">
        <v>202406</v>
      </c>
      <c r="H790" s="114">
        <v>2.73</v>
      </c>
      <c r="I790" s="114">
        <v>202403</v>
      </c>
      <c r="J790" s="114">
        <v>0.06</v>
      </c>
      <c r="K790" t="s">
        <v>14783</v>
      </c>
      <c r="L790">
        <v>500074</v>
      </c>
      <c r="M790" t="s">
        <v>478</v>
      </c>
      <c r="N790" t="s">
        <v>14784</v>
      </c>
      <c r="O790" t="s">
        <v>479</v>
      </c>
      <c r="P790"/>
      <c r="Q790">
        <f t="shared" si="12"/>
        <v>3.68</v>
      </c>
    </row>
    <row r="791" spans="1:17" ht="15">
      <c r="A791" s="114">
        <v>3722</v>
      </c>
      <c r="B791" t="s">
        <v>14785</v>
      </c>
      <c r="C791" s="114">
        <v>202503</v>
      </c>
      <c r="D791" s="114">
        <v>72.349999999999994</v>
      </c>
      <c r="E791" s="114">
        <v>202412</v>
      </c>
      <c r="F791" s="114">
        <v>68.63</v>
      </c>
      <c r="G791" s="114">
        <v>202409</v>
      </c>
      <c r="H791" s="114">
        <v>64.66</v>
      </c>
      <c r="I791" s="114">
        <v>202406</v>
      </c>
      <c r="J791" s="114">
        <v>63.28</v>
      </c>
      <c r="K791" t="s">
        <v>14786</v>
      </c>
      <c r="L791">
        <v>500034</v>
      </c>
      <c r="M791" t="s">
        <v>345</v>
      </c>
      <c r="N791" t="s">
        <v>14787</v>
      </c>
      <c r="O791" t="s">
        <v>346</v>
      </c>
      <c r="P791"/>
      <c r="Q791">
        <f t="shared" si="12"/>
        <v>268.91999999999996</v>
      </c>
    </row>
    <row r="792" spans="1:17" ht="15">
      <c r="A792" s="114">
        <v>3734</v>
      </c>
      <c r="B792" t="s">
        <v>14788</v>
      </c>
      <c r="C792" s="114">
        <v>202412</v>
      </c>
      <c r="D792" s="114">
        <v>4.4000000000000004</v>
      </c>
      <c r="E792" s="114">
        <v>202409</v>
      </c>
      <c r="F792" s="114">
        <v>2.0699999999999998</v>
      </c>
      <c r="G792" s="114">
        <v>202406</v>
      </c>
      <c r="H792" s="114">
        <v>2.65</v>
      </c>
      <c r="I792" s="114">
        <v>202403</v>
      </c>
      <c r="J792" s="114">
        <v>-3.16</v>
      </c>
      <c r="K792" t="s">
        <v>14789</v>
      </c>
      <c r="L792">
        <v>526433</v>
      </c>
      <c r="M792"/>
      <c r="N792" t="s">
        <v>14790</v>
      </c>
      <c r="O792" t="s">
        <v>3635</v>
      </c>
      <c r="P792"/>
      <c r="Q792">
        <f t="shared" si="12"/>
        <v>5.9600000000000009</v>
      </c>
    </row>
    <row r="793" spans="1:17" ht="15">
      <c r="A793" s="114">
        <v>3736</v>
      </c>
      <c r="B793" t="s">
        <v>14791</v>
      </c>
      <c r="C793" s="114">
        <v>202412</v>
      </c>
      <c r="D793" s="114">
        <v>-2.73</v>
      </c>
      <c r="E793" s="114">
        <v>202409</v>
      </c>
      <c r="F793" s="114">
        <v>-3.34</v>
      </c>
      <c r="G793" s="114">
        <v>202406</v>
      </c>
      <c r="H793" s="114">
        <v>-3.37</v>
      </c>
      <c r="I793" s="114">
        <v>202403</v>
      </c>
      <c r="J793" s="114">
        <v>164.88</v>
      </c>
      <c r="K793" t="s">
        <v>14792</v>
      </c>
      <c r="L793">
        <v>517429</v>
      </c>
      <c r="M793"/>
      <c r="N793" t="s">
        <v>14793</v>
      </c>
      <c r="O793" t="s">
        <v>4095</v>
      </c>
      <c r="P793"/>
      <c r="Q793">
        <f t="shared" si="12"/>
        <v>155.44</v>
      </c>
    </row>
    <row r="794" spans="1:17" ht="15">
      <c r="A794" s="114">
        <v>3750</v>
      </c>
      <c r="B794" t="s">
        <v>14794</v>
      </c>
      <c r="C794" s="114">
        <v>202412</v>
      </c>
      <c r="D794" s="114">
        <v>-23.73</v>
      </c>
      <c r="E794" s="114">
        <v>202409</v>
      </c>
      <c r="F794" s="114">
        <v>-22.25</v>
      </c>
      <c r="G794" s="114">
        <v>202406</v>
      </c>
      <c r="H794" s="114">
        <v>-9.32</v>
      </c>
      <c r="I794" s="114">
        <v>202403</v>
      </c>
      <c r="J794" s="114">
        <v>-13.35</v>
      </c>
      <c r="K794" t="s">
        <v>14795</v>
      </c>
      <c r="L794">
        <v>532389</v>
      </c>
      <c r="M794" t="s">
        <v>4325</v>
      </c>
      <c r="N794" t="s">
        <v>14796</v>
      </c>
      <c r="O794" t="s">
        <v>4324</v>
      </c>
      <c r="P794"/>
      <c r="Q794">
        <f t="shared" si="12"/>
        <v>-68.650000000000006</v>
      </c>
    </row>
    <row r="795" spans="1:17" ht="15">
      <c r="A795" s="114">
        <v>3754</v>
      </c>
      <c r="B795" t="s">
        <v>14797</v>
      </c>
      <c r="C795" s="114">
        <v>202412</v>
      </c>
      <c r="D795" s="114">
        <v>1.1000000000000001</v>
      </c>
      <c r="E795" s="114">
        <v>202409</v>
      </c>
      <c r="F795" s="114">
        <v>1.56</v>
      </c>
      <c r="G795" s="114">
        <v>202406</v>
      </c>
      <c r="H795" s="114">
        <v>0.99</v>
      </c>
      <c r="I795" s="114">
        <v>202403</v>
      </c>
      <c r="J795" s="114">
        <v>0.12</v>
      </c>
      <c r="K795" t="s">
        <v>14798</v>
      </c>
      <c r="L795">
        <v>519397</v>
      </c>
      <c r="M795" t="s">
        <v>14799</v>
      </c>
      <c r="N795" t="s">
        <v>14800</v>
      </c>
      <c r="O795" t="s">
        <v>3965</v>
      </c>
      <c r="P795"/>
      <c r="Q795">
        <f t="shared" si="12"/>
        <v>3.7700000000000005</v>
      </c>
    </row>
    <row r="796" spans="1:17" ht="15">
      <c r="A796" s="114">
        <v>3755</v>
      </c>
      <c r="B796" t="s">
        <v>14801</v>
      </c>
      <c r="C796" s="114">
        <v>202412</v>
      </c>
      <c r="D796" s="114">
        <v>1.72</v>
      </c>
      <c r="E796" s="114">
        <v>202409</v>
      </c>
      <c r="F796" s="114">
        <v>1.61</v>
      </c>
      <c r="G796" s="114">
        <v>202406</v>
      </c>
      <c r="H796" s="114">
        <v>1.36</v>
      </c>
      <c r="I796" s="114">
        <v>202403</v>
      </c>
      <c r="J796" s="114">
        <v>1</v>
      </c>
      <c r="K796" t="s">
        <v>14802</v>
      </c>
      <c r="L796">
        <v>522229</v>
      </c>
      <c r="M796" t="s">
        <v>14803</v>
      </c>
      <c r="N796" t="s">
        <v>14804</v>
      </c>
      <c r="O796" t="s">
        <v>3599</v>
      </c>
      <c r="P796"/>
      <c r="Q796">
        <f t="shared" si="12"/>
        <v>5.69</v>
      </c>
    </row>
    <row r="797" spans="1:17" ht="15">
      <c r="A797" s="114">
        <v>3758</v>
      </c>
      <c r="B797" t="s">
        <v>14805</v>
      </c>
      <c r="C797" s="114">
        <v>202412</v>
      </c>
      <c r="D797" s="114">
        <v>-3.63</v>
      </c>
      <c r="E797" s="114">
        <v>202409</v>
      </c>
      <c r="F797" s="114">
        <v>-0.33</v>
      </c>
      <c r="G797" s="114">
        <v>202406</v>
      </c>
      <c r="H797" s="114">
        <v>-0.41</v>
      </c>
      <c r="I797" s="114">
        <v>202403</v>
      </c>
      <c r="J797" s="114">
        <v>-0.7</v>
      </c>
      <c r="K797" t="s">
        <v>14806</v>
      </c>
      <c r="L797">
        <v>526477</v>
      </c>
      <c r="M797"/>
      <c r="N797" t="s">
        <v>14807</v>
      </c>
      <c r="O797" t="s">
        <v>4542</v>
      </c>
      <c r="P797"/>
      <c r="Q797">
        <f t="shared" si="12"/>
        <v>-5.07</v>
      </c>
    </row>
    <row r="798" spans="1:17" ht="15">
      <c r="A798" s="114">
        <v>3759</v>
      </c>
      <c r="B798" t="s">
        <v>14808</v>
      </c>
      <c r="C798" s="114">
        <v>202403</v>
      </c>
      <c r="D798" s="114">
        <v>8.91</v>
      </c>
      <c r="E798" s="114">
        <v>202312</v>
      </c>
      <c r="F798" s="114">
        <v>6.15</v>
      </c>
      <c r="G798" s="114">
        <v>202309</v>
      </c>
      <c r="H798" s="114">
        <v>6.08</v>
      </c>
      <c r="I798" s="114">
        <v>202306</v>
      </c>
      <c r="J798" s="114">
        <v>5.84</v>
      </c>
      <c r="K798" t="s">
        <v>14809</v>
      </c>
      <c r="L798">
        <v>517417</v>
      </c>
      <c r="M798"/>
      <c r="N798" t="s">
        <v>14810</v>
      </c>
      <c r="O798" t="s">
        <v>3853</v>
      </c>
      <c r="P798"/>
      <c r="Q798">
        <f t="shared" si="12"/>
        <v>26.98</v>
      </c>
    </row>
    <row r="799" spans="1:17" ht="15">
      <c r="A799" s="114">
        <v>3763</v>
      </c>
      <c r="B799" t="s">
        <v>14811</v>
      </c>
      <c r="C799" s="114">
        <v>202412</v>
      </c>
      <c r="D799" s="114">
        <v>0.44</v>
      </c>
      <c r="E799" s="114">
        <v>202409</v>
      </c>
      <c r="F799" s="114">
        <v>0.34</v>
      </c>
      <c r="G799" s="114">
        <v>202406</v>
      </c>
      <c r="H799" s="114">
        <v>0.42</v>
      </c>
      <c r="I799" s="114">
        <v>202403</v>
      </c>
      <c r="J799" s="114">
        <v>0.52</v>
      </c>
      <c r="K799" t="s">
        <v>14812</v>
      </c>
      <c r="L799">
        <v>526481</v>
      </c>
      <c r="M799" t="s">
        <v>4286</v>
      </c>
      <c r="N799" t="s">
        <v>14813</v>
      </c>
      <c r="O799" t="s">
        <v>4285</v>
      </c>
      <c r="P799"/>
      <c r="Q799">
        <f t="shared" si="12"/>
        <v>1.72</v>
      </c>
    </row>
    <row r="800" spans="1:17" ht="15">
      <c r="A800" s="114">
        <v>3764</v>
      </c>
      <c r="B800" t="s">
        <v>14814</v>
      </c>
      <c r="C800" s="114">
        <v>202412</v>
      </c>
      <c r="D800" s="114">
        <v>0.27</v>
      </c>
      <c r="E800" s="114">
        <v>202409</v>
      </c>
      <c r="F800" s="114">
        <v>-0.96</v>
      </c>
      <c r="G800" s="114">
        <v>202406</v>
      </c>
      <c r="H800" s="114">
        <v>-0.55000000000000004</v>
      </c>
      <c r="I800" s="114">
        <v>202403</v>
      </c>
      <c r="J800" s="114">
        <v>1.56</v>
      </c>
      <c r="K800" t="s">
        <v>14815</v>
      </c>
      <c r="L800">
        <v>514378</v>
      </c>
      <c r="M800"/>
      <c r="N800" t="s">
        <v>14816</v>
      </c>
      <c r="O800" t="s">
        <v>4618</v>
      </c>
      <c r="P800"/>
      <c r="Q800">
        <f t="shared" si="12"/>
        <v>0.32000000000000006</v>
      </c>
    </row>
    <row r="801" spans="1:17" ht="15">
      <c r="A801" s="114">
        <v>3776</v>
      </c>
      <c r="B801" t="s">
        <v>14817</v>
      </c>
      <c r="C801" s="114">
        <v>202412</v>
      </c>
      <c r="D801" s="114">
        <v>1.61</v>
      </c>
      <c r="E801" s="114">
        <v>202409</v>
      </c>
      <c r="F801" s="114">
        <v>2.2999999999999998</v>
      </c>
      <c r="G801" s="114">
        <v>202406</v>
      </c>
      <c r="H801" s="114">
        <v>2.0099999999999998</v>
      </c>
      <c r="I801" s="114">
        <v>202403</v>
      </c>
      <c r="J801" s="114">
        <v>1.26</v>
      </c>
      <c r="K801" t="s">
        <v>9845</v>
      </c>
      <c r="L801">
        <v>526479</v>
      </c>
      <c r="M801"/>
      <c r="N801" t="s">
        <v>14818</v>
      </c>
      <c r="O801" t="s">
        <v>4268</v>
      </c>
      <c r="P801"/>
      <c r="Q801">
        <f t="shared" si="12"/>
        <v>7.18</v>
      </c>
    </row>
    <row r="802" spans="1:17" ht="15">
      <c r="A802" s="114">
        <v>3780</v>
      </c>
      <c r="B802" t="s">
        <v>14819</v>
      </c>
      <c r="C802" s="114">
        <v>202412</v>
      </c>
      <c r="D802" s="114">
        <v>4.3099999999999996</v>
      </c>
      <c r="E802" s="114">
        <v>202409</v>
      </c>
      <c r="F802" s="114">
        <v>8.65</v>
      </c>
      <c r="G802" s="114">
        <v>202406</v>
      </c>
      <c r="H802" s="114">
        <v>12.26</v>
      </c>
      <c r="I802" s="114">
        <v>202403</v>
      </c>
      <c r="J802" s="114">
        <v>7.11</v>
      </c>
      <c r="K802" t="s">
        <v>14820</v>
      </c>
      <c r="L802">
        <v>513023</v>
      </c>
      <c r="M802" t="s">
        <v>2005</v>
      </c>
      <c r="N802" t="s">
        <v>14821</v>
      </c>
      <c r="O802" t="s">
        <v>20731</v>
      </c>
      <c r="P802"/>
      <c r="Q802">
        <f t="shared" si="12"/>
        <v>32.33</v>
      </c>
    </row>
    <row r="803" spans="1:17" ht="15">
      <c r="A803" s="114">
        <v>3784</v>
      </c>
      <c r="B803" t="s">
        <v>14822</v>
      </c>
      <c r="C803" s="114">
        <v>202412</v>
      </c>
      <c r="D803" s="114">
        <v>0.03</v>
      </c>
      <c r="E803" s="114">
        <v>202409</v>
      </c>
      <c r="F803" s="114">
        <v>0.1</v>
      </c>
      <c r="G803" s="114">
        <v>202406</v>
      </c>
      <c r="H803" s="114">
        <v>-0.13</v>
      </c>
      <c r="I803" s="114">
        <v>202403</v>
      </c>
      <c r="J803" s="114">
        <v>-2.87</v>
      </c>
      <c r="K803" t="s">
        <v>14823</v>
      </c>
      <c r="L803">
        <v>521151</v>
      </c>
      <c r="M803"/>
      <c r="N803" t="s">
        <v>14824</v>
      </c>
      <c r="O803" t="s">
        <v>4344</v>
      </c>
      <c r="P803"/>
      <c r="Q803">
        <f t="shared" si="12"/>
        <v>-2.87</v>
      </c>
    </row>
    <row r="804" spans="1:17" ht="15">
      <c r="A804" s="114">
        <v>3796</v>
      </c>
      <c r="B804" t="s">
        <v>14825</v>
      </c>
      <c r="C804" s="114">
        <v>202412</v>
      </c>
      <c r="D804" s="114">
        <v>0.28000000000000003</v>
      </c>
      <c r="E804" s="114">
        <v>202409</v>
      </c>
      <c r="F804" s="114">
        <v>0.32</v>
      </c>
      <c r="G804" s="114">
        <v>202406</v>
      </c>
      <c r="H804" s="114">
        <v>0.91</v>
      </c>
      <c r="I804" s="114">
        <v>202403</v>
      </c>
      <c r="J804" s="114">
        <v>-0.32</v>
      </c>
      <c r="K804" t="s">
        <v>14826</v>
      </c>
      <c r="L804">
        <v>519234</v>
      </c>
      <c r="M804"/>
      <c r="N804" t="s">
        <v>14827</v>
      </c>
      <c r="O804" t="s">
        <v>4138</v>
      </c>
      <c r="P804"/>
      <c r="Q804">
        <f t="shared" si="12"/>
        <v>1.1900000000000002</v>
      </c>
    </row>
    <row r="805" spans="1:17" ht="15">
      <c r="A805" s="114">
        <v>3800</v>
      </c>
      <c r="B805" t="s">
        <v>14828</v>
      </c>
      <c r="C805" s="114">
        <v>202412</v>
      </c>
      <c r="D805" s="114">
        <v>79.180000000000007</v>
      </c>
      <c r="E805" s="114">
        <v>202409</v>
      </c>
      <c r="F805" s="114">
        <v>25.6</v>
      </c>
      <c r="G805" s="114">
        <v>202406</v>
      </c>
      <c r="H805" s="114">
        <v>76.28</v>
      </c>
      <c r="I805" s="114">
        <v>202403</v>
      </c>
      <c r="J805" s="114">
        <v>52.66</v>
      </c>
      <c r="K805" t="s">
        <v>14829</v>
      </c>
      <c r="L805">
        <v>524558</v>
      </c>
      <c r="M805" t="s">
        <v>2047</v>
      </c>
      <c r="N805" t="s">
        <v>14830</v>
      </c>
      <c r="O805" t="s">
        <v>2048</v>
      </c>
      <c r="P805"/>
      <c r="Q805">
        <f t="shared" si="12"/>
        <v>233.72</v>
      </c>
    </row>
    <row r="806" spans="1:17" ht="15">
      <c r="A806" s="114">
        <v>3801</v>
      </c>
      <c r="B806" t="s">
        <v>14831</v>
      </c>
      <c r="C806" s="114">
        <v>202412</v>
      </c>
      <c r="D806" s="114">
        <v>-0.11</v>
      </c>
      <c r="E806" s="114">
        <v>202409</v>
      </c>
      <c r="F806" s="114">
        <v>-0.06</v>
      </c>
      <c r="G806" s="114">
        <v>202406</v>
      </c>
      <c r="H806" s="114">
        <v>-0.26</v>
      </c>
      <c r="I806" s="114">
        <v>202403</v>
      </c>
      <c r="J806" s="114">
        <v>-0.15</v>
      </c>
      <c r="K806" t="s">
        <v>9891</v>
      </c>
      <c r="L806">
        <v>526001</v>
      </c>
      <c r="M806"/>
      <c r="N806" t="s">
        <v>14832</v>
      </c>
      <c r="O806" t="s">
        <v>4829</v>
      </c>
      <c r="P806"/>
      <c r="Q806">
        <f t="shared" si="12"/>
        <v>-0.57999999999999996</v>
      </c>
    </row>
    <row r="807" spans="1:17" ht="15">
      <c r="A807" s="114">
        <v>3809</v>
      </c>
      <c r="B807" t="s">
        <v>14833</v>
      </c>
      <c r="C807" s="114">
        <v>202412</v>
      </c>
      <c r="D807" s="114">
        <v>8.52</v>
      </c>
      <c r="E807" s="114">
        <v>202409</v>
      </c>
      <c r="F807" s="114">
        <v>12.37</v>
      </c>
      <c r="G807" s="114">
        <v>202406</v>
      </c>
      <c r="H807" s="114">
        <v>13.36</v>
      </c>
      <c r="I807" s="114">
        <v>202403</v>
      </c>
      <c r="J807" s="114">
        <v>6.72</v>
      </c>
      <c r="K807" t="s">
        <v>14834</v>
      </c>
      <c r="L807">
        <v>516064</v>
      </c>
      <c r="M807" t="s">
        <v>218</v>
      </c>
      <c r="N807" t="s">
        <v>14835</v>
      </c>
      <c r="O807" t="s">
        <v>219</v>
      </c>
      <c r="P807"/>
      <c r="Q807">
        <f t="shared" si="12"/>
        <v>40.97</v>
      </c>
    </row>
    <row r="808" spans="1:17" ht="15">
      <c r="A808" s="114">
        <v>3817</v>
      </c>
      <c r="B808" t="s">
        <v>21392</v>
      </c>
      <c r="C808" s="114">
        <v>202412</v>
      </c>
      <c r="D808" s="114">
        <v>2.33</v>
      </c>
      <c r="E808" s="114">
        <v>202409</v>
      </c>
      <c r="F808" s="114">
        <v>0.85</v>
      </c>
      <c r="G808" s="114">
        <v>202406</v>
      </c>
      <c r="H808" s="114">
        <v>0.02</v>
      </c>
      <c r="I808" s="114">
        <v>202403</v>
      </c>
      <c r="J808" s="114">
        <v>0.04</v>
      </c>
      <c r="K808" t="s">
        <v>21393</v>
      </c>
      <c r="L808">
        <v>511493</v>
      </c>
      <c r="M808"/>
      <c r="N808" t="s">
        <v>21394</v>
      </c>
      <c r="O808" t="s">
        <v>4387</v>
      </c>
      <c r="P808"/>
      <c r="Q808">
        <f t="shared" si="12"/>
        <v>3.24</v>
      </c>
    </row>
    <row r="809" spans="1:17" ht="15">
      <c r="A809" s="114">
        <v>3825</v>
      </c>
      <c r="B809" t="s">
        <v>14836</v>
      </c>
      <c r="C809" s="114">
        <v>202412</v>
      </c>
      <c r="D809" s="114">
        <v>5.5</v>
      </c>
      <c r="E809" s="114">
        <v>202409</v>
      </c>
      <c r="F809" s="114">
        <v>6.61</v>
      </c>
      <c r="G809" s="114">
        <v>202406</v>
      </c>
      <c r="H809" s="114">
        <v>6.24</v>
      </c>
      <c r="I809" s="114">
        <v>202403</v>
      </c>
      <c r="J809" s="114">
        <v>7.62</v>
      </c>
      <c r="K809" t="s">
        <v>14837</v>
      </c>
      <c r="L809">
        <v>522241</v>
      </c>
      <c r="M809" t="s">
        <v>1909</v>
      </c>
      <c r="N809" t="s">
        <v>14838</v>
      </c>
      <c r="O809" t="s">
        <v>1910</v>
      </c>
      <c r="P809"/>
      <c r="Q809">
        <f t="shared" si="12"/>
        <v>25.970000000000002</v>
      </c>
    </row>
    <row r="810" spans="1:17" ht="15">
      <c r="A810" s="114">
        <v>3844</v>
      </c>
      <c r="B810" t="s">
        <v>14839</v>
      </c>
      <c r="C810" s="114">
        <v>202412</v>
      </c>
      <c r="D810" s="114">
        <v>-0.55000000000000004</v>
      </c>
      <c r="E810" s="114">
        <v>202409</v>
      </c>
      <c r="F810" s="114">
        <v>-0.73</v>
      </c>
      <c r="G810" s="114">
        <v>202406</v>
      </c>
      <c r="H810" s="114">
        <v>-0.76</v>
      </c>
      <c r="I810" s="114">
        <v>202403</v>
      </c>
      <c r="J810" s="114">
        <v>-2.82</v>
      </c>
      <c r="K810" t="s">
        <v>14840</v>
      </c>
      <c r="L810">
        <v>524572</v>
      </c>
      <c r="M810"/>
      <c r="N810" t="s">
        <v>14841</v>
      </c>
      <c r="O810" t="s">
        <v>4104</v>
      </c>
      <c r="P810"/>
      <c r="Q810">
        <f t="shared" si="12"/>
        <v>-4.8599999999999994</v>
      </c>
    </row>
    <row r="811" spans="1:17" ht="15">
      <c r="A811" s="114">
        <v>3845</v>
      </c>
      <c r="B811" t="s">
        <v>14842</v>
      </c>
      <c r="C811" s="114">
        <v>202412</v>
      </c>
      <c r="D811" s="114">
        <v>1.4</v>
      </c>
      <c r="E811" s="114">
        <v>202409</v>
      </c>
      <c r="F811" s="114">
        <v>1.71</v>
      </c>
      <c r="G811" s="114">
        <v>202406</v>
      </c>
      <c r="H811" s="114">
        <v>0.13</v>
      </c>
      <c r="I811" s="114">
        <v>202403</v>
      </c>
      <c r="J811" s="114">
        <v>1.79</v>
      </c>
      <c r="K811" t="s">
        <v>14843</v>
      </c>
      <c r="L811">
        <v>526506</v>
      </c>
      <c r="M811"/>
      <c r="N811" t="s">
        <v>14844</v>
      </c>
      <c r="O811" t="s">
        <v>12465</v>
      </c>
      <c r="P811"/>
      <c r="Q811">
        <f t="shared" si="12"/>
        <v>5.0299999999999994</v>
      </c>
    </row>
    <row r="812" spans="1:17" ht="15">
      <c r="A812" s="114">
        <v>3852</v>
      </c>
      <c r="B812" t="s">
        <v>14845</v>
      </c>
      <c r="C812" s="114">
        <v>202412</v>
      </c>
      <c r="D812" s="114">
        <v>9.92</v>
      </c>
      <c r="E812" s="114">
        <v>202409</v>
      </c>
      <c r="F812" s="114">
        <v>8.34</v>
      </c>
      <c r="G812" s="114">
        <v>202406</v>
      </c>
      <c r="H812" s="114">
        <v>9.41</v>
      </c>
      <c r="I812" s="114">
        <v>202403</v>
      </c>
      <c r="J812" s="114">
        <v>7.64</v>
      </c>
      <c r="K812" t="s">
        <v>14846</v>
      </c>
      <c r="L812">
        <v>512573</v>
      </c>
      <c r="M812" t="s">
        <v>304</v>
      </c>
      <c r="N812" t="s">
        <v>14847</v>
      </c>
      <c r="O812" t="s">
        <v>305</v>
      </c>
      <c r="P812"/>
      <c r="Q812">
        <f t="shared" si="12"/>
        <v>35.309999999999995</v>
      </c>
    </row>
    <row r="813" spans="1:17" ht="15">
      <c r="A813" s="114">
        <v>3853</v>
      </c>
      <c r="B813" t="s">
        <v>14848</v>
      </c>
      <c r="C813" s="114">
        <v>202209</v>
      </c>
      <c r="D813" s="114">
        <v>1.24</v>
      </c>
      <c r="E813" s="114">
        <v>202206</v>
      </c>
      <c r="F813" s="114">
        <v>1.2</v>
      </c>
      <c r="G813" s="114">
        <v>202203</v>
      </c>
      <c r="H813" s="114">
        <v>1</v>
      </c>
      <c r="I813" s="114">
        <v>202112</v>
      </c>
      <c r="J813" s="114">
        <v>0.59</v>
      </c>
      <c r="K813" t="s">
        <v>14849</v>
      </c>
      <c r="L813">
        <v>511505</v>
      </c>
      <c r="M813" t="s">
        <v>514</v>
      </c>
      <c r="N813" t="s">
        <v>14850</v>
      </c>
      <c r="O813" t="s">
        <v>515</v>
      </c>
      <c r="P813"/>
      <c r="Q813">
        <f t="shared" si="12"/>
        <v>4.03</v>
      </c>
    </row>
    <row r="814" spans="1:17" ht="15">
      <c r="A814" s="114">
        <v>3855</v>
      </c>
      <c r="B814" t="s">
        <v>14851</v>
      </c>
      <c r="C814" s="114">
        <v>201309</v>
      </c>
      <c r="D814" s="114">
        <v>-0.17</v>
      </c>
      <c r="E814" s="114">
        <v>201306</v>
      </c>
      <c r="F814" s="114">
        <v>0.86</v>
      </c>
      <c r="G814" s="114">
        <v>201209</v>
      </c>
      <c r="H814" s="114">
        <v>0.02</v>
      </c>
      <c r="I814" s="114">
        <v>201206</v>
      </c>
      <c r="J814" s="114">
        <v>0</v>
      </c>
      <c r="K814" t="s">
        <v>14852</v>
      </c>
      <c r="L814">
        <v>500426</v>
      </c>
      <c r="M814"/>
      <c r="N814" t="s">
        <v>14853</v>
      </c>
      <c r="O814" t="s">
        <v>4711</v>
      </c>
      <c r="P814"/>
      <c r="Q814">
        <f t="shared" si="12"/>
        <v>0.71</v>
      </c>
    </row>
    <row r="815" spans="1:17" ht="15">
      <c r="A815" s="114">
        <v>3872</v>
      </c>
      <c r="B815" t="s">
        <v>14854</v>
      </c>
      <c r="C815" s="114">
        <v>202412</v>
      </c>
      <c r="D815" s="114">
        <v>7.73</v>
      </c>
      <c r="E815" s="114">
        <v>202409</v>
      </c>
      <c r="F815" s="114">
        <v>0.69</v>
      </c>
      <c r="G815" s="114">
        <v>202406</v>
      </c>
      <c r="H815" s="114">
        <v>-2.17</v>
      </c>
      <c r="I815" s="114">
        <v>202403</v>
      </c>
      <c r="J815" s="114">
        <v>0.57999999999999996</v>
      </c>
      <c r="K815" t="s">
        <v>14855</v>
      </c>
      <c r="L815">
        <v>524582</v>
      </c>
      <c r="M815"/>
      <c r="N815" t="s">
        <v>14856</v>
      </c>
      <c r="O815" t="s">
        <v>4147</v>
      </c>
      <c r="P815"/>
      <c r="Q815">
        <f t="shared" si="12"/>
        <v>6.83</v>
      </c>
    </row>
    <row r="816" spans="1:17" ht="15">
      <c r="A816" s="114">
        <v>3877</v>
      </c>
      <c r="B816" t="s">
        <v>14857</v>
      </c>
      <c r="C816" s="114">
        <v>202006</v>
      </c>
      <c r="D816" s="114">
        <v>-0.03</v>
      </c>
      <c r="E816" s="114">
        <v>202003</v>
      </c>
      <c r="F816" s="114">
        <v>-4.4000000000000004</v>
      </c>
      <c r="G816" s="114">
        <v>201912</v>
      </c>
      <c r="H816" s="114">
        <v>-0.06</v>
      </c>
      <c r="I816" s="114">
        <v>201909</v>
      </c>
      <c r="J816" s="114">
        <v>-0.65</v>
      </c>
      <c r="K816" t="s">
        <v>14858</v>
      </c>
      <c r="L816">
        <v>519319</v>
      </c>
      <c r="M816"/>
      <c r="N816" t="s">
        <v>14859</v>
      </c>
      <c r="O816" t="s">
        <v>4871</v>
      </c>
      <c r="P816"/>
      <c r="Q816">
        <f t="shared" si="12"/>
        <v>-5.1400000000000006</v>
      </c>
    </row>
    <row r="817" spans="1:17" ht="15">
      <c r="A817" s="114">
        <v>3882</v>
      </c>
      <c r="B817" t="s">
        <v>14860</v>
      </c>
      <c r="C817" s="114">
        <v>202412</v>
      </c>
      <c r="D817" s="114">
        <v>-10</v>
      </c>
      <c r="E817" s="114">
        <v>202409</v>
      </c>
      <c r="F817" s="114">
        <v>-27</v>
      </c>
      <c r="G817" s="114">
        <v>202406</v>
      </c>
      <c r="H817" s="114">
        <v>-2.11</v>
      </c>
      <c r="I817" s="114">
        <v>202403</v>
      </c>
      <c r="J817" s="114">
        <v>-0.62</v>
      </c>
      <c r="K817" t="s">
        <v>14861</v>
      </c>
      <c r="L817">
        <v>541096</v>
      </c>
      <c r="M817"/>
      <c r="N817" t="s">
        <v>14862</v>
      </c>
      <c r="O817" t="s">
        <v>3715</v>
      </c>
      <c r="P817"/>
      <c r="Q817">
        <f t="shared" si="12"/>
        <v>-39.729999999999997</v>
      </c>
    </row>
    <row r="818" spans="1:17" ht="15">
      <c r="A818" s="114">
        <v>3888</v>
      </c>
      <c r="B818" t="s">
        <v>14863</v>
      </c>
      <c r="C818" s="114">
        <v>202503</v>
      </c>
      <c r="D818" s="114">
        <v>-1.03</v>
      </c>
      <c r="E818" s="114">
        <v>202412</v>
      </c>
      <c r="F818" s="114">
        <v>0.81</v>
      </c>
      <c r="G818" s="114">
        <v>202409</v>
      </c>
      <c r="H818" s="114">
        <v>1.92</v>
      </c>
      <c r="I818" s="114">
        <v>202406</v>
      </c>
      <c r="J818" s="114">
        <v>1.98</v>
      </c>
      <c r="K818" t="s">
        <v>14864</v>
      </c>
      <c r="L818">
        <v>517447</v>
      </c>
      <c r="M818" t="s">
        <v>2485</v>
      </c>
      <c r="N818" t="s">
        <v>14865</v>
      </c>
      <c r="O818" t="s">
        <v>2486</v>
      </c>
      <c r="P818"/>
      <c r="Q818">
        <f t="shared" si="12"/>
        <v>3.6799999999999997</v>
      </c>
    </row>
    <row r="819" spans="1:17" ht="15">
      <c r="A819" s="114">
        <v>3893</v>
      </c>
      <c r="B819" t="s">
        <v>14866</v>
      </c>
      <c r="C819" s="114">
        <v>202412</v>
      </c>
      <c r="D819" s="114">
        <v>-0.28000000000000003</v>
      </c>
      <c r="E819" s="114">
        <v>202409</v>
      </c>
      <c r="F819" s="114">
        <v>1.37</v>
      </c>
      <c r="G819" s="114">
        <v>202406</v>
      </c>
      <c r="H819" s="114">
        <v>-2.11</v>
      </c>
      <c r="I819" s="114">
        <v>202403</v>
      </c>
      <c r="J819" s="114">
        <v>-0.84</v>
      </c>
      <c r="K819" t="s">
        <v>14867</v>
      </c>
      <c r="L819">
        <v>514402</v>
      </c>
      <c r="M819"/>
      <c r="N819" t="s">
        <v>20969</v>
      </c>
      <c r="O819" t="s">
        <v>4227</v>
      </c>
      <c r="P819"/>
      <c r="Q819">
        <f t="shared" si="12"/>
        <v>-1.8599999999999999</v>
      </c>
    </row>
    <row r="820" spans="1:17" ht="15">
      <c r="A820" s="114">
        <v>3898</v>
      </c>
      <c r="B820" t="s">
        <v>14868</v>
      </c>
      <c r="C820" s="114">
        <v>202412</v>
      </c>
      <c r="D820" s="114">
        <v>0.65</v>
      </c>
      <c r="E820" s="114">
        <v>202409</v>
      </c>
      <c r="F820" s="114">
        <v>1.05</v>
      </c>
      <c r="G820" s="114">
        <v>202406</v>
      </c>
      <c r="H820" s="114">
        <v>1.17</v>
      </c>
      <c r="I820" s="114">
        <v>202403</v>
      </c>
      <c r="J820" s="114">
        <v>1.29</v>
      </c>
      <c r="K820" t="s">
        <v>14869</v>
      </c>
      <c r="L820">
        <v>513599</v>
      </c>
      <c r="M820" t="s">
        <v>1200</v>
      </c>
      <c r="N820" t="s">
        <v>14870</v>
      </c>
      <c r="O820" t="s">
        <v>1201</v>
      </c>
      <c r="P820"/>
      <c r="Q820">
        <f t="shared" si="12"/>
        <v>4.16</v>
      </c>
    </row>
    <row r="821" spans="1:17" ht="15">
      <c r="A821" s="114">
        <v>3920</v>
      </c>
      <c r="B821" t="s">
        <v>14871</v>
      </c>
      <c r="C821" s="114">
        <v>202412</v>
      </c>
      <c r="D821" s="114">
        <v>0.55000000000000004</v>
      </c>
      <c r="E821" s="114">
        <v>202409</v>
      </c>
      <c r="F821" s="114">
        <v>3.51</v>
      </c>
      <c r="G821" s="114">
        <v>202406</v>
      </c>
      <c r="H821" s="114">
        <v>0.11</v>
      </c>
      <c r="I821" s="114">
        <v>202403</v>
      </c>
      <c r="J821" s="114">
        <v>0.5</v>
      </c>
      <c r="K821" t="s">
        <v>14872</v>
      </c>
      <c r="L821">
        <v>511509</v>
      </c>
      <c r="M821"/>
      <c r="N821" t="s">
        <v>14873</v>
      </c>
      <c r="O821" t="s">
        <v>4297</v>
      </c>
      <c r="P821"/>
      <c r="Q821">
        <f t="shared" si="12"/>
        <v>4.67</v>
      </c>
    </row>
    <row r="822" spans="1:17" ht="15">
      <c r="A822" s="114">
        <v>3930</v>
      </c>
      <c r="B822" t="s">
        <v>14874</v>
      </c>
      <c r="C822" s="114">
        <v>202412</v>
      </c>
      <c r="D822" s="114">
        <v>-3.91</v>
      </c>
      <c r="E822" s="114">
        <v>202409</v>
      </c>
      <c r="F822" s="114">
        <v>-6.42</v>
      </c>
      <c r="G822" s="114">
        <v>202406</v>
      </c>
      <c r="H822" s="114">
        <v>-3.76</v>
      </c>
      <c r="I822" s="114">
        <v>202403</v>
      </c>
      <c r="J822" s="114">
        <v>-5.22</v>
      </c>
      <c r="K822" t="s">
        <v>14875</v>
      </c>
      <c r="L822">
        <v>521163</v>
      </c>
      <c r="M822" t="s">
        <v>3301</v>
      </c>
      <c r="N822" t="s">
        <v>14876</v>
      </c>
      <c r="O822" t="s">
        <v>3302</v>
      </c>
      <c r="P822"/>
      <c r="Q822">
        <f t="shared" si="12"/>
        <v>-19.309999999999999</v>
      </c>
    </row>
    <row r="823" spans="1:17" ht="15">
      <c r="A823" s="114">
        <v>3936</v>
      </c>
      <c r="B823" t="s">
        <v>14877</v>
      </c>
      <c r="C823" s="114">
        <v>202412</v>
      </c>
      <c r="D823" s="114">
        <v>0.4</v>
      </c>
      <c r="E823" s="114">
        <v>202409</v>
      </c>
      <c r="F823" s="114">
        <v>0.31</v>
      </c>
      <c r="G823" s="114">
        <v>202406</v>
      </c>
      <c r="H823" s="114">
        <v>0.21</v>
      </c>
      <c r="I823" s="114">
        <v>202403</v>
      </c>
      <c r="J823" s="114">
        <v>0.25</v>
      </c>
      <c r="K823" t="s">
        <v>14878</v>
      </c>
      <c r="L823">
        <v>524592</v>
      </c>
      <c r="M823" t="s">
        <v>4679</v>
      </c>
      <c r="N823" t="s">
        <v>20970</v>
      </c>
      <c r="O823" t="s">
        <v>4678</v>
      </c>
      <c r="P823"/>
      <c r="Q823">
        <f t="shared" si="12"/>
        <v>1.17</v>
      </c>
    </row>
    <row r="824" spans="1:17" ht="15">
      <c r="A824" s="114">
        <v>3937</v>
      </c>
      <c r="B824" t="s">
        <v>14879</v>
      </c>
      <c r="C824" s="114">
        <v>202412</v>
      </c>
      <c r="D824" s="114">
        <v>1.81</v>
      </c>
      <c r="E824" s="114">
        <v>202409</v>
      </c>
      <c r="F824" s="114">
        <v>2.79</v>
      </c>
      <c r="G824" s="114">
        <v>202406</v>
      </c>
      <c r="H824" s="114">
        <v>1.31</v>
      </c>
      <c r="I824" s="114">
        <v>202403</v>
      </c>
      <c r="J824" s="114">
        <v>5.98</v>
      </c>
      <c r="K824" t="s">
        <v>14880</v>
      </c>
      <c r="L824">
        <v>524594</v>
      </c>
      <c r="M824" t="s">
        <v>14881</v>
      </c>
      <c r="N824" t="s">
        <v>20971</v>
      </c>
      <c r="O824" t="s">
        <v>4248</v>
      </c>
      <c r="P824"/>
      <c r="Q824">
        <f t="shared" si="12"/>
        <v>11.89</v>
      </c>
    </row>
    <row r="825" spans="1:17" ht="15">
      <c r="A825" s="114">
        <v>3938</v>
      </c>
      <c r="B825" t="s">
        <v>14882</v>
      </c>
      <c r="C825" s="114">
        <v>202109</v>
      </c>
      <c r="D825" s="114">
        <v>0</v>
      </c>
      <c r="E825" s="114">
        <v>202106</v>
      </c>
      <c r="F825" s="114">
        <v>0</v>
      </c>
      <c r="G825" s="114">
        <v>202103</v>
      </c>
      <c r="H825" s="114">
        <v>-0.27</v>
      </c>
      <c r="I825" s="114">
        <v>202012</v>
      </c>
      <c r="J825" s="114">
        <v>-0.25</v>
      </c>
      <c r="K825" t="s">
        <v>14883</v>
      </c>
      <c r="L825">
        <v>526538</v>
      </c>
      <c r="M825"/>
      <c r="N825" t="s">
        <v>14884</v>
      </c>
      <c r="O825" t="s">
        <v>4763</v>
      </c>
      <c r="P825"/>
      <c r="Q825">
        <f t="shared" si="12"/>
        <v>-0.52</v>
      </c>
    </row>
    <row r="826" spans="1:17" ht="15">
      <c r="A826" s="114">
        <v>3944</v>
      </c>
      <c r="B826" t="s">
        <v>14885</v>
      </c>
      <c r="C826" s="114">
        <v>201412</v>
      </c>
      <c r="D826" s="114">
        <v>0.01</v>
      </c>
      <c r="E826" s="114">
        <v>201409</v>
      </c>
      <c r="F826" s="114">
        <v>0.03</v>
      </c>
      <c r="G826" s="114">
        <v>201406</v>
      </c>
      <c r="H826" s="114">
        <v>-7.0000000000000007E-2</v>
      </c>
      <c r="I826" s="114">
        <v>201312</v>
      </c>
      <c r="J826" s="114">
        <v>-0.24</v>
      </c>
      <c r="K826" t="s">
        <v>14886</v>
      </c>
      <c r="L826">
        <v>521167</v>
      </c>
      <c r="M826"/>
      <c r="N826" t="s">
        <v>14887</v>
      </c>
      <c r="O826" t="s">
        <v>4823</v>
      </c>
      <c r="P826"/>
      <c r="Q826">
        <f t="shared" si="12"/>
        <v>-0.27</v>
      </c>
    </row>
    <row r="827" spans="1:17" ht="15">
      <c r="A827" s="114">
        <v>3954</v>
      </c>
      <c r="B827" t="s">
        <v>14888</v>
      </c>
      <c r="C827" s="114">
        <v>202503</v>
      </c>
      <c r="D827" s="114">
        <v>9.5399999999999991</v>
      </c>
      <c r="E827" s="114">
        <v>202412</v>
      </c>
      <c r="F827" s="114">
        <v>7.05</v>
      </c>
      <c r="G827" s="114">
        <v>202409</v>
      </c>
      <c r="H827" s="114">
        <v>9.09</v>
      </c>
      <c r="I827" s="114">
        <v>202406</v>
      </c>
      <c r="J827" s="114">
        <v>8.5</v>
      </c>
      <c r="K827" t="s">
        <v>14889</v>
      </c>
      <c r="L827">
        <v>522249</v>
      </c>
      <c r="M827" t="s">
        <v>1850</v>
      </c>
      <c r="N827" t="s">
        <v>14890</v>
      </c>
      <c r="O827" t="s">
        <v>1851</v>
      </c>
      <c r="P827"/>
      <c r="Q827">
        <f t="shared" si="12"/>
        <v>34.18</v>
      </c>
    </row>
    <row r="828" spans="1:17" ht="15">
      <c r="A828" s="114">
        <v>3966</v>
      </c>
      <c r="B828" t="s">
        <v>20663</v>
      </c>
      <c r="C828" s="114">
        <v>202412</v>
      </c>
      <c r="D828" s="114">
        <v>0.02</v>
      </c>
      <c r="E828" s="114">
        <v>202409</v>
      </c>
      <c r="F828" s="114">
        <v>0.03</v>
      </c>
      <c r="G828" s="114">
        <v>202406</v>
      </c>
      <c r="H828" s="114">
        <v>0.03</v>
      </c>
      <c r="I828" s="114">
        <v>202403</v>
      </c>
      <c r="J828" s="114">
        <v>0.11</v>
      </c>
      <c r="K828" t="s">
        <v>20664</v>
      </c>
      <c r="L828">
        <v>526544</v>
      </c>
      <c r="M828"/>
      <c r="N828" t="s">
        <v>20972</v>
      </c>
      <c r="O828" t="s">
        <v>4244</v>
      </c>
      <c r="P828"/>
      <c r="Q828">
        <f t="shared" si="12"/>
        <v>0.19</v>
      </c>
    </row>
    <row r="829" spans="1:17" ht="15">
      <c r="A829" s="114">
        <v>3971</v>
      </c>
      <c r="B829" t="s">
        <v>14891</v>
      </c>
      <c r="C829" s="114">
        <v>201606</v>
      </c>
      <c r="D829" s="114">
        <v>12.92</v>
      </c>
      <c r="E829" s="114">
        <v>201603</v>
      </c>
      <c r="F829" s="114">
        <v>5.52</v>
      </c>
      <c r="G829" s="114">
        <v>201512</v>
      </c>
      <c r="H829" s="114">
        <v>6.93</v>
      </c>
      <c r="I829" s="114">
        <v>201509</v>
      </c>
      <c r="J829" s="114">
        <v>5.88</v>
      </c>
      <c r="K829" t="s">
        <v>14892</v>
      </c>
      <c r="L829">
        <v>524598</v>
      </c>
      <c r="M829" t="s">
        <v>125</v>
      </c>
      <c r="N829" t="s">
        <v>14893</v>
      </c>
      <c r="O829" t="s">
        <v>126</v>
      </c>
      <c r="P829"/>
      <c r="Q829">
        <f t="shared" si="12"/>
        <v>31.249999999999996</v>
      </c>
    </row>
    <row r="830" spans="1:17" ht="15">
      <c r="A830" s="114">
        <v>3972</v>
      </c>
      <c r="B830" t="s">
        <v>20973</v>
      </c>
      <c r="C830" s="114">
        <v>202503</v>
      </c>
      <c r="D830" s="114">
        <v>0.26</v>
      </c>
      <c r="E830" s="114">
        <v>202412</v>
      </c>
      <c r="F830" s="114">
        <v>1.1100000000000001</v>
      </c>
      <c r="G830" s="114">
        <v>202409</v>
      </c>
      <c r="H830" s="114">
        <v>1.1100000000000001</v>
      </c>
      <c r="I830" s="114">
        <v>202406</v>
      </c>
      <c r="J830" s="114">
        <v>1.33</v>
      </c>
      <c r="K830" t="s">
        <v>20974</v>
      </c>
      <c r="L830">
        <v>526530</v>
      </c>
      <c r="M830"/>
      <c r="N830" t="s">
        <v>20975</v>
      </c>
      <c r="O830" t="s">
        <v>4587</v>
      </c>
      <c r="P830"/>
      <c r="Q830">
        <f t="shared" si="12"/>
        <v>3.8100000000000005</v>
      </c>
    </row>
    <row r="831" spans="1:17" ht="15">
      <c r="A831" s="114">
        <v>3977</v>
      </c>
      <c r="B831" t="s">
        <v>14894</v>
      </c>
      <c r="C831" s="114">
        <v>202412</v>
      </c>
      <c r="D831" s="114">
        <v>5.25</v>
      </c>
      <c r="E831" s="114">
        <v>202409</v>
      </c>
      <c r="F831" s="114">
        <v>3.49</v>
      </c>
      <c r="G831" s="114">
        <v>202406</v>
      </c>
      <c r="H831" s="114">
        <v>4.6500000000000004</v>
      </c>
      <c r="I831" s="114">
        <v>202403</v>
      </c>
      <c r="J831" s="114">
        <v>4.2300000000000004</v>
      </c>
      <c r="K831" t="s">
        <v>14895</v>
      </c>
      <c r="L831">
        <v>516072</v>
      </c>
      <c r="M831" t="s">
        <v>3199</v>
      </c>
      <c r="N831" t="s">
        <v>14896</v>
      </c>
      <c r="O831" t="s">
        <v>3200</v>
      </c>
      <c r="P831"/>
      <c r="Q831">
        <f t="shared" si="12"/>
        <v>17.62</v>
      </c>
    </row>
    <row r="832" spans="1:17" ht="15">
      <c r="A832" s="114">
        <v>3985</v>
      </c>
      <c r="B832" t="s">
        <v>14897</v>
      </c>
      <c r="C832" s="114">
        <v>202412</v>
      </c>
      <c r="D832" s="114">
        <v>-7.0000000000000007E-2</v>
      </c>
      <c r="E832" s="114">
        <v>202409</v>
      </c>
      <c r="F832" s="114">
        <v>-0.2</v>
      </c>
      <c r="G832" s="114">
        <v>202406</v>
      </c>
      <c r="H832" s="114">
        <v>-0.02</v>
      </c>
      <c r="I832" s="114">
        <v>202403</v>
      </c>
      <c r="J832" s="114">
        <v>0.38</v>
      </c>
      <c r="K832" t="s">
        <v>9808</v>
      </c>
      <c r="L832">
        <v>526550</v>
      </c>
      <c r="M832" t="s">
        <v>526</v>
      </c>
      <c r="N832" t="s">
        <v>14898</v>
      </c>
      <c r="O832" t="s">
        <v>527</v>
      </c>
      <c r="P832"/>
      <c r="Q832">
        <f t="shared" si="12"/>
        <v>8.9999999999999969E-2</v>
      </c>
    </row>
    <row r="833" spans="1:17" ht="15">
      <c r="A833" s="114">
        <v>4001</v>
      </c>
      <c r="B833" t="s">
        <v>14899</v>
      </c>
      <c r="C833" s="114">
        <v>201209</v>
      </c>
      <c r="D833" s="114">
        <v>0.44</v>
      </c>
      <c r="E833" s="114">
        <v>201206</v>
      </c>
      <c r="F833" s="114">
        <v>1.46</v>
      </c>
      <c r="G833" s="114">
        <v>201203</v>
      </c>
      <c r="H833" s="114">
        <v>1.1100000000000001</v>
      </c>
      <c r="I833" s="114">
        <v>201112</v>
      </c>
      <c r="J833" s="114">
        <v>0.79</v>
      </c>
      <c r="K833" t="s">
        <v>9828</v>
      </c>
      <c r="L833">
        <v>519457</v>
      </c>
      <c r="M833"/>
      <c r="N833" t="s">
        <v>14900</v>
      </c>
      <c r="O833" t="s">
        <v>4134</v>
      </c>
      <c r="P833"/>
      <c r="Q833">
        <f t="shared" si="12"/>
        <v>3.8</v>
      </c>
    </row>
    <row r="834" spans="1:17" ht="15">
      <c r="A834" s="114">
        <v>4018</v>
      </c>
      <c r="B834" t="s">
        <v>14901</v>
      </c>
      <c r="C834" s="114">
        <v>202306</v>
      </c>
      <c r="D834" s="114">
        <v>-0.03</v>
      </c>
      <c r="E834" s="114">
        <v>202303</v>
      </c>
      <c r="F834" s="114">
        <v>-0.03</v>
      </c>
      <c r="G834" s="114">
        <v>202212</v>
      </c>
      <c r="H834" s="114">
        <v>0.03</v>
      </c>
      <c r="I834" s="114">
        <v>202209</v>
      </c>
      <c r="J834" s="114">
        <v>-0.03</v>
      </c>
      <c r="K834" t="s">
        <v>9867</v>
      </c>
      <c r="L834">
        <v>511525</v>
      </c>
      <c r="M834" t="s">
        <v>14902</v>
      </c>
      <c r="N834" t="s">
        <v>14903</v>
      </c>
      <c r="O834" t="s">
        <v>4456</v>
      </c>
      <c r="P834"/>
      <c r="Q834">
        <f t="shared" si="12"/>
        <v>-0.06</v>
      </c>
    </row>
    <row r="835" spans="1:17" ht="15">
      <c r="A835" s="114">
        <v>4019</v>
      </c>
      <c r="B835" t="s">
        <v>14904</v>
      </c>
      <c r="C835" s="114">
        <v>202312</v>
      </c>
      <c r="D835" s="114">
        <v>13.67</v>
      </c>
      <c r="E835" s="114">
        <v>202309</v>
      </c>
      <c r="F835" s="114">
        <v>10.99</v>
      </c>
      <c r="G835" s="114">
        <v>202306</v>
      </c>
      <c r="H835" s="114">
        <v>1.08</v>
      </c>
      <c r="I835" s="114">
        <v>202303</v>
      </c>
      <c r="J835" s="114">
        <v>4.9400000000000004</v>
      </c>
      <c r="K835" t="s">
        <v>14905</v>
      </c>
      <c r="L835">
        <v>500139</v>
      </c>
      <c r="M835" t="s">
        <v>4559</v>
      </c>
      <c r="N835" t="s">
        <v>14906</v>
      </c>
      <c r="O835" t="s">
        <v>4558</v>
      </c>
      <c r="P835"/>
      <c r="Q835">
        <f t="shared" ref="Q835:Q898" si="13">D835+F835+H835+J835</f>
        <v>30.680000000000003</v>
      </c>
    </row>
    <row r="836" spans="1:17" ht="15">
      <c r="A836" s="114">
        <v>4034</v>
      </c>
      <c r="B836" t="s">
        <v>14907</v>
      </c>
      <c r="C836" s="114">
        <v>202503</v>
      </c>
      <c r="D836" s="114">
        <v>5.92</v>
      </c>
      <c r="E836" s="114">
        <v>202412</v>
      </c>
      <c r="F836" s="114">
        <v>4.25</v>
      </c>
      <c r="G836" s="114">
        <v>202409</v>
      </c>
      <c r="H836" s="114">
        <v>2.48</v>
      </c>
      <c r="I836" s="114">
        <v>202406</v>
      </c>
      <c r="J836" s="114">
        <v>1.95</v>
      </c>
      <c r="K836" t="s">
        <v>14908</v>
      </c>
      <c r="L836">
        <v>514418</v>
      </c>
      <c r="M836" t="s">
        <v>1817</v>
      </c>
      <c r="N836" t="s">
        <v>14909</v>
      </c>
      <c r="O836" t="s">
        <v>1818</v>
      </c>
      <c r="P836"/>
      <c r="Q836">
        <f t="shared" si="13"/>
        <v>14.6</v>
      </c>
    </row>
    <row r="837" spans="1:17" ht="15">
      <c r="A837" s="114">
        <v>4038</v>
      </c>
      <c r="B837" t="s">
        <v>14910</v>
      </c>
      <c r="C837" s="114">
        <v>202412</v>
      </c>
      <c r="D837" s="114">
        <v>-1.19</v>
      </c>
      <c r="E837" s="114">
        <v>202409</v>
      </c>
      <c r="F837" s="114">
        <v>-0.83</v>
      </c>
      <c r="G837" s="114">
        <v>202406</v>
      </c>
      <c r="H837" s="114">
        <v>-1.89</v>
      </c>
      <c r="I837" s="114">
        <v>202403</v>
      </c>
      <c r="J837" s="114">
        <v>-0.81</v>
      </c>
      <c r="K837" t="s">
        <v>14911</v>
      </c>
      <c r="L837">
        <v>526500</v>
      </c>
      <c r="M837"/>
      <c r="N837" t="s">
        <v>14912</v>
      </c>
      <c r="O837" t="s">
        <v>4563</v>
      </c>
      <c r="P837"/>
      <c r="Q837">
        <f t="shared" si="13"/>
        <v>-4.7200000000000006</v>
      </c>
    </row>
    <row r="838" spans="1:17" ht="15">
      <c r="A838" s="114">
        <v>4042</v>
      </c>
      <c r="B838" t="s">
        <v>14913</v>
      </c>
      <c r="C838" s="114">
        <v>202503</v>
      </c>
      <c r="D838" s="114">
        <v>0.28999999999999998</v>
      </c>
      <c r="E838" s="114">
        <v>202412</v>
      </c>
      <c r="F838" s="114">
        <v>2.46</v>
      </c>
      <c r="G838" s="114">
        <v>202409</v>
      </c>
      <c r="H838" s="114">
        <v>5.13</v>
      </c>
      <c r="I838" s="114">
        <v>202406</v>
      </c>
      <c r="J838" s="114">
        <v>3.62</v>
      </c>
      <c r="K838" t="s">
        <v>14914</v>
      </c>
      <c r="L838">
        <v>500337</v>
      </c>
      <c r="M838" t="s">
        <v>2318</v>
      </c>
      <c r="N838" t="s">
        <v>14915</v>
      </c>
      <c r="O838" t="s">
        <v>2319</v>
      </c>
      <c r="P838"/>
      <c r="Q838">
        <f t="shared" si="13"/>
        <v>11.5</v>
      </c>
    </row>
    <row r="839" spans="1:17" ht="15">
      <c r="A839" s="114">
        <v>4049</v>
      </c>
      <c r="B839" t="s">
        <v>14916</v>
      </c>
      <c r="C839" s="114">
        <v>202412</v>
      </c>
      <c r="D839" s="114">
        <v>-0.01</v>
      </c>
      <c r="E839" s="114">
        <v>202409</v>
      </c>
      <c r="F839" s="114">
        <v>0.31</v>
      </c>
      <c r="G839" s="114">
        <v>202406</v>
      </c>
      <c r="H839" s="114">
        <v>0.15</v>
      </c>
      <c r="I839" s="114">
        <v>202403</v>
      </c>
      <c r="J839" s="114">
        <v>0.16</v>
      </c>
      <c r="K839" t="s">
        <v>14917</v>
      </c>
      <c r="L839">
        <v>524602</v>
      </c>
      <c r="M839"/>
      <c r="N839" t="s">
        <v>14918</v>
      </c>
      <c r="O839" t="s">
        <v>4384</v>
      </c>
      <c r="P839"/>
      <c r="Q839">
        <f t="shared" si="13"/>
        <v>0.61</v>
      </c>
    </row>
    <row r="840" spans="1:17" ht="15">
      <c r="A840" s="114">
        <v>4055</v>
      </c>
      <c r="B840" t="s">
        <v>21395</v>
      </c>
      <c r="C840" s="114">
        <v>202412</v>
      </c>
      <c r="D840" s="114">
        <v>-0.25</v>
      </c>
      <c r="E840" s="114">
        <v>202409</v>
      </c>
      <c r="F840" s="114">
        <v>-1.47</v>
      </c>
      <c r="G840" s="114">
        <v>202406</v>
      </c>
      <c r="H840" s="114">
        <v>0</v>
      </c>
      <c r="I840" s="114">
        <v>202403</v>
      </c>
      <c r="J840" s="114">
        <v>0</v>
      </c>
      <c r="K840" t="s">
        <v>21396</v>
      </c>
      <c r="L840">
        <v>511539</v>
      </c>
      <c r="M840"/>
      <c r="N840" t="s">
        <v>21397</v>
      </c>
      <c r="O840" t="s">
        <v>4846</v>
      </c>
      <c r="P840"/>
      <c r="Q840">
        <f t="shared" si="13"/>
        <v>-1.72</v>
      </c>
    </row>
    <row r="841" spans="1:17" ht="15">
      <c r="A841" s="114">
        <v>4066</v>
      </c>
      <c r="B841" t="s">
        <v>14919</v>
      </c>
      <c r="C841" s="114">
        <v>202412</v>
      </c>
      <c r="D841" s="114">
        <v>0.37</v>
      </c>
      <c r="E841" s="114">
        <v>202409</v>
      </c>
      <c r="F841" s="114">
        <v>0.43</v>
      </c>
      <c r="G841" s="114">
        <v>202406</v>
      </c>
      <c r="H841" s="114">
        <v>0.3</v>
      </c>
      <c r="I841" s="114">
        <v>202403</v>
      </c>
      <c r="J841" s="114">
        <v>0.03</v>
      </c>
      <c r="K841" t="s">
        <v>14920</v>
      </c>
      <c r="L841">
        <v>517467</v>
      </c>
      <c r="M841"/>
      <c r="N841" t="s">
        <v>14921</v>
      </c>
      <c r="O841" t="s">
        <v>4098</v>
      </c>
      <c r="P841"/>
      <c r="Q841">
        <f t="shared" si="13"/>
        <v>1.1300000000000001</v>
      </c>
    </row>
    <row r="842" spans="1:17" ht="15">
      <c r="A842" s="114">
        <v>4072</v>
      </c>
      <c r="B842" t="s">
        <v>14922</v>
      </c>
      <c r="C842" s="114">
        <v>202309</v>
      </c>
      <c r="D842" s="114">
        <v>4.47</v>
      </c>
      <c r="E842" s="114">
        <v>202306</v>
      </c>
      <c r="F842" s="114">
        <v>6.11</v>
      </c>
      <c r="G842" s="114">
        <v>202303</v>
      </c>
      <c r="H842" s="114">
        <v>5.8</v>
      </c>
      <c r="I842" s="114">
        <v>202212</v>
      </c>
      <c r="J842" s="114">
        <v>3.49</v>
      </c>
      <c r="K842" t="s">
        <v>14923</v>
      </c>
      <c r="L842">
        <v>500220</v>
      </c>
      <c r="M842" t="s">
        <v>14924</v>
      </c>
      <c r="N842" t="s">
        <v>14925</v>
      </c>
      <c r="O842" t="s">
        <v>8115</v>
      </c>
      <c r="P842"/>
      <c r="Q842">
        <f t="shared" si="13"/>
        <v>19.869999999999997</v>
      </c>
    </row>
    <row r="843" spans="1:17" ht="15">
      <c r="A843" s="114">
        <v>4079</v>
      </c>
      <c r="B843" t="s">
        <v>14926</v>
      </c>
      <c r="C843" s="114">
        <v>202412</v>
      </c>
      <c r="D843" s="114">
        <v>7.74</v>
      </c>
      <c r="E843" s="114">
        <v>202409</v>
      </c>
      <c r="F843" s="114">
        <v>8.51</v>
      </c>
      <c r="G843" s="114">
        <v>202406</v>
      </c>
      <c r="H843" s="114">
        <v>4.8600000000000003</v>
      </c>
      <c r="I843" s="114">
        <v>202403</v>
      </c>
      <c r="J843" s="114">
        <v>6.82</v>
      </c>
      <c r="K843" t="s">
        <v>14927</v>
      </c>
      <c r="L843">
        <v>524634</v>
      </c>
      <c r="M843"/>
      <c r="N843" t="s">
        <v>14928</v>
      </c>
      <c r="O843" t="s">
        <v>3694</v>
      </c>
      <c r="P843"/>
      <c r="Q843">
        <f t="shared" si="13"/>
        <v>27.93</v>
      </c>
    </row>
    <row r="844" spans="1:17" ht="15">
      <c r="A844" s="114">
        <v>4082</v>
      </c>
      <c r="B844" t="s">
        <v>14929</v>
      </c>
      <c r="C844" s="114">
        <v>202412</v>
      </c>
      <c r="D844" s="114">
        <v>0.2</v>
      </c>
      <c r="E844" s="114">
        <v>202409</v>
      </c>
      <c r="F844" s="114">
        <v>0.59</v>
      </c>
      <c r="G844" s="114">
        <v>202406</v>
      </c>
      <c r="H844" s="114">
        <v>0.26</v>
      </c>
      <c r="I844" s="114">
        <v>202403</v>
      </c>
      <c r="J844" s="114">
        <v>0.33</v>
      </c>
      <c r="K844" t="s">
        <v>14930</v>
      </c>
      <c r="L844">
        <v>511535</v>
      </c>
      <c r="M844"/>
      <c r="N844" t="s">
        <v>14931</v>
      </c>
      <c r="O844" t="s">
        <v>4599</v>
      </c>
      <c r="P844"/>
      <c r="Q844">
        <f t="shared" si="13"/>
        <v>1.3800000000000001</v>
      </c>
    </row>
    <row r="845" spans="1:17" ht="15">
      <c r="A845" s="114">
        <v>4084</v>
      </c>
      <c r="B845" t="s">
        <v>14932</v>
      </c>
      <c r="C845" s="114">
        <v>202412</v>
      </c>
      <c r="D845" s="114">
        <v>11.7</v>
      </c>
      <c r="E845" s="114">
        <v>202409</v>
      </c>
      <c r="F845" s="114">
        <v>-0.01</v>
      </c>
      <c r="G845" s="114">
        <v>202406</v>
      </c>
      <c r="H845" s="114">
        <v>0.03</v>
      </c>
      <c r="I845" s="114">
        <v>202403</v>
      </c>
      <c r="J845" s="114">
        <v>1.55</v>
      </c>
      <c r="K845" t="s">
        <v>14933</v>
      </c>
      <c r="L845">
        <v>519477</v>
      </c>
      <c r="M845"/>
      <c r="N845" t="s">
        <v>14934</v>
      </c>
      <c r="O845" t="s">
        <v>4021</v>
      </c>
      <c r="P845"/>
      <c r="Q845">
        <f t="shared" si="13"/>
        <v>13.27</v>
      </c>
    </row>
    <row r="846" spans="1:17" ht="15">
      <c r="A846" s="114">
        <v>4092</v>
      </c>
      <c r="B846" t="s">
        <v>14935</v>
      </c>
      <c r="C846" s="114">
        <v>202412</v>
      </c>
      <c r="D846" s="114">
        <v>5.16</v>
      </c>
      <c r="E846" s="114">
        <v>202409</v>
      </c>
      <c r="F846" s="114">
        <v>6.13</v>
      </c>
      <c r="G846" s="114">
        <v>202406</v>
      </c>
      <c r="H846" s="114">
        <v>5.92</v>
      </c>
      <c r="I846" s="114">
        <v>202403</v>
      </c>
      <c r="J846" s="114">
        <v>4.51</v>
      </c>
      <c r="K846" t="s">
        <v>14936</v>
      </c>
      <c r="L846">
        <v>511551</v>
      </c>
      <c r="M846" t="s">
        <v>1932</v>
      </c>
      <c r="N846" t="s">
        <v>14937</v>
      </c>
      <c r="O846" t="s">
        <v>1933</v>
      </c>
      <c r="P846"/>
      <c r="Q846">
        <f t="shared" si="13"/>
        <v>21.72</v>
      </c>
    </row>
    <row r="847" spans="1:17" ht="15">
      <c r="A847" s="114">
        <v>4093</v>
      </c>
      <c r="B847" t="s">
        <v>14938</v>
      </c>
      <c r="C847" s="114">
        <v>202209</v>
      </c>
      <c r="D847" s="114">
        <v>-2.14</v>
      </c>
      <c r="E847" s="114">
        <v>202206</v>
      </c>
      <c r="F847" s="114">
        <v>-1.74</v>
      </c>
      <c r="G847" s="114">
        <v>202203</v>
      </c>
      <c r="H847" s="114">
        <v>4.13</v>
      </c>
      <c r="I847" s="114">
        <v>202112</v>
      </c>
      <c r="J847" s="114">
        <v>-1.68</v>
      </c>
      <c r="K847" t="s">
        <v>14939</v>
      </c>
      <c r="L847">
        <v>500189</v>
      </c>
      <c r="M847" t="s">
        <v>2023</v>
      </c>
      <c r="N847" t="s">
        <v>14940</v>
      </c>
      <c r="O847" t="s">
        <v>2024</v>
      </c>
      <c r="P847"/>
      <c r="Q847">
        <f t="shared" si="13"/>
        <v>-1.43</v>
      </c>
    </row>
    <row r="848" spans="1:17" ht="15">
      <c r="A848" s="114">
        <v>4115</v>
      </c>
      <c r="B848" t="s">
        <v>14941</v>
      </c>
      <c r="C848" s="114">
        <v>202412</v>
      </c>
      <c r="D848" s="114">
        <v>1.52</v>
      </c>
      <c r="E848" s="114">
        <v>202409</v>
      </c>
      <c r="F848" s="114">
        <v>1.96</v>
      </c>
      <c r="G848" s="114">
        <v>202406</v>
      </c>
      <c r="H848" s="114">
        <v>2.7</v>
      </c>
      <c r="I848" s="114">
        <v>202403</v>
      </c>
      <c r="J848" s="114">
        <v>1.35</v>
      </c>
      <c r="K848" t="s">
        <v>14942</v>
      </c>
      <c r="L848">
        <v>524648</v>
      </c>
      <c r="M848" t="s">
        <v>1343</v>
      </c>
      <c r="N848" t="s">
        <v>14943</v>
      </c>
      <c r="O848" t="s">
        <v>1344</v>
      </c>
      <c r="P848"/>
      <c r="Q848">
        <f t="shared" si="13"/>
        <v>7.5299999999999994</v>
      </c>
    </row>
    <row r="849" spans="1:17" ht="15">
      <c r="A849" s="114">
        <v>4118</v>
      </c>
      <c r="B849" t="s">
        <v>14944</v>
      </c>
      <c r="C849" s="114">
        <v>202412</v>
      </c>
      <c r="D849" s="114">
        <v>11.27</v>
      </c>
      <c r="E849" s="114">
        <v>202409</v>
      </c>
      <c r="F849" s="114">
        <v>9.51</v>
      </c>
      <c r="G849" s="114">
        <v>202406</v>
      </c>
      <c r="H849" s="114">
        <v>12.09</v>
      </c>
      <c r="I849" s="114">
        <v>202403</v>
      </c>
      <c r="J849" s="114">
        <v>13.57</v>
      </c>
      <c r="K849" t="s">
        <v>14945</v>
      </c>
      <c r="L849">
        <v>526586</v>
      </c>
      <c r="M849" t="s">
        <v>3584</v>
      </c>
      <c r="N849" t="s">
        <v>14946</v>
      </c>
      <c r="O849" t="s">
        <v>3583</v>
      </c>
      <c r="P849"/>
      <c r="Q849">
        <f t="shared" si="13"/>
        <v>46.440000000000005</v>
      </c>
    </row>
    <row r="850" spans="1:17" ht="15">
      <c r="A850" s="114">
        <v>4123</v>
      </c>
      <c r="B850" t="s">
        <v>14947</v>
      </c>
      <c r="C850" s="114">
        <v>202412</v>
      </c>
      <c r="D850" s="114">
        <v>-1.02</v>
      </c>
      <c r="E850" s="114">
        <v>202409</v>
      </c>
      <c r="F850" s="114">
        <v>0.76</v>
      </c>
      <c r="G850" s="114">
        <v>202406</v>
      </c>
      <c r="H850" s="114">
        <v>5.21</v>
      </c>
      <c r="I850" s="114">
        <v>202403</v>
      </c>
      <c r="J850" s="114">
        <v>6.93</v>
      </c>
      <c r="K850" t="s">
        <v>14948</v>
      </c>
      <c r="L850">
        <v>524652</v>
      </c>
      <c r="M850" t="s">
        <v>1361</v>
      </c>
      <c r="N850" t="s">
        <v>14949</v>
      </c>
      <c r="O850" t="s">
        <v>1362</v>
      </c>
      <c r="P850"/>
      <c r="Q850">
        <f t="shared" si="13"/>
        <v>11.879999999999999</v>
      </c>
    </row>
    <row r="851" spans="1:17" ht="15">
      <c r="A851" s="114">
        <v>4124</v>
      </c>
      <c r="B851" t="s">
        <v>14950</v>
      </c>
      <c r="C851" s="114">
        <v>202412</v>
      </c>
      <c r="D851" s="114">
        <v>0.1</v>
      </c>
      <c r="E851" s="114">
        <v>202409</v>
      </c>
      <c r="F851" s="114">
        <v>-0.6</v>
      </c>
      <c r="G851" s="114">
        <v>202406</v>
      </c>
      <c r="H851" s="114">
        <v>0.65</v>
      </c>
      <c r="I851" s="114">
        <v>202403</v>
      </c>
      <c r="J851" s="114">
        <v>1.31</v>
      </c>
      <c r="K851" t="s">
        <v>14951</v>
      </c>
      <c r="L851">
        <v>524654</v>
      </c>
      <c r="M851" t="s">
        <v>3703</v>
      </c>
      <c r="N851" t="s">
        <v>14952</v>
      </c>
      <c r="O851" t="s">
        <v>3702</v>
      </c>
      <c r="P851"/>
      <c r="Q851">
        <f t="shared" si="13"/>
        <v>1.46</v>
      </c>
    </row>
    <row r="852" spans="1:17" ht="15">
      <c r="A852" s="114">
        <v>4127</v>
      </c>
      <c r="B852" t="s">
        <v>14953</v>
      </c>
      <c r="C852" s="114">
        <v>202412</v>
      </c>
      <c r="D852" s="114">
        <v>-0.02</v>
      </c>
      <c r="E852" s="114">
        <v>202409</v>
      </c>
      <c r="F852" s="114">
        <v>-0.09</v>
      </c>
      <c r="G852" s="114">
        <v>202406</v>
      </c>
      <c r="H852" s="114">
        <v>0.05</v>
      </c>
      <c r="I852" s="114">
        <v>202403</v>
      </c>
      <c r="J852" s="114">
        <v>7.0000000000000007E-2</v>
      </c>
      <c r="K852" t="s">
        <v>14954</v>
      </c>
      <c r="L852">
        <v>512379</v>
      </c>
      <c r="M852"/>
      <c r="N852" t="s">
        <v>14955</v>
      </c>
      <c r="O852" t="s">
        <v>3540</v>
      </c>
      <c r="P852"/>
      <c r="Q852">
        <f t="shared" si="13"/>
        <v>1.0000000000000009E-2</v>
      </c>
    </row>
    <row r="853" spans="1:17" ht="15">
      <c r="A853" s="114">
        <v>4137</v>
      </c>
      <c r="B853" t="s">
        <v>14956</v>
      </c>
      <c r="C853" s="114">
        <v>201912</v>
      </c>
      <c r="D853" s="114">
        <v>0.04</v>
      </c>
      <c r="E853" s="114">
        <v>201909</v>
      </c>
      <c r="F853" s="114">
        <v>7.0000000000000007E-2</v>
      </c>
      <c r="G853" s="114">
        <v>201906</v>
      </c>
      <c r="H853" s="114">
        <v>0.03</v>
      </c>
      <c r="I853" s="114">
        <v>201903</v>
      </c>
      <c r="J853" s="114">
        <v>0</v>
      </c>
      <c r="K853" t="s">
        <v>9868</v>
      </c>
      <c r="L853">
        <v>511557</v>
      </c>
      <c r="M853"/>
      <c r="N853" t="s">
        <v>14957</v>
      </c>
      <c r="O853" t="s">
        <v>4465</v>
      </c>
      <c r="P853"/>
      <c r="Q853">
        <f t="shared" si="13"/>
        <v>0.14000000000000001</v>
      </c>
    </row>
    <row r="854" spans="1:17" ht="15">
      <c r="A854" s="114">
        <v>4138</v>
      </c>
      <c r="B854" t="s">
        <v>14958</v>
      </c>
      <c r="C854" s="114">
        <v>202412</v>
      </c>
      <c r="D854" s="114">
        <v>10.119999999999999</v>
      </c>
      <c r="E854" s="114">
        <v>202409</v>
      </c>
      <c r="F854" s="114">
        <v>15.65</v>
      </c>
      <c r="G854" s="114">
        <v>202406</v>
      </c>
      <c r="H854" s="114">
        <v>14.22</v>
      </c>
      <c r="I854" s="114">
        <v>202403</v>
      </c>
      <c r="J854" s="114">
        <v>14.73</v>
      </c>
      <c r="K854" t="s">
        <v>14959</v>
      </c>
      <c r="L854">
        <v>512597</v>
      </c>
      <c r="M854" t="s">
        <v>1595</v>
      </c>
      <c r="N854" t="s">
        <v>14960</v>
      </c>
      <c r="O854" t="s">
        <v>1596</v>
      </c>
      <c r="P854"/>
      <c r="Q854">
        <f t="shared" si="13"/>
        <v>54.72</v>
      </c>
    </row>
    <row r="855" spans="1:17" ht="15">
      <c r="A855" s="114">
        <v>4141</v>
      </c>
      <c r="B855" t="s">
        <v>14961</v>
      </c>
      <c r="C855" s="114">
        <v>202503</v>
      </c>
      <c r="D855" s="114">
        <v>0.21</v>
      </c>
      <c r="E855" s="114">
        <v>202412</v>
      </c>
      <c r="F855" s="114">
        <v>0.21</v>
      </c>
      <c r="G855" s="114">
        <v>202409</v>
      </c>
      <c r="H855" s="114">
        <v>0.53</v>
      </c>
      <c r="I855" s="114">
        <v>202406</v>
      </c>
      <c r="J855" s="114">
        <v>1</v>
      </c>
      <c r="K855" t="s">
        <v>14962</v>
      </c>
      <c r="L855">
        <v>516092</v>
      </c>
      <c r="M855" t="s">
        <v>11</v>
      </c>
      <c r="N855" t="s">
        <v>14963</v>
      </c>
      <c r="O855" t="s">
        <v>12</v>
      </c>
      <c r="P855"/>
      <c r="Q855">
        <f t="shared" si="13"/>
        <v>1.95</v>
      </c>
    </row>
    <row r="856" spans="1:17" ht="15">
      <c r="A856" s="114">
        <v>4144</v>
      </c>
      <c r="B856" t="s">
        <v>14964</v>
      </c>
      <c r="C856" s="114">
        <v>202412</v>
      </c>
      <c r="D856" s="114">
        <v>-0.71</v>
      </c>
      <c r="E856" s="114">
        <v>202409</v>
      </c>
      <c r="F856" s="114">
        <v>-0.92</v>
      </c>
      <c r="G856" s="114">
        <v>202406</v>
      </c>
      <c r="H856" s="114">
        <v>0.15</v>
      </c>
      <c r="I856" s="114">
        <v>202403</v>
      </c>
      <c r="J856" s="114">
        <v>1.4</v>
      </c>
      <c r="K856" t="s">
        <v>14965</v>
      </c>
      <c r="L856">
        <v>519494</v>
      </c>
      <c r="M856" t="s">
        <v>2091</v>
      </c>
      <c r="N856" t="s">
        <v>14966</v>
      </c>
      <c r="O856" t="s">
        <v>2092</v>
      </c>
      <c r="P856"/>
      <c r="Q856">
        <f t="shared" si="13"/>
        <v>-8.0000000000000071E-2</v>
      </c>
    </row>
    <row r="857" spans="1:17" ht="15">
      <c r="A857" s="114">
        <v>4149</v>
      </c>
      <c r="B857" t="s">
        <v>14967</v>
      </c>
      <c r="C857" s="114">
        <v>202412</v>
      </c>
      <c r="D857" s="114">
        <v>1.82</v>
      </c>
      <c r="E857" s="114">
        <v>202409</v>
      </c>
      <c r="F857" s="114">
        <v>4.5</v>
      </c>
      <c r="G857" s="114">
        <v>202406</v>
      </c>
      <c r="H857" s="114">
        <v>5.77</v>
      </c>
      <c r="I857" s="114">
        <v>202403</v>
      </c>
      <c r="J857" s="114">
        <v>4.46</v>
      </c>
      <c r="K857" t="s">
        <v>14968</v>
      </c>
      <c r="L857">
        <v>524667</v>
      </c>
      <c r="M857" t="s">
        <v>2761</v>
      </c>
      <c r="N857" t="s">
        <v>14969</v>
      </c>
      <c r="O857" t="s">
        <v>2762</v>
      </c>
      <c r="P857"/>
      <c r="Q857">
        <f t="shared" si="13"/>
        <v>16.55</v>
      </c>
    </row>
    <row r="858" spans="1:17" ht="15">
      <c r="A858" s="114">
        <v>4150</v>
      </c>
      <c r="B858" t="s">
        <v>14970</v>
      </c>
      <c r="C858" s="114">
        <v>202412</v>
      </c>
      <c r="D858" s="114">
        <v>0.89</v>
      </c>
      <c r="E858" s="114">
        <v>202409</v>
      </c>
      <c r="F858" s="114">
        <v>0.69</v>
      </c>
      <c r="G858" s="114">
        <v>202406</v>
      </c>
      <c r="H858" s="114">
        <v>0.56999999999999995</v>
      </c>
      <c r="I858" s="114">
        <v>202403</v>
      </c>
      <c r="J858" s="114">
        <v>0.78</v>
      </c>
      <c r="K858" t="s">
        <v>14971</v>
      </c>
      <c r="L858">
        <v>526582</v>
      </c>
      <c r="M858" t="s">
        <v>3027</v>
      </c>
      <c r="N858" t="s">
        <v>14972</v>
      </c>
      <c r="O858" t="s">
        <v>3028</v>
      </c>
      <c r="P858"/>
      <c r="Q858">
        <f t="shared" si="13"/>
        <v>2.9299999999999997</v>
      </c>
    </row>
    <row r="859" spans="1:17" ht="15">
      <c r="A859" s="114">
        <v>4154</v>
      </c>
      <c r="B859" t="s">
        <v>14973</v>
      </c>
      <c r="C859" s="114">
        <v>200703</v>
      </c>
      <c r="D859" s="114">
        <v>2.0699999999999998</v>
      </c>
      <c r="E859" s="114">
        <v>200612</v>
      </c>
      <c r="F859" s="114">
        <v>2.71</v>
      </c>
      <c r="G859" s="114">
        <v>200609</v>
      </c>
      <c r="H859" s="114">
        <v>0</v>
      </c>
      <c r="I859" s="114">
        <v>200606</v>
      </c>
      <c r="J859" s="114"/>
      <c r="K859" t="s">
        <v>14974</v>
      </c>
      <c r="L859">
        <v>526596</v>
      </c>
      <c r="M859" t="s">
        <v>1705</v>
      </c>
      <c r="N859" t="s">
        <v>14975</v>
      </c>
      <c r="O859" t="s">
        <v>1706</v>
      </c>
      <c r="P859"/>
      <c r="Q859">
        <f t="shared" si="13"/>
        <v>4.7799999999999994</v>
      </c>
    </row>
    <row r="860" spans="1:17" ht="15">
      <c r="A860" s="114">
        <v>4159</v>
      </c>
      <c r="B860" t="s">
        <v>14976</v>
      </c>
      <c r="C860" s="114">
        <v>202412</v>
      </c>
      <c r="D860" s="114">
        <v>0.09</v>
      </c>
      <c r="E860" s="114">
        <v>202409</v>
      </c>
      <c r="F860" s="114">
        <v>0.41</v>
      </c>
      <c r="G860" s="114">
        <v>202406</v>
      </c>
      <c r="H860" s="114">
        <v>0.4</v>
      </c>
      <c r="I860" s="114">
        <v>202403</v>
      </c>
      <c r="J860" s="114">
        <v>0</v>
      </c>
      <c r="K860" t="s">
        <v>14977</v>
      </c>
      <c r="L860">
        <v>500418</v>
      </c>
      <c r="M860" t="s">
        <v>3017</v>
      </c>
      <c r="N860" t="s">
        <v>14978</v>
      </c>
      <c r="O860" t="s">
        <v>3018</v>
      </c>
      <c r="P860"/>
      <c r="Q860">
        <f t="shared" si="13"/>
        <v>0.9</v>
      </c>
    </row>
    <row r="861" spans="1:17" ht="15">
      <c r="A861" s="114">
        <v>4162</v>
      </c>
      <c r="B861" t="s">
        <v>14979</v>
      </c>
      <c r="C861" s="114">
        <v>202412</v>
      </c>
      <c r="D861" s="114">
        <v>0.94</v>
      </c>
      <c r="E861" s="114">
        <v>202409</v>
      </c>
      <c r="F861" s="114">
        <v>26.63</v>
      </c>
      <c r="G861" s="114">
        <v>202406</v>
      </c>
      <c r="H861" s="114">
        <v>38.39</v>
      </c>
      <c r="I861" s="114">
        <v>202403</v>
      </c>
      <c r="J861" s="114">
        <v>-4.3099999999999996</v>
      </c>
      <c r="K861" t="s">
        <v>14980</v>
      </c>
      <c r="L861">
        <v>500227</v>
      </c>
      <c r="M861" t="s">
        <v>1475</v>
      </c>
      <c r="N861" t="s">
        <v>14981</v>
      </c>
      <c r="O861" t="s">
        <v>1476</v>
      </c>
      <c r="P861"/>
      <c r="Q861">
        <f t="shared" si="13"/>
        <v>61.650000000000006</v>
      </c>
    </row>
    <row r="862" spans="1:17" ht="15">
      <c r="A862" s="114">
        <v>4163</v>
      </c>
      <c r="B862" t="s">
        <v>14982</v>
      </c>
      <c r="C862" s="114">
        <v>202503</v>
      </c>
      <c r="D862" s="114">
        <v>0.93</v>
      </c>
      <c r="E862" s="114">
        <v>202412</v>
      </c>
      <c r="F862" s="114">
        <v>0.54</v>
      </c>
      <c r="G862" s="114">
        <v>202409</v>
      </c>
      <c r="H862" s="114">
        <v>0.48</v>
      </c>
      <c r="I862" s="114">
        <v>202406</v>
      </c>
      <c r="J862" s="114">
        <v>0.33</v>
      </c>
      <c r="K862" t="s">
        <v>14983</v>
      </c>
      <c r="L862">
        <v>522257</v>
      </c>
      <c r="M862"/>
      <c r="N862" t="s">
        <v>14984</v>
      </c>
      <c r="O862" t="s">
        <v>3601</v>
      </c>
      <c r="P862"/>
      <c r="Q862">
        <f t="shared" si="13"/>
        <v>2.2800000000000002</v>
      </c>
    </row>
    <row r="863" spans="1:17" ht="15">
      <c r="A863" s="114">
        <v>4164</v>
      </c>
      <c r="B863" t="s">
        <v>14985</v>
      </c>
      <c r="C863" s="114">
        <v>202503</v>
      </c>
      <c r="D863" s="114">
        <v>1.82</v>
      </c>
      <c r="E863" s="114">
        <v>202412</v>
      </c>
      <c r="F863" s="114">
        <v>13.41</v>
      </c>
      <c r="G863" s="114">
        <v>202409</v>
      </c>
      <c r="H863" s="114">
        <v>9.86</v>
      </c>
      <c r="I863" s="114">
        <v>202406</v>
      </c>
      <c r="J863" s="114">
        <v>8.8000000000000007</v>
      </c>
      <c r="K863" t="s">
        <v>9751</v>
      </c>
      <c r="L863">
        <v>524669</v>
      </c>
      <c r="M863" t="s">
        <v>1177</v>
      </c>
      <c r="N863" t="s">
        <v>14986</v>
      </c>
      <c r="O863" t="s">
        <v>1178</v>
      </c>
      <c r="P863"/>
      <c r="Q863">
        <f t="shared" si="13"/>
        <v>33.89</v>
      </c>
    </row>
    <row r="864" spans="1:17" ht="15">
      <c r="A864" s="114">
        <v>4167</v>
      </c>
      <c r="B864" t="s">
        <v>14987</v>
      </c>
      <c r="C864" s="114">
        <v>202412</v>
      </c>
      <c r="D864" s="114">
        <v>1.51</v>
      </c>
      <c r="E864" s="114">
        <v>202409</v>
      </c>
      <c r="F864" s="114">
        <v>-1.6</v>
      </c>
      <c r="G864" s="114">
        <v>202406</v>
      </c>
      <c r="H864" s="114">
        <v>-2.2000000000000002</v>
      </c>
      <c r="I864" s="114">
        <v>202403</v>
      </c>
      <c r="J864" s="114">
        <v>-2.4500000000000002</v>
      </c>
      <c r="K864" t="s">
        <v>14988</v>
      </c>
      <c r="L864">
        <v>539115</v>
      </c>
      <c r="M864"/>
      <c r="N864" t="s">
        <v>14989</v>
      </c>
      <c r="O864" t="s">
        <v>4385</v>
      </c>
      <c r="P864"/>
      <c r="Q864">
        <f t="shared" si="13"/>
        <v>-4.74</v>
      </c>
    </row>
    <row r="865" spans="1:17" ht="15">
      <c r="A865" s="114">
        <v>4169</v>
      </c>
      <c r="B865" t="s">
        <v>14990</v>
      </c>
      <c r="C865" s="114">
        <v>202412</v>
      </c>
      <c r="D865" s="114">
        <v>69.34</v>
      </c>
      <c r="E865" s="114">
        <v>202409</v>
      </c>
      <c r="F865" s="114">
        <v>46.68</v>
      </c>
      <c r="G865" s="114">
        <v>202406</v>
      </c>
      <c r="H865" s="114">
        <v>85.43</v>
      </c>
      <c r="I865" s="114">
        <v>202403</v>
      </c>
      <c r="J865" s="114">
        <v>81.66</v>
      </c>
      <c r="K865" t="s">
        <v>9769</v>
      </c>
      <c r="L865">
        <v>526608</v>
      </c>
      <c r="M865" t="s">
        <v>821</v>
      </c>
      <c r="N865" t="s">
        <v>14991</v>
      </c>
      <c r="O865" t="s">
        <v>822</v>
      </c>
      <c r="P865"/>
      <c r="Q865">
        <f t="shared" si="13"/>
        <v>283.11</v>
      </c>
    </row>
    <row r="866" spans="1:17" ht="15">
      <c r="A866" s="114">
        <v>4177</v>
      </c>
      <c r="B866" t="s">
        <v>14992</v>
      </c>
      <c r="C866" s="114">
        <v>202412</v>
      </c>
      <c r="D866" s="114">
        <v>34.14</v>
      </c>
      <c r="E866" s="114">
        <v>202409</v>
      </c>
      <c r="F866" s="114">
        <v>26.49</v>
      </c>
      <c r="G866" s="114">
        <v>202406</v>
      </c>
      <c r="H866" s="114">
        <v>22.51</v>
      </c>
      <c r="I866" s="114">
        <v>202403</v>
      </c>
      <c r="J866" s="114">
        <v>32.78</v>
      </c>
      <c r="K866" t="s">
        <v>14993</v>
      </c>
      <c r="L866">
        <v>526612</v>
      </c>
      <c r="M866" t="s">
        <v>461</v>
      </c>
      <c r="N866" t="s">
        <v>14994</v>
      </c>
      <c r="O866" t="s">
        <v>462</v>
      </c>
      <c r="P866"/>
      <c r="Q866">
        <f t="shared" si="13"/>
        <v>115.92</v>
      </c>
    </row>
    <row r="867" spans="1:17" ht="15">
      <c r="A867" s="114">
        <v>4184</v>
      </c>
      <c r="B867" t="s">
        <v>14995</v>
      </c>
      <c r="C867" s="114">
        <v>202412</v>
      </c>
      <c r="D867" s="114">
        <v>1.47</v>
      </c>
      <c r="E867" s="114">
        <v>202409</v>
      </c>
      <c r="F867" s="114">
        <v>1.1100000000000001</v>
      </c>
      <c r="G867" s="114">
        <v>202406</v>
      </c>
      <c r="H867" s="114">
        <v>1.31</v>
      </c>
      <c r="I867" s="114">
        <v>202403</v>
      </c>
      <c r="J867" s="114">
        <v>1.24</v>
      </c>
      <c r="K867" t="s">
        <v>14996</v>
      </c>
      <c r="L867">
        <v>500367</v>
      </c>
      <c r="M867" t="s">
        <v>3664</v>
      </c>
      <c r="N867" t="s">
        <v>14997</v>
      </c>
      <c r="O867" t="s">
        <v>3663</v>
      </c>
      <c r="P867"/>
      <c r="Q867">
        <f t="shared" si="13"/>
        <v>5.13</v>
      </c>
    </row>
    <row r="868" spans="1:17" ht="15">
      <c r="A868" s="114">
        <v>4186</v>
      </c>
      <c r="B868" t="s">
        <v>14998</v>
      </c>
      <c r="C868" s="114">
        <v>202412</v>
      </c>
      <c r="D868" s="114">
        <v>8.9600000000000009</v>
      </c>
      <c r="E868" s="114">
        <v>202409</v>
      </c>
      <c r="F868" s="114">
        <v>10.49</v>
      </c>
      <c r="G868" s="114">
        <v>202406</v>
      </c>
      <c r="H868" s="114">
        <v>4.16</v>
      </c>
      <c r="I868" s="114">
        <v>202403</v>
      </c>
      <c r="J868" s="114">
        <v>7.35</v>
      </c>
      <c r="K868" t="s">
        <v>14999</v>
      </c>
      <c r="L868">
        <v>514428</v>
      </c>
      <c r="M868"/>
      <c r="N868" t="s">
        <v>15000</v>
      </c>
      <c r="O868" t="s">
        <v>3961</v>
      </c>
      <c r="P868"/>
      <c r="Q868">
        <f t="shared" si="13"/>
        <v>30.96</v>
      </c>
    </row>
    <row r="869" spans="1:17" ht="15">
      <c r="A869" s="114">
        <v>4210</v>
      </c>
      <c r="B869" t="s">
        <v>15001</v>
      </c>
      <c r="C869" s="114">
        <v>202412</v>
      </c>
      <c r="D869" s="114">
        <v>0.11</v>
      </c>
      <c r="E869" s="114">
        <v>202409</v>
      </c>
      <c r="F869" s="114">
        <v>0.26</v>
      </c>
      <c r="G869" s="114">
        <v>202406</v>
      </c>
      <c r="H869" s="114">
        <v>0.24</v>
      </c>
      <c r="I869" s="114">
        <v>202403</v>
      </c>
      <c r="J869" s="114">
        <v>0.19</v>
      </c>
      <c r="K869" t="s">
        <v>15002</v>
      </c>
      <c r="L869">
        <v>539607</v>
      </c>
      <c r="M869"/>
      <c r="N869" t="s">
        <v>15003</v>
      </c>
      <c r="O869" t="s">
        <v>20755</v>
      </c>
      <c r="P869"/>
      <c r="Q869">
        <f t="shared" si="13"/>
        <v>0.8</v>
      </c>
    </row>
    <row r="870" spans="1:17" ht="15">
      <c r="A870" s="114">
        <v>4235</v>
      </c>
      <c r="B870" t="s">
        <v>15004</v>
      </c>
      <c r="C870" s="114">
        <v>202412</v>
      </c>
      <c r="D870" s="114">
        <v>-2.21</v>
      </c>
      <c r="E870" s="114">
        <v>202409</v>
      </c>
      <c r="F870" s="114">
        <v>-5.31</v>
      </c>
      <c r="G870" s="114">
        <v>202406</v>
      </c>
      <c r="H870" s="114">
        <v>0</v>
      </c>
      <c r="I870" s="114">
        <v>202403</v>
      </c>
      <c r="J870" s="114">
        <v>5.03</v>
      </c>
      <c r="K870" t="s">
        <v>15005</v>
      </c>
      <c r="L870">
        <v>540744</v>
      </c>
      <c r="M870" t="s">
        <v>15006</v>
      </c>
      <c r="N870" t="s">
        <v>15007</v>
      </c>
      <c r="O870" t="s">
        <v>3963</v>
      </c>
      <c r="P870"/>
      <c r="Q870">
        <f t="shared" si="13"/>
        <v>-2.4899999999999993</v>
      </c>
    </row>
    <row r="871" spans="1:17" ht="15">
      <c r="A871" s="114">
        <v>4244</v>
      </c>
      <c r="B871" t="s">
        <v>15008</v>
      </c>
      <c r="C871" s="114">
        <v>202503</v>
      </c>
      <c r="D871" s="114">
        <v>32.979999999999997</v>
      </c>
      <c r="E871" s="114">
        <v>202412</v>
      </c>
      <c r="F871" s="114">
        <v>0.04</v>
      </c>
      <c r="G871" s="114">
        <v>202409</v>
      </c>
      <c r="H871" s="114">
        <v>14.82</v>
      </c>
      <c r="I871" s="114">
        <v>202406</v>
      </c>
      <c r="J871" s="114">
        <v>12.3</v>
      </c>
      <c r="K871" t="s">
        <v>15009</v>
      </c>
      <c r="L871">
        <v>512599</v>
      </c>
      <c r="M871" t="s">
        <v>68</v>
      </c>
      <c r="N871" t="s">
        <v>15010</v>
      </c>
      <c r="O871" t="s">
        <v>69</v>
      </c>
      <c r="P871"/>
      <c r="Q871">
        <f t="shared" si="13"/>
        <v>60.14</v>
      </c>
    </row>
    <row r="872" spans="1:17" ht="15">
      <c r="A872" s="114">
        <v>4248</v>
      </c>
      <c r="B872" t="s">
        <v>15011</v>
      </c>
      <c r="C872" s="114">
        <v>202412</v>
      </c>
      <c r="D872" s="114">
        <v>26.09</v>
      </c>
      <c r="E872" s="114">
        <v>202409</v>
      </c>
      <c r="F872" s="114">
        <v>24.14</v>
      </c>
      <c r="G872" s="114">
        <v>202406</v>
      </c>
      <c r="H872" s="114">
        <v>23.75</v>
      </c>
      <c r="I872" s="114">
        <v>202403</v>
      </c>
      <c r="J872" s="114">
        <v>19.670000000000002</v>
      </c>
      <c r="K872" t="s">
        <v>15012</v>
      </c>
      <c r="L872">
        <v>500253</v>
      </c>
      <c r="M872" t="s">
        <v>1707</v>
      </c>
      <c r="N872" t="s">
        <v>15013</v>
      </c>
      <c r="O872" t="s">
        <v>1708</v>
      </c>
      <c r="P872"/>
      <c r="Q872">
        <f t="shared" si="13"/>
        <v>93.65</v>
      </c>
    </row>
    <row r="873" spans="1:17" ht="15">
      <c r="A873" s="114">
        <v>4253</v>
      </c>
      <c r="B873" t="s">
        <v>15014</v>
      </c>
      <c r="C873" s="114">
        <v>202412</v>
      </c>
      <c r="D873" s="114">
        <v>0.64</v>
      </c>
      <c r="E873" s="114">
        <v>202409</v>
      </c>
      <c r="F873" s="114">
        <v>0.91</v>
      </c>
      <c r="G873" s="114">
        <v>202406</v>
      </c>
      <c r="H873" s="114">
        <v>0.9</v>
      </c>
      <c r="I873" s="114">
        <v>202403</v>
      </c>
      <c r="J873" s="114">
        <v>2.0299999999999998</v>
      </c>
      <c r="K873" t="s">
        <v>15015</v>
      </c>
      <c r="L873">
        <v>517500</v>
      </c>
      <c r="M873" t="s">
        <v>2472</v>
      </c>
      <c r="N873" t="s">
        <v>15016</v>
      </c>
      <c r="O873" t="s">
        <v>15017</v>
      </c>
      <c r="P873"/>
      <c r="Q873">
        <f t="shared" si="13"/>
        <v>4.4800000000000004</v>
      </c>
    </row>
    <row r="874" spans="1:17" ht="15">
      <c r="A874" s="114">
        <v>4257</v>
      </c>
      <c r="B874" t="s">
        <v>15018</v>
      </c>
      <c r="C874" s="114">
        <v>202412</v>
      </c>
      <c r="D874" s="114">
        <v>1.1000000000000001</v>
      </c>
      <c r="E874" s="114">
        <v>202409</v>
      </c>
      <c r="F874" s="114">
        <v>0.96</v>
      </c>
      <c r="G874" s="114">
        <v>202406</v>
      </c>
      <c r="H874" s="114">
        <v>2.08</v>
      </c>
      <c r="I874" s="114">
        <v>202403</v>
      </c>
      <c r="J874" s="114">
        <v>1.03</v>
      </c>
      <c r="K874" t="s">
        <v>15019</v>
      </c>
      <c r="L874">
        <v>507514</v>
      </c>
      <c r="M874" t="s">
        <v>2597</v>
      </c>
      <c r="N874" t="s">
        <v>15020</v>
      </c>
      <c r="O874" t="s">
        <v>9418</v>
      </c>
      <c r="P874"/>
      <c r="Q874">
        <f t="shared" si="13"/>
        <v>5.1700000000000008</v>
      </c>
    </row>
    <row r="875" spans="1:17" ht="15">
      <c r="A875" s="114">
        <v>4261</v>
      </c>
      <c r="B875" t="s">
        <v>15021</v>
      </c>
      <c r="C875" s="114">
        <v>202503</v>
      </c>
      <c r="D875" s="114">
        <v>2.61</v>
      </c>
      <c r="E875" s="114">
        <v>202412</v>
      </c>
      <c r="F875" s="114">
        <v>3.89</v>
      </c>
      <c r="G875" s="114">
        <v>202409</v>
      </c>
      <c r="H875" s="114">
        <v>3.23</v>
      </c>
      <c r="I875" s="114">
        <v>202406</v>
      </c>
      <c r="J875" s="114">
        <v>1.89</v>
      </c>
      <c r="K875" t="s">
        <v>15022</v>
      </c>
      <c r="L875">
        <v>522261</v>
      </c>
      <c r="M875" t="s">
        <v>759</v>
      </c>
      <c r="N875" t="s">
        <v>15023</v>
      </c>
      <c r="O875" t="s">
        <v>6808</v>
      </c>
      <c r="P875"/>
      <c r="Q875">
        <f t="shared" si="13"/>
        <v>11.620000000000001</v>
      </c>
    </row>
    <row r="876" spans="1:17" ht="15">
      <c r="A876" s="114">
        <v>4263</v>
      </c>
      <c r="B876" t="s">
        <v>15024</v>
      </c>
      <c r="C876" s="114">
        <v>202412</v>
      </c>
      <c r="D876" s="114">
        <v>5.74</v>
      </c>
      <c r="E876" s="114">
        <v>202409</v>
      </c>
      <c r="F876" s="114">
        <v>1.02</v>
      </c>
      <c r="G876" s="114">
        <v>202406</v>
      </c>
      <c r="H876" s="114">
        <v>-1.89</v>
      </c>
      <c r="I876" s="114">
        <v>202403</v>
      </c>
      <c r="J876" s="114">
        <v>-2.67</v>
      </c>
      <c r="K876" t="s">
        <v>15025</v>
      </c>
      <c r="L876">
        <v>526638</v>
      </c>
      <c r="M876"/>
      <c r="N876" t="s">
        <v>15026</v>
      </c>
      <c r="O876" t="s">
        <v>4299</v>
      </c>
      <c r="P876"/>
      <c r="Q876">
        <f t="shared" si="13"/>
        <v>2.2000000000000002</v>
      </c>
    </row>
    <row r="877" spans="1:17" ht="15">
      <c r="A877" s="114">
        <v>4267</v>
      </c>
      <c r="B877" t="s">
        <v>15027</v>
      </c>
      <c r="C877" s="114">
        <v>202412</v>
      </c>
      <c r="D877" s="114">
        <v>0.28999999999999998</v>
      </c>
      <c r="E877" s="114">
        <v>202409</v>
      </c>
      <c r="F877" s="114">
        <v>0.26</v>
      </c>
      <c r="G877" s="114">
        <v>202406</v>
      </c>
      <c r="H877" s="114">
        <v>0.27</v>
      </c>
      <c r="I877" s="114">
        <v>202403</v>
      </c>
      <c r="J877" s="114">
        <v>-0.54</v>
      </c>
      <c r="K877" t="s">
        <v>15028</v>
      </c>
      <c r="L877">
        <v>519532</v>
      </c>
      <c r="M877"/>
      <c r="N877" t="s">
        <v>15029</v>
      </c>
      <c r="O877" t="s">
        <v>4454</v>
      </c>
      <c r="P877"/>
      <c r="Q877">
        <f t="shared" si="13"/>
        <v>0.28000000000000003</v>
      </c>
    </row>
    <row r="878" spans="1:17" ht="15">
      <c r="A878" s="114">
        <v>4269</v>
      </c>
      <c r="B878" t="s">
        <v>15030</v>
      </c>
      <c r="C878" s="114">
        <v>202412</v>
      </c>
      <c r="D878" s="114">
        <v>-0.41</v>
      </c>
      <c r="E878" s="114">
        <v>202409</v>
      </c>
      <c r="F878" s="114">
        <v>0.43</v>
      </c>
      <c r="G878" s="114">
        <v>202406</v>
      </c>
      <c r="H878" s="114">
        <v>0.05</v>
      </c>
      <c r="I878" s="114">
        <v>202403</v>
      </c>
      <c r="J878" s="114">
        <v>0.09</v>
      </c>
      <c r="K878" t="s">
        <v>15031</v>
      </c>
      <c r="L878">
        <v>526642</v>
      </c>
      <c r="M878" t="s">
        <v>1904</v>
      </c>
      <c r="N878" t="s">
        <v>15032</v>
      </c>
      <c r="O878" t="s">
        <v>1905</v>
      </c>
      <c r="P878"/>
      <c r="Q878">
        <f t="shared" si="13"/>
        <v>0.16000000000000003</v>
      </c>
    </row>
    <row r="879" spans="1:17" ht="15">
      <c r="A879" s="114">
        <v>4270</v>
      </c>
      <c r="B879" t="s">
        <v>15033</v>
      </c>
      <c r="C879" s="114">
        <v>202412</v>
      </c>
      <c r="D879" s="114">
        <v>0</v>
      </c>
      <c r="E879" s="114">
        <v>202409</v>
      </c>
      <c r="F879" s="114">
        <v>0.8</v>
      </c>
      <c r="G879" s="114">
        <v>202406</v>
      </c>
      <c r="H879" s="114">
        <v>1.29</v>
      </c>
      <c r="I879" s="114">
        <v>202403</v>
      </c>
      <c r="J879" s="114">
        <v>1.24</v>
      </c>
      <c r="K879" t="s">
        <v>9846</v>
      </c>
      <c r="L879">
        <v>514442</v>
      </c>
      <c r="M879"/>
      <c r="N879" t="s">
        <v>15034</v>
      </c>
      <c r="O879" t="s">
        <v>4366</v>
      </c>
      <c r="P879"/>
      <c r="Q879">
        <f t="shared" si="13"/>
        <v>3.33</v>
      </c>
    </row>
    <row r="880" spans="1:17" ht="15">
      <c r="A880" s="114">
        <v>4274</v>
      </c>
      <c r="B880" t="s">
        <v>15035</v>
      </c>
      <c r="C880" s="114">
        <v>202412</v>
      </c>
      <c r="D880" s="114">
        <v>0</v>
      </c>
      <c r="E880" s="114">
        <v>202409</v>
      </c>
      <c r="F880" s="114">
        <v>-0.01</v>
      </c>
      <c r="G880" s="114">
        <v>202406</v>
      </c>
      <c r="H880" s="114">
        <v>-0.02</v>
      </c>
      <c r="I880" s="114">
        <v>202403</v>
      </c>
      <c r="J880" s="114">
        <v>-0.16</v>
      </c>
      <c r="K880" t="s">
        <v>15036</v>
      </c>
      <c r="L880">
        <v>521206</v>
      </c>
      <c r="M880"/>
      <c r="N880" t="s">
        <v>15037</v>
      </c>
      <c r="O880" t="s">
        <v>4550</v>
      </c>
      <c r="P880"/>
      <c r="Q880">
        <f t="shared" si="13"/>
        <v>-0.19</v>
      </c>
    </row>
    <row r="881" spans="1:17" ht="15">
      <c r="A881" s="114">
        <v>4275</v>
      </c>
      <c r="B881" t="s">
        <v>15038</v>
      </c>
      <c r="C881" s="114">
        <v>202203</v>
      </c>
      <c r="D881" s="114">
        <v>7.99</v>
      </c>
      <c r="E881" s="114">
        <v>202112</v>
      </c>
      <c r="F881" s="114">
        <v>-11.58</v>
      </c>
      <c r="G881" s="114">
        <v>202109</v>
      </c>
      <c r="H881" s="114">
        <v>-11.28</v>
      </c>
      <c r="I881" s="114">
        <v>202106</v>
      </c>
      <c r="J881" s="114">
        <v>-10.74</v>
      </c>
      <c r="K881" t="s">
        <v>15039</v>
      </c>
      <c r="L881">
        <v>524689</v>
      </c>
      <c r="M881" t="s">
        <v>15040</v>
      </c>
      <c r="N881" t="s">
        <v>15041</v>
      </c>
      <c r="O881" t="s">
        <v>4637</v>
      </c>
      <c r="P881"/>
      <c r="Q881">
        <f t="shared" si="13"/>
        <v>-25.61</v>
      </c>
    </row>
    <row r="882" spans="1:17" ht="15">
      <c r="A882" s="114">
        <v>4280</v>
      </c>
      <c r="B882" t="s">
        <v>15042</v>
      </c>
      <c r="C882" s="114">
        <v>202412</v>
      </c>
      <c r="D882" s="114">
        <v>0.05</v>
      </c>
      <c r="E882" s="114">
        <v>202409</v>
      </c>
      <c r="F882" s="114">
        <v>0.12</v>
      </c>
      <c r="G882" s="114">
        <v>202406</v>
      </c>
      <c r="H882" s="114">
        <v>0.16</v>
      </c>
      <c r="I882" s="114">
        <v>202403</v>
      </c>
      <c r="J882" s="114">
        <v>0.15</v>
      </c>
      <c r="K882" t="s">
        <v>15043</v>
      </c>
      <c r="L882">
        <v>517494</v>
      </c>
      <c r="M882"/>
      <c r="N882" t="s">
        <v>15044</v>
      </c>
      <c r="O882" t="s">
        <v>3981</v>
      </c>
      <c r="P882"/>
      <c r="Q882">
        <f t="shared" si="13"/>
        <v>0.48</v>
      </c>
    </row>
    <row r="883" spans="1:17" ht="15">
      <c r="A883" s="114">
        <v>4284</v>
      </c>
      <c r="B883" t="s">
        <v>15045</v>
      </c>
      <c r="C883" s="114">
        <v>202412</v>
      </c>
      <c r="D883" s="114">
        <v>0.82</v>
      </c>
      <c r="E883" s="114">
        <v>202409</v>
      </c>
      <c r="F883" s="114">
        <v>0.49</v>
      </c>
      <c r="G883" s="114">
        <v>202406</v>
      </c>
      <c r="H883" s="114">
        <v>0.18</v>
      </c>
      <c r="I883" s="114">
        <v>202403</v>
      </c>
      <c r="J883" s="114">
        <v>1.66</v>
      </c>
      <c r="K883" t="s">
        <v>15046</v>
      </c>
      <c r="L883">
        <v>541400</v>
      </c>
      <c r="M883" t="s">
        <v>3299</v>
      </c>
      <c r="N883" t="s">
        <v>15047</v>
      </c>
      <c r="O883" t="s">
        <v>3300</v>
      </c>
      <c r="P883"/>
      <c r="Q883">
        <f t="shared" si="13"/>
        <v>3.15</v>
      </c>
    </row>
    <row r="884" spans="1:17" ht="15">
      <c r="A884" s="114">
        <v>4290</v>
      </c>
      <c r="B884" t="s">
        <v>15048</v>
      </c>
      <c r="C884" s="114">
        <v>201609</v>
      </c>
      <c r="D884" s="114">
        <v>-0.09</v>
      </c>
      <c r="E884" s="114">
        <v>201606</v>
      </c>
      <c r="F884" s="114">
        <v>0</v>
      </c>
      <c r="G884" s="114">
        <v>201509</v>
      </c>
      <c r="H884" s="114">
        <v>-0.09</v>
      </c>
      <c r="I884" s="114">
        <v>201506</v>
      </c>
      <c r="J884" s="114">
        <v>0</v>
      </c>
      <c r="K884" t="s">
        <v>15049</v>
      </c>
      <c r="L884">
        <v>521210</v>
      </c>
      <c r="M884"/>
      <c r="N884" t="s">
        <v>15050</v>
      </c>
      <c r="O884" t="s">
        <v>4502</v>
      </c>
      <c r="P884"/>
      <c r="Q884">
        <f t="shared" si="13"/>
        <v>-0.18</v>
      </c>
    </row>
    <row r="885" spans="1:17" ht="15">
      <c r="A885" s="114">
        <v>4291</v>
      </c>
      <c r="B885" t="s">
        <v>15051</v>
      </c>
      <c r="C885" s="114">
        <v>202409</v>
      </c>
      <c r="D885" s="114">
        <v>1.95</v>
      </c>
      <c r="E885" s="114">
        <v>202406</v>
      </c>
      <c r="F885" s="114">
        <v>0.17</v>
      </c>
      <c r="G885" s="114">
        <v>202403</v>
      </c>
      <c r="H885" s="114">
        <v>0.62</v>
      </c>
      <c r="I885" s="114">
        <v>202312</v>
      </c>
      <c r="J885" s="114">
        <v>0.21</v>
      </c>
      <c r="K885" t="s">
        <v>15052</v>
      </c>
      <c r="L885">
        <v>524703</v>
      </c>
      <c r="M885"/>
      <c r="N885" t="s">
        <v>15053</v>
      </c>
      <c r="O885" t="s">
        <v>4207</v>
      </c>
      <c r="P885"/>
      <c r="Q885">
        <f t="shared" si="13"/>
        <v>2.95</v>
      </c>
    </row>
    <row r="886" spans="1:17" ht="15">
      <c r="A886" s="114">
        <v>4292</v>
      </c>
      <c r="B886" t="s">
        <v>15054</v>
      </c>
      <c r="C886" s="114">
        <v>202406</v>
      </c>
      <c r="D886" s="114">
        <v>0.09</v>
      </c>
      <c r="E886" s="114">
        <v>202403</v>
      </c>
      <c r="F886" s="114">
        <v>7.0000000000000007E-2</v>
      </c>
      <c r="G886" s="114">
        <v>202312</v>
      </c>
      <c r="H886" s="114">
        <v>0.52</v>
      </c>
      <c r="I886" s="114">
        <v>202309</v>
      </c>
      <c r="J886" s="114">
        <v>0.54</v>
      </c>
      <c r="K886" t="s">
        <v>15055</v>
      </c>
      <c r="L886">
        <v>511593</v>
      </c>
      <c r="M886"/>
      <c r="N886" t="s">
        <v>15056</v>
      </c>
      <c r="O886" t="s">
        <v>4632</v>
      </c>
      <c r="P886"/>
      <c r="Q886">
        <f t="shared" si="13"/>
        <v>1.2200000000000002</v>
      </c>
    </row>
    <row r="887" spans="1:17" ht="15">
      <c r="A887" s="114">
        <v>4299</v>
      </c>
      <c r="B887" t="s">
        <v>15057</v>
      </c>
      <c r="C887" s="114">
        <v>202412</v>
      </c>
      <c r="D887" s="114">
        <v>0.01</v>
      </c>
      <c r="E887" s="114">
        <v>202409</v>
      </c>
      <c r="F887" s="114">
        <v>0.69</v>
      </c>
      <c r="G887" s="114">
        <v>202406</v>
      </c>
      <c r="H887" s="114">
        <v>1.08</v>
      </c>
      <c r="I887" s="114">
        <v>202403</v>
      </c>
      <c r="J887" s="114">
        <v>0.04</v>
      </c>
      <c r="K887" t="s">
        <v>15058</v>
      </c>
      <c r="L887">
        <v>511589</v>
      </c>
      <c r="M887" t="s">
        <v>308</v>
      </c>
      <c r="N887" t="s">
        <v>15059</v>
      </c>
      <c r="O887" t="s">
        <v>9523</v>
      </c>
      <c r="P887"/>
      <c r="Q887">
        <f t="shared" si="13"/>
        <v>1.82</v>
      </c>
    </row>
    <row r="888" spans="1:17" ht="15">
      <c r="A888" s="114">
        <v>4301</v>
      </c>
      <c r="B888" t="s">
        <v>15060</v>
      </c>
      <c r="C888" s="114">
        <v>202412</v>
      </c>
      <c r="D888" s="114">
        <v>4.2699999999999996</v>
      </c>
      <c r="E888" s="114">
        <v>202409</v>
      </c>
      <c r="F888" s="114">
        <v>3.82</v>
      </c>
      <c r="G888" s="114">
        <v>202406</v>
      </c>
      <c r="H888" s="114">
        <v>3.01</v>
      </c>
      <c r="I888" s="114">
        <v>202403</v>
      </c>
      <c r="J888" s="114">
        <v>4.24</v>
      </c>
      <c r="K888" t="s">
        <v>15061</v>
      </c>
      <c r="L888">
        <v>517506</v>
      </c>
      <c r="M888" t="s">
        <v>3052</v>
      </c>
      <c r="N888" t="s">
        <v>15062</v>
      </c>
      <c r="O888" t="s">
        <v>3053</v>
      </c>
      <c r="P888"/>
      <c r="Q888">
        <f t="shared" si="13"/>
        <v>15.34</v>
      </c>
    </row>
    <row r="889" spans="1:17" ht="15">
      <c r="A889" s="114">
        <v>4302</v>
      </c>
      <c r="B889" t="s">
        <v>15063</v>
      </c>
      <c r="C889" s="114">
        <v>201606</v>
      </c>
      <c r="D889" s="114">
        <v>-0.66</v>
      </c>
      <c r="E889" s="114">
        <v>201603</v>
      </c>
      <c r="F889" s="114">
        <v>1.38</v>
      </c>
      <c r="G889" s="114">
        <v>201512</v>
      </c>
      <c r="H889" s="114">
        <v>0.68</v>
      </c>
      <c r="I889" s="114">
        <v>201509</v>
      </c>
      <c r="J889" s="114">
        <v>0.89</v>
      </c>
      <c r="K889" t="s">
        <v>15064</v>
      </c>
      <c r="L889">
        <v>524610</v>
      </c>
      <c r="M889"/>
      <c r="N889" t="s">
        <v>15065</v>
      </c>
      <c r="O889" t="s">
        <v>4848</v>
      </c>
      <c r="P889"/>
      <c r="Q889">
        <f t="shared" si="13"/>
        <v>2.29</v>
      </c>
    </row>
    <row r="890" spans="1:17" ht="15">
      <c r="A890" s="114">
        <v>4313</v>
      </c>
      <c r="B890" t="s">
        <v>15066</v>
      </c>
      <c r="C890" s="114">
        <v>202412</v>
      </c>
      <c r="D890" s="114">
        <v>0.14000000000000001</v>
      </c>
      <c r="E890" s="114">
        <v>202409</v>
      </c>
      <c r="F890" s="114">
        <v>3.2</v>
      </c>
      <c r="G890" s="114">
        <v>202406</v>
      </c>
      <c r="H890" s="114">
        <v>-0.37</v>
      </c>
      <c r="I890" s="114">
        <v>202403</v>
      </c>
      <c r="J890" s="114">
        <v>-2.5099999999999998</v>
      </c>
      <c r="K890" t="s">
        <v>15067</v>
      </c>
      <c r="L890">
        <v>526654</v>
      </c>
      <c r="M890"/>
      <c r="N890" t="s">
        <v>15068</v>
      </c>
      <c r="O890" t="s">
        <v>3984</v>
      </c>
      <c r="P890"/>
      <c r="Q890">
        <f t="shared" si="13"/>
        <v>0.46000000000000041</v>
      </c>
    </row>
    <row r="891" spans="1:17" ht="15">
      <c r="A891" s="114">
        <v>4314</v>
      </c>
      <c r="B891" t="s">
        <v>15069</v>
      </c>
      <c r="C891" s="114">
        <v>202412</v>
      </c>
      <c r="D891" s="114">
        <v>-0.09</v>
      </c>
      <c r="E891" s="114">
        <v>202409</v>
      </c>
      <c r="F891" s="114">
        <v>-1.06</v>
      </c>
      <c r="G891" s="114">
        <v>202406</v>
      </c>
      <c r="H891" s="114">
        <v>0.67</v>
      </c>
      <c r="I891" s="114">
        <v>202403</v>
      </c>
      <c r="J891" s="114">
        <v>1.02</v>
      </c>
      <c r="K891" t="s">
        <v>15070</v>
      </c>
      <c r="L891">
        <v>511601</v>
      </c>
      <c r="M891"/>
      <c r="N891" t="s">
        <v>15071</v>
      </c>
      <c r="O891" t="s">
        <v>4493</v>
      </c>
      <c r="P891"/>
      <c r="Q891">
        <f t="shared" si="13"/>
        <v>0.53999999999999992</v>
      </c>
    </row>
    <row r="892" spans="1:17" ht="15">
      <c r="A892" s="114">
        <v>4317</v>
      </c>
      <c r="B892" t="s">
        <v>15072</v>
      </c>
      <c r="C892" s="114">
        <v>202212</v>
      </c>
      <c r="D892" s="114">
        <v>2.0299999999999998</v>
      </c>
      <c r="E892" s="114">
        <v>202209</v>
      </c>
      <c r="F892" s="114">
        <v>2.1800000000000002</v>
      </c>
      <c r="G892" s="114">
        <v>202206</v>
      </c>
      <c r="H892" s="114">
        <v>2.78</v>
      </c>
      <c r="I892" s="114">
        <v>202203</v>
      </c>
      <c r="J892" s="114">
        <v>2.48</v>
      </c>
      <c r="K892" t="s">
        <v>15073</v>
      </c>
      <c r="L892">
        <v>526650</v>
      </c>
      <c r="M892" t="s">
        <v>2971</v>
      </c>
      <c r="N892" t="s">
        <v>15074</v>
      </c>
      <c r="O892" t="s">
        <v>2972</v>
      </c>
      <c r="P892"/>
      <c r="Q892">
        <f t="shared" si="13"/>
        <v>9.4700000000000006</v>
      </c>
    </row>
    <row r="893" spans="1:17" ht="15">
      <c r="A893" s="114">
        <v>4319</v>
      </c>
      <c r="B893" t="s">
        <v>15075</v>
      </c>
      <c r="C893" s="114">
        <v>202312</v>
      </c>
      <c r="D893" s="114">
        <v>1.46</v>
      </c>
      <c r="E893" s="114">
        <v>202309</v>
      </c>
      <c r="F893" s="114">
        <v>1.82</v>
      </c>
      <c r="G893" s="114">
        <v>202306</v>
      </c>
      <c r="H893" s="114">
        <v>1.02</v>
      </c>
      <c r="I893" s="114">
        <v>202303</v>
      </c>
      <c r="J893" s="114">
        <v>1.61</v>
      </c>
      <c r="K893" t="s">
        <v>15076</v>
      </c>
      <c r="L893">
        <v>514450</v>
      </c>
      <c r="M893" t="s">
        <v>1890</v>
      </c>
      <c r="N893" t="s">
        <v>15077</v>
      </c>
      <c r="O893" t="s">
        <v>1891</v>
      </c>
      <c r="P893"/>
      <c r="Q893">
        <f t="shared" si="13"/>
        <v>5.910000000000001</v>
      </c>
    </row>
    <row r="894" spans="1:17" ht="15">
      <c r="A894" s="114">
        <v>4323</v>
      </c>
      <c r="B894" t="s">
        <v>15078</v>
      </c>
      <c r="C894" s="114">
        <v>202412</v>
      </c>
      <c r="D894" s="114">
        <v>1.9</v>
      </c>
      <c r="E894" s="114">
        <v>202409</v>
      </c>
      <c r="F894" s="114">
        <v>1.03</v>
      </c>
      <c r="G894" s="114">
        <v>202406</v>
      </c>
      <c r="H894" s="114">
        <v>1.03</v>
      </c>
      <c r="I894" s="114">
        <v>202403</v>
      </c>
      <c r="J894" s="114">
        <v>0.71</v>
      </c>
      <c r="K894" t="s">
        <v>15079</v>
      </c>
      <c r="L894">
        <v>517514</v>
      </c>
      <c r="M894"/>
      <c r="N894" t="s">
        <v>15080</v>
      </c>
      <c r="O894" t="s">
        <v>4233</v>
      </c>
      <c r="P894"/>
      <c r="Q894">
        <f t="shared" si="13"/>
        <v>4.67</v>
      </c>
    </row>
    <row r="895" spans="1:17" ht="15">
      <c r="A895" s="114">
        <v>4325</v>
      </c>
      <c r="B895" t="s">
        <v>15081</v>
      </c>
      <c r="C895" s="114">
        <v>202412</v>
      </c>
      <c r="D895" s="114">
        <v>12.1</v>
      </c>
      <c r="E895" s="114">
        <v>202409</v>
      </c>
      <c r="F895" s="114">
        <v>12.7</v>
      </c>
      <c r="G895" s="114">
        <v>202406</v>
      </c>
      <c r="H895" s="114">
        <v>11.8</v>
      </c>
      <c r="I895" s="114">
        <v>202403</v>
      </c>
      <c r="J895" s="114">
        <v>11.1</v>
      </c>
      <c r="K895" t="s">
        <v>21710</v>
      </c>
      <c r="L895">
        <v>524715</v>
      </c>
      <c r="M895" t="s">
        <v>2848</v>
      </c>
      <c r="N895" t="s">
        <v>15082</v>
      </c>
      <c r="O895" t="s">
        <v>2849</v>
      </c>
      <c r="P895"/>
      <c r="Q895">
        <f t="shared" si="13"/>
        <v>47.699999999999996</v>
      </c>
    </row>
    <row r="896" spans="1:17" ht="15">
      <c r="A896" s="114">
        <v>4330</v>
      </c>
      <c r="B896" t="s">
        <v>15083</v>
      </c>
      <c r="C896" s="114">
        <v>202203</v>
      </c>
      <c r="D896" s="114">
        <v>0.55000000000000004</v>
      </c>
      <c r="E896" s="114">
        <v>202112</v>
      </c>
      <c r="F896" s="114">
        <v>4.29</v>
      </c>
      <c r="G896" s="114">
        <v>202109</v>
      </c>
      <c r="H896" s="114">
        <v>3.04</v>
      </c>
      <c r="I896" s="114">
        <v>202106</v>
      </c>
      <c r="J896" s="114">
        <v>3.02</v>
      </c>
      <c r="K896" t="s">
        <v>15084</v>
      </c>
      <c r="L896">
        <v>513693</v>
      </c>
      <c r="M896"/>
      <c r="N896" t="s">
        <v>15085</v>
      </c>
      <c r="O896" t="s">
        <v>3864</v>
      </c>
      <c r="P896"/>
      <c r="Q896">
        <f t="shared" si="13"/>
        <v>10.9</v>
      </c>
    </row>
    <row r="897" spans="1:17" ht="15">
      <c r="A897" s="114">
        <v>4342</v>
      </c>
      <c r="B897" t="s">
        <v>15086</v>
      </c>
      <c r="C897" s="114">
        <v>202412</v>
      </c>
      <c r="D897" s="114">
        <v>0.37</v>
      </c>
      <c r="E897" s="114">
        <v>202409</v>
      </c>
      <c r="F897" s="114">
        <v>-0.65</v>
      </c>
      <c r="G897" s="114">
        <v>202406</v>
      </c>
      <c r="H897" s="114">
        <v>-3.31</v>
      </c>
      <c r="I897" s="114">
        <v>202403</v>
      </c>
      <c r="J897" s="114">
        <v>1.1299999999999999</v>
      </c>
      <c r="K897" t="s">
        <v>15087</v>
      </c>
      <c r="L897">
        <v>522267</v>
      </c>
      <c r="M897"/>
      <c r="N897" t="s">
        <v>15088</v>
      </c>
      <c r="O897" t="s">
        <v>4506</v>
      </c>
      <c r="P897"/>
      <c r="Q897">
        <f t="shared" si="13"/>
        <v>-2.46</v>
      </c>
    </row>
    <row r="898" spans="1:17" ht="15">
      <c r="A898" s="114">
        <v>4346</v>
      </c>
      <c r="B898" t="s">
        <v>15089</v>
      </c>
      <c r="C898" s="114">
        <v>202012</v>
      </c>
      <c r="D898" s="114">
        <v>1.54</v>
      </c>
      <c r="E898" s="114">
        <v>202009</v>
      </c>
      <c r="F898" s="114">
        <v>4.83</v>
      </c>
      <c r="G898" s="114">
        <v>202006</v>
      </c>
      <c r="H898" s="114">
        <v>1.43</v>
      </c>
      <c r="I898" s="114">
        <v>202003</v>
      </c>
      <c r="J898" s="114">
        <v>7.74</v>
      </c>
      <c r="K898" t="s">
        <v>15090</v>
      </c>
      <c r="L898">
        <v>500069</v>
      </c>
      <c r="M898"/>
      <c r="N898" t="s">
        <v>15091</v>
      </c>
      <c r="O898" t="s">
        <v>3740</v>
      </c>
      <c r="P898"/>
      <c r="Q898">
        <f t="shared" si="13"/>
        <v>15.54</v>
      </c>
    </row>
    <row r="899" spans="1:17" ht="15">
      <c r="A899" s="114">
        <v>4349</v>
      </c>
      <c r="B899" t="s">
        <v>15092</v>
      </c>
      <c r="C899" s="114">
        <v>202412</v>
      </c>
      <c r="D899" s="114">
        <v>5.31</v>
      </c>
      <c r="E899" s="114">
        <v>202409</v>
      </c>
      <c r="F899" s="114">
        <v>8.1</v>
      </c>
      <c r="G899" s="114">
        <v>202406</v>
      </c>
      <c r="H899" s="114">
        <v>7.74</v>
      </c>
      <c r="I899" s="114">
        <v>202403</v>
      </c>
      <c r="J899" s="114">
        <v>6.05</v>
      </c>
      <c r="K899" t="s">
        <v>15093</v>
      </c>
      <c r="L899">
        <v>524717</v>
      </c>
      <c r="M899"/>
      <c r="N899" t="s">
        <v>15094</v>
      </c>
      <c r="O899" t="s">
        <v>3738</v>
      </c>
      <c r="P899"/>
      <c r="Q899">
        <f t="shared" ref="Q899:Q962" si="14">D899+F899+H899+J899</f>
        <v>27.2</v>
      </c>
    </row>
    <row r="900" spans="1:17" ht="15">
      <c r="A900" s="114">
        <v>4353</v>
      </c>
      <c r="B900" t="s">
        <v>15095</v>
      </c>
      <c r="C900" s="114">
        <v>202209</v>
      </c>
      <c r="D900" s="114">
        <v>2.77</v>
      </c>
      <c r="E900" s="114">
        <v>202206</v>
      </c>
      <c r="F900" s="114">
        <v>1.87</v>
      </c>
      <c r="G900" s="114">
        <v>202203</v>
      </c>
      <c r="H900" s="114">
        <v>3.48</v>
      </c>
      <c r="I900" s="114">
        <v>202112</v>
      </c>
      <c r="J900" s="114">
        <v>-1.71</v>
      </c>
      <c r="K900" t="s">
        <v>15096</v>
      </c>
      <c r="L900">
        <v>522263</v>
      </c>
      <c r="M900" t="s">
        <v>15097</v>
      </c>
      <c r="N900" t="s">
        <v>15098</v>
      </c>
      <c r="O900" t="s">
        <v>15099</v>
      </c>
      <c r="P900"/>
      <c r="Q900">
        <f t="shared" si="14"/>
        <v>6.410000000000001</v>
      </c>
    </row>
    <row r="901" spans="1:17" ht="15">
      <c r="A901" s="114">
        <v>4354</v>
      </c>
      <c r="B901" t="s">
        <v>15100</v>
      </c>
      <c r="C901" s="114">
        <v>202503</v>
      </c>
      <c r="D901" s="114">
        <v>3.62</v>
      </c>
      <c r="E901" s="114">
        <v>202412</v>
      </c>
      <c r="F901" s="114">
        <v>8.6300000000000008</v>
      </c>
      <c r="G901" s="114">
        <v>202409</v>
      </c>
      <c r="H901" s="114">
        <v>2.88</v>
      </c>
      <c r="I901" s="114">
        <v>202406</v>
      </c>
      <c r="J901" s="114">
        <v>0.39</v>
      </c>
      <c r="K901" t="s">
        <v>15101</v>
      </c>
      <c r="L901">
        <v>526668</v>
      </c>
      <c r="M901" t="s">
        <v>1553</v>
      </c>
      <c r="N901" t="s">
        <v>15102</v>
      </c>
      <c r="O901" t="s">
        <v>1554</v>
      </c>
      <c r="P901"/>
      <c r="Q901">
        <f t="shared" si="14"/>
        <v>15.52</v>
      </c>
    </row>
    <row r="902" spans="1:17" ht="15">
      <c r="A902" s="114">
        <v>4364</v>
      </c>
      <c r="B902" t="s">
        <v>15103</v>
      </c>
      <c r="C902" s="114">
        <v>202503</v>
      </c>
      <c r="D902" s="114">
        <v>2.99</v>
      </c>
      <c r="E902" s="114">
        <v>202412</v>
      </c>
      <c r="F902" s="114">
        <v>1.83</v>
      </c>
      <c r="G902" s="114">
        <v>202409</v>
      </c>
      <c r="H902" s="114">
        <v>3.75</v>
      </c>
      <c r="I902" s="114">
        <v>202406</v>
      </c>
      <c r="J902" s="114">
        <v>3</v>
      </c>
      <c r="K902" t="s">
        <v>9726</v>
      </c>
      <c r="L902">
        <v>517522</v>
      </c>
      <c r="M902" t="s">
        <v>2375</v>
      </c>
      <c r="N902" t="s">
        <v>15104</v>
      </c>
      <c r="O902" t="s">
        <v>2376</v>
      </c>
      <c r="P902"/>
      <c r="Q902">
        <f t="shared" si="14"/>
        <v>11.57</v>
      </c>
    </row>
    <row r="903" spans="1:17" ht="15">
      <c r="A903" s="114">
        <v>4378</v>
      </c>
      <c r="B903" t="s">
        <v>15105</v>
      </c>
      <c r="C903" s="114">
        <v>202412</v>
      </c>
      <c r="D903" s="114">
        <v>-0.11</v>
      </c>
      <c r="E903" s="114">
        <v>202409</v>
      </c>
      <c r="F903" s="114">
        <v>-0.03</v>
      </c>
      <c r="G903" s="114">
        <v>202406</v>
      </c>
      <c r="H903" s="114">
        <v>-0.03</v>
      </c>
      <c r="I903" s="114">
        <v>202403</v>
      </c>
      <c r="J903" s="114">
        <v>-0.13</v>
      </c>
      <c r="K903" t="s">
        <v>15106</v>
      </c>
      <c r="L903">
        <v>511611</v>
      </c>
      <c r="M903" t="s">
        <v>680</v>
      </c>
      <c r="N903" t="s">
        <v>15107</v>
      </c>
      <c r="O903" t="s">
        <v>681</v>
      </c>
      <c r="P903"/>
      <c r="Q903">
        <f t="shared" si="14"/>
        <v>-0.30000000000000004</v>
      </c>
    </row>
    <row r="904" spans="1:17" ht="15">
      <c r="A904" s="114">
        <v>4380</v>
      </c>
      <c r="B904" t="s">
        <v>15108</v>
      </c>
      <c r="C904" s="114">
        <v>202503</v>
      </c>
      <c r="D904" s="114">
        <v>0.38</v>
      </c>
      <c r="E904" s="114">
        <v>202412</v>
      </c>
      <c r="F904" s="114">
        <v>0.53</v>
      </c>
      <c r="G904" s="114">
        <v>202409</v>
      </c>
      <c r="H904" s="114">
        <v>0.56000000000000005</v>
      </c>
      <c r="I904" s="114">
        <v>202406</v>
      </c>
      <c r="J904" s="114">
        <v>7.0000000000000007E-2</v>
      </c>
      <c r="K904" t="s">
        <v>15109</v>
      </c>
      <c r="L904">
        <v>513699</v>
      </c>
      <c r="M904"/>
      <c r="N904" t="s">
        <v>15110</v>
      </c>
      <c r="O904" t="s">
        <v>4555</v>
      </c>
      <c r="P904"/>
      <c r="Q904">
        <f t="shared" si="14"/>
        <v>1.5400000000000003</v>
      </c>
    </row>
    <row r="905" spans="1:17" ht="15">
      <c r="A905" s="114">
        <v>4388</v>
      </c>
      <c r="B905" t="s">
        <v>15111</v>
      </c>
      <c r="C905" s="114">
        <v>202503</v>
      </c>
      <c r="D905" s="114">
        <v>0.74</v>
      </c>
      <c r="E905" s="114">
        <v>202412</v>
      </c>
      <c r="F905" s="114">
        <v>1.18</v>
      </c>
      <c r="G905" s="114">
        <v>202409</v>
      </c>
      <c r="H905" s="114">
        <v>1.92</v>
      </c>
      <c r="I905" s="114">
        <v>202406</v>
      </c>
      <c r="J905" s="114">
        <v>1.81</v>
      </c>
      <c r="K905" t="s">
        <v>15112</v>
      </c>
      <c r="L905">
        <v>511605</v>
      </c>
      <c r="M905" t="s">
        <v>212</v>
      </c>
      <c r="N905" t="s">
        <v>15113</v>
      </c>
      <c r="O905" t="s">
        <v>213</v>
      </c>
      <c r="P905"/>
      <c r="Q905">
        <f t="shared" si="14"/>
        <v>5.65</v>
      </c>
    </row>
    <row r="906" spans="1:17" ht="15">
      <c r="A906" s="114">
        <v>4389</v>
      </c>
      <c r="B906" t="s">
        <v>15114</v>
      </c>
      <c r="C906" s="114">
        <v>202412</v>
      </c>
      <c r="D906" s="114">
        <v>0.11</v>
      </c>
      <c r="E906" s="114">
        <v>202409</v>
      </c>
      <c r="F906" s="114">
        <v>0.38</v>
      </c>
      <c r="G906" s="114">
        <v>202406</v>
      </c>
      <c r="H906" s="114">
        <v>0.46</v>
      </c>
      <c r="I906" s="114">
        <v>202403</v>
      </c>
      <c r="J906" s="114">
        <v>0.3</v>
      </c>
      <c r="K906" t="s">
        <v>15115</v>
      </c>
      <c r="L906">
        <v>500262</v>
      </c>
      <c r="M906" t="s">
        <v>1258</v>
      </c>
      <c r="N906" t="s">
        <v>15116</v>
      </c>
      <c r="O906" t="s">
        <v>1259</v>
      </c>
      <c r="P906"/>
      <c r="Q906">
        <f t="shared" si="14"/>
        <v>1.25</v>
      </c>
    </row>
    <row r="907" spans="1:17" ht="15">
      <c r="A907" s="114">
        <v>4392</v>
      </c>
      <c r="B907" t="s">
        <v>15117</v>
      </c>
      <c r="C907" s="114">
        <v>202412</v>
      </c>
      <c r="D907" s="114">
        <v>-0.39</v>
      </c>
      <c r="E907" s="114">
        <v>202409</v>
      </c>
      <c r="F907" s="114">
        <v>0.09</v>
      </c>
      <c r="G907" s="114">
        <v>202406</v>
      </c>
      <c r="H907" s="114">
        <v>-0.16</v>
      </c>
      <c r="I907" s="114">
        <v>202403</v>
      </c>
      <c r="J907" s="114">
        <v>1.62</v>
      </c>
      <c r="K907" t="s">
        <v>15118</v>
      </c>
      <c r="L907">
        <v>524727</v>
      </c>
      <c r="M907"/>
      <c r="N907" t="s">
        <v>15119</v>
      </c>
      <c r="O907" t="s">
        <v>4696</v>
      </c>
      <c r="P907"/>
      <c r="Q907">
        <f t="shared" si="14"/>
        <v>1.1600000000000001</v>
      </c>
    </row>
    <row r="908" spans="1:17" ht="15">
      <c r="A908" s="114">
        <v>4395</v>
      </c>
      <c r="B908" t="s">
        <v>15120</v>
      </c>
      <c r="C908" s="114">
        <v>202412</v>
      </c>
      <c r="D908" s="114">
        <v>-0.27</v>
      </c>
      <c r="E908" s="114">
        <v>202409</v>
      </c>
      <c r="F908" s="114">
        <v>0.68</v>
      </c>
      <c r="G908" s="114">
        <v>202406</v>
      </c>
      <c r="H908" s="114">
        <v>1.27</v>
      </c>
      <c r="I908" s="114">
        <v>202403</v>
      </c>
      <c r="J908" s="114">
        <v>0.44</v>
      </c>
      <c r="K908" t="s">
        <v>15121</v>
      </c>
      <c r="L908">
        <v>526662</v>
      </c>
      <c r="M908" t="s">
        <v>208</v>
      </c>
      <c r="N908" t="s">
        <v>15122</v>
      </c>
      <c r="O908" t="s">
        <v>209</v>
      </c>
      <c r="P908"/>
      <c r="Q908">
        <f t="shared" si="14"/>
        <v>2.12</v>
      </c>
    </row>
    <row r="909" spans="1:17" ht="15">
      <c r="A909" s="114">
        <v>4401</v>
      </c>
      <c r="B909" t="s">
        <v>15123</v>
      </c>
      <c r="C909" s="114">
        <v>202412</v>
      </c>
      <c r="D909" s="114">
        <v>1.39</v>
      </c>
      <c r="E909" s="114">
        <v>202409</v>
      </c>
      <c r="F909" s="114">
        <v>1.48</v>
      </c>
      <c r="G909" s="114">
        <v>202406</v>
      </c>
      <c r="H909" s="114">
        <v>0.41</v>
      </c>
      <c r="I909" s="114">
        <v>202403</v>
      </c>
      <c r="J909" s="114">
        <v>2.76</v>
      </c>
      <c r="K909" t="s">
        <v>15124</v>
      </c>
      <c r="L909">
        <v>524735</v>
      </c>
      <c r="M909" t="s">
        <v>1188</v>
      </c>
      <c r="N909" t="s">
        <v>15125</v>
      </c>
      <c r="O909" t="s">
        <v>1189</v>
      </c>
      <c r="P909"/>
      <c r="Q909">
        <f t="shared" si="14"/>
        <v>6.04</v>
      </c>
    </row>
    <row r="910" spans="1:17" ht="15">
      <c r="A910" s="114">
        <v>4402</v>
      </c>
      <c r="B910" t="s">
        <v>15126</v>
      </c>
      <c r="C910" s="114">
        <v>202412</v>
      </c>
      <c r="D910" s="114">
        <v>-16.29</v>
      </c>
      <c r="E910" s="114">
        <v>202409</v>
      </c>
      <c r="F910" s="114">
        <v>-2.63</v>
      </c>
      <c r="G910" s="114">
        <v>202406</v>
      </c>
      <c r="H910" s="114">
        <v>0.35</v>
      </c>
      <c r="I910" s="114">
        <v>202403</v>
      </c>
      <c r="J910" s="114">
        <v>-12.02</v>
      </c>
      <c r="K910" t="s">
        <v>9826</v>
      </c>
      <c r="L910">
        <v>513629</v>
      </c>
      <c r="M910" t="s">
        <v>3994</v>
      </c>
      <c r="N910" t="s">
        <v>15127</v>
      </c>
      <c r="O910" t="s">
        <v>3993</v>
      </c>
      <c r="P910"/>
      <c r="Q910">
        <f t="shared" si="14"/>
        <v>-30.589999999999996</v>
      </c>
    </row>
    <row r="911" spans="1:17" ht="15">
      <c r="A911" s="114">
        <v>4416</v>
      </c>
      <c r="B911" t="s">
        <v>15128</v>
      </c>
      <c r="C911" s="114">
        <v>202412</v>
      </c>
      <c r="D911" s="114">
        <v>0.04</v>
      </c>
      <c r="E911" s="114">
        <v>202409</v>
      </c>
      <c r="F911" s="114">
        <v>0.14000000000000001</v>
      </c>
      <c r="G911" s="114">
        <v>202406</v>
      </c>
      <c r="H911" s="114">
        <v>0.13</v>
      </c>
      <c r="I911" s="114">
        <v>202403</v>
      </c>
      <c r="J911" s="114">
        <v>0.4</v>
      </c>
      <c r="K911" t="s">
        <v>15129</v>
      </c>
      <c r="L911">
        <v>517530</v>
      </c>
      <c r="M911" t="s">
        <v>2866</v>
      </c>
      <c r="N911" t="s">
        <v>15130</v>
      </c>
      <c r="O911" t="s">
        <v>2867</v>
      </c>
      <c r="P911"/>
      <c r="Q911">
        <f t="shared" si="14"/>
        <v>0.71000000000000008</v>
      </c>
    </row>
    <row r="912" spans="1:17" ht="15">
      <c r="A912" s="114">
        <v>4418</v>
      </c>
      <c r="B912" t="s">
        <v>15131</v>
      </c>
      <c r="C912" s="114">
        <v>202412</v>
      </c>
      <c r="D912" s="114">
        <v>-1.24</v>
      </c>
      <c r="E912" s="114">
        <v>202409</v>
      </c>
      <c r="F912" s="114">
        <v>6.27</v>
      </c>
      <c r="G912" s="114">
        <v>202406</v>
      </c>
      <c r="H912" s="114">
        <v>-4.4400000000000004</v>
      </c>
      <c r="I912" s="114">
        <v>202403</v>
      </c>
      <c r="J912" s="114">
        <v>1.39</v>
      </c>
      <c r="K912" t="s">
        <v>15132</v>
      </c>
      <c r="L912">
        <v>526666</v>
      </c>
      <c r="M912" t="s">
        <v>440</v>
      </c>
      <c r="N912" t="s">
        <v>15133</v>
      </c>
      <c r="O912" t="s">
        <v>441</v>
      </c>
      <c r="P912"/>
      <c r="Q912">
        <f t="shared" si="14"/>
        <v>1.9799999999999989</v>
      </c>
    </row>
    <row r="913" spans="1:17" ht="15">
      <c r="A913" s="114">
        <v>4430</v>
      </c>
      <c r="B913" t="s">
        <v>20249</v>
      </c>
      <c r="C913" s="114">
        <v>202412</v>
      </c>
      <c r="D913" s="114">
        <v>-0.05</v>
      </c>
      <c r="E913" s="114">
        <v>202409</v>
      </c>
      <c r="F913" s="114">
        <v>0.05</v>
      </c>
      <c r="G913" s="114">
        <v>202406</v>
      </c>
      <c r="H913" s="114">
        <v>-0.02</v>
      </c>
      <c r="I913" s="114">
        <v>202403</v>
      </c>
      <c r="J913" s="114">
        <v>0.48</v>
      </c>
      <c r="K913" t="s">
        <v>20250</v>
      </c>
      <c r="L913">
        <v>524743</v>
      </c>
      <c r="M913"/>
      <c r="N913" t="s">
        <v>20976</v>
      </c>
      <c r="O913" t="s">
        <v>4504</v>
      </c>
      <c r="P913"/>
      <c r="Q913">
        <f t="shared" si="14"/>
        <v>0.45999999999999996</v>
      </c>
    </row>
    <row r="914" spans="1:17" ht="15">
      <c r="A914" s="114">
        <v>4433</v>
      </c>
      <c r="B914" t="s">
        <v>15134</v>
      </c>
      <c r="C914" s="114">
        <v>202412</v>
      </c>
      <c r="D914" s="114">
        <v>0.02</v>
      </c>
      <c r="E914" s="114">
        <v>202409</v>
      </c>
      <c r="F914" s="114">
        <v>0.37</v>
      </c>
      <c r="G914" s="114">
        <v>202406</v>
      </c>
      <c r="H914" s="114">
        <v>0.23</v>
      </c>
      <c r="I914" s="114">
        <v>202403</v>
      </c>
      <c r="J914" s="114">
        <v>-0.51</v>
      </c>
      <c r="K914" t="s">
        <v>15135</v>
      </c>
      <c r="L914">
        <v>511626</v>
      </c>
      <c r="M914"/>
      <c r="N914" t="s">
        <v>15136</v>
      </c>
      <c r="O914" t="s">
        <v>4586</v>
      </c>
      <c r="P914"/>
      <c r="Q914">
        <f t="shared" si="14"/>
        <v>0.10999999999999999</v>
      </c>
    </row>
    <row r="915" spans="1:17" ht="15">
      <c r="A915" s="114">
        <v>4439</v>
      </c>
      <c r="B915" t="s">
        <v>15137</v>
      </c>
      <c r="C915" s="114">
        <v>202412</v>
      </c>
      <c r="D915" s="114">
        <v>4.6399999999999997</v>
      </c>
      <c r="E915" s="114">
        <v>202409</v>
      </c>
      <c r="F915" s="114">
        <v>5.24</v>
      </c>
      <c r="G915" s="114">
        <v>202406</v>
      </c>
      <c r="H915" s="114">
        <v>6.3</v>
      </c>
      <c r="I915" s="114">
        <v>202403</v>
      </c>
      <c r="J915" s="114">
        <v>4.3600000000000003</v>
      </c>
      <c r="K915" t="s">
        <v>15138</v>
      </c>
      <c r="L915">
        <v>519552</v>
      </c>
      <c r="M915" t="s">
        <v>1173</v>
      </c>
      <c r="N915" t="s">
        <v>15139</v>
      </c>
      <c r="O915" t="s">
        <v>1174</v>
      </c>
      <c r="P915"/>
      <c r="Q915">
        <f t="shared" si="14"/>
        <v>20.54</v>
      </c>
    </row>
    <row r="916" spans="1:17" ht="15">
      <c r="A916" s="114">
        <v>4441</v>
      </c>
      <c r="B916" t="s">
        <v>20665</v>
      </c>
      <c r="C916" s="114">
        <v>202412</v>
      </c>
      <c r="D916" s="114">
        <v>6.96</v>
      </c>
      <c r="E916" s="114">
        <v>202409</v>
      </c>
      <c r="F916" s="114">
        <v>9.69</v>
      </c>
      <c r="G916" s="114">
        <v>202406</v>
      </c>
      <c r="H916" s="114">
        <v>0.9</v>
      </c>
      <c r="I916" s="114">
        <v>202403</v>
      </c>
      <c r="J916" s="114">
        <v>1.08</v>
      </c>
      <c r="K916" t="s">
        <v>20666</v>
      </c>
      <c r="L916">
        <v>520151</v>
      </c>
      <c r="M916" t="s">
        <v>15140</v>
      </c>
      <c r="N916" t="s">
        <v>20977</v>
      </c>
      <c r="O916" t="s">
        <v>2674</v>
      </c>
      <c r="P916"/>
      <c r="Q916">
        <f t="shared" si="14"/>
        <v>18.629999999999995</v>
      </c>
    </row>
    <row r="917" spans="1:17" ht="15">
      <c r="A917" s="114">
        <v>4443</v>
      </c>
      <c r="B917" t="s">
        <v>15141</v>
      </c>
      <c r="C917" s="114">
        <v>202412</v>
      </c>
      <c r="D917" s="114">
        <v>0.2</v>
      </c>
      <c r="E917" s="114">
        <v>202409</v>
      </c>
      <c r="F917" s="114">
        <v>0.38</v>
      </c>
      <c r="G917" s="114">
        <v>202406</v>
      </c>
      <c r="H917" s="114">
        <v>1.82</v>
      </c>
      <c r="I917" s="114">
        <v>202403</v>
      </c>
      <c r="J917" s="114">
        <v>1.34</v>
      </c>
      <c r="K917" t="s">
        <v>15142</v>
      </c>
      <c r="L917">
        <v>511628</v>
      </c>
      <c r="M917"/>
      <c r="N917" t="s">
        <v>20978</v>
      </c>
      <c r="O917" t="s">
        <v>12225</v>
      </c>
      <c r="P917"/>
      <c r="Q917">
        <f t="shared" si="14"/>
        <v>3.74</v>
      </c>
    </row>
    <row r="918" spans="1:17" ht="15">
      <c r="A918" s="114">
        <v>4452</v>
      </c>
      <c r="B918" t="s">
        <v>15143</v>
      </c>
      <c r="C918" s="114">
        <v>202412</v>
      </c>
      <c r="D918" s="114">
        <v>0.34</v>
      </c>
      <c r="E918" s="114">
        <v>202409</v>
      </c>
      <c r="F918" s="114">
        <v>0.68</v>
      </c>
      <c r="G918" s="114">
        <v>202406</v>
      </c>
      <c r="H918" s="114">
        <v>0.42</v>
      </c>
      <c r="I918" s="114">
        <v>202403</v>
      </c>
      <c r="J918" s="114">
        <v>0.15</v>
      </c>
      <c r="K918" t="s">
        <v>9836</v>
      </c>
      <c r="L918">
        <v>500342</v>
      </c>
      <c r="M918" t="s">
        <v>2332</v>
      </c>
      <c r="N918" t="s">
        <v>15144</v>
      </c>
      <c r="O918" t="s">
        <v>2333</v>
      </c>
      <c r="P918"/>
      <c r="Q918">
        <f t="shared" si="14"/>
        <v>1.5899999999999999</v>
      </c>
    </row>
    <row r="919" spans="1:17" ht="15">
      <c r="A919" s="114">
        <v>4453</v>
      </c>
      <c r="B919" t="s">
        <v>15145</v>
      </c>
      <c r="C919" s="114">
        <v>202412</v>
      </c>
      <c r="D919" s="114">
        <v>3.74</v>
      </c>
      <c r="E919" s="114">
        <v>202409</v>
      </c>
      <c r="F919" s="114">
        <v>3.82</v>
      </c>
      <c r="G919" s="114">
        <v>202406</v>
      </c>
      <c r="H919" s="114">
        <v>3.14</v>
      </c>
      <c r="I919" s="114">
        <v>202403</v>
      </c>
      <c r="J919" s="114">
        <v>4</v>
      </c>
      <c r="K919" t="s">
        <v>15146</v>
      </c>
      <c r="L919">
        <v>522281</v>
      </c>
      <c r="M919" t="s">
        <v>2393</v>
      </c>
      <c r="N919" t="s">
        <v>15147</v>
      </c>
      <c r="O919" t="s">
        <v>2394</v>
      </c>
      <c r="P919"/>
      <c r="Q919">
        <f t="shared" si="14"/>
        <v>14.700000000000001</v>
      </c>
    </row>
    <row r="920" spans="1:17" ht="15">
      <c r="A920" s="114">
        <v>4463</v>
      </c>
      <c r="B920" t="s">
        <v>15148</v>
      </c>
      <c r="C920" s="114">
        <v>200509</v>
      </c>
      <c r="D920" s="114">
        <v>0</v>
      </c>
      <c r="E920" s="114">
        <v>200503</v>
      </c>
      <c r="F920" s="114">
        <v>0</v>
      </c>
      <c r="G920" s="114">
        <v>200412</v>
      </c>
      <c r="H920" s="114">
        <v>0</v>
      </c>
      <c r="I920" s="114">
        <v>200409</v>
      </c>
      <c r="J920" s="114">
        <v>0</v>
      </c>
      <c r="K920" t="s">
        <v>15149</v>
      </c>
      <c r="L920">
        <v>524011</v>
      </c>
      <c r="M920"/>
      <c r="N920" t="s">
        <v>15150</v>
      </c>
      <c r="O920" t="s">
        <v>15151</v>
      </c>
      <c r="P920"/>
      <c r="Q920">
        <f t="shared" si="14"/>
        <v>0</v>
      </c>
    </row>
    <row r="921" spans="1:17" ht="15">
      <c r="A921" s="114">
        <v>4464</v>
      </c>
      <c r="B921" t="s">
        <v>15152</v>
      </c>
      <c r="C921" s="114">
        <v>202412</v>
      </c>
      <c r="D921" s="114">
        <v>18.28</v>
      </c>
      <c r="E921" s="114">
        <v>202409</v>
      </c>
      <c r="F921" s="114">
        <v>17.22</v>
      </c>
      <c r="G921" s="114">
        <v>202406</v>
      </c>
      <c r="H921" s="114">
        <v>16.32</v>
      </c>
      <c r="I921" s="114">
        <v>202403</v>
      </c>
      <c r="J921" s="114">
        <v>16.010000000000002</v>
      </c>
      <c r="K921" t="s">
        <v>15153</v>
      </c>
      <c r="L921">
        <v>524742</v>
      </c>
      <c r="M921" t="s">
        <v>512</v>
      </c>
      <c r="N921" t="s">
        <v>15154</v>
      </c>
      <c r="O921" t="s">
        <v>513</v>
      </c>
      <c r="P921"/>
      <c r="Q921">
        <f t="shared" si="14"/>
        <v>67.83</v>
      </c>
    </row>
    <row r="922" spans="1:17" ht="15">
      <c r="A922" s="114">
        <v>4465</v>
      </c>
      <c r="B922" t="s">
        <v>15155</v>
      </c>
      <c r="C922" s="114">
        <v>202412</v>
      </c>
      <c r="D922" s="114">
        <v>7.08</v>
      </c>
      <c r="E922" s="114">
        <v>202409</v>
      </c>
      <c r="F922" s="114">
        <v>5.85</v>
      </c>
      <c r="G922" s="114">
        <v>202406</v>
      </c>
      <c r="H922" s="114">
        <v>8.59</v>
      </c>
      <c r="I922" s="114">
        <v>202403</v>
      </c>
      <c r="J922" s="114">
        <v>9.14</v>
      </c>
      <c r="K922" t="s">
        <v>15156</v>
      </c>
      <c r="L922">
        <v>526703</v>
      </c>
      <c r="M922"/>
      <c r="N922" t="s">
        <v>15157</v>
      </c>
      <c r="O922" t="s">
        <v>4216</v>
      </c>
      <c r="P922"/>
      <c r="Q922">
        <f t="shared" si="14"/>
        <v>30.66</v>
      </c>
    </row>
    <row r="923" spans="1:17" ht="15">
      <c r="A923" s="114">
        <v>4466</v>
      </c>
      <c r="B923" t="s">
        <v>4688</v>
      </c>
      <c r="C923" s="114">
        <v>202412</v>
      </c>
      <c r="D923" s="114">
        <v>0.01</v>
      </c>
      <c r="E923" s="114">
        <v>202409</v>
      </c>
      <c r="F923" s="114">
        <v>0</v>
      </c>
      <c r="G923" s="114">
        <v>202406</v>
      </c>
      <c r="H923" s="114">
        <v>0</v>
      </c>
      <c r="I923" s="114">
        <v>202403</v>
      </c>
      <c r="J923" s="114">
        <v>0</v>
      </c>
      <c r="K923" t="s">
        <v>9864</v>
      </c>
      <c r="L923">
        <v>526709</v>
      </c>
      <c r="M923"/>
      <c r="N923" t="s">
        <v>15158</v>
      </c>
      <c r="O923" t="s">
        <v>4687</v>
      </c>
      <c r="P923"/>
      <c r="Q923">
        <f t="shared" si="14"/>
        <v>0.01</v>
      </c>
    </row>
    <row r="924" spans="1:17" ht="15">
      <c r="A924" s="114">
        <v>4469</v>
      </c>
      <c r="B924" t="s">
        <v>15159</v>
      </c>
      <c r="C924" s="114">
        <v>202412</v>
      </c>
      <c r="D924" s="114">
        <v>2.66</v>
      </c>
      <c r="E924" s="114">
        <v>202409</v>
      </c>
      <c r="F924" s="114">
        <v>1.57</v>
      </c>
      <c r="G924" s="114">
        <v>202406</v>
      </c>
      <c r="H924" s="114">
        <v>3.14</v>
      </c>
      <c r="I924" s="114">
        <v>202403</v>
      </c>
      <c r="J924" s="114">
        <v>2.97</v>
      </c>
      <c r="K924" t="s">
        <v>15160</v>
      </c>
      <c r="L924">
        <v>517536</v>
      </c>
      <c r="M924" t="s">
        <v>2152</v>
      </c>
      <c r="N924" t="s">
        <v>15161</v>
      </c>
      <c r="O924" t="s">
        <v>2153</v>
      </c>
      <c r="P924"/>
      <c r="Q924">
        <f t="shared" si="14"/>
        <v>10.340000000000002</v>
      </c>
    </row>
    <row r="925" spans="1:17" ht="15">
      <c r="A925" s="114">
        <v>4471</v>
      </c>
      <c r="B925" t="s">
        <v>4699</v>
      </c>
      <c r="C925" s="114">
        <v>201903</v>
      </c>
      <c r="D925" s="114">
        <v>0.99</v>
      </c>
      <c r="E925" s="114">
        <v>201812</v>
      </c>
      <c r="F925" s="114">
        <v>-0.16</v>
      </c>
      <c r="G925" s="114">
        <v>201809</v>
      </c>
      <c r="H925" s="114">
        <v>-0.25</v>
      </c>
      <c r="I925" s="114">
        <v>201806</v>
      </c>
      <c r="J925" s="114">
        <v>0.1</v>
      </c>
      <c r="K925" t="s">
        <v>15162</v>
      </c>
      <c r="L925">
        <v>512618</v>
      </c>
      <c r="M925"/>
      <c r="N925" t="s">
        <v>15163</v>
      </c>
      <c r="O925" t="s">
        <v>4698</v>
      </c>
      <c r="P925"/>
      <c r="Q925">
        <f t="shared" si="14"/>
        <v>0.67999999999999994</v>
      </c>
    </row>
    <row r="926" spans="1:17" ht="15">
      <c r="A926" s="114">
        <v>4472</v>
      </c>
      <c r="B926" t="s">
        <v>15164</v>
      </c>
      <c r="C926" s="114">
        <v>202412</v>
      </c>
      <c r="D926" s="114">
        <v>5</v>
      </c>
      <c r="E926" s="114">
        <v>202409</v>
      </c>
      <c r="F926" s="114">
        <v>2.67</v>
      </c>
      <c r="G926" s="114">
        <v>202406</v>
      </c>
      <c r="H926" s="114">
        <v>0.76</v>
      </c>
      <c r="I926" s="114">
        <v>202403</v>
      </c>
      <c r="J926" s="114">
        <v>5.73</v>
      </c>
      <c r="K926" t="s">
        <v>15165</v>
      </c>
      <c r="L926">
        <v>532493</v>
      </c>
      <c r="M926" t="s">
        <v>271</v>
      </c>
      <c r="N926" t="s">
        <v>15166</v>
      </c>
      <c r="O926" t="s">
        <v>272</v>
      </c>
      <c r="P926"/>
      <c r="Q926">
        <f t="shared" si="14"/>
        <v>14.16</v>
      </c>
    </row>
    <row r="927" spans="1:17" ht="15">
      <c r="A927" s="114">
        <v>4476</v>
      </c>
      <c r="B927" t="s">
        <v>15167</v>
      </c>
      <c r="C927" s="114">
        <v>202503</v>
      </c>
      <c r="D927" s="114">
        <v>0</v>
      </c>
      <c r="E927" s="114">
        <v>202412</v>
      </c>
      <c r="F927" s="114">
        <v>0.03</v>
      </c>
      <c r="G927" s="114">
        <v>202409</v>
      </c>
      <c r="H927" s="114">
        <v>0</v>
      </c>
      <c r="I927" s="114">
        <v>202406</v>
      </c>
      <c r="J927" s="114">
        <v>-0.01</v>
      </c>
      <c r="K927" t="s">
        <v>15168</v>
      </c>
      <c r="L927">
        <v>511630</v>
      </c>
      <c r="M927" t="s">
        <v>2540</v>
      </c>
      <c r="N927" t="s">
        <v>15169</v>
      </c>
      <c r="O927" t="s">
        <v>2541</v>
      </c>
      <c r="P927"/>
      <c r="Q927">
        <f t="shared" si="14"/>
        <v>1.9999999999999997E-2</v>
      </c>
    </row>
    <row r="928" spans="1:17" ht="15">
      <c r="A928" s="114">
        <v>4479</v>
      </c>
      <c r="B928" t="s">
        <v>15170</v>
      </c>
      <c r="C928" s="114">
        <v>202412</v>
      </c>
      <c r="D928" s="114">
        <v>-2.99</v>
      </c>
      <c r="E928" s="114">
        <v>202409</v>
      </c>
      <c r="F928" s="114">
        <v>4.62</v>
      </c>
      <c r="G928" s="114">
        <v>202406</v>
      </c>
      <c r="H928" s="114">
        <v>5.68</v>
      </c>
      <c r="I928" s="114">
        <v>202403</v>
      </c>
      <c r="J928" s="114">
        <v>2.38</v>
      </c>
      <c r="K928" t="s">
        <v>15171</v>
      </c>
      <c r="L928">
        <v>513709</v>
      </c>
      <c r="M928"/>
      <c r="N928" t="s">
        <v>15172</v>
      </c>
      <c r="O928" t="s">
        <v>4118</v>
      </c>
      <c r="P928"/>
      <c r="Q928">
        <f t="shared" si="14"/>
        <v>9.69</v>
      </c>
    </row>
    <row r="929" spans="1:17" ht="15">
      <c r="A929" s="114">
        <v>4488</v>
      </c>
      <c r="B929" t="s">
        <v>15173</v>
      </c>
      <c r="C929" s="114">
        <v>202412</v>
      </c>
      <c r="D929" s="114">
        <v>-12.79</v>
      </c>
      <c r="E929" s="114">
        <v>202409</v>
      </c>
      <c r="F929" s="114">
        <v>-0.26</v>
      </c>
      <c r="G929" s="114">
        <v>202406</v>
      </c>
      <c r="H929" s="114">
        <v>-2.4500000000000002</v>
      </c>
      <c r="I929" s="114">
        <v>202403</v>
      </c>
      <c r="J929" s="114">
        <v>-4.18</v>
      </c>
      <c r="K929" t="s">
        <v>9737</v>
      </c>
      <c r="L929">
        <v>517544</v>
      </c>
      <c r="M929" t="s">
        <v>543</v>
      </c>
      <c r="N929" t="s">
        <v>15174</v>
      </c>
      <c r="O929" t="s">
        <v>544</v>
      </c>
      <c r="P929"/>
      <c r="Q929">
        <f t="shared" si="14"/>
        <v>-19.68</v>
      </c>
    </row>
    <row r="930" spans="1:17" ht="15">
      <c r="A930" s="114">
        <v>4489</v>
      </c>
      <c r="B930" t="s">
        <v>15175</v>
      </c>
      <c r="C930" s="114">
        <v>201803</v>
      </c>
      <c r="D930" s="114">
        <v>-3.53</v>
      </c>
      <c r="E930" s="114">
        <v>201712</v>
      </c>
      <c r="F930" s="114">
        <v>-2.44</v>
      </c>
      <c r="G930" s="114">
        <v>201703</v>
      </c>
      <c r="H930" s="114">
        <v>-0.56000000000000005</v>
      </c>
      <c r="I930" s="114">
        <v>201612</v>
      </c>
      <c r="J930" s="114">
        <v>0.46</v>
      </c>
      <c r="K930" t="s">
        <v>15176</v>
      </c>
      <c r="L930">
        <v>519560</v>
      </c>
      <c r="M930" t="s">
        <v>15177</v>
      </c>
      <c r="N930" t="s">
        <v>15178</v>
      </c>
      <c r="O930" t="s">
        <v>15179</v>
      </c>
      <c r="P930"/>
      <c r="Q930">
        <f t="shared" si="14"/>
        <v>-6.0699999999999994</v>
      </c>
    </row>
    <row r="931" spans="1:17" ht="15">
      <c r="A931" s="114">
        <v>4491</v>
      </c>
      <c r="B931" t="s">
        <v>15180</v>
      </c>
      <c r="C931" s="114">
        <v>202412</v>
      </c>
      <c r="D931" s="114">
        <v>-0.59</v>
      </c>
      <c r="E931" s="114">
        <v>202409</v>
      </c>
      <c r="F931" s="114">
        <v>-1.31</v>
      </c>
      <c r="G931" s="114">
        <v>202406</v>
      </c>
      <c r="H931" s="114">
        <v>0.94</v>
      </c>
      <c r="I931" s="114">
        <v>202403</v>
      </c>
      <c r="J931" s="114">
        <v>1.19</v>
      </c>
      <c r="K931" t="s">
        <v>15181</v>
      </c>
      <c r="L931">
        <v>524752</v>
      </c>
      <c r="M931"/>
      <c r="N931" t="s">
        <v>15182</v>
      </c>
      <c r="O931" t="s">
        <v>4543</v>
      </c>
      <c r="P931"/>
      <c r="Q931">
        <f t="shared" si="14"/>
        <v>0.22999999999999998</v>
      </c>
    </row>
    <row r="932" spans="1:17" ht="15">
      <c r="A932" s="114">
        <v>4502</v>
      </c>
      <c r="B932" t="s">
        <v>15183</v>
      </c>
      <c r="C932" s="114">
        <v>202009</v>
      </c>
      <c r="D932" s="114">
        <v>-136.88999999999999</v>
      </c>
      <c r="E932" s="114">
        <v>202006</v>
      </c>
      <c r="F932" s="114">
        <v>-1.1499999999999999</v>
      </c>
      <c r="G932" s="114">
        <v>202003</v>
      </c>
      <c r="H932" s="114">
        <v>-29.33</v>
      </c>
      <c r="I932" s="114">
        <v>201912</v>
      </c>
      <c r="J932" s="114">
        <v>-1.08</v>
      </c>
      <c r="K932" t="s">
        <v>15184</v>
      </c>
      <c r="L932">
        <v>526707</v>
      </c>
      <c r="M932" t="s">
        <v>4787</v>
      </c>
      <c r="N932" t="s">
        <v>15185</v>
      </c>
      <c r="O932" t="s">
        <v>4786</v>
      </c>
      <c r="P932"/>
      <c r="Q932">
        <f t="shared" si="14"/>
        <v>-168.45000000000002</v>
      </c>
    </row>
    <row r="933" spans="1:17" ht="15">
      <c r="A933" s="114">
        <v>4503</v>
      </c>
      <c r="B933" t="s">
        <v>15186</v>
      </c>
      <c r="C933" s="114">
        <v>201212</v>
      </c>
      <c r="D933" s="114">
        <v>0.01</v>
      </c>
      <c r="E933" s="114">
        <v>201209</v>
      </c>
      <c r="F933" s="114">
        <v>0.01</v>
      </c>
      <c r="G933" s="114">
        <v>201206</v>
      </c>
      <c r="H933" s="114">
        <v>0.02</v>
      </c>
      <c r="I933" s="114">
        <v>201203</v>
      </c>
      <c r="J933" s="114">
        <v>0.04</v>
      </c>
      <c r="K933" t="s">
        <v>15187</v>
      </c>
      <c r="L933">
        <v>511644</v>
      </c>
      <c r="M933"/>
      <c r="N933" t="s">
        <v>15188</v>
      </c>
      <c r="O933" t="s">
        <v>4731</v>
      </c>
      <c r="P933"/>
      <c r="Q933">
        <f t="shared" si="14"/>
        <v>0.08</v>
      </c>
    </row>
    <row r="934" spans="1:17" ht="15">
      <c r="A934" s="114">
        <v>4504</v>
      </c>
      <c r="B934" t="s">
        <v>15189</v>
      </c>
      <c r="C934" s="114">
        <v>201306</v>
      </c>
      <c r="D934" s="114">
        <v>8.7799999999999994</v>
      </c>
      <c r="E934" s="114">
        <v>201303</v>
      </c>
      <c r="F934" s="114">
        <v>9.7200000000000006</v>
      </c>
      <c r="G934" s="114">
        <v>201212</v>
      </c>
      <c r="H934" s="114">
        <v>15.84</v>
      </c>
      <c r="I934" s="114">
        <v>201203</v>
      </c>
      <c r="J934" s="114">
        <v>15.84</v>
      </c>
      <c r="K934" t="s">
        <v>15190</v>
      </c>
      <c r="L934">
        <v>512279</v>
      </c>
      <c r="M934"/>
      <c r="N934" t="s">
        <v>15191</v>
      </c>
      <c r="O934" t="s">
        <v>4803</v>
      </c>
      <c r="P934"/>
      <c r="Q934">
        <f t="shared" si="14"/>
        <v>50.180000000000007</v>
      </c>
    </row>
    <row r="935" spans="1:17" ht="15">
      <c r="A935" s="114">
        <v>4505</v>
      </c>
      <c r="B935" t="s">
        <v>15192</v>
      </c>
      <c r="C935" s="114">
        <v>202412</v>
      </c>
      <c r="D935" s="114">
        <v>0.51</v>
      </c>
      <c r="E935" s="114">
        <v>202409</v>
      </c>
      <c r="F935" s="114">
        <v>-0.03</v>
      </c>
      <c r="G935" s="114">
        <v>202406</v>
      </c>
      <c r="H935" s="114">
        <v>0.01</v>
      </c>
      <c r="I935" s="114">
        <v>202403</v>
      </c>
      <c r="J935" s="114">
        <v>0.01</v>
      </c>
      <c r="K935" t="s">
        <v>15193</v>
      </c>
      <c r="L935">
        <v>521228</v>
      </c>
      <c r="M935"/>
      <c r="N935" t="s">
        <v>15194</v>
      </c>
      <c r="O935" t="s">
        <v>4367</v>
      </c>
      <c r="P935"/>
      <c r="Q935">
        <f t="shared" si="14"/>
        <v>0.5</v>
      </c>
    </row>
    <row r="936" spans="1:17" ht="15">
      <c r="A936" s="114">
        <v>4509</v>
      </c>
      <c r="B936" t="s">
        <v>20251</v>
      </c>
      <c r="C936" s="114">
        <v>202412</v>
      </c>
      <c r="D936" s="114">
        <v>0.04</v>
      </c>
      <c r="E936" s="114">
        <v>202409</v>
      </c>
      <c r="F936" s="114">
        <v>0.05</v>
      </c>
      <c r="G936" s="114">
        <v>202406</v>
      </c>
      <c r="H936" s="114">
        <v>0.05</v>
      </c>
      <c r="I936" s="114">
        <v>202403</v>
      </c>
      <c r="J936" s="114">
        <v>0.03</v>
      </c>
      <c r="K936" t="s">
        <v>20252</v>
      </c>
      <c r="L936">
        <v>517554</v>
      </c>
      <c r="M936"/>
      <c r="N936" t="s">
        <v>20253</v>
      </c>
      <c r="O936" t="s">
        <v>20254</v>
      </c>
      <c r="P936"/>
      <c r="Q936">
        <f t="shared" si="14"/>
        <v>0.17</v>
      </c>
    </row>
    <row r="937" spans="1:17" ht="15">
      <c r="A937" s="114">
        <v>4510</v>
      </c>
      <c r="B937" t="s">
        <v>15195</v>
      </c>
      <c r="C937" s="114">
        <v>202412</v>
      </c>
      <c r="D937" s="114">
        <v>-1.82</v>
      </c>
      <c r="E937" s="114">
        <v>202409</v>
      </c>
      <c r="F937" s="114">
        <v>0.75</v>
      </c>
      <c r="G937" s="114">
        <v>202406</v>
      </c>
      <c r="H937" s="114">
        <v>-1.04</v>
      </c>
      <c r="I937" s="114">
        <v>202403</v>
      </c>
      <c r="J937" s="114">
        <v>-0.45</v>
      </c>
      <c r="K937" t="s">
        <v>15196</v>
      </c>
      <c r="L937">
        <v>524709</v>
      </c>
      <c r="M937" t="s">
        <v>1984</v>
      </c>
      <c r="N937" t="s">
        <v>15197</v>
      </c>
      <c r="O937" t="s">
        <v>1985</v>
      </c>
      <c r="P937"/>
      <c r="Q937">
        <f t="shared" si="14"/>
        <v>-2.5600000000000005</v>
      </c>
    </row>
    <row r="938" spans="1:17" ht="15">
      <c r="A938" s="114">
        <v>4511</v>
      </c>
      <c r="B938" t="s">
        <v>15198</v>
      </c>
      <c r="C938" s="114">
        <v>202412</v>
      </c>
      <c r="D938" s="114">
        <v>2.1</v>
      </c>
      <c r="E938" s="114">
        <v>202409</v>
      </c>
      <c r="F938" s="114">
        <v>1.4</v>
      </c>
      <c r="G938" s="114">
        <v>202406</v>
      </c>
      <c r="H938" s="114">
        <v>1.36</v>
      </c>
      <c r="I938" s="114">
        <v>202403</v>
      </c>
      <c r="J938" s="114">
        <v>1.28</v>
      </c>
      <c r="K938" t="s">
        <v>15199</v>
      </c>
      <c r="L938">
        <v>526717</v>
      </c>
      <c r="M938"/>
      <c r="N938" t="s">
        <v>15200</v>
      </c>
      <c r="O938" t="s">
        <v>3778</v>
      </c>
      <c r="P938"/>
      <c r="Q938">
        <f t="shared" si="14"/>
        <v>6.1400000000000006</v>
      </c>
    </row>
    <row r="939" spans="1:17" ht="15">
      <c r="A939" s="114">
        <v>4517</v>
      </c>
      <c r="B939" t="s">
        <v>15201</v>
      </c>
      <c r="C939" s="114">
        <v>202106</v>
      </c>
      <c r="D939" s="114">
        <v>0.57999999999999996</v>
      </c>
      <c r="E939" s="114">
        <v>202103</v>
      </c>
      <c r="F939" s="114">
        <v>-0.61</v>
      </c>
      <c r="G939" s="114">
        <v>202012</v>
      </c>
      <c r="H939" s="114">
        <v>0.17</v>
      </c>
      <c r="I939" s="114">
        <v>202009</v>
      </c>
      <c r="J939" s="114">
        <v>0.15</v>
      </c>
      <c r="K939" t="s">
        <v>15202</v>
      </c>
      <c r="L939">
        <v>513713</v>
      </c>
      <c r="M939"/>
      <c r="N939" t="s">
        <v>15203</v>
      </c>
      <c r="O939" t="s">
        <v>4442</v>
      </c>
      <c r="P939"/>
      <c r="Q939">
        <f t="shared" si="14"/>
        <v>0.28999999999999998</v>
      </c>
    </row>
    <row r="940" spans="1:17" ht="15">
      <c r="A940" s="114">
        <v>4518</v>
      </c>
      <c r="B940" t="s">
        <v>15204</v>
      </c>
      <c r="C940" s="114">
        <v>202412</v>
      </c>
      <c r="D940" s="114">
        <v>8.67</v>
      </c>
      <c r="E940" s="114">
        <v>202409</v>
      </c>
      <c r="F940" s="114">
        <v>7.73</v>
      </c>
      <c r="G940" s="114">
        <v>202406</v>
      </c>
      <c r="H940" s="114">
        <v>5.71</v>
      </c>
      <c r="I940" s="114">
        <v>202403</v>
      </c>
      <c r="J940" s="114">
        <v>10.11</v>
      </c>
      <c r="K940" t="s">
        <v>15205</v>
      </c>
      <c r="L940">
        <v>522287</v>
      </c>
      <c r="M940" t="s">
        <v>1649</v>
      </c>
      <c r="N940" t="s">
        <v>15206</v>
      </c>
      <c r="O940" t="s">
        <v>1650</v>
      </c>
      <c r="P940"/>
      <c r="Q940">
        <f t="shared" si="14"/>
        <v>32.22</v>
      </c>
    </row>
    <row r="941" spans="1:17" ht="15">
      <c r="A941" s="114">
        <v>4523</v>
      </c>
      <c r="B941" t="s">
        <v>15207</v>
      </c>
      <c r="C941" s="114">
        <v>202412</v>
      </c>
      <c r="D941" s="114">
        <v>1.74</v>
      </c>
      <c r="E941" s="114">
        <v>202409</v>
      </c>
      <c r="F941" s="114">
        <v>1.64</v>
      </c>
      <c r="G941" s="114">
        <v>202406</v>
      </c>
      <c r="H941" s="114">
        <v>1.27</v>
      </c>
      <c r="I941" s="114">
        <v>202403</v>
      </c>
      <c r="J941" s="114">
        <v>-2.19</v>
      </c>
      <c r="K941" t="s">
        <v>15208</v>
      </c>
      <c r="L941">
        <v>526723</v>
      </c>
      <c r="M941"/>
      <c r="N941" t="s">
        <v>15209</v>
      </c>
      <c r="O941" t="s">
        <v>4054</v>
      </c>
      <c r="P941"/>
      <c r="Q941">
        <f t="shared" si="14"/>
        <v>2.4600000000000004</v>
      </c>
    </row>
    <row r="942" spans="1:17" ht="15">
      <c r="A942" s="114">
        <v>4524</v>
      </c>
      <c r="B942" t="s">
        <v>15210</v>
      </c>
      <c r="C942" s="114">
        <v>202503</v>
      </c>
      <c r="D942" s="114">
        <v>2.5</v>
      </c>
      <c r="E942" s="114">
        <v>202412</v>
      </c>
      <c r="F942" s="114">
        <v>2.4900000000000002</v>
      </c>
      <c r="G942" s="114">
        <v>202409</v>
      </c>
      <c r="H942" s="114">
        <v>6.04</v>
      </c>
      <c r="I942" s="114">
        <v>202406</v>
      </c>
      <c r="J942" s="114">
        <v>3.71</v>
      </c>
      <c r="K942" t="s">
        <v>15211</v>
      </c>
      <c r="L942">
        <v>512626</v>
      </c>
      <c r="M942" t="s">
        <v>2156</v>
      </c>
      <c r="N942" t="s">
        <v>15212</v>
      </c>
      <c r="O942" t="s">
        <v>2157</v>
      </c>
      <c r="P942"/>
      <c r="Q942">
        <f t="shared" si="14"/>
        <v>14.740000000000002</v>
      </c>
    </row>
    <row r="943" spans="1:17" ht="15">
      <c r="A943" s="114">
        <v>4526</v>
      </c>
      <c r="B943" t="s">
        <v>15213</v>
      </c>
      <c r="C943" s="114">
        <v>202412</v>
      </c>
      <c r="D943" s="114">
        <v>1.04</v>
      </c>
      <c r="E943" s="114">
        <v>202409</v>
      </c>
      <c r="F943" s="114">
        <v>1.1599999999999999</v>
      </c>
      <c r="G943" s="114">
        <v>202406</v>
      </c>
      <c r="H943" s="114">
        <v>1.88</v>
      </c>
      <c r="I943" s="114">
        <v>202403</v>
      </c>
      <c r="J943" s="114">
        <v>1.06</v>
      </c>
      <c r="K943" t="s">
        <v>15214</v>
      </c>
      <c r="L943">
        <v>526721</v>
      </c>
      <c r="M943"/>
      <c r="N943" t="s">
        <v>15215</v>
      </c>
      <c r="O943" t="s">
        <v>3595</v>
      </c>
      <c r="P943"/>
      <c r="Q943">
        <f t="shared" si="14"/>
        <v>5.1400000000000006</v>
      </c>
    </row>
    <row r="944" spans="1:17" ht="15">
      <c r="A944" s="114">
        <v>4530</v>
      </c>
      <c r="B944" t="s">
        <v>15216</v>
      </c>
      <c r="C944" s="114">
        <v>202412</v>
      </c>
      <c r="D944" s="114">
        <v>2.78</v>
      </c>
      <c r="E944" s="114">
        <v>202409</v>
      </c>
      <c r="F944" s="114">
        <v>0.24</v>
      </c>
      <c r="G944" s="114">
        <v>202406</v>
      </c>
      <c r="H944" s="114">
        <v>0.46</v>
      </c>
      <c r="I944" s="114">
        <v>202403</v>
      </c>
      <c r="J944" s="114">
        <v>1.44</v>
      </c>
      <c r="K944" t="s">
        <v>15217</v>
      </c>
      <c r="L944">
        <v>511658</v>
      </c>
      <c r="M944"/>
      <c r="N944" t="s">
        <v>15218</v>
      </c>
      <c r="O944" t="s">
        <v>3810</v>
      </c>
      <c r="P944"/>
      <c r="Q944">
        <f t="shared" si="14"/>
        <v>4.92</v>
      </c>
    </row>
    <row r="945" spans="1:17" ht="15">
      <c r="A945" s="114">
        <v>4537</v>
      </c>
      <c r="B945" t="s">
        <v>15219</v>
      </c>
      <c r="C945" s="114">
        <v>202412</v>
      </c>
      <c r="D945" s="114">
        <v>-27.47</v>
      </c>
      <c r="E945" s="114">
        <v>202409</v>
      </c>
      <c r="F945" s="114">
        <v>50.45</v>
      </c>
      <c r="G945" s="114">
        <v>202403</v>
      </c>
      <c r="H945" s="114">
        <v>95.02</v>
      </c>
      <c r="I945" s="114">
        <v>202312</v>
      </c>
      <c r="J945" s="114">
        <v>76.209999999999994</v>
      </c>
      <c r="K945" t="s">
        <v>15220</v>
      </c>
      <c r="L945">
        <v>526725</v>
      </c>
      <c r="M945" t="s">
        <v>2546</v>
      </c>
      <c r="N945" t="s">
        <v>15221</v>
      </c>
      <c r="O945" t="s">
        <v>2547</v>
      </c>
      <c r="P945"/>
      <c r="Q945">
        <f t="shared" si="14"/>
        <v>194.20999999999998</v>
      </c>
    </row>
    <row r="946" spans="1:17" ht="15">
      <c r="A946" s="114">
        <v>4544</v>
      </c>
      <c r="B946" t="s">
        <v>15222</v>
      </c>
      <c r="C946" s="114">
        <v>201912</v>
      </c>
      <c r="D946" s="114">
        <v>13.23</v>
      </c>
      <c r="E946" s="114">
        <v>201909</v>
      </c>
      <c r="F946" s="114">
        <v>0.31</v>
      </c>
      <c r="G946" s="114">
        <v>201906</v>
      </c>
      <c r="H946" s="114">
        <v>0.04</v>
      </c>
      <c r="I946" s="114">
        <v>201903</v>
      </c>
      <c r="J946" s="114">
        <v>0.28000000000000003</v>
      </c>
      <c r="K946" t="s">
        <v>15223</v>
      </c>
      <c r="L946">
        <v>526727</v>
      </c>
      <c r="M946"/>
      <c r="N946" t="s">
        <v>15224</v>
      </c>
      <c r="O946" t="s">
        <v>4484</v>
      </c>
      <c r="P946"/>
      <c r="Q946">
        <f t="shared" si="14"/>
        <v>13.86</v>
      </c>
    </row>
    <row r="947" spans="1:17" ht="15">
      <c r="A947" s="114">
        <v>4545</v>
      </c>
      <c r="B947" t="s">
        <v>15225</v>
      </c>
      <c r="C947" s="114">
        <v>202412</v>
      </c>
      <c r="D947" s="114">
        <v>4.66</v>
      </c>
      <c r="E947" s="114">
        <v>202409</v>
      </c>
      <c r="F947" s="114">
        <v>2.0699999999999998</v>
      </c>
      <c r="G947" s="114">
        <v>202406</v>
      </c>
      <c r="H947" s="114">
        <v>2.06</v>
      </c>
      <c r="I947" s="114">
        <v>202403</v>
      </c>
      <c r="J947" s="114">
        <v>1.66</v>
      </c>
      <c r="K947" t="s">
        <v>15226</v>
      </c>
      <c r="L947">
        <v>526729</v>
      </c>
      <c r="M947" t="s">
        <v>1053</v>
      </c>
      <c r="N947" t="s">
        <v>15227</v>
      </c>
      <c r="O947" t="s">
        <v>1054</v>
      </c>
      <c r="P947"/>
      <c r="Q947">
        <f t="shared" si="14"/>
        <v>10.450000000000001</v>
      </c>
    </row>
    <row r="948" spans="1:17" ht="15">
      <c r="A948" s="114">
        <v>4546</v>
      </c>
      <c r="B948" t="s">
        <v>15228</v>
      </c>
      <c r="C948" s="114">
        <v>202503</v>
      </c>
      <c r="D948" s="114">
        <v>3.24</v>
      </c>
      <c r="E948" s="114">
        <v>202412</v>
      </c>
      <c r="F948" s="114">
        <v>1.66</v>
      </c>
      <c r="G948" s="114">
        <v>202409</v>
      </c>
      <c r="H948" s="114">
        <v>5.7</v>
      </c>
      <c r="I948" s="114">
        <v>202406</v>
      </c>
      <c r="J948" s="114">
        <v>4.3499999999999996</v>
      </c>
      <c r="K948" t="s">
        <v>15229</v>
      </c>
      <c r="L948">
        <v>526731</v>
      </c>
      <c r="M948" t="s">
        <v>15230</v>
      </c>
      <c r="N948" t="s">
        <v>15231</v>
      </c>
      <c r="O948" t="s">
        <v>4090</v>
      </c>
      <c r="P948"/>
      <c r="Q948">
        <f t="shared" si="14"/>
        <v>14.950000000000001</v>
      </c>
    </row>
    <row r="949" spans="1:17" ht="15">
      <c r="A949" s="114">
        <v>4547</v>
      </c>
      <c r="B949" t="s">
        <v>15232</v>
      </c>
      <c r="C949" s="114">
        <v>202412</v>
      </c>
      <c r="D949" s="114">
        <v>1.49</v>
      </c>
      <c r="E949" s="114">
        <v>202409</v>
      </c>
      <c r="F949" s="114">
        <v>20.2</v>
      </c>
      <c r="G949" s="114">
        <v>202406</v>
      </c>
      <c r="H949" s="114">
        <v>0.2</v>
      </c>
      <c r="I949" s="114">
        <v>202403</v>
      </c>
      <c r="J949" s="114">
        <v>3.19</v>
      </c>
      <c r="K949" t="s">
        <v>15233</v>
      </c>
      <c r="L949">
        <v>520155</v>
      </c>
      <c r="M949" t="s">
        <v>15234</v>
      </c>
      <c r="N949" t="s">
        <v>15235</v>
      </c>
      <c r="O949" t="s">
        <v>4363</v>
      </c>
      <c r="P949"/>
      <c r="Q949">
        <f t="shared" si="14"/>
        <v>25.08</v>
      </c>
    </row>
    <row r="950" spans="1:17" ht="15">
      <c r="A950" s="114">
        <v>4549</v>
      </c>
      <c r="B950" t="s">
        <v>15236</v>
      </c>
      <c r="C950" s="114">
        <v>202412</v>
      </c>
      <c r="D950" s="114">
        <v>0.26</v>
      </c>
      <c r="E950" s="114">
        <v>202409</v>
      </c>
      <c r="F950" s="114">
        <v>-0.17</v>
      </c>
      <c r="G950" s="114">
        <v>202406</v>
      </c>
      <c r="H950" s="114">
        <v>2.79</v>
      </c>
      <c r="I950" s="114">
        <v>202403</v>
      </c>
      <c r="J950" s="114">
        <v>2.1800000000000002</v>
      </c>
      <c r="K950" t="s">
        <v>15237</v>
      </c>
      <c r="L950">
        <v>511672</v>
      </c>
      <c r="M950"/>
      <c r="N950" t="s">
        <v>15238</v>
      </c>
      <c r="O950" t="s">
        <v>3765</v>
      </c>
      <c r="P950"/>
      <c r="Q950">
        <f t="shared" si="14"/>
        <v>5.0600000000000005</v>
      </c>
    </row>
    <row r="951" spans="1:17" ht="15">
      <c r="A951" s="114">
        <v>4552</v>
      </c>
      <c r="B951" t="s">
        <v>15239</v>
      </c>
      <c r="C951" s="114">
        <v>202412</v>
      </c>
      <c r="D951" s="114">
        <v>-0.02</v>
      </c>
      <c r="E951" s="114">
        <v>202409</v>
      </c>
      <c r="F951" s="114">
        <v>-0.1</v>
      </c>
      <c r="G951" s="114">
        <v>202406</v>
      </c>
      <c r="H951" s="114">
        <v>-0.09</v>
      </c>
      <c r="I951" s="114">
        <v>202403</v>
      </c>
      <c r="J951" s="114">
        <v>0.28000000000000003</v>
      </c>
      <c r="K951" t="s">
        <v>9771</v>
      </c>
      <c r="L951">
        <v>517556</v>
      </c>
      <c r="M951" t="s">
        <v>2347</v>
      </c>
      <c r="N951" t="s">
        <v>15240</v>
      </c>
      <c r="O951" t="s">
        <v>2348</v>
      </c>
      <c r="P951"/>
      <c r="Q951">
        <f t="shared" si="14"/>
        <v>7.0000000000000007E-2</v>
      </c>
    </row>
    <row r="952" spans="1:17" ht="15">
      <c r="A952" s="114">
        <v>4553</v>
      </c>
      <c r="B952" t="s">
        <v>15241</v>
      </c>
      <c r="C952" s="114">
        <v>202412</v>
      </c>
      <c r="D952" s="114">
        <v>0.31</v>
      </c>
      <c r="E952" s="114">
        <v>202409</v>
      </c>
      <c r="F952" s="114">
        <v>0.26</v>
      </c>
      <c r="G952" s="114">
        <v>202406</v>
      </c>
      <c r="H952" s="114">
        <v>0.31</v>
      </c>
      <c r="I952" s="114">
        <v>202403</v>
      </c>
      <c r="J952" s="114">
        <v>-2.59</v>
      </c>
      <c r="K952" t="s">
        <v>15242</v>
      </c>
      <c r="L952">
        <v>522289</v>
      </c>
      <c r="M952"/>
      <c r="N952" t="s">
        <v>15243</v>
      </c>
      <c r="O952" t="s">
        <v>4583</v>
      </c>
      <c r="P952"/>
      <c r="Q952">
        <f t="shared" si="14"/>
        <v>-1.7099999999999997</v>
      </c>
    </row>
    <row r="953" spans="1:17" ht="15">
      <c r="A953" s="114">
        <v>4557</v>
      </c>
      <c r="B953" t="s">
        <v>15244</v>
      </c>
      <c r="C953" s="114">
        <v>202412</v>
      </c>
      <c r="D953" s="114">
        <v>0.15</v>
      </c>
      <c r="E953" s="114">
        <v>202409</v>
      </c>
      <c r="F953" s="114">
        <v>-0.05</v>
      </c>
      <c r="G953" s="114">
        <v>202406</v>
      </c>
      <c r="H953" s="114">
        <v>0.27</v>
      </c>
      <c r="I953" s="114">
        <v>202403</v>
      </c>
      <c r="J953" s="114">
        <v>0.63</v>
      </c>
      <c r="K953" t="s">
        <v>9876</v>
      </c>
      <c r="L953">
        <v>521226</v>
      </c>
      <c r="M953"/>
      <c r="N953" t="s">
        <v>15245</v>
      </c>
      <c r="O953" t="s">
        <v>4582</v>
      </c>
      <c r="P953"/>
      <c r="Q953">
        <f t="shared" si="14"/>
        <v>1</v>
      </c>
    </row>
    <row r="954" spans="1:17" ht="15">
      <c r="A954" s="114">
        <v>4558</v>
      </c>
      <c r="B954" t="s">
        <v>15246</v>
      </c>
      <c r="C954" s="114">
        <v>202412</v>
      </c>
      <c r="D954" s="114">
        <v>2.0699999999999998</v>
      </c>
      <c r="E954" s="114">
        <v>202409</v>
      </c>
      <c r="F954" s="114">
        <v>15.88</v>
      </c>
      <c r="G954" s="114">
        <v>202406</v>
      </c>
      <c r="H954" s="114">
        <v>14.92</v>
      </c>
      <c r="I954" s="114">
        <v>202403</v>
      </c>
      <c r="J954" s="114">
        <v>19.95</v>
      </c>
      <c r="K954" t="s">
        <v>15247</v>
      </c>
      <c r="L954">
        <v>524774</v>
      </c>
      <c r="M954" t="s">
        <v>2056</v>
      </c>
      <c r="N954" t="s">
        <v>15248</v>
      </c>
      <c r="O954" t="s">
        <v>2057</v>
      </c>
      <c r="P954"/>
      <c r="Q954">
        <f t="shared" si="14"/>
        <v>52.819999999999993</v>
      </c>
    </row>
    <row r="955" spans="1:17" ht="15">
      <c r="A955" s="114">
        <v>4561</v>
      </c>
      <c r="B955" t="s">
        <v>15249</v>
      </c>
      <c r="C955" s="114">
        <v>201309</v>
      </c>
      <c r="D955" s="114">
        <v>0.28000000000000003</v>
      </c>
      <c r="E955" s="114">
        <v>201306</v>
      </c>
      <c r="F955" s="114">
        <v>-0.03</v>
      </c>
      <c r="G955" s="114">
        <v>201303</v>
      </c>
      <c r="H955" s="114">
        <v>0.14000000000000001</v>
      </c>
      <c r="I955" s="114">
        <v>201212</v>
      </c>
      <c r="J955" s="114">
        <v>-0.02</v>
      </c>
      <c r="K955" t="s">
        <v>15250</v>
      </c>
      <c r="L955">
        <v>511674</v>
      </c>
      <c r="M955"/>
      <c r="N955" t="s">
        <v>15251</v>
      </c>
      <c r="O955" t="s">
        <v>15252</v>
      </c>
      <c r="P955"/>
      <c r="Q955">
        <f t="shared" si="14"/>
        <v>0.37</v>
      </c>
    </row>
    <row r="956" spans="1:17" ht="15">
      <c r="A956" s="114">
        <v>4564</v>
      </c>
      <c r="B956" t="s">
        <v>15253</v>
      </c>
      <c r="C956" s="114">
        <v>202412</v>
      </c>
      <c r="D956" s="114">
        <v>1.17</v>
      </c>
      <c r="E956" s="114">
        <v>202409</v>
      </c>
      <c r="F956" s="114">
        <v>1.37</v>
      </c>
      <c r="G956" s="114">
        <v>202406</v>
      </c>
      <c r="H956" s="114">
        <v>0.94</v>
      </c>
      <c r="I956" s="114">
        <v>202403</v>
      </c>
      <c r="J956" s="114">
        <v>0.11</v>
      </c>
      <c r="K956" t="s">
        <v>15254</v>
      </c>
      <c r="L956">
        <v>512103</v>
      </c>
      <c r="M956"/>
      <c r="N956" t="s">
        <v>15255</v>
      </c>
      <c r="O956" t="s">
        <v>4428</v>
      </c>
      <c r="P956"/>
      <c r="Q956">
        <f t="shared" si="14"/>
        <v>3.59</v>
      </c>
    </row>
    <row r="957" spans="1:17" ht="15">
      <c r="A957" s="114">
        <v>4580</v>
      </c>
      <c r="B957" t="s">
        <v>15256</v>
      </c>
      <c r="C957" s="114">
        <v>202412</v>
      </c>
      <c r="D957" s="114">
        <v>9.23</v>
      </c>
      <c r="E957" s="114">
        <v>202409</v>
      </c>
      <c r="F957" s="114">
        <v>6.78</v>
      </c>
      <c r="G957" s="114">
        <v>202406</v>
      </c>
      <c r="H957" s="114">
        <v>7.24</v>
      </c>
      <c r="I957" s="114">
        <v>202403</v>
      </c>
      <c r="J957" s="114">
        <v>9.9700000000000006</v>
      </c>
      <c r="K957" t="s">
        <v>15257</v>
      </c>
      <c r="L957">
        <v>511676</v>
      </c>
      <c r="M957" t="s">
        <v>994</v>
      </c>
      <c r="N957" t="s">
        <v>15258</v>
      </c>
      <c r="O957" t="s">
        <v>995</v>
      </c>
      <c r="P957"/>
      <c r="Q957">
        <f t="shared" si="14"/>
        <v>33.22</v>
      </c>
    </row>
    <row r="958" spans="1:17" ht="15">
      <c r="A958" s="114">
        <v>4584</v>
      </c>
      <c r="B958" t="s">
        <v>15259</v>
      </c>
      <c r="C958" s="114">
        <v>202412</v>
      </c>
      <c r="D958" s="114">
        <v>0.4</v>
      </c>
      <c r="E958" s="114">
        <v>202409</v>
      </c>
      <c r="F958" s="114">
        <v>0.12</v>
      </c>
      <c r="G958" s="114">
        <v>202406</v>
      </c>
      <c r="H958" s="114">
        <v>2.4700000000000002</v>
      </c>
      <c r="I958" s="114">
        <v>202403</v>
      </c>
      <c r="J958" s="114">
        <v>6.17</v>
      </c>
      <c r="K958" t="s">
        <v>15260</v>
      </c>
      <c r="L958">
        <v>517562</v>
      </c>
      <c r="M958" t="s">
        <v>3042</v>
      </c>
      <c r="N958" t="s">
        <v>15261</v>
      </c>
      <c r="O958" t="s">
        <v>3043</v>
      </c>
      <c r="P958"/>
      <c r="Q958">
        <f t="shared" si="14"/>
        <v>9.16</v>
      </c>
    </row>
    <row r="959" spans="1:17" ht="15">
      <c r="A959" s="114">
        <v>4585</v>
      </c>
      <c r="B959" t="s">
        <v>15262</v>
      </c>
      <c r="C959" s="114">
        <v>202412</v>
      </c>
      <c r="D959" s="114">
        <v>0.36</v>
      </c>
      <c r="E959" s="114">
        <v>202409</v>
      </c>
      <c r="F959" s="114">
        <v>0.62</v>
      </c>
      <c r="G959" s="114">
        <v>202406</v>
      </c>
      <c r="H959" s="114">
        <v>23</v>
      </c>
      <c r="I959" s="114">
        <v>202403</v>
      </c>
      <c r="J959" s="114">
        <v>0.51</v>
      </c>
      <c r="K959" t="s">
        <v>15263</v>
      </c>
      <c r="L959">
        <v>519566</v>
      </c>
      <c r="M959"/>
      <c r="N959" t="s">
        <v>15264</v>
      </c>
      <c r="O959" t="s">
        <v>4256</v>
      </c>
      <c r="P959"/>
      <c r="Q959">
        <f t="shared" si="14"/>
        <v>24.490000000000002</v>
      </c>
    </row>
    <row r="960" spans="1:17" ht="15">
      <c r="A960" s="114">
        <v>4588</v>
      </c>
      <c r="B960" t="s">
        <v>15265</v>
      </c>
      <c r="C960" s="114">
        <v>202503</v>
      </c>
      <c r="D960" s="114">
        <v>12.34</v>
      </c>
      <c r="E960" s="114">
        <v>202412</v>
      </c>
      <c r="F960" s="114">
        <v>14.43</v>
      </c>
      <c r="G960" s="114">
        <v>202409</v>
      </c>
      <c r="H960" s="114">
        <v>8.5</v>
      </c>
      <c r="I960" s="114">
        <v>202406</v>
      </c>
      <c r="J960" s="114">
        <v>9.7899999999999991</v>
      </c>
      <c r="K960" t="s">
        <v>9763</v>
      </c>
      <c r="L960">
        <v>507526</v>
      </c>
      <c r="M960" t="s">
        <v>237</v>
      </c>
      <c r="N960" t="s">
        <v>15266</v>
      </c>
      <c r="O960" t="s">
        <v>238</v>
      </c>
      <c r="P960"/>
      <c r="Q960">
        <f t="shared" si="14"/>
        <v>45.059999999999995</v>
      </c>
    </row>
    <row r="961" spans="1:17" ht="15">
      <c r="A961" s="114">
        <v>4589</v>
      </c>
      <c r="B961" t="s">
        <v>15267</v>
      </c>
      <c r="C961" s="114">
        <v>202412</v>
      </c>
      <c r="D961" s="114">
        <v>0.42</v>
      </c>
      <c r="E961" s="114">
        <v>202409</v>
      </c>
      <c r="F961" s="114">
        <v>1.17</v>
      </c>
      <c r="G961" s="114">
        <v>202406</v>
      </c>
      <c r="H961" s="114">
        <v>0.56000000000000005</v>
      </c>
      <c r="I961" s="114">
        <v>202403</v>
      </c>
      <c r="J961" s="114">
        <v>0.16</v>
      </c>
      <c r="K961" t="s">
        <v>15268</v>
      </c>
      <c r="L961">
        <v>511692</v>
      </c>
      <c r="M961"/>
      <c r="N961" t="s">
        <v>15269</v>
      </c>
      <c r="O961" t="s">
        <v>4535</v>
      </c>
      <c r="P961"/>
      <c r="Q961">
        <f t="shared" si="14"/>
        <v>2.31</v>
      </c>
    </row>
    <row r="962" spans="1:17" ht="15">
      <c r="A962" s="114">
        <v>4606</v>
      </c>
      <c r="B962" t="s">
        <v>20979</v>
      </c>
      <c r="C962" s="114">
        <v>202412</v>
      </c>
      <c r="D962" s="114">
        <v>-0.26</v>
      </c>
      <c r="E962" s="114">
        <v>202409</v>
      </c>
      <c r="F962" s="114">
        <v>0</v>
      </c>
      <c r="G962" s="114">
        <v>202406</v>
      </c>
      <c r="H962" s="114">
        <v>0.01</v>
      </c>
      <c r="I962" s="114">
        <v>202403</v>
      </c>
      <c r="J962" s="114">
        <v>0.02</v>
      </c>
      <c r="K962" t="s">
        <v>20980</v>
      </c>
      <c r="L962">
        <v>511700</v>
      </c>
      <c r="M962"/>
      <c r="N962" t="s">
        <v>20981</v>
      </c>
      <c r="O962" t="s">
        <v>3777</v>
      </c>
      <c r="P962"/>
      <c r="Q962">
        <f t="shared" si="14"/>
        <v>-0.23</v>
      </c>
    </row>
    <row r="963" spans="1:17" ht="15">
      <c r="A963" s="114">
        <v>4616</v>
      </c>
      <c r="B963" t="s">
        <v>15270</v>
      </c>
      <c r="C963" s="114">
        <v>202412</v>
      </c>
      <c r="D963" s="114">
        <v>-2.77</v>
      </c>
      <c r="E963" s="114">
        <v>202409</v>
      </c>
      <c r="F963" s="114">
        <v>0.4</v>
      </c>
      <c r="G963" s="114">
        <v>202403</v>
      </c>
      <c r="H963" s="114">
        <v>-1.81</v>
      </c>
      <c r="I963" s="114">
        <v>202312</v>
      </c>
      <c r="J963" s="114">
        <v>-0.15</v>
      </c>
      <c r="K963" t="s">
        <v>15271</v>
      </c>
      <c r="L963">
        <v>511712</v>
      </c>
      <c r="M963"/>
      <c r="N963" t="s">
        <v>15272</v>
      </c>
      <c r="O963" t="s">
        <v>4725</v>
      </c>
      <c r="P963"/>
      <c r="Q963">
        <f t="shared" ref="Q963:Q1026" si="15">D963+F963+H963+J963</f>
        <v>-4.33</v>
      </c>
    </row>
    <row r="964" spans="1:17" ht="15">
      <c r="A964" s="114">
        <v>4620</v>
      </c>
      <c r="B964" t="s">
        <v>15273</v>
      </c>
      <c r="C964" s="114">
        <v>202412</v>
      </c>
      <c r="D964" s="114">
        <v>-0.83</v>
      </c>
      <c r="E964" s="114">
        <v>202409</v>
      </c>
      <c r="F964" s="114">
        <v>-3.77</v>
      </c>
      <c r="G964" s="114">
        <v>202406</v>
      </c>
      <c r="H964" s="114">
        <v>0.12</v>
      </c>
      <c r="I964" s="114">
        <v>202403</v>
      </c>
      <c r="J964" s="114">
        <v>-9.92</v>
      </c>
      <c r="K964" t="s">
        <v>15274</v>
      </c>
      <c r="L964">
        <v>517571</v>
      </c>
      <c r="M964" t="s">
        <v>4780</v>
      </c>
      <c r="N964" t="s">
        <v>15275</v>
      </c>
      <c r="O964" t="s">
        <v>4779</v>
      </c>
      <c r="P964"/>
      <c r="Q964">
        <f t="shared" si="15"/>
        <v>-14.399999999999999</v>
      </c>
    </row>
    <row r="965" spans="1:17" ht="15">
      <c r="A965" s="114">
        <v>4621</v>
      </c>
      <c r="B965" t="s">
        <v>15276</v>
      </c>
      <c r="C965" s="114">
        <v>202412</v>
      </c>
      <c r="D965" s="114">
        <v>2.06</v>
      </c>
      <c r="E965" s="114">
        <v>202409</v>
      </c>
      <c r="F965" s="114">
        <v>1.87</v>
      </c>
      <c r="G965" s="114">
        <v>202406</v>
      </c>
      <c r="H965" s="114">
        <v>1.37</v>
      </c>
      <c r="I965" s="114">
        <v>202403</v>
      </c>
      <c r="J965" s="114">
        <v>1.01</v>
      </c>
      <c r="K965" t="s">
        <v>15277</v>
      </c>
      <c r="L965">
        <v>521248</v>
      </c>
      <c r="M965" t="s">
        <v>1623</v>
      </c>
      <c r="N965" t="s">
        <v>15278</v>
      </c>
      <c r="O965" t="s">
        <v>1624</v>
      </c>
      <c r="P965"/>
      <c r="Q965">
        <f t="shared" si="15"/>
        <v>6.3100000000000005</v>
      </c>
    </row>
    <row r="966" spans="1:17" ht="15">
      <c r="A966" s="114">
        <v>4630</v>
      </c>
      <c r="B966" t="s">
        <v>15279</v>
      </c>
      <c r="C966" s="114">
        <v>202412</v>
      </c>
      <c r="D966" s="114">
        <v>-9.65</v>
      </c>
      <c r="E966" s="114">
        <v>202409</v>
      </c>
      <c r="F966" s="114">
        <v>-5.46</v>
      </c>
      <c r="G966" s="114">
        <v>202406</v>
      </c>
      <c r="H966" s="114">
        <v>-2.59</v>
      </c>
      <c r="I966" s="114">
        <v>202403</v>
      </c>
      <c r="J966" s="114">
        <v>-3.11</v>
      </c>
      <c r="K966" t="s">
        <v>15280</v>
      </c>
      <c r="L966">
        <v>521240</v>
      </c>
      <c r="M966" t="s">
        <v>4162</v>
      </c>
      <c r="N966" t="s">
        <v>15281</v>
      </c>
      <c r="O966" t="s">
        <v>4161</v>
      </c>
      <c r="P966"/>
      <c r="Q966">
        <f t="shared" si="15"/>
        <v>-20.81</v>
      </c>
    </row>
    <row r="967" spans="1:17" ht="15">
      <c r="A967" s="114">
        <v>4631</v>
      </c>
      <c r="B967" t="s">
        <v>15282</v>
      </c>
      <c r="C967" s="114">
        <v>202503</v>
      </c>
      <c r="D967" s="114">
        <v>1.46</v>
      </c>
      <c r="E967" s="114">
        <v>202412</v>
      </c>
      <c r="F967" s="114">
        <v>-1.38</v>
      </c>
      <c r="G967" s="114">
        <v>202409</v>
      </c>
      <c r="H967" s="114">
        <v>-0.96</v>
      </c>
      <c r="I967" s="114">
        <v>202406</v>
      </c>
      <c r="J967" s="114">
        <v>-0.95</v>
      </c>
      <c r="K967" t="s">
        <v>15283</v>
      </c>
      <c r="L967">
        <v>521242</v>
      </c>
      <c r="M967" t="s">
        <v>4740</v>
      </c>
      <c r="N967" t="s">
        <v>15284</v>
      </c>
      <c r="O967" t="s">
        <v>4739</v>
      </c>
      <c r="P967"/>
      <c r="Q967">
        <f t="shared" si="15"/>
        <v>-1.8299999999999998</v>
      </c>
    </row>
    <row r="968" spans="1:17" ht="15">
      <c r="A968" s="114">
        <v>4632</v>
      </c>
      <c r="B968" t="s">
        <v>20255</v>
      </c>
      <c r="C968" s="114">
        <v>202412</v>
      </c>
      <c r="D968" s="114">
        <v>-0.92</v>
      </c>
      <c r="E968" s="114">
        <v>202409</v>
      </c>
      <c r="F968" s="114">
        <v>0.01</v>
      </c>
      <c r="G968" s="114">
        <v>202406</v>
      </c>
      <c r="H968" s="114">
        <v>-0.28000000000000003</v>
      </c>
      <c r="I968" s="114">
        <v>202309</v>
      </c>
      <c r="J968" s="114">
        <v>0.28999999999999998</v>
      </c>
      <c r="K968" t="s">
        <v>20256</v>
      </c>
      <c r="L968">
        <v>521244</v>
      </c>
      <c r="M968"/>
      <c r="N968" t="s">
        <v>20982</v>
      </c>
      <c r="O968" t="s">
        <v>4601</v>
      </c>
      <c r="P968"/>
      <c r="Q968">
        <f t="shared" si="15"/>
        <v>-0.89999999999999991</v>
      </c>
    </row>
    <row r="969" spans="1:17" ht="15">
      <c r="A969" s="114">
        <v>4637</v>
      </c>
      <c r="B969" t="s">
        <v>15285</v>
      </c>
      <c r="C969" s="114">
        <v>202412</v>
      </c>
      <c r="D969" s="114">
        <v>-10.97</v>
      </c>
      <c r="E969" s="114">
        <v>202409</v>
      </c>
      <c r="F969" s="114">
        <v>21.37</v>
      </c>
      <c r="G969" s="114">
        <v>202406</v>
      </c>
      <c r="H969" s="114">
        <v>-10.82</v>
      </c>
      <c r="I969" s="114">
        <v>202403</v>
      </c>
      <c r="J969" s="114">
        <v>4.63</v>
      </c>
      <c r="K969" t="s">
        <v>15286</v>
      </c>
      <c r="L969">
        <v>511714</v>
      </c>
      <c r="M969"/>
      <c r="N969" t="s">
        <v>15287</v>
      </c>
      <c r="O969" t="s">
        <v>4376</v>
      </c>
      <c r="P969"/>
      <c r="Q969">
        <f t="shared" si="15"/>
        <v>4.21</v>
      </c>
    </row>
    <row r="970" spans="1:17" ht="15">
      <c r="A970" s="114">
        <v>4647</v>
      </c>
      <c r="B970" t="s">
        <v>15288</v>
      </c>
      <c r="C970" s="114">
        <v>202412</v>
      </c>
      <c r="D970" s="114">
        <v>0.74</v>
      </c>
      <c r="E970" s="114">
        <v>202409</v>
      </c>
      <c r="F970" s="114">
        <v>0.97</v>
      </c>
      <c r="G970" s="114">
        <v>202406</v>
      </c>
      <c r="H970" s="114">
        <v>0.95</v>
      </c>
      <c r="I970" s="114">
        <v>202403</v>
      </c>
      <c r="J970" s="114">
        <v>1.26</v>
      </c>
      <c r="K970" t="s">
        <v>15289</v>
      </c>
      <c r="L970">
        <v>515147</v>
      </c>
      <c r="M970"/>
      <c r="N970" t="s">
        <v>15290</v>
      </c>
      <c r="O970" t="s">
        <v>3609</v>
      </c>
      <c r="P970"/>
      <c r="Q970">
        <f t="shared" si="15"/>
        <v>3.92</v>
      </c>
    </row>
    <row r="971" spans="1:17" ht="15">
      <c r="A971" s="114">
        <v>4658</v>
      </c>
      <c r="B971" t="s">
        <v>15291</v>
      </c>
      <c r="C971" s="114">
        <v>202412</v>
      </c>
      <c r="D971" s="114">
        <v>-0.7</v>
      </c>
      <c r="E971" s="114">
        <v>202409</v>
      </c>
      <c r="F971" s="114">
        <v>3.67</v>
      </c>
      <c r="G971" s="114">
        <v>202406</v>
      </c>
      <c r="H971" s="114">
        <v>4.09</v>
      </c>
      <c r="I971" s="114">
        <v>202403</v>
      </c>
      <c r="J971" s="114">
        <v>3.41</v>
      </c>
      <c r="K971" t="s">
        <v>15292</v>
      </c>
      <c r="L971">
        <v>526775</v>
      </c>
      <c r="M971"/>
      <c r="N971" t="s">
        <v>15293</v>
      </c>
      <c r="O971" t="s">
        <v>3844</v>
      </c>
      <c r="P971"/>
      <c r="Q971">
        <f t="shared" si="15"/>
        <v>10.469999999999999</v>
      </c>
    </row>
    <row r="972" spans="1:17" ht="15">
      <c r="A972" s="114">
        <v>4662</v>
      </c>
      <c r="B972" t="s">
        <v>15294</v>
      </c>
      <c r="C972" s="114">
        <v>202412</v>
      </c>
      <c r="D972" s="114">
        <v>0.31</v>
      </c>
      <c r="E972" s="114">
        <v>202409</v>
      </c>
      <c r="F972" s="114">
        <v>0.1</v>
      </c>
      <c r="G972" s="114">
        <v>202406</v>
      </c>
      <c r="H972" s="114">
        <v>0.15</v>
      </c>
      <c r="I972" s="114">
        <v>202403</v>
      </c>
      <c r="J972" s="114">
        <v>16.899999999999999</v>
      </c>
      <c r="K972" t="s">
        <v>15294</v>
      </c>
      <c r="L972">
        <v>511726</v>
      </c>
      <c r="M972" t="s">
        <v>3191</v>
      </c>
      <c r="N972" t="s">
        <v>15295</v>
      </c>
      <c r="O972" t="s">
        <v>3192</v>
      </c>
      <c r="P972"/>
      <c r="Q972">
        <f t="shared" si="15"/>
        <v>17.459999999999997</v>
      </c>
    </row>
    <row r="973" spans="1:17" ht="15">
      <c r="A973" s="114">
        <v>4666</v>
      </c>
      <c r="B973" t="s">
        <v>15296</v>
      </c>
      <c r="C973" s="114">
        <v>202412</v>
      </c>
      <c r="D973" s="114">
        <v>14.56</v>
      </c>
      <c r="E973" s="114">
        <v>202409</v>
      </c>
      <c r="F973" s="114">
        <v>14</v>
      </c>
      <c r="G973" s="114">
        <v>202406</v>
      </c>
      <c r="H973" s="114">
        <v>15.69</v>
      </c>
      <c r="I973" s="114">
        <v>202403</v>
      </c>
      <c r="J973" s="114">
        <v>15.51</v>
      </c>
      <c r="K973" t="s">
        <v>15297</v>
      </c>
      <c r="L973">
        <v>524804</v>
      </c>
      <c r="M973" t="s">
        <v>292</v>
      </c>
      <c r="N973" t="s">
        <v>15298</v>
      </c>
      <c r="O973" t="s">
        <v>293</v>
      </c>
      <c r="P973"/>
      <c r="Q973">
        <f t="shared" si="15"/>
        <v>59.76</v>
      </c>
    </row>
    <row r="974" spans="1:17" ht="15">
      <c r="A974" s="114">
        <v>4670</v>
      </c>
      <c r="B974" t="s">
        <v>15299</v>
      </c>
      <c r="C974" s="114">
        <v>202409</v>
      </c>
      <c r="D974" s="114">
        <v>7.0000000000000007E-2</v>
      </c>
      <c r="E974" s="114">
        <v>202406</v>
      </c>
      <c r="F974" s="114">
        <v>0</v>
      </c>
      <c r="G974" s="114">
        <v>202403</v>
      </c>
      <c r="H974" s="114">
        <v>1.97</v>
      </c>
      <c r="I974" s="114">
        <v>202312</v>
      </c>
      <c r="J974" s="114">
        <v>2.73</v>
      </c>
      <c r="K974" t="s">
        <v>15300</v>
      </c>
      <c r="L974">
        <v>526773</v>
      </c>
      <c r="M974"/>
      <c r="N974" t="s">
        <v>15301</v>
      </c>
      <c r="O974" t="s">
        <v>4016</v>
      </c>
      <c r="P974"/>
      <c r="Q974">
        <f t="shared" si="15"/>
        <v>4.7699999999999996</v>
      </c>
    </row>
    <row r="975" spans="1:17" ht="15">
      <c r="A975" s="114">
        <v>4679</v>
      </c>
      <c r="B975" t="s">
        <v>15302</v>
      </c>
      <c r="C975" s="114">
        <v>202503</v>
      </c>
      <c r="D975" s="114">
        <v>23.71</v>
      </c>
      <c r="E975" s="114">
        <v>202412</v>
      </c>
      <c r="F975" s="114">
        <v>17.87</v>
      </c>
      <c r="G975" s="114">
        <v>202409</v>
      </c>
      <c r="H975" s="114">
        <v>17.16</v>
      </c>
      <c r="I975" s="114">
        <v>202406</v>
      </c>
      <c r="J975" s="114">
        <v>16.649999999999999</v>
      </c>
      <c r="K975" t="s">
        <v>15303</v>
      </c>
      <c r="L975">
        <v>517569</v>
      </c>
      <c r="M975" t="s">
        <v>1587</v>
      </c>
      <c r="N975" t="s">
        <v>15304</v>
      </c>
      <c r="O975" t="s">
        <v>1588</v>
      </c>
      <c r="P975"/>
      <c r="Q975">
        <f t="shared" si="15"/>
        <v>75.389999999999986</v>
      </c>
    </row>
    <row r="976" spans="1:17" ht="15">
      <c r="A976" s="114">
        <v>4684</v>
      </c>
      <c r="B976" t="s">
        <v>15305</v>
      </c>
      <c r="C976" s="114">
        <v>202412</v>
      </c>
      <c r="D976" s="114">
        <v>7.43</v>
      </c>
      <c r="E976" s="114">
        <v>202409</v>
      </c>
      <c r="F976" s="114">
        <v>37.81</v>
      </c>
      <c r="G976" s="114">
        <v>202406</v>
      </c>
      <c r="H976" s="114">
        <v>37.32</v>
      </c>
      <c r="I976" s="114">
        <v>202403</v>
      </c>
      <c r="J976" s="114">
        <v>21.56</v>
      </c>
      <c r="K976" t="s">
        <v>15306</v>
      </c>
      <c r="L976">
        <v>524816</v>
      </c>
      <c r="M976" t="s">
        <v>1997</v>
      </c>
      <c r="N976" t="s">
        <v>15307</v>
      </c>
      <c r="O976" t="s">
        <v>1998</v>
      </c>
      <c r="P976"/>
      <c r="Q976">
        <f t="shared" si="15"/>
        <v>104.12</v>
      </c>
    </row>
    <row r="977" spans="1:17" ht="15">
      <c r="A977" s="114">
        <v>4689</v>
      </c>
      <c r="B977" t="s">
        <v>15308</v>
      </c>
      <c r="C977" s="114">
        <v>202412</v>
      </c>
      <c r="D977" s="114">
        <v>-0.43</v>
      </c>
      <c r="E977" s="114">
        <v>202409</v>
      </c>
      <c r="F977" s="114">
        <v>-0.02</v>
      </c>
      <c r="G977" s="114">
        <v>202406</v>
      </c>
      <c r="H977" s="114">
        <v>-0.01</v>
      </c>
      <c r="I977" s="114">
        <v>202403</v>
      </c>
      <c r="J977" s="114">
        <v>-0.14000000000000001</v>
      </c>
      <c r="K977" t="s">
        <v>9858</v>
      </c>
      <c r="L977">
        <v>511736</v>
      </c>
      <c r="M977" t="s">
        <v>15309</v>
      </c>
      <c r="N977" t="s">
        <v>15310</v>
      </c>
      <c r="O977" t="s">
        <v>4274</v>
      </c>
      <c r="P977"/>
      <c r="Q977">
        <f t="shared" si="15"/>
        <v>-0.60000000000000009</v>
      </c>
    </row>
    <row r="978" spans="1:17" ht="15">
      <c r="A978" s="114">
        <v>4699</v>
      </c>
      <c r="B978" t="s">
        <v>15311</v>
      </c>
      <c r="C978" s="114">
        <v>202412</v>
      </c>
      <c r="D978" s="114">
        <v>8.02</v>
      </c>
      <c r="E978" s="114">
        <v>202409</v>
      </c>
      <c r="F978" s="114">
        <v>7.29</v>
      </c>
      <c r="G978" s="114">
        <v>202406</v>
      </c>
      <c r="H978" s="114">
        <v>8.2899999999999991</v>
      </c>
      <c r="I978" s="114">
        <v>202403</v>
      </c>
      <c r="J978" s="114">
        <v>10.08</v>
      </c>
      <c r="K978" t="s">
        <v>15312</v>
      </c>
      <c r="L978">
        <v>524820</v>
      </c>
      <c r="M978" t="s">
        <v>2191</v>
      </c>
      <c r="N978" t="s">
        <v>15313</v>
      </c>
      <c r="O978" t="s">
        <v>2192</v>
      </c>
      <c r="P978"/>
      <c r="Q978">
        <f t="shared" si="15"/>
        <v>33.68</v>
      </c>
    </row>
    <row r="979" spans="1:17" ht="15">
      <c r="A979" s="114">
        <v>4701</v>
      </c>
      <c r="B979" t="s">
        <v>15314</v>
      </c>
      <c r="C979" s="114">
        <v>202503</v>
      </c>
      <c r="D979" s="114">
        <v>1.33</v>
      </c>
      <c r="E979" s="114">
        <v>202412</v>
      </c>
      <c r="F979" s="114">
        <v>1.96</v>
      </c>
      <c r="G979" s="114">
        <v>202409</v>
      </c>
      <c r="H979" s="114">
        <v>1.42</v>
      </c>
      <c r="I979" s="114">
        <v>202406</v>
      </c>
      <c r="J979" s="114">
        <v>2.68</v>
      </c>
      <c r="K979" t="s">
        <v>9728</v>
      </c>
      <c r="L979">
        <v>526797</v>
      </c>
      <c r="M979" t="s">
        <v>1082</v>
      </c>
      <c r="N979" t="s">
        <v>15315</v>
      </c>
      <c r="O979" t="s">
        <v>1083</v>
      </c>
      <c r="P979"/>
      <c r="Q979">
        <f t="shared" si="15"/>
        <v>7.3900000000000006</v>
      </c>
    </row>
    <row r="980" spans="1:17" ht="15">
      <c r="A980" s="114">
        <v>4702</v>
      </c>
      <c r="B980" t="s">
        <v>15316</v>
      </c>
      <c r="C980" s="114">
        <v>202009</v>
      </c>
      <c r="D980" s="114">
        <v>-2.37</v>
      </c>
      <c r="E980" s="114">
        <v>202006</v>
      </c>
      <c r="F980" s="114">
        <v>-3.82</v>
      </c>
      <c r="G980" s="114">
        <v>202003</v>
      </c>
      <c r="H980" s="114">
        <v>-2.99</v>
      </c>
      <c r="I980" s="114">
        <v>201912</v>
      </c>
      <c r="J980" s="114">
        <v>-3.13</v>
      </c>
      <c r="K980" t="s">
        <v>15317</v>
      </c>
      <c r="L980">
        <v>526801</v>
      </c>
      <c r="M980" t="s">
        <v>15316</v>
      </c>
      <c r="N980" t="s">
        <v>15318</v>
      </c>
      <c r="O980" t="s">
        <v>15319</v>
      </c>
      <c r="P980"/>
      <c r="Q980">
        <f t="shared" si="15"/>
        <v>-12.309999999999999</v>
      </c>
    </row>
    <row r="981" spans="1:17" ht="15">
      <c r="A981" s="114">
        <v>4704</v>
      </c>
      <c r="B981" t="s">
        <v>15320</v>
      </c>
      <c r="C981" s="114">
        <v>202412</v>
      </c>
      <c r="D981" s="114">
        <v>0.33</v>
      </c>
      <c r="E981" s="114">
        <v>202409</v>
      </c>
      <c r="F981" s="114">
        <v>0.65</v>
      </c>
      <c r="G981" s="114">
        <v>202406</v>
      </c>
      <c r="H981" s="114">
        <v>0.16</v>
      </c>
      <c r="I981" s="114">
        <v>202403</v>
      </c>
      <c r="J981" s="114">
        <v>3.73</v>
      </c>
      <c r="K981" t="s">
        <v>15321</v>
      </c>
      <c r="L981">
        <v>524824</v>
      </c>
      <c r="M981" t="s">
        <v>356</v>
      </c>
      <c r="N981" t="s">
        <v>15322</v>
      </c>
      <c r="O981" t="s">
        <v>357</v>
      </c>
      <c r="P981"/>
      <c r="Q981">
        <f t="shared" si="15"/>
        <v>4.87</v>
      </c>
    </row>
    <row r="982" spans="1:17" ht="15">
      <c r="A982" s="114">
        <v>4708</v>
      </c>
      <c r="B982" t="s">
        <v>15323</v>
      </c>
      <c r="C982" s="114">
        <v>202412</v>
      </c>
      <c r="D982" s="114">
        <v>0.31</v>
      </c>
      <c r="E982" s="114">
        <v>202409</v>
      </c>
      <c r="F982" s="114">
        <v>4.05</v>
      </c>
      <c r="G982" s="114">
        <v>202406</v>
      </c>
      <c r="H982" s="114">
        <v>0.2</v>
      </c>
      <c r="I982" s="114">
        <v>202403</v>
      </c>
      <c r="J982" s="114">
        <v>0</v>
      </c>
      <c r="K982" t="s">
        <v>15324</v>
      </c>
      <c r="L982">
        <v>526813</v>
      </c>
      <c r="M982"/>
      <c r="N982" t="s">
        <v>15325</v>
      </c>
      <c r="O982" t="s">
        <v>4753</v>
      </c>
      <c r="P982"/>
      <c r="Q982">
        <f t="shared" si="15"/>
        <v>4.5599999999999996</v>
      </c>
    </row>
    <row r="983" spans="1:17" ht="15">
      <c r="A983" s="114">
        <v>4711</v>
      </c>
      <c r="B983" t="s">
        <v>15326</v>
      </c>
      <c r="C983" s="114">
        <v>202412</v>
      </c>
      <c r="D983" s="114">
        <v>3.52</v>
      </c>
      <c r="E983" s="114">
        <v>202409</v>
      </c>
      <c r="F983" s="114">
        <v>-0.3</v>
      </c>
      <c r="G983" s="114">
        <v>202406</v>
      </c>
      <c r="H983" s="114">
        <v>0.56999999999999995</v>
      </c>
      <c r="I983" s="114">
        <v>202403</v>
      </c>
      <c r="J983" s="114">
        <v>1.46</v>
      </c>
      <c r="K983" t="s">
        <v>15327</v>
      </c>
      <c r="L983">
        <v>526821</v>
      </c>
      <c r="M983" t="s">
        <v>15328</v>
      </c>
      <c r="N983" t="s">
        <v>15329</v>
      </c>
      <c r="O983" t="s">
        <v>3726</v>
      </c>
      <c r="P983"/>
      <c r="Q983">
        <f t="shared" si="15"/>
        <v>5.25</v>
      </c>
    </row>
    <row r="984" spans="1:17" ht="15">
      <c r="A984" s="114">
        <v>4717</v>
      </c>
      <c r="B984" t="s">
        <v>15330</v>
      </c>
      <c r="C984" s="114">
        <v>201012</v>
      </c>
      <c r="D984" s="114">
        <v>0.62</v>
      </c>
      <c r="E984" s="114">
        <v>201009</v>
      </c>
      <c r="F984" s="114">
        <v>0.98</v>
      </c>
      <c r="G984" s="114">
        <v>201006</v>
      </c>
      <c r="H984" s="114">
        <v>1.05</v>
      </c>
      <c r="I984" s="114">
        <v>201003</v>
      </c>
      <c r="J984" s="114">
        <v>1.42</v>
      </c>
      <c r="K984" t="s">
        <v>15331</v>
      </c>
      <c r="L984">
        <v>526827</v>
      </c>
      <c r="M984"/>
      <c r="N984" t="s">
        <v>20983</v>
      </c>
      <c r="O984" t="s">
        <v>4664</v>
      </c>
      <c r="P984"/>
      <c r="Q984">
        <f t="shared" si="15"/>
        <v>4.07</v>
      </c>
    </row>
    <row r="985" spans="1:17" ht="15">
      <c r="A985" s="114">
        <v>4722</v>
      </c>
      <c r="B985" t="s">
        <v>15332</v>
      </c>
      <c r="C985" s="114">
        <v>202412</v>
      </c>
      <c r="D985" s="114">
        <v>0.92</v>
      </c>
      <c r="E985" s="114">
        <v>202409</v>
      </c>
      <c r="F985" s="114">
        <v>0.64</v>
      </c>
      <c r="G985" s="114">
        <v>202406</v>
      </c>
      <c r="H985" s="114">
        <v>0.47</v>
      </c>
      <c r="I985" s="114">
        <v>202403</v>
      </c>
      <c r="J985" s="114">
        <v>0.33</v>
      </c>
      <c r="K985" t="s">
        <v>15333</v>
      </c>
      <c r="L985">
        <v>526829</v>
      </c>
      <c r="M985" t="s">
        <v>612</v>
      </c>
      <c r="N985" t="s">
        <v>15334</v>
      </c>
      <c r="O985" t="s">
        <v>613</v>
      </c>
      <c r="P985"/>
      <c r="Q985">
        <f t="shared" si="15"/>
        <v>2.3600000000000003</v>
      </c>
    </row>
    <row r="986" spans="1:17" ht="15">
      <c r="A986" s="114">
        <v>4727</v>
      </c>
      <c r="B986" t="s">
        <v>15335</v>
      </c>
      <c r="C986" s="114">
        <v>202412</v>
      </c>
      <c r="D986" s="114">
        <v>0.96</v>
      </c>
      <c r="E986" s="114">
        <v>202409</v>
      </c>
      <c r="F986" s="114">
        <v>-1.78</v>
      </c>
      <c r="G986" s="114">
        <v>202406</v>
      </c>
      <c r="H986" s="114">
        <v>-0.15</v>
      </c>
      <c r="I986" s="114">
        <v>202403</v>
      </c>
      <c r="J986" s="114">
        <v>-0.32</v>
      </c>
      <c r="K986" t="s">
        <v>15336</v>
      </c>
      <c r="L986">
        <v>500338</v>
      </c>
      <c r="M986" t="s">
        <v>2328</v>
      </c>
      <c r="N986" t="s">
        <v>15337</v>
      </c>
      <c r="O986" t="s">
        <v>2329</v>
      </c>
      <c r="P986"/>
      <c r="Q986">
        <f t="shared" si="15"/>
        <v>-1.29</v>
      </c>
    </row>
    <row r="987" spans="1:17" ht="15">
      <c r="A987" s="114">
        <v>4735</v>
      </c>
      <c r="B987" t="s">
        <v>15338</v>
      </c>
      <c r="C987" s="114">
        <v>202412</v>
      </c>
      <c r="D987" s="114">
        <v>-3.05</v>
      </c>
      <c r="E987" s="114">
        <v>202409</v>
      </c>
      <c r="F987" s="114">
        <v>-6.81</v>
      </c>
      <c r="G987" s="114">
        <v>202403</v>
      </c>
      <c r="H987" s="114">
        <v>-4.63</v>
      </c>
      <c r="I987" s="114">
        <v>202312</v>
      </c>
      <c r="J987" s="114">
        <v>-2.91</v>
      </c>
      <c r="K987" t="s">
        <v>15339</v>
      </c>
      <c r="L987">
        <v>526853</v>
      </c>
      <c r="M987"/>
      <c r="N987" t="s">
        <v>15340</v>
      </c>
      <c r="O987" t="s">
        <v>3891</v>
      </c>
      <c r="P987"/>
      <c r="Q987">
        <f t="shared" si="15"/>
        <v>-17.399999999999999</v>
      </c>
    </row>
    <row r="988" spans="1:17" ht="15">
      <c r="A988" s="114">
        <v>4738</v>
      </c>
      <c r="B988" t="s">
        <v>15341</v>
      </c>
      <c r="C988" s="114">
        <v>201503</v>
      </c>
      <c r="D988" s="114">
        <v>0</v>
      </c>
      <c r="E988" s="114">
        <v>201412</v>
      </c>
      <c r="F988" s="114">
        <v>0</v>
      </c>
      <c r="G988" s="114">
        <v>201409</v>
      </c>
      <c r="H988" s="114">
        <v>0</v>
      </c>
      <c r="I988" s="114">
        <v>201406</v>
      </c>
      <c r="J988" s="114">
        <v>0</v>
      </c>
      <c r="K988" t="s">
        <v>15342</v>
      </c>
      <c r="L988">
        <v>526859</v>
      </c>
      <c r="M988"/>
      <c r="N988" t="s">
        <v>15343</v>
      </c>
      <c r="O988" t="s">
        <v>4528</v>
      </c>
      <c r="P988"/>
      <c r="Q988">
        <f t="shared" si="15"/>
        <v>0</v>
      </c>
    </row>
    <row r="989" spans="1:17" ht="15">
      <c r="A989" s="114">
        <v>4740</v>
      </c>
      <c r="B989" t="s">
        <v>15344</v>
      </c>
      <c r="C989" s="114">
        <v>202412</v>
      </c>
      <c r="D989" s="114">
        <v>3.2</v>
      </c>
      <c r="E989" s="114">
        <v>202409</v>
      </c>
      <c r="F989" s="114">
        <v>0.68</v>
      </c>
      <c r="G989" s="114">
        <v>202406</v>
      </c>
      <c r="H989" s="114">
        <v>3.18</v>
      </c>
      <c r="I989" s="114">
        <v>202403</v>
      </c>
      <c r="J989" s="114">
        <v>3.48</v>
      </c>
      <c r="K989" t="s">
        <v>15345</v>
      </c>
      <c r="L989">
        <v>511768</v>
      </c>
      <c r="M989" t="s">
        <v>3570</v>
      </c>
      <c r="N989" t="s">
        <v>15346</v>
      </c>
      <c r="O989" t="s">
        <v>12466</v>
      </c>
      <c r="P989"/>
      <c r="Q989">
        <f t="shared" si="15"/>
        <v>10.540000000000001</v>
      </c>
    </row>
    <row r="990" spans="1:17" ht="15">
      <c r="A990" s="114">
        <v>4744</v>
      </c>
      <c r="B990" t="s">
        <v>15347</v>
      </c>
      <c r="C990" s="114">
        <v>202412</v>
      </c>
      <c r="D990" s="114">
        <v>-0.36</v>
      </c>
      <c r="E990" s="114">
        <v>202409</v>
      </c>
      <c r="F990" s="114">
        <v>-0.49</v>
      </c>
      <c r="G990" s="114">
        <v>202406</v>
      </c>
      <c r="H990" s="114">
        <v>-0.72</v>
      </c>
      <c r="I990" s="114">
        <v>202403</v>
      </c>
      <c r="J990" s="114">
        <v>0.81</v>
      </c>
      <c r="K990" t="s">
        <v>15348</v>
      </c>
      <c r="L990">
        <v>526871</v>
      </c>
      <c r="M990"/>
      <c r="N990" t="s">
        <v>15349</v>
      </c>
      <c r="O990" t="s">
        <v>4415</v>
      </c>
      <c r="P990"/>
      <c r="Q990">
        <f t="shared" si="15"/>
        <v>-0.75999999999999979</v>
      </c>
    </row>
    <row r="991" spans="1:17" ht="15">
      <c r="A991" s="114">
        <v>4748</v>
      </c>
      <c r="B991" t="s">
        <v>15350</v>
      </c>
      <c r="C991" s="114">
        <v>202303</v>
      </c>
      <c r="D991" s="114">
        <v>2.0499999999999998</v>
      </c>
      <c r="E991" s="114">
        <v>202212</v>
      </c>
      <c r="F991" s="114">
        <v>1.94</v>
      </c>
      <c r="G991" s="114">
        <v>202209</v>
      </c>
      <c r="H991" s="114">
        <v>0.84</v>
      </c>
      <c r="I991" s="114">
        <v>202206</v>
      </c>
      <c r="J991" s="114">
        <v>0.55000000000000004</v>
      </c>
      <c r="K991" t="s">
        <v>15351</v>
      </c>
      <c r="L991">
        <v>526861</v>
      </c>
      <c r="M991"/>
      <c r="N991" t="s">
        <v>15352</v>
      </c>
      <c r="O991" t="s">
        <v>4254</v>
      </c>
      <c r="P991"/>
      <c r="Q991">
        <f t="shared" si="15"/>
        <v>5.38</v>
      </c>
    </row>
    <row r="992" spans="1:17" ht="15">
      <c r="A992" s="114">
        <v>4753</v>
      </c>
      <c r="B992" t="s">
        <v>15353</v>
      </c>
      <c r="C992" s="114">
        <v>201106</v>
      </c>
      <c r="D992" s="114">
        <v>1.51</v>
      </c>
      <c r="E992" s="114">
        <v>201103</v>
      </c>
      <c r="F992" s="114">
        <v>0.9</v>
      </c>
      <c r="G992" s="114">
        <v>201012</v>
      </c>
      <c r="H992" s="114">
        <v>1.48</v>
      </c>
      <c r="I992" s="114">
        <v>201009</v>
      </c>
      <c r="J992" s="114">
        <v>1.58</v>
      </c>
      <c r="K992" t="s">
        <v>15354</v>
      </c>
      <c r="L992">
        <v>512634</v>
      </c>
      <c r="M992" t="s">
        <v>4024</v>
      </c>
      <c r="N992" t="s">
        <v>15355</v>
      </c>
      <c r="O992" t="s">
        <v>4023</v>
      </c>
      <c r="P992"/>
      <c r="Q992">
        <f t="shared" si="15"/>
        <v>5.4700000000000006</v>
      </c>
    </row>
    <row r="993" spans="1:17" ht="15">
      <c r="A993" s="114">
        <v>4756</v>
      </c>
      <c r="B993" t="s">
        <v>15356</v>
      </c>
      <c r="C993" s="114">
        <v>202412</v>
      </c>
      <c r="D993" s="114">
        <v>-3.62</v>
      </c>
      <c r="E993" s="114">
        <v>202409</v>
      </c>
      <c r="F993" s="114">
        <v>-4.0999999999999996</v>
      </c>
      <c r="G993" s="114">
        <v>202406</v>
      </c>
      <c r="H993" s="114">
        <v>-1.86</v>
      </c>
      <c r="I993" s="114">
        <v>202403</v>
      </c>
      <c r="J993" s="114">
        <v>1.74</v>
      </c>
      <c r="K993" t="s">
        <v>15357</v>
      </c>
      <c r="L993">
        <v>526881</v>
      </c>
      <c r="M993" t="s">
        <v>15</v>
      </c>
      <c r="N993" t="s">
        <v>15358</v>
      </c>
      <c r="O993" t="s">
        <v>16</v>
      </c>
      <c r="P993"/>
      <c r="Q993">
        <f t="shared" si="15"/>
        <v>-7.84</v>
      </c>
    </row>
    <row r="994" spans="1:17" ht="15">
      <c r="A994" s="114">
        <v>4760</v>
      </c>
      <c r="B994" t="s">
        <v>15359</v>
      </c>
      <c r="C994" s="114">
        <v>202412</v>
      </c>
      <c r="D994" s="114">
        <v>-1.31</v>
      </c>
      <c r="E994" s="114">
        <v>202409</v>
      </c>
      <c r="F994" s="114">
        <v>0.04</v>
      </c>
      <c r="G994" s="114">
        <v>202406</v>
      </c>
      <c r="H994" s="114">
        <v>19.61</v>
      </c>
      <c r="I994" s="114">
        <v>202403</v>
      </c>
      <c r="J994" s="114">
        <v>20.72</v>
      </c>
      <c r="K994" t="s">
        <v>15359</v>
      </c>
      <c r="L994">
        <v>526807</v>
      </c>
      <c r="M994" t="s">
        <v>2599</v>
      </c>
      <c r="N994" t="s">
        <v>15360</v>
      </c>
      <c r="O994" t="s">
        <v>2600</v>
      </c>
      <c r="P994"/>
      <c r="Q994">
        <f t="shared" si="15"/>
        <v>39.06</v>
      </c>
    </row>
    <row r="995" spans="1:17" ht="15">
      <c r="A995" s="114">
        <v>4761</v>
      </c>
      <c r="B995" t="s">
        <v>15361</v>
      </c>
      <c r="C995" s="114">
        <v>202503</v>
      </c>
      <c r="D995" s="114">
        <v>1.52</v>
      </c>
      <c r="E995" s="114">
        <v>202412</v>
      </c>
      <c r="F995" s="114">
        <v>1.65</v>
      </c>
      <c r="G995" s="114">
        <v>202409</v>
      </c>
      <c r="H995" s="114">
        <v>2.2999999999999998</v>
      </c>
      <c r="I995" s="114">
        <v>202406</v>
      </c>
      <c r="J995" s="114">
        <v>1.99</v>
      </c>
      <c r="K995" t="s">
        <v>9779</v>
      </c>
      <c r="L995">
        <v>526885</v>
      </c>
      <c r="M995" t="s">
        <v>2565</v>
      </c>
      <c r="N995" t="s">
        <v>15362</v>
      </c>
      <c r="O995" t="s">
        <v>2566</v>
      </c>
      <c r="P995"/>
      <c r="Q995">
        <f t="shared" si="15"/>
        <v>7.46</v>
      </c>
    </row>
    <row r="996" spans="1:17" ht="15">
      <c r="A996" s="114">
        <v>4764</v>
      </c>
      <c r="B996" t="s">
        <v>15363</v>
      </c>
      <c r="C996" s="114">
        <v>202412</v>
      </c>
      <c r="D996" s="114">
        <v>2.94</v>
      </c>
      <c r="E996" s="114">
        <v>202409</v>
      </c>
      <c r="F996" s="114">
        <v>1.8</v>
      </c>
      <c r="G996" s="114">
        <v>202406</v>
      </c>
      <c r="H996" s="114">
        <v>3.47</v>
      </c>
      <c r="I996" s="114">
        <v>202403</v>
      </c>
      <c r="J996" s="114">
        <v>5.33</v>
      </c>
      <c r="K996" t="s">
        <v>15364</v>
      </c>
      <c r="L996">
        <v>500228</v>
      </c>
      <c r="M996" t="s">
        <v>1521</v>
      </c>
      <c r="N996" t="s">
        <v>15365</v>
      </c>
      <c r="O996" t="s">
        <v>1522</v>
      </c>
      <c r="P996"/>
      <c r="Q996">
        <f t="shared" si="15"/>
        <v>13.540000000000001</v>
      </c>
    </row>
    <row r="997" spans="1:17" ht="15">
      <c r="A997" s="114">
        <v>4767</v>
      </c>
      <c r="B997" t="s">
        <v>15366</v>
      </c>
      <c r="C997" s="114">
        <v>202503</v>
      </c>
      <c r="D997" s="114">
        <v>18.27</v>
      </c>
      <c r="E997" s="114">
        <v>202412</v>
      </c>
      <c r="F997" s="114">
        <v>10.29</v>
      </c>
      <c r="G997" s="114">
        <v>202409</v>
      </c>
      <c r="H997" s="114">
        <v>17.489999999999998</v>
      </c>
      <c r="I997" s="114">
        <v>202406</v>
      </c>
      <c r="J997" s="114">
        <v>10.28</v>
      </c>
      <c r="K997" t="s">
        <v>15367</v>
      </c>
      <c r="L997">
        <v>500411</v>
      </c>
      <c r="M997" t="s">
        <v>2984</v>
      </c>
      <c r="N997" t="s">
        <v>15368</v>
      </c>
      <c r="O997" t="s">
        <v>2985</v>
      </c>
      <c r="P997"/>
      <c r="Q997">
        <f t="shared" si="15"/>
        <v>56.33</v>
      </c>
    </row>
    <row r="998" spans="1:17" ht="15">
      <c r="A998" s="114">
        <v>4770</v>
      </c>
      <c r="B998" t="s">
        <v>15369</v>
      </c>
      <c r="C998" s="114">
        <v>202412</v>
      </c>
      <c r="D998" s="114">
        <v>-3.54</v>
      </c>
      <c r="E998" s="114">
        <v>202409</v>
      </c>
      <c r="F998" s="114">
        <v>2.2999999999999998</v>
      </c>
      <c r="G998" s="114">
        <v>202406</v>
      </c>
      <c r="H998" s="114">
        <v>23.28</v>
      </c>
      <c r="I998" s="114">
        <v>202403</v>
      </c>
      <c r="J998" s="114">
        <v>15.82</v>
      </c>
      <c r="K998" t="s">
        <v>15370</v>
      </c>
      <c r="L998">
        <v>526921</v>
      </c>
      <c r="M998" t="s">
        <v>3</v>
      </c>
      <c r="N998" t="s">
        <v>15371</v>
      </c>
      <c r="O998" t="s">
        <v>4</v>
      </c>
      <c r="P998"/>
      <c r="Q998">
        <f t="shared" si="15"/>
        <v>37.86</v>
      </c>
    </row>
    <row r="999" spans="1:17" ht="15">
      <c r="A999" s="114">
        <v>4772</v>
      </c>
      <c r="B999" t="s">
        <v>15372</v>
      </c>
      <c r="C999" s="114">
        <v>202103</v>
      </c>
      <c r="D999" s="114">
        <v>-0.17</v>
      </c>
      <c r="E999" s="114">
        <v>202012</v>
      </c>
      <c r="F999" s="114">
        <v>-0.19</v>
      </c>
      <c r="G999" s="114">
        <v>202009</v>
      </c>
      <c r="H999" s="114">
        <v>-0.11</v>
      </c>
      <c r="I999" s="114">
        <v>202006</v>
      </c>
      <c r="J999" s="114">
        <v>-0.1</v>
      </c>
      <c r="K999" t="s">
        <v>9885</v>
      </c>
      <c r="L999">
        <v>526917</v>
      </c>
      <c r="M999"/>
      <c r="N999" t="s">
        <v>15373</v>
      </c>
      <c r="O999" t="s">
        <v>4663</v>
      </c>
      <c r="P999"/>
      <c r="Q999">
        <f t="shared" si="15"/>
        <v>-0.56999999999999995</v>
      </c>
    </row>
    <row r="1000" spans="1:17" ht="15">
      <c r="A1000" s="114">
        <v>4775</v>
      </c>
      <c r="B1000" t="s">
        <v>15374</v>
      </c>
      <c r="C1000" s="114">
        <v>201812</v>
      </c>
      <c r="D1000" s="114">
        <v>-4.97</v>
      </c>
      <c r="E1000" s="114">
        <v>201809</v>
      </c>
      <c r="F1000" s="114">
        <v>18.27</v>
      </c>
      <c r="G1000" s="114">
        <v>201806</v>
      </c>
      <c r="H1000" s="114">
        <v>-8.39</v>
      </c>
      <c r="I1000" s="114">
        <v>201803</v>
      </c>
      <c r="J1000" s="114">
        <v>-155.32</v>
      </c>
      <c r="K1000" t="s">
        <v>15375</v>
      </c>
      <c r="L1000">
        <v>526927</v>
      </c>
      <c r="M1000" t="s">
        <v>15376</v>
      </c>
      <c r="N1000" t="s">
        <v>15377</v>
      </c>
      <c r="O1000" t="s">
        <v>4704</v>
      </c>
      <c r="P1000"/>
      <c r="Q1000">
        <f t="shared" si="15"/>
        <v>-150.41</v>
      </c>
    </row>
    <row r="1001" spans="1:17" ht="15">
      <c r="A1001" s="114">
        <v>4777</v>
      </c>
      <c r="B1001" t="s">
        <v>15378</v>
      </c>
      <c r="C1001" s="114">
        <v>202412</v>
      </c>
      <c r="D1001" s="114">
        <v>0.69</v>
      </c>
      <c r="E1001" s="114">
        <v>202409</v>
      </c>
      <c r="F1001" s="114">
        <v>0.8</v>
      </c>
      <c r="G1001" s="114">
        <v>202406</v>
      </c>
      <c r="H1001" s="114">
        <v>0.38</v>
      </c>
      <c r="I1001" s="114">
        <v>202403</v>
      </c>
      <c r="J1001" s="114">
        <v>7.0000000000000007E-2</v>
      </c>
      <c r="K1001" t="s">
        <v>15379</v>
      </c>
      <c r="L1001">
        <v>526931</v>
      </c>
      <c r="M1001"/>
      <c r="N1001" t="s">
        <v>15380</v>
      </c>
      <c r="O1001" t="s">
        <v>4220</v>
      </c>
      <c r="P1001"/>
      <c r="Q1001">
        <f t="shared" si="15"/>
        <v>1.9400000000000002</v>
      </c>
    </row>
    <row r="1002" spans="1:17" ht="15">
      <c r="A1002" s="114">
        <v>4778</v>
      </c>
      <c r="B1002" t="s">
        <v>15381</v>
      </c>
      <c r="C1002" s="114">
        <v>202406</v>
      </c>
      <c r="D1002" s="114">
        <v>0.15</v>
      </c>
      <c r="E1002" s="114">
        <v>202403</v>
      </c>
      <c r="F1002" s="114">
        <v>0.33</v>
      </c>
      <c r="G1002" s="114">
        <v>202312</v>
      </c>
      <c r="H1002" s="114">
        <v>0.25</v>
      </c>
      <c r="I1002" s="114">
        <v>202309</v>
      </c>
      <c r="J1002" s="114">
        <v>0.18</v>
      </c>
      <c r="K1002" t="s">
        <v>15382</v>
      </c>
      <c r="L1002">
        <v>526899</v>
      </c>
      <c r="M1002"/>
      <c r="N1002" t="s">
        <v>15383</v>
      </c>
      <c r="O1002" t="s">
        <v>3977</v>
      </c>
      <c r="P1002"/>
      <c r="Q1002">
        <f t="shared" si="15"/>
        <v>0.90999999999999992</v>
      </c>
    </row>
    <row r="1003" spans="1:17" ht="15">
      <c r="A1003" s="114">
        <v>4779</v>
      </c>
      <c r="B1003" t="s">
        <v>15384</v>
      </c>
      <c r="C1003" s="114">
        <v>202412</v>
      </c>
      <c r="D1003" s="114">
        <v>-0.65</v>
      </c>
      <c r="E1003" s="114">
        <v>202409</v>
      </c>
      <c r="F1003" s="114">
        <v>-0.28000000000000003</v>
      </c>
      <c r="G1003" s="114">
        <v>202406</v>
      </c>
      <c r="H1003" s="114">
        <v>-0.3</v>
      </c>
      <c r="I1003" s="114">
        <v>202403</v>
      </c>
      <c r="J1003" s="114">
        <v>0.49</v>
      </c>
      <c r="K1003" t="s">
        <v>15385</v>
      </c>
      <c r="L1003">
        <v>526935</v>
      </c>
      <c r="M1003"/>
      <c r="N1003" t="s">
        <v>15386</v>
      </c>
      <c r="O1003" t="s">
        <v>4685</v>
      </c>
      <c r="P1003"/>
      <c r="Q1003">
        <f t="shared" si="15"/>
        <v>-0.74</v>
      </c>
    </row>
    <row r="1004" spans="1:17" ht="15">
      <c r="A1004" s="114">
        <v>4781</v>
      </c>
      <c r="B1004" t="s">
        <v>15387</v>
      </c>
      <c r="C1004" s="114">
        <v>202203</v>
      </c>
      <c r="D1004" s="114">
        <v>-1.44</v>
      </c>
      <c r="E1004" s="114">
        <v>202112</v>
      </c>
      <c r="F1004" s="114">
        <v>-1.1599999999999999</v>
      </c>
      <c r="G1004" s="114">
        <v>202109</v>
      </c>
      <c r="H1004" s="114">
        <v>0.04</v>
      </c>
      <c r="I1004" s="114">
        <v>202106</v>
      </c>
      <c r="J1004" s="114">
        <v>-0.12</v>
      </c>
      <c r="K1004" t="s">
        <v>15388</v>
      </c>
      <c r="L1004">
        <v>526905</v>
      </c>
      <c r="M1004"/>
      <c r="N1004" t="s">
        <v>15389</v>
      </c>
      <c r="O1004" t="s">
        <v>4839</v>
      </c>
      <c r="P1004"/>
      <c r="Q1004">
        <f t="shared" si="15"/>
        <v>-2.6799999999999997</v>
      </c>
    </row>
    <row r="1005" spans="1:17" ht="15">
      <c r="A1005" s="114">
        <v>4791</v>
      </c>
      <c r="B1005" t="s">
        <v>15390</v>
      </c>
      <c r="C1005" s="114">
        <v>202412</v>
      </c>
      <c r="D1005" s="114">
        <v>14.66</v>
      </c>
      <c r="E1005" s="114">
        <v>202409</v>
      </c>
      <c r="F1005" s="114">
        <v>2.63</v>
      </c>
      <c r="G1005" s="114">
        <v>202406</v>
      </c>
      <c r="H1005" s="114">
        <v>0.92</v>
      </c>
      <c r="I1005" s="114">
        <v>202403</v>
      </c>
      <c r="J1005" s="114">
        <v>7.86</v>
      </c>
      <c r="K1005" t="s">
        <v>15391</v>
      </c>
      <c r="L1005">
        <v>526953</v>
      </c>
      <c r="M1005" t="s">
        <v>3159</v>
      </c>
      <c r="N1005" t="s">
        <v>15392</v>
      </c>
      <c r="O1005" t="s">
        <v>3160</v>
      </c>
      <c r="P1005"/>
      <c r="Q1005">
        <f t="shared" si="15"/>
        <v>26.07</v>
      </c>
    </row>
    <row r="1006" spans="1:17" ht="15">
      <c r="A1006" s="114">
        <v>4798</v>
      </c>
      <c r="B1006" t="s">
        <v>15393</v>
      </c>
      <c r="C1006" s="114">
        <v>202412</v>
      </c>
      <c r="D1006" s="114">
        <v>7.56</v>
      </c>
      <c r="E1006" s="114">
        <v>202409</v>
      </c>
      <c r="F1006" s="114">
        <v>8.34</v>
      </c>
      <c r="G1006" s="114">
        <v>202406</v>
      </c>
      <c r="H1006" s="114">
        <v>7.73</v>
      </c>
      <c r="I1006" s="114">
        <v>202403</v>
      </c>
      <c r="J1006" s="114">
        <v>16.329999999999998</v>
      </c>
      <c r="K1006" t="s">
        <v>15394</v>
      </c>
      <c r="L1006">
        <v>526981</v>
      </c>
      <c r="M1006"/>
      <c r="N1006" t="s">
        <v>15395</v>
      </c>
      <c r="O1006" t="s">
        <v>3825</v>
      </c>
      <c r="P1006"/>
      <c r="Q1006">
        <f t="shared" si="15"/>
        <v>39.959999999999994</v>
      </c>
    </row>
    <row r="1007" spans="1:17" ht="15">
      <c r="A1007" s="114">
        <v>4803</v>
      </c>
      <c r="B1007" t="s">
        <v>15396</v>
      </c>
      <c r="C1007" s="114">
        <v>202503</v>
      </c>
      <c r="D1007" s="114">
        <v>1.1000000000000001</v>
      </c>
      <c r="E1007" s="114">
        <v>202412</v>
      </c>
      <c r="F1007" s="114">
        <v>0.77</v>
      </c>
      <c r="G1007" s="114">
        <v>202409</v>
      </c>
      <c r="H1007" s="114">
        <v>3.9</v>
      </c>
      <c r="I1007" s="114">
        <v>202406</v>
      </c>
      <c r="J1007" s="114">
        <v>2.37</v>
      </c>
      <c r="K1007" t="s">
        <v>15397</v>
      </c>
      <c r="L1007">
        <v>530023</v>
      </c>
      <c r="M1007" t="s">
        <v>2978</v>
      </c>
      <c r="N1007" t="s">
        <v>15398</v>
      </c>
      <c r="O1007" t="s">
        <v>2979</v>
      </c>
      <c r="P1007"/>
      <c r="Q1007">
        <f t="shared" si="15"/>
        <v>8.14</v>
      </c>
    </row>
    <row r="1008" spans="1:17" ht="15">
      <c r="A1008" s="114">
        <v>4808</v>
      </c>
      <c r="B1008" t="s">
        <v>15399</v>
      </c>
      <c r="C1008" s="114">
        <v>202412</v>
      </c>
      <c r="D1008" s="114">
        <v>3.65</v>
      </c>
      <c r="E1008" s="114">
        <v>202409</v>
      </c>
      <c r="F1008" s="114">
        <v>2.92</v>
      </c>
      <c r="G1008" s="114">
        <v>202406</v>
      </c>
      <c r="H1008" s="114">
        <v>2.99</v>
      </c>
      <c r="I1008" s="114">
        <v>202403</v>
      </c>
      <c r="J1008" s="114">
        <v>3.67</v>
      </c>
      <c r="K1008" t="s">
        <v>15400</v>
      </c>
      <c r="L1008">
        <v>530079</v>
      </c>
      <c r="M1008" t="s">
        <v>890</v>
      </c>
      <c r="N1008" t="s">
        <v>15401</v>
      </c>
      <c r="O1008" t="s">
        <v>891</v>
      </c>
      <c r="P1008"/>
      <c r="Q1008">
        <f t="shared" si="15"/>
        <v>13.23</v>
      </c>
    </row>
    <row r="1009" spans="1:17" ht="15">
      <c r="A1009" s="114">
        <v>4820</v>
      </c>
      <c r="B1009" t="s">
        <v>15402</v>
      </c>
      <c r="C1009" s="114">
        <v>202412</v>
      </c>
      <c r="D1009" s="114">
        <v>3.82</v>
      </c>
      <c r="E1009" s="114">
        <v>202409</v>
      </c>
      <c r="F1009" s="114">
        <v>3.36</v>
      </c>
      <c r="G1009" s="114">
        <v>202406</v>
      </c>
      <c r="H1009" s="114">
        <v>4.68</v>
      </c>
      <c r="I1009" s="114">
        <v>202312</v>
      </c>
      <c r="J1009" s="114">
        <v>7.08</v>
      </c>
      <c r="K1009" t="s">
        <v>15403</v>
      </c>
      <c r="L1009">
        <v>530073</v>
      </c>
      <c r="M1009" t="s">
        <v>2555</v>
      </c>
      <c r="N1009" t="s">
        <v>15404</v>
      </c>
      <c r="O1009" t="s">
        <v>12214</v>
      </c>
      <c r="P1009"/>
      <c r="Q1009">
        <f t="shared" si="15"/>
        <v>18.939999999999998</v>
      </c>
    </row>
    <row r="1010" spans="1:17" ht="15">
      <c r="A1010" s="114">
        <v>4829</v>
      </c>
      <c r="B1010" t="s">
        <v>15405</v>
      </c>
      <c r="C1010" s="114">
        <v>202412</v>
      </c>
      <c r="D1010" s="114">
        <v>0.01</v>
      </c>
      <c r="E1010" s="114">
        <v>202409</v>
      </c>
      <c r="F1010" s="114">
        <v>0.01</v>
      </c>
      <c r="G1010" s="114">
        <v>202406</v>
      </c>
      <c r="H1010" s="114">
        <v>0.01</v>
      </c>
      <c r="I1010" s="114">
        <v>202403</v>
      </c>
      <c r="J1010" s="114">
        <v>0.01</v>
      </c>
      <c r="K1010" t="s">
        <v>15406</v>
      </c>
      <c r="L1010">
        <v>526987</v>
      </c>
      <c r="M1010" t="s">
        <v>3121</v>
      </c>
      <c r="N1010" t="s">
        <v>15407</v>
      </c>
      <c r="O1010" t="s">
        <v>3122</v>
      </c>
      <c r="P1010"/>
      <c r="Q1010">
        <f t="shared" si="15"/>
        <v>0.04</v>
      </c>
    </row>
    <row r="1011" spans="1:17" ht="15">
      <c r="A1011" s="114">
        <v>4834</v>
      </c>
      <c r="B1011" t="s">
        <v>15408</v>
      </c>
      <c r="C1011" s="114">
        <v>202412</v>
      </c>
      <c r="D1011" s="114">
        <v>0.01</v>
      </c>
      <c r="E1011" s="114">
        <v>202409</v>
      </c>
      <c r="F1011" s="114">
        <v>0</v>
      </c>
      <c r="G1011" s="114">
        <v>202406</v>
      </c>
      <c r="H1011" s="114">
        <v>7.0000000000000007E-2</v>
      </c>
      <c r="I1011" s="114">
        <v>202403</v>
      </c>
      <c r="J1011" s="114">
        <v>-0.1</v>
      </c>
      <c r="K1011" t="s">
        <v>15409</v>
      </c>
      <c r="L1011">
        <v>530057</v>
      </c>
      <c r="M1011"/>
      <c r="N1011" t="s">
        <v>15410</v>
      </c>
      <c r="O1011" t="s">
        <v>4311</v>
      </c>
      <c r="P1011"/>
      <c r="Q1011">
        <f t="shared" si="15"/>
        <v>-2.0000000000000004E-2</v>
      </c>
    </row>
    <row r="1012" spans="1:17" ht="15">
      <c r="A1012" s="114">
        <v>4836</v>
      </c>
      <c r="B1012" t="s">
        <v>15411</v>
      </c>
      <c r="C1012" s="114">
        <v>202412</v>
      </c>
      <c r="D1012" s="114">
        <v>1.29</v>
      </c>
      <c r="E1012" s="114">
        <v>202409</v>
      </c>
      <c r="F1012" s="114">
        <v>-0.11</v>
      </c>
      <c r="G1012" s="114">
        <v>202406</v>
      </c>
      <c r="H1012" s="114">
        <v>2.34</v>
      </c>
      <c r="I1012" s="114">
        <v>202403</v>
      </c>
      <c r="J1012" s="114">
        <v>2.11</v>
      </c>
      <c r="K1012" t="s">
        <v>15412</v>
      </c>
      <c r="L1012">
        <v>530025</v>
      </c>
      <c r="M1012"/>
      <c r="N1012" t="s">
        <v>15413</v>
      </c>
      <c r="O1012" t="s">
        <v>4605</v>
      </c>
      <c r="P1012"/>
      <c r="Q1012">
        <f t="shared" si="15"/>
        <v>5.629999999999999</v>
      </c>
    </row>
    <row r="1013" spans="1:17" ht="15">
      <c r="A1013" s="114">
        <v>4843</v>
      </c>
      <c r="B1013" t="s">
        <v>15414</v>
      </c>
      <c r="C1013" s="114">
        <v>202412</v>
      </c>
      <c r="D1013" s="114">
        <v>0</v>
      </c>
      <c r="E1013" s="114">
        <v>202409</v>
      </c>
      <c r="F1013" s="114">
        <v>0</v>
      </c>
      <c r="G1013" s="114">
        <v>202406</v>
      </c>
      <c r="H1013" s="114">
        <v>0</v>
      </c>
      <c r="I1013" s="114">
        <v>202403</v>
      </c>
      <c r="J1013" s="114">
        <v>0</v>
      </c>
      <c r="K1013" t="s">
        <v>9797</v>
      </c>
      <c r="L1013">
        <v>532320</v>
      </c>
      <c r="M1013"/>
      <c r="N1013" t="s">
        <v>15415</v>
      </c>
      <c r="O1013" t="s">
        <v>3668</v>
      </c>
      <c r="P1013"/>
      <c r="Q1013">
        <f t="shared" si="15"/>
        <v>0</v>
      </c>
    </row>
    <row r="1014" spans="1:17" ht="15">
      <c r="A1014" s="114">
        <v>4846</v>
      </c>
      <c r="B1014" t="s">
        <v>15416</v>
      </c>
      <c r="C1014" s="114">
        <v>202503</v>
      </c>
      <c r="D1014" s="114">
        <v>17.03</v>
      </c>
      <c r="E1014" s="114">
        <v>202412</v>
      </c>
      <c r="F1014" s="114">
        <v>11.38</v>
      </c>
      <c r="G1014" s="114">
        <v>202409</v>
      </c>
      <c r="H1014" s="114">
        <v>11.43</v>
      </c>
      <c r="I1014" s="114">
        <v>202406</v>
      </c>
      <c r="J1014" s="114">
        <v>8.0500000000000007</v>
      </c>
      <c r="K1014" t="s">
        <v>15417</v>
      </c>
      <c r="L1014">
        <v>530117</v>
      </c>
      <c r="M1014" t="s">
        <v>2324</v>
      </c>
      <c r="N1014" t="s">
        <v>15418</v>
      </c>
      <c r="O1014" t="s">
        <v>2325</v>
      </c>
      <c r="P1014"/>
      <c r="Q1014">
        <f t="shared" si="15"/>
        <v>47.89</v>
      </c>
    </row>
    <row r="1015" spans="1:17" ht="15">
      <c r="A1015" s="114">
        <v>4855</v>
      </c>
      <c r="B1015" t="s">
        <v>15419</v>
      </c>
      <c r="C1015" s="114">
        <v>202412</v>
      </c>
      <c r="D1015" s="114">
        <v>-2.4</v>
      </c>
      <c r="E1015" s="114">
        <v>202409</v>
      </c>
      <c r="F1015" s="114">
        <v>3.1</v>
      </c>
      <c r="G1015" s="114">
        <v>202406</v>
      </c>
      <c r="H1015" s="114">
        <v>0.45</v>
      </c>
      <c r="I1015" s="114">
        <v>202403</v>
      </c>
      <c r="J1015" s="114">
        <v>-0.34</v>
      </c>
      <c r="K1015" t="s">
        <v>15420</v>
      </c>
      <c r="L1015">
        <v>530163</v>
      </c>
      <c r="M1015"/>
      <c r="N1015" t="s">
        <v>15421</v>
      </c>
      <c r="O1015" t="s">
        <v>3870</v>
      </c>
      <c r="P1015"/>
      <c r="Q1015">
        <f t="shared" si="15"/>
        <v>0.81</v>
      </c>
    </row>
    <row r="1016" spans="1:17" ht="15">
      <c r="A1016" s="114">
        <v>4856</v>
      </c>
      <c r="B1016" t="s">
        <v>15422</v>
      </c>
      <c r="C1016" s="114">
        <v>202503</v>
      </c>
      <c r="D1016" s="114">
        <v>0.04</v>
      </c>
      <c r="E1016" s="114">
        <v>202412</v>
      </c>
      <c r="F1016" s="114">
        <v>0.03</v>
      </c>
      <c r="G1016" s="114">
        <v>202409</v>
      </c>
      <c r="H1016" s="114">
        <v>-0.04</v>
      </c>
      <c r="I1016" s="114">
        <v>202406</v>
      </c>
      <c r="J1016" s="114">
        <v>0.25</v>
      </c>
      <c r="K1016" t="s">
        <v>15423</v>
      </c>
      <c r="L1016">
        <v>530145</v>
      </c>
      <c r="M1016"/>
      <c r="N1016" t="s">
        <v>15424</v>
      </c>
      <c r="O1016" t="s">
        <v>4310</v>
      </c>
      <c r="P1016"/>
      <c r="Q1016">
        <f t="shared" si="15"/>
        <v>0.28000000000000003</v>
      </c>
    </row>
    <row r="1017" spans="1:17" ht="15">
      <c r="A1017" s="114">
        <v>4858</v>
      </c>
      <c r="B1017" t="s">
        <v>15425</v>
      </c>
      <c r="C1017" s="114">
        <v>202412</v>
      </c>
      <c r="D1017" s="114">
        <v>-0.01</v>
      </c>
      <c r="E1017" s="114">
        <v>202409</v>
      </c>
      <c r="F1017" s="114">
        <v>0.03</v>
      </c>
      <c r="G1017" s="114">
        <v>202406</v>
      </c>
      <c r="H1017" s="114">
        <v>-0.03</v>
      </c>
      <c r="I1017" s="114">
        <v>202403</v>
      </c>
      <c r="J1017" s="114">
        <v>-0.03</v>
      </c>
      <c r="K1017" t="s">
        <v>15426</v>
      </c>
      <c r="L1017">
        <v>540026</v>
      </c>
      <c r="M1017"/>
      <c r="N1017" t="s">
        <v>15427</v>
      </c>
      <c r="O1017" t="s">
        <v>4589</v>
      </c>
      <c r="P1017"/>
      <c r="Q1017">
        <f t="shared" si="15"/>
        <v>-0.04</v>
      </c>
    </row>
    <row r="1018" spans="1:17" ht="15">
      <c r="A1018" s="114">
        <v>4861</v>
      </c>
      <c r="B1018" t="s">
        <v>3807</v>
      </c>
      <c r="C1018" s="114">
        <v>202412</v>
      </c>
      <c r="D1018" s="114">
        <v>33.83</v>
      </c>
      <c r="E1018" s="114">
        <v>202409</v>
      </c>
      <c r="F1018" s="114">
        <v>27.89</v>
      </c>
      <c r="G1018" s="114">
        <v>202406</v>
      </c>
      <c r="H1018" s="114">
        <v>27.01</v>
      </c>
      <c r="I1018" s="114">
        <v>202403</v>
      </c>
      <c r="J1018" s="114">
        <v>20.12</v>
      </c>
      <c r="K1018" t="s">
        <v>15428</v>
      </c>
      <c r="L1018">
        <v>530129</v>
      </c>
      <c r="M1018"/>
      <c r="N1018" t="s">
        <v>15429</v>
      </c>
      <c r="O1018" t="s">
        <v>3806</v>
      </c>
      <c r="P1018"/>
      <c r="Q1018">
        <f t="shared" si="15"/>
        <v>108.85000000000001</v>
      </c>
    </row>
    <row r="1019" spans="1:17" ht="15">
      <c r="A1019" s="114">
        <v>4866</v>
      </c>
      <c r="B1019" t="s">
        <v>15430</v>
      </c>
      <c r="C1019" s="114">
        <v>201712</v>
      </c>
      <c r="D1019" s="114">
        <v>-0.02</v>
      </c>
      <c r="E1019" s="114">
        <v>201709</v>
      </c>
      <c r="F1019" s="114">
        <v>-0.01</v>
      </c>
      <c r="G1019" s="114">
        <v>201706</v>
      </c>
      <c r="H1019" s="114">
        <v>-0.01</v>
      </c>
      <c r="I1019" s="114">
        <v>201306</v>
      </c>
      <c r="J1019" s="114">
        <v>0.11</v>
      </c>
      <c r="K1019" t="s">
        <v>15431</v>
      </c>
      <c r="L1019">
        <v>530139</v>
      </c>
      <c r="M1019"/>
      <c r="N1019" t="s">
        <v>15432</v>
      </c>
      <c r="O1019" t="s">
        <v>4140</v>
      </c>
      <c r="P1019"/>
      <c r="Q1019">
        <f t="shared" si="15"/>
        <v>7.0000000000000007E-2</v>
      </c>
    </row>
    <row r="1020" spans="1:17" ht="15">
      <c r="A1020" s="114">
        <v>4874</v>
      </c>
      <c r="B1020" t="s">
        <v>15433</v>
      </c>
      <c r="C1020" s="114">
        <v>201012</v>
      </c>
      <c r="D1020" s="114">
        <v>0.04</v>
      </c>
      <c r="E1020" s="114">
        <v>201009</v>
      </c>
      <c r="F1020" s="114">
        <v>0.28000000000000003</v>
      </c>
      <c r="G1020" s="114">
        <v>201006</v>
      </c>
      <c r="H1020" s="114">
        <v>1.71</v>
      </c>
      <c r="I1020" s="114">
        <v>201003</v>
      </c>
      <c r="J1020" s="114">
        <v>0</v>
      </c>
      <c r="K1020" t="s">
        <v>15434</v>
      </c>
      <c r="L1020">
        <v>530175</v>
      </c>
      <c r="M1020"/>
      <c r="N1020" t="s">
        <v>15435</v>
      </c>
      <c r="O1020" t="s">
        <v>4020</v>
      </c>
      <c r="P1020"/>
      <c r="Q1020">
        <f t="shared" si="15"/>
        <v>2.0299999999999998</v>
      </c>
    </row>
    <row r="1021" spans="1:17" ht="15">
      <c r="A1021" s="114">
        <v>4879</v>
      </c>
      <c r="B1021" t="s">
        <v>15436</v>
      </c>
      <c r="C1021" s="114">
        <v>202009</v>
      </c>
      <c r="D1021" s="114">
        <v>-0.49</v>
      </c>
      <c r="E1021" s="114">
        <v>202006</v>
      </c>
      <c r="F1021" s="114">
        <v>-0.09</v>
      </c>
      <c r="G1021" s="114">
        <v>202003</v>
      </c>
      <c r="H1021" s="114">
        <v>-0.01</v>
      </c>
      <c r="I1021" s="114">
        <v>201912</v>
      </c>
      <c r="J1021" s="114">
        <v>0</v>
      </c>
      <c r="K1021" t="s">
        <v>15437</v>
      </c>
      <c r="L1021">
        <v>530191</v>
      </c>
      <c r="M1021" t="s">
        <v>15438</v>
      </c>
      <c r="N1021" t="s">
        <v>15439</v>
      </c>
      <c r="O1021" t="s">
        <v>15440</v>
      </c>
      <c r="P1021"/>
      <c r="Q1021">
        <f t="shared" si="15"/>
        <v>-0.59</v>
      </c>
    </row>
    <row r="1022" spans="1:17" ht="15">
      <c r="A1022" s="114">
        <v>4888</v>
      </c>
      <c r="B1022" t="s">
        <v>15441</v>
      </c>
      <c r="C1022" s="114">
        <v>202412</v>
      </c>
      <c r="D1022" s="114">
        <v>17.55</v>
      </c>
      <c r="E1022" s="114">
        <v>202409</v>
      </c>
      <c r="F1022" s="114">
        <v>19.66</v>
      </c>
      <c r="G1022" s="114">
        <v>202406</v>
      </c>
      <c r="H1022" s="114">
        <v>16.73</v>
      </c>
      <c r="I1022" s="114">
        <v>202403</v>
      </c>
      <c r="J1022" s="114">
        <v>22.17</v>
      </c>
      <c r="K1022" t="s">
        <v>15442</v>
      </c>
      <c r="L1022">
        <v>526951</v>
      </c>
      <c r="M1022" t="s">
        <v>2816</v>
      </c>
      <c r="N1022" t="s">
        <v>15443</v>
      </c>
      <c r="O1022" t="s">
        <v>2817</v>
      </c>
      <c r="P1022"/>
      <c r="Q1022">
        <f t="shared" si="15"/>
        <v>76.11</v>
      </c>
    </row>
    <row r="1023" spans="1:17" ht="15">
      <c r="A1023" s="114">
        <v>4895</v>
      </c>
      <c r="B1023" t="s">
        <v>15444</v>
      </c>
      <c r="C1023" s="114">
        <v>202412</v>
      </c>
      <c r="D1023" s="114">
        <v>0.06</v>
      </c>
      <c r="E1023" s="114">
        <v>202409</v>
      </c>
      <c r="F1023" s="114">
        <v>1.55</v>
      </c>
      <c r="G1023" s="114">
        <v>202406</v>
      </c>
      <c r="H1023" s="114">
        <v>2.68</v>
      </c>
      <c r="I1023" s="114">
        <v>202403</v>
      </c>
      <c r="J1023" s="114">
        <v>0.72</v>
      </c>
      <c r="K1023" t="s">
        <v>15445</v>
      </c>
      <c r="L1023">
        <v>530199</v>
      </c>
      <c r="M1023" t="s">
        <v>2982</v>
      </c>
      <c r="N1023" t="s">
        <v>15446</v>
      </c>
      <c r="O1023" t="s">
        <v>2983</v>
      </c>
      <c r="P1023"/>
      <c r="Q1023">
        <f t="shared" si="15"/>
        <v>5.01</v>
      </c>
    </row>
    <row r="1024" spans="1:17" ht="15">
      <c r="A1024" s="114">
        <v>4896</v>
      </c>
      <c r="B1024" t="s">
        <v>15447</v>
      </c>
      <c r="C1024" s="114">
        <v>202412</v>
      </c>
      <c r="D1024" s="114">
        <v>1.02</v>
      </c>
      <c r="E1024" s="114">
        <v>202409</v>
      </c>
      <c r="F1024" s="114">
        <v>1.48</v>
      </c>
      <c r="G1024" s="114">
        <v>202406</v>
      </c>
      <c r="H1024" s="114">
        <v>1.1299999999999999</v>
      </c>
      <c r="I1024" s="114">
        <v>202403</v>
      </c>
      <c r="J1024" s="114">
        <v>0.62</v>
      </c>
      <c r="K1024" t="s">
        <v>15448</v>
      </c>
      <c r="L1024">
        <v>530045</v>
      </c>
      <c r="M1024"/>
      <c r="N1024" t="s">
        <v>15449</v>
      </c>
      <c r="O1024" t="s">
        <v>4260</v>
      </c>
      <c r="P1024"/>
      <c r="Q1024">
        <f t="shared" si="15"/>
        <v>4.25</v>
      </c>
    </row>
    <row r="1025" spans="1:17" ht="15">
      <c r="A1025" s="114">
        <v>4907</v>
      </c>
      <c r="B1025" t="s">
        <v>15450</v>
      </c>
      <c r="C1025" s="114">
        <v>202503</v>
      </c>
      <c r="D1025" s="114">
        <v>7.65</v>
      </c>
      <c r="E1025" s="114">
        <v>202412</v>
      </c>
      <c r="F1025" s="114">
        <v>4.7300000000000004</v>
      </c>
      <c r="G1025" s="114">
        <v>202409</v>
      </c>
      <c r="H1025" s="114">
        <v>5.55</v>
      </c>
      <c r="I1025" s="114">
        <v>202406</v>
      </c>
      <c r="J1025" s="114">
        <v>5.37</v>
      </c>
      <c r="K1025" t="s">
        <v>15451</v>
      </c>
      <c r="L1025">
        <v>519600</v>
      </c>
      <c r="M1025" t="s">
        <v>528</v>
      </c>
      <c r="N1025" t="s">
        <v>15452</v>
      </c>
      <c r="O1025" t="s">
        <v>529</v>
      </c>
      <c r="P1025"/>
      <c r="Q1025">
        <f t="shared" si="15"/>
        <v>23.3</v>
      </c>
    </row>
    <row r="1026" spans="1:17" ht="15">
      <c r="A1026" s="114">
        <v>4908</v>
      </c>
      <c r="B1026" t="s">
        <v>15453</v>
      </c>
      <c r="C1026" s="114">
        <v>202412</v>
      </c>
      <c r="D1026" s="114">
        <v>0.9</v>
      </c>
      <c r="E1026" s="114">
        <v>202409</v>
      </c>
      <c r="F1026" s="114">
        <v>2.3199999999999998</v>
      </c>
      <c r="G1026" s="114">
        <v>202406</v>
      </c>
      <c r="H1026" s="114">
        <v>2.0099999999999998</v>
      </c>
      <c r="I1026" s="114">
        <v>202403</v>
      </c>
      <c r="J1026" s="114">
        <v>2.82</v>
      </c>
      <c r="K1026" t="s">
        <v>15454</v>
      </c>
      <c r="L1026">
        <v>530213</v>
      </c>
      <c r="M1026"/>
      <c r="N1026" t="s">
        <v>15455</v>
      </c>
      <c r="O1026" t="s">
        <v>4489</v>
      </c>
      <c r="P1026"/>
      <c r="Q1026">
        <f t="shared" si="15"/>
        <v>8.0499999999999989</v>
      </c>
    </row>
    <row r="1027" spans="1:17" ht="15">
      <c r="A1027" s="114">
        <v>4911</v>
      </c>
      <c r="B1027" t="s">
        <v>15456</v>
      </c>
      <c r="C1027" s="114">
        <v>202412</v>
      </c>
      <c r="D1027" s="114">
        <v>0.05</v>
      </c>
      <c r="E1027" s="114">
        <v>202409</v>
      </c>
      <c r="F1027" s="114">
        <v>1.55</v>
      </c>
      <c r="G1027" s="114">
        <v>202406</v>
      </c>
      <c r="H1027" s="114">
        <v>1.18</v>
      </c>
      <c r="I1027" s="114">
        <v>202403</v>
      </c>
      <c r="J1027" s="114">
        <v>0.05</v>
      </c>
      <c r="K1027" t="s">
        <v>15457</v>
      </c>
      <c r="L1027">
        <v>530235</v>
      </c>
      <c r="M1027" t="s">
        <v>4498</v>
      </c>
      <c r="N1027" t="s">
        <v>15458</v>
      </c>
      <c r="O1027" t="s">
        <v>4497</v>
      </c>
      <c r="P1027"/>
      <c r="Q1027">
        <f t="shared" ref="Q1027:Q1090" si="16">D1027+F1027+H1027+J1027</f>
        <v>2.83</v>
      </c>
    </row>
    <row r="1028" spans="1:17" ht="15">
      <c r="A1028" s="114">
        <v>4916</v>
      </c>
      <c r="B1028" t="s">
        <v>15459</v>
      </c>
      <c r="C1028" s="114">
        <v>202412</v>
      </c>
      <c r="D1028" s="114">
        <v>-1.79</v>
      </c>
      <c r="E1028" s="114">
        <v>202409</v>
      </c>
      <c r="F1028" s="114">
        <v>-2.27</v>
      </c>
      <c r="G1028" s="114">
        <v>202406</v>
      </c>
      <c r="H1028" s="114">
        <v>-1.29</v>
      </c>
      <c r="I1028" s="114">
        <v>202403</v>
      </c>
      <c r="J1028" s="114">
        <v>-1.22</v>
      </c>
      <c r="K1028" t="s">
        <v>15460</v>
      </c>
      <c r="L1028">
        <v>530239</v>
      </c>
      <c r="M1028" t="s">
        <v>2876</v>
      </c>
      <c r="N1028" t="s">
        <v>15461</v>
      </c>
      <c r="O1028" t="s">
        <v>2877</v>
      </c>
      <c r="P1028"/>
      <c r="Q1028">
        <f t="shared" si="16"/>
        <v>-6.57</v>
      </c>
    </row>
    <row r="1029" spans="1:17" ht="15">
      <c r="A1029" s="114">
        <v>4918</v>
      </c>
      <c r="B1029" t="s">
        <v>15462</v>
      </c>
      <c r="C1029" s="114">
        <v>202412</v>
      </c>
      <c r="D1029" s="114">
        <v>0.22</v>
      </c>
      <c r="E1029" s="114">
        <v>202409</v>
      </c>
      <c r="F1029" s="114">
        <v>0.35</v>
      </c>
      <c r="G1029" s="114">
        <v>202406</v>
      </c>
      <c r="H1029" s="114">
        <v>-0.25</v>
      </c>
      <c r="I1029" s="114">
        <v>202403</v>
      </c>
      <c r="J1029" s="114">
        <v>0.22</v>
      </c>
      <c r="K1029" t="s">
        <v>15463</v>
      </c>
      <c r="L1029">
        <v>526961</v>
      </c>
      <c r="M1029"/>
      <c r="N1029" t="s">
        <v>15464</v>
      </c>
      <c r="O1029" t="s">
        <v>21711</v>
      </c>
      <c r="P1029"/>
      <c r="Q1029">
        <f t="shared" si="16"/>
        <v>0.53999999999999992</v>
      </c>
    </row>
    <row r="1030" spans="1:17" ht="15">
      <c r="A1030" s="114">
        <v>4919</v>
      </c>
      <c r="B1030" t="s">
        <v>15465</v>
      </c>
      <c r="C1030" s="114">
        <v>202412</v>
      </c>
      <c r="D1030" s="114">
        <v>1.6</v>
      </c>
      <c r="E1030" s="114">
        <v>202409</v>
      </c>
      <c r="F1030" s="114">
        <v>1.42</v>
      </c>
      <c r="G1030" s="114">
        <v>202406</v>
      </c>
      <c r="H1030" s="114">
        <v>1.18</v>
      </c>
      <c r="I1030" s="114">
        <v>202403</v>
      </c>
      <c r="J1030" s="114">
        <v>0.76</v>
      </c>
      <c r="K1030" t="s">
        <v>15466</v>
      </c>
      <c r="L1030">
        <v>530215</v>
      </c>
      <c r="M1030"/>
      <c r="N1030" t="s">
        <v>15467</v>
      </c>
      <c r="O1030" t="s">
        <v>3713</v>
      </c>
      <c r="P1030"/>
      <c r="Q1030">
        <f t="shared" si="16"/>
        <v>4.96</v>
      </c>
    </row>
    <row r="1031" spans="1:17" ht="15">
      <c r="A1031" s="114">
        <v>4921</v>
      </c>
      <c r="B1031" t="s">
        <v>15468</v>
      </c>
      <c r="C1031" s="114">
        <v>202412</v>
      </c>
      <c r="D1031" s="114">
        <v>18.5</v>
      </c>
      <c r="E1031" s="114">
        <v>202409</v>
      </c>
      <c r="F1031" s="114">
        <v>5.9</v>
      </c>
      <c r="G1031" s="114">
        <v>202406</v>
      </c>
      <c r="H1031" s="114">
        <v>5.23</v>
      </c>
      <c r="I1031" s="114">
        <v>202403</v>
      </c>
      <c r="J1031" s="114">
        <v>1.1000000000000001</v>
      </c>
      <c r="K1031" t="s">
        <v>15469</v>
      </c>
      <c r="L1031">
        <v>530245</v>
      </c>
      <c r="M1031"/>
      <c r="N1031" t="s">
        <v>15470</v>
      </c>
      <c r="O1031" t="s">
        <v>3871</v>
      </c>
      <c r="P1031"/>
      <c r="Q1031">
        <f t="shared" si="16"/>
        <v>30.73</v>
      </c>
    </row>
    <row r="1032" spans="1:17" ht="15">
      <c r="A1032" s="114">
        <v>4924</v>
      </c>
      <c r="B1032" t="s">
        <v>15471</v>
      </c>
      <c r="C1032" s="114">
        <v>201912</v>
      </c>
      <c r="D1032" s="114">
        <v>0.04</v>
      </c>
      <c r="E1032" s="114">
        <v>201909</v>
      </c>
      <c r="F1032" s="114">
        <v>0.09</v>
      </c>
      <c r="G1032" s="114">
        <v>201906</v>
      </c>
      <c r="H1032" s="114">
        <v>0.08</v>
      </c>
      <c r="I1032" s="114">
        <v>201903</v>
      </c>
      <c r="J1032" s="114">
        <v>0.03</v>
      </c>
      <c r="K1032" t="s">
        <v>15472</v>
      </c>
      <c r="L1032">
        <v>530309</v>
      </c>
      <c r="M1032"/>
      <c r="N1032" t="s">
        <v>15473</v>
      </c>
      <c r="O1032" t="s">
        <v>4309</v>
      </c>
      <c r="P1032"/>
      <c r="Q1032">
        <f t="shared" si="16"/>
        <v>0.24000000000000002</v>
      </c>
    </row>
    <row r="1033" spans="1:17" ht="15">
      <c r="A1033" s="114">
        <v>4926</v>
      </c>
      <c r="B1033" t="s">
        <v>15474</v>
      </c>
      <c r="C1033" s="114">
        <v>200703</v>
      </c>
      <c r="D1033" s="114">
        <v>4.08</v>
      </c>
      <c r="E1033" s="114">
        <v>200612</v>
      </c>
      <c r="F1033" s="114">
        <v>3.28</v>
      </c>
      <c r="G1033" s="114">
        <v>200609</v>
      </c>
      <c r="H1033" s="114">
        <v>3.26</v>
      </c>
      <c r="I1033" s="114">
        <v>200606</v>
      </c>
      <c r="J1033" s="114">
        <v>2.27</v>
      </c>
      <c r="K1033" t="s">
        <v>15475</v>
      </c>
      <c r="L1033">
        <v>530323</v>
      </c>
      <c r="M1033" t="s">
        <v>15476</v>
      </c>
      <c r="N1033" t="s">
        <v>15477</v>
      </c>
      <c r="O1033" t="s">
        <v>15478</v>
      </c>
      <c r="P1033"/>
      <c r="Q1033">
        <f t="shared" si="16"/>
        <v>12.889999999999999</v>
      </c>
    </row>
    <row r="1034" spans="1:17" ht="15">
      <c r="A1034" s="114">
        <v>4936</v>
      </c>
      <c r="B1034" t="s">
        <v>15479</v>
      </c>
      <c r="C1034" s="114">
        <v>202412</v>
      </c>
      <c r="D1034" s="114">
        <v>1.77</v>
      </c>
      <c r="E1034" s="114">
        <v>202409</v>
      </c>
      <c r="F1034" s="114">
        <v>-20.13</v>
      </c>
      <c r="G1034" s="114">
        <v>202406</v>
      </c>
      <c r="H1034" s="114">
        <v>0.89</v>
      </c>
      <c r="I1034" s="114">
        <v>202403</v>
      </c>
      <c r="J1034" s="114">
        <v>1.92</v>
      </c>
      <c r="K1034" t="s">
        <v>15480</v>
      </c>
      <c r="L1034">
        <v>530299</v>
      </c>
      <c r="M1034" t="s">
        <v>1646</v>
      </c>
      <c r="N1034" t="s">
        <v>15481</v>
      </c>
      <c r="O1034" t="s">
        <v>1647</v>
      </c>
      <c r="P1034"/>
      <c r="Q1034">
        <f t="shared" si="16"/>
        <v>-15.549999999999999</v>
      </c>
    </row>
    <row r="1035" spans="1:17" ht="15">
      <c r="A1035" s="114">
        <v>4946</v>
      </c>
      <c r="B1035" t="s">
        <v>15482</v>
      </c>
      <c r="C1035" s="114">
        <v>202412</v>
      </c>
      <c r="D1035" s="114">
        <v>2.63</v>
      </c>
      <c r="E1035" s="114">
        <v>202409</v>
      </c>
      <c r="F1035" s="114">
        <v>2.61</v>
      </c>
      <c r="G1035" s="114">
        <v>202406</v>
      </c>
      <c r="H1035" s="114">
        <v>1.39</v>
      </c>
      <c r="I1035" s="114">
        <v>202403</v>
      </c>
      <c r="J1035" s="114">
        <v>4.59</v>
      </c>
      <c r="K1035" t="s">
        <v>15483</v>
      </c>
      <c r="L1035">
        <v>530305</v>
      </c>
      <c r="M1035"/>
      <c r="N1035" t="s">
        <v>15484</v>
      </c>
      <c r="O1035" t="s">
        <v>3502</v>
      </c>
      <c r="P1035"/>
      <c r="Q1035">
        <f t="shared" si="16"/>
        <v>11.219999999999999</v>
      </c>
    </row>
    <row r="1036" spans="1:17" ht="15">
      <c r="A1036" s="114">
        <v>4948</v>
      </c>
      <c r="B1036" t="s">
        <v>15485</v>
      </c>
      <c r="C1036" s="114">
        <v>202309</v>
      </c>
      <c r="D1036" s="114">
        <v>-0.11</v>
      </c>
      <c r="E1036" s="114">
        <v>202306</v>
      </c>
      <c r="F1036" s="114">
        <v>-0.15</v>
      </c>
      <c r="G1036" s="114">
        <v>202303</v>
      </c>
      <c r="H1036" s="114">
        <v>-0.14000000000000001</v>
      </c>
      <c r="I1036" s="114">
        <v>202212</v>
      </c>
      <c r="J1036" s="114">
        <v>-0.1</v>
      </c>
      <c r="K1036" t="s">
        <v>15486</v>
      </c>
      <c r="L1036">
        <v>530291</v>
      </c>
      <c r="M1036"/>
      <c r="N1036" t="s">
        <v>15487</v>
      </c>
      <c r="O1036" t="s">
        <v>4709</v>
      </c>
      <c r="P1036"/>
      <c r="Q1036">
        <f t="shared" si="16"/>
        <v>-0.5</v>
      </c>
    </row>
    <row r="1037" spans="1:17" ht="15">
      <c r="A1037" s="114">
        <v>4951</v>
      </c>
      <c r="B1037" t="s">
        <v>15488</v>
      </c>
      <c r="C1037" s="114">
        <v>202412</v>
      </c>
      <c r="D1037" s="114">
        <v>0.13</v>
      </c>
      <c r="E1037" s="114">
        <v>202409</v>
      </c>
      <c r="F1037" s="114">
        <v>0.95</v>
      </c>
      <c r="G1037" s="114">
        <v>202406</v>
      </c>
      <c r="H1037" s="114">
        <v>0.49</v>
      </c>
      <c r="I1037" s="114">
        <v>202403</v>
      </c>
      <c r="J1037" s="114">
        <v>0.4</v>
      </c>
      <c r="K1037" t="s">
        <v>15489</v>
      </c>
      <c r="L1037">
        <v>530289</v>
      </c>
      <c r="M1037"/>
      <c r="N1037" t="s">
        <v>15490</v>
      </c>
      <c r="O1037" t="s">
        <v>4588</v>
      </c>
      <c r="P1037"/>
      <c r="Q1037">
        <f t="shared" si="16"/>
        <v>1.9700000000000002</v>
      </c>
    </row>
    <row r="1038" spans="1:17" ht="15">
      <c r="A1038" s="114">
        <v>4962</v>
      </c>
      <c r="B1038" t="s">
        <v>15491</v>
      </c>
      <c r="C1038" s="114">
        <v>202412</v>
      </c>
      <c r="D1038" s="114">
        <v>2.0499999999999998</v>
      </c>
      <c r="E1038" s="114">
        <v>202409</v>
      </c>
      <c r="F1038" s="114">
        <v>3</v>
      </c>
      <c r="G1038" s="114">
        <v>202406</v>
      </c>
      <c r="H1038" s="114">
        <v>1.75</v>
      </c>
      <c r="I1038" s="114">
        <v>202403</v>
      </c>
      <c r="J1038" s="114">
        <v>0.9</v>
      </c>
      <c r="K1038" t="s">
        <v>9696</v>
      </c>
      <c r="L1038">
        <v>530343</v>
      </c>
      <c r="M1038" t="s">
        <v>980</v>
      </c>
      <c r="N1038" t="s">
        <v>15492</v>
      </c>
      <c r="O1038" t="s">
        <v>981</v>
      </c>
      <c r="P1038"/>
      <c r="Q1038">
        <f t="shared" si="16"/>
        <v>7.7</v>
      </c>
    </row>
    <row r="1039" spans="1:17" ht="15">
      <c r="A1039" s="114">
        <v>4967</v>
      </c>
      <c r="B1039" t="s">
        <v>15493</v>
      </c>
      <c r="C1039" s="114">
        <v>202503</v>
      </c>
      <c r="D1039" s="114">
        <v>-1.03</v>
      </c>
      <c r="E1039" s="114">
        <v>202412</v>
      </c>
      <c r="F1039" s="114">
        <v>-4.2699999999999996</v>
      </c>
      <c r="G1039" s="114">
        <v>202409</v>
      </c>
      <c r="H1039" s="114">
        <v>3.92</v>
      </c>
      <c r="I1039" s="114">
        <v>202406</v>
      </c>
      <c r="J1039" s="114">
        <v>4.1500000000000004</v>
      </c>
      <c r="K1039" t="s">
        <v>15494</v>
      </c>
      <c r="L1039">
        <v>530341</v>
      </c>
      <c r="M1039"/>
      <c r="N1039" t="s">
        <v>15495</v>
      </c>
      <c r="O1039" t="s">
        <v>4122</v>
      </c>
      <c r="P1039"/>
      <c r="Q1039">
        <f t="shared" si="16"/>
        <v>2.7700000000000005</v>
      </c>
    </row>
    <row r="1040" spans="1:17" ht="15">
      <c r="A1040" s="114">
        <v>4970</v>
      </c>
      <c r="B1040" t="s">
        <v>15496</v>
      </c>
      <c r="C1040" s="114">
        <v>202412</v>
      </c>
      <c r="D1040" s="114">
        <v>5.87</v>
      </c>
      <c r="E1040" s="114">
        <v>202409</v>
      </c>
      <c r="F1040" s="114">
        <v>5.41</v>
      </c>
      <c r="G1040" s="114">
        <v>202406</v>
      </c>
      <c r="H1040" s="114">
        <v>9.0399999999999991</v>
      </c>
      <c r="I1040" s="114">
        <v>202403</v>
      </c>
      <c r="J1040" s="114">
        <v>8.8699999999999992</v>
      </c>
      <c r="K1040" t="s">
        <v>15497</v>
      </c>
      <c r="L1040">
        <v>530331</v>
      </c>
      <c r="M1040"/>
      <c r="N1040" t="s">
        <v>15498</v>
      </c>
      <c r="O1040" t="s">
        <v>3956</v>
      </c>
      <c r="P1040"/>
      <c r="Q1040">
        <f t="shared" si="16"/>
        <v>29.189999999999998</v>
      </c>
    </row>
    <row r="1041" spans="1:17" ht="15">
      <c r="A1041" s="114">
        <v>4974</v>
      </c>
      <c r="B1041" t="s">
        <v>15499</v>
      </c>
      <c r="C1041" s="114">
        <v>202412</v>
      </c>
      <c r="D1041" s="114">
        <v>2.17</v>
      </c>
      <c r="E1041" s="114">
        <v>202409</v>
      </c>
      <c r="F1041" s="114">
        <v>2.06</v>
      </c>
      <c r="G1041" s="114">
        <v>202406</v>
      </c>
      <c r="H1041" s="114">
        <v>2.0499999999999998</v>
      </c>
      <c r="I1041" s="114">
        <v>202403</v>
      </c>
      <c r="J1041" s="114">
        <v>2.5</v>
      </c>
      <c r="K1041" t="s">
        <v>15500</v>
      </c>
      <c r="L1041">
        <v>519602</v>
      </c>
      <c r="M1041" t="s">
        <v>1589</v>
      </c>
      <c r="N1041" t="s">
        <v>15501</v>
      </c>
      <c r="O1041" t="s">
        <v>1590</v>
      </c>
      <c r="P1041"/>
      <c r="Q1041">
        <f t="shared" si="16"/>
        <v>8.7800000000000011</v>
      </c>
    </row>
    <row r="1042" spans="1:17" ht="15">
      <c r="A1042" s="114">
        <v>4983</v>
      </c>
      <c r="B1042" t="s">
        <v>15502</v>
      </c>
      <c r="C1042" s="114">
        <v>202412</v>
      </c>
      <c r="D1042" s="114">
        <v>1.85</v>
      </c>
      <c r="E1042" s="114">
        <v>202409</v>
      </c>
      <c r="F1042" s="114">
        <v>2.2000000000000002</v>
      </c>
      <c r="G1042" s="114">
        <v>202406</v>
      </c>
      <c r="H1042" s="114">
        <v>0.51</v>
      </c>
      <c r="I1042" s="114">
        <v>202403</v>
      </c>
      <c r="J1042" s="114">
        <v>3.62</v>
      </c>
      <c r="K1042" t="s">
        <v>15503</v>
      </c>
      <c r="L1042">
        <v>530355</v>
      </c>
      <c r="M1042" t="s">
        <v>251</v>
      </c>
      <c r="N1042" t="s">
        <v>15504</v>
      </c>
      <c r="O1042" t="s">
        <v>252</v>
      </c>
      <c r="P1042"/>
      <c r="Q1042">
        <f t="shared" si="16"/>
        <v>8.18</v>
      </c>
    </row>
    <row r="1043" spans="1:17" ht="15">
      <c r="A1043" s="114">
        <v>4987</v>
      </c>
      <c r="B1043" t="s">
        <v>15505</v>
      </c>
      <c r="C1043" s="114">
        <v>202503</v>
      </c>
      <c r="D1043" s="114">
        <v>24.62</v>
      </c>
      <c r="E1043" s="114">
        <v>202412</v>
      </c>
      <c r="F1043" s="114">
        <v>23.11</v>
      </c>
      <c r="G1043" s="114">
        <v>202409</v>
      </c>
      <c r="H1043" s="114">
        <v>23.4</v>
      </c>
      <c r="I1043" s="114">
        <v>202406</v>
      </c>
      <c r="J1043" s="114">
        <v>21.67</v>
      </c>
      <c r="K1043" t="s">
        <v>15506</v>
      </c>
      <c r="L1043">
        <v>500180</v>
      </c>
      <c r="M1043" t="s">
        <v>1161</v>
      </c>
      <c r="N1043" t="s">
        <v>15507</v>
      </c>
      <c r="O1043" t="s">
        <v>1162</v>
      </c>
      <c r="P1043"/>
      <c r="Q1043">
        <f t="shared" si="16"/>
        <v>92.8</v>
      </c>
    </row>
    <row r="1044" spans="1:17" ht="15">
      <c r="A1044" s="114">
        <v>4992</v>
      </c>
      <c r="B1044" t="s">
        <v>15508</v>
      </c>
      <c r="C1044" s="114">
        <v>202412</v>
      </c>
      <c r="D1044" s="114">
        <v>2.2000000000000002</v>
      </c>
      <c r="E1044" s="114">
        <v>202409</v>
      </c>
      <c r="F1044" s="114">
        <v>3.64</v>
      </c>
      <c r="G1044" s="114">
        <v>202406</v>
      </c>
      <c r="H1044" s="114">
        <v>2.57</v>
      </c>
      <c r="I1044" s="114">
        <v>202403</v>
      </c>
      <c r="J1044" s="114">
        <v>3.22</v>
      </c>
      <c r="K1044" t="s">
        <v>15509</v>
      </c>
      <c r="L1044">
        <v>530367</v>
      </c>
      <c r="M1044" t="s">
        <v>2102</v>
      </c>
      <c r="N1044" t="s">
        <v>15510</v>
      </c>
      <c r="O1044" t="s">
        <v>2103</v>
      </c>
      <c r="P1044"/>
      <c r="Q1044">
        <f t="shared" si="16"/>
        <v>11.63</v>
      </c>
    </row>
    <row r="1045" spans="1:17" ht="15">
      <c r="A1045" s="114">
        <v>4993</v>
      </c>
      <c r="B1045" t="s">
        <v>15511</v>
      </c>
      <c r="C1045" s="114">
        <v>202503</v>
      </c>
      <c r="D1045" s="114">
        <v>0.38</v>
      </c>
      <c r="E1045" s="114">
        <v>202412</v>
      </c>
      <c r="F1045" s="114">
        <v>0.3</v>
      </c>
      <c r="G1045" s="114">
        <v>202409</v>
      </c>
      <c r="H1045" s="114">
        <v>0.41</v>
      </c>
      <c r="I1045" s="114">
        <v>202406</v>
      </c>
      <c r="J1045" s="114">
        <v>0.56000000000000005</v>
      </c>
      <c r="K1045" t="s">
        <v>15512</v>
      </c>
      <c r="L1045">
        <v>530393</v>
      </c>
      <c r="M1045" t="s">
        <v>672</v>
      </c>
      <c r="N1045" t="s">
        <v>15513</v>
      </c>
      <c r="O1045" t="s">
        <v>673</v>
      </c>
      <c r="P1045"/>
      <c r="Q1045">
        <f t="shared" si="16"/>
        <v>1.65</v>
      </c>
    </row>
    <row r="1046" spans="1:17" ht="15">
      <c r="A1046" s="114">
        <v>4995</v>
      </c>
      <c r="B1046" t="s">
        <v>15514</v>
      </c>
      <c r="C1046" s="114">
        <v>201603</v>
      </c>
      <c r="D1046" s="114">
        <v>-0.79</v>
      </c>
      <c r="E1046" s="114">
        <v>201412</v>
      </c>
      <c r="F1046" s="114">
        <v>-0.21</v>
      </c>
      <c r="G1046" s="114">
        <v>201409</v>
      </c>
      <c r="H1046" s="114">
        <v>-0.02</v>
      </c>
      <c r="I1046" s="114">
        <v>201406</v>
      </c>
      <c r="J1046" s="114">
        <v>-0.23</v>
      </c>
      <c r="K1046" t="s">
        <v>15515</v>
      </c>
      <c r="L1046">
        <v>530219</v>
      </c>
      <c r="M1046"/>
      <c r="N1046" t="s">
        <v>15516</v>
      </c>
      <c r="O1046" t="s">
        <v>4747</v>
      </c>
      <c r="P1046"/>
      <c r="Q1046">
        <f t="shared" si="16"/>
        <v>-1.25</v>
      </c>
    </row>
    <row r="1047" spans="1:17" ht="15">
      <c r="A1047" s="114">
        <v>5004</v>
      </c>
      <c r="B1047" t="s">
        <v>15517</v>
      </c>
      <c r="C1047" s="114">
        <v>202412</v>
      </c>
      <c r="D1047" s="114">
        <v>1.75</v>
      </c>
      <c r="E1047" s="114">
        <v>202409</v>
      </c>
      <c r="F1047" s="114">
        <v>1.6</v>
      </c>
      <c r="G1047" s="114">
        <v>202406</v>
      </c>
      <c r="H1047" s="114">
        <v>1.42</v>
      </c>
      <c r="I1047" s="114">
        <v>202403</v>
      </c>
      <c r="J1047" s="114">
        <v>2.82</v>
      </c>
      <c r="K1047" t="s">
        <v>15518</v>
      </c>
      <c r="L1047">
        <v>530135</v>
      </c>
      <c r="M1047" t="s">
        <v>2154</v>
      </c>
      <c r="N1047" t="s">
        <v>15519</v>
      </c>
      <c r="O1047" t="s">
        <v>2155</v>
      </c>
      <c r="P1047"/>
      <c r="Q1047">
        <f t="shared" si="16"/>
        <v>7.59</v>
      </c>
    </row>
    <row r="1048" spans="1:17" ht="15">
      <c r="A1048" s="114">
        <v>5008</v>
      </c>
      <c r="B1048" t="s">
        <v>15520</v>
      </c>
      <c r="C1048" s="114">
        <v>201403</v>
      </c>
      <c r="D1048" s="114">
        <v>-0.34</v>
      </c>
      <c r="E1048" s="114">
        <v>201312</v>
      </c>
      <c r="F1048" s="114">
        <v>0.27</v>
      </c>
      <c r="G1048" s="114">
        <v>201309</v>
      </c>
      <c r="H1048" s="114">
        <v>0.26</v>
      </c>
      <c r="I1048" s="114">
        <v>201306</v>
      </c>
      <c r="J1048" s="114">
        <v>0.19</v>
      </c>
      <c r="K1048" t="s">
        <v>15521</v>
      </c>
      <c r="L1048">
        <v>530407</v>
      </c>
      <c r="M1048"/>
      <c r="N1048" t="s">
        <v>15522</v>
      </c>
      <c r="O1048" t="s">
        <v>4744</v>
      </c>
      <c r="P1048"/>
      <c r="Q1048">
        <f t="shared" si="16"/>
        <v>0.38</v>
      </c>
    </row>
    <row r="1049" spans="1:17" ht="15">
      <c r="A1049" s="114">
        <v>5014</v>
      </c>
      <c r="B1049" t="s">
        <v>15523</v>
      </c>
      <c r="C1049" s="114">
        <v>202309</v>
      </c>
      <c r="D1049" s="114">
        <v>-2.95</v>
      </c>
      <c r="E1049" s="114">
        <v>202306</v>
      </c>
      <c r="F1049" s="114">
        <v>-0.81</v>
      </c>
      <c r="G1049" s="114">
        <v>202303</v>
      </c>
      <c r="H1049" s="114">
        <v>5.8</v>
      </c>
      <c r="I1049" s="114">
        <v>202212</v>
      </c>
      <c r="J1049" s="114">
        <v>4.05</v>
      </c>
      <c r="K1049" t="s">
        <v>15524</v>
      </c>
      <c r="L1049">
        <v>530363</v>
      </c>
      <c r="M1049" t="s">
        <v>3083</v>
      </c>
      <c r="N1049" t="s">
        <v>15525</v>
      </c>
      <c r="O1049" t="s">
        <v>3084</v>
      </c>
      <c r="P1049"/>
      <c r="Q1049">
        <f t="shared" si="16"/>
        <v>6.09</v>
      </c>
    </row>
    <row r="1050" spans="1:17" ht="15">
      <c r="A1050" s="114">
        <v>5020</v>
      </c>
      <c r="B1050" t="s">
        <v>15526</v>
      </c>
      <c r="C1050" s="114">
        <v>202412</v>
      </c>
      <c r="D1050" s="114">
        <v>12.12</v>
      </c>
      <c r="E1050" s="114">
        <v>202409</v>
      </c>
      <c r="F1050" s="114">
        <v>14.14</v>
      </c>
      <c r="G1050" s="114">
        <v>202406</v>
      </c>
      <c r="H1050" s="114">
        <v>11.19</v>
      </c>
      <c r="I1050" s="114">
        <v>202403</v>
      </c>
      <c r="J1050" s="114">
        <v>11.81</v>
      </c>
      <c r="K1050" t="s">
        <v>15527</v>
      </c>
      <c r="L1050">
        <v>530655</v>
      </c>
      <c r="M1050" t="s">
        <v>1059</v>
      </c>
      <c r="N1050" t="s">
        <v>15528</v>
      </c>
      <c r="O1050" t="s">
        <v>1060</v>
      </c>
      <c r="P1050"/>
      <c r="Q1050">
        <f t="shared" si="16"/>
        <v>49.26</v>
      </c>
    </row>
    <row r="1051" spans="1:17" ht="15">
      <c r="A1051" s="114">
        <v>5023</v>
      </c>
      <c r="B1051" t="s">
        <v>15529</v>
      </c>
      <c r="C1051" s="114">
        <v>202503</v>
      </c>
      <c r="D1051" s="114">
        <v>0.81</v>
      </c>
      <c r="E1051" s="114">
        <v>202412</v>
      </c>
      <c r="F1051" s="114">
        <v>0.24</v>
      </c>
      <c r="G1051" s="114">
        <v>202409</v>
      </c>
      <c r="H1051" s="114">
        <v>-6.1</v>
      </c>
      <c r="I1051" s="114">
        <v>202406</v>
      </c>
      <c r="J1051" s="114">
        <v>3.79</v>
      </c>
      <c r="K1051" t="s">
        <v>15530</v>
      </c>
      <c r="L1051">
        <v>524000</v>
      </c>
      <c r="M1051" t="s">
        <v>2289</v>
      </c>
      <c r="N1051" t="s">
        <v>15531</v>
      </c>
      <c r="O1051" t="s">
        <v>2290</v>
      </c>
      <c r="P1051"/>
      <c r="Q1051">
        <f t="shared" si="16"/>
        <v>-1.2599999999999998</v>
      </c>
    </row>
    <row r="1052" spans="1:17" ht="15">
      <c r="A1052" s="114">
        <v>5026</v>
      </c>
      <c r="B1052" t="s">
        <v>15532</v>
      </c>
      <c r="C1052" s="114">
        <v>201409</v>
      </c>
      <c r="D1052" s="114">
        <v>0.03</v>
      </c>
      <c r="E1052" s="114">
        <v>201406</v>
      </c>
      <c r="F1052" s="114">
        <v>0.05</v>
      </c>
      <c r="G1052" s="114">
        <v>201309</v>
      </c>
      <c r="H1052" s="114">
        <v>0.06</v>
      </c>
      <c r="I1052" s="114">
        <v>201306</v>
      </c>
      <c r="J1052" s="114">
        <v>0.06</v>
      </c>
      <c r="K1052" t="s">
        <v>15533</v>
      </c>
      <c r="L1052">
        <v>530413</v>
      </c>
      <c r="M1052"/>
      <c r="N1052" t="s">
        <v>15534</v>
      </c>
      <c r="O1052" t="s">
        <v>15535</v>
      </c>
      <c r="P1052"/>
      <c r="Q1052">
        <f t="shared" si="16"/>
        <v>0.2</v>
      </c>
    </row>
    <row r="1053" spans="1:17" ht="15">
      <c r="A1053" s="114">
        <v>5031</v>
      </c>
      <c r="B1053" t="s">
        <v>15536</v>
      </c>
      <c r="C1053" s="114">
        <v>202412</v>
      </c>
      <c r="D1053" s="114">
        <v>3.25</v>
      </c>
      <c r="E1053" s="114">
        <v>202409</v>
      </c>
      <c r="F1053" s="114">
        <v>1.83</v>
      </c>
      <c r="G1053" s="114">
        <v>202406</v>
      </c>
      <c r="H1053" s="114">
        <v>1.46</v>
      </c>
      <c r="I1053" s="114">
        <v>202403</v>
      </c>
      <c r="J1053" s="114">
        <v>2.82</v>
      </c>
      <c r="K1053" t="s">
        <v>15537</v>
      </c>
      <c r="L1053">
        <v>530549</v>
      </c>
      <c r="M1053" t="s">
        <v>2654</v>
      </c>
      <c r="N1053" t="s">
        <v>15538</v>
      </c>
      <c r="O1053" t="s">
        <v>2655</v>
      </c>
      <c r="P1053"/>
      <c r="Q1053">
        <f t="shared" si="16"/>
        <v>9.36</v>
      </c>
    </row>
    <row r="1054" spans="1:17" ht="15">
      <c r="A1054" s="114">
        <v>5033</v>
      </c>
      <c r="B1054" t="s">
        <v>15539</v>
      </c>
      <c r="C1054" s="114">
        <v>202412</v>
      </c>
      <c r="D1054" s="114">
        <v>2.48</v>
      </c>
      <c r="E1054" s="114">
        <v>202409</v>
      </c>
      <c r="F1054" s="114">
        <v>3.8</v>
      </c>
      <c r="G1054" s="114">
        <v>202406</v>
      </c>
      <c r="H1054" s="114">
        <v>2.4900000000000002</v>
      </c>
      <c r="I1054" s="114">
        <v>202403</v>
      </c>
      <c r="J1054" s="114">
        <v>2.2400000000000002</v>
      </c>
      <c r="K1054" t="s">
        <v>15540</v>
      </c>
      <c r="L1054">
        <v>530419</v>
      </c>
      <c r="M1054"/>
      <c r="N1054" t="s">
        <v>15541</v>
      </c>
      <c r="O1054" t="s">
        <v>4398</v>
      </c>
      <c r="P1054"/>
      <c r="Q1054">
        <f t="shared" si="16"/>
        <v>11.01</v>
      </c>
    </row>
    <row r="1055" spans="1:17" ht="15">
      <c r="A1055" s="114">
        <v>5034</v>
      </c>
      <c r="B1055" t="s">
        <v>15542</v>
      </c>
      <c r="C1055" s="114">
        <v>202412</v>
      </c>
      <c r="D1055" s="114">
        <v>7.48</v>
      </c>
      <c r="E1055" s="114">
        <v>202409</v>
      </c>
      <c r="F1055" s="114">
        <v>-2.65</v>
      </c>
      <c r="G1055" s="114">
        <v>202406</v>
      </c>
      <c r="H1055" s="114">
        <v>-3.59</v>
      </c>
      <c r="I1055" s="114">
        <v>202403</v>
      </c>
      <c r="J1055" s="114">
        <v>0.63</v>
      </c>
      <c r="K1055" t="s">
        <v>15543</v>
      </c>
      <c r="L1055">
        <v>530433</v>
      </c>
      <c r="M1055"/>
      <c r="N1055" t="s">
        <v>15544</v>
      </c>
      <c r="O1055" t="s">
        <v>4194</v>
      </c>
      <c r="P1055"/>
      <c r="Q1055">
        <f t="shared" si="16"/>
        <v>1.87</v>
      </c>
    </row>
    <row r="1056" spans="1:17" ht="15">
      <c r="A1056" s="114">
        <v>5039</v>
      </c>
      <c r="B1056" t="s">
        <v>15545</v>
      </c>
      <c r="C1056" s="114">
        <v>202412</v>
      </c>
      <c r="D1056" s="114">
        <v>4.76</v>
      </c>
      <c r="E1056" s="114">
        <v>202409</v>
      </c>
      <c r="F1056" s="114">
        <v>7.08</v>
      </c>
      <c r="G1056" s="114">
        <v>202406</v>
      </c>
      <c r="H1056" s="114">
        <v>9.57</v>
      </c>
      <c r="I1056" s="114">
        <v>202403</v>
      </c>
      <c r="J1056" s="114">
        <v>9.14</v>
      </c>
      <c r="K1056" t="s">
        <v>15546</v>
      </c>
      <c r="L1056">
        <v>530475</v>
      </c>
      <c r="M1056" t="s">
        <v>3569</v>
      </c>
      <c r="N1056" t="s">
        <v>15547</v>
      </c>
      <c r="O1056" t="s">
        <v>3568</v>
      </c>
      <c r="P1056"/>
      <c r="Q1056">
        <f t="shared" si="16"/>
        <v>30.55</v>
      </c>
    </row>
    <row r="1057" spans="1:17" ht="15">
      <c r="A1057" s="114">
        <v>5044</v>
      </c>
      <c r="B1057" t="s">
        <v>15548</v>
      </c>
      <c r="C1057" s="114">
        <v>202412</v>
      </c>
      <c r="D1057" s="114">
        <v>25</v>
      </c>
      <c r="E1057" s="114">
        <v>202409</v>
      </c>
      <c r="F1057" s="114">
        <v>30.07</v>
      </c>
      <c r="G1057" s="114">
        <v>202406</v>
      </c>
      <c r="H1057" s="114">
        <v>34.4</v>
      </c>
      <c r="I1057" s="114">
        <v>202403</v>
      </c>
      <c r="J1057" s="114">
        <v>45.38</v>
      </c>
      <c r="K1057" t="s">
        <v>15549</v>
      </c>
      <c r="L1057">
        <v>530499</v>
      </c>
      <c r="M1057"/>
      <c r="N1057" t="s">
        <v>15550</v>
      </c>
      <c r="O1057" t="s">
        <v>3659</v>
      </c>
      <c r="P1057"/>
      <c r="Q1057">
        <f t="shared" si="16"/>
        <v>134.85</v>
      </c>
    </row>
    <row r="1058" spans="1:17" ht="15">
      <c r="A1058" s="114">
        <v>5063</v>
      </c>
      <c r="B1058" t="s">
        <v>20984</v>
      </c>
      <c r="C1058" s="114">
        <v>202412</v>
      </c>
      <c r="D1058" s="114">
        <v>-0.31</v>
      </c>
      <c r="E1058" s="114">
        <v>202409</v>
      </c>
      <c r="F1058" s="114">
        <v>-0.2</v>
      </c>
      <c r="G1058" s="114">
        <v>202406</v>
      </c>
      <c r="H1058" s="114">
        <v>-0.37</v>
      </c>
      <c r="I1058" s="114">
        <v>202403</v>
      </c>
      <c r="J1058" s="114">
        <v>-4.12</v>
      </c>
      <c r="K1058" t="s">
        <v>20985</v>
      </c>
      <c r="L1058">
        <v>530457</v>
      </c>
      <c r="M1058"/>
      <c r="N1058" t="s">
        <v>20986</v>
      </c>
      <c r="O1058" t="s">
        <v>4796</v>
      </c>
      <c r="P1058"/>
      <c r="Q1058">
        <f t="shared" si="16"/>
        <v>-5</v>
      </c>
    </row>
    <row r="1059" spans="1:17" ht="15">
      <c r="A1059" s="114">
        <v>5068</v>
      </c>
      <c r="B1059" t="s">
        <v>15551</v>
      </c>
      <c r="C1059" s="114">
        <v>200906</v>
      </c>
      <c r="D1059" s="114">
        <v>1.43</v>
      </c>
      <c r="E1059" s="114">
        <v>200903</v>
      </c>
      <c r="F1059" s="114">
        <v>0.71</v>
      </c>
      <c r="G1059" s="114">
        <v>200812</v>
      </c>
      <c r="H1059" s="114">
        <v>1.39</v>
      </c>
      <c r="I1059" s="114">
        <v>200809</v>
      </c>
      <c r="J1059" s="114">
        <v>1.58</v>
      </c>
      <c r="K1059" t="s">
        <v>15552</v>
      </c>
      <c r="L1059">
        <v>530435</v>
      </c>
      <c r="M1059" t="s">
        <v>15553</v>
      </c>
      <c r="N1059" t="s">
        <v>15554</v>
      </c>
      <c r="O1059" t="s">
        <v>15555</v>
      </c>
      <c r="P1059"/>
      <c r="Q1059">
        <f t="shared" si="16"/>
        <v>5.1099999999999994</v>
      </c>
    </row>
    <row r="1060" spans="1:17" ht="15">
      <c r="A1060" s="114">
        <v>5077</v>
      </c>
      <c r="B1060" t="s">
        <v>15556</v>
      </c>
      <c r="C1060" s="114">
        <v>202212</v>
      </c>
      <c r="D1060" s="114">
        <v>-0.17</v>
      </c>
      <c r="E1060" s="114">
        <v>202209</v>
      </c>
      <c r="F1060" s="114">
        <v>-3.21</v>
      </c>
      <c r="G1060" s="114">
        <v>202206</v>
      </c>
      <c r="H1060" s="114">
        <v>-3.1</v>
      </c>
      <c r="I1060" s="114">
        <v>202203</v>
      </c>
      <c r="J1060" s="114">
        <v>-109.57</v>
      </c>
      <c r="K1060" t="s">
        <v>9877</v>
      </c>
      <c r="L1060">
        <v>530543</v>
      </c>
      <c r="M1060" t="s">
        <v>4532</v>
      </c>
      <c r="N1060" t="s">
        <v>15557</v>
      </c>
      <c r="O1060" t="s">
        <v>4531</v>
      </c>
      <c r="P1060"/>
      <c r="Q1060">
        <f t="shared" si="16"/>
        <v>-116.05</v>
      </c>
    </row>
    <row r="1061" spans="1:17" ht="15">
      <c r="A1061" s="114">
        <v>5079</v>
      </c>
      <c r="B1061" t="s">
        <v>15558</v>
      </c>
      <c r="C1061" s="114">
        <v>202412</v>
      </c>
      <c r="D1061" s="114">
        <v>0.84</v>
      </c>
      <c r="E1061" s="114">
        <v>202409</v>
      </c>
      <c r="F1061" s="114">
        <v>0.67</v>
      </c>
      <c r="G1061" s="114">
        <v>202406</v>
      </c>
      <c r="H1061" s="114">
        <v>1.79</v>
      </c>
      <c r="I1061" s="114">
        <v>202403</v>
      </c>
      <c r="J1061" s="114">
        <v>-0.65</v>
      </c>
      <c r="K1061" t="s">
        <v>15559</v>
      </c>
      <c r="L1061">
        <v>539354</v>
      </c>
      <c r="M1061"/>
      <c r="N1061" t="s">
        <v>15560</v>
      </c>
      <c r="O1061" t="s">
        <v>4278</v>
      </c>
      <c r="P1061"/>
      <c r="Q1061">
        <f t="shared" si="16"/>
        <v>2.65</v>
      </c>
    </row>
    <row r="1062" spans="1:17" ht="15">
      <c r="A1062" s="114">
        <v>5081</v>
      </c>
      <c r="B1062" t="s">
        <v>15561</v>
      </c>
      <c r="C1062" s="114">
        <v>202412</v>
      </c>
      <c r="D1062" s="114">
        <v>0.05</v>
      </c>
      <c r="E1062" s="114">
        <v>202409</v>
      </c>
      <c r="F1062" s="114">
        <v>0.12</v>
      </c>
      <c r="G1062" s="114">
        <v>202406</v>
      </c>
      <c r="H1062" s="114">
        <v>0.12</v>
      </c>
      <c r="I1062" s="114">
        <v>202403</v>
      </c>
      <c r="J1062" s="114">
        <v>0.18</v>
      </c>
      <c r="K1062" t="s">
        <v>15562</v>
      </c>
      <c r="L1062">
        <v>531163</v>
      </c>
      <c r="M1062"/>
      <c r="N1062" t="s">
        <v>15563</v>
      </c>
      <c r="O1062" t="s">
        <v>4313</v>
      </c>
      <c r="P1062"/>
      <c r="Q1062">
        <f t="shared" si="16"/>
        <v>0.47</v>
      </c>
    </row>
    <row r="1063" spans="1:17" ht="15">
      <c r="A1063" s="114">
        <v>5085</v>
      </c>
      <c r="B1063" t="s">
        <v>15564</v>
      </c>
      <c r="C1063" s="114">
        <v>202412</v>
      </c>
      <c r="D1063" s="114">
        <v>11.68</v>
      </c>
      <c r="E1063" s="114">
        <v>202409</v>
      </c>
      <c r="F1063" s="114">
        <v>1.69</v>
      </c>
      <c r="G1063" s="114">
        <v>202406</v>
      </c>
      <c r="H1063" s="114">
        <v>0.49</v>
      </c>
      <c r="I1063" s="114">
        <v>202403</v>
      </c>
      <c r="J1063" s="114">
        <v>-1.87</v>
      </c>
      <c r="K1063" t="s">
        <v>15565</v>
      </c>
      <c r="L1063">
        <v>530675</v>
      </c>
      <c r="M1063"/>
      <c r="N1063" t="s">
        <v>15566</v>
      </c>
      <c r="O1063" t="s">
        <v>4577</v>
      </c>
      <c r="P1063"/>
      <c r="Q1063">
        <f t="shared" si="16"/>
        <v>11.989999999999998</v>
      </c>
    </row>
    <row r="1064" spans="1:17" ht="15">
      <c r="A1064" s="114">
        <v>5092</v>
      </c>
      <c r="B1064" t="s">
        <v>20257</v>
      </c>
      <c r="C1064" s="114">
        <v>202412</v>
      </c>
      <c r="D1064" s="114">
        <v>0.11</v>
      </c>
      <c r="E1064" s="114">
        <v>202409</v>
      </c>
      <c r="F1064" s="114">
        <v>0.25</v>
      </c>
      <c r="G1064" s="114">
        <v>202406</v>
      </c>
      <c r="H1064" s="114">
        <v>0.13</v>
      </c>
      <c r="I1064" s="114">
        <v>202403</v>
      </c>
      <c r="J1064" s="114">
        <v>0.38</v>
      </c>
      <c r="K1064" t="s">
        <v>20258</v>
      </c>
      <c r="L1064">
        <v>530745</v>
      </c>
      <c r="M1064"/>
      <c r="N1064" t="s">
        <v>20987</v>
      </c>
      <c r="O1064" t="s">
        <v>4487</v>
      </c>
      <c r="P1064"/>
      <c r="Q1064">
        <f t="shared" si="16"/>
        <v>0.87</v>
      </c>
    </row>
    <row r="1065" spans="1:17" ht="15">
      <c r="A1065" s="114">
        <v>5096</v>
      </c>
      <c r="B1065" t="s">
        <v>15567</v>
      </c>
      <c r="C1065" s="114">
        <v>202412</v>
      </c>
      <c r="D1065" s="114">
        <v>0.8</v>
      </c>
      <c r="E1065" s="114">
        <v>202409</v>
      </c>
      <c r="F1065" s="114">
        <v>0.47</v>
      </c>
      <c r="G1065" s="114">
        <v>202406</v>
      </c>
      <c r="H1065" s="114">
        <v>0.43</v>
      </c>
      <c r="I1065" s="114">
        <v>202403</v>
      </c>
      <c r="J1065" s="114">
        <v>-0.4</v>
      </c>
      <c r="K1065" t="s">
        <v>15568</v>
      </c>
      <c r="L1065">
        <v>530689</v>
      </c>
      <c r="M1065"/>
      <c r="N1065" t="s">
        <v>15569</v>
      </c>
      <c r="O1065" t="s">
        <v>3972</v>
      </c>
      <c r="P1065"/>
      <c r="Q1065">
        <f t="shared" si="16"/>
        <v>1.2999999999999998</v>
      </c>
    </row>
    <row r="1066" spans="1:17" ht="15">
      <c r="A1066" s="114">
        <v>5110</v>
      </c>
      <c r="B1066" t="s">
        <v>15570</v>
      </c>
      <c r="C1066" s="114">
        <v>202412</v>
      </c>
      <c r="D1066" s="114">
        <v>3.78</v>
      </c>
      <c r="E1066" s="114">
        <v>202409</v>
      </c>
      <c r="F1066" s="114">
        <v>4.8499999999999996</v>
      </c>
      <c r="G1066" s="114">
        <v>202406</v>
      </c>
      <c r="H1066" s="114">
        <v>5.1100000000000003</v>
      </c>
      <c r="I1066" s="114">
        <v>202403</v>
      </c>
      <c r="J1066" s="114">
        <v>4.51</v>
      </c>
      <c r="K1066" t="s">
        <v>15571</v>
      </c>
      <c r="L1066">
        <v>530759</v>
      </c>
      <c r="M1066" t="s">
        <v>2810</v>
      </c>
      <c r="N1066" t="s">
        <v>15572</v>
      </c>
      <c r="O1066" t="s">
        <v>2811</v>
      </c>
      <c r="P1066"/>
      <c r="Q1066">
        <f t="shared" si="16"/>
        <v>18.25</v>
      </c>
    </row>
    <row r="1067" spans="1:17" ht="15">
      <c r="A1067" s="114">
        <v>5113</v>
      </c>
      <c r="B1067" t="s">
        <v>15573</v>
      </c>
      <c r="C1067" s="114">
        <v>202412</v>
      </c>
      <c r="D1067" s="114">
        <v>0</v>
      </c>
      <c r="E1067" s="114">
        <v>202409</v>
      </c>
      <c r="F1067" s="114">
        <v>-0.43</v>
      </c>
      <c r="G1067" s="114">
        <v>202406</v>
      </c>
      <c r="H1067" s="114">
        <v>-0.48</v>
      </c>
      <c r="I1067" s="114">
        <v>202403</v>
      </c>
      <c r="J1067" s="114">
        <v>-0.24</v>
      </c>
      <c r="K1067" t="s">
        <v>15574</v>
      </c>
      <c r="L1067">
        <v>530713</v>
      </c>
      <c r="M1067"/>
      <c r="N1067" t="s">
        <v>15575</v>
      </c>
      <c r="O1067" t="s">
        <v>4561</v>
      </c>
      <c r="P1067"/>
      <c r="Q1067">
        <f t="shared" si="16"/>
        <v>-1.1499999999999999</v>
      </c>
    </row>
    <row r="1068" spans="1:17" ht="15">
      <c r="A1068" s="114">
        <v>5122</v>
      </c>
      <c r="B1068" t="s">
        <v>15576</v>
      </c>
      <c r="C1068" s="114">
        <v>202412</v>
      </c>
      <c r="D1068" s="114">
        <v>1.1299999999999999</v>
      </c>
      <c r="E1068" s="114">
        <v>202409</v>
      </c>
      <c r="F1068" s="114">
        <v>1.1000000000000001</v>
      </c>
      <c r="G1068" s="114">
        <v>202406</v>
      </c>
      <c r="H1068" s="114">
        <v>1.02</v>
      </c>
      <c r="I1068" s="114">
        <v>202403</v>
      </c>
      <c r="J1068" s="114">
        <v>0.43</v>
      </c>
      <c r="K1068" t="s">
        <v>15577</v>
      </c>
      <c r="L1068">
        <v>530677</v>
      </c>
      <c r="M1068" t="s">
        <v>3770</v>
      </c>
      <c r="N1068" t="s">
        <v>15578</v>
      </c>
      <c r="O1068" t="s">
        <v>3769</v>
      </c>
      <c r="P1068"/>
      <c r="Q1068">
        <f t="shared" si="16"/>
        <v>3.68</v>
      </c>
    </row>
    <row r="1069" spans="1:17" ht="15">
      <c r="A1069" s="114">
        <v>5133</v>
      </c>
      <c r="B1069" t="s">
        <v>15579</v>
      </c>
      <c r="C1069" s="114">
        <v>201212</v>
      </c>
      <c r="D1069" s="114">
        <v>0.01</v>
      </c>
      <c r="E1069" s="114">
        <v>201209</v>
      </c>
      <c r="F1069" s="114">
        <v>0.02</v>
      </c>
      <c r="G1069" s="114">
        <v>201206</v>
      </c>
      <c r="H1069" s="114">
        <v>0.03</v>
      </c>
      <c r="I1069" s="114">
        <v>201203</v>
      </c>
      <c r="J1069" s="114">
        <v>-0.09</v>
      </c>
      <c r="K1069" t="s">
        <v>15580</v>
      </c>
      <c r="L1069">
        <v>530703</v>
      </c>
      <c r="M1069" t="s">
        <v>4721</v>
      </c>
      <c r="N1069" t="s">
        <v>15581</v>
      </c>
      <c r="O1069" t="s">
        <v>4720</v>
      </c>
      <c r="P1069"/>
      <c r="Q1069">
        <f t="shared" si="16"/>
        <v>-0.03</v>
      </c>
    </row>
    <row r="1070" spans="1:17" ht="15">
      <c r="A1070" s="114">
        <v>5135</v>
      </c>
      <c r="B1070" t="s">
        <v>15582</v>
      </c>
      <c r="C1070" s="114">
        <v>202412</v>
      </c>
      <c r="D1070" s="114">
        <v>-4.0999999999999996</v>
      </c>
      <c r="E1070" s="114">
        <v>202409</v>
      </c>
      <c r="F1070" s="114">
        <v>-4.03</v>
      </c>
      <c r="G1070" s="114">
        <v>202406</v>
      </c>
      <c r="H1070" s="114">
        <v>-4.04</v>
      </c>
      <c r="I1070" s="114">
        <v>202403</v>
      </c>
      <c r="J1070" s="114">
        <v>-3.57</v>
      </c>
      <c r="K1070" t="s">
        <v>15583</v>
      </c>
      <c r="L1070">
        <v>530715</v>
      </c>
      <c r="M1070" t="s">
        <v>152</v>
      </c>
      <c r="N1070" t="s">
        <v>15584</v>
      </c>
      <c r="O1070" t="s">
        <v>153</v>
      </c>
      <c r="P1070"/>
      <c r="Q1070">
        <f t="shared" si="16"/>
        <v>-15.739999999999998</v>
      </c>
    </row>
    <row r="1071" spans="1:17" ht="15">
      <c r="A1071" s="114">
        <v>5148</v>
      </c>
      <c r="B1071" t="s">
        <v>15585</v>
      </c>
      <c r="C1071" s="114">
        <v>202412</v>
      </c>
      <c r="D1071" s="114">
        <v>0.62</v>
      </c>
      <c r="E1071" s="114">
        <v>202409</v>
      </c>
      <c r="F1071" s="114">
        <v>13.11</v>
      </c>
      <c r="G1071" s="114">
        <v>202406</v>
      </c>
      <c r="H1071" s="114">
        <v>7.25</v>
      </c>
      <c r="I1071" s="114">
        <v>202403</v>
      </c>
      <c r="J1071" s="114">
        <v>0.42</v>
      </c>
      <c r="K1071" t="s">
        <v>15586</v>
      </c>
      <c r="L1071">
        <v>530533</v>
      </c>
      <c r="M1071"/>
      <c r="N1071" t="s">
        <v>15587</v>
      </c>
      <c r="O1071" t="s">
        <v>4289</v>
      </c>
      <c r="P1071"/>
      <c r="Q1071">
        <f t="shared" si="16"/>
        <v>21.4</v>
      </c>
    </row>
    <row r="1072" spans="1:17" ht="15">
      <c r="A1072" s="114">
        <v>5152</v>
      </c>
      <c r="B1072" t="s">
        <v>15588</v>
      </c>
      <c r="C1072" s="114">
        <v>202412</v>
      </c>
      <c r="D1072" s="114">
        <v>3</v>
      </c>
      <c r="E1072" s="114">
        <v>202409</v>
      </c>
      <c r="F1072" s="114">
        <v>2.54</v>
      </c>
      <c r="G1072" s="114">
        <v>202406</v>
      </c>
      <c r="H1072" s="114">
        <v>3.42</v>
      </c>
      <c r="I1072" s="114">
        <v>202403</v>
      </c>
      <c r="J1072" s="114">
        <v>6.19</v>
      </c>
      <c r="K1072" t="s">
        <v>15589</v>
      </c>
      <c r="L1072">
        <v>530589</v>
      </c>
      <c r="M1072"/>
      <c r="N1072" t="s">
        <v>15590</v>
      </c>
      <c r="O1072" t="s">
        <v>3890</v>
      </c>
      <c r="P1072"/>
      <c r="Q1072">
        <f t="shared" si="16"/>
        <v>15.150000000000002</v>
      </c>
    </row>
    <row r="1073" spans="1:17" ht="15">
      <c r="A1073" s="114">
        <v>5155</v>
      </c>
      <c r="B1073" t="s">
        <v>15591</v>
      </c>
      <c r="C1073" s="114">
        <v>202412</v>
      </c>
      <c r="D1073" s="114">
        <v>0.74</v>
      </c>
      <c r="E1073" s="114">
        <v>202409</v>
      </c>
      <c r="F1073" s="114">
        <v>0.67</v>
      </c>
      <c r="G1073" s="114">
        <v>202406</v>
      </c>
      <c r="H1073" s="114">
        <v>0.83</v>
      </c>
      <c r="I1073" s="114">
        <v>202403</v>
      </c>
      <c r="J1073" s="114">
        <v>1</v>
      </c>
      <c r="K1073" t="s">
        <v>15592</v>
      </c>
      <c r="L1073">
        <v>530555</v>
      </c>
      <c r="M1073" t="s">
        <v>2196</v>
      </c>
      <c r="N1073" t="s">
        <v>15593</v>
      </c>
      <c r="O1073" t="s">
        <v>2197</v>
      </c>
      <c r="P1073"/>
      <c r="Q1073">
        <f t="shared" si="16"/>
        <v>3.24</v>
      </c>
    </row>
    <row r="1074" spans="1:17" ht="15">
      <c r="A1074" s="114">
        <v>5158</v>
      </c>
      <c r="B1074" t="s">
        <v>15594</v>
      </c>
      <c r="C1074" s="114">
        <v>202412</v>
      </c>
      <c r="D1074" s="114">
        <v>-0.3</v>
      </c>
      <c r="E1074" s="114">
        <v>202409</v>
      </c>
      <c r="F1074" s="114">
        <v>0.14000000000000001</v>
      </c>
      <c r="G1074" s="114">
        <v>202406</v>
      </c>
      <c r="H1074" s="114">
        <v>0.11</v>
      </c>
      <c r="I1074" s="114">
        <v>202403</v>
      </c>
      <c r="J1074" s="114">
        <v>0.65</v>
      </c>
      <c r="K1074" t="s">
        <v>15595</v>
      </c>
      <c r="L1074">
        <v>530617</v>
      </c>
      <c r="M1074"/>
      <c r="N1074" t="s">
        <v>15596</v>
      </c>
      <c r="O1074" t="s">
        <v>4314</v>
      </c>
      <c r="P1074"/>
      <c r="Q1074">
        <f t="shared" si="16"/>
        <v>0.60000000000000009</v>
      </c>
    </row>
    <row r="1075" spans="1:17" ht="15">
      <c r="A1075" s="114">
        <v>5162</v>
      </c>
      <c r="B1075" t="s">
        <v>15597</v>
      </c>
      <c r="C1075" s="114">
        <v>202412</v>
      </c>
      <c r="D1075" s="114">
        <v>0.89</v>
      </c>
      <c r="E1075" s="114">
        <v>202409</v>
      </c>
      <c r="F1075" s="114">
        <v>0.65</v>
      </c>
      <c r="G1075" s="114">
        <v>202406</v>
      </c>
      <c r="H1075" s="114">
        <v>0.7</v>
      </c>
      <c r="I1075" s="114">
        <v>202403</v>
      </c>
      <c r="J1075" s="114">
        <v>0.67</v>
      </c>
      <c r="K1075" t="s">
        <v>15598</v>
      </c>
      <c r="L1075">
        <v>530627</v>
      </c>
      <c r="M1075"/>
      <c r="N1075" t="s">
        <v>15599</v>
      </c>
      <c r="O1075" t="s">
        <v>3904</v>
      </c>
      <c r="P1075"/>
      <c r="Q1075">
        <f t="shared" si="16"/>
        <v>2.91</v>
      </c>
    </row>
    <row r="1076" spans="1:17" ht="15">
      <c r="A1076" s="114">
        <v>5165</v>
      </c>
      <c r="B1076" t="s">
        <v>15600</v>
      </c>
      <c r="C1076" s="114">
        <v>202412</v>
      </c>
      <c r="D1076" s="114">
        <v>2.02</v>
      </c>
      <c r="E1076" s="114">
        <v>202409</v>
      </c>
      <c r="F1076" s="114">
        <v>-0.02</v>
      </c>
      <c r="G1076" s="114">
        <v>202406</v>
      </c>
      <c r="H1076" s="114">
        <v>0.1</v>
      </c>
      <c r="I1076" s="114">
        <v>202403</v>
      </c>
      <c r="J1076" s="114">
        <v>0.9</v>
      </c>
      <c r="K1076" t="s">
        <v>15601</v>
      </c>
      <c r="L1076">
        <v>530695</v>
      </c>
      <c r="M1076"/>
      <c r="N1076" t="s">
        <v>15602</v>
      </c>
      <c r="O1076" t="s">
        <v>4368</v>
      </c>
      <c r="P1076"/>
      <c r="Q1076">
        <f t="shared" si="16"/>
        <v>3</v>
      </c>
    </row>
    <row r="1077" spans="1:17" ht="15">
      <c r="A1077" s="114">
        <v>5173</v>
      </c>
      <c r="B1077" t="s">
        <v>15603</v>
      </c>
      <c r="C1077" s="114">
        <v>202503</v>
      </c>
      <c r="D1077" s="114">
        <v>0.18</v>
      </c>
      <c r="E1077" s="114">
        <v>202412</v>
      </c>
      <c r="F1077" s="114">
        <v>4.13</v>
      </c>
      <c r="G1077" s="114">
        <v>202409</v>
      </c>
      <c r="H1077" s="114">
        <v>4.8899999999999997</v>
      </c>
      <c r="I1077" s="114">
        <v>202406</v>
      </c>
      <c r="J1077" s="114">
        <v>4.24</v>
      </c>
      <c r="K1077" t="s">
        <v>9817</v>
      </c>
      <c r="L1077">
        <v>530585</v>
      </c>
      <c r="M1077"/>
      <c r="N1077" t="s">
        <v>15604</v>
      </c>
      <c r="O1077" t="s">
        <v>12283</v>
      </c>
      <c r="P1077"/>
      <c r="Q1077">
        <f t="shared" si="16"/>
        <v>13.44</v>
      </c>
    </row>
    <row r="1078" spans="1:17" ht="15">
      <c r="A1078" s="114">
        <v>5174</v>
      </c>
      <c r="B1078" t="s">
        <v>15605</v>
      </c>
      <c r="C1078" s="114">
        <v>201312</v>
      </c>
      <c r="D1078" s="114">
        <v>0.01</v>
      </c>
      <c r="E1078" s="114">
        <v>201303</v>
      </c>
      <c r="F1078" s="114">
        <v>-1.73</v>
      </c>
      <c r="G1078" s="114">
        <v>201212</v>
      </c>
      <c r="H1078" s="114">
        <v>0.04</v>
      </c>
      <c r="I1078" s="114">
        <v>201203</v>
      </c>
      <c r="J1078" s="114">
        <v>0.22</v>
      </c>
      <c r="K1078" t="s">
        <v>15606</v>
      </c>
      <c r="L1078">
        <v>530565</v>
      </c>
      <c r="M1078" t="s">
        <v>15607</v>
      </c>
      <c r="N1078" t="s">
        <v>20988</v>
      </c>
      <c r="O1078" t="s">
        <v>4594</v>
      </c>
      <c r="P1078"/>
      <c r="Q1078">
        <f t="shared" si="16"/>
        <v>-1.46</v>
      </c>
    </row>
    <row r="1079" spans="1:17" ht="15">
      <c r="A1079" s="114">
        <v>5178</v>
      </c>
      <c r="B1079" t="s">
        <v>15608</v>
      </c>
      <c r="C1079" s="114">
        <v>202503</v>
      </c>
      <c r="D1079" s="114">
        <v>0.14000000000000001</v>
      </c>
      <c r="E1079" s="114">
        <v>202412</v>
      </c>
      <c r="F1079" s="114">
        <v>0.13</v>
      </c>
      <c r="G1079" s="114">
        <v>202409</v>
      </c>
      <c r="H1079" s="114">
        <v>0.13</v>
      </c>
      <c r="I1079" s="114">
        <v>202406</v>
      </c>
      <c r="J1079" s="114">
        <v>0.13</v>
      </c>
      <c r="K1079" t="s">
        <v>9790</v>
      </c>
      <c r="L1079">
        <v>530377</v>
      </c>
      <c r="M1079" t="s">
        <v>2074</v>
      </c>
      <c r="N1079" t="s">
        <v>15609</v>
      </c>
      <c r="O1079" t="s">
        <v>2075</v>
      </c>
      <c r="P1079"/>
      <c r="Q1079">
        <f t="shared" si="16"/>
        <v>0.53</v>
      </c>
    </row>
    <row r="1080" spans="1:17" ht="15">
      <c r="A1080" s="114">
        <v>5179</v>
      </c>
      <c r="B1080" t="s">
        <v>15610</v>
      </c>
      <c r="C1080" s="114">
        <v>202412</v>
      </c>
      <c r="D1080" s="114">
        <v>-0.65</v>
      </c>
      <c r="E1080" s="114">
        <v>202409</v>
      </c>
      <c r="F1080" s="114">
        <v>1.02</v>
      </c>
      <c r="G1080" s="114">
        <v>202406</v>
      </c>
      <c r="H1080" s="114">
        <v>0.28000000000000003</v>
      </c>
      <c r="I1080" s="114">
        <v>202403</v>
      </c>
      <c r="J1080" s="114">
        <v>-4.38</v>
      </c>
      <c r="K1080" t="s">
        <v>15611</v>
      </c>
      <c r="L1080">
        <v>530577</v>
      </c>
      <c r="M1080"/>
      <c r="N1080" t="s">
        <v>15612</v>
      </c>
      <c r="O1080" t="s">
        <v>4414</v>
      </c>
      <c r="P1080"/>
      <c r="Q1080">
        <f t="shared" si="16"/>
        <v>-3.73</v>
      </c>
    </row>
    <row r="1081" spans="1:17" ht="15">
      <c r="A1081" s="114">
        <v>5180</v>
      </c>
      <c r="B1081" t="s">
        <v>15613</v>
      </c>
      <c r="C1081" s="114">
        <v>202412</v>
      </c>
      <c r="D1081" s="114">
        <v>0.11</v>
      </c>
      <c r="E1081" s="114">
        <v>202409</v>
      </c>
      <c r="F1081" s="114">
        <v>0.08</v>
      </c>
      <c r="G1081" s="114">
        <v>202406</v>
      </c>
      <c r="H1081" s="114">
        <v>0.06</v>
      </c>
      <c r="I1081" s="114">
        <v>202403</v>
      </c>
      <c r="J1081" s="114">
        <v>7.0000000000000007E-2</v>
      </c>
      <c r="K1081" t="s">
        <v>15614</v>
      </c>
      <c r="L1081">
        <v>530909</v>
      </c>
      <c r="M1081"/>
      <c r="N1081" t="s">
        <v>15615</v>
      </c>
      <c r="O1081" t="s">
        <v>4429</v>
      </c>
      <c r="P1081"/>
      <c r="Q1081">
        <f t="shared" si="16"/>
        <v>0.32</v>
      </c>
    </row>
    <row r="1082" spans="1:17" ht="15">
      <c r="A1082" s="114">
        <v>5185</v>
      </c>
      <c r="B1082" t="s">
        <v>15616</v>
      </c>
      <c r="C1082" s="114">
        <v>202412</v>
      </c>
      <c r="D1082" s="114">
        <v>0.41</v>
      </c>
      <c r="E1082" s="114">
        <v>202409</v>
      </c>
      <c r="F1082" s="114">
        <v>0.37</v>
      </c>
      <c r="G1082" s="114">
        <v>202406</v>
      </c>
      <c r="H1082" s="114">
        <v>0.31</v>
      </c>
      <c r="I1082" s="114">
        <v>202403</v>
      </c>
      <c r="J1082" s="114">
        <v>0.44</v>
      </c>
      <c r="K1082" t="s">
        <v>15617</v>
      </c>
      <c r="L1082">
        <v>530843</v>
      </c>
      <c r="M1082" t="s">
        <v>646</v>
      </c>
      <c r="N1082" t="s">
        <v>15618</v>
      </c>
      <c r="O1082" t="s">
        <v>9135</v>
      </c>
      <c r="P1082"/>
      <c r="Q1082">
        <f t="shared" si="16"/>
        <v>1.53</v>
      </c>
    </row>
    <row r="1083" spans="1:17" ht="15">
      <c r="A1083" s="114">
        <v>5190</v>
      </c>
      <c r="B1083" t="s">
        <v>15619</v>
      </c>
      <c r="C1083" s="114">
        <v>202209</v>
      </c>
      <c r="D1083" s="114">
        <v>0.28000000000000003</v>
      </c>
      <c r="E1083" s="114">
        <v>202206</v>
      </c>
      <c r="F1083" s="114">
        <v>-0.03</v>
      </c>
      <c r="G1083" s="114">
        <v>202203</v>
      </c>
      <c r="H1083" s="114">
        <v>0.99</v>
      </c>
      <c r="I1083" s="114">
        <v>202112</v>
      </c>
      <c r="J1083" s="114">
        <v>-1.28</v>
      </c>
      <c r="K1083" t="s">
        <v>15620</v>
      </c>
      <c r="L1083">
        <v>530579</v>
      </c>
      <c r="M1083" t="s">
        <v>3639</v>
      </c>
      <c r="N1083" t="s">
        <v>15621</v>
      </c>
      <c r="O1083" t="s">
        <v>3638</v>
      </c>
      <c r="P1083"/>
      <c r="Q1083">
        <f t="shared" si="16"/>
        <v>-4.0000000000000036E-2</v>
      </c>
    </row>
    <row r="1084" spans="1:17" ht="15">
      <c r="A1084" s="114">
        <v>5200</v>
      </c>
      <c r="B1084" t="s">
        <v>15622</v>
      </c>
      <c r="C1084" s="114">
        <v>201812</v>
      </c>
      <c r="D1084" s="114">
        <v>-73.08</v>
      </c>
      <c r="E1084" s="114">
        <v>201809</v>
      </c>
      <c r="F1084" s="114">
        <v>-0.68</v>
      </c>
      <c r="G1084" s="114">
        <v>201806</v>
      </c>
      <c r="H1084" s="114">
        <v>-0.62</v>
      </c>
      <c r="I1084" s="114">
        <v>201803</v>
      </c>
      <c r="J1084" s="114">
        <v>-43.58</v>
      </c>
      <c r="K1084" t="s">
        <v>15623</v>
      </c>
      <c r="L1084">
        <v>519570</v>
      </c>
      <c r="M1084" t="s">
        <v>15624</v>
      </c>
      <c r="N1084" t="s">
        <v>15625</v>
      </c>
      <c r="O1084" t="s">
        <v>4521</v>
      </c>
      <c r="P1084"/>
      <c r="Q1084">
        <f t="shared" si="16"/>
        <v>-117.96000000000001</v>
      </c>
    </row>
    <row r="1085" spans="1:17" ht="15">
      <c r="A1085" s="114">
        <v>5218</v>
      </c>
      <c r="B1085" t="s">
        <v>15626</v>
      </c>
      <c r="C1085" s="114">
        <v>202412</v>
      </c>
      <c r="D1085" s="114">
        <v>-1.82</v>
      </c>
      <c r="E1085" s="114">
        <v>202409</v>
      </c>
      <c r="F1085" s="114">
        <v>-1.23</v>
      </c>
      <c r="G1085" s="114">
        <v>202406</v>
      </c>
      <c r="H1085" s="114">
        <v>0.16</v>
      </c>
      <c r="I1085" s="114">
        <v>202403</v>
      </c>
      <c r="J1085" s="114">
        <v>-0.53</v>
      </c>
      <c r="K1085" t="s">
        <v>15627</v>
      </c>
      <c r="L1085">
        <v>530853</v>
      </c>
      <c r="M1085"/>
      <c r="N1085" t="s">
        <v>15628</v>
      </c>
      <c r="O1085" t="s">
        <v>4444</v>
      </c>
      <c r="P1085"/>
      <c r="Q1085">
        <f t="shared" si="16"/>
        <v>-3.42</v>
      </c>
    </row>
    <row r="1086" spans="1:17" ht="15">
      <c r="A1086" s="114">
        <v>5225</v>
      </c>
      <c r="B1086" t="s">
        <v>15629</v>
      </c>
      <c r="C1086" s="114">
        <v>202412</v>
      </c>
      <c r="D1086" s="114">
        <v>0.3</v>
      </c>
      <c r="E1086" s="114">
        <v>202409</v>
      </c>
      <c r="F1086" s="114">
        <v>0.19</v>
      </c>
      <c r="G1086" s="114">
        <v>202406</v>
      </c>
      <c r="H1086" s="114">
        <v>1.1399999999999999</v>
      </c>
      <c r="I1086" s="114">
        <v>202403</v>
      </c>
      <c r="J1086" s="114">
        <v>0.69</v>
      </c>
      <c r="K1086" t="s">
        <v>15630</v>
      </c>
      <c r="L1086">
        <v>530951</v>
      </c>
      <c r="M1086"/>
      <c r="N1086" t="s">
        <v>15631</v>
      </c>
      <c r="O1086" t="s">
        <v>4172</v>
      </c>
      <c r="P1086"/>
      <c r="Q1086">
        <f t="shared" si="16"/>
        <v>2.3199999999999998</v>
      </c>
    </row>
    <row r="1087" spans="1:17" ht="15">
      <c r="A1087" s="114">
        <v>5228</v>
      </c>
      <c r="B1087" t="s">
        <v>15632</v>
      </c>
      <c r="C1087" s="114">
        <v>202412</v>
      </c>
      <c r="D1087" s="114">
        <v>-0.21</v>
      </c>
      <c r="E1087" s="114">
        <v>202409</v>
      </c>
      <c r="F1087" s="114">
        <v>0.16</v>
      </c>
      <c r="G1087" s="114">
        <v>202406</v>
      </c>
      <c r="H1087" s="114">
        <v>0.15</v>
      </c>
      <c r="I1087" s="114">
        <v>202403</v>
      </c>
      <c r="J1087" s="114">
        <v>-0.12</v>
      </c>
      <c r="K1087" t="s">
        <v>15633</v>
      </c>
      <c r="L1087">
        <v>530771</v>
      </c>
      <c r="M1087"/>
      <c r="N1087" t="s">
        <v>15634</v>
      </c>
      <c r="O1087" t="s">
        <v>4837</v>
      </c>
      <c r="P1087"/>
      <c r="Q1087">
        <f t="shared" si="16"/>
        <v>-1.999999999999999E-2</v>
      </c>
    </row>
    <row r="1088" spans="1:17" ht="15">
      <c r="A1088" s="114">
        <v>5236</v>
      </c>
      <c r="B1088" t="s">
        <v>15635</v>
      </c>
      <c r="C1088" s="114">
        <v>201103</v>
      </c>
      <c r="D1088" s="114">
        <v>0</v>
      </c>
      <c r="E1088" s="114">
        <v>201012</v>
      </c>
      <c r="F1088" s="114">
        <v>0</v>
      </c>
      <c r="G1088" s="114">
        <v>201009</v>
      </c>
      <c r="H1088" s="114">
        <v>0</v>
      </c>
      <c r="I1088" s="114">
        <v>201006</v>
      </c>
      <c r="J1088" s="114">
        <v>0</v>
      </c>
      <c r="K1088" t="s">
        <v>15636</v>
      </c>
      <c r="L1088">
        <v>530925</v>
      </c>
      <c r="M1088"/>
      <c r="N1088" t="s">
        <v>15637</v>
      </c>
      <c r="O1088" t="s">
        <v>4662</v>
      </c>
      <c r="P1088"/>
      <c r="Q1088">
        <f t="shared" si="16"/>
        <v>0</v>
      </c>
    </row>
    <row r="1089" spans="1:17" ht="15">
      <c r="A1089" s="114">
        <v>5237</v>
      </c>
      <c r="B1089" t="s">
        <v>15638</v>
      </c>
      <c r="C1089" s="114">
        <v>201403</v>
      </c>
      <c r="D1089" s="114">
        <v>0</v>
      </c>
      <c r="E1089" s="114">
        <v>201312</v>
      </c>
      <c r="F1089" s="114">
        <v>0.71</v>
      </c>
      <c r="G1089" s="114">
        <v>201309</v>
      </c>
      <c r="H1089" s="114">
        <v>0.61</v>
      </c>
      <c r="I1089" s="114">
        <v>201306</v>
      </c>
      <c r="J1089" s="114">
        <v>1.02</v>
      </c>
      <c r="K1089" t="s">
        <v>15639</v>
      </c>
      <c r="L1089">
        <v>530809</v>
      </c>
      <c r="M1089"/>
      <c r="N1089" t="s">
        <v>15640</v>
      </c>
      <c r="O1089" t="s">
        <v>4569</v>
      </c>
      <c r="P1089"/>
      <c r="Q1089">
        <f t="shared" si="16"/>
        <v>2.34</v>
      </c>
    </row>
    <row r="1090" spans="1:17" ht="15">
      <c r="A1090" s="114">
        <v>5241</v>
      </c>
      <c r="B1090" t="s">
        <v>15641</v>
      </c>
      <c r="C1090" s="114">
        <v>202412</v>
      </c>
      <c r="D1090" s="114">
        <v>0.02</v>
      </c>
      <c r="E1090" s="114">
        <v>202409</v>
      </c>
      <c r="F1090" s="114">
        <v>0.08</v>
      </c>
      <c r="G1090" s="114">
        <v>202406</v>
      </c>
      <c r="H1090" s="114">
        <v>-0.04</v>
      </c>
      <c r="I1090" s="114">
        <v>202403</v>
      </c>
      <c r="J1090" s="114">
        <v>0.02</v>
      </c>
      <c r="K1090" t="s">
        <v>15642</v>
      </c>
      <c r="L1090">
        <v>530879</v>
      </c>
      <c r="M1090" t="s">
        <v>3551</v>
      </c>
      <c r="N1090" t="s">
        <v>15643</v>
      </c>
      <c r="O1090" t="s">
        <v>21132</v>
      </c>
      <c r="P1090"/>
      <c r="Q1090">
        <f t="shared" si="16"/>
        <v>0.08</v>
      </c>
    </row>
    <row r="1091" spans="1:17" ht="15">
      <c r="A1091" s="114">
        <v>5243</v>
      </c>
      <c r="B1091" t="s">
        <v>15644</v>
      </c>
      <c r="C1091" s="114">
        <v>202309</v>
      </c>
      <c r="D1091" s="114">
        <v>-3.9</v>
      </c>
      <c r="E1091" s="114">
        <v>202306</v>
      </c>
      <c r="F1091" s="114">
        <v>-2.3199999999999998</v>
      </c>
      <c r="G1091" s="114">
        <v>202209</v>
      </c>
      <c r="H1091" s="114">
        <v>-1.87</v>
      </c>
      <c r="I1091" s="114">
        <v>202206</v>
      </c>
      <c r="J1091" s="114">
        <v>0</v>
      </c>
      <c r="K1091" t="s">
        <v>15645</v>
      </c>
      <c r="L1091">
        <v>530921</v>
      </c>
      <c r="M1091"/>
      <c r="N1091" t="s">
        <v>15646</v>
      </c>
      <c r="O1091" t="s">
        <v>4806</v>
      </c>
      <c r="P1091"/>
      <c r="Q1091">
        <f t="shared" ref="Q1091:Q1154" si="17">D1091+F1091+H1091+J1091</f>
        <v>-8.09</v>
      </c>
    </row>
    <row r="1092" spans="1:17" ht="15">
      <c r="A1092" s="114">
        <v>5247</v>
      </c>
      <c r="B1092" t="s">
        <v>15647</v>
      </c>
      <c r="C1092" s="114">
        <v>202412</v>
      </c>
      <c r="D1092" s="114">
        <v>2.78</v>
      </c>
      <c r="E1092" s="114">
        <v>202409</v>
      </c>
      <c r="F1092" s="114">
        <v>1.5</v>
      </c>
      <c r="G1092" s="114">
        <v>202406</v>
      </c>
      <c r="H1092" s="114">
        <v>1.36</v>
      </c>
      <c r="I1092" s="114">
        <v>202403</v>
      </c>
      <c r="J1092" s="114">
        <v>1.55</v>
      </c>
      <c r="K1092" t="s">
        <v>15648</v>
      </c>
      <c r="L1092">
        <v>530803</v>
      </c>
      <c r="M1092" t="s">
        <v>420</v>
      </c>
      <c r="N1092" t="s">
        <v>15649</v>
      </c>
      <c r="O1092" t="s">
        <v>421</v>
      </c>
      <c r="P1092"/>
      <c r="Q1092">
        <f t="shared" si="17"/>
        <v>7.1899999999999995</v>
      </c>
    </row>
    <row r="1093" spans="1:17" ht="15">
      <c r="A1093" s="114">
        <v>5255</v>
      </c>
      <c r="B1093" t="s">
        <v>15650</v>
      </c>
      <c r="C1093" s="114">
        <v>201803</v>
      </c>
      <c r="D1093" s="114">
        <v>1.49</v>
      </c>
      <c r="E1093" s="114">
        <v>201712</v>
      </c>
      <c r="F1093" s="114">
        <v>1.34</v>
      </c>
      <c r="G1093" s="114">
        <v>201709</v>
      </c>
      <c r="H1093" s="114">
        <v>0.17</v>
      </c>
      <c r="I1093" s="114">
        <v>201706</v>
      </c>
      <c r="J1093" s="114">
        <v>0.95</v>
      </c>
      <c r="K1093" t="s">
        <v>15651</v>
      </c>
      <c r="L1093">
        <v>530825</v>
      </c>
      <c r="M1093"/>
      <c r="N1093" t="s">
        <v>15652</v>
      </c>
      <c r="O1093" t="s">
        <v>4450</v>
      </c>
      <c r="P1093"/>
      <c r="Q1093">
        <f t="shared" si="17"/>
        <v>3.95</v>
      </c>
    </row>
    <row r="1094" spans="1:17" ht="15">
      <c r="A1094" s="114">
        <v>5266</v>
      </c>
      <c r="B1094" t="s">
        <v>15653</v>
      </c>
      <c r="C1094" s="114">
        <v>202412</v>
      </c>
      <c r="D1094" s="114">
        <v>1.1399999999999999</v>
      </c>
      <c r="E1094" s="114">
        <v>202409</v>
      </c>
      <c r="F1094" s="114">
        <v>0.9</v>
      </c>
      <c r="G1094" s="114">
        <v>202406</v>
      </c>
      <c r="H1094" s="114">
        <v>0.15</v>
      </c>
      <c r="I1094" s="114">
        <v>202403</v>
      </c>
      <c r="J1094" s="114">
        <v>1.73</v>
      </c>
      <c r="K1094" t="s">
        <v>15654</v>
      </c>
      <c r="L1094">
        <v>530919</v>
      </c>
      <c r="M1094" t="s">
        <v>2430</v>
      </c>
      <c r="N1094" t="s">
        <v>15655</v>
      </c>
      <c r="O1094" t="s">
        <v>9507</v>
      </c>
      <c r="P1094"/>
      <c r="Q1094">
        <f t="shared" si="17"/>
        <v>3.92</v>
      </c>
    </row>
    <row r="1095" spans="1:17" ht="15">
      <c r="A1095" s="114">
        <v>5276</v>
      </c>
      <c r="B1095" t="s">
        <v>20667</v>
      </c>
      <c r="C1095" s="114">
        <v>201912</v>
      </c>
      <c r="D1095" s="114">
        <v>-0.1</v>
      </c>
      <c r="E1095" s="114">
        <v>201909</v>
      </c>
      <c r="F1095" s="114">
        <v>0</v>
      </c>
      <c r="G1095" s="114">
        <v>201906</v>
      </c>
      <c r="H1095" s="114">
        <v>0</v>
      </c>
      <c r="I1095" s="114">
        <v>201903</v>
      </c>
      <c r="J1095" s="114">
        <v>0</v>
      </c>
      <c r="K1095" t="s">
        <v>20668</v>
      </c>
      <c r="L1095">
        <v>530805</v>
      </c>
      <c r="M1095"/>
      <c r="N1095" t="s">
        <v>15656</v>
      </c>
      <c r="O1095" t="s">
        <v>15657</v>
      </c>
      <c r="P1095"/>
      <c r="Q1095">
        <f t="shared" si="17"/>
        <v>-0.1</v>
      </c>
    </row>
    <row r="1096" spans="1:17" ht="15">
      <c r="A1096" s="114">
        <v>5279</v>
      </c>
      <c r="B1096" t="s">
        <v>15658</v>
      </c>
      <c r="C1096" s="114">
        <v>202412</v>
      </c>
      <c r="D1096" s="114">
        <v>0</v>
      </c>
      <c r="E1096" s="114">
        <v>202409</v>
      </c>
      <c r="F1096" s="114">
        <v>0</v>
      </c>
      <c r="G1096" s="114">
        <v>202406</v>
      </c>
      <c r="H1096" s="114">
        <v>0</v>
      </c>
      <c r="I1096" s="114">
        <v>202403</v>
      </c>
      <c r="J1096" s="114">
        <v>0</v>
      </c>
      <c r="K1096" t="s">
        <v>15659</v>
      </c>
      <c r="L1096">
        <v>530889</v>
      </c>
      <c r="M1096"/>
      <c r="N1096" t="s">
        <v>15660</v>
      </c>
      <c r="O1096" t="s">
        <v>4181</v>
      </c>
      <c r="P1096"/>
      <c r="Q1096">
        <f t="shared" si="17"/>
        <v>0</v>
      </c>
    </row>
    <row r="1097" spans="1:17" ht="15">
      <c r="A1097" s="114">
        <v>5281</v>
      </c>
      <c r="B1097" t="s">
        <v>15661</v>
      </c>
      <c r="C1097" s="114">
        <v>201703</v>
      </c>
      <c r="D1097" s="114">
        <v>0.11</v>
      </c>
      <c r="E1097" s="114">
        <v>201612</v>
      </c>
      <c r="F1097" s="114">
        <v>0.52</v>
      </c>
      <c r="G1097" s="114">
        <v>201609</v>
      </c>
      <c r="H1097" s="114">
        <v>0.41</v>
      </c>
      <c r="I1097" s="114">
        <v>201606</v>
      </c>
      <c r="J1097" s="114">
        <v>0.6</v>
      </c>
      <c r="K1097" t="s">
        <v>15662</v>
      </c>
      <c r="L1097">
        <v>530899</v>
      </c>
      <c r="M1097"/>
      <c r="N1097" t="s">
        <v>15663</v>
      </c>
      <c r="O1097" t="s">
        <v>4666</v>
      </c>
      <c r="P1097"/>
      <c r="Q1097">
        <f t="shared" si="17"/>
        <v>1.6400000000000001</v>
      </c>
    </row>
    <row r="1098" spans="1:17" ht="15">
      <c r="A1098" s="114">
        <v>5286</v>
      </c>
      <c r="B1098" t="s">
        <v>15664</v>
      </c>
      <c r="C1098" s="114">
        <v>201012</v>
      </c>
      <c r="D1098" s="114">
        <v>0</v>
      </c>
      <c r="E1098" s="114">
        <v>201009</v>
      </c>
      <c r="F1098" s="114">
        <v>0</v>
      </c>
      <c r="G1098" s="114">
        <v>201006</v>
      </c>
      <c r="H1098" s="114">
        <v>0</v>
      </c>
      <c r="I1098" s="114">
        <v>201003</v>
      </c>
      <c r="J1098" s="114">
        <v>0</v>
      </c>
      <c r="K1098" t="s">
        <v>15665</v>
      </c>
      <c r="L1098">
        <v>530881</v>
      </c>
      <c r="M1098"/>
      <c r="N1098" t="s">
        <v>15666</v>
      </c>
      <c r="O1098" t="s">
        <v>20780</v>
      </c>
      <c r="P1098"/>
      <c r="Q1098">
        <f t="shared" si="17"/>
        <v>0</v>
      </c>
    </row>
    <row r="1099" spans="1:17" ht="15">
      <c r="A1099" s="114">
        <v>5288</v>
      </c>
      <c r="B1099" t="s">
        <v>15667</v>
      </c>
      <c r="C1099" s="114">
        <v>202412</v>
      </c>
      <c r="D1099" s="114">
        <v>10.24</v>
      </c>
      <c r="E1099" s="114">
        <v>202409</v>
      </c>
      <c r="F1099" s="114">
        <v>12.65</v>
      </c>
      <c r="G1099" s="114">
        <v>202406</v>
      </c>
      <c r="H1099" s="114">
        <v>13.36</v>
      </c>
      <c r="I1099" s="114">
        <v>202403</v>
      </c>
      <c r="J1099" s="114">
        <v>21</v>
      </c>
      <c r="K1099" t="s">
        <v>15668</v>
      </c>
      <c r="L1099">
        <v>530999</v>
      </c>
      <c r="M1099" t="s">
        <v>349</v>
      </c>
      <c r="N1099" t="s">
        <v>15669</v>
      </c>
      <c r="O1099" t="s">
        <v>350</v>
      </c>
      <c r="P1099"/>
      <c r="Q1099">
        <f t="shared" si="17"/>
        <v>57.25</v>
      </c>
    </row>
    <row r="1100" spans="1:17" ht="15">
      <c r="A1100" s="114">
        <v>5309</v>
      </c>
      <c r="B1100" t="s">
        <v>15670</v>
      </c>
      <c r="C1100" s="114">
        <v>201603</v>
      </c>
      <c r="D1100" s="114">
        <v>-0.04</v>
      </c>
      <c r="E1100" s="114">
        <v>201512</v>
      </c>
      <c r="F1100" s="114">
        <v>-0.04</v>
      </c>
      <c r="G1100" s="114">
        <v>201509</v>
      </c>
      <c r="H1100" s="114">
        <v>-0.04</v>
      </c>
      <c r="I1100" s="114">
        <v>201506</v>
      </c>
      <c r="J1100" s="114">
        <v>-0.05</v>
      </c>
      <c r="K1100" t="s">
        <v>15671</v>
      </c>
      <c r="L1100">
        <v>526955</v>
      </c>
      <c r="M1100"/>
      <c r="N1100" t="s">
        <v>15672</v>
      </c>
      <c r="O1100" t="s">
        <v>15673</v>
      </c>
      <c r="P1100"/>
      <c r="Q1100">
        <f t="shared" si="17"/>
        <v>-0.16999999999999998</v>
      </c>
    </row>
    <row r="1101" spans="1:17" ht="15">
      <c r="A1101" s="114">
        <v>5315</v>
      </c>
      <c r="B1101" t="s">
        <v>15674</v>
      </c>
      <c r="C1101" s="114">
        <v>202412</v>
      </c>
      <c r="D1101" s="114">
        <v>-0.22</v>
      </c>
      <c r="E1101" s="114">
        <v>202409</v>
      </c>
      <c r="F1101" s="114">
        <v>0.36</v>
      </c>
      <c r="G1101" s="114">
        <v>202406</v>
      </c>
      <c r="H1101" s="114">
        <v>0.18</v>
      </c>
      <c r="I1101" s="114">
        <v>202403</v>
      </c>
      <c r="J1101" s="114">
        <v>0.24</v>
      </c>
      <c r="K1101" t="s">
        <v>15675</v>
      </c>
      <c r="L1101">
        <v>531176</v>
      </c>
      <c r="M1101"/>
      <c r="N1101" t="s">
        <v>15676</v>
      </c>
      <c r="O1101" t="s">
        <v>4139</v>
      </c>
      <c r="P1101"/>
      <c r="Q1101">
        <f t="shared" si="17"/>
        <v>0.55999999999999994</v>
      </c>
    </row>
    <row r="1102" spans="1:17" ht="15">
      <c r="A1102" s="114">
        <v>5319</v>
      </c>
      <c r="B1102" t="s">
        <v>15677</v>
      </c>
      <c r="C1102" s="114">
        <v>202412</v>
      </c>
      <c r="D1102" s="114">
        <v>-0.05</v>
      </c>
      <c r="E1102" s="114">
        <v>202409</v>
      </c>
      <c r="F1102" s="114">
        <v>7.0000000000000007E-2</v>
      </c>
      <c r="G1102" s="114">
        <v>202406</v>
      </c>
      <c r="H1102" s="114">
        <v>0.04</v>
      </c>
      <c r="I1102" s="114">
        <v>202403</v>
      </c>
      <c r="J1102" s="114">
        <v>-2.2000000000000002</v>
      </c>
      <c r="K1102" t="s">
        <v>15678</v>
      </c>
      <c r="L1102">
        <v>530985</v>
      </c>
      <c r="M1102"/>
      <c r="N1102" t="s">
        <v>15679</v>
      </c>
      <c r="O1102" t="s">
        <v>4828</v>
      </c>
      <c r="P1102"/>
      <c r="Q1102">
        <f t="shared" si="17"/>
        <v>-2.14</v>
      </c>
    </row>
    <row r="1103" spans="1:17" ht="15">
      <c r="A1103" s="114">
        <v>5324</v>
      </c>
      <c r="B1103" t="s">
        <v>15680</v>
      </c>
      <c r="C1103" s="114">
        <v>202109</v>
      </c>
      <c r="D1103" s="114">
        <v>-0.28000000000000003</v>
      </c>
      <c r="E1103" s="114">
        <v>202106</v>
      </c>
      <c r="F1103" s="114">
        <v>-0.24</v>
      </c>
      <c r="G1103" s="114">
        <v>202103</v>
      </c>
      <c r="H1103" s="114">
        <v>-18.350000000000001</v>
      </c>
      <c r="I1103" s="114">
        <v>202012</v>
      </c>
      <c r="J1103" s="114">
        <v>-38.479999999999997</v>
      </c>
      <c r="K1103" t="s">
        <v>15681</v>
      </c>
      <c r="L1103">
        <v>531882</v>
      </c>
      <c r="M1103" t="s">
        <v>15682</v>
      </c>
      <c r="N1103" t="s">
        <v>15683</v>
      </c>
      <c r="O1103" t="s">
        <v>15684</v>
      </c>
      <c r="P1103"/>
      <c r="Q1103">
        <f t="shared" si="17"/>
        <v>-57.349999999999994</v>
      </c>
    </row>
    <row r="1104" spans="1:17" ht="15">
      <c r="A1104" s="114">
        <v>5326</v>
      </c>
      <c r="B1104" t="s">
        <v>21398</v>
      </c>
      <c r="C1104" s="114">
        <v>202412</v>
      </c>
      <c r="D1104" s="114">
        <v>7.66</v>
      </c>
      <c r="E1104" s="114">
        <v>202409</v>
      </c>
      <c r="F1104" s="114">
        <v>5.91</v>
      </c>
      <c r="G1104" s="114">
        <v>202406</v>
      </c>
      <c r="H1104" s="114">
        <v>9.36</v>
      </c>
      <c r="I1104" s="114">
        <v>202403</v>
      </c>
      <c r="J1104" s="114">
        <v>16.399999999999999</v>
      </c>
      <c r="K1104" t="s">
        <v>21399</v>
      </c>
      <c r="L1104">
        <v>531041</v>
      </c>
      <c r="M1104"/>
      <c r="N1104" t="s">
        <v>21400</v>
      </c>
      <c r="O1104" t="s">
        <v>3808</v>
      </c>
      <c r="P1104"/>
      <c r="Q1104">
        <f t="shared" si="17"/>
        <v>39.33</v>
      </c>
    </row>
    <row r="1105" spans="1:17" ht="15">
      <c r="A1105" s="114">
        <v>5328</v>
      </c>
      <c r="B1105" t="s">
        <v>21401</v>
      </c>
      <c r="C1105" s="114">
        <v>202412</v>
      </c>
      <c r="D1105" s="114">
        <v>6.21</v>
      </c>
      <c r="E1105" s="114">
        <v>202409</v>
      </c>
      <c r="F1105" s="114">
        <v>-0.87</v>
      </c>
      <c r="G1105" s="114">
        <v>202406</v>
      </c>
      <c r="H1105" s="114">
        <v>0.05</v>
      </c>
      <c r="I1105" s="114">
        <v>202403</v>
      </c>
      <c r="J1105" s="114">
        <v>0</v>
      </c>
      <c r="K1105" t="s">
        <v>21402</v>
      </c>
      <c r="L1105">
        <v>531035</v>
      </c>
      <c r="M1105"/>
      <c r="N1105" t="s">
        <v>21403</v>
      </c>
      <c r="O1105" t="s">
        <v>20404</v>
      </c>
      <c r="P1105"/>
      <c r="Q1105">
        <f t="shared" si="17"/>
        <v>5.39</v>
      </c>
    </row>
    <row r="1106" spans="1:17" ht="15">
      <c r="A1106" s="114">
        <v>5342</v>
      </c>
      <c r="B1106" t="s">
        <v>15685</v>
      </c>
      <c r="C1106" s="114">
        <v>202412</v>
      </c>
      <c r="D1106" s="114">
        <v>7.51</v>
      </c>
      <c r="E1106" s="114">
        <v>202409</v>
      </c>
      <c r="F1106" s="114">
        <v>10.73</v>
      </c>
      <c r="G1106" s="114">
        <v>202406</v>
      </c>
      <c r="H1106" s="114">
        <v>11.54</v>
      </c>
      <c r="I1106" s="114">
        <v>202403</v>
      </c>
      <c r="J1106" s="114">
        <v>11.66</v>
      </c>
      <c r="K1106" t="s">
        <v>15686</v>
      </c>
      <c r="L1106">
        <v>531847</v>
      </c>
      <c r="M1106"/>
      <c r="N1106" t="s">
        <v>15687</v>
      </c>
      <c r="O1106" t="s">
        <v>3524</v>
      </c>
      <c r="P1106"/>
      <c r="Q1106">
        <f t="shared" si="17"/>
        <v>41.44</v>
      </c>
    </row>
    <row r="1107" spans="1:17" ht="15">
      <c r="A1107" s="114">
        <v>5349</v>
      </c>
      <c r="B1107" t="s">
        <v>15688</v>
      </c>
      <c r="C1107" s="114">
        <v>202412</v>
      </c>
      <c r="D1107" s="114">
        <v>0.35</v>
      </c>
      <c r="E1107" s="114">
        <v>202409</v>
      </c>
      <c r="F1107" s="114">
        <v>0.05</v>
      </c>
      <c r="G1107" s="114">
        <v>202406</v>
      </c>
      <c r="H1107" s="114">
        <v>0.46</v>
      </c>
      <c r="I1107" s="114">
        <v>202403</v>
      </c>
      <c r="J1107" s="114">
        <v>0.47</v>
      </c>
      <c r="K1107" t="s">
        <v>15689</v>
      </c>
      <c r="L1107">
        <v>531080</v>
      </c>
      <c r="M1107"/>
      <c r="N1107" t="s">
        <v>15690</v>
      </c>
      <c r="O1107" t="s">
        <v>4060</v>
      </c>
      <c r="P1107"/>
      <c r="Q1107">
        <f t="shared" si="17"/>
        <v>1.33</v>
      </c>
    </row>
    <row r="1108" spans="1:17" ht="15">
      <c r="A1108" s="114">
        <v>5363</v>
      </c>
      <c r="B1108" t="s">
        <v>15691</v>
      </c>
      <c r="C1108" s="114">
        <v>202412</v>
      </c>
      <c r="D1108" s="114">
        <v>0.61</v>
      </c>
      <c r="E1108" s="114">
        <v>202409</v>
      </c>
      <c r="F1108" s="114">
        <v>0.7</v>
      </c>
      <c r="G1108" s="114">
        <v>202406</v>
      </c>
      <c r="H1108" s="114">
        <v>0.72</v>
      </c>
      <c r="I1108" s="114">
        <v>202403</v>
      </c>
      <c r="J1108" s="114">
        <v>0.74</v>
      </c>
      <c r="K1108" t="s">
        <v>15692</v>
      </c>
      <c r="L1108">
        <v>531889</v>
      </c>
      <c r="M1108"/>
      <c r="N1108" t="s">
        <v>20989</v>
      </c>
      <c r="O1108" t="s">
        <v>12241</v>
      </c>
      <c r="P1108"/>
      <c r="Q1108">
        <f t="shared" si="17"/>
        <v>2.7700000000000005</v>
      </c>
    </row>
    <row r="1109" spans="1:17" ht="15">
      <c r="A1109" s="114">
        <v>5367</v>
      </c>
      <c r="B1109" t="s">
        <v>15693</v>
      </c>
      <c r="C1109" s="114">
        <v>202412</v>
      </c>
      <c r="D1109" s="114">
        <v>5.36</v>
      </c>
      <c r="E1109" s="114">
        <v>202409</v>
      </c>
      <c r="F1109" s="114">
        <v>1.18</v>
      </c>
      <c r="G1109" s="114">
        <v>202406</v>
      </c>
      <c r="H1109" s="114">
        <v>0.23</v>
      </c>
      <c r="I1109" s="114">
        <v>202403</v>
      </c>
      <c r="J1109" s="114">
        <v>2.04</v>
      </c>
      <c r="K1109" t="s">
        <v>9892</v>
      </c>
      <c r="L1109">
        <v>531885</v>
      </c>
      <c r="M1109"/>
      <c r="N1109" t="s">
        <v>15694</v>
      </c>
      <c r="O1109" t="s">
        <v>4821</v>
      </c>
      <c r="P1109"/>
      <c r="Q1109">
        <f t="shared" si="17"/>
        <v>8.81</v>
      </c>
    </row>
    <row r="1110" spans="1:17" ht="15">
      <c r="A1110" s="114">
        <v>5369</v>
      </c>
      <c r="B1110" t="s">
        <v>15695</v>
      </c>
      <c r="C1110" s="114">
        <v>202412</v>
      </c>
      <c r="D1110" s="114">
        <v>0.47</v>
      </c>
      <c r="E1110" s="114">
        <v>202409</v>
      </c>
      <c r="F1110" s="114">
        <v>0.39</v>
      </c>
      <c r="G1110" s="114">
        <v>202406</v>
      </c>
      <c r="H1110" s="114">
        <v>1.28</v>
      </c>
      <c r="I1110" s="114">
        <v>202403</v>
      </c>
      <c r="J1110" s="114">
        <v>0.3</v>
      </c>
      <c r="K1110" t="s">
        <v>15696</v>
      </c>
      <c r="L1110">
        <v>531092</v>
      </c>
      <c r="M1110" t="s">
        <v>2140</v>
      </c>
      <c r="N1110" t="s">
        <v>15697</v>
      </c>
      <c r="O1110" t="s">
        <v>2141</v>
      </c>
      <c r="P1110"/>
      <c r="Q1110">
        <f t="shared" si="17"/>
        <v>2.44</v>
      </c>
    </row>
    <row r="1111" spans="1:17" ht="15">
      <c r="A1111" s="114">
        <v>5380</v>
      </c>
      <c r="B1111" t="s">
        <v>15698</v>
      </c>
      <c r="C1111" s="114">
        <v>202412</v>
      </c>
      <c r="D1111" s="114">
        <v>9.51</v>
      </c>
      <c r="E1111" s="114">
        <v>202409</v>
      </c>
      <c r="F1111" s="114">
        <v>11.85</v>
      </c>
      <c r="G1111" s="114">
        <v>202406</v>
      </c>
      <c r="H1111" s="114">
        <v>3.39</v>
      </c>
      <c r="I1111" s="114">
        <v>202403</v>
      </c>
      <c r="J1111" s="114">
        <v>10.29</v>
      </c>
      <c r="K1111" t="s">
        <v>15699</v>
      </c>
      <c r="L1111">
        <v>539006</v>
      </c>
      <c r="M1111" t="s">
        <v>2340</v>
      </c>
      <c r="N1111" t="s">
        <v>15700</v>
      </c>
      <c r="O1111" t="s">
        <v>2341</v>
      </c>
      <c r="P1111"/>
      <c r="Q1111">
        <f t="shared" si="17"/>
        <v>35.04</v>
      </c>
    </row>
    <row r="1112" spans="1:17" ht="15">
      <c r="A1112" s="114">
        <v>5395</v>
      </c>
      <c r="B1112" t="s">
        <v>15701</v>
      </c>
      <c r="C1112" s="114">
        <v>202412</v>
      </c>
      <c r="D1112" s="114">
        <v>-0.02</v>
      </c>
      <c r="E1112" s="114">
        <v>202409</v>
      </c>
      <c r="F1112" s="114">
        <v>-0.06</v>
      </c>
      <c r="G1112" s="114">
        <v>202406</v>
      </c>
      <c r="H1112" s="114">
        <v>-1.87</v>
      </c>
      <c r="I1112" s="114">
        <v>202403</v>
      </c>
      <c r="J1112" s="114">
        <v>0.54</v>
      </c>
      <c r="K1112" t="s">
        <v>15702</v>
      </c>
      <c r="L1112">
        <v>539598</v>
      </c>
      <c r="M1112"/>
      <c r="N1112" t="s">
        <v>15703</v>
      </c>
      <c r="O1112" t="s">
        <v>12541</v>
      </c>
      <c r="P1112"/>
      <c r="Q1112">
        <f t="shared" si="17"/>
        <v>-1.4100000000000001</v>
      </c>
    </row>
    <row r="1113" spans="1:17" ht="15">
      <c r="A1113" s="114">
        <v>5400</v>
      </c>
      <c r="B1113" t="s">
        <v>2947</v>
      </c>
      <c r="C1113" s="114">
        <v>202503</v>
      </c>
      <c r="D1113" s="114">
        <v>33.79</v>
      </c>
      <c r="E1113" s="114">
        <v>202412</v>
      </c>
      <c r="F1113" s="114">
        <v>34.21</v>
      </c>
      <c r="G1113" s="114">
        <v>202409</v>
      </c>
      <c r="H1113" s="114">
        <v>32.92</v>
      </c>
      <c r="I1113" s="114">
        <v>202406</v>
      </c>
      <c r="J1113" s="114">
        <v>33.28</v>
      </c>
      <c r="K1113" t="s">
        <v>15704</v>
      </c>
      <c r="L1113">
        <v>532540</v>
      </c>
      <c r="M1113" t="s">
        <v>2947</v>
      </c>
      <c r="N1113" t="s">
        <v>15705</v>
      </c>
      <c r="O1113" t="s">
        <v>2948</v>
      </c>
      <c r="P1113"/>
      <c r="Q1113">
        <f t="shared" si="17"/>
        <v>134.19999999999999</v>
      </c>
    </row>
    <row r="1114" spans="1:17" ht="15">
      <c r="A1114" s="114">
        <v>5411</v>
      </c>
      <c r="B1114" t="s">
        <v>15706</v>
      </c>
      <c r="C1114" s="114">
        <v>202109</v>
      </c>
      <c r="D1114" s="114">
        <v>3.71</v>
      </c>
      <c r="E1114" s="114">
        <v>202106</v>
      </c>
      <c r="F1114" s="114">
        <v>-0.47</v>
      </c>
      <c r="G1114" s="114">
        <v>202103</v>
      </c>
      <c r="H1114" s="114">
        <v>0.7</v>
      </c>
      <c r="I1114" s="114">
        <v>202012</v>
      </c>
      <c r="J1114" s="114">
        <v>2.35</v>
      </c>
      <c r="K1114" t="s">
        <v>15707</v>
      </c>
      <c r="L1114">
        <v>521178</v>
      </c>
      <c r="M1114"/>
      <c r="N1114" t="s">
        <v>15708</v>
      </c>
      <c r="O1114" t="s">
        <v>4496</v>
      </c>
      <c r="P1114"/>
      <c r="Q1114">
        <f t="shared" si="17"/>
        <v>6.2900000000000009</v>
      </c>
    </row>
    <row r="1115" spans="1:17" ht="15">
      <c r="A1115" s="114">
        <v>5414</v>
      </c>
      <c r="B1115" t="s">
        <v>15709</v>
      </c>
      <c r="C1115" s="114">
        <v>202412</v>
      </c>
      <c r="D1115" s="114">
        <v>23.35</v>
      </c>
      <c r="E1115" s="114">
        <v>202409</v>
      </c>
      <c r="F1115" s="114">
        <v>19.440000000000001</v>
      </c>
      <c r="G1115" s="114">
        <v>202406</v>
      </c>
      <c r="H1115" s="114">
        <v>6.02</v>
      </c>
      <c r="I1115" s="114">
        <v>202403</v>
      </c>
      <c r="J1115" s="114">
        <v>21.42</v>
      </c>
      <c r="K1115" t="s">
        <v>15710</v>
      </c>
      <c r="L1115">
        <v>531069</v>
      </c>
      <c r="M1115"/>
      <c r="N1115" t="s">
        <v>15711</v>
      </c>
      <c r="O1115" t="s">
        <v>3760</v>
      </c>
      <c r="P1115"/>
      <c r="Q1115">
        <f t="shared" si="17"/>
        <v>70.23</v>
      </c>
    </row>
    <row r="1116" spans="1:17" ht="15">
      <c r="A1116" s="114">
        <v>5418</v>
      </c>
      <c r="B1116" t="s">
        <v>15712</v>
      </c>
      <c r="C1116" s="114">
        <v>202503</v>
      </c>
      <c r="D1116" s="114">
        <v>19.11</v>
      </c>
      <c r="E1116" s="114">
        <v>202412</v>
      </c>
      <c r="F1116" s="114">
        <v>18.260000000000002</v>
      </c>
      <c r="G1116" s="114">
        <v>202409</v>
      </c>
      <c r="H1116" s="114">
        <v>18.39</v>
      </c>
      <c r="I1116" s="114">
        <v>202406</v>
      </c>
      <c r="J1116" s="114">
        <v>16.64</v>
      </c>
      <c r="K1116" t="s">
        <v>15713</v>
      </c>
      <c r="L1116">
        <v>532174</v>
      </c>
      <c r="M1116" t="s">
        <v>1267</v>
      </c>
      <c r="N1116" t="s">
        <v>15714</v>
      </c>
      <c r="O1116" t="s">
        <v>1268</v>
      </c>
      <c r="P1116"/>
      <c r="Q1116">
        <f t="shared" si="17"/>
        <v>72.400000000000006</v>
      </c>
    </row>
    <row r="1117" spans="1:17" ht="15">
      <c r="A1117" s="114">
        <v>5433</v>
      </c>
      <c r="B1117" t="s">
        <v>15715</v>
      </c>
      <c r="C1117" s="114">
        <v>202503</v>
      </c>
      <c r="D1117" s="114">
        <v>1.94</v>
      </c>
      <c r="E1117" s="114">
        <v>202412</v>
      </c>
      <c r="F1117" s="114">
        <v>1.81</v>
      </c>
      <c r="G1117" s="114">
        <v>202409</v>
      </c>
      <c r="H1117" s="114">
        <v>1.73</v>
      </c>
      <c r="I1117" s="114">
        <v>202406</v>
      </c>
      <c r="J1117" s="114">
        <v>1.61</v>
      </c>
      <c r="K1117" t="s">
        <v>9647</v>
      </c>
      <c r="L1117">
        <v>500116</v>
      </c>
      <c r="M1117" t="s">
        <v>1276</v>
      </c>
      <c r="N1117" t="s">
        <v>15716</v>
      </c>
      <c r="O1117" t="s">
        <v>1277</v>
      </c>
      <c r="P1117"/>
      <c r="Q1117">
        <f t="shared" si="17"/>
        <v>7.0900000000000007</v>
      </c>
    </row>
    <row r="1118" spans="1:17" ht="15">
      <c r="A1118" s="114">
        <v>5452</v>
      </c>
      <c r="B1118" t="s">
        <v>15717</v>
      </c>
      <c r="C1118" s="114">
        <v>202412</v>
      </c>
      <c r="D1118" s="114">
        <v>8.23</v>
      </c>
      <c r="E1118" s="114">
        <v>202409</v>
      </c>
      <c r="F1118" s="114">
        <v>12.4</v>
      </c>
      <c r="G1118" s="114">
        <v>202406</v>
      </c>
      <c r="H1118" s="114">
        <v>7.73</v>
      </c>
      <c r="I1118" s="114">
        <v>202403</v>
      </c>
      <c r="J1118" s="114">
        <v>8.77</v>
      </c>
      <c r="K1118" t="s">
        <v>15718</v>
      </c>
      <c r="L1118">
        <v>533106</v>
      </c>
      <c r="M1118" t="s">
        <v>2132</v>
      </c>
      <c r="N1118" t="s">
        <v>15719</v>
      </c>
      <c r="O1118" t="s">
        <v>2133</v>
      </c>
      <c r="P1118"/>
      <c r="Q1118">
        <f t="shared" si="17"/>
        <v>37.130000000000003</v>
      </c>
    </row>
    <row r="1119" spans="1:17" ht="15">
      <c r="A1119" s="114">
        <v>5453</v>
      </c>
      <c r="B1119" t="s">
        <v>15720</v>
      </c>
      <c r="C1119" s="114">
        <v>202403</v>
      </c>
      <c r="D1119" s="114">
        <v>0.65</v>
      </c>
      <c r="E1119" s="114">
        <v>202312</v>
      </c>
      <c r="F1119" s="114">
        <v>-0.02</v>
      </c>
      <c r="G1119" s="114">
        <v>202309</v>
      </c>
      <c r="H1119" s="114">
        <v>-0.04</v>
      </c>
      <c r="I1119" s="114">
        <v>202306</v>
      </c>
      <c r="J1119" s="114">
        <v>0.17</v>
      </c>
      <c r="K1119" t="s">
        <v>15721</v>
      </c>
      <c r="L1119">
        <v>530439</v>
      </c>
      <c r="M1119"/>
      <c r="N1119" t="s">
        <v>15722</v>
      </c>
      <c r="O1119" t="s">
        <v>4689</v>
      </c>
      <c r="P1119"/>
      <c r="Q1119">
        <f t="shared" si="17"/>
        <v>0.76</v>
      </c>
    </row>
    <row r="1120" spans="1:17" ht="15">
      <c r="A1120" s="114">
        <v>5455</v>
      </c>
      <c r="B1120" t="s">
        <v>15723</v>
      </c>
      <c r="C1120" s="114">
        <v>202412</v>
      </c>
      <c r="D1120" s="114">
        <v>4.1500000000000004</v>
      </c>
      <c r="E1120" s="114">
        <v>202409</v>
      </c>
      <c r="F1120" s="114">
        <v>4.08</v>
      </c>
      <c r="G1120" s="114">
        <v>202406</v>
      </c>
      <c r="H1120" s="114">
        <v>4</v>
      </c>
      <c r="I1120" s="114">
        <v>202403</v>
      </c>
      <c r="J1120" s="114">
        <v>4.4800000000000004</v>
      </c>
      <c r="K1120" t="s">
        <v>15724</v>
      </c>
      <c r="L1120">
        <v>532898</v>
      </c>
      <c r="M1120" t="s">
        <v>2291</v>
      </c>
      <c r="N1120" t="s">
        <v>15725</v>
      </c>
      <c r="O1120" t="s">
        <v>2292</v>
      </c>
      <c r="P1120"/>
      <c r="Q1120">
        <f t="shared" si="17"/>
        <v>16.71</v>
      </c>
    </row>
    <row r="1121" spans="1:17" ht="15">
      <c r="A1121" s="114">
        <v>5456</v>
      </c>
      <c r="B1121" t="s">
        <v>4972</v>
      </c>
      <c r="C1121" s="114">
        <v>202503</v>
      </c>
      <c r="D1121" s="114">
        <v>10.48</v>
      </c>
      <c r="E1121" s="114">
        <v>202412</v>
      </c>
      <c r="F1121" s="114">
        <v>10.08</v>
      </c>
      <c r="G1121" s="114">
        <v>202409</v>
      </c>
      <c r="H1121" s="114">
        <v>10.36</v>
      </c>
      <c r="I1121" s="114">
        <v>202406</v>
      </c>
      <c r="J1121" s="114">
        <v>9.14</v>
      </c>
      <c r="K1121" t="s">
        <v>4972</v>
      </c>
      <c r="L1121">
        <v>532134</v>
      </c>
      <c r="M1121" t="s">
        <v>368</v>
      </c>
      <c r="N1121" t="s">
        <v>15726</v>
      </c>
      <c r="O1121" t="s">
        <v>369</v>
      </c>
      <c r="P1121"/>
      <c r="Q1121">
        <f t="shared" si="17"/>
        <v>40.06</v>
      </c>
    </row>
    <row r="1122" spans="1:17" ht="15">
      <c r="A1122" s="114">
        <v>5462</v>
      </c>
      <c r="B1122" t="s">
        <v>15727</v>
      </c>
      <c r="C1122" s="114">
        <v>201106</v>
      </c>
      <c r="D1122" s="114">
        <v>0</v>
      </c>
      <c r="E1122" s="114">
        <v>201103</v>
      </c>
      <c r="F1122" s="114">
        <v>0</v>
      </c>
      <c r="G1122" s="114">
        <v>201012</v>
      </c>
      <c r="H1122" s="114">
        <v>0</v>
      </c>
      <c r="I1122" s="114">
        <v>201009</v>
      </c>
      <c r="J1122" s="114">
        <v>0</v>
      </c>
      <c r="K1122" t="s">
        <v>15728</v>
      </c>
      <c r="L1122">
        <v>531131</v>
      </c>
      <c r="M1122"/>
      <c r="N1122" t="s">
        <v>15729</v>
      </c>
      <c r="O1122" t="s">
        <v>15730</v>
      </c>
      <c r="P1122"/>
      <c r="Q1122">
        <f t="shared" si="17"/>
        <v>0</v>
      </c>
    </row>
    <row r="1123" spans="1:17" ht="15">
      <c r="A1123" s="114">
        <v>5471</v>
      </c>
      <c r="B1123" t="s">
        <v>8443</v>
      </c>
      <c r="C1123" s="114">
        <v>202503</v>
      </c>
      <c r="D1123" s="114">
        <v>5.59</v>
      </c>
      <c r="E1123" s="114">
        <v>202412</v>
      </c>
      <c r="F1123" s="114">
        <v>4.6500000000000004</v>
      </c>
      <c r="G1123" s="114">
        <v>202409</v>
      </c>
      <c r="H1123" s="114">
        <v>4.62</v>
      </c>
      <c r="I1123" s="114">
        <v>202406</v>
      </c>
      <c r="J1123" s="114">
        <v>4.4800000000000004</v>
      </c>
      <c r="K1123" t="s">
        <v>8443</v>
      </c>
      <c r="L1123">
        <v>532483</v>
      </c>
      <c r="M1123" t="s">
        <v>507</v>
      </c>
      <c r="N1123" t="s">
        <v>15731</v>
      </c>
      <c r="O1123" t="s">
        <v>9388</v>
      </c>
      <c r="P1123"/>
      <c r="Q1123">
        <f t="shared" si="17"/>
        <v>19.34</v>
      </c>
    </row>
    <row r="1124" spans="1:17" ht="15">
      <c r="A1124" s="114">
        <v>5475</v>
      </c>
      <c r="B1124" t="s">
        <v>9655</v>
      </c>
      <c r="C1124" s="114">
        <v>202503</v>
      </c>
      <c r="D1124" s="114">
        <v>0.56000000000000005</v>
      </c>
      <c r="E1124" s="114">
        <v>202412</v>
      </c>
      <c r="F1124" s="114">
        <v>0.54</v>
      </c>
      <c r="G1124" s="114">
        <v>202409</v>
      </c>
      <c r="H1124" s="114">
        <v>0.51</v>
      </c>
      <c r="I1124" s="114">
        <v>202406</v>
      </c>
      <c r="J1124" s="114">
        <v>0.45</v>
      </c>
      <c r="K1124" t="s">
        <v>9655</v>
      </c>
      <c r="L1124">
        <v>532505</v>
      </c>
      <c r="M1124" t="s">
        <v>3075</v>
      </c>
      <c r="N1124" t="s">
        <v>15732</v>
      </c>
      <c r="O1124" t="s">
        <v>3076</v>
      </c>
      <c r="P1124"/>
      <c r="Q1124">
        <f t="shared" si="17"/>
        <v>2.06</v>
      </c>
    </row>
    <row r="1125" spans="1:17" ht="15">
      <c r="A1125" s="114">
        <v>5483</v>
      </c>
      <c r="B1125" t="s">
        <v>15733</v>
      </c>
      <c r="C1125" s="114">
        <v>202412</v>
      </c>
      <c r="D1125" s="114">
        <v>9.56</v>
      </c>
      <c r="E1125" s="114">
        <v>202409</v>
      </c>
      <c r="F1125" s="114">
        <v>10.58</v>
      </c>
      <c r="G1125" s="114">
        <v>202406</v>
      </c>
      <c r="H1125" s="114">
        <v>7.98</v>
      </c>
      <c r="I1125" s="114">
        <v>202403</v>
      </c>
      <c r="J1125" s="114">
        <v>14.71</v>
      </c>
      <c r="K1125" t="s">
        <v>9657</v>
      </c>
      <c r="L1125">
        <v>540755</v>
      </c>
      <c r="M1125" t="s">
        <v>996</v>
      </c>
      <c r="N1125" t="s">
        <v>15734</v>
      </c>
      <c r="O1125" t="s">
        <v>997</v>
      </c>
      <c r="P1125"/>
      <c r="Q1125">
        <f t="shared" si="17"/>
        <v>42.83</v>
      </c>
    </row>
    <row r="1126" spans="1:17" ht="15">
      <c r="A1126" s="114">
        <v>5492</v>
      </c>
      <c r="B1126" t="s">
        <v>15735</v>
      </c>
      <c r="C1126" s="114">
        <v>202003</v>
      </c>
      <c r="D1126" s="114">
        <v>-10.54</v>
      </c>
      <c r="E1126" s="114">
        <v>201912</v>
      </c>
      <c r="F1126" s="114">
        <v>-91.42</v>
      </c>
      <c r="G1126" s="114">
        <v>201909</v>
      </c>
      <c r="H1126" s="114">
        <v>-108.22</v>
      </c>
      <c r="I1126" s="114">
        <v>201906</v>
      </c>
      <c r="J1126" s="114">
        <v>-376.36</v>
      </c>
      <c r="K1126" t="s">
        <v>15736</v>
      </c>
      <c r="L1126">
        <v>533144</v>
      </c>
      <c r="M1126" t="s">
        <v>15737</v>
      </c>
      <c r="N1126" t="s">
        <v>15738</v>
      </c>
      <c r="O1126" t="s">
        <v>15739</v>
      </c>
      <c r="P1126"/>
      <c r="Q1126">
        <f t="shared" si="17"/>
        <v>-586.54</v>
      </c>
    </row>
    <row r="1127" spans="1:17" ht="15">
      <c r="A1127" s="114">
        <v>5493</v>
      </c>
      <c r="B1127" t="s">
        <v>15740</v>
      </c>
      <c r="C1127" s="114">
        <v>202503</v>
      </c>
      <c r="D1127" s="114">
        <v>6.56</v>
      </c>
      <c r="E1127" s="114">
        <v>202412</v>
      </c>
      <c r="F1127" s="114">
        <v>6.06</v>
      </c>
      <c r="G1127" s="114">
        <v>202409</v>
      </c>
      <c r="H1127" s="114">
        <v>6.22</v>
      </c>
      <c r="I1127" s="114">
        <v>202406</v>
      </c>
      <c r="J1127" s="114">
        <v>4.7699999999999996</v>
      </c>
      <c r="K1127" t="s">
        <v>8573</v>
      </c>
      <c r="L1127">
        <v>532477</v>
      </c>
      <c r="M1127" t="s">
        <v>3102</v>
      </c>
      <c r="N1127" t="s">
        <v>15741</v>
      </c>
      <c r="O1127" t="s">
        <v>3103</v>
      </c>
      <c r="P1127"/>
      <c r="Q1127">
        <f t="shared" si="17"/>
        <v>23.61</v>
      </c>
    </row>
    <row r="1128" spans="1:17" ht="15">
      <c r="A1128" s="114">
        <v>5496</v>
      </c>
      <c r="B1128" t="s">
        <v>15742</v>
      </c>
      <c r="C1128" s="114">
        <v>202503</v>
      </c>
      <c r="D1128" s="114">
        <v>124.4</v>
      </c>
      <c r="E1128" s="114">
        <v>202412</v>
      </c>
      <c r="F1128" s="114">
        <v>118.54</v>
      </c>
      <c r="G1128" s="114">
        <v>202409</v>
      </c>
      <c r="H1128" s="114">
        <v>98.68</v>
      </c>
      <c r="I1128" s="114">
        <v>202406</v>
      </c>
      <c r="J1128" s="114">
        <v>119.58</v>
      </c>
      <c r="K1128" t="s">
        <v>15743</v>
      </c>
      <c r="L1128">
        <v>532500</v>
      </c>
      <c r="M1128" t="s">
        <v>1834</v>
      </c>
      <c r="N1128" t="s">
        <v>15744</v>
      </c>
      <c r="O1128" t="s">
        <v>1835</v>
      </c>
      <c r="P1128"/>
      <c r="Q1128">
        <f t="shared" si="17"/>
        <v>461.2</v>
      </c>
    </row>
    <row r="1129" spans="1:17" ht="15">
      <c r="A1129" s="114">
        <v>5497</v>
      </c>
      <c r="B1129" t="s">
        <v>15745</v>
      </c>
      <c r="C1129" s="114">
        <v>202412</v>
      </c>
      <c r="D1129" s="114">
        <v>0.92</v>
      </c>
      <c r="E1129" s="114">
        <v>202409</v>
      </c>
      <c r="F1129" s="114">
        <v>2.19</v>
      </c>
      <c r="G1129" s="114">
        <v>202406</v>
      </c>
      <c r="H1129" s="114">
        <v>2.38</v>
      </c>
      <c r="I1129" s="114">
        <v>202403</v>
      </c>
      <c r="J1129" s="114">
        <v>2.62</v>
      </c>
      <c r="K1129" t="s">
        <v>15746</v>
      </c>
      <c r="L1129">
        <v>541956</v>
      </c>
      <c r="M1129" t="s">
        <v>1410</v>
      </c>
      <c r="N1129" t="s">
        <v>15747</v>
      </c>
      <c r="O1129" t="s">
        <v>1411</v>
      </c>
      <c r="P1129"/>
      <c r="Q1129">
        <f t="shared" si="17"/>
        <v>8.11</v>
      </c>
    </row>
    <row r="1130" spans="1:17" ht="15">
      <c r="A1130" s="114">
        <v>5498</v>
      </c>
      <c r="B1130" t="s">
        <v>15748</v>
      </c>
      <c r="C1130" s="114">
        <v>202503</v>
      </c>
      <c r="D1130" s="114">
        <v>33.270000000000003</v>
      </c>
      <c r="E1130" s="114">
        <v>202412</v>
      </c>
      <c r="F1130" s="114">
        <v>27.22</v>
      </c>
      <c r="G1130" s="114">
        <v>202409</v>
      </c>
      <c r="H1130" s="114">
        <v>28.32</v>
      </c>
      <c r="I1130" s="114">
        <v>202406</v>
      </c>
      <c r="J1130" s="114">
        <v>26.21</v>
      </c>
      <c r="K1130" t="s">
        <v>15749</v>
      </c>
      <c r="L1130">
        <v>544344</v>
      </c>
      <c r="M1130" t="s">
        <v>2675</v>
      </c>
      <c r="N1130" t="s">
        <v>15750</v>
      </c>
      <c r="O1130" t="s">
        <v>2676</v>
      </c>
      <c r="P1130"/>
      <c r="Q1130">
        <f t="shared" si="17"/>
        <v>115.02000000000001</v>
      </c>
    </row>
    <row r="1131" spans="1:17" ht="15">
      <c r="A1131" s="114">
        <v>5517</v>
      </c>
      <c r="B1131" t="s">
        <v>15751</v>
      </c>
      <c r="C1131" s="114">
        <v>202412</v>
      </c>
      <c r="D1131" s="114">
        <v>0.61</v>
      </c>
      <c r="E1131" s="114">
        <v>202409</v>
      </c>
      <c r="F1131" s="114">
        <v>1.19</v>
      </c>
      <c r="G1131" s="114">
        <v>202406</v>
      </c>
      <c r="H1131" s="114">
        <v>1.63</v>
      </c>
      <c r="I1131" s="114">
        <v>202403</v>
      </c>
      <c r="J1131" s="114">
        <v>1.6</v>
      </c>
      <c r="K1131" t="s">
        <v>15752</v>
      </c>
      <c r="L1131">
        <v>531888</v>
      </c>
      <c r="M1131"/>
      <c r="N1131" t="s">
        <v>15753</v>
      </c>
      <c r="O1131" t="s">
        <v>3936</v>
      </c>
      <c r="P1131"/>
      <c r="Q1131">
        <f t="shared" si="17"/>
        <v>5.0299999999999994</v>
      </c>
    </row>
    <row r="1132" spans="1:17" ht="15">
      <c r="A1132" s="114">
        <v>5531</v>
      </c>
      <c r="B1132" t="s">
        <v>15754</v>
      </c>
      <c r="C1132" s="114">
        <v>202412</v>
      </c>
      <c r="D1132" s="114">
        <v>18.010000000000002</v>
      </c>
      <c r="E1132" s="114">
        <v>202409</v>
      </c>
      <c r="F1132" s="114">
        <v>17.09</v>
      </c>
      <c r="G1132" s="114">
        <v>202406</v>
      </c>
      <c r="H1132" s="114">
        <v>27.89</v>
      </c>
      <c r="I1132" s="114">
        <v>202403</v>
      </c>
      <c r="J1132" s="114">
        <v>30.19</v>
      </c>
      <c r="K1132" t="s">
        <v>15755</v>
      </c>
      <c r="L1132">
        <v>532187</v>
      </c>
      <c r="M1132" t="s">
        <v>1364</v>
      </c>
      <c r="N1132" t="s">
        <v>15756</v>
      </c>
      <c r="O1132" t="s">
        <v>1365</v>
      </c>
      <c r="P1132"/>
      <c r="Q1132">
        <f t="shared" si="17"/>
        <v>93.18</v>
      </c>
    </row>
    <row r="1133" spans="1:17" ht="15">
      <c r="A1133" s="114">
        <v>5539</v>
      </c>
      <c r="B1133" t="s">
        <v>15757</v>
      </c>
      <c r="C1133" s="114">
        <v>202503</v>
      </c>
      <c r="D1133" s="114">
        <v>1.27</v>
      </c>
      <c r="E1133" s="114">
        <v>202412</v>
      </c>
      <c r="F1133" s="114">
        <v>1.1100000000000001</v>
      </c>
      <c r="G1133" s="114">
        <v>202409</v>
      </c>
      <c r="H1133" s="114">
        <v>1.06</v>
      </c>
      <c r="I1133" s="114">
        <v>202406</v>
      </c>
      <c r="J1133" s="114">
        <v>1.0900000000000001</v>
      </c>
      <c r="K1133" t="s">
        <v>9659</v>
      </c>
      <c r="L1133">
        <v>532885</v>
      </c>
      <c r="M1133" t="s">
        <v>539</v>
      </c>
      <c r="N1133" t="s">
        <v>15758</v>
      </c>
      <c r="O1133" t="s">
        <v>540</v>
      </c>
      <c r="P1133"/>
      <c r="Q1133">
        <f t="shared" si="17"/>
        <v>4.53</v>
      </c>
    </row>
    <row r="1134" spans="1:17" ht="15">
      <c r="A1134" s="114">
        <v>5553</v>
      </c>
      <c r="B1134" t="s">
        <v>15759</v>
      </c>
      <c r="C1134" s="114">
        <v>202412</v>
      </c>
      <c r="D1134" s="114">
        <v>0.19</v>
      </c>
      <c r="E1134" s="114">
        <v>202409</v>
      </c>
      <c r="F1134" s="114">
        <v>0.12</v>
      </c>
      <c r="G1134" s="114">
        <v>202406</v>
      </c>
      <c r="H1134" s="114">
        <v>0.27</v>
      </c>
      <c r="I1134" s="114">
        <v>202403</v>
      </c>
      <c r="J1134" s="114">
        <v>0.28999999999999998</v>
      </c>
      <c r="K1134" t="s">
        <v>15760</v>
      </c>
      <c r="L1134">
        <v>531082</v>
      </c>
      <c r="M1134" t="s">
        <v>131</v>
      </c>
      <c r="N1134" t="s">
        <v>15761</v>
      </c>
      <c r="O1134" t="s">
        <v>132</v>
      </c>
      <c r="P1134"/>
      <c r="Q1134">
        <f t="shared" si="17"/>
        <v>0.87000000000000011</v>
      </c>
    </row>
    <row r="1135" spans="1:17" ht="15">
      <c r="A1135" s="114">
        <v>5554</v>
      </c>
      <c r="B1135" t="s">
        <v>15762</v>
      </c>
      <c r="C1135" s="114">
        <v>202503</v>
      </c>
      <c r="D1135" s="114">
        <v>24.14</v>
      </c>
      <c r="E1135" s="114">
        <v>202412</v>
      </c>
      <c r="F1135" s="114">
        <v>21.79</v>
      </c>
      <c r="G1135" s="114">
        <v>202409</v>
      </c>
      <c r="H1135" s="114">
        <v>23.94</v>
      </c>
      <c r="I1135" s="114">
        <v>202406</v>
      </c>
      <c r="J1135" s="114">
        <v>20.84</v>
      </c>
      <c r="K1135" t="s">
        <v>15763</v>
      </c>
      <c r="L1135">
        <v>532215</v>
      </c>
      <c r="M1135" t="s">
        <v>316</v>
      </c>
      <c r="N1135" t="s">
        <v>15764</v>
      </c>
      <c r="O1135" t="s">
        <v>317</v>
      </c>
      <c r="P1135"/>
      <c r="Q1135">
        <f t="shared" si="17"/>
        <v>90.710000000000008</v>
      </c>
    </row>
    <row r="1136" spans="1:17" ht="15">
      <c r="A1136" s="114">
        <v>5565</v>
      </c>
      <c r="B1136" t="s">
        <v>15765</v>
      </c>
      <c r="C1136" s="114">
        <v>202412</v>
      </c>
      <c r="D1136" s="114">
        <v>0.08</v>
      </c>
      <c r="E1136" s="114">
        <v>202409</v>
      </c>
      <c r="F1136" s="114">
        <v>-0.28000000000000003</v>
      </c>
      <c r="G1136" s="114">
        <v>202406</v>
      </c>
      <c r="H1136" s="114">
        <v>0.04</v>
      </c>
      <c r="I1136" s="114">
        <v>202403</v>
      </c>
      <c r="J1136" s="114">
        <v>-3.27</v>
      </c>
      <c r="K1136" t="s">
        <v>15766</v>
      </c>
      <c r="L1136">
        <v>531083</v>
      </c>
      <c r="M1136"/>
      <c r="N1136" t="s">
        <v>15767</v>
      </c>
      <c r="O1136" t="s">
        <v>4726</v>
      </c>
      <c r="P1136"/>
      <c r="Q1136">
        <f t="shared" si="17"/>
        <v>-3.43</v>
      </c>
    </row>
    <row r="1137" spans="1:17" ht="15">
      <c r="A1137" s="114">
        <v>5566</v>
      </c>
      <c r="B1137" t="s">
        <v>15768</v>
      </c>
      <c r="C1137" s="114">
        <v>202112</v>
      </c>
      <c r="D1137" s="114">
        <v>0.01</v>
      </c>
      <c r="E1137" s="114">
        <v>202109</v>
      </c>
      <c r="F1137" s="114">
        <v>0.01</v>
      </c>
      <c r="G1137" s="114">
        <v>202106</v>
      </c>
      <c r="H1137" s="114">
        <v>-0.03</v>
      </c>
      <c r="I1137" s="114">
        <v>202103</v>
      </c>
      <c r="J1137" s="114">
        <v>0.03</v>
      </c>
      <c r="K1137" t="s">
        <v>15769</v>
      </c>
      <c r="L1137">
        <v>531051</v>
      </c>
      <c r="M1137"/>
      <c r="N1137" t="s">
        <v>15770</v>
      </c>
      <c r="O1137" t="s">
        <v>4794</v>
      </c>
      <c r="P1137"/>
      <c r="Q1137">
        <f t="shared" si="17"/>
        <v>0.02</v>
      </c>
    </row>
    <row r="1138" spans="1:17" ht="15">
      <c r="A1138" s="114">
        <v>5571</v>
      </c>
      <c r="B1138" t="s">
        <v>15771</v>
      </c>
      <c r="C1138" s="114">
        <v>202412</v>
      </c>
      <c r="D1138" s="114">
        <v>0.18</v>
      </c>
      <c r="E1138" s="114">
        <v>202409</v>
      </c>
      <c r="F1138" s="114">
        <v>0.19</v>
      </c>
      <c r="G1138" s="114">
        <v>202406</v>
      </c>
      <c r="H1138" s="114">
        <v>0.21</v>
      </c>
      <c r="I1138" s="114">
        <v>202403</v>
      </c>
      <c r="J1138" s="114">
        <v>0.78</v>
      </c>
      <c r="K1138" t="s">
        <v>15772</v>
      </c>
      <c r="L1138">
        <v>532172</v>
      </c>
      <c r="M1138" t="s">
        <v>79</v>
      </c>
      <c r="N1138" t="s">
        <v>15773</v>
      </c>
      <c r="O1138" t="s">
        <v>80</v>
      </c>
      <c r="P1138"/>
      <c r="Q1138">
        <f t="shared" si="17"/>
        <v>1.3599999999999999</v>
      </c>
    </row>
    <row r="1139" spans="1:17" ht="15">
      <c r="A1139" s="114">
        <v>5605</v>
      </c>
      <c r="B1139" t="s">
        <v>20669</v>
      </c>
      <c r="C1139" s="114">
        <v>202412</v>
      </c>
      <c r="D1139" s="114">
        <v>-0.33</v>
      </c>
      <c r="E1139" s="114">
        <v>202409</v>
      </c>
      <c r="F1139" s="114">
        <v>-0.16</v>
      </c>
      <c r="G1139" s="114">
        <v>202406</v>
      </c>
      <c r="H1139" s="114">
        <v>-0.56999999999999995</v>
      </c>
      <c r="I1139" s="114">
        <v>202403</v>
      </c>
      <c r="J1139" s="114">
        <v>-0.31</v>
      </c>
      <c r="K1139" t="s">
        <v>20670</v>
      </c>
      <c r="L1139">
        <v>531126</v>
      </c>
      <c r="M1139"/>
      <c r="N1139" t="s">
        <v>15774</v>
      </c>
      <c r="O1139" t="s">
        <v>4783</v>
      </c>
      <c r="P1139"/>
      <c r="Q1139">
        <f t="shared" si="17"/>
        <v>-1.37</v>
      </c>
    </row>
    <row r="1140" spans="1:17" ht="15">
      <c r="A1140" s="114">
        <v>5607</v>
      </c>
      <c r="B1140" t="s">
        <v>15775</v>
      </c>
      <c r="C1140" s="114">
        <v>202503</v>
      </c>
      <c r="D1140" s="114">
        <v>1.95</v>
      </c>
      <c r="E1140" s="114">
        <v>202412</v>
      </c>
      <c r="F1140" s="114">
        <v>1.84</v>
      </c>
      <c r="G1140" s="114">
        <v>202409</v>
      </c>
      <c r="H1140" s="114">
        <v>1.88</v>
      </c>
      <c r="I1140" s="114">
        <v>202406</v>
      </c>
      <c r="J1140" s="114">
        <v>1.83</v>
      </c>
      <c r="K1140" t="s">
        <v>9226</v>
      </c>
      <c r="L1140">
        <v>532525</v>
      </c>
      <c r="M1140" t="s">
        <v>1773</v>
      </c>
      <c r="N1140" t="s">
        <v>15776</v>
      </c>
      <c r="O1140" t="s">
        <v>1774</v>
      </c>
      <c r="P1140"/>
      <c r="Q1140">
        <f t="shared" si="17"/>
        <v>7.5</v>
      </c>
    </row>
    <row r="1141" spans="1:17" ht="15">
      <c r="A1141" s="114">
        <v>5611</v>
      </c>
      <c r="B1141" t="s">
        <v>15777</v>
      </c>
      <c r="C1141" s="114">
        <v>201503</v>
      </c>
      <c r="D1141" s="114">
        <v>-22.41</v>
      </c>
      <c r="E1141" s="114">
        <v>201412</v>
      </c>
      <c r="F1141" s="114">
        <v>-40.69</v>
      </c>
      <c r="G1141" s="114">
        <v>201409</v>
      </c>
      <c r="H1141" s="114">
        <v>-22.82</v>
      </c>
      <c r="I1141" s="114">
        <v>201406</v>
      </c>
      <c r="J1141" s="114">
        <v>47.01</v>
      </c>
      <c r="K1141" t="s">
        <v>15778</v>
      </c>
      <c r="L1141">
        <v>532322</v>
      </c>
      <c r="M1141" t="s">
        <v>15779</v>
      </c>
      <c r="N1141" t="s">
        <v>15780</v>
      </c>
      <c r="O1141" t="s">
        <v>15781</v>
      </c>
      <c r="P1141"/>
      <c r="Q1141">
        <f t="shared" si="17"/>
        <v>-38.909999999999989</v>
      </c>
    </row>
    <row r="1142" spans="1:17" ht="15">
      <c r="A1142" s="114">
        <v>5654</v>
      </c>
      <c r="B1142" t="s">
        <v>8515</v>
      </c>
      <c r="C1142" s="114">
        <v>202503</v>
      </c>
      <c r="D1142" s="114">
        <v>5.72</v>
      </c>
      <c r="E1142" s="114">
        <v>202412</v>
      </c>
      <c r="F1142" s="114">
        <v>5.79</v>
      </c>
      <c r="G1142" s="114">
        <v>202409</v>
      </c>
      <c r="H1142" s="114">
        <v>5.32</v>
      </c>
      <c r="I1142" s="114">
        <v>202406</v>
      </c>
      <c r="J1142" s="114">
        <v>4.1500000000000004</v>
      </c>
      <c r="K1142" t="s">
        <v>8515</v>
      </c>
      <c r="L1142">
        <v>532149</v>
      </c>
      <c r="M1142" t="s">
        <v>372</v>
      </c>
      <c r="N1142" t="s">
        <v>15782</v>
      </c>
      <c r="O1142" t="s">
        <v>373</v>
      </c>
      <c r="P1142"/>
      <c r="Q1142">
        <f t="shared" si="17"/>
        <v>20.979999999999997</v>
      </c>
    </row>
    <row r="1143" spans="1:17" ht="15">
      <c r="A1143" s="114">
        <v>5656</v>
      </c>
      <c r="B1143" t="s">
        <v>15783</v>
      </c>
      <c r="C1143" s="114">
        <v>202503</v>
      </c>
      <c r="D1143" s="114">
        <v>15.9</v>
      </c>
      <c r="E1143" s="114">
        <v>202412</v>
      </c>
      <c r="F1143" s="114">
        <v>16.940000000000001</v>
      </c>
      <c r="G1143" s="114">
        <v>202409</v>
      </c>
      <c r="H1143" s="114">
        <v>15.62</v>
      </c>
      <c r="I1143" s="114">
        <v>202406</v>
      </c>
      <c r="J1143" s="114">
        <v>15.7</v>
      </c>
      <c r="K1143" t="s">
        <v>9641</v>
      </c>
      <c r="L1143">
        <v>532281</v>
      </c>
      <c r="M1143" t="s">
        <v>1157</v>
      </c>
      <c r="N1143" t="s">
        <v>15784</v>
      </c>
      <c r="O1143" t="s">
        <v>1158</v>
      </c>
      <c r="P1143"/>
      <c r="Q1143">
        <f t="shared" si="17"/>
        <v>64.16</v>
      </c>
    </row>
    <row r="1144" spans="1:17" ht="15">
      <c r="A1144" s="114">
        <v>5664</v>
      </c>
      <c r="B1144" t="s">
        <v>15785</v>
      </c>
      <c r="C1144" s="114">
        <v>202112</v>
      </c>
      <c r="D1144" s="114">
        <v>3.71</v>
      </c>
      <c r="E1144" s="114">
        <v>202109</v>
      </c>
      <c r="F1144" s="114">
        <v>3.78</v>
      </c>
      <c r="G1144" s="114">
        <v>202106</v>
      </c>
      <c r="H1144" s="114">
        <v>3.23</v>
      </c>
      <c r="I1144" s="114">
        <v>202103</v>
      </c>
      <c r="J1144" s="114">
        <v>-6.84</v>
      </c>
      <c r="K1144" t="s">
        <v>15786</v>
      </c>
      <c r="L1144">
        <v>530959</v>
      </c>
      <c r="M1144"/>
      <c r="N1144" t="s">
        <v>15787</v>
      </c>
      <c r="O1144" t="s">
        <v>4348</v>
      </c>
      <c r="P1144"/>
      <c r="Q1144">
        <f t="shared" si="17"/>
        <v>3.8800000000000008</v>
      </c>
    </row>
    <row r="1145" spans="1:17" ht="15">
      <c r="A1145" s="114">
        <v>5712</v>
      </c>
      <c r="B1145" t="s">
        <v>15788</v>
      </c>
      <c r="C1145" s="114">
        <v>202412</v>
      </c>
      <c r="D1145" s="114">
        <v>15.09</v>
      </c>
      <c r="E1145" s="114">
        <v>202409</v>
      </c>
      <c r="F1145" s="114">
        <v>15.75</v>
      </c>
      <c r="G1145" s="114">
        <v>202406</v>
      </c>
      <c r="H1145" s="114">
        <v>2.23</v>
      </c>
      <c r="I1145" s="114">
        <v>202403</v>
      </c>
      <c r="J1145" s="114">
        <v>9.84</v>
      </c>
      <c r="K1145" t="s">
        <v>15789</v>
      </c>
      <c r="L1145">
        <v>522650</v>
      </c>
      <c r="M1145"/>
      <c r="N1145" t="s">
        <v>15790</v>
      </c>
      <c r="O1145" t="s">
        <v>3894</v>
      </c>
      <c r="P1145"/>
      <c r="Q1145">
        <f t="shared" si="17"/>
        <v>42.91</v>
      </c>
    </row>
    <row r="1146" spans="1:17" ht="15">
      <c r="A1146" s="114">
        <v>5745</v>
      </c>
      <c r="B1146" t="s">
        <v>15791</v>
      </c>
      <c r="C1146" s="114">
        <v>202406</v>
      </c>
      <c r="D1146" s="114">
        <v>0.64</v>
      </c>
      <c r="E1146" s="114">
        <v>202403</v>
      </c>
      <c r="F1146" s="114">
        <v>-3.95</v>
      </c>
      <c r="G1146" s="114">
        <v>202312</v>
      </c>
      <c r="H1146" s="114">
        <v>0.52</v>
      </c>
      <c r="I1146" s="114">
        <v>202309</v>
      </c>
      <c r="J1146" s="114">
        <v>6.46</v>
      </c>
      <c r="K1146" t="s">
        <v>15792</v>
      </c>
      <c r="L1146">
        <v>533168</v>
      </c>
      <c r="M1146" t="s">
        <v>2470</v>
      </c>
      <c r="N1146" t="s">
        <v>15793</v>
      </c>
      <c r="O1146" t="s">
        <v>2471</v>
      </c>
      <c r="P1146"/>
      <c r="Q1146">
        <f t="shared" si="17"/>
        <v>3.67</v>
      </c>
    </row>
    <row r="1147" spans="1:17" ht="15">
      <c r="A1147" s="114">
        <v>5761</v>
      </c>
      <c r="B1147" t="s">
        <v>15794</v>
      </c>
      <c r="C1147" s="114">
        <v>201912</v>
      </c>
      <c r="D1147" s="114">
        <v>-0.13</v>
      </c>
      <c r="E1147" s="114">
        <v>201909</v>
      </c>
      <c r="F1147" s="114">
        <v>-0.04</v>
      </c>
      <c r="G1147" s="114">
        <v>201906</v>
      </c>
      <c r="H1147" s="114">
        <v>-7.0000000000000007E-2</v>
      </c>
      <c r="I1147" s="114">
        <v>201806</v>
      </c>
      <c r="J1147" s="114">
        <v>-0.04</v>
      </c>
      <c r="K1147" t="s">
        <v>15795</v>
      </c>
      <c r="L1147">
        <v>532105</v>
      </c>
      <c r="M1147"/>
      <c r="N1147" t="s">
        <v>15796</v>
      </c>
      <c r="O1147" t="s">
        <v>4705</v>
      </c>
      <c r="P1147"/>
      <c r="Q1147">
        <f t="shared" si="17"/>
        <v>-0.28000000000000003</v>
      </c>
    </row>
    <row r="1148" spans="1:17" ht="15">
      <c r="A1148" s="114">
        <v>5762</v>
      </c>
      <c r="B1148" t="s">
        <v>15797</v>
      </c>
      <c r="C1148" s="114">
        <v>202412</v>
      </c>
      <c r="D1148" s="114">
        <v>6.73</v>
      </c>
      <c r="E1148" s="114">
        <v>202409</v>
      </c>
      <c r="F1148" s="114">
        <v>7.18</v>
      </c>
      <c r="G1148" s="114">
        <v>202406</v>
      </c>
      <c r="H1148" s="114">
        <v>6.62</v>
      </c>
      <c r="I1148" s="114">
        <v>202403</v>
      </c>
      <c r="J1148" s="114">
        <v>9.84</v>
      </c>
      <c r="K1148" t="s">
        <v>15798</v>
      </c>
      <c r="L1148">
        <v>540678</v>
      </c>
      <c r="M1148" t="s">
        <v>597</v>
      </c>
      <c r="N1148" t="s">
        <v>15799</v>
      </c>
      <c r="O1148" t="s">
        <v>598</v>
      </c>
      <c r="P1148"/>
      <c r="Q1148">
        <f t="shared" si="17"/>
        <v>30.37</v>
      </c>
    </row>
    <row r="1149" spans="1:17" ht="15">
      <c r="A1149" s="114">
        <v>5768</v>
      </c>
      <c r="B1149" t="s">
        <v>15800</v>
      </c>
      <c r="C1149" s="114">
        <v>202412</v>
      </c>
      <c r="D1149" s="114">
        <v>0.28999999999999998</v>
      </c>
      <c r="E1149" s="114">
        <v>202409</v>
      </c>
      <c r="F1149" s="114">
        <v>0.08</v>
      </c>
      <c r="G1149" s="114">
        <v>202406</v>
      </c>
      <c r="H1149" s="114">
        <v>0.45</v>
      </c>
      <c r="I1149" s="114">
        <v>202403</v>
      </c>
      <c r="J1149" s="114">
        <v>-0.93</v>
      </c>
      <c r="K1149" t="s">
        <v>15801</v>
      </c>
      <c r="L1149">
        <v>501831</v>
      </c>
      <c r="M1149" t="s">
        <v>596</v>
      </c>
      <c r="N1149" t="s">
        <v>15802</v>
      </c>
      <c r="O1149" t="s">
        <v>21174</v>
      </c>
      <c r="P1149"/>
      <c r="Q1149">
        <f t="shared" si="17"/>
        <v>-0.10999999999999999</v>
      </c>
    </row>
    <row r="1150" spans="1:17" ht="15">
      <c r="A1150" s="114">
        <v>5772</v>
      </c>
      <c r="B1150" t="s">
        <v>15803</v>
      </c>
      <c r="C1150" s="114">
        <v>202412</v>
      </c>
      <c r="D1150" s="114">
        <v>3.86</v>
      </c>
      <c r="E1150" s="114">
        <v>202409</v>
      </c>
      <c r="F1150" s="114">
        <v>7.59</v>
      </c>
      <c r="G1150" s="114">
        <v>202406</v>
      </c>
      <c r="H1150" s="114">
        <v>8.25</v>
      </c>
      <c r="I1150" s="114">
        <v>202403</v>
      </c>
      <c r="J1150" s="114">
        <v>16.27</v>
      </c>
      <c r="K1150" t="s">
        <v>15804</v>
      </c>
      <c r="L1150">
        <v>532162</v>
      </c>
      <c r="M1150" t="s">
        <v>1496</v>
      </c>
      <c r="N1150" t="s">
        <v>15805</v>
      </c>
      <c r="O1150" t="s">
        <v>1497</v>
      </c>
      <c r="P1150"/>
      <c r="Q1150">
        <f t="shared" si="17"/>
        <v>35.97</v>
      </c>
    </row>
    <row r="1151" spans="1:17" ht="15">
      <c r="A1151" s="114">
        <v>5779</v>
      </c>
      <c r="B1151" t="s">
        <v>15806</v>
      </c>
      <c r="C1151" s="114">
        <v>201403</v>
      </c>
      <c r="D1151" s="114">
        <v>1.1100000000000001</v>
      </c>
      <c r="E1151" s="114">
        <v>201312</v>
      </c>
      <c r="F1151" s="114">
        <v>-1.04</v>
      </c>
      <c r="G1151" s="114">
        <v>201309</v>
      </c>
      <c r="H1151" s="114">
        <v>0.87</v>
      </c>
      <c r="I1151" s="114">
        <v>201306</v>
      </c>
      <c r="J1151" s="114">
        <v>0.83</v>
      </c>
      <c r="K1151" t="s">
        <v>9848</v>
      </c>
      <c r="L1151">
        <v>531297</v>
      </c>
      <c r="M1151"/>
      <c r="N1151" t="s">
        <v>15807</v>
      </c>
      <c r="O1151" t="s">
        <v>4327</v>
      </c>
      <c r="P1151"/>
      <c r="Q1151">
        <f t="shared" si="17"/>
        <v>1.77</v>
      </c>
    </row>
    <row r="1152" spans="1:17" ht="15">
      <c r="A1152" s="114">
        <v>5797</v>
      </c>
      <c r="B1152" t="s">
        <v>15808</v>
      </c>
      <c r="C1152" s="114">
        <v>202412</v>
      </c>
      <c r="D1152" s="114">
        <v>14.57</v>
      </c>
      <c r="E1152" s="114">
        <v>202409</v>
      </c>
      <c r="F1152" s="114">
        <v>13.44</v>
      </c>
      <c r="G1152" s="114">
        <v>202406</v>
      </c>
      <c r="H1152" s="114">
        <v>22.61</v>
      </c>
      <c r="I1152" s="114">
        <v>202403</v>
      </c>
      <c r="J1152" s="114">
        <v>12.65</v>
      </c>
      <c r="K1152" t="s">
        <v>15809</v>
      </c>
      <c r="L1152">
        <v>505232</v>
      </c>
      <c r="M1152"/>
      <c r="N1152" t="s">
        <v>15810</v>
      </c>
      <c r="O1152" t="s">
        <v>3678</v>
      </c>
      <c r="P1152"/>
      <c r="Q1152">
        <f t="shared" si="17"/>
        <v>63.269999999999996</v>
      </c>
    </row>
    <row r="1153" spans="1:17" ht="15">
      <c r="A1153" s="114">
        <v>5804</v>
      </c>
      <c r="B1153" t="s">
        <v>15811</v>
      </c>
      <c r="C1153" s="114">
        <v>202412</v>
      </c>
      <c r="D1153" s="114">
        <v>3.16</v>
      </c>
      <c r="E1153" s="114">
        <v>202409</v>
      </c>
      <c r="F1153" s="114">
        <v>4.2300000000000004</v>
      </c>
      <c r="G1153" s="114">
        <v>202406</v>
      </c>
      <c r="H1153" s="114">
        <v>5.03</v>
      </c>
      <c r="I1153" s="114">
        <v>202403</v>
      </c>
      <c r="J1153" s="114">
        <v>0.96</v>
      </c>
      <c r="K1153" t="s">
        <v>15812</v>
      </c>
      <c r="L1153">
        <v>509709</v>
      </c>
      <c r="M1153" t="s">
        <v>1393</v>
      </c>
      <c r="N1153" t="s">
        <v>15813</v>
      </c>
      <c r="O1153" t="s">
        <v>1394</v>
      </c>
      <c r="P1153"/>
      <c r="Q1153">
        <f t="shared" si="17"/>
        <v>13.380000000000003</v>
      </c>
    </row>
    <row r="1154" spans="1:17" ht="15">
      <c r="A1154" s="114">
        <v>5807</v>
      </c>
      <c r="B1154" t="s">
        <v>15814</v>
      </c>
      <c r="C1154" s="114">
        <v>202412</v>
      </c>
      <c r="D1154" s="114">
        <v>17.3</v>
      </c>
      <c r="E1154" s="114">
        <v>202409</v>
      </c>
      <c r="F1154" s="114">
        <v>23.17</v>
      </c>
      <c r="G1154" s="114">
        <v>202406</v>
      </c>
      <c r="H1154" s="114">
        <v>20.95</v>
      </c>
      <c r="I1154" s="114">
        <v>202403</v>
      </c>
      <c r="J1154" s="114">
        <v>15.99</v>
      </c>
      <c r="K1154" t="s">
        <v>15815</v>
      </c>
      <c r="L1154">
        <v>533047</v>
      </c>
      <c r="M1154" t="s">
        <v>1316</v>
      </c>
      <c r="N1154" t="s">
        <v>15816</v>
      </c>
      <c r="O1154" t="s">
        <v>1317</v>
      </c>
      <c r="P1154"/>
      <c r="Q1154">
        <f t="shared" si="17"/>
        <v>77.41</v>
      </c>
    </row>
    <row r="1155" spans="1:17" ht="15">
      <c r="A1155" s="114">
        <v>5815</v>
      </c>
      <c r="B1155" t="s">
        <v>15817</v>
      </c>
      <c r="C1155" s="114">
        <v>202412</v>
      </c>
      <c r="D1155" s="114">
        <v>0.46</v>
      </c>
      <c r="E1155" s="114">
        <v>202409</v>
      </c>
      <c r="F1155" s="114">
        <v>12.04</v>
      </c>
      <c r="G1155" s="114">
        <v>202406</v>
      </c>
      <c r="H1155" s="114">
        <v>10.39</v>
      </c>
      <c r="I1155" s="114">
        <v>202403</v>
      </c>
      <c r="J1155" s="114">
        <v>4.9800000000000004</v>
      </c>
      <c r="K1155" t="s">
        <v>15818</v>
      </c>
      <c r="L1155"/>
      <c r="M1155"/>
      <c r="N1155"/>
      <c r="O1155" t="s">
        <v>15819</v>
      </c>
      <c r="P1155"/>
      <c r="Q1155">
        <f t="shared" ref="Q1155:Q1218" si="18">D1155+F1155+H1155+J1155</f>
        <v>27.87</v>
      </c>
    </row>
    <row r="1156" spans="1:17" ht="15">
      <c r="A1156" s="114">
        <v>5822</v>
      </c>
      <c r="B1156" t="s">
        <v>15820</v>
      </c>
      <c r="C1156" s="114">
        <v>202412</v>
      </c>
      <c r="D1156" s="114">
        <v>0</v>
      </c>
      <c r="E1156" s="114">
        <v>202409</v>
      </c>
      <c r="F1156" s="114">
        <v>0.02</v>
      </c>
      <c r="G1156" s="114">
        <v>202406</v>
      </c>
      <c r="H1156" s="114">
        <v>0.02</v>
      </c>
      <c r="I1156" s="114">
        <v>202403</v>
      </c>
      <c r="J1156" s="114">
        <v>-0.11</v>
      </c>
      <c r="K1156" t="s">
        <v>15821</v>
      </c>
      <c r="L1156">
        <v>522235</v>
      </c>
      <c r="M1156"/>
      <c r="N1156" t="s">
        <v>15822</v>
      </c>
      <c r="O1156" t="s">
        <v>4135</v>
      </c>
      <c r="P1156"/>
      <c r="Q1156">
        <f t="shared" si="18"/>
        <v>-7.0000000000000007E-2</v>
      </c>
    </row>
    <row r="1157" spans="1:17" ht="15">
      <c r="A1157" s="114">
        <v>5834</v>
      </c>
      <c r="B1157" t="s">
        <v>15823</v>
      </c>
      <c r="C1157" s="114">
        <v>202412</v>
      </c>
      <c r="D1157" s="114">
        <v>12.07</v>
      </c>
      <c r="E1157" s="114">
        <v>202409</v>
      </c>
      <c r="F1157" s="114">
        <v>70.17</v>
      </c>
      <c r="G1157" s="114">
        <v>202406</v>
      </c>
      <c r="H1157" s="114">
        <v>29.36</v>
      </c>
      <c r="I1157" s="114">
        <v>202403</v>
      </c>
      <c r="J1157" s="114">
        <v>28.39</v>
      </c>
      <c r="K1157" t="s">
        <v>15824</v>
      </c>
      <c r="L1157">
        <v>539883</v>
      </c>
      <c r="M1157" t="s">
        <v>2252</v>
      </c>
      <c r="N1157" t="s">
        <v>15825</v>
      </c>
      <c r="O1157" t="s">
        <v>2253</v>
      </c>
      <c r="P1157"/>
      <c r="Q1157">
        <f t="shared" si="18"/>
        <v>139.99</v>
      </c>
    </row>
    <row r="1158" spans="1:17" ht="15">
      <c r="A1158" s="114">
        <v>5853</v>
      </c>
      <c r="B1158" t="s">
        <v>15826</v>
      </c>
      <c r="C1158" s="114">
        <v>202412</v>
      </c>
      <c r="D1158" s="114">
        <v>2.4500000000000002</v>
      </c>
      <c r="E1158" s="114">
        <v>202409</v>
      </c>
      <c r="F1158" s="114">
        <v>4.25</v>
      </c>
      <c r="G1158" s="114">
        <v>202406</v>
      </c>
      <c r="H1158" s="114">
        <v>4.2300000000000004</v>
      </c>
      <c r="I1158" s="114">
        <v>202403</v>
      </c>
      <c r="J1158" s="114">
        <v>0.86</v>
      </c>
      <c r="K1158" t="s">
        <v>15827</v>
      </c>
      <c r="L1158">
        <v>530643</v>
      </c>
      <c r="M1158"/>
      <c r="N1158" t="s">
        <v>15828</v>
      </c>
      <c r="O1158" t="s">
        <v>3649</v>
      </c>
      <c r="P1158"/>
      <c r="Q1158">
        <f t="shared" si="18"/>
        <v>11.79</v>
      </c>
    </row>
    <row r="1159" spans="1:17" ht="15">
      <c r="A1159" s="114">
        <v>5860</v>
      </c>
      <c r="B1159" t="s">
        <v>15829</v>
      </c>
      <c r="C1159" s="114">
        <v>202412</v>
      </c>
      <c r="D1159" s="114">
        <v>7.51</v>
      </c>
      <c r="E1159" s="114">
        <v>202409</v>
      </c>
      <c r="F1159" s="114">
        <v>8.9</v>
      </c>
      <c r="G1159" s="114">
        <v>202406</v>
      </c>
      <c r="H1159" s="114">
        <v>10.61</v>
      </c>
      <c r="I1159" s="114">
        <v>202403</v>
      </c>
      <c r="J1159" s="114">
        <v>7.88</v>
      </c>
      <c r="K1159" t="s">
        <v>15830</v>
      </c>
      <c r="L1159">
        <v>532652</v>
      </c>
      <c r="M1159" t="s">
        <v>1675</v>
      </c>
      <c r="N1159" t="s">
        <v>15831</v>
      </c>
      <c r="O1159" t="s">
        <v>1676</v>
      </c>
      <c r="P1159"/>
      <c r="Q1159">
        <f t="shared" si="18"/>
        <v>34.9</v>
      </c>
    </row>
    <row r="1160" spans="1:17" ht="15">
      <c r="A1160" s="114">
        <v>5893</v>
      </c>
      <c r="B1160" t="s">
        <v>15832</v>
      </c>
      <c r="C1160" s="114">
        <v>202412</v>
      </c>
      <c r="D1160" s="114">
        <v>5.52</v>
      </c>
      <c r="E1160" s="114">
        <v>202409</v>
      </c>
      <c r="F1160" s="114">
        <v>4.55</v>
      </c>
      <c r="G1160" s="114">
        <v>202406</v>
      </c>
      <c r="H1160" s="114">
        <v>3.33</v>
      </c>
      <c r="I1160" s="114">
        <v>202403</v>
      </c>
      <c r="J1160" s="114">
        <v>2.76</v>
      </c>
      <c r="K1160" t="s">
        <v>15833</v>
      </c>
      <c r="L1160">
        <v>531112</v>
      </c>
      <c r="M1160" t="s">
        <v>3484</v>
      </c>
      <c r="N1160" t="s">
        <v>15834</v>
      </c>
      <c r="O1160" t="s">
        <v>3483</v>
      </c>
      <c r="P1160"/>
      <c r="Q1160">
        <f t="shared" si="18"/>
        <v>16.16</v>
      </c>
    </row>
    <row r="1161" spans="1:17" ht="15">
      <c r="A1161" s="114">
        <v>5895</v>
      </c>
      <c r="B1161" t="s">
        <v>15835</v>
      </c>
      <c r="C1161" s="114">
        <v>202412</v>
      </c>
      <c r="D1161" s="114">
        <v>-0.03</v>
      </c>
      <c r="E1161" s="114">
        <v>202409</v>
      </c>
      <c r="F1161" s="114">
        <v>-0.11</v>
      </c>
      <c r="G1161" s="114">
        <v>202406</v>
      </c>
      <c r="H1161" s="114">
        <v>-0.12</v>
      </c>
      <c r="I1161" s="114">
        <v>202403</v>
      </c>
      <c r="J1161" s="114">
        <v>0.09</v>
      </c>
      <c r="K1161" t="s">
        <v>15836</v>
      </c>
      <c r="L1161">
        <v>512093</v>
      </c>
      <c r="M1161" t="s">
        <v>4288</v>
      </c>
      <c r="N1161" t="s">
        <v>15837</v>
      </c>
      <c r="O1161" t="s">
        <v>4287</v>
      </c>
      <c r="P1161"/>
      <c r="Q1161">
        <f t="shared" si="18"/>
        <v>-0.17</v>
      </c>
    </row>
    <row r="1162" spans="1:17" ht="15">
      <c r="A1162" s="114">
        <v>5905</v>
      </c>
      <c r="B1162" t="s">
        <v>15838</v>
      </c>
      <c r="C1162" s="114">
        <v>202412</v>
      </c>
      <c r="D1162" s="114">
        <v>2.2999999999999998</v>
      </c>
      <c r="E1162" s="114">
        <v>202409</v>
      </c>
      <c r="F1162" s="114">
        <v>0.71</v>
      </c>
      <c r="G1162" s="114">
        <v>202406</v>
      </c>
      <c r="H1162" s="114">
        <v>0.63</v>
      </c>
      <c r="I1162" s="114">
        <v>202403</v>
      </c>
      <c r="J1162" s="114">
        <v>1.61</v>
      </c>
      <c r="K1162" t="s">
        <v>15839</v>
      </c>
      <c r="L1162">
        <v>531146</v>
      </c>
      <c r="M1162" t="s">
        <v>1866</v>
      </c>
      <c r="N1162" t="s">
        <v>15840</v>
      </c>
      <c r="O1162" t="s">
        <v>1867</v>
      </c>
      <c r="P1162"/>
      <c r="Q1162">
        <f t="shared" si="18"/>
        <v>5.25</v>
      </c>
    </row>
    <row r="1163" spans="1:17" ht="15">
      <c r="A1163" s="114">
        <v>5909</v>
      </c>
      <c r="B1163" t="s">
        <v>15841</v>
      </c>
      <c r="C1163" s="114">
        <v>202412</v>
      </c>
      <c r="D1163" s="114">
        <v>-0.03</v>
      </c>
      <c r="E1163" s="114">
        <v>202409</v>
      </c>
      <c r="F1163" s="114">
        <v>7.0000000000000007E-2</v>
      </c>
      <c r="G1163" s="114">
        <v>202406</v>
      </c>
      <c r="H1163" s="114">
        <v>0</v>
      </c>
      <c r="I1163" s="114">
        <v>202403</v>
      </c>
      <c r="J1163" s="114">
        <v>0.03</v>
      </c>
      <c r="K1163" t="s">
        <v>15842</v>
      </c>
      <c r="L1163">
        <v>526532</v>
      </c>
      <c r="M1163"/>
      <c r="N1163" t="s">
        <v>15843</v>
      </c>
      <c r="O1163" t="s">
        <v>4546</v>
      </c>
      <c r="P1163"/>
      <c r="Q1163">
        <f t="shared" si="18"/>
        <v>7.0000000000000007E-2</v>
      </c>
    </row>
    <row r="1164" spans="1:17" ht="15">
      <c r="A1164" s="114">
        <v>5918</v>
      </c>
      <c r="B1164" t="s">
        <v>15844</v>
      </c>
      <c r="C1164" s="114">
        <v>202303</v>
      </c>
      <c r="D1164" s="114">
        <v>-10.16</v>
      </c>
      <c r="E1164" s="114">
        <v>202212</v>
      </c>
      <c r="F1164" s="114">
        <v>1.39</v>
      </c>
      <c r="G1164" s="114">
        <v>202209</v>
      </c>
      <c r="H1164" s="114">
        <v>3.85</v>
      </c>
      <c r="I1164" s="114">
        <v>202206</v>
      </c>
      <c r="J1164" s="114">
        <v>0.14000000000000001</v>
      </c>
      <c r="K1164" t="s">
        <v>15845</v>
      </c>
      <c r="L1164">
        <v>531156</v>
      </c>
      <c r="M1164"/>
      <c r="N1164" t="s">
        <v>15846</v>
      </c>
      <c r="O1164" t="s">
        <v>4221</v>
      </c>
      <c r="P1164"/>
      <c r="Q1164">
        <f t="shared" si="18"/>
        <v>-4.78</v>
      </c>
    </row>
    <row r="1165" spans="1:17" ht="15">
      <c r="A1165" s="114">
        <v>5925</v>
      </c>
      <c r="B1165" t="s">
        <v>15847</v>
      </c>
      <c r="C1165" s="114">
        <v>202412</v>
      </c>
      <c r="D1165" s="114">
        <v>-3.07</v>
      </c>
      <c r="E1165" s="114">
        <v>202409</v>
      </c>
      <c r="F1165" s="114">
        <v>-0.4</v>
      </c>
      <c r="G1165" s="114">
        <v>202406</v>
      </c>
      <c r="H1165" s="114">
        <v>-2.3199999999999998</v>
      </c>
      <c r="I1165" s="114">
        <v>202403</v>
      </c>
      <c r="J1165" s="114">
        <v>0</v>
      </c>
      <c r="K1165" t="s">
        <v>15848</v>
      </c>
      <c r="L1165">
        <v>530723</v>
      </c>
      <c r="M1165"/>
      <c r="N1165" t="s">
        <v>15849</v>
      </c>
      <c r="O1165" t="s">
        <v>4149</v>
      </c>
      <c r="P1165"/>
      <c r="Q1165">
        <f t="shared" si="18"/>
        <v>-5.7899999999999991</v>
      </c>
    </row>
    <row r="1166" spans="1:17" ht="15">
      <c r="A1166" s="114">
        <v>5942</v>
      </c>
      <c r="B1166" t="s">
        <v>15850</v>
      </c>
      <c r="C1166" s="114">
        <v>202412</v>
      </c>
      <c r="D1166" s="114">
        <v>1.76</v>
      </c>
      <c r="E1166" s="114">
        <v>202409</v>
      </c>
      <c r="F1166" s="114">
        <v>1.9</v>
      </c>
      <c r="G1166" s="114">
        <v>202406</v>
      </c>
      <c r="H1166" s="114">
        <v>1.68</v>
      </c>
      <c r="I1166" s="114">
        <v>202403</v>
      </c>
      <c r="J1166" s="114">
        <v>2.61</v>
      </c>
      <c r="K1166" t="s">
        <v>15851</v>
      </c>
      <c r="L1166">
        <v>531161</v>
      </c>
      <c r="M1166"/>
      <c r="N1166" t="s">
        <v>15852</v>
      </c>
      <c r="O1166" t="s">
        <v>3843</v>
      </c>
      <c r="P1166"/>
      <c r="Q1166">
        <f t="shared" si="18"/>
        <v>7.9499999999999993</v>
      </c>
    </row>
    <row r="1167" spans="1:17" ht="15">
      <c r="A1167" s="114">
        <v>5948</v>
      </c>
      <c r="B1167" t="s">
        <v>15853</v>
      </c>
      <c r="C1167" s="114">
        <v>202412</v>
      </c>
      <c r="D1167" s="114">
        <v>0</v>
      </c>
      <c r="E1167" s="114">
        <v>202409</v>
      </c>
      <c r="F1167" s="114">
        <v>0</v>
      </c>
      <c r="G1167" s="114">
        <v>202406</v>
      </c>
      <c r="H1167" s="114">
        <v>0</v>
      </c>
      <c r="I1167" s="114">
        <v>202403</v>
      </c>
      <c r="J1167" s="114">
        <v>-0.05</v>
      </c>
      <c r="K1167" t="s">
        <v>15854</v>
      </c>
      <c r="L1167">
        <v>511401</v>
      </c>
      <c r="M1167"/>
      <c r="N1167" t="s">
        <v>15855</v>
      </c>
      <c r="O1167" t="s">
        <v>4621</v>
      </c>
      <c r="P1167"/>
      <c r="Q1167">
        <f t="shared" si="18"/>
        <v>-0.05</v>
      </c>
    </row>
    <row r="1168" spans="1:17" ht="15">
      <c r="A1168" s="114">
        <v>5951</v>
      </c>
      <c r="B1168" t="s">
        <v>15856</v>
      </c>
      <c r="C1168" s="114">
        <v>202412</v>
      </c>
      <c r="D1168" s="114">
        <v>0.48</v>
      </c>
      <c r="E1168" s="114">
        <v>202409</v>
      </c>
      <c r="F1168" s="114">
        <v>10.34</v>
      </c>
      <c r="G1168" s="114">
        <v>202406</v>
      </c>
      <c r="H1168" s="114">
        <v>11.76</v>
      </c>
      <c r="I1168" s="114">
        <v>202403</v>
      </c>
      <c r="J1168" s="114">
        <v>12.75</v>
      </c>
      <c r="K1168" t="s">
        <v>15857</v>
      </c>
      <c r="L1168">
        <v>531147</v>
      </c>
      <c r="M1168" t="s">
        <v>136</v>
      </c>
      <c r="N1168" t="s">
        <v>15858</v>
      </c>
      <c r="O1168" t="s">
        <v>137</v>
      </c>
      <c r="P1168"/>
      <c r="Q1168">
        <f t="shared" si="18"/>
        <v>35.33</v>
      </c>
    </row>
    <row r="1169" spans="1:17" ht="15">
      <c r="A1169" s="114">
        <v>5952</v>
      </c>
      <c r="B1169" t="s">
        <v>15859</v>
      </c>
      <c r="C1169" s="114">
        <v>202412</v>
      </c>
      <c r="D1169" s="114">
        <v>0.21</v>
      </c>
      <c r="E1169" s="114">
        <v>202409</v>
      </c>
      <c r="F1169" s="114">
        <v>7.0000000000000007E-2</v>
      </c>
      <c r="G1169" s="114">
        <v>202406</v>
      </c>
      <c r="H1169" s="114">
        <v>0.23</v>
      </c>
      <c r="I1169" s="114">
        <v>202403</v>
      </c>
      <c r="J1169" s="114">
        <v>11.7</v>
      </c>
      <c r="K1169" t="s">
        <v>15859</v>
      </c>
      <c r="L1169">
        <v>531158</v>
      </c>
      <c r="M1169"/>
      <c r="N1169" t="s">
        <v>15860</v>
      </c>
      <c r="O1169" t="s">
        <v>4690</v>
      </c>
      <c r="P1169"/>
      <c r="Q1169">
        <f t="shared" si="18"/>
        <v>12.209999999999999</v>
      </c>
    </row>
    <row r="1170" spans="1:17" ht="15">
      <c r="A1170" s="114">
        <v>5955</v>
      </c>
      <c r="B1170" t="s">
        <v>15861</v>
      </c>
      <c r="C1170" s="114">
        <v>202503</v>
      </c>
      <c r="D1170" s="114">
        <v>0.57999999999999996</v>
      </c>
      <c r="E1170" s="114">
        <v>202412</v>
      </c>
      <c r="F1170" s="114">
        <v>0.46</v>
      </c>
      <c r="G1170" s="114">
        <v>202409</v>
      </c>
      <c r="H1170" s="114">
        <v>0.41</v>
      </c>
      <c r="I1170" s="114">
        <v>202406</v>
      </c>
      <c r="J1170" s="114">
        <v>0.34</v>
      </c>
      <c r="K1170" t="s">
        <v>9646</v>
      </c>
      <c r="L1170">
        <v>532388</v>
      </c>
      <c r="M1170" t="s">
        <v>1397</v>
      </c>
      <c r="N1170" t="s">
        <v>15862</v>
      </c>
      <c r="O1170" t="s">
        <v>1398</v>
      </c>
      <c r="P1170"/>
      <c r="Q1170">
        <f t="shared" si="18"/>
        <v>1.79</v>
      </c>
    </row>
    <row r="1171" spans="1:17" ht="15">
      <c r="A1171" s="114">
        <v>5964</v>
      </c>
      <c r="B1171" t="s">
        <v>15863</v>
      </c>
      <c r="C1171" s="114">
        <v>202412</v>
      </c>
      <c r="D1171" s="114">
        <v>0.23</v>
      </c>
      <c r="E1171" s="114">
        <v>202409</v>
      </c>
      <c r="F1171" s="114">
        <v>0.19</v>
      </c>
      <c r="G1171" s="114">
        <v>202406</v>
      </c>
      <c r="H1171" s="114">
        <v>0.2</v>
      </c>
      <c r="I1171" s="114">
        <v>202403</v>
      </c>
      <c r="J1171" s="114">
        <v>0.24</v>
      </c>
      <c r="K1171" t="s">
        <v>15864</v>
      </c>
      <c r="L1171">
        <v>531254</v>
      </c>
      <c r="M1171"/>
      <c r="N1171" t="s">
        <v>15865</v>
      </c>
      <c r="O1171" t="s">
        <v>21712</v>
      </c>
      <c r="P1171"/>
      <c r="Q1171">
        <f t="shared" si="18"/>
        <v>0.8600000000000001</v>
      </c>
    </row>
    <row r="1172" spans="1:17" ht="15">
      <c r="A1172" s="114">
        <v>5982</v>
      </c>
      <c r="B1172" t="s">
        <v>15866</v>
      </c>
      <c r="C1172" s="114">
        <v>202503</v>
      </c>
      <c r="D1172" s="114">
        <v>1.43</v>
      </c>
      <c r="E1172" s="114">
        <v>202412</v>
      </c>
      <c r="F1172" s="114">
        <v>0.78</v>
      </c>
      <c r="G1172" s="114">
        <v>202409</v>
      </c>
      <c r="H1172" s="114">
        <v>3.82</v>
      </c>
      <c r="I1172" s="114">
        <v>202406</v>
      </c>
      <c r="J1172" s="114">
        <v>5.79</v>
      </c>
      <c r="K1172" t="s">
        <v>15867</v>
      </c>
      <c r="L1172">
        <v>540065</v>
      </c>
      <c r="M1172" t="s">
        <v>2409</v>
      </c>
      <c r="N1172" t="s">
        <v>15868</v>
      </c>
      <c r="O1172" t="s">
        <v>2410</v>
      </c>
      <c r="P1172"/>
      <c r="Q1172">
        <f t="shared" si="18"/>
        <v>11.82</v>
      </c>
    </row>
    <row r="1173" spans="1:17" ht="15">
      <c r="A1173" s="114">
        <v>5986</v>
      </c>
      <c r="B1173" t="s">
        <v>15869</v>
      </c>
      <c r="C1173" s="114">
        <v>202412</v>
      </c>
      <c r="D1173" s="114">
        <v>-0.28999999999999998</v>
      </c>
      <c r="E1173" s="114">
        <v>202409</v>
      </c>
      <c r="F1173" s="114">
        <v>-0.22</v>
      </c>
      <c r="G1173" s="114">
        <v>202406</v>
      </c>
      <c r="H1173" s="114">
        <v>1.61</v>
      </c>
      <c r="I1173" s="114">
        <v>202403</v>
      </c>
      <c r="J1173" s="114">
        <v>-0.1</v>
      </c>
      <c r="K1173" t="s">
        <v>15870</v>
      </c>
      <c r="L1173">
        <v>504273</v>
      </c>
      <c r="M1173"/>
      <c r="N1173" t="s">
        <v>15871</v>
      </c>
      <c r="O1173" t="s">
        <v>4155</v>
      </c>
      <c r="P1173"/>
      <c r="Q1173">
        <f t="shared" si="18"/>
        <v>1</v>
      </c>
    </row>
    <row r="1174" spans="1:17" ht="15">
      <c r="A1174" s="114">
        <v>5991</v>
      </c>
      <c r="B1174" t="s">
        <v>1655</v>
      </c>
      <c r="C1174" s="114">
        <v>202412</v>
      </c>
      <c r="D1174" s="114">
        <v>5.79</v>
      </c>
      <c r="E1174" s="114">
        <v>202409</v>
      </c>
      <c r="F1174" s="114">
        <v>4.49</v>
      </c>
      <c r="G1174" s="114">
        <v>202406</v>
      </c>
      <c r="H1174" s="114">
        <v>3.78</v>
      </c>
      <c r="I1174" s="114">
        <v>202403</v>
      </c>
      <c r="J1174" s="114">
        <v>4.9800000000000004</v>
      </c>
      <c r="K1174" t="s">
        <v>15872</v>
      </c>
      <c r="L1174">
        <v>530813</v>
      </c>
      <c r="M1174" t="s">
        <v>1655</v>
      </c>
      <c r="N1174" t="s">
        <v>15873</v>
      </c>
      <c r="O1174" t="s">
        <v>1656</v>
      </c>
      <c r="P1174"/>
      <c r="Q1174">
        <f t="shared" si="18"/>
        <v>19.04</v>
      </c>
    </row>
    <row r="1175" spans="1:17" ht="15">
      <c r="A1175" s="114">
        <v>5998</v>
      </c>
      <c r="B1175" t="s">
        <v>15874</v>
      </c>
      <c r="C1175" s="114">
        <v>202412</v>
      </c>
      <c r="D1175" s="114">
        <v>-1.23</v>
      </c>
      <c r="E1175" s="114">
        <v>202409</v>
      </c>
      <c r="F1175" s="114">
        <v>-0.64</v>
      </c>
      <c r="G1175" s="114">
        <v>202406</v>
      </c>
      <c r="H1175" s="114">
        <v>-0.81</v>
      </c>
      <c r="I1175" s="114">
        <v>202403</v>
      </c>
      <c r="J1175" s="114">
        <v>-1.95</v>
      </c>
      <c r="K1175" t="s">
        <v>15874</v>
      </c>
      <c r="L1175">
        <v>530821</v>
      </c>
      <c r="M1175"/>
      <c r="N1175" t="s">
        <v>15875</v>
      </c>
      <c r="O1175" t="s">
        <v>4509</v>
      </c>
      <c r="P1175"/>
      <c r="Q1175">
        <f t="shared" si="18"/>
        <v>-4.63</v>
      </c>
    </row>
    <row r="1176" spans="1:17" ht="15">
      <c r="A1176" s="114">
        <v>6006</v>
      </c>
      <c r="B1176" t="s">
        <v>15876</v>
      </c>
      <c r="C1176" s="114">
        <v>202412</v>
      </c>
      <c r="D1176" s="114">
        <v>0.19</v>
      </c>
      <c r="E1176" s="114">
        <v>202409</v>
      </c>
      <c r="F1176" s="114">
        <v>0.41</v>
      </c>
      <c r="G1176" s="114">
        <v>202406</v>
      </c>
      <c r="H1176" s="114">
        <v>0.53</v>
      </c>
      <c r="I1176" s="114">
        <v>202403</v>
      </c>
      <c r="J1176" s="114">
        <v>-0.6</v>
      </c>
      <c r="K1176" t="s">
        <v>15877</v>
      </c>
      <c r="L1176">
        <v>501700</v>
      </c>
      <c r="M1176"/>
      <c r="N1176" t="s">
        <v>15878</v>
      </c>
      <c r="O1176" t="s">
        <v>4029</v>
      </c>
      <c r="P1176"/>
      <c r="Q1176">
        <f t="shared" si="18"/>
        <v>0.52999999999999992</v>
      </c>
    </row>
    <row r="1177" spans="1:17" ht="15">
      <c r="A1177" s="114">
        <v>6030</v>
      </c>
      <c r="B1177" t="s">
        <v>15879</v>
      </c>
      <c r="C1177" s="114">
        <v>202412</v>
      </c>
      <c r="D1177" s="114">
        <v>-0.09</v>
      </c>
      <c r="E1177" s="114">
        <v>202409</v>
      </c>
      <c r="F1177" s="114">
        <v>0.28999999999999998</v>
      </c>
      <c r="G1177" s="114">
        <v>202406</v>
      </c>
      <c r="H1177" s="114">
        <v>0.39</v>
      </c>
      <c r="I1177" s="114">
        <v>202403</v>
      </c>
      <c r="J1177" s="114">
        <v>-2.2599999999999998</v>
      </c>
      <c r="K1177" t="s">
        <v>15880</v>
      </c>
      <c r="L1177">
        <v>512493</v>
      </c>
      <c r="M1177"/>
      <c r="N1177" t="s">
        <v>15881</v>
      </c>
      <c r="O1177" t="s">
        <v>4079</v>
      </c>
      <c r="P1177"/>
      <c r="Q1177">
        <f t="shared" si="18"/>
        <v>-1.67</v>
      </c>
    </row>
    <row r="1178" spans="1:17" ht="15">
      <c r="A1178" s="114">
        <v>6033</v>
      </c>
      <c r="B1178" t="s">
        <v>15882</v>
      </c>
      <c r="C1178" s="114">
        <v>202412</v>
      </c>
      <c r="D1178" s="114">
        <v>5.72</v>
      </c>
      <c r="E1178" s="114">
        <v>202409</v>
      </c>
      <c r="F1178" s="114">
        <v>6.77</v>
      </c>
      <c r="G1178" s="114">
        <v>202406</v>
      </c>
      <c r="H1178" s="114">
        <v>3.89</v>
      </c>
      <c r="I1178" s="114">
        <v>202403</v>
      </c>
      <c r="J1178" s="114">
        <v>3.28</v>
      </c>
      <c r="K1178" t="s">
        <v>15883</v>
      </c>
      <c r="L1178">
        <v>530871</v>
      </c>
      <c r="M1178" t="s">
        <v>561</v>
      </c>
      <c r="N1178" t="s">
        <v>15884</v>
      </c>
      <c r="O1178" t="s">
        <v>562</v>
      </c>
      <c r="P1178"/>
      <c r="Q1178">
        <f t="shared" si="18"/>
        <v>19.66</v>
      </c>
    </row>
    <row r="1179" spans="1:17" ht="15">
      <c r="A1179" s="114">
        <v>6043</v>
      </c>
      <c r="B1179" t="s">
        <v>15885</v>
      </c>
      <c r="C1179" s="114">
        <v>202403</v>
      </c>
      <c r="D1179" s="114">
        <v>0.87</v>
      </c>
      <c r="E1179" s="114">
        <v>202312</v>
      </c>
      <c r="F1179" s="114">
        <v>-0.22</v>
      </c>
      <c r="G1179" s="114">
        <v>202309</v>
      </c>
      <c r="H1179" s="114">
        <v>0.18</v>
      </c>
      <c r="I1179" s="114">
        <v>202306</v>
      </c>
      <c r="J1179" s="114">
        <v>0.77</v>
      </c>
      <c r="K1179" t="s">
        <v>15886</v>
      </c>
      <c r="L1179">
        <v>524640</v>
      </c>
      <c r="M1179"/>
      <c r="N1179" t="s">
        <v>15887</v>
      </c>
      <c r="O1179" t="s">
        <v>4018</v>
      </c>
      <c r="P1179"/>
      <c r="Q1179">
        <f t="shared" si="18"/>
        <v>1.6</v>
      </c>
    </row>
    <row r="1180" spans="1:17" ht="15">
      <c r="A1180" s="114">
        <v>6044</v>
      </c>
      <c r="B1180" t="s">
        <v>15888</v>
      </c>
      <c r="C1180" s="114">
        <v>202503</v>
      </c>
      <c r="D1180" s="114">
        <v>1.9</v>
      </c>
      <c r="E1180" s="114">
        <v>202412</v>
      </c>
      <c r="F1180" s="114">
        <v>3.21</v>
      </c>
      <c r="G1180" s="114">
        <v>202409</v>
      </c>
      <c r="H1180" s="114">
        <v>3.4</v>
      </c>
      <c r="I1180" s="114">
        <v>202406</v>
      </c>
      <c r="J1180" s="114">
        <v>2.81</v>
      </c>
      <c r="K1180" t="s">
        <v>15889</v>
      </c>
      <c r="L1180"/>
      <c r="M1180" t="s">
        <v>2805</v>
      </c>
      <c r="N1180" t="s">
        <v>15890</v>
      </c>
      <c r="O1180" t="s">
        <v>2806</v>
      </c>
      <c r="P1180"/>
      <c r="Q1180">
        <f t="shared" si="18"/>
        <v>11.32</v>
      </c>
    </row>
    <row r="1181" spans="1:17" ht="15">
      <c r="A1181" s="114">
        <v>6045</v>
      </c>
      <c r="B1181" t="s">
        <v>15891</v>
      </c>
      <c r="C1181" s="114">
        <v>202412</v>
      </c>
      <c r="D1181" s="114">
        <v>2.44</v>
      </c>
      <c r="E1181" s="114">
        <v>202409</v>
      </c>
      <c r="F1181" s="114">
        <v>0.03</v>
      </c>
      <c r="G1181" s="114">
        <v>202406</v>
      </c>
      <c r="H1181" s="114">
        <v>2.75</v>
      </c>
      <c r="I1181" s="114">
        <v>202403</v>
      </c>
      <c r="J1181" s="114">
        <v>4.2699999999999996</v>
      </c>
      <c r="K1181" t="s">
        <v>15892</v>
      </c>
      <c r="L1181">
        <v>532509</v>
      </c>
      <c r="M1181" t="s">
        <v>2856</v>
      </c>
      <c r="N1181" t="s">
        <v>15893</v>
      </c>
      <c r="O1181" t="s">
        <v>2857</v>
      </c>
      <c r="P1181"/>
      <c r="Q1181">
        <f t="shared" si="18"/>
        <v>9.4899999999999984</v>
      </c>
    </row>
    <row r="1182" spans="1:17" ht="15">
      <c r="A1182" s="114">
        <v>6061</v>
      </c>
      <c r="B1182" t="s">
        <v>8872</v>
      </c>
      <c r="C1182" s="114">
        <v>202503</v>
      </c>
      <c r="D1182" s="114">
        <v>22.14</v>
      </c>
      <c r="E1182" s="114">
        <v>202412</v>
      </c>
      <c r="F1182" s="114">
        <v>21.6</v>
      </c>
      <c r="G1182" s="114">
        <v>202409</v>
      </c>
      <c r="H1182" s="114">
        <v>20.79</v>
      </c>
      <c r="I1182" s="114">
        <v>202406</v>
      </c>
      <c r="J1182" s="114">
        <v>19.079999999999998</v>
      </c>
      <c r="K1182" t="s">
        <v>8872</v>
      </c>
      <c r="L1182">
        <v>532814</v>
      </c>
      <c r="M1182" t="s">
        <v>1330</v>
      </c>
      <c r="N1182" t="s">
        <v>15894</v>
      </c>
      <c r="O1182" t="s">
        <v>1331</v>
      </c>
      <c r="P1182"/>
      <c r="Q1182">
        <f t="shared" si="18"/>
        <v>83.61</v>
      </c>
    </row>
    <row r="1183" spans="1:17" ht="15">
      <c r="A1183" s="114">
        <v>6064</v>
      </c>
      <c r="B1183" t="s">
        <v>15895</v>
      </c>
      <c r="C1183" s="114">
        <v>202412</v>
      </c>
      <c r="D1183" s="114">
        <v>1.31</v>
      </c>
      <c r="E1183" s="114">
        <v>202409</v>
      </c>
      <c r="F1183" s="114">
        <v>2.11</v>
      </c>
      <c r="G1183" s="114">
        <v>202406</v>
      </c>
      <c r="H1183" s="114">
        <v>1.67</v>
      </c>
      <c r="I1183" s="114">
        <v>202403</v>
      </c>
      <c r="J1183" s="114">
        <v>1.91</v>
      </c>
      <c r="K1183" t="s">
        <v>15896</v>
      </c>
      <c r="L1183">
        <v>532285</v>
      </c>
      <c r="M1183" t="s">
        <v>982</v>
      </c>
      <c r="N1183" t="s">
        <v>15897</v>
      </c>
      <c r="O1183" t="s">
        <v>983</v>
      </c>
      <c r="P1183"/>
      <c r="Q1183">
        <f t="shared" si="18"/>
        <v>7</v>
      </c>
    </row>
    <row r="1184" spans="1:17" ht="15">
      <c r="A1184" s="114">
        <v>6068</v>
      </c>
      <c r="B1184" t="s">
        <v>15898</v>
      </c>
      <c r="C1184" s="114">
        <v>202412</v>
      </c>
      <c r="D1184" s="114">
        <v>6.85</v>
      </c>
      <c r="E1184" s="114">
        <v>202409</v>
      </c>
      <c r="F1184" s="114">
        <v>8.17</v>
      </c>
      <c r="G1184" s="114">
        <v>202406</v>
      </c>
      <c r="H1184" s="114">
        <v>7.96</v>
      </c>
      <c r="I1184" s="114">
        <v>202403</v>
      </c>
      <c r="J1184" s="114">
        <v>8.0299999999999994</v>
      </c>
      <c r="K1184" t="s">
        <v>15899</v>
      </c>
      <c r="L1184">
        <v>500312</v>
      </c>
      <c r="M1184" t="s">
        <v>2148</v>
      </c>
      <c r="N1184" t="s">
        <v>15900</v>
      </c>
      <c r="O1184" t="s">
        <v>2149</v>
      </c>
      <c r="P1184"/>
      <c r="Q1184">
        <f t="shared" si="18"/>
        <v>31.009999999999998</v>
      </c>
    </row>
    <row r="1185" spans="1:17" ht="15">
      <c r="A1185" s="114">
        <v>6070</v>
      </c>
      <c r="B1185" t="s">
        <v>15901</v>
      </c>
      <c r="C1185" s="114">
        <v>202412</v>
      </c>
      <c r="D1185" s="114">
        <v>-6.94</v>
      </c>
      <c r="E1185" s="114">
        <v>202409</v>
      </c>
      <c r="F1185" s="114">
        <v>14.56</v>
      </c>
      <c r="G1185" s="114">
        <v>202406</v>
      </c>
      <c r="H1185" s="114">
        <v>29.88</v>
      </c>
      <c r="I1185" s="114">
        <v>202403</v>
      </c>
      <c r="J1185" s="114">
        <v>52.23</v>
      </c>
      <c r="K1185" t="s">
        <v>15902</v>
      </c>
      <c r="L1185">
        <v>531179</v>
      </c>
      <c r="M1185" t="s">
        <v>216</v>
      </c>
      <c r="N1185" t="s">
        <v>15903</v>
      </c>
      <c r="O1185" t="s">
        <v>217</v>
      </c>
      <c r="P1185"/>
      <c r="Q1185">
        <f t="shared" si="18"/>
        <v>89.72999999999999</v>
      </c>
    </row>
    <row r="1186" spans="1:17" ht="15">
      <c r="A1186" s="114">
        <v>6076</v>
      </c>
      <c r="B1186" t="s">
        <v>15904</v>
      </c>
      <c r="C1186" s="114">
        <v>201406</v>
      </c>
      <c r="D1186" s="114">
        <v>0.04</v>
      </c>
      <c r="E1186" s="114">
        <v>201403</v>
      </c>
      <c r="F1186" s="114">
        <v>0.09</v>
      </c>
      <c r="G1186" s="114">
        <v>201306</v>
      </c>
      <c r="H1186" s="114">
        <v>0.02</v>
      </c>
      <c r="I1186" s="114">
        <v>201206</v>
      </c>
      <c r="J1186" s="114">
        <v>0.04</v>
      </c>
      <c r="K1186" t="s">
        <v>15905</v>
      </c>
      <c r="L1186">
        <v>531211</v>
      </c>
      <c r="M1186"/>
      <c r="N1186" t="s">
        <v>15906</v>
      </c>
      <c r="O1186" t="s">
        <v>4827</v>
      </c>
      <c r="P1186"/>
      <c r="Q1186">
        <f t="shared" si="18"/>
        <v>0.19</v>
      </c>
    </row>
    <row r="1187" spans="1:17" ht="15">
      <c r="A1187" s="114">
        <v>6083</v>
      </c>
      <c r="B1187" t="s">
        <v>15907</v>
      </c>
      <c r="C1187" s="114">
        <v>202503</v>
      </c>
      <c r="D1187" s="114">
        <v>-2.4</v>
      </c>
      <c r="E1187" s="114">
        <v>202412</v>
      </c>
      <c r="F1187" s="114">
        <v>3.29</v>
      </c>
      <c r="G1187" s="114">
        <v>202409</v>
      </c>
      <c r="H1187" s="114">
        <v>6.75</v>
      </c>
      <c r="I1187" s="114">
        <v>202406</v>
      </c>
      <c r="J1187" s="114">
        <v>6.58</v>
      </c>
      <c r="K1187" t="s">
        <v>15908</v>
      </c>
      <c r="L1187">
        <v>531213</v>
      </c>
      <c r="M1187" t="s">
        <v>1803</v>
      </c>
      <c r="N1187" t="s">
        <v>15909</v>
      </c>
      <c r="O1187" t="s">
        <v>1804</v>
      </c>
      <c r="P1187"/>
      <c r="Q1187">
        <f t="shared" si="18"/>
        <v>14.22</v>
      </c>
    </row>
    <row r="1188" spans="1:17" ht="15">
      <c r="A1188" s="114">
        <v>6084</v>
      </c>
      <c r="B1188" t="s">
        <v>15910</v>
      </c>
      <c r="C1188" s="114">
        <v>202003</v>
      </c>
      <c r="D1188" s="114">
        <v>-1.02</v>
      </c>
      <c r="E1188" s="114">
        <v>201912</v>
      </c>
      <c r="F1188" s="114">
        <v>0.08</v>
      </c>
      <c r="G1188" s="114">
        <v>201909</v>
      </c>
      <c r="H1188" s="114">
        <v>0.19</v>
      </c>
      <c r="I1188" s="114">
        <v>201906</v>
      </c>
      <c r="J1188" s="114">
        <v>0.16</v>
      </c>
      <c r="K1188" t="s">
        <v>15911</v>
      </c>
      <c r="L1188">
        <v>531169</v>
      </c>
      <c r="M1188"/>
      <c r="N1188" t="s">
        <v>15912</v>
      </c>
      <c r="O1188" t="s">
        <v>4303</v>
      </c>
      <c r="P1188"/>
      <c r="Q1188">
        <f t="shared" si="18"/>
        <v>-0.59</v>
      </c>
    </row>
    <row r="1189" spans="1:17" ht="15">
      <c r="A1189" s="114">
        <v>6098</v>
      </c>
      <c r="B1189" t="s">
        <v>15913</v>
      </c>
      <c r="C1189" s="114">
        <v>202412</v>
      </c>
      <c r="D1189" s="114">
        <v>-3.88</v>
      </c>
      <c r="E1189" s="114">
        <v>202409</v>
      </c>
      <c r="F1189" s="114">
        <v>-3.38</v>
      </c>
      <c r="G1189" s="114">
        <v>202406</v>
      </c>
      <c r="H1189" s="114">
        <v>-3.1</v>
      </c>
      <c r="I1189" s="114">
        <v>202403</v>
      </c>
      <c r="J1189" s="114">
        <v>-1.1499999999999999</v>
      </c>
      <c r="K1189" t="s">
        <v>15914</v>
      </c>
      <c r="L1189">
        <v>504375</v>
      </c>
      <c r="M1189"/>
      <c r="N1189" t="s">
        <v>15915</v>
      </c>
      <c r="O1189" t="s">
        <v>4854</v>
      </c>
      <c r="P1189"/>
      <c r="Q1189">
        <f t="shared" si="18"/>
        <v>-11.51</v>
      </c>
    </row>
    <row r="1190" spans="1:17" ht="15">
      <c r="A1190" s="114">
        <v>6103</v>
      </c>
      <c r="B1190" t="s">
        <v>15916</v>
      </c>
      <c r="C1190" s="114">
        <v>202412</v>
      </c>
      <c r="D1190" s="114">
        <v>0.64</v>
      </c>
      <c r="E1190" s="114">
        <v>202409</v>
      </c>
      <c r="F1190" s="114">
        <v>0.8</v>
      </c>
      <c r="G1190" s="114">
        <v>202406</v>
      </c>
      <c r="H1190" s="114">
        <v>0.57999999999999996</v>
      </c>
      <c r="I1190" s="114">
        <v>202403</v>
      </c>
      <c r="J1190" s="114">
        <v>0.24</v>
      </c>
      <c r="K1190" t="s">
        <v>15917</v>
      </c>
      <c r="L1190">
        <v>539447</v>
      </c>
      <c r="M1190" t="s">
        <v>399</v>
      </c>
      <c r="N1190" t="s">
        <v>15918</v>
      </c>
      <c r="O1190" t="s">
        <v>400</v>
      </c>
      <c r="P1190"/>
      <c r="Q1190">
        <f t="shared" si="18"/>
        <v>2.2599999999999998</v>
      </c>
    </row>
    <row r="1191" spans="1:17" ht="15">
      <c r="A1191" s="114">
        <v>6113</v>
      </c>
      <c r="B1191" t="s">
        <v>15919</v>
      </c>
      <c r="C1191" s="114">
        <v>202412</v>
      </c>
      <c r="D1191" s="114">
        <v>-9.0299999999999994</v>
      </c>
      <c r="E1191" s="114">
        <v>202409</v>
      </c>
      <c r="F1191" s="114">
        <v>-0.04</v>
      </c>
      <c r="G1191" s="114">
        <v>202406</v>
      </c>
      <c r="H1191" s="114">
        <v>0.02</v>
      </c>
      <c r="I1191" s="114">
        <v>202403</v>
      </c>
      <c r="J1191" s="114">
        <v>-2.14</v>
      </c>
      <c r="K1191" t="s">
        <v>15920</v>
      </c>
      <c r="L1191">
        <v>530943</v>
      </c>
      <c r="M1191" t="s">
        <v>9803</v>
      </c>
      <c r="N1191" t="s">
        <v>15921</v>
      </c>
      <c r="O1191" t="s">
        <v>9296</v>
      </c>
      <c r="P1191"/>
      <c r="Q1191">
        <f t="shared" si="18"/>
        <v>-11.19</v>
      </c>
    </row>
    <row r="1192" spans="1:17" ht="15">
      <c r="A1192" s="114">
        <v>6121</v>
      </c>
      <c r="B1192" t="s">
        <v>15922</v>
      </c>
      <c r="C1192" s="114">
        <v>202412</v>
      </c>
      <c r="D1192" s="114">
        <v>-0.02</v>
      </c>
      <c r="E1192" s="114">
        <v>202409</v>
      </c>
      <c r="F1192" s="114">
        <v>-0.04</v>
      </c>
      <c r="G1192" s="114">
        <v>202406</v>
      </c>
      <c r="H1192" s="114">
        <v>-7.0000000000000007E-2</v>
      </c>
      <c r="I1192" s="114">
        <v>202403</v>
      </c>
      <c r="J1192" s="114">
        <v>-0.2</v>
      </c>
      <c r="K1192" t="s">
        <v>15923</v>
      </c>
      <c r="L1192">
        <v>531840</v>
      </c>
      <c r="M1192"/>
      <c r="N1192" t="s">
        <v>15924</v>
      </c>
      <c r="O1192" t="s">
        <v>4843</v>
      </c>
      <c r="P1192"/>
      <c r="Q1192">
        <f t="shared" si="18"/>
        <v>-0.33</v>
      </c>
    </row>
    <row r="1193" spans="1:17" ht="15">
      <c r="A1193" s="114">
        <v>6124</v>
      </c>
      <c r="B1193" t="s">
        <v>15925</v>
      </c>
      <c r="C1193" s="114">
        <v>202412</v>
      </c>
      <c r="D1193" s="114">
        <v>-0.14000000000000001</v>
      </c>
      <c r="E1193" s="114">
        <v>202409</v>
      </c>
      <c r="F1193" s="114">
        <v>-0.13</v>
      </c>
      <c r="G1193" s="114">
        <v>202406</v>
      </c>
      <c r="H1193" s="114">
        <v>-0.03</v>
      </c>
      <c r="I1193" s="114">
        <v>202403</v>
      </c>
      <c r="J1193" s="114">
        <v>-0.16</v>
      </c>
      <c r="K1193" t="s">
        <v>15926</v>
      </c>
      <c r="L1193">
        <v>503691</v>
      </c>
      <c r="M1193"/>
      <c r="N1193" t="s">
        <v>15927</v>
      </c>
      <c r="O1193" t="s">
        <v>4390</v>
      </c>
      <c r="P1193"/>
      <c r="Q1193">
        <f t="shared" si="18"/>
        <v>-0.46000000000000008</v>
      </c>
    </row>
    <row r="1194" spans="1:17" ht="15">
      <c r="A1194" s="114">
        <v>6127</v>
      </c>
      <c r="B1194" t="s">
        <v>15928</v>
      </c>
      <c r="C1194" s="114">
        <v>202412</v>
      </c>
      <c r="D1194" s="114">
        <v>0</v>
      </c>
      <c r="E1194" s="114">
        <v>202409</v>
      </c>
      <c r="F1194" s="114">
        <v>0.01</v>
      </c>
      <c r="G1194" s="114">
        <v>202406</v>
      </c>
      <c r="H1194" s="114">
        <v>7.0000000000000007E-2</v>
      </c>
      <c r="I1194" s="114">
        <v>202403</v>
      </c>
      <c r="J1194" s="114">
        <v>0.02</v>
      </c>
      <c r="K1194" t="s">
        <v>15929</v>
      </c>
      <c r="L1194">
        <v>530961</v>
      </c>
      <c r="M1194" t="s">
        <v>3177</v>
      </c>
      <c r="N1194" t="s">
        <v>15930</v>
      </c>
      <c r="O1194" t="s">
        <v>3178</v>
      </c>
      <c r="P1194"/>
      <c r="Q1194">
        <f t="shared" si="18"/>
        <v>0.1</v>
      </c>
    </row>
    <row r="1195" spans="1:17" ht="15">
      <c r="A1195" s="114">
        <v>6154</v>
      </c>
      <c r="B1195" t="s">
        <v>15931</v>
      </c>
      <c r="C1195" s="114">
        <v>202412</v>
      </c>
      <c r="D1195" s="114">
        <v>-0.22</v>
      </c>
      <c r="E1195" s="114">
        <v>202409</v>
      </c>
      <c r="F1195" s="114">
        <v>-0.21</v>
      </c>
      <c r="G1195" s="114">
        <v>202406</v>
      </c>
      <c r="H1195" s="114">
        <v>-0.12</v>
      </c>
      <c r="I1195" s="114">
        <v>202403</v>
      </c>
      <c r="J1195" s="114">
        <v>0.28000000000000003</v>
      </c>
      <c r="K1195" t="s">
        <v>15932</v>
      </c>
      <c r="L1195">
        <v>531246</v>
      </c>
      <c r="M1195"/>
      <c r="N1195" t="s">
        <v>15933</v>
      </c>
      <c r="O1195" t="s">
        <v>4519</v>
      </c>
      <c r="P1195"/>
      <c r="Q1195">
        <f t="shared" si="18"/>
        <v>-0.27</v>
      </c>
    </row>
    <row r="1196" spans="1:17" ht="15">
      <c r="A1196" s="114">
        <v>6159</v>
      </c>
      <c r="B1196" t="s">
        <v>15934</v>
      </c>
      <c r="C1196" s="114">
        <v>202412</v>
      </c>
      <c r="D1196" s="114">
        <v>13.28</v>
      </c>
      <c r="E1196" s="114">
        <v>202409</v>
      </c>
      <c r="F1196" s="114">
        <v>12.35</v>
      </c>
      <c r="G1196" s="114">
        <v>202406</v>
      </c>
      <c r="H1196" s="114">
        <v>11.28</v>
      </c>
      <c r="I1196" s="114">
        <v>202403</v>
      </c>
      <c r="J1196" s="114">
        <v>19.48</v>
      </c>
      <c r="K1196" t="s">
        <v>9720</v>
      </c>
      <c r="L1196">
        <v>531209</v>
      </c>
      <c r="M1196" t="s">
        <v>2111</v>
      </c>
      <c r="N1196" t="s">
        <v>15935</v>
      </c>
      <c r="O1196" t="s">
        <v>2112</v>
      </c>
      <c r="P1196"/>
      <c r="Q1196">
        <f t="shared" si="18"/>
        <v>56.39</v>
      </c>
    </row>
    <row r="1197" spans="1:17" ht="15">
      <c r="A1197" s="114">
        <v>6173</v>
      </c>
      <c r="B1197" t="s">
        <v>15936</v>
      </c>
      <c r="C1197" s="114">
        <v>202412</v>
      </c>
      <c r="D1197" s="114">
        <v>-0.04</v>
      </c>
      <c r="E1197" s="114">
        <v>202409</v>
      </c>
      <c r="F1197" s="114">
        <v>-0.02</v>
      </c>
      <c r="G1197" s="114">
        <v>202406</v>
      </c>
      <c r="H1197" s="114">
        <v>0</v>
      </c>
      <c r="I1197" s="114">
        <v>202403</v>
      </c>
      <c r="J1197" s="114">
        <v>-0.01</v>
      </c>
      <c r="K1197" t="s">
        <v>15936</v>
      </c>
      <c r="L1197">
        <v>531909</v>
      </c>
      <c r="M1197"/>
      <c r="N1197" t="s">
        <v>15937</v>
      </c>
      <c r="O1197" t="s">
        <v>4412</v>
      </c>
      <c r="P1197"/>
      <c r="Q1197">
        <f t="shared" si="18"/>
        <v>-6.9999999999999993E-2</v>
      </c>
    </row>
    <row r="1198" spans="1:17" ht="15">
      <c r="A1198" s="114">
        <v>6187</v>
      </c>
      <c r="B1198" t="s">
        <v>15938</v>
      </c>
      <c r="C1198" s="114">
        <v>202412</v>
      </c>
      <c r="D1198" s="114">
        <v>-22.67</v>
      </c>
      <c r="E1198" s="114">
        <v>202409</v>
      </c>
      <c r="F1198" s="114">
        <v>-28.28</v>
      </c>
      <c r="G1198" s="114">
        <v>202406</v>
      </c>
      <c r="H1198" s="114">
        <v>-18.940000000000001</v>
      </c>
      <c r="I1198" s="114">
        <v>202403</v>
      </c>
      <c r="J1198" s="114">
        <v>-24.01</v>
      </c>
      <c r="K1198" t="s">
        <v>15939</v>
      </c>
      <c r="L1198">
        <v>531260</v>
      </c>
      <c r="M1198"/>
      <c r="N1198" t="s">
        <v>20990</v>
      </c>
      <c r="O1198" t="s">
        <v>3885</v>
      </c>
      <c r="P1198"/>
      <c r="Q1198">
        <f t="shared" si="18"/>
        <v>-93.9</v>
      </c>
    </row>
    <row r="1199" spans="1:17" ht="15">
      <c r="A1199" s="114">
        <v>6188</v>
      </c>
      <c r="B1199" t="s">
        <v>15940</v>
      </c>
      <c r="C1199" s="114">
        <v>202412</v>
      </c>
      <c r="D1199" s="114">
        <v>1.52</v>
      </c>
      <c r="E1199" s="114">
        <v>202409</v>
      </c>
      <c r="F1199" s="114">
        <v>14.41</v>
      </c>
      <c r="G1199" s="114">
        <v>202406</v>
      </c>
      <c r="H1199" s="114">
        <v>10.94</v>
      </c>
      <c r="I1199" s="114">
        <v>202403</v>
      </c>
      <c r="J1199" s="114">
        <v>13.55</v>
      </c>
      <c r="K1199" t="s">
        <v>15941</v>
      </c>
      <c r="L1199">
        <v>531278</v>
      </c>
      <c r="M1199"/>
      <c r="N1199" t="s">
        <v>15942</v>
      </c>
      <c r="O1199" t="s">
        <v>4433</v>
      </c>
      <c r="P1199"/>
      <c r="Q1199">
        <f t="shared" si="18"/>
        <v>40.42</v>
      </c>
    </row>
    <row r="1200" spans="1:17" ht="15">
      <c r="A1200" s="114">
        <v>6198</v>
      </c>
      <c r="B1200" t="s">
        <v>15943</v>
      </c>
      <c r="C1200" s="114">
        <v>202206</v>
      </c>
      <c r="D1200" s="114">
        <v>7.12</v>
      </c>
      <c r="E1200" s="114">
        <v>202203</v>
      </c>
      <c r="F1200" s="114">
        <v>1.68</v>
      </c>
      <c r="G1200" s="114">
        <v>202112</v>
      </c>
      <c r="H1200" s="114">
        <v>5.81</v>
      </c>
      <c r="I1200" s="114">
        <v>202109</v>
      </c>
      <c r="J1200" s="114">
        <v>1.89</v>
      </c>
      <c r="K1200" t="s">
        <v>15944</v>
      </c>
      <c r="L1200"/>
      <c r="M1200"/>
      <c r="N1200"/>
      <c r="O1200" t="s">
        <v>4491</v>
      </c>
      <c r="P1200"/>
      <c r="Q1200">
        <f t="shared" si="18"/>
        <v>16.5</v>
      </c>
    </row>
    <row r="1201" spans="1:17" ht="15">
      <c r="A1201" s="114">
        <v>6211</v>
      </c>
      <c r="B1201" t="s">
        <v>15945</v>
      </c>
      <c r="C1201" s="114">
        <v>200809</v>
      </c>
      <c r="D1201" s="114">
        <v>0</v>
      </c>
      <c r="E1201" s="114">
        <v>200806</v>
      </c>
      <c r="F1201" s="114">
        <v>0.35</v>
      </c>
      <c r="G1201" s="114">
        <v>200709</v>
      </c>
      <c r="H1201" s="114">
        <v>7.0000000000000007E-2</v>
      </c>
      <c r="I1201" s="114">
        <v>200706</v>
      </c>
      <c r="J1201" s="114">
        <v>0.35</v>
      </c>
      <c r="K1201" t="s">
        <v>15946</v>
      </c>
      <c r="L1201">
        <v>511176</v>
      </c>
      <c r="M1201"/>
      <c r="N1201" t="s">
        <v>15947</v>
      </c>
      <c r="O1201" t="s">
        <v>4606</v>
      </c>
      <c r="P1201"/>
      <c r="Q1201">
        <f t="shared" si="18"/>
        <v>0.77</v>
      </c>
    </row>
    <row r="1202" spans="1:17" ht="15">
      <c r="A1202" s="114">
        <v>6213</v>
      </c>
      <c r="B1202" t="s">
        <v>15948</v>
      </c>
      <c r="C1202" s="114">
        <v>201512</v>
      </c>
      <c r="D1202" s="114">
        <v>0</v>
      </c>
      <c r="E1202" s="114">
        <v>201509</v>
      </c>
      <c r="F1202" s="114">
        <v>0.01</v>
      </c>
      <c r="G1202" s="114">
        <v>201506</v>
      </c>
      <c r="H1202" s="114">
        <v>0.02</v>
      </c>
      <c r="I1202" s="114">
        <v>201503</v>
      </c>
      <c r="J1202" s="114">
        <v>-0.02</v>
      </c>
      <c r="K1202" t="s">
        <v>15949</v>
      </c>
      <c r="L1202">
        <v>509051</v>
      </c>
      <c r="M1202"/>
      <c r="N1202" t="s">
        <v>15950</v>
      </c>
      <c r="O1202" t="s">
        <v>3850</v>
      </c>
      <c r="P1202"/>
      <c r="Q1202">
        <f t="shared" si="18"/>
        <v>9.9999999999999985E-3</v>
      </c>
    </row>
    <row r="1203" spans="1:17" ht="15">
      <c r="A1203" s="114">
        <v>6221</v>
      </c>
      <c r="B1203" t="s">
        <v>15951</v>
      </c>
      <c r="C1203" s="114">
        <v>202412</v>
      </c>
      <c r="D1203" s="114">
        <v>20.23</v>
      </c>
      <c r="E1203" s="114">
        <v>202409</v>
      </c>
      <c r="F1203" s="114">
        <v>15.72</v>
      </c>
      <c r="G1203" s="114">
        <v>202406</v>
      </c>
      <c r="H1203" s="114">
        <v>34.75</v>
      </c>
      <c r="I1203" s="114">
        <v>202403</v>
      </c>
      <c r="J1203" s="114">
        <v>32.25</v>
      </c>
      <c r="K1203" t="s">
        <v>15952</v>
      </c>
      <c r="L1203">
        <v>531310</v>
      </c>
      <c r="M1203"/>
      <c r="N1203" t="s">
        <v>15953</v>
      </c>
      <c r="O1203" t="s">
        <v>3948</v>
      </c>
      <c r="P1203"/>
      <c r="Q1203">
        <f t="shared" si="18"/>
        <v>102.95</v>
      </c>
    </row>
    <row r="1204" spans="1:17" ht="15">
      <c r="A1204" s="114">
        <v>6237</v>
      </c>
      <c r="B1204" t="s">
        <v>15954</v>
      </c>
      <c r="C1204" s="114">
        <v>202503</v>
      </c>
      <c r="D1204" s="114">
        <v>0.83</v>
      </c>
      <c r="E1204" s="114">
        <v>202412</v>
      </c>
      <c r="F1204" s="114">
        <v>0.01</v>
      </c>
      <c r="G1204" s="114">
        <v>202409</v>
      </c>
      <c r="H1204" s="114">
        <v>0.57999999999999996</v>
      </c>
      <c r="I1204" s="114">
        <v>202406</v>
      </c>
      <c r="J1204" s="114">
        <v>0.95</v>
      </c>
      <c r="K1204" t="s">
        <v>15955</v>
      </c>
      <c r="L1204">
        <v>531279</v>
      </c>
      <c r="M1204"/>
      <c r="N1204" t="s">
        <v>20991</v>
      </c>
      <c r="O1204" t="s">
        <v>9839</v>
      </c>
      <c r="P1204"/>
      <c r="Q1204">
        <f t="shared" si="18"/>
        <v>2.37</v>
      </c>
    </row>
    <row r="1205" spans="1:17" ht="15">
      <c r="A1205" s="114">
        <v>6253</v>
      </c>
      <c r="B1205" t="s">
        <v>15956</v>
      </c>
      <c r="C1205" s="114">
        <v>202412</v>
      </c>
      <c r="D1205" s="114">
        <v>0.68</v>
      </c>
      <c r="E1205" s="114">
        <v>202409</v>
      </c>
      <c r="F1205" s="114">
        <v>0.99</v>
      </c>
      <c r="G1205" s="114">
        <v>202406</v>
      </c>
      <c r="H1205" s="114">
        <v>0.67</v>
      </c>
      <c r="I1205" s="114">
        <v>202403</v>
      </c>
      <c r="J1205" s="114">
        <v>0.91</v>
      </c>
      <c r="K1205" t="s">
        <v>15957</v>
      </c>
      <c r="L1205">
        <v>539594</v>
      </c>
      <c r="M1205"/>
      <c r="N1205" t="s">
        <v>15958</v>
      </c>
      <c r="O1205" t="s">
        <v>3514</v>
      </c>
      <c r="P1205"/>
      <c r="Q1205">
        <f t="shared" si="18"/>
        <v>3.25</v>
      </c>
    </row>
    <row r="1206" spans="1:17" ht="15">
      <c r="A1206" s="114">
        <v>6256</v>
      </c>
      <c r="B1206" t="s">
        <v>3750</v>
      </c>
      <c r="C1206" s="114">
        <v>202412</v>
      </c>
      <c r="D1206" s="114">
        <v>0.18</v>
      </c>
      <c r="E1206" s="114">
        <v>202409</v>
      </c>
      <c r="F1206" s="114">
        <v>0.14000000000000001</v>
      </c>
      <c r="G1206" s="114">
        <v>202406</v>
      </c>
      <c r="H1206" s="114">
        <v>7.0000000000000007E-2</v>
      </c>
      <c r="I1206" s="114">
        <v>202403</v>
      </c>
      <c r="J1206" s="114">
        <v>0.15</v>
      </c>
      <c r="K1206" t="s">
        <v>15959</v>
      </c>
      <c r="L1206">
        <v>531307</v>
      </c>
      <c r="M1206"/>
      <c r="N1206" t="s">
        <v>15960</v>
      </c>
      <c r="O1206" t="s">
        <v>3749</v>
      </c>
      <c r="P1206"/>
      <c r="Q1206">
        <f t="shared" si="18"/>
        <v>0.54</v>
      </c>
    </row>
    <row r="1207" spans="1:17" ht="15">
      <c r="A1207" s="114">
        <v>6263</v>
      </c>
      <c r="B1207" t="s">
        <v>22487</v>
      </c>
      <c r="C1207" s="114">
        <v>202412</v>
      </c>
      <c r="D1207" s="114">
        <v>1.31</v>
      </c>
      <c r="E1207" s="114">
        <v>202409</v>
      </c>
      <c r="F1207" s="114">
        <v>1.24</v>
      </c>
      <c r="G1207" s="114">
        <v>202406</v>
      </c>
      <c r="H1207" s="114">
        <v>1.1200000000000001</v>
      </c>
      <c r="I1207" s="114">
        <v>202403</v>
      </c>
      <c r="J1207" s="114">
        <v>1.35</v>
      </c>
      <c r="K1207" t="s">
        <v>22488</v>
      </c>
      <c r="L1207">
        <v>532218</v>
      </c>
      <c r="M1207" t="s">
        <v>2763</v>
      </c>
      <c r="N1207" t="s">
        <v>22489</v>
      </c>
      <c r="O1207" t="s">
        <v>2764</v>
      </c>
      <c r="P1207"/>
      <c r="Q1207">
        <f t="shared" si="18"/>
        <v>5.0199999999999996</v>
      </c>
    </row>
    <row r="1208" spans="1:17" ht="15">
      <c r="A1208" s="114">
        <v>6294</v>
      </c>
      <c r="B1208" t="s">
        <v>15961</v>
      </c>
      <c r="C1208" s="114">
        <v>202412</v>
      </c>
      <c r="D1208" s="114">
        <v>-0.01</v>
      </c>
      <c r="E1208" s="114">
        <v>202409</v>
      </c>
      <c r="F1208" s="114">
        <v>0.01</v>
      </c>
      <c r="G1208" s="114">
        <v>202406</v>
      </c>
      <c r="H1208" s="114">
        <v>-0.02</v>
      </c>
      <c r="I1208" s="114">
        <v>202403</v>
      </c>
      <c r="J1208" s="114">
        <v>0</v>
      </c>
      <c r="K1208" t="s">
        <v>9878</v>
      </c>
      <c r="L1208">
        <v>539149</v>
      </c>
      <c r="M1208"/>
      <c r="N1208" t="s">
        <v>15962</v>
      </c>
      <c r="O1208" t="s">
        <v>4570</v>
      </c>
      <c r="P1208"/>
      <c r="Q1208">
        <f t="shared" si="18"/>
        <v>-0.02</v>
      </c>
    </row>
    <row r="1209" spans="1:17" ht="15">
      <c r="A1209" s="114">
        <v>6296</v>
      </c>
      <c r="B1209" t="s">
        <v>15963</v>
      </c>
      <c r="C1209" s="114">
        <v>202412</v>
      </c>
      <c r="D1209" s="114">
        <v>0.41</v>
      </c>
      <c r="E1209" s="114">
        <v>202409</v>
      </c>
      <c r="F1209" s="114">
        <v>-0.26</v>
      </c>
      <c r="G1209" s="114">
        <v>202406</v>
      </c>
      <c r="H1209" s="114">
        <v>-2.1800000000000002</v>
      </c>
      <c r="I1209" s="114">
        <v>202403</v>
      </c>
      <c r="J1209" s="114">
        <v>2.65</v>
      </c>
      <c r="K1209" t="s">
        <v>15964</v>
      </c>
      <c r="L1209">
        <v>531910</v>
      </c>
      <c r="M1209"/>
      <c r="N1209" t="s">
        <v>15965</v>
      </c>
      <c r="O1209" t="s">
        <v>4301</v>
      </c>
      <c r="P1209"/>
      <c r="Q1209">
        <f t="shared" si="18"/>
        <v>0.61999999999999966</v>
      </c>
    </row>
    <row r="1210" spans="1:17" ht="15">
      <c r="A1210" s="114">
        <v>6312</v>
      </c>
      <c r="B1210" t="s">
        <v>15966</v>
      </c>
      <c r="C1210" s="114">
        <v>202412</v>
      </c>
      <c r="D1210" s="114">
        <v>0.28999999999999998</v>
      </c>
      <c r="E1210" s="114">
        <v>202409</v>
      </c>
      <c r="F1210" s="114">
        <v>-0.05</v>
      </c>
      <c r="G1210" s="114">
        <v>202406</v>
      </c>
      <c r="H1210" s="114">
        <v>0.23</v>
      </c>
      <c r="I1210" s="114">
        <v>202403</v>
      </c>
      <c r="J1210" s="114">
        <v>0.17</v>
      </c>
      <c r="K1210" t="s">
        <v>15967</v>
      </c>
      <c r="L1210">
        <v>531283</v>
      </c>
      <c r="M1210"/>
      <c r="N1210" t="s">
        <v>15968</v>
      </c>
      <c r="O1210" t="s">
        <v>4765</v>
      </c>
      <c r="P1210"/>
      <c r="Q1210">
        <f t="shared" si="18"/>
        <v>0.64</v>
      </c>
    </row>
    <row r="1211" spans="1:17" ht="15">
      <c r="A1211" s="114">
        <v>6315</v>
      </c>
      <c r="B1211" t="s">
        <v>15969</v>
      </c>
      <c r="C1211" s="114">
        <v>202412</v>
      </c>
      <c r="D1211" s="114">
        <v>2.1</v>
      </c>
      <c r="E1211" s="114">
        <v>202409</v>
      </c>
      <c r="F1211" s="114">
        <v>1.89</v>
      </c>
      <c r="G1211" s="114">
        <v>202406</v>
      </c>
      <c r="H1211" s="114">
        <v>9.9600000000000009</v>
      </c>
      <c r="I1211" s="114">
        <v>202403</v>
      </c>
      <c r="J1211" s="114">
        <v>1.54</v>
      </c>
      <c r="K1211" t="s">
        <v>15970</v>
      </c>
      <c r="L1211"/>
      <c r="M1211"/>
      <c r="N1211"/>
      <c r="O1211" t="s">
        <v>4654</v>
      </c>
      <c r="P1211"/>
      <c r="Q1211">
        <f t="shared" si="18"/>
        <v>15.490000000000002</v>
      </c>
    </row>
    <row r="1212" spans="1:17" ht="15">
      <c r="A1212" s="114">
        <v>6317</v>
      </c>
      <c r="B1212" t="s">
        <v>20259</v>
      </c>
      <c r="C1212" s="114">
        <v>202412</v>
      </c>
      <c r="D1212" s="114">
        <v>-0.32</v>
      </c>
      <c r="E1212" s="114">
        <v>202409</v>
      </c>
      <c r="F1212" s="114">
        <v>0.63</v>
      </c>
      <c r="G1212" s="114">
        <v>202406</v>
      </c>
      <c r="H1212" s="114">
        <v>0.7</v>
      </c>
      <c r="I1212" s="114">
        <v>202403</v>
      </c>
      <c r="J1212" s="114">
        <v>0.6</v>
      </c>
      <c r="K1212" t="s">
        <v>20260</v>
      </c>
      <c r="L1212"/>
      <c r="M1212"/>
      <c r="N1212"/>
      <c r="O1212" t="s">
        <v>4467</v>
      </c>
      <c r="P1212"/>
      <c r="Q1212">
        <f t="shared" si="18"/>
        <v>1.6099999999999999</v>
      </c>
    </row>
    <row r="1213" spans="1:17" ht="15">
      <c r="A1213" s="114">
        <v>6333</v>
      </c>
      <c r="B1213" t="s">
        <v>15971</v>
      </c>
      <c r="C1213" s="114">
        <v>202412</v>
      </c>
      <c r="D1213" s="114">
        <v>0.56000000000000005</v>
      </c>
      <c r="E1213" s="114">
        <v>202409</v>
      </c>
      <c r="F1213" s="114">
        <v>0.26</v>
      </c>
      <c r="G1213" s="114">
        <v>202406</v>
      </c>
      <c r="H1213" s="114">
        <v>0.97</v>
      </c>
      <c r="I1213" s="114">
        <v>202403</v>
      </c>
      <c r="J1213" s="114">
        <v>0.47</v>
      </c>
      <c r="K1213" t="s">
        <v>15972</v>
      </c>
      <c r="L1213">
        <v>531268</v>
      </c>
      <c r="M1213"/>
      <c r="N1213" t="s">
        <v>15973</v>
      </c>
      <c r="O1213" t="s">
        <v>4396</v>
      </c>
      <c r="P1213"/>
      <c r="Q1213">
        <f t="shared" si="18"/>
        <v>2.2599999999999998</v>
      </c>
    </row>
    <row r="1214" spans="1:17" ht="15">
      <c r="A1214" s="114">
        <v>6346</v>
      </c>
      <c r="B1214" t="s">
        <v>15974</v>
      </c>
      <c r="C1214" s="114">
        <v>201312</v>
      </c>
      <c r="D1214" s="114">
        <v>0.03</v>
      </c>
      <c r="E1214" s="114">
        <v>201309</v>
      </c>
      <c r="F1214" s="114">
        <v>-0.1</v>
      </c>
      <c r="G1214" s="114">
        <v>201306</v>
      </c>
      <c r="H1214" s="114">
        <v>0.19</v>
      </c>
      <c r="I1214" s="114">
        <v>201212</v>
      </c>
      <c r="J1214" s="114">
        <v>0.15</v>
      </c>
      <c r="K1214" t="s">
        <v>15975</v>
      </c>
      <c r="L1214">
        <v>535503</v>
      </c>
      <c r="M1214"/>
      <c r="N1214" t="s">
        <v>15976</v>
      </c>
      <c r="O1214" t="s">
        <v>15977</v>
      </c>
      <c r="P1214"/>
      <c r="Q1214">
        <f t="shared" si="18"/>
        <v>0.27</v>
      </c>
    </row>
    <row r="1215" spans="1:17" ht="15">
      <c r="A1215" s="114">
        <v>6347</v>
      </c>
      <c r="B1215" t="s">
        <v>15978</v>
      </c>
      <c r="C1215" s="114">
        <v>202412</v>
      </c>
      <c r="D1215" s="114">
        <v>0.54</v>
      </c>
      <c r="E1215" s="114">
        <v>201709</v>
      </c>
      <c r="F1215" s="114">
        <v>0.13</v>
      </c>
      <c r="G1215" s="114">
        <v>201706</v>
      </c>
      <c r="H1215" s="114">
        <v>0.01</v>
      </c>
      <c r="I1215" s="114">
        <v>201703</v>
      </c>
      <c r="J1215" s="114">
        <v>0.88</v>
      </c>
      <c r="K1215" t="s">
        <v>15979</v>
      </c>
      <c r="L1215">
        <v>539455</v>
      </c>
      <c r="M1215"/>
      <c r="N1215" t="s">
        <v>15980</v>
      </c>
      <c r="O1215" t="s">
        <v>4616</v>
      </c>
      <c r="P1215"/>
      <c r="Q1215">
        <f t="shared" si="18"/>
        <v>1.56</v>
      </c>
    </row>
    <row r="1216" spans="1:17" ht="15">
      <c r="A1216" s="114">
        <v>6352</v>
      </c>
      <c r="B1216" t="s">
        <v>15981</v>
      </c>
      <c r="C1216" s="114">
        <v>202203</v>
      </c>
      <c r="D1216" s="114">
        <v>-7.53</v>
      </c>
      <c r="E1216" s="114">
        <v>202112</v>
      </c>
      <c r="F1216" s="114">
        <v>-2.76</v>
      </c>
      <c r="G1216" s="114">
        <v>202109</v>
      </c>
      <c r="H1216" s="114">
        <v>-4.09</v>
      </c>
      <c r="I1216" s="114">
        <v>202106</v>
      </c>
      <c r="J1216" s="114">
        <v>-3.16</v>
      </c>
      <c r="K1216" t="s">
        <v>15982</v>
      </c>
      <c r="L1216">
        <v>531346</v>
      </c>
      <c r="M1216"/>
      <c r="N1216" t="s">
        <v>15983</v>
      </c>
      <c r="O1216" t="s">
        <v>4513</v>
      </c>
      <c r="P1216"/>
      <c r="Q1216">
        <f t="shared" si="18"/>
        <v>-17.54</v>
      </c>
    </row>
    <row r="1217" spans="1:17" ht="15">
      <c r="A1217" s="114">
        <v>6357</v>
      </c>
      <c r="B1217" t="s">
        <v>15984</v>
      </c>
      <c r="C1217" s="114">
        <v>202412</v>
      </c>
      <c r="D1217" s="114">
        <v>1.26</v>
      </c>
      <c r="E1217" s="114">
        <v>202409</v>
      </c>
      <c r="F1217" s="114">
        <v>16.489999999999998</v>
      </c>
      <c r="G1217" s="114">
        <v>202406</v>
      </c>
      <c r="H1217" s="114">
        <v>12.22</v>
      </c>
      <c r="I1217" s="114">
        <v>202403</v>
      </c>
      <c r="J1217" s="114">
        <v>5.39</v>
      </c>
      <c r="K1217" t="s">
        <v>15985</v>
      </c>
      <c r="L1217">
        <v>538896</v>
      </c>
      <c r="M1217"/>
      <c r="N1217" t="s">
        <v>15986</v>
      </c>
      <c r="O1217" t="s">
        <v>3879</v>
      </c>
      <c r="P1217"/>
      <c r="Q1217">
        <f t="shared" si="18"/>
        <v>35.36</v>
      </c>
    </row>
    <row r="1218" spans="1:17" ht="15">
      <c r="A1218" s="114">
        <v>6367</v>
      </c>
      <c r="B1218" t="s">
        <v>15987</v>
      </c>
      <c r="C1218" s="114">
        <v>202412</v>
      </c>
      <c r="D1218" s="114">
        <v>1.01</v>
      </c>
      <c r="E1218" s="114">
        <v>202409</v>
      </c>
      <c r="F1218" s="114">
        <v>3.28</v>
      </c>
      <c r="G1218" s="114">
        <v>202406</v>
      </c>
      <c r="H1218" s="114">
        <v>23.21</v>
      </c>
      <c r="I1218" s="114">
        <v>202403</v>
      </c>
      <c r="J1218" s="114">
        <v>23.62</v>
      </c>
      <c r="K1218" t="s">
        <v>15988</v>
      </c>
      <c r="L1218">
        <v>531335</v>
      </c>
      <c r="M1218" t="s">
        <v>3312</v>
      </c>
      <c r="N1218" t="s">
        <v>15989</v>
      </c>
      <c r="O1218" t="s">
        <v>3313</v>
      </c>
      <c r="P1218"/>
      <c r="Q1218">
        <f t="shared" si="18"/>
        <v>51.120000000000005</v>
      </c>
    </row>
    <row r="1219" spans="1:17" ht="15">
      <c r="A1219" s="114">
        <v>6368</v>
      </c>
      <c r="B1219" t="s">
        <v>20992</v>
      </c>
      <c r="C1219" s="114">
        <v>202503</v>
      </c>
      <c r="D1219" s="114">
        <v>0.35</v>
      </c>
      <c r="E1219" s="114">
        <v>202412</v>
      </c>
      <c r="F1219" s="114">
        <v>0.52</v>
      </c>
      <c r="G1219" s="114">
        <v>202409</v>
      </c>
      <c r="H1219" s="114">
        <v>0.42</v>
      </c>
      <c r="I1219" s="114">
        <v>202406</v>
      </c>
      <c r="J1219" s="114">
        <v>0.11</v>
      </c>
      <c r="K1219" t="s">
        <v>20993</v>
      </c>
      <c r="L1219">
        <v>543976</v>
      </c>
      <c r="M1219"/>
      <c r="N1219" t="s">
        <v>20994</v>
      </c>
      <c r="O1219" t="s">
        <v>20937</v>
      </c>
      <c r="P1219"/>
      <c r="Q1219">
        <f t="shared" ref="Q1219:Q1282" si="19">D1219+F1219+H1219+J1219</f>
        <v>1.4000000000000001</v>
      </c>
    </row>
    <row r="1220" spans="1:17" ht="15">
      <c r="A1220" s="114">
        <v>6403</v>
      </c>
      <c r="B1220" t="s">
        <v>15990</v>
      </c>
      <c r="C1220" s="114">
        <v>202406</v>
      </c>
      <c r="D1220" s="114">
        <v>0.49</v>
      </c>
      <c r="E1220" s="114">
        <v>202403</v>
      </c>
      <c r="F1220" s="114">
        <v>0.24</v>
      </c>
      <c r="G1220" s="114">
        <v>202306</v>
      </c>
      <c r="H1220" s="114">
        <v>-7.47</v>
      </c>
      <c r="I1220" s="114">
        <v>202303</v>
      </c>
      <c r="J1220" s="114">
        <v>-1.65</v>
      </c>
      <c r="K1220" t="s">
        <v>15991</v>
      </c>
      <c r="L1220"/>
      <c r="M1220"/>
      <c r="N1220"/>
      <c r="O1220" t="s">
        <v>4872</v>
      </c>
      <c r="P1220"/>
      <c r="Q1220">
        <f t="shared" si="19"/>
        <v>-8.39</v>
      </c>
    </row>
    <row r="1221" spans="1:17" ht="15">
      <c r="A1221" s="114">
        <v>6417</v>
      </c>
      <c r="B1221" t="s">
        <v>15992</v>
      </c>
      <c r="C1221" s="114">
        <v>202412</v>
      </c>
      <c r="D1221" s="114">
        <v>-0.09</v>
      </c>
      <c r="E1221" s="114">
        <v>202409</v>
      </c>
      <c r="F1221" s="114">
        <v>0.01</v>
      </c>
      <c r="G1221" s="114">
        <v>202406</v>
      </c>
      <c r="H1221" s="114">
        <v>0.03</v>
      </c>
      <c r="I1221" s="114">
        <v>202403</v>
      </c>
      <c r="J1221" s="114">
        <v>2.23</v>
      </c>
      <c r="K1221" t="s">
        <v>15993</v>
      </c>
      <c r="L1221">
        <v>538609</v>
      </c>
      <c r="M1221"/>
      <c r="N1221" t="s">
        <v>15994</v>
      </c>
      <c r="O1221" t="s">
        <v>4613</v>
      </c>
      <c r="P1221"/>
      <c r="Q1221">
        <f t="shared" si="19"/>
        <v>2.1800000000000002</v>
      </c>
    </row>
    <row r="1222" spans="1:17" ht="15">
      <c r="A1222" s="114">
        <v>6418</v>
      </c>
      <c r="B1222" t="s">
        <v>15995</v>
      </c>
      <c r="C1222" s="114">
        <v>202503</v>
      </c>
      <c r="D1222" s="114">
        <v>7.52</v>
      </c>
      <c r="E1222" s="114">
        <v>202412</v>
      </c>
      <c r="F1222" s="114">
        <v>7.41</v>
      </c>
      <c r="G1222" s="114">
        <v>202409</v>
      </c>
      <c r="H1222" s="114">
        <v>8.17</v>
      </c>
      <c r="I1222" s="114">
        <v>202406</v>
      </c>
      <c r="J1222" s="114">
        <v>6.51</v>
      </c>
      <c r="K1222" t="s">
        <v>15996</v>
      </c>
      <c r="L1222">
        <v>503100</v>
      </c>
      <c r="M1222" t="s">
        <v>2244</v>
      </c>
      <c r="N1222" t="s">
        <v>15997</v>
      </c>
      <c r="O1222" t="s">
        <v>2245</v>
      </c>
      <c r="P1222"/>
      <c r="Q1222">
        <f t="shared" si="19"/>
        <v>29.61</v>
      </c>
    </row>
    <row r="1223" spans="1:17" ht="15">
      <c r="A1223" s="114">
        <v>6420</v>
      </c>
      <c r="B1223" t="s">
        <v>15998</v>
      </c>
      <c r="C1223" s="114">
        <v>202412</v>
      </c>
      <c r="D1223" s="114">
        <v>5.31</v>
      </c>
      <c r="E1223" s="114">
        <v>202409</v>
      </c>
      <c r="F1223" s="114">
        <v>4.76</v>
      </c>
      <c r="G1223" s="114">
        <v>202406</v>
      </c>
      <c r="H1223" s="114">
        <v>3.46</v>
      </c>
      <c r="I1223" s="114">
        <v>202403</v>
      </c>
      <c r="J1223" s="114">
        <v>3.54</v>
      </c>
      <c r="K1223" t="s">
        <v>15999</v>
      </c>
      <c r="L1223">
        <v>531489</v>
      </c>
      <c r="M1223"/>
      <c r="N1223" t="s">
        <v>16000</v>
      </c>
      <c r="O1223" t="s">
        <v>3797</v>
      </c>
      <c r="P1223"/>
      <c r="Q1223">
        <f t="shared" si="19"/>
        <v>17.07</v>
      </c>
    </row>
    <row r="1224" spans="1:17" ht="15">
      <c r="A1224" s="114">
        <v>6423</v>
      </c>
      <c r="B1224" t="s">
        <v>16001</v>
      </c>
      <c r="C1224" s="114">
        <v>202412</v>
      </c>
      <c r="D1224" s="114">
        <v>6.39</v>
      </c>
      <c r="E1224" s="114">
        <v>202409</v>
      </c>
      <c r="F1224" s="114">
        <v>4.87</v>
      </c>
      <c r="G1224" s="114">
        <v>202406</v>
      </c>
      <c r="H1224" s="114">
        <v>3.5</v>
      </c>
      <c r="I1224" s="114">
        <v>202403</v>
      </c>
      <c r="J1224" s="114">
        <v>3.41</v>
      </c>
      <c r="K1224" t="s">
        <v>9674</v>
      </c>
      <c r="L1224">
        <v>531162</v>
      </c>
      <c r="M1224" t="s">
        <v>829</v>
      </c>
      <c r="N1224" t="s">
        <v>16002</v>
      </c>
      <c r="O1224" t="s">
        <v>830</v>
      </c>
      <c r="P1224"/>
      <c r="Q1224">
        <f t="shared" si="19"/>
        <v>18.170000000000002</v>
      </c>
    </row>
    <row r="1225" spans="1:17" ht="15">
      <c r="A1225" s="114">
        <v>6424</v>
      </c>
      <c r="B1225" t="s">
        <v>16003</v>
      </c>
      <c r="C1225" s="114">
        <v>202412</v>
      </c>
      <c r="D1225" s="114">
        <v>2.9</v>
      </c>
      <c r="E1225" s="114">
        <v>202409</v>
      </c>
      <c r="F1225" s="114">
        <v>3.29</v>
      </c>
      <c r="G1225" s="114">
        <v>202406</v>
      </c>
      <c r="H1225" s="114">
        <v>2.42</v>
      </c>
      <c r="I1225" s="114">
        <v>202403</v>
      </c>
      <c r="J1225" s="114">
        <v>5.26</v>
      </c>
      <c r="K1225" t="s">
        <v>16004</v>
      </c>
      <c r="L1225">
        <v>512038</v>
      </c>
      <c r="M1225"/>
      <c r="N1225" t="s">
        <v>20995</v>
      </c>
      <c r="O1225" t="s">
        <v>4031</v>
      </c>
      <c r="P1225"/>
      <c r="Q1225">
        <f t="shared" si="19"/>
        <v>13.87</v>
      </c>
    </row>
    <row r="1226" spans="1:17" ht="15">
      <c r="A1226" s="114">
        <v>6428</v>
      </c>
      <c r="B1226" t="s">
        <v>16005</v>
      </c>
      <c r="C1226" s="114">
        <v>202503</v>
      </c>
      <c r="D1226" s="114">
        <v>2.68</v>
      </c>
      <c r="E1226" s="114">
        <v>202412</v>
      </c>
      <c r="F1226" s="114">
        <v>1.54</v>
      </c>
      <c r="G1226" s="114">
        <v>202409</v>
      </c>
      <c r="H1226" s="114">
        <v>2.33</v>
      </c>
      <c r="I1226" s="114">
        <v>202406</v>
      </c>
      <c r="J1226" s="114">
        <v>1.61</v>
      </c>
      <c r="K1226" t="s">
        <v>9709</v>
      </c>
      <c r="L1226">
        <v>531358</v>
      </c>
      <c r="M1226" t="s">
        <v>571</v>
      </c>
      <c r="N1226" t="s">
        <v>16006</v>
      </c>
      <c r="O1226" t="s">
        <v>572</v>
      </c>
      <c r="P1226"/>
      <c r="Q1226">
        <f t="shared" si="19"/>
        <v>8.16</v>
      </c>
    </row>
    <row r="1227" spans="1:17" ht="15">
      <c r="A1227" s="114">
        <v>6434</v>
      </c>
      <c r="B1227" t="s">
        <v>16007</v>
      </c>
      <c r="C1227" s="114">
        <v>201506</v>
      </c>
      <c r="D1227" s="114">
        <v>-0.02</v>
      </c>
      <c r="E1227" s="114">
        <v>201503</v>
      </c>
      <c r="F1227" s="114">
        <v>-0.28000000000000003</v>
      </c>
      <c r="G1227" s="114">
        <v>201412</v>
      </c>
      <c r="H1227" s="114">
        <v>-0.03</v>
      </c>
      <c r="I1227" s="114">
        <v>201409</v>
      </c>
      <c r="J1227" s="114">
        <v>-0.03</v>
      </c>
      <c r="K1227" t="s">
        <v>16008</v>
      </c>
      <c r="L1227">
        <v>531366</v>
      </c>
      <c r="M1227"/>
      <c r="N1227" t="s">
        <v>16009</v>
      </c>
      <c r="O1227" t="s">
        <v>16010</v>
      </c>
      <c r="P1227"/>
      <c r="Q1227">
        <f t="shared" si="19"/>
        <v>-0.3600000000000001</v>
      </c>
    </row>
    <row r="1228" spans="1:17" ht="15">
      <c r="A1228" s="114">
        <v>6437</v>
      </c>
      <c r="B1228" t="s">
        <v>20261</v>
      </c>
      <c r="C1228" s="114">
        <v>202412</v>
      </c>
      <c r="D1228" s="114">
        <v>4.05</v>
      </c>
      <c r="E1228" s="114">
        <v>202409</v>
      </c>
      <c r="F1228" s="114">
        <v>3.97</v>
      </c>
      <c r="G1228" s="114">
        <v>202406</v>
      </c>
      <c r="H1228" s="114">
        <v>2.68</v>
      </c>
      <c r="I1228" s="114">
        <v>202403</v>
      </c>
      <c r="J1228" s="114">
        <v>4.25</v>
      </c>
      <c r="K1228" t="s">
        <v>20262</v>
      </c>
      <c r="L1228">
        <v>544280</v>
      </c>
      <c r="M1228" t="s">
        <v>20263</v>
      </c>
      <c r="N1228" t="s">
        <v>20264</v>
      </c>
      <c r="O1228" t="s">
        <v>12336</v>
      </c>
      <c r="P1228"/>
      <c r="Q1228">
        <f t="shared" si="19"/>
        <v>14.95</v>
      </c>
    </row>
    <row r="1229" spans="1:17" ht="15">
      <c r="A1229" s="114">
        <v>6447</v>
      </c>
      <c r="B1229" t="s">
        <v>16011</v>
      </c>
      <c r="C1229" s="114">
        <v>202412</v>
      </c>
      <c r="D1229" s="114">
        <v>-0.53</v>
      </c>
      <c r="E1229" s="114">
        <v>202409</v>
      </c>
      <c r="F1229" s="114">
        <v>-0.53</v>
      </c>
      <c r="G1229" s="114">
        <v>202406</v>
      </c>
      <c r="H1229" s="114">
        <v>-0.67</v>
      </c>
      <c r="I1229" s="114">
        <v>202403</v>
      </c>
      <c r="J1229" s="114">
        <v>0.15</v>
      </c>
      <c r="K1229" t="s">
        <v>16012</v>
      </c>
      <c r="L1229">
        <v>537253</v>
      </c>
      <c r="M1229"/>
      <c r="N1229" t="s">
        <v>16013</v>
      </c>
      <c r="O1229" t="s">
        <v>4252</v>
      </c>
      <c r="P1229"/>
      <c r="Q1229">
        <f t="shared" si="19"/>
        <v>-1.58</v>
      </c>
    </row>
    <row r="1230" spans="1:17" ht="15">
      <c r="A1230" s="114">
        <v>6451</v>
      </c>
      <c r="B1230" t="s">
        <v>16014</v>
      </c>
      <c r="C1230" s="114">
        <v>202412</v>
      </c>
      <c r="D1230" s="114">
        <v>-0.26</v>
      </c>
      <c r="E1230" s="114">
        <v>202409</v>
      </c>
      <c r="F1230" s="114">
        <v>-0.36</v>
      </c>
      <c r="G1230" s="114">
        <v>202406</v>
      </c>
      <c r="H1230" s="114">
        <v>0.06</v>
      </c>
      <c r="I1230" s="114">
        <v>202403</v>
      </c>
      <c r="J1230" s="114">
        <v>0.69</v>
      </c>
      <c r="K1230" t="s">
        <v>16015</v>
      </c>
      <c r="L1230">
        <v>530581</v>
      </c>
      <c r="M1230"/>
      <c r="N1230" t="s">
        <v>16016</v>
      </c>
      <c r="O1230" t="s">
        <v>4804</v>
      </c>
      <c r="P1230"/>
      <c r="Q1230">
        <f t="shared" si="19"/>
        <v>0.12999999999999989</v>
      </c>
    </row>
    <row r="1231" spans="1:17" ht="15">
      <c r="A1231" s="114">
        <v>6463</v>
      </c>
      <c r="B1231" t="s">
        <v>16017</v>
      </c>
      <c r="C1231" s="114">
        <v>201809</v>
      </c>
      <c r="D1231" s="114">
        <v>-0.03</v>
      </c>
      <c r="E1231" s="114">
        <v>201806</v>
      </c>
      <c r="F1231" s="114">
        <v>-0.03</v>
      </c>
      <c r="G1231" s="114">
        <v>201803</v>
      </c>
      <c r="H1231" s="114">
        <v>-5.2</v>
      </c>
      <c r="I1231" s="114">
        <v>201712</v>
      </c>
      <c r="J1231" s="114">
        <v>0</v>
      </c>
      <c r="K1231" t="s">
        <v>16018</v>
      </c>
      <c r="L1231">
        <v>532318</v>
      </c>
      <c r="M1231" t="s">
        <v>16019</v>
      </c>
      <c r="N1231" t="s">
        <v>16020</v>
      </c>
      <c r="O1231" t="s">
        <v>16021</v>
      </c>
      <c r="P1231"/>
      <c r="Q1231">
        <f t="shared" si="19"/>
        <v>-5.26</v>
      </c>
    </row>
    <row r="1232" spans="1:17" ht="15">
      <c r="A1232" s="114">
        <v>6481</v>
      </c>
      <c r="B1232" t="s">
        <v>16022</v>
      </c>
      <c r="C1232" s="114">
        <v>202412</v>
      </c>
      <c r="D1232" s="114">
        <v>2.93</v>
      </c>
      <c r="E1232" s="114">
        <v>202409</v>
      </c>
      <c r="F1232" s="114">
        <v>1.82</v>
      </c>
      <c r="G1232" s="114">
        <v>202406</v>
      </c>
      <c r="H1232" s="114">
        <v>2.21</v>
      </c>
      <c r="I1232" s="114">
        <v>202403</v>
      </c>
      <c r="J1232" s="114">
        <v>4.0999999999999996</v>
      </c>
      <c r="K1232" t="s">
        <v>16023</v>
      </c>
      <c r="L1232"/>
      <c r="M1232" t="s">
        <v>1502</v>
      </c>
      <c r="N1232" t="s">
        <v>16024</v>
      </c>
      <c r="O1232" t="s">
        <v>1503</v>
      </c>
      <c r="P1232"/>
      <c r="Q1232">
        <f t="shared" si="19"/>
        <v>11.059999999999999</v>
      </c>
    </row>
    <row r="1233" spans="1:17" ht="15">
      <c r="A1233" s="114">
        <v>6542</v>
      </c>
      <c r="B1233" t="s">
        <v>16025</v>
      </c>
      <c r="C1233" s="114">
        <v>201303</v>
      </c>
      <c r="D1233" s="114">
        <v>-0.33</v>
      </c>
      <c r="E1233" s="114">
        <v>201212</v>
      </c>
      <c r="F1233" s="114">
        <v>0.33</v>
      </c>
      <c r="G1233" s="114">
        <v>201209</v>
      </c>
      <c r="H1233" s="114">
        <v>0.31</v>
      </c>
      <c r="I1233" s="114">
        <v>201206</v>
      </c>
      <c r="J1233" s="114">
        <v>0.24</v>
      </c>
      <c r="K1233" t="s">
        <v>16026</v>
      </c>
      <c r="L1233">
        <v>531387</v>
      </c>
      <c r="M1233"/>
      <c r="N1233" t="s">
        <v>16027</v>
      </c>
      <c r="O1233" t="s">
        <v>4719</v>
      </c>
      <c r="P1233"/>
      <c r="Q1233">
        <f t="shared" si="19"/>
        <v>0.55000000000000004</v>
      </c>
    </row>
    <row r="1234" spans="1:17" ht="15">
      <c r="A1234" s="114">
        <v>6569</v>
      </c>
      <c r="B1234" t="s">
        <v>16028</v>
      </c>
      <c r="C1234" s="114">
        <v>202503</v>
      </c>
      <c r="D1234" s="114">
        <v>1.1200000000000001</v>
      </c>
      <c r="E1234" s="114">
        <v>202412</v>
      </c>
      <c r="F1234" s="114">
        <v>-1.35</v>
      </c>
      <c r="G1234" s="114">
        <v>202409</v>
      </c>
      <c r="H1234" s="114">
        <v>1.24</v>
      </c>
      <c r="I1234" s="114">
        <v>202406</v>
      </c>
      <c r="J1234" s="114">
        <v>0.26</v>
      </c>
      <c r="K1234" t="s">
        <v>16029</v>
      </c>
      <c r="L1234">
        <v>531364</v>
      </c>
      <c r="M1234"/>
      <c r="N1234" t="s">
        <v>16030</v>
      </c>
      <c r="O1234" t="s">
        <v>4080</v>
      </c>
      <c r="P1234"/>
      <c r="Q1234">
        <f t="shared" si="19"/>
        <v>1.27</v>
      </c>
    </row>
    <row r="1235" spans="1:17" ht="15">
      <c r="A1235" s="114">
        <v>6570</v>
      </c>
      <c r="B1235" t="s">
        <v>16031</v>
      </c>
      <c r="C1235" s="114">
        <v>202412</v>
      </c>
      <c r="D1235" s="114">
        <v>0.15</v>
      </c>
      <c r="E1235" s="114">
        <v>202409</v>
      </c>
      <c r="F1235" s="114">
        <v>0.16</v>
      </c>
      <c r="G1235" s="114">
        <v>202406</v>
      </c>
      <c r="H1235" s="114">
        <v>0.37</v>
      </c>
      <c r="I1235" s="114">
        <v>202403</v>
      </c>
      <c r="J1235" s="114">
        <v>0.36</v>
      </c>
      <c r="K1235" t="s">
        <v>16032</v>
      </c>
      <c r="L1235">
        <v>531400</v>
      </c>
      <c r="M1235" t="s">
        <v>145</v>
      </c>
      <c r="N1235" t="s">
        <v>16033</v>
      </c>
      <c r="O1235" t="s">
        <v>9945</v>
      </c>
      <c r="P1235"/>
      <c r="Q1235">
        <f t="shared" si="19"/>
        <v>1.04</v>
      </c>
    </row>
    <row r="1236" spans="1:17" ht="15">
      <c r="A1236" s="114">
        <v>6580</v>
      </c>
      <c r="B1236" t="s">
        <v>16034</v>
      </c>
      <c r="C1236" s="114">
        <v>202503</v>
      </c>
      <c r="D1236" s="114">
        <v>9.17</v>
      </c>
      <c r="E1236" s="114">
        <v>202412</v>
      </c>
      <c r="F1236" s="114">
        <v>8.66</v>
      </c>
      <c r="G1236" s="114">
        <v>202409</v>
      </c>
      <c r="H1236" s="114">
        <v>8.44</v>
      </c>
      <c r="I1236" s="114">
        <v>202406</v>
      </c>
      <c r="J1236" s="114">
        <v>7.71</v>
      </c>
      <c r="K1236" t="s">
        <v>16035</v>
      </c>
      <c r="L1236">
        <v>531431</v>
      </c>
      <c r="M1236" t="s">
        <v>2636</v>
      </c>
      <c r="N1236" t="s">
        <v>16036</v>
      </c>
      <c r="O1236" t="s">
        <v>2637</v>
      </c>
      <c r="P1236"/>
      <c r="Q1236">
        <f t="shared" si="19"/>
        <v>33.979999999999997</v>
      </c>
    </row>
    <row r="1237" spans="1:17" ht="15">
      <c r="A1237" s="114">
        <v>6582</v>
      </c>
      <c r="B1237" t="s">
        <v>16037</v>
      </c>
      <c r="C1237" s="114">
        <v>202412</v>
      </c>
      <c r="D1237" s="114">
        <v>0.14000000000000001</v>
      </c>
      <c r="E1237" s="114">
        <v>202409</v>
      </c>
      <c r="F1237" s="114">
        <v>7.0000000000000007E-2</v>
      </c>
      <c r="G1237" s="114">
        <v>202406</v>
      </c>
      <c r="H1237" s="114">
        <v>0.37</v>
      </c>
      <c r="I1237" s="114">
        <v>202403</v>
      </c>
      <c r="J1237" s="114">
        <v>-4.29</v>
      </c>
      <c r="K1237" t="s">
        <v>16038</v>
      </c>
      <c r="L1237">
        <v>504341</v>
      </c>
      <c r="M1237" t="s">
        <v>3566</v>
      </c>
      <c r="N1237" t="s">
        <v>16039</v>
      </c>
      <c r="O1237" t="s">
        <v>3565</v>
      </c>
      <c r="P1237"/>
      <c r="Q1237">
        <f t="shared" si="19"/>
        <v>-3.71</v>
      </c>
    </row>
    <row r="1238" spans="1:17" ht="15">
      <c r="A1238" s="114">
        <v>6602</v>
      </c>
      <c r="B1238" t="s">
        <v>16040</v>
      </c>
      <c r="C1238" s="114">
        <v>202412</v>
      </c>
      <c r="D1238" s="114">
        <v>1.19</v>
      </c>
      <c r="E1238" s="114">
        <v>202409</v>
      </c>
      <c r="F1238" s="114">
        <v>0.93</v>
      </c>
      <c r="G1238" s="114">
        <v>202406</v>
      </c>
      <c r="H1238" s="114">
        <v>1</v>
      </c>
      <c r="I1238" s="114">
        <v>202403</v>
      </c>
      <c r="J1238" s="114">
        <v>1.29</v>
      </c>
      <c r="K1238" t="s">
        <v>16041</v>
      </c>
      <c r="L1238">
        <v>517170</v>
      </c>
      <c r="M1238"/>
      <c r="N1238" t="s">
        <v>20996</v>
      </c>
      <c r="O1238" t="s">
        <v>4124</v>
      </c>
      <c r="P1238"/>
      <c r="Q1238">
        <f t="shared" si="19"/>
        <v>4.41</v>
      </c>
    </row>
    <row r="1239" spans="1:17" ht="15">
      <c r="A1239" s="114">
        <v>6610</v>
      </c>
      <c r="B1239" t="s">
        <v>16042</v>
      </c>
      <c r="C1239" s="114">
        <v>202412</v>
      </c>
      <c r="D1239" s="114">
        <v>-0.06</v>
      </c>
      <c r="E1239" s="114">
        <v>202409</v>
      </c>
      <c r="F1239" s="114">
        <v>-0.15</v>
      </c>
      <c r="G1239" s="114">
        <v>202406</v>
      </c>
      <c r="H1239" s="114">
        <v>-7.0000000000000007E-2</v>
      </c>
      <c r="I1239" s="114">
        <v>202403</v>
      </c>
      <c r="J1239" s="114">
        <v>0.49</v>
      </c>
      <c r="K1239" t="s">
        <v>9886</v>
      </c>
      <c r="L1239">
        <v>531409</v>
      </c>
      <c r="M1239"/>
      <c r="N1239" t="s">
        <v>16043</v>
      </c>
      <c r="O1239" t="s">
        <v>4714</v>
      </c>
      <c r="P1239"/>
      <c r="Q1239">
        <f t="shared" si="19"/>
        <v>0.20999999999999996</v>
      </c>
    </row>
    <row r="1240" spans="1:17" ht="15">
      <c r="A1240" s="114">
        <v>6612</v>
      </c>
      <c r="B1240" t="s">
        <v>16044</v>
      </c>
      <c r="C1240" s="114">
        <v>201012</v>
      </c>
      <c r="D1240" s="114">
        <v>0</v>
      </c>
      <c r="E1240" s="114">
        <v>201009</v>
      </c>
      <c r="F1240" s="114">
        <v>0</v>
      </c>
      <c r="G1240" s="114">
        <v>201006</v>
      </c>
      <c r="H1240" s="114">
        <v>0</v>
      </c>
      <c r="I1240" s="114">
        <v>201003</v>
      </c>
      <c r="J1240" s="114">
        <v>0</v>
      </c>
      <c r="K1240" t="s">
        <v>16045</v>
      </c>
      <c r="L1240">
        <v>531863</v>
      </c>
      <c r="M1240"/>
      <c r="N1240" t="s">
        <v>16046</v>
      </c>
      <c r="O1240" t="s">
        <v>4633</v>
      </c>
      <c r="P1240"/>
      <c r="Q1240">
        <f t="shared" si="19"/>
        <v>0</v>
      </c>
    </row>
    <row r="1241" spans="1:17" ht="15">
      <c r="A1241" s="114">
        <v>6616</v>
      </c>
      <c r="B1241" t="s">
        <v>16047</v>
      </c>
      <c r="C1241" s="114">
        <v>201912</v>
      </c>
      <c r="D1241" s="114">
        <v>-0.11</v>
      </c>
      <c r="E1241" s="114">
        <v>201909</v>
      </c>
      <c r="F1241" s="114">
        <v>0.18</v>
      </c>
      <c r="G1241" s="114">
        <v>201906</v>
      </c>
      <c r="H1241" s="114">
        <v>0.03</v>
      </c>
      <c r="I1241" s="114">
        <v>201903</v>
      </c>
      <c r="J1241" s="114">
        <v>-0.01</v>
      </c>
      <c r="K1241" t="s">
        <v>16048</v>
      </c>
      <c r="L1241">
        <v>531235</v>
      </c>
      <c r="M1241"/>
      <c r="N1241" t="s">
        <v>16049</v>
      </c>
      <c r="O1241" t="s">
        <v>4754</v>
      </c>
      <c r="P1241"/>
      <c r="Q1241">
        <f t="shared" si="19"/>
        <v>0.09</v>
      </c>
    </row>
    <row r="1242" spans="1:17" ht="15">
      <c r="A1242" s="114">
        <v>6618</v>
      </c>
      <c r="B1242" t="s">
        <v>21404</v>
      </c>
      <c r="C1242" s="114">
        <v>202412</v>
      </c>
      <c r="D1242" s="114">
        <v>-1.89</v>
      </c>
      <c r="E1242" s="114">
        <v>202409</v>
      </c>
      <c r="F1242" s="114">
        <v>-6.44</v>
      </c>
      <c r="G1242" s="114">
        <v>202406</v>
      </c>
      <c r="H1242" s="114">
        <v>0</v>
      </c>
      <c r="I1242" s="114">
        <v>202403</v>
      </c>
      <c r="J1242" s="114">
        <v>1.52</v>
      </c>
      <c r="K1242" t="s">
        <v>21405</v>
      </c>
      <c r="L1242">
        <v>531472</v>
      </c>
      <c r="M1242"/>
      <c r="N1242" t="s">
        <v>21406</v>
      </c>
      <c r="O1242" t="s">
        <v>4432</v>
      </c>
      <c r="P1242"/>
      <c r="Q1242">
        <f t="shared" si="19"/>
        <v>-6.8100000000000005</v>
      </c>
    </row>
    <row r="1243" spans="1:17" ht="15">
      <c r="A1243" s="114">
        <v>6619</v>
      </c>
      <c r="B1243" t="s">
        <v>16050</v>
      </c>
      <c r="C1243" s="114">
        <v>202412</v>
      </c>
      <c r="D1243" s="114">
        <v>0.93</v>
      </c>
      <c r="E1243" s="114">
        <v>202409</v>
      </c>
      <c r="F1243" s="114">
        <v>0.09</v>
      </c>
      <c r="G1243" s="114">
        <v>202406</v>
      </c>
      <c r="H1243" s="114">
        <v>-0.91</v>
      </c>
      <c r="I1243" s="114">
        <v>202403</v>
      </c>
      <c r="J1243" s="114">
        <v>4.2300000000000004</v>
      </c>
      <c r="K1243" t="s">
        <v>16051</v>
      </c>
      <c r="L1243">
        <v>512115</v>
      </c>
      <c r="M1243"/>
      <c r="N1243" t="s">
        <v>16052</v>
      </c>
      <c r="O1243" t="s">
        <v>4527</v>
      </c>
      <c r="P1243"/>
      <c r="Q1243">
        <f t="shared" si="19"/>
        <v>4.3400000000000007</v>
      </c>
    </row>
    <row r="1244" spans="1:17" ht="15">
      <c r="A1244" s="114">
        <v>6649</v>
      </c>
      <c r="B1244" t="s">
        <v>16053</v>
      </c>
      <c r="C1244" s="114">
        <v>202412</v>
      </c>
      <c r="D1244" s="114">
        <v>-6.98</v>
      </c>
      <c r="E1244" s="114">
        <v>202409</v>
      </c>
      <c r="F1244" s="114">
        <v>5.93</v>
      </c>
      <c r="G1244" s="114">
        <v>202406</v>
      </c>
      <c r="H1244" s="114">
        <v>4.3499999999999996</v>
      </c>
      <c r="I1244" s="114">
        <v>202403</v>
      </c>
      <c r="J1244" s="114">
        <v>23.77</v>
      </c>
      <c r="K1244" t="s">
        <v>16054</v>
      </c>
      <c r="L1244">
        <v>532051</v>
      </c>
      <c r="M1244" t="s">
        <v>2890</v>
      </c>
      <c r="N1244" t="s">
        <v>16055</v>
      </c>
      <c r="O1244" t="s">
        <v>2891</v>
      </c>
      <c r="P1244"/>
      <c r="Q1244">
        <f t="shared" si="19"/>
        <v>27.07</v>
      </c>
    </row>
    <row r="1245" spans="1:17" ht="15">
      <c r="A1245" s="114">
        <v>6661</v>
      </c>
      <c r="B1245" t="s">
        <v>16056</v>
      </c>
      <c r="C1245" s="114">
        <v>202406</v>
      </c>
      <c r="D1245" s="114">
        <v>-3.44</v>
      </c>
      <c r="E1245" s="114">
        <v>202403</v>
      </c>
      <c r="F1245" s="114">
        <v>-13.36</v>
      </c>
      <c r="G1245" s="114">
        <v>202312</v>
      </c>
      <c r="H1245" s="114">
        <v>2.41</v>
      </c>
      <c r="I1245" s="114">
        <v>202309</v>
      </c>
      <c r="J1245" s="114">
        <v>-0.31</v>
      </c>
      <c r="K1245" t="s">
        <v>16057</v>
      </c>
      <c r="L1245">
        <v>532806</v>
      </c>
      <c r="M1245" t="s">
        <v>3975</v>
      </c>
      <c r="N1245" t="s">
        <v>16058</v>
      </c>
      <c r="O1245" t="s">
        <v>3974</v>
      </c>
      <c r="P1245"/>
      <c r="Q1245">
        <f t="shared" si="19"/>
        <v>-14.700000000000001</v>
      </c>
    </row>
    <row r="1246" spans="1:17" ht="15">
      <c r="A1246" s="114">
        <v>6689</v>
      </c>
      <c r="B1246" t="s">
        <v>20265</v>
      </c>
      <c r="C1246" s="114">
        <v>202412</v>
      </c>
      <c r="D1246" s="114">
        <v>0</v>
      </c>
      <c r="E1246" s="114">
        <v>202409</v>
      </c>
      <c r="F1246" s="114">
        <v>0.01</v>
      </c>
      <c r="G1246" s="114">
        <v>202406</v>
      </c>
      <c r="H1246" s="114">
        <v>0.02</v>
      </c>
      <c r="I1246" s="114">
        <v>202403</v>
      </c>
      <c r="J1246" s="114">
        <v>-0.46</v>
      </c>
      <c r="K1246" t="s">
        <v>20266</v>
      </c>
      <c r="L1246">
        <v>539574</v>
      </c>
      <c r="M1246"/>
      <c r="N1246" t="s">
        <v>20267</v>
      </c>
      <c r="O1246" t="s">
        <v>9084</v>
      </c>
      <c r="P1246"/>
      <c r="Q1246">
        <f t="shared" si="19"/>
        <v>-0.43000000000000005</v>
      </c>
    </row>
    <row r="1247" spans="1:17" ht="15">
      <c r="A1247" s="114">
        <v>6691</v>
      </c>
      <c r="B1247" t="s">
        <v>16059</v>
      </c>
      <c r="C1247" s="114">
        <v>202412</v>
      </c>
      <c r="D1247" s="114">
        <v>4.17</v>
      </c>
      <c r="E1247" s="114">
        <v>202409</v>
      </c>
      <c r="F1247" s="114">
        <v>4.33</v>
      </c>
      <c r="G1247" s="114">
        <v>202406</v>
      </c>
      <c r="H1247" s="114">
        <v>5.0599999999999996</v>
      </c>
      <c r="I1247" s="114">
        <v>202403</v>
      </c>
      <c r="J1247" s="114">
        <v>6.3</v>
      </c>
      <c r="K1247" t="s">
        <v>16060</v>
      </c>
      <c r="L1247">
        <v>543263</v>
      </c>
      <c r="M1247" t="s">
        <v>2735</v>
      </c>
      <c r="N1247" t="s">
        <v>16061</v>
      </c>
      <c r="O1247" t="s">
        <v>2736</v>
      </c>
      <c r="P1247"/>
      <c r="Q1247">
        <f t="shared" si="19"/>
        <v>19.86</v>
      </c>
    </row>
    <row r="1248" spans="1:17" ht="15">
      <c r="A1248" s="114">
        <v>6704</v>
      </c>
      <c r="B1248" t="s">
        <v>16062</v>
      </c>
      <c r="C1248" s="114">
        <v>202403</v>
      </c>
      <c r="D1248" s="114">
        <v>-0.14000000000000001</v>
      </c>
      <c r="E1248" s="114">
        <v>202312</v>
      </c>
      <c r="F1248" s="114">
        <v>0.01</v>
      </c>
      <c r="G1248" s="114">
        <v>202309</v>
      </c>
      <c r="H1248" s="114">
        <v>0.01</v>
      </c>
      <c r="I1248" s="114">
        <v>202306</v>
      </c>
      <c r="J1248" s="114">
        <v>-0.03</v>
      </c>
      <c r="K1248" t="s">
        <v>16063</v>
      </c>
      <c r="L1248">
        <v>539410</v>
      </c>
      <c r="M1248"/>
      <c r="N1248" t="s">
        <v>16064</v>
      </c>
      <c r="O1248" t="s">
        <v>4680</v>
      </c>
      <c r="P1248"/>
      <c r="Q1248">
        <f t="shared" si="19"/>
        <v>-0.15000000000000002</v>
      </c>
    </row>
    <row r="1249" spans="1:17" ht="15">
      <c r="A1249" s="114">
        <v>6709</v>
      </c>
      <c r="B1249" t="s">
        <v>16065</v>
      </c>
      <c r="C1249" s="114">
        <v>202412</v>
      </c>
      <c r="D1249" s="114">
        <v>-12.09</v>
      </c>
      <c r="E1249" s="114">
        <v>202409</v>
      </c>
      <c r="F1249" s="114">
        <v>13.87</v>
      </c>
      <c r="G1249" s="114">
        <v>202406</v>
      </c>
      <c r="H1249" s="114">
        <v>1.77</v>
      </c>
      <c r="I1249" s="114">
        <v>202403</v>
      </c>
      <c r="J1249" s="114">
        <v>10.199999999999999</v>
      </c>
      <c r="K1249" t="s">
        <v>16066</v>
      </c>
      <c r="L1249">
        <v>512271</v>
      </c>
      <c r="M1249"/>
      <c r="N1249" t="s">
        <v>16067</v>
      </c>
      <c r="O1249" t="s">
        <v>4665</v>
      </c>
      <c r="P1249"/>
      <c r="Q1249">
        <f t="shared" si="19"/>
        <v>13.749999999999998</v>
      </c>
    </row>
    <row r="1250" spans="1:17" ht="15">
      <c r="A1250" s="114">
        <v>6710</v>
      </c>
      <c r="B1250" t="s">
        <v>21407</v>
      </c>
      <c r="C1250" s="114">
        <v>202412</v>
      </c>
      <c r="D1250" s="114">
        <v>1.62</v>
      </c>
      <c r="E1250" s="114">
        <v>202409</v>
      </c>
      <c r="F1250" s="114">
        <v>1.96</v>
      </c>
      <c r="G1250" s="114">
        <v>202406</v>
      </c>
      <c r="H1250" s="114">
        <v>1.47</v>
      </c>
      <c r="I1250" s="114">
        <v>202403</v>
      </c>
      <c r="J1250" s="114">
        <v>1.08</v>
      </c>
      <c r="K1250" t="s">
        <v>21408</v>
      </c>
      <c r="L1250">
        <v>531569</v>
      </c>
      <c r="M1250"/>
      <c r="N1250" t="s">
        <v>21409</v>
      </c>
      <c r="O1250" t="s">
        <v>4033</v>
      </c>
      <c r="P1250"/>
      <c r="Q1250">
        <f t="shared" si="19"/>
        <v>6.13</v>
      </c>
    </row>
    <row r="1251" spans="1:17" ht="15">
      <c r="A1251" s="114">
        <v>6730</v>
      </c>
      <c r="B1251" t="s">
        <v>16068</v>
      </c>
      <c r="C1251" s="114">
        <v>202412</v>
      </c>
      <c r="D1251" s="114">
        <v>-0.4</v>
      </c>
      <c r="E1251" s="114">
        <v>202409</v>
      </c>
      <c r="F1251" s="114">
        <v>-0.72</v>
      </c>
      <c r="G1251" s="114">
        <v>202406</v>
      </c>
      <c r="H1251" s="114">
        <v>-0.28999999999999998</v>
      </c>
      <c r="I1251" s="114">
        <v>202403</v>
      </c>
      <c r="J1251" s="114">
        <v>0.09</v>
      </c>
      <c r="K1251" t="s">
        <v>16069</v>
      </c>
      <c r="L1251">
        <v>531453</v>
      </c>
      <c r="M1251" t="s">
        <v>1919</v>
      </c>
      <c r="N1251" t="s">
        <v>16070</v>
      </c>
      <c r="O1251" t="s">
        <v>1920</v>
      </c>
      <c r="P1251"/>
      <c r="Q1251">
        <f t="shared" si="19"/>
        <v>-1.32</v>
      </c>
    </row>
    <row r="1252" spans="1:17" ht="15">
      <c r="A1252" s="114">
        <v>6733</v>
      </c>
      <c r="B1252" t="s">
        <v>16071</v>
      </c>
      <c r="C1252" s="114">
        <v>201903</v>
      </c>
      <c r="D1252" s="114">
        <v>-8.16</v>
      </c>
      <c r="E1252" s="114">
        <v>201812</v>
      </c>
      <c r="F1252" s="114">
        <v>0.08</v>
      </c>
      <c r="G1252" s="114">
        <v>201809</v>
      </c>
      <c r="H1252" s="114">
        <v>0.11</v>
      </c>
      <c r="I1252" s="114">
        <v>201806</v>
      </c>
      <c r="J1252" s="114">
        <v>0.02</v>
      </c>
      <c r="K1252" t="s">
        <v>16072</v>
      </c>
      <c r="L1252">
        <v>531687</v>
      </c>
      <c r="M1252" t="s">
        <v>4470</v>
      </c>
      <c r="N1252" t="s">
        <v>16073</v>
      </c>
      <c r="O1252" t="s">
        <v>4469</v>
      </c>
      <c r="P1252"/>
      <c r="Q1252">
        <f t="shared" si="19"/>
        <v>-7.95</v>
      </c>
    </row>
    <row r="1253" spans="1:17" ht="15">
      <c r="A1253" s="114">
        <v>6740</v>
      </c>
      <c r="B1253" t="s">
        <v>16074</v>
      </c>
      <c r="C1253" s="114">
        <v>202412</v>
      </c>
      <c r="D1253" s="114">
        <v>5.49</v>
      </c>
      <c r="E1253" s="114">
        <v>202409</v>
      </c>
      <c r="F1253" s="114">
        <v>4.78</v>
      </c>
      <c r="G1253" s="114">
        <v>202406</v>
      </c>
      <c r="H1253" s="114">
        <v>3.8</v>
      </c>
      <c r="I1253" s="114">
        <v>202403</v>
      </c>
      <c r="J1253" s="114">
        <v>4.22</v>
      </c>
      <c r="K1253" t="s">
        <v>16075</v>
      </c>
      <c r="L1253">
        <v>501423</v>
      </c>
      <c r="M1253" t="s">
        <v>2634</v>
      </c>
      <c r="N1253" t="s">
        <v>16076</v>
      </c>
      <c r="O1253" t="s">
        <v>2635</v>
      </c>
      <c r="P1253"/>
      <c r="Q1253">
        <f t="shared" si="19"/>
        <v>18.29</v>
      </c>
    </row>
    <row r="1254" spans="1:17" ht="15">
      <c r="A1254" s="114">
        <v>6806</v>
      </c>
      <c r="B1254" t="s">
        <v>16077</v>
      </c>
      <c r="C1254" s="114">
        <v>202412</v>
      </c>
      <c r="D1254" s="114">
        <v>0.16</v>
      </c>
      <c r="E1254" s="114">
        <v>202409</v>
      </c>
      <c r="F1254" s="114">
        <v>0.17</v>
      </c>
      <c r="G1254" s="114">
        <v>202406</v>
      </c>
      <c r="H1254" s="114">
        <v>0.1</v>
      </c>
      <c r="I1254" s="114">
        <v>202403</v>
      </c>
      <c r="J1254" s="114">
        <v>0.13</v>
      </c>
      <c r="K1254" t="s">
        <v>16078</v>
      </c>
      <c r="L1254">
        <v>511153</v>
      </c>
      <c r="M1254"/>
      <c r="N1254" t="s">
        <v>16079</v>
      </c>
      <c r="O1254" t="s">
        <v>4123</v>
      </c>
      <c r="P1254"/>
      <c r="Q1254">
        <f t="shared" si="19"/>
        <v>0.56000000000000005</v>
      </c>
    </row>
    <row r="1255" spans="1:17" ht="15">
      <c r="A1255" s="114">
        <v>6811</v>
      </c>
      <c r="B1255" t="s">
        <v>16080</v>
      </c>
      <c r="C1255" s="114">
        <v>202412</v>
      </c>
      <c r="D1255" s="114">
        <v>2.5</v>
      </c>
      <c r="E1255" s="114">
        <v>202409</v>
      </c>
      <c r="F1255" s="114">
        <v>1.42</v>
      </c>
      <c r="G1255" s="114">
        <v>202406</v>
      </c>
      <c r="H1255" s="114">
        <v>2.36</v>
      </c>
      <c r="I1255" s="114">
        <v>202403</v>
      </c>
      <c r="J1255" s="114">
        <v>3.01</v>
      </c>
      <c r="K1255" t="s">
        <v>16081</v>
      </c>
      <c r="L1255">
        <v>512329</v>
      </c>
      <c r="M1255"/>
      <c r="N1255" t="s">
        <v>16082</v>
      </c>
      <c r="O1255" t="s">
        <v>6066</v>
      </c>
      <c r="P1255"/>
      <c r="Q1255">
        <f t="shared" si="19"/>
        <v>9.2899999999999991</v>
      </c>
    </row>
    <row r="1256" spans="1:17" ht="15">
      <c r="A1256" s="114">
        <v>6813</v>
      </c>
      <c r="B1256" t="s">
        <v>16083</v>
      </c>
      <c r="C1256" s="114">
        <v>202412</v>
      </c>
      <c r="D1256" s="114">
        <v>2.64</v>
      </c>
      <c r="E1256" s="114">
        <v>202409</v>
      </c>
      <c r="F1256" s="114">
        <v>1.92</v>
      </c>
      <c r="G1256" s="114">
        <v>202406</v>
      </c>
      <c r="H1256" s="114">
        <v>2.33</v>
      </c>
      <c r="I1256" s="114">
        <v>202403</v>
      </c>
      <c r="J1256" s="114">
        <v>1.49</v>
      </c>
      <c r="K1256" t="s">
        <v>16084</v>
      </c>
      <c r="L1256">
        <v>512341</v>
      </c>
      <c r="M1256"/>
      <c r="N1256" t="s">
        <v>16085</v>
      </c>
      <c r="O1256" t="s">
        <v>4847</v>
      </c>
      <c r="P1256"/>
      <c r="Q1256">
        <f t="shared" si="19"/>
        <v>8.3800000000000008</v>
      </c>
    </row>
    <row r="1257" spans="1:17" ht="15">
      <c r="A1257" s="114">
        <v>6837</v>
      </c>
      <c r="B1257" t="s">
        <v>16086</v>
      </c>
      <c r="C1257" s="114">
        <v>202103</v>
      </c>
      <c r="D1257" s="114">
        <v>-5.23</v>
      </c>
      <c r="E1257" s="114">
        <v>202012</v>
      </c>
      <c r="F1257" s="114">
        <v>-0.25</v>
      </c>
      <c r="G1257" s="114">
        <v>202009</v>
      </c>
      <c r="H1257" s="114">
        <v>-0.56999999999999995</v>
      </c>
      <c r="I1257" s="114">
        <v>202006</v>
      </c>
      <c r="J1257" s="114">
        <v>-166.47</v>
      </c>
      <c r="K1257" t="s">
        <v>16087</v>
      </c>
      <c r="L1257">
        <v>506313</v>
      </c>
      <c r="M1257"/>
      <c r="N1257" t="s">
        <v>16088</v>
      </c>
      <c r="O1257" t="s">
        <v>4800</v>
      </c>
      <c r="P1257"/>
      <c r="Q1257">
        <f t="shared" si="19"/>
        <v>-172.52</v>
      </c>
    </row>
    <row r="1258" spans="1:17" ht="15">
      <c r="A1258" s="114">
        <v>6838</v>
      </c>
      <c r="B1258" t="s">
        <v>16089</v>
      </c>
      <c r="C1258" s="114">
        <v>202503</v>
      </c>
      <c r="D1258" s="114">
        <v>3.44</v>
      </c>
      <c r="E1258" s="114">
        <v>202412</v>
      </c>
      <c r="F1258" s="114">
        <v>2.9</v>
      </c>
      <c r="G1258" s="114">
        <v>202409</v>
      </c>
      <c r="H1258" s="114">
        <v>2.39</v>
      </c>
      <c r="I1258" s="114">
        <v>202406</v>
      </c>
      <c r="J1258" s="114">
        <v>1.56</v>
      </c>
      <c r="K1258" t="s">
        <v>9702</v>
      </c>
      <c r="L1258">
        <v>512179</v>
      </c>
      <c r="M1258" t="s">
        <v>2850</v>
      </c>
      <c r="N1258" t="s">
        <v>16090</v>
      </c>
      <c r="O1258" t="s">
        <v>2851</v>
      </c>
      <c r="P1258"/>
      <c r="Q1258">
        <f t="shared" si="19"/>
        <v>10.290000000000001</v>
      </c>
    </row>
    <row r="1259" spans="1:17" ht="15">
      <c r="A1259" s="114">
        <v>6847</v>
      </c>
      <c r="B1259" t="s">
        <v>16091</v>
      </c>
      <c r="C1259" s="114">
        <v>201212</v>
      </c>
      <c r="D1259" s="114">
        <v>0.2</v>
      </c>
      <c r="E1259" s="114">
        <v>201209</v>
      </c>
      <c r="F1259" s="114">
        <v>0.2</v>
      </c>
      <c r="G1259" s="114">
        <v>201206</v>
      </c>
      <c r="H1259" s="114">
        <v>0.31</v>
      </c>
      <c r="I1259" s="114">
        <v>201203</v>
      </c>
      <c r="J1259" s="114">
        <v>0.19</v>
      </c>
      <c r="K1259" t="s">
        <v>16092</v>
      </c>
      <c r="L1259">
        <v>531585</v>
      </c>
      <c r="M1259"/>
      <c r="N1259" t="s">
        <v>16093</v>
      </c>
      <c r="O1259" t="s">
        <v>4727</v>
      </c>
      <c r="P1259"/>
      <c r="Q1259">
        <f t="shared" si="19"/>
        <v>0.89999999999999991</v>
      </c>
    </row>
    <row r="1260" spans="1:17" ht="15">
      <c r="A1260" s="114">
        <v>6863</v>
      </c>
      <c r="B1260" t="s">
        <v>16094</v>
      </c>
      <c r="C1260" s="114">
        <v>202412</v>
      </c>
      <c r="D1260" s="114">
        <v>-1.63</v>
      </c>
      <c r="E1260" s="114">
        <v>202409</v>
      </c>
      <c r="F1260" s="114">
        <v>-4.33</v>
      </c>
      <c r="G1260" s="114">
        <v>202406</v>
      </c>
      <c r="H1260" s="114">
        <v>2.59</v>
      </c>
      <c r="I1260" s="114">
        <v>202403</v>
      </c>
      <c r="J1260" s="114">
        <v>-4.62</v>
      </c>
      <c r="K1260" t="s">
        <v>16095</v>
      </c>
      <c r="L1260">
        <v>512068</v>
      </c>
      <c r="M1260"/>
      <c r="N1260" t="s">
        <v>16096</v>
      </c>
      <c r="O1260" t="s">
        <v>3510</v>
      </c>
      <c r="P1260"/>
      <c r="Q1260">
        <f t="shared" si="19"/>
        <v>-7.99</v>
      </c>
    </row>
    <row r="1261" spans="1:17" ht="15">
      <c r="A1261" s="114">
        <v>6868</v>
      </c>
      <c r="B1261" t="s">
        <v>16097</v>
      </c>
      <c r="C1261" s="114">
        <v>202409</v>
      </c>
      <c r="D1261" s="114">
        <v>-0.11</v>
      </c>
      <c r="E1261" s="114">
        <v>202406</v>
      </c>
      <c r="F1261" s="114">
        <v>0.01</v>
      </c>
      <c r="G1261" s="114">
        <v>202403</v>
      </c>
      <c r="H1261" s="114">
        <v>-0.1</v>
      </c>
      <c r="I1261" s="114">
        <v>202312</v>
      </c>
      <c r="J1261" s="114">
        <v>0.08</v>
      </c>
      <c r="K1261" t="s">
        <v>16098</v>
      </c>
      <c r="L1261">
        <v>531540</v>
      </c>
      <c r="M1261"/>
      <c r="N1261" t="s">
        <v>16099</v>
      </c>
      <c r="O1261" t="s">
        <v>11670</v>
      </c>
      <c r="P1261"/>
      <c r="Q1261">
        <f t="shared" si="19"/>
        <v>-0.12000000000000001</v>
      </c>
    </row>
    <row r="1262" spans="1:17" ht="15">
      <c r="A1262" s="114">
        <v>6879</v>
      </c>
      <c r="B1262" t="s">
        <v>16100</v>
      </c>
      <c r="C1262" s="114">
        <v>202112</v>
      </c>
      <c r="D1262" s="114">
        <v>0.92</v>
      </c>
      <c r="E1262" s="114">
        <v>202109</v>
      </c>
      <c r="F1262" s="114">
        <v>0.28000000000000003</v>
      </c>
      <c r="G1262" s="114">
        <v>202106</v>
      </c>
      <c r="H1262" s="114">
        <v>0.15</v>
      </c>
      <c r="I1262" s="114">
        <v>202103</v>
      </c>
      <c r="J1262" s="114">
        <v>1.95</v>
      </c>
      <c r="K1262" t="s">
        <v>16101</v>
      </c>
      <c r="L1262"/>
      <c r="M1262"/>
      <c r="N1262"/>
      <c r="O1262"/>
      <c r="P1262"/>
      <c r="Q1262">
        <f t="shared" si="19"/>
        <v>3.3</v>
      </c>
    </row>
    <row r="1263" spans="1:17" ht="15">
      <c r="A1263" s="114">
        <v>6890</v>
      </c>
      <c r="B1263" t="s">
        <v>745</v>
      </c>
      <c r="C1263" s="114">
        <v>202412</v>
      </c>
      <c r="D1263" s="114">
        <v>4.28</v>
      </c>
      <c r="E1263" s="114">
        <v>202409</v>
      </c>
      <c r="F1263" s="114">
        <v>5.58</v>
      </c>
      <c r="G1263" s="114">
        <v>202406</v>
      </c>
      <c r="H1263" s="114">
        <v>2.61</v>
      </c>
      <c r="I1263" s="114">
        <v>202403</v>
      </c>
      <c r="J1263" s="114">
        <v>3.72</v>
      </c>
      <c r="K1263" t="s">
        <v>16102</v>
      </c>
      <c r="L1263">
        <v>532868</v>
      </c>
      <c r="M1263" t="s">
        <v>745</v>
      </c>
      <c r="N1263" t="s">
        <v>16103</v>
      </c>
      <c r="O1263" t="s">
        <v>746</v>
      </c>
      <c r="P1263"/>
      <c r="Q1263">
        <f t="shared" si="19"/>
        <v>16.189999999999998</v>
      </c>
    </row>
    <row r="1264" spans="1:17" ht="15">
      <c r="A1264" s="114">
        <v>6901</v>
      </c>
      <c r="B1264" t="s">
        <v>16104</v>
      </c>
      <c r="C1264" s="114">
        <v>202412</v>
      </c>
      <c r="D1264" s="114">
        <v>-0.48</v>
      </c>
      <c r="E1264" s="114">
        <v>202409</v>
      </c>
      <c r="F1264" s="114">
        <v>-0.89</v>
      </c>
      <c r="G1264" s="114">
        <v>202406</v>
      </c>
      <c r="H1264" s="114">
        <v>-1.07</v>
      </c>
      <c r="I1264" s="114">
        <v>202403</v>
      </c>
      <c r="J1264" s="114">
        <v>0.69</v>
      </c>
      <c r="K1264" t="s">
        <v>16105</v>
      </c>
      <c r="L1264">
        <v>531635</v>
      </c>
      <c r="M1264"/>
      <c r="N1264" t="s">
        <v>16106</v>
      </c>
      <c r="O1264" t="s">
        <v>4481</v>
      </c>
      <c r="P1264"/>
      <c r="Q1264">
        <f t="shared" si="19"/>
        <v>-1.7500000000000004</v>
      </c>
    </row>
    <row r="1265" spans="1:17" ht="15">
      <c r="A1265" s="114">
        <v>6902</v>
      </c>
      <c r="B1265" t="s">
        <v>16107</v>
      </c>
      <c r="C1265" s="114">
        <v>202412</v>
      </c>
      <c r="D1265" s="114">
        <v>0.18</v>
      </c>
      <c r="E1265" s="114">
        <v>202409</v>
      </c>
      <c r="F1265" s="114">
        <v>0.17</v>
      </c>
      <c r="G1265" s="114">
        <v>202406</v>
      </c>
      <c r="H1265" s="114">
        <v>0.18</v>
      </c>
      <c r="I1265" s="114">
        <v>202403</v>
      </c>
      <c r="J1265" s="114">
        <v>0.28000000000000003</v>
      </c>
      <c r="K1265" t="s">
        <v>16108</v>
      </c>
      <c r="L1265">
        <v>531543</v>
      </c>
      <c r="M1265" t="s">
        <v>1482</v>
      </c>
      <c r="N1265" t="s">
        <v>16109</v>
      </c>
      <c r="O1265" t="s">
        <v>1483</v>
      </c>
      <c r="P1265"/>
      <c r="Q1265">
        <f t="shared" si="19"/>
        <v>0.81</v>
      </c>
    </row>
    <row r="1266" spans="1:17" ht="15">
      <c r="A1266" s="114">
        <v>6919</v>
      </c>
      <c r="B1266" t="s">
        <v>16110</v>
      </c>
      <c r="C1266" s="114">
        <v>201306</v>
      </c>
      <c r="D1266" s="114">
        <v>0.04</v>
      </c>
      <c r="E1266" s="114">
        <v>201109</v>
      </c>
      <c r="F1266" s="114">
        <v>0.03</v>
      </c>
      <c r="G1266" s="114">
        <v>201106</v>
      </c>
      <c r="H1266" s="114">
        <v>0.09</v>
      </c>
      <c r="I1266" s="114">
        <v>201009</v>
      </c>
      <c r="J1266" s="114">
        <v>0.03</v>
      </c>
      <c r="K1266" t="s">
        <v>16111</v>
      </c>
      <c r="L1266">
        <v>539198</v>
      </c>
      <c r="M1266"/>
      <c r="N1266" t="s">
        <v>16112</v>
      </c>
      <c r="O1266" t="s">
        <v>4422</v>
      </c>
      <c r="P1266"/>
      <c r="Q1266">
        <f t="shared" si="19"/>
        <v>0.19</v>
      </c>
    </row>
    <row r="1267" spans="1:17" ht="15">
      <c r="A1267" s="114">
        <v>6922</v>
      </c>
      <c r="B1267" t="s">
        <v>16113</v>
      </c>
      <c r="C1267" s="114">
        <v>202312</v>
      </c>
      <c r="D1267" s="114">
        <v>0.13</v>
      </c>
      <c r="E1267" s="114">
        <v>202309</v>
      </c>
      <c r="F1267" s="114">
        <v>-0.4</v>
      </c>
      <c r="G1267" s="114">
        <v>202306</v>
      </c>
      <c r="H1267" s="114">
        <v>-0.06</v>
      </c>
      <c r="I1267" s="114">
        <v>202303</v>
      </c>
      <c r="J1267" s="114">
        <v>0.52</v>
      </c>
      <c r="K1267" t="s">
        <v>16114</v>
      </c>
      <c r="L1267">
        <v>531673</v>
      </c>
      <c r="M1267"/>
      <c r="N1267" t="s">
        <v>16115</v>
      </c>
      <c r="O1267" t="s">
        <v>4675</v>
      </c>
      <c r="P1267"/>
      <c r="Q1267">
        <f t="shared" si="19"/>
        <v>0.19</v>
      </c>
    </row>
    <row r="1268" spans="1:17" ht="15">
      <c r="A1268" s="114">
        <v>6931</v>
      </c>
      <c r="B1268" t="s">
        <v>22490</v>
      </c>
      <c r="C1268" s="114">
        <v>202412</v>
      </c>
      <c r="D1268" s="114">
        <v>-2.15</v>
      </c>
      <c r="E1268" s="114">
        <v>202409</v>
      </c>
      <c r="F1268" s="114">
        <v>-0.65</v>
      </c>
      <c r="G1268" s="114">
        <v>202406</v>
      </c>
      <c r="H1268" s="114">
        <v>-105.12</v>
      </c>
      <c r="I1268" s="114">
        <v>202403</v>
      </c>
      <c r="J1268" s="114">
        <v>0</v>
      </c>
      <c r="K1268" t="s">
        <v>22491</v>
      </c>
      <c r="L1268">
        <v>531583</v>
      </c>
      <c r="M1268"/>
      <c r="N1268" t="s">
        <v>20268</v>
      </c>
      <c r="O1268" t="s">
        <v>4602</v>
      </c>
      <c r="P1268"/>
      <c r="Q1268">
        <f t="shared" si="19"/>
        <v>-107.92</v>
      </c>
    </row>
    <row r="1269" spans="1:17" ht="15">
      <c r="A1269" s="114">
        <v>6939</v>
      </c>
      <c r="B1269" t="s">
        <v>22492</v>
      </c>
      <c r="C1269" s="114">
        <v>202412</v>
      </c>
      <c r="D1269" s="114">
        <v>1.41</v>
      </c>
      <c r="E1269" s="114">
        <v>202409</v>
      </c>
      <c r="F1269" s="114">
        <v>1.78</v>
      </c>
      <c r="G1269" s="114">
        <v>202406</v>
      </c>
      <c r="H1269" s="114">
        <v>0.18</v>
      </c>
      <c r="I1269" s="114">
        <v>202403</v>
      </c>
      <c r="J1269" s="114">
        <v>-0.53</v>
      </c>
      <c r="K1269" t="s">
        <v>22493</v>
      </c>
      <c r="L1269">
        <v>531652</v>
      </c>
      <c r="M1269"/>
      <c r="N1269" t="s">
        <v>16116</v>
      </c>
      <c r="O1269" t="s">
        <v>4686</v>
      </c>
      <c r="P1269"/>
      <c r="Q1269">
        <f t="shared" si="19"/>
        <v>2.84</v>
      </c>
    </row>
    <row r="1270" spans="1:17" ht="15">
      <c r="A1270" s="114">
        <v>6959</v>
      </c>
      <c r="B1270" t="s">
        <v>16117</v>
      </c>
      <c r="C1270" s="114">
        <v>202412</v>
      </c>
      <c r="D1270" s="114">
        <v>0.13</v>
      </c>
      <c r="E1270" s="114">
        <v>202409</v>
      </c>
      <c r="F1270" s="114">
        <v>0.32</v>
      </c>
      <c r="G1270" s="114">
        <v>202406</v>
      </c>
      <c r="H1270" s="114">
        <v>0.63</v>
      </c>
      <c r="I1270" s="114">
        <v>202403</v>
      </c>
      <c r="J1270" s="114">
        <v>-0.31</v>
      </c>
      <c r="K1270" t="s">
        <v>16118</v>
      </c>
      <c r="L1270">
        <v>504378</v>
      </c>
      <c r="M1270"/>
      <c r="N1270" t="s">
        <v>16119</v>
      </c>
      <c r="O1270" t="s">
        <v>4565</v>
      </c>
      <c r="P1270"/>
      <c r="Q1270">
        <f t="shared" si="19"/>
        <v>0.77</v>
      </c>
    </row>
    <row r="1271" spans="1:17" ht="15">
      <c r="A1271" s="114">
        <v>6964</v>
      </c>
      <c r="B1271" t="s">
        <v>16120</v>
      </c>
      <c r="C1271" s="114">
        <v>202412</v>
      </c>
      <c r="D1271" s="114">
        <v>18.149999999999999</v>
      </c>
      <c r="E1271" s="114">
        <v>202409</v>
      </c>
      <c r="F1271" s="114">
        <v>45.19</v>
      </c>
      <c r="G1271" s="114">
        <v>202406</v>
      </c>
      <c r="H1271" s="114">
        <v>53.4</v>
      </c>
      <c r="I1271" s="114">
        <v>202403</v>
      </c>
      <c r="J1271" s="114">
        <v>50.99</v>
      </c>
      <c r="K1271" t="s">
        <v>16121</v>
      </c>
      <c r="L1271">
        <v>512060</v>
      </c>
      <c r="M1271"/>
      <c r="N1271" t="s">
        <v>16122</v>
      </c>
      <c r="O1271" t="s">
        <v>4782</v>
      </c>
      <c r="P1271"/>
      <c r="Q1271">
        <f t="shared" si="19"/>
        <v>167.73</v>
      </c>
    </row>
    <row r="1272" spans="1:17" ht="15">
      <c r="A1272" s="114">
        <v>6969</v>
      </c>
      <c r="B1272" t="s">
        <v>16123</v>
      </c>
      <c r="C1272" s="114">
        <v>202412</v>
      </c>
      <c r="D1272" s="114">
        <v>4.08</v>
      </c>
      <c r="E1272" s="114">
        <v>202409</v>
      </c>
      <c r="F1272" s="114">
        <v>0.55000000000000004</v>
      </c>
      <c r="G1272" s="114">
        <v>202406</v>
      </c>
      <c r="H1272" s="114">
        <v>0.3</v>
      </c>
      <c r="I1272" s="114">
        <v>202403</v>
      </c>
      <c r="J1272" s="114">
        <v>0.73</v>
      </c>
      <c r="K1272" t="s">
        <v>16124</v>
      </c>
      <c r="L1272">
        <v>531637</v>
      </c>
      <c r="M1272"/>
      <c r="N1272" t="s">
        <v>16125</v>
      </c>
      <c r="O1272" t="s">
        <v>3530</v>
      </c>
      <c r="P1272"/>
      <c r="Q1272">
        <f t="shared" si="19"/>
        <v>5.66</v>
      </c>
    </row>
    <row r="1273" spans="1:17" ht="15">
      <c r="A1273" s="114">
        <v>6970</v>
      </c>
      <c r="B1273" t="s">
        <v>16126</v>
      </c>
      <c r="C1273" s="114">
        <v>202412</v>
      </c>
      <c r="D1273" s="114">
        <v>3.84</v>
      </c>
      <c r="E1273" s="114">
        <v>202409</v>
      </c>
      <c r="F1273" s="114">
        <v>3.52</v>
      </c>
      <c r="G1273" s="114">
        <v>202406</v>
      </c>
      <c r="H1273" s="114">
        <v>3.1</v>
      </c>
      <c r="I1273" s="114">
        <v>202403</v>
      </c>
      <c r="J1273" s="114">
        <v>3.31</v>
      </c>
      <c r="K1273" t="s">
        <v>16127</v>
      </c>
      <c r="L1273">
        <v>531638</v>
      </c>
      <c r="M1273" t="s">
        <v>3732</v>
      </c>
      <c r="N1273" t="s">
        <v>16128</v>
      </c>
      <c r="O1273" t="s">
        <v>3731</v>
      </c>
      <c r="P1273"/>
      <c r="Q1273">
        <f t="shared" si="19"/>
        <v>13.77</v>
      </c>
    </row>
    <row r="1274" spans="1:17" ht="15">
      <c r="A1274" s="114">
        <v>6975</v>
      </c>
      <c r="B1274" t="s">
        <v>16129</v>
      </c>
      <c r="C1274" s="114">
        <v>202312</v>
      </c>
      <c r="D1274" s="114">
        <v>0</v>
      </c>
      <c r="E1274" s="114">
        <v>202309</v>
      </c>
      <c r="F1274" s="114">
        <v>0.01</v>
      </c>
      <c r="G1274" s="114">
        <v>202306</v>
      </c>
      <c r="H1274" s="114">
        <v>0.01</v>
      </c>
      <c r="I1274" s="114">
        <v>202303</v>
      </c>
      <c r="J1274" s="114">
        <v>-0.01</v>
      </c>
      <c r="K1274" t="s">
        <v>16130</v>
      </c>
      <c r="L1274">
        <v>537820</v>
      </c>
      <c r="M1274" t="s">
        <v>3175</v>
      </c>
      <c r="N1274" t="s">
        <v>16131</v>
      </c>
      <c r="O1274" t="s">
        <v>3176</v>
      </c>
      <c r="P1274"/>
      <c r="Q1274">
        <f t="shared" si="19"/>
        <v>0.01</v>
      </c>
    </row>
    <row r="1275" spans="1:17" ht="15">
      <c r="A1275" s="114">
        <v>6976</v>
      </c>
      <c r="B1275" t="s">
        <v>16132</v>
      </c>
      <c r="C1275" s="114">
        <v>201703</v>
      </c>
      <c r="D1275" s="114">
        <v>0.03</v>
      </c>
      <c r="E1275" s="114">
        <v>201612</v>
      </c>
      <c r="F1275" s="114">
        <v>0.02</v>
      </c>
      <c r="G1275" s="114">
        <v>201609</v>
      </c>
      <c r="H1275" s="114">
        <v>0.02</v>
      </c>
      <c r="I1275" s="114">
        <v>201606</v>
      </c>
      <c r="J1275" s="114">
        <v>0</v>
      </c>
      <c r="K1275" t="s">
        <v>16133</v>
      </c>
      <c r="L1275">
        <v>539197</v>
      </c>
      <c r="M1275"/>
      <c r="N1275" t="s">
        <v>16134</v>
      </c>
      <c r="O1275" t="s">
        <v>4795</v>
      </c>
      <c r="P1275"/>
      <c r="Q1275">
        <f t="shared" si="19"/>
        <v>7.0000000000000007E-2</v>
      </c>
    </row>
    <row r="1276" spans="1:17" ht="15">
      <c r="A1276" s="114">
        <v>6986</v>
      </c>
      <c r="B1276" t="s">
        <v>16135</v>
      </c>
      <c r="C1276" s="114">
        <v>202003</v>
      </c>
      <c r="D1276" s="114">
        <v>-0.05</v>
      </c>
      <c r="E1276" s="114">
        <v>201912</v>
      </c>
      <c r="F1276" s="114">
        <v>0</v>
      </c>
      <c r="G1276" s="114">
        <v>201909</v>
      </c>
      <c r="H1276" s="114">
        <v>-0.03</v>
      </c>
      <c r="I1276" s="114">
        <v>201906</v>
      </c>
      <c r="J1276" s="114">
        <v>0.03</v>
      </c>
      <c r="K1276" t="s">
        <v>16136</v>
      </c>
      <c r="L1276">
        <v>533166</v>
      </c>
      <c r="M1276" t="s">
        <v>2837</v>
      </c>
      <c r="N1276" t="s">
        <v>16137</v>
      </c>
      <c r="O1276" t="s">
        <v>2838</v>
      </c>
      <c r="P1276"/>
      <c r="Q1276">
        <f t="shared" si="19"/>
        <v>-0.05</v>
      </c>
    </row>
    <row r="1277" spans="1:17" ht="15">
      <c r="A1277" s="114">
        <v>7033</v>
      </c>
      <c r="B1277" t="s">
        <v>16138</v>
      </c>
      <c r="C1277" s="114">
        <v>201612</v>
      </c>
      <c r="D1277" s="114">
        <v>26.13</v>
      </c>
      <c r="E1277" s="114">
        <v>201609</v>
      </c>
      <c r="F1277" s="114">
        <v>3.47</v>
      </c>
      <c r="G1277" s="114">
        <v>201606</v>
      </c>
      <c r="H1277" s="114">
        <v>0.03</v>
      </c>
      <c r="I1277" s="114">
        <v>201603</v>
      </c>
      <c r="J1277" s="114">
        <v>20.079999999999998</v>
      </c>
      <c r="K1277" t="s">
        <v>16139</v>
      </c>
      <c r="L1277">
        <v>505520</v>
      </c>
      <c r="M1277"/>
      <c r="N1277" t="s">
        <v>16140</v>
      </c>
      <c r="O1277" t="s">
        <v>4884</v>
      </c>
      <c r="P1277"/>
      <c r="Q1277">
        <f t="shared" si="19"/>
        <v>49.709999999999994</v>
      </c>
    </row>
    <row r="1278" spans="1:17" ht="15">
      <c r="A1278" s="114">
        <v>7044</v>
      </c>
      <c r="B1278" t="s">
        <v>16141</v>
      </c>
      <c r="C1278" s="114">
        <v>201703</v>
      </c>
      <c r="D1278" s="114">
        <v>0.14000000000000001</v>
      </c>
      <c r="E1278" s="114">
        <v>201612</v>
      </c>
      <c r="F1278" s="114">
        <v>0.08</v>
      </c>
      <c r="G1278" s="114">
        <v>201609</v>
      </c>
      <c r="H1278" s="114">
        <v>-0.01</v>
      </c>
      <c r="I1278" s="114">
        <v>201606</v>
      </c>
      <c r="J1278" s="114">
        <v>-0.01</v>
      </c>
      <c r="K1278" t="s">
        <v>16142</v>
      </c>
      <c r="L1278">
        <v>503622</v>
      </c>
      <c r="M1278"/>
      <c r="N1278" t="s">
        <v>16143</v>
      </c>
      <c r="O1278" t="s">
        <v>4595</v>
      </c>
      <c r="P1278"/>
      <c r="Q1278">
        <f t="shared" si="19"/>
        <v>0.2</v>
      </c>
    </row>
    <row r="1279" spans="1:17" ht="15">
      <c r="A1279" s="114">
        <v>7045</v>
      </c>
      <c r="B1279" t="s">
        <v>16144</v>
      </c>
      <c r="C1279" s="114">
        <v>202412</v>
      </c>
      <c r="D1279" s="114">
        <v>0.04</v>
      </c>
      <c r="E1279" s="114">
        <v>202409</v>
      </c>
      <c r="F1279" s="114">
        <v>0</v>
      </c>
      <c r="G1279" s="114">
        <v>202406</v>
      </c>
      <c r="H1279" s="114">
        <v>0.01</v>
      </c>
      <c r="I1279" s="114">
        <v>202403</v>
      </c>
      <c r="J1279" s="114">
        <v>0</v>
      </c>
      <c r="K1279" t="s">
        <v>9838</v>
      </c>
      <c r="L1279">
        <v>506184</v>
      </c>
      <c r="M1279" t="s">
        <v>1557</v>
      </c>
      <c r="N1279" t="s">
        <v>16145</v>
      </c>
      <c r="O1279" t="s">
        <v>1558</v>
      </c>
      <c r="P1279"/>
      <c r="Q1279">
        <f t="shared" si="19"/>
        <v>0.05</v>
      </c>
    </row>
    <row r="1280" spans="1:17" ht="15">
      <c r="A1280" s="114">
        <v>7065</v>
      </c>
      <c r="B1280" t="s">
        <v>16146</v>
      </c>
      <c r="C1280" s="114">
        <v>202412</v>
      </c>
      <c r="D1280" s="114">
        <v>25.63</v>
      </c>
      <c r="E1280" s="114">
        <v>202409</v>
      </c>
      <c r="F1280" s="114">
        <v>27.39</v>
      </c>
      <c r="G1280" s="114">
        <v>202406</v>
      </c>
      <c r="H1280" s="114">
        <v>25.9</v>
      </c>
      <c r="I1280" s="114">
        <v>202403</v>
      </c>
      <c r="J1280" s="114">
        <v>29.7</v>
      </c>
      <c r="K1280" t="s">
        <v>9718</v>
      </c>
      <c r="L1280">
        <v>535602</v>
      </c>
      <c r="M1280" t="s">
        <v>2649</v>
      </c>
      <c r="N1280" t="s">
        <v>16147</v>
      </c>
      <c r="O1280" t="s">
        <v>2650</v>
      </c>
      <c r="P1280"/>
      <c r="Q1280">
        <f t="shared" si="19"/>
        <v>108.61999999999999</v>
      </c>
    </row>
    <row r="1281" spans="1:17" ht="15">
      <c r="A1281" s="114">
        <v>7084</v>
      </c>
      <c r="B1281" t="s">
        <v>20671</v>
      </c>
      <c r="C1281" s="114">
        <v>202412</v>
      </c>
      <c r="D1281" s="114">
        <v>0.25</v>
      </c>
      <c r="E1281" s="114">
        <v>202409</v>
      </c>
      <c r="F1281" s="114">
        <v>0.26</v>
      </c>
      <c r="G1281" s="114">
        <v>202406</v>
      </c>
      <c r="H1281" s="114">
        <v>0.34</v>
      </c>
      <c r="I1281" s="114">
        <v>202403</v>
      </c>
      <c r="J1281" s="114">
        <v>-4.71</v>
      </c>
      <c r="K1281" t="s">
        <v>20672</v>
      </c>
      <c r="L1281">
        <v>542544</v>
      </c>
      <c r="M1281"/>
      <c r="N1281" t="s">
        <v>20673</v>
      </c>
      <c r="O1281" t="s">
        <v>20674</v>
      </c>
      <c r="P1281"/>
      <c r="Q1281">
        <f t="shared" si="19"/>
        <v>-3.86</v>
      </c>
    </row>
    <row r="1282" spans="1:17" ht="15">
      <c r="A1282" s="114">
        <v>7101</v>
      </c>
      <c r="B1282" t="s">
        <v>16148</v>
      </c>
      <c r="C1282" s="114">
        <v>202412</v>
      </c>
      <c r="D1282" s="114">
        <v>5.08</v>
      </c>
      <c r="E1282" s="114">
        <v>202409</v>
      </c>
      <c r="F1282" s="114">
        <v>3.88</v>
      </c>
      <c r="G1282" s="114">
        <v>202406</v>
      </c>
      <c r="H1282" s="114">
        <v>0.28999999999999998</v>
      </c>
      <c r="I1282" s="114">
        <v>202403</v>
      </c>
      <c r="J1282" s="114">
        <v>2.5</v>
      </c>
      <c r="K1282" t="s">
        <v>16149</v>
      </c>
      <c r="L1282">
        <v>506194</v>
      </c>
      <c r="M1282" t="s">
        <v>214</v>
      </c>
      <c r="N1282" t="s">
        <v>16150</v>
      </c>
      <c r="O1282" t="s">
        <v>215</v>
      </c>
      <c r="P1282"/>
      <c r="Q1282">
        <f t="shared" si="19"/>
        <v>11.75</v>
      </c>
    </row>
    <row r="1283" spans="1:17" ht="15">
      <c r="A1283" s="114">
        <v>7102</v>
      </c>
      <c r="B1283" t="s">
        <v>16151</v>
      </c>
      <c r="C1283" s="114">
        <v>202412</v>
      </c>
      <c r="D1283" s="114">
        <v>1.76</v>
      </c>
      <c r="E1283" s="114">
        <v>202409</v>
      </c>
      <c r="F1283" s="114">
        <v>1.85</v>
      </c>
      <c r="G1283" s="114">
        <v>202406</v>
      </c>
      <c r="H1283" s="114">
        <v>1.81</v>
      </c>
      <c r="I1283" s="114">
        <v>202403</v>
      </c>
      <c r="J1283" s="114">
        <v>1.72</v>
      </c>
      <c r="K1283" t="s">
        <v>9693</v>
      </c>
      <c r="L1283">
        <v>505509</v>
      </c>
      <c r="M1283" t="s">
        <v>2439</v>
      </c>
      <c r="N1283" t="s">
        <v>16152</v>
      </c>
      <c r="O1283" t="s">
        <v>2440</v>
      </c>
      <c r="P1283"/>
      <c r="Q1283">
        <f t="shared" ref="Q1283:Q1346" si="20">D1283+F1283+H1283+J1283</f>
        <v>7.14</v>
      </c>
    </row>
    <row r="1284" spans="1:17" ht="15">
      <c r="A1284" s="114">
        <v>7126</v>
      </c>
      <c r="B1284" t="s">
        <v>16153</v>
      </c>
      <c r="C1284" s="114">
        <v>202403</v>
      </c>
      <c r="D1284" s="114">
        <v>0</v>
      </c>
      <c r="E1284" s="114">
        <v>202312</v>
      </c>
      <c r="F1284" s="114">
        <v>0</v>
      </c>
      <c r="G1284" s="114">
        <v>202303</v>
      </c>
      <c r="H1284" s="114">
        <v>-0.62</v>
      </c>
      <c r="I1284" s="114">
        <v>202212</v>
      </c>
      <c r="J1284" s="114">
        <v>0</v>
      </c>
      <c r="K1284" t="s">
        <v>16154</v>
      </c>
      <c r="L1284">
        <v>531682</v>
      </c>
      <c r="M1284"/>
      <c r="N1284" t="s">
        <v>16155</v>
      </c>
      <c r="O1284" t="s">
        <v>4733</v>
      </c>
      <c r="P1284"/>
      <c r="Q1284">
        <f t="shared" si="20"/>
        <v>-0.62</v>
      </c>
    </row>
    <row r="1285" spans="1:17" ht="15">
      <c r="A1285" s="114">
        <v>7129</v>
      </c>
      <c r="B1285" t="s">
        <v>16156</v>
      </c>
      <c r="C1285" s="114">
        <v>202503</v>
      </c>
      <c r="D1285" s="114">
        <v>0.51</v>
      </c>
      <c r="E1285" s="114">
        <v>202412</v>
      </c>
      <c r="F1285" s="114">
        <v>0.7</v>
      </c>
      <c r="G1285" s="114">
        <v>202409</v>
      </c>
      <c r="H1285" s="114">
        <v>0.56000000000000005</v>
      </c>
      <c r="I1285" s="114">
        <v>202406</v>
      </c>
      <c r="J1285" s="114">
        <v>0.46</v>
      </c>
      <c r="K1285" t="s">
        <v>16157</v>
      </c>
      <c r="L1285">
        <v>532900</v>
      </c>
      <c r="M1285" t="s">
        <v>2179</v>
      </c>
      <c r="N1285" t="s">
        <v>16158</v>
      </c>
      <c r="O1285" t="s">
        <v>2180</v>
      </c>
      <c r="P1285"/>
      <c r="Q1285">
        <f t="shared" si="20"/>
        <v>2.23</v>
      </c>
    </row>
    <row r="1286" spans="1:17" ht="15">
      <c r="A1286" s="114">
        <v>7143</v>
      </c>
      <c r="B1286" t="s">
        <v>16159</v>
      </c>
      <c r="C1286" s="114">
        <v>202412</v>
      </c>
      <c r="D1286" s="114">
        <v>0</v>
      </c>
      <c r="E1286" s="114">
        <v>202409</v>
      </c>
      <c r="F1286" s="114">
        <v>0.17</v>
      </c>
      <c r="G1286" s="114">
        <v>202406</v>
      </c>
      <c r="H1286" s="114">
        <v>0.52</v>
      </c>
      <c r="I1286" s="114">
        <v>202403</v>
      </c>
      <c r="J1286" s="114">
        <v>0.35</v>
      </c>
      <c r="K1286" t="s">
        <v>16160</v>
      </c>
      <c r="L1286">
        <v>539291</v>
      </c>
      <c r="M1286"/>
      <c r="N1286" t="s">
        <v>20997</v>
      </c>
      <c r="O1286" t="s">
        <v>4653</v>
      </c>
      <c r="P1286"/>
      <c r="Q1286">
        <f t="shared" si="20"/>
        <v>1.04</v>
      </c>
    </row>
    <row r="1287" spans="1:17" ht="15">
      <c r="A1287" s="114">
        <v>7150</v>
      </c>
      <c r="B1287" t="s">
        <v>16161</v>
      </c>
      <c r="C1287" s="114">
        <v>202403</v>
      </c>
      <c r="D1287" s="114">
        <v>0.02</v>
      </c>
      <c r="E1287" s="114">
        <v>202312</v>
      </c>
      <c r="F1287" s="114">
        <v>0.09</v>
      </c>
      <c r="G1287" s="114">
        <v>202309</v>
      </c>
      <c r="H1287" s="114">
        <v>0.28999999999999998</v>
      </c>
      <c r="I1287" s="114">
        <v>202306</v>
      </c>
      <c r="J1287" s="114">
        <v>0.24</v>
      </c>
      <c r="K1287" t="s">
        <v>9880</v>
      </c>
      <c r="L1287">
        <v>531878</v>
      </c>
      <c r="M1287"/>
      <c r="N1287" t="s">
        <v>16162</v>
      </c>
      <c r="O1287" t="s">
        <v>4658</v>
      </c>
      <c r="P1287"/>
      <c r="Q1287">
        <f t="shared" si="20"/>
        <v>0.6399999999999999</v>
      </c>
    </row>
    <row r="1288" spans="1:17" ht="15">
      <c r="A1288" s="114">
        <v>7154</v>
      </c>
      <c r="B1288" t="s">
        <v>16163</v>
      </c>
      <c r="C1288" s="114">
        <v>202412</v>
      </c>
      <c r="D1288" s="114">
        <v>2.2799999999999998</v>
      </c>
      <c r="E1288" s="114">
        <v>202409</v>
      </c>
      <c r="F1288" s="114">
        <v>1.82</v>
      </c>
      <c r="G1288" s="114">
        <v>202406</v>
      </c>
      <c r="H1288" s="114">
        <v>0.38</v>
      </c>
      <c r="I1288" s="114">
        <v>202403</v>
      </c>
      <c r="J1288" s="114">
        <v>-1.68</v>
      </c>
      <c r="K1288" t="s">
        <v>16164</v>
      </c>
      <c r="L1288">
        <v>531771</v>
      </c>
      <c r="M1288"/>
      <c r="N1288" t="s">
        <v>16165</v>
      </c>
      <c r="O1288" t="s">
        <v>4088</v>
      </c>
      <c r="P1288"/>
      <c r="Q1288">
        <f t="shared" si="20"/>
        <v>2.8</v>
      </c>
    </row>
    <row r="1289" spans="1:17" ht="15">
      <c r="A1289" s="114">
        <v>7159</v>
      </c>
      <c r="B1289" t="s">
        <v>16166</v>
      </c>
      <c r="C1289" s="114">
        <v>202503</v>
      </c>
      <c r="D1289" s="114">
        <v>2.2400000000000002</v>
      </c>
      <c r="E1289" s="114">
        <v>202412</v>
      </c>
      <c r="F1289" s="114">
        <v>1.45</v>
      </c>
      <c r="G1289" s="114">
        <v>202409</v>
      </c>
      <c r="H1289" s="114">
        <v>0.95</v>
      </c>
      <c r="I1289" s="114">
        <v>202406</v>
      </c>
      <c r="J1289" s="114">
        <v>3.02</v>
      </c>
      <c r="K1289" t="s">
        <v>16167</v>
      </c>
      <c r="L1289">
        <v>531761</v>
      </c>
      <c r="M1289" t="s">
        <v>194</v>
      </c>
      <c r="N1289" t="s">
        <v>16168</v>
      </c>
      <c r="O1289" t="s">
        <v>195</v>
      </c>
      <c r="P1289"/>
      <c r="Q1289">
        <f t="shared" si="20"/>
        <v>7.66</v>
      </c>
    </row>
    <row r="1290" spans="1:17" ht="15">
      <c r="A1290" s="114">
        <v>7161</v>
      </c>
      <c r="B1290" t="s">
        <v>16169</v>
      </c>
      <c r="C1290" s="114">
        <v>202209</v>
      </c>
      <c r="D1290" s="114">
        <v>-0.05</v>
      </c>
      <c r="E1290" s="114">
        <v>202206</v>
      </c>
      <c r="F1290" s="114">
        <v>-7.0000000000000007E-2</v>
      </c>
      <c r="G1290" s="114">
        <v>202203</v>
      </c>
      <c r="H1290" s="114">
        <v>-0.04</v>
      </c>
      <c r="I1290" s="114">
        <v>202112</v>
      </c>
      <c r="J1290" s="114">
        <v>0.01</v>
      </c>
      <c r="K1290" t="s">
        <v>16170</v>
      </c>
      <c r="L1290">
        <v>540199</v>
      </c>
      <c r="M1290"/>
      <c r="N1290" t="s">
        <v>16171</v>
      </c>
      <c r="O1290" t="s">
        <v>4734</v>
      </c>
      <c r="P1290"/>
      <c r="Q1290">
        <f t="shared" si="20"/>
        <v>-0.15</v>
      </c>
    </row>
    <row r="1291" spans="1:17" ht="15">
      <c r="A1291" s="114">
        <v>7167</v>
      </c>
      <c r="B1291" t="s">
        <v>16172</v>
      </c>
      <c r="C1291" s="114">
        <v>202412</v>
      </c>
      <c r="D1291" s="114">
        <v>18.22</v>
      </c>
      <c r="E1291" s="114">
        <v>202409</v>
      </c>
      <c r="F1291" s="114">
        <v>23.9</v>
      </c>
      <c r="G1291" s="114">
        <v>202406</v>
      </c>
      <c r="H1291" s="114">
        <v>22.48</v>
      </c>
      <c r="I1291" s="114">
        <v>202403</v>
      </c>
      <c r="J1291" s="114">
        <v>21.86</v>
      </c>
      <c r="K1291" t="s">
        <v>16173</v>
      </c>
      <c r="L1291">
        <v>540935</v>
      </c>
      <c r="M1291" t="s">
        <v>947</v>
      </c>
      <c r="N1291" t="s">
        <v>16174</v>
      </c>
      <c r="O1291" t="s">
        <v>948</v>
      </c>
      <c r="P1291"/>
      <c r="Q1291">
        <f t="shared" si="20"/>
        <v>86.46</v>
      </c>
    </row>
    <row r="1292" spans="1:17" ht="15">
      <c r="A1292" s="114">
        <v>7200</v>
      </c>
      <c r="B1292" t="s">
        <v>16175</v>
      </c>
      <c r="C1292" s="114">
        <v>201909</v>
      </c>
      <c r="D1292" s="114">
        <v>-0.25</v>
      </c>
      <c r="E1292" s="114">
        <v>201906</v>
      </c>
      <c r="F1292" s="114">
        <v>0.26</v>
      </c>
      <c r="G1292" s="114">
        <v>201903</v>
      </c>
      <c r="H1292" s="114">
        <v>0.56999999999999995</v>
      </c>
      <c r="I1292" s="114">
        <v>201812</v>
      </c>
      <c r="J1292" s="114">
        <v>0.06</v>
      </c>
      <c r="K1292" t="s">
        <v>16176</v>
      </c>
      <c r="L1292">
        <v>537092</v>
      </c>
      <c r="M1292"/>
      <c r="N1292" t="s">
        <v>16177</v>
      </c>
      <c r="O1292" t="s">
        <v>4790</v>
      </c>
      <c r="P1292"/>
      <c r="Q1292">
        <f t="shared" si="20"/>
        <v>0.6399999999999999</v>
      </c>
    </row>
    <row r="1293" spans="1:17" ht="15">
      <c r="A1293" s="114">
        <v>7201</v>
      </c>
      <c r="B1293" t="s">
        <v>16178</v>
      </c>
      <c r="C1293" s="114">
        <v>202412</v>
      </c>
      <c r="D1293" s="114">
        <v>-0.27</v>
      </c>
      <c r="E1293" s="114">
        <v>202409</v>
      </c>
      <c r="F1293" s="114">
        <v>0.01</v>
      </c>
      <c r="G1293" s="114">
        <v>202406</v>
      </c>
      <c r="H1293" s="114">
        <v>0.01</v>
      </c>
      <c r="I1293" s="114">
        <v>202403</v>
      </c>
      <c r="J1293" s="114">
        <v>0.04</v>
      </c>
      <c r="K1293" t="s">
        <v>16179</v>
      </c>
      <c r="L1293">
        <v>531780</v>
      </c>
      <c r="M1293"/>
      <c r="N1293" t="s">
        <v>16180</v>
      </c>
      <c r="O1293" t="s">
        <v>4058</v>
      </c>
      <c r="P1293"/>
      <c r="Q1293">
        <f t="shared" si="20"/>
        <v>-0.21</v>
      </c>
    </row>
    <row r="1294" spans="1:17" ht="15">
      <c r="A1294" s="114">
        <v>7207</v>
      </c>
      <c r="B1294" t="s">
        <v>16181</v>
      </c>
      <c r="C1294" s="114">
        <v>202209</v>
      </c>
      <c r="D1294" s="114">
        <v>-0.13</v>
      </c>
      <c r="E1294" s="114">
        <v>202206</v>
      </c>
      <c r="F1294" s="114">
        <v>-0.35</v>
      </c>
      <c r="G1294" s="114">
        <v>202203</v>
      </c>
      <c r="H1294" s="114">
        <v>0.01</v>
      </c>
      <c r="I1294" s="114">
        <v>202112</v>
      </c>
      <c r="J1294" s="114">
        <v>-1.68</v>
      </c>
      <c r="K1294" t="s">
        <v>16182</v>
      </c>
      <c r="L1294">
        <v>531667</v>
      </c>
      <c r="M1294"/>
      <c r="N1294" t="s">
        <v>16183</v>
      </c>
      <c r="O1294" t="s">
        <v>4349</v>
      </c>
      <c r="P1294"/>
      <c r="Q1294">
        <f t="shared" si="20"/>
        <v>-2.15</v>
      </c>
    </row>
    <row r="1295" spans="1:17" ht="15">
      <c r="A1295" s="114">
        <v>7214</v>
      </c>
      <c r="B1295" t="s">
        <v>16184</v>
      </c>
      <c r="C1295" s="114">
        <v>201309</v>
      </c>
      <c r="D1295" s="114">
        <v>0.37</v>
      </c>
      <c r="E1295" s="114">
        <v>201306</v>
      </c>
      <c r="F1295" s="114">
        <v>-0.35</v>
      </c>
      <c r="G1295" s="114">
        <v>201303</v>
      </c>
      <c r="H1295" s="114">
        <v>-0.66</v>
      </c>
      <c r="I1295" s="114">
        <v>201212</v>
      </c>
      <c r="J1295" s="114">
        <v>-0.37</v>
      </c>
      <c r="K1295" t="s">
        <v>16185</v>
      </c>
      <c r="L1295">
        <v>531724</v>
      </c>
      <c r="M1295"/>
      <c r="N1295" t="s">
        <v>16186</v>
      </c>
      <c r="O1295" t="s">
        <v>4834</v>
      </c>
      <c r="P1295"/>
      <c r="Q1295">
        <f t="shared" si="20"/>
        <v>-1.01</v>
      </c>
    </row>
    <row r="1296" spans="1:17" ht="15">
      <c r="A1296" s="114">
        <v>7255</v>
      </c>
      <c r="B1296" t="s">
        <v>16187</v>
      </c>
      <c r="C1296" s="114">
        <v>202412</v>
      </c>
      <c r="D1296" s="114">
        <v>0.35</v>
      </c>
      <c r="E1296" s="114">
        <v>202409</v>
      </c>
      <c r="F1296" s="114">
        <v>0.15</v>
      </c>
      <c r="G1296" s="114">
        <v>202406</v>
      </c>
      <c r="H1296" s="114">
        <v>0.31</v>
      </c>
      <c r="I1296" s="114">
        <v>202403</v>
      </c>
      <c r="J1296" s="114">
        <v>-0.22</v>
      </c>
      <c r="K1296" t="s">
        <v>16188</v>
      </c>
      <c r="L1296">
        <v>531892</v>
      </c>
      <c r="M1296" t="s">
        <v>1604</v>
      </c>
      <c r="N1296" t="s">
        <v>16189</v>
      </c>
      <c r="O1296" t="s">
        <v>1605</v>
      </c>
      <c r="P1296"/>
      <c r="Q1296">
        <f t="shared" si="20"/>
        <v>0.59000000000000008</v>
      </c>
    </row>
    <row r="1297" spans="1:17" ht="15">
      <c r="A1297" s="114">
        <v>7282</v>
      </c>
      <c r="B1297" t="s">
        <v>16190</v>
      </c>
      <c r="C1297" s="114">
        <v>202209</v>
      </c>
      <c r="D1297" s="114">
        <v>2.98</v>
      </c>
      <c r="E1297" s="114">
        <v>202206</v>
      </c>
      <c r="F1297" s="114">
        <v>2.2400000000000002</v>
      </c>
      <c r="G1297" s="114">
        <v>202203</v>
      </c>
      <c r="H1297" s="114">
        <v>9.1199999999999992</v>
      </c>
      <c r="I1297" s="114">
        <v>202112</v>
      </c>
      <c r="J1297" s="114">
        <v>-0.65</v>
      </c>
      <c r="K1297" t="s">
        <v>16191</v>
      </c>
      <c r="L1297">
        <v>532329</v>
      </c>
      <c r="M1297"/>
      <c r="N1297" t="s">
        <v>16192</v>
      </c>
      <c r="O1297" t="s">
        <v>3676</v>
      </c>
      <c r="P1297"/>
      <c r="Q1297">
        <f t="shared" si="20"/>
        <v>13.69</v>
      </c>
    </row>
    <row r="1298" spans="1:17" ht="15">
      <c r="A1298" s="114">
        <v>7287</v>
      </c>
      <c r="B1298" t="s">
        <v>16193</v>
      </c>
      <c r="C1298" s="114">
        <v>202412</v>
      </c>
      <c r="D1298" s="114">
        <v>-0.03</v>
      </c>
      <c r="E1298" s="114">
        <v>202409</v>
      </c>
      <c r="F1298" s="114">
        <v>-0.02</v>
      </c>
      <c r="G1298" s="114">
        <v>202406</v>
      </c>
      <c r="H1298" s="114">
        <v>-0.01</v>
      </c>
      <c r="I1298" s="114">
        <v>202403</v>
      </c>
      <c r="J1298" s="114">
        <v>0.15</v>
      </c>
      <c r="K1298" t="s">
        <v>16194</v>
      </c>
      <c r="L1298">
        <v>531959</v>
      </c>
      <c r="M1298"/>
      <c r="N1298" t="s">
        <v>16195</v>
      </c>
      <c r="O1298" t="s">
        <v>3758</v>
      </c>
      <c r="P1298"/>
      <c r="Q1298">
        <f t="shared" si="20"/>
        <v>0.09</v>
      </c>
    </row>
    <row r="1299" spans="1:17" ht="15">
      <c r="A1299" s="114">
        <v>7295</v>
      </c>
      <c r="B1299" t="s">
        <v>16196</v>
      </c>
      <c r="C1299" s="114">
        <v>202412</v>
      </c>
      <c r="D1299" s="114">
        <v>-6.98</v>
      </c>
      <c r="E1299" s="114">
        <v>202409</v>
      </c>
      <c r="F1299" s="114">
        <v>-6.37</v>
      </c>
      <c r="G1299" s="114">
        <v>202406</v>
      </c>
      <c r="H1299" s="114">
        <v>-11.25</v>
      </c>
      <c r="I1299" s="114">
        <v>202403</v>
      </c>
      <c r="J1299" s="114">
        <v>-0.63</v>
      </c>
      <c r="K1299" t="s">
        <v>16197</v>
      </c>
      <c r="L1299">
        <v>506580</v>
      </c>
      <c r="M1299"/>
      <c r="N1299" t="s">
        <v>16198</v>
      </c>
      <c r="O1299" t="s">
        <v>4879</v>
      </c>
      <c r="P1299"/>
      <c r="Q1299">
        <f t="shared" si="20"/>
        <v>-25.23</v>
      </c>
    </row>
    <row r="1300" spans="1:17" ht="15">
      <c r="A1300" s="114">
        <v>7310</v>
      </c>
      <c r="B1300" t="s">
        <v>16199</v>
      </c>
      <c r="C1300" s="114">
        <v>202412</v>
      </c>
      <c r="D1300" s="114">
        <v>7.37</v>
      </c>
      <c r="E1300" s="114">
        <v>202409</v>
      </c>
      <c r="F1300" s="114">
        <v>5.77</v>
      </c>
      <c r="G1300" s="114">
        <v>202406</v>
      </c>
      <c r="H1300" s="114">
        <v>4.5599999999999996</v>
      </c>
      <c r="I1300" s="114">
        <v>202403</v>
      </c>
      <c r="J1300" s="114">
        <v>29.83</v>
      </c>
      <c r="K1300" t="s">
        <v>9700</v>
      </c>
      <c r="L1300">
        <v>532811</v>
      </c>
      <c r="M1300" t="s">
        <v>106</v>
      </c>
      <c r="N1300" t="s">
        <v>16200</v>
      </c>
      <c r="O1300" t="s">
        <v>107</v>
      </c>
      <c r="P1300"/>
      <c r="Q1300">
        <f t="shared" si="20"/>
        <v>47.53</v>
      </c>
    </row>
    <row r="1301" spans="1:17" ht="15">
      <c r="A1301" s="114">
        <v>7311</v>
      </c>
      <c r="B1301" t="s">
        <v>16201</v>
      </c>
      <c r="C1301" s="114">
        <v>202503</v>
      </c>
      <c r="D1301" s="114">
        <v>5.28</v>
      </c>
      <c r="E1301" s="114">
        <v>202412</v>
      </c>
      <c r="F1301" s="114">
        <v>4.8</v>
      </c>
      <c r="G1301" s="114">
        <v>202409</v>
      </c>
      <c r="H1301" s="114">
        <v>5.0199999999999996</v>
      </c>
      <c r="I1301" s="114">
        <v>202406</v>
      </c>
      <c r="J1301" s="114">
        <v>3.8</v>
      </c>
      <c r="K1301" t="s">
        <v>16202</v>
      </c>
      <c r="L1301">
        <v>532209</v>
      </c>
      <c r="M1301" t="s">
        <v>1446</v>
      </c>
      <c r="N1301" t="s">
        <v>16203</v>
      </c>
      <c r="O1301" t="s">
        <v>1447</v>
      </c>
      <c r="P1301"/>
      <c r="Q1301">
        <f t="shared" si="20"/>
        <v>18.899999999999999</v>
      </c>
    </row>
    <row r="1302" spans="1:17" ht="15">
      <c r="A1302" s="114">
        <v>7338</v>
      </c>
      <c r="B1302" t="s">
        <v>16204</v>
      </c>
      <c r="C1302" s="114">
        <v>201909</v>
      </c>
      <c r="D1302" s="114">
        <v>0.02</v>
      </c>
      <c r="E1302" s="114">
        <v>201906</v>
      </c>
      <c r="F1302" s="114">
        <v>0.04</v>
      </c>
      <c r="G1302" s="114">
        <v>201809</v>
      </c>
      <c r="H1302" s="114">
        <v>0.33</v>
      </c>
      <c r="I1302" s="114">
        <v>201806</v>
      </c>
      <c r="J1302" s="114">
        <v>0.05</v>
      </c>
      <c r="K1302" t="s">
        <v>9852</v>
      </c>
      <c r="L1302">
        <v>531900</v>
      </c>
      <c r="M1302"/>
      <c r="N1302" t="s">
        <v>16205</v>
      </c>
      <c r="O1302" t="s">
        <v>4326</v>
      </c>
      <c r="P1302"/>
      <c r="Q1302">
        <f t="shared" si="20"/>
        <v>0.44</v>
      </c>
    </row>
    <row r="1303" spans="1:17" ht="15">
      <c r="A1303" s="114">
        <v>7346</v>
      </c>
      <c r="B1303" t="s">
        <v>16206</v>
      </c>
      <c r="C1303" s="114">
        <v>202412</v>
      </c>
      <c r="D1303" s="114">
        <v>0</v>
      </c>
      <c r="E1303" s="114">
        <v>202409</v>
      </c>
      <c r="F1303" s="114">
        <v>0</v>
      </c>
      <c r="G1303" s="114">
        <v>202406</v>
      </c>
      <c r="H1303" s="114">
        <v>0</v>
      </c>
      <c r="I1303" s="114">
        <v>202403</v>
      </c>
      <c r="J1303" s="114">
        <v>0</v>
      </c>
      <c r="K1303" t="s">
        <v>9739</v>
      </c>
      <c r="L1303">
        <v>532022</v>
      </c>
      <c r="M1303" t="s">
        <v>3538</v>
      </c>
      <c r="N1303" t="s">
        <v>16207</v>
      </c>
      <c r="O1303" t="s">
        <v>11134</v>
      </c>
      <c r="P1303"/>
      <c r="Q1303">
        <f t="shared" si="20"/>
        <v>0</v>
      </c>
    </row>
    <row r="1304" spans="1:17" ht="15">
      <c r="A1304" s="114">
        <v>7354</v>
      </c>
      <c r="B1304" t="s">
        <v>16208</v>
      </c>
      <c r="C1304" s="114">
        <v>202412</v>
      </c>
      <c r="D1304" s="114">
        <v>-0.05</v>
      </c>
      <c r="E1304" s="114">
        <v>202409</v>
      </c>
      <c r="F1304" s="114">
        <v>2.35</v>
      </c>
      <c r="G1304" s="114">
        <v>202406</v>
      </c>
      <c r="H1304" s="114">
        <v>1.93</v>
      </c>
      <c r="I1304" s="114">
        <v>202403</v>
      </c>
      <c r="J1304" s="114">
        <v>-2.96</v>
      </c>
      <c r="K1304" t="s">
        <v>16209</v>
      </c>
      <c r="L1304">
        <v>531861</v>
      </c>
      <c r="M1304"/>
      <c r="N1304" t="s">
        <v>16210</v>
      </c>
      <c r="O1304" t="s">
        <v>4269</v>
      </c>
      <c r="P1304"/>
      <c r="Q1304">
        <f t="shared" si="20"/>
        <v>1.2700000000000005</v>
      </c>
    </row>
    <row r="1305" spans="1:17" ht="15">
      <c r="A1305" s="114">
        <v>7376</v>
      </c>
      <c r="B1305" t="s">
        <v>16211</v>
      </c>
      <c r="C1305" s="114">
        <v>201812</v>
      </c>
      <c r="D1305" s="114">
        <v>0.74</v>
      </c>
      <c r="E1305" s="114">
        <v>201809</v>
      </c>
      <c r="F1305" s="114">
        <v>1.25</v>
      </c>
      <c r="G1305" s="114">
        <v>201806</v>
      </c>
      <c r="H1305" s="114">
        <v>-1.52</v>
      </c>
      <c r="I1305" s="114">
        <v>201803</v>
      </c>
      <c r="J1305" s="114">
        <v>0.78</v>
      </c>
      <c r="K1305" t="s">
        <v>16212</v>
      </c>
      <c r="L1305">
        <v>531925</v>
      </c>
      <c r="M1305"/>
      <c r="N1305" t="s">
        <v>16213</v>
      </c>
      <c r="O1305" t="s">
        <v>4767</v>
      </c>
      <c r="P1305"/>
      <c r="Q1305">
        <f t="shared" si="20"/>
        <v>1.25</v>
      </c>
    </row>
    <row r="1306" spans="1:17" ht="15">
      <c r="A1306" s="114">
        <v>7380</v>
      </c>
      <c r="B1306" t="s">
        <v>16214</v>
      </c>
      <c r="C1306" s="114">
        <v>202412</v>
      </c>
      <c r="D1306" s="114">
        <v>0.93</v>
      </c>
      <c r="E1306" s="114">
        <v>202409</v>
      </c>
      <c r="F1306" s="114">
        <v>1.39</v>
      </c>
      <c r="G1306" s="114">
        <v>202406</v>
      </c>
      <c r="H1306" s="114">
        <v>0.7</v>
      </c>
      <c r="I1306" s="114">
        <v>202403</v>
      </c>
      <c r="J1306" s="114">
        <v>-0.99</v>
      </c>
      <c r="K1306" t="s">
        <v>16215</v>
      </c>
      <c r="L1306">
        <v>531923</v>
      </c>
      <c r="M1306"/>
      <c r="N1306" t="s">
        <v>16216</v>
      </c>
      <c r="O1306" t="s">
        <v>4316</v>
      </c>
      <c r="P1306"/>
      <c r="Q1306">
        <f t="shared" si="20"/>
        <v>2.0299999999999994</v>
      </c>
    </row>
    <row r="1307" spans="1:17" ht="15">
      <c r="A1307" s="114">
        <v>7381</v>
      </c>
      <c r="B1307" t="s">
        <v>16217</v>
      </c>
      <c r="C1307" s="114">
        <v>202412</v>
      </c>
      <c r="D1307" s="114">
        <v>-2.42</v>
      </c>
      <c r="E1307" s="114">
        <v>202409</v>
      </c>
      <c r="F1307" s="114">
        <v>-2.59</v>
      </c>
      <c r="G1307" s="114">
        <v>202406</v>
      </c>
      <c r="H1307" s="114">
        <v>-2.1</v>
      </c>
      <c r="I1307" s="114">
        <v>202403</v>
      </c>
      <c r="J1307" s="114">
        <v>9.89</v>
      </c>
      <c r="K1307" t="s">
        <v>16218</v>
      </c>
      <c r="L1307">
        <v>531968</v>
      </c>
      <c r="M1307"/>
      <c r="N1307" t="s">
        <v>16219</v>
      </c>
      <c r="O1307" t="s">
        <v>4671</v>
      </c>
      <c r="P1307"/>
      <c r="Q1307">
        <f t="shared" si="20"/>
        <v>2.7800000000000011</v>
      </c>
    </row>
    <row r="1308" spans="1:17" ht="15">
      <c r="A1308" s="114">
        <v>7383</v>
      </c>
      <c r="B1308" t="s">
        <v>16220</v>
      </c>
      <c r="C1308" s="114">
        <v>202412</v>
      </c>
      <c r="D1308" s="114">
        <v>-0.57999999999999996</v>
      </c>
      <c r="E1308" s="114">
        <v>202409</v>
      </c>
      <c r="F1308" s="114">
        <v>-0.89</v>
      </c>
      <c r="G1308" s="114">
        <v>202406</v>
      </c>
      <c r="H1308" s="114">
        <v>-0.77</v>
      </c>
      <c r="I1308" s="114">
        <v>202403</v>
      </c>
      <c r="J1308" s="114">
        <v>-3.45</v>
      </c>
      <c r="K1308" t="s">
        <v>16221</v>
      </c>
      <c r="L1308">
        <v>531746</v>
      </c>
      <c r="M1308" t="s">
        <v>2301</v>
      </c>
      <c r="N1308" t="s">
        <v>16222</v>
      </c>
      <c r="O1308" t="s">
        <v>2302</v>
      </c>
      <c r="P1308"/>
      <c r="Q1308">
        <f t="shared" si="20"/>
        <v>-5.69</v>
      </c>
    </row>
    <row r="1309" spans="1:17" ht="15">
      <c r="A1309" s="114">
        <v>7388</v>
      </c>
      <c r="B1309" t="s">
        <v>16223</v>
      </c>
      <c r="C1309" s="114">
        <v>202412</v>
      </c>
      <c r="D1309" s="114">
        <v>0.71</v>
      </c>
      <c r="E1309" s="114">
        <v>202409</v>
      </c>
      <c r="F1309" s="114">
        <v>0.22</v>
      </c>
      <c r="G1309" s="114">
        <v>202406</v>
      </c>
      <c r="H1309" s="114">
        <v>-0.15</v>
      </c>
      <c r="I1309" s="114">
        <v>202403</v>
      </c>
      <c r="J1309" s="114">
        <v>-39.75</v>
      </c>
      <c r="K1309" t="s">
        <v>16224</v>
      </c>
      <c r="L1309">
        <v>532038</v>
      </c>
      <c r="M1309"/>
      <c r="N1309" t="s">
        <v>16225</v>
      </c>
      <c r="O1309" t="s">
        <v>4822</v>
      </c>
      <c r="P1309"/>
      <c r="Q1309">
        <f t="shared" si="20"/>
        <v>-38.97</v>
      </c>
    </row>
    <row r="1310" spans="1:17" ht="15">
      <c r="A1310" s="114">
        <v>7400</v>
      </c>
      <c r="B1310" t="s">
        <v>16226</v>
      </c>
      <c r="C1310" s="114">
        <v>202412</v>
      </c>
      <c r="D1310" s="114">
        <v>18.52</v>
      </c>
      <c r="E1310" s="114">
        <v>202409</v>
      </c>
      <c r="F1310" s="114">
        <v>12.33</v>
      </c>
      <c r="G1310" s="114">
        <v>202406</v>
      </c>
      <c r="H1310" s="114">
        <v>26.07</v>
      </c>
      <c r="I1310" s="114">
        <v>202403</v>
      </c>
      <c r="J1310" s="114">
        <v>25.41</v>
      </c>
      <c r="K1310" t="s">
        <v>16227</v>
      </c>
      <c r="L1310">
        <v>531921</v>
      </c>
      <c r="M1310" t="s">
        <v>94</v>
      </c>
      <c r="N1310" t="s">
        <v>16228</v>
      </c>
      <c r="O1310" t="s">
        <v>95</v>
      </c>
      <c r="P1310"/>
      <c r="Q1310">
        <f t="shared" si="20"/>
        <v>82.33</v>
      </c>
    </row>
    <row r="1311" spans="1:17" ht="15">
      <c r="A1311" s="114">
        <v>7405</v>
      </c>
      <c r="B1311" t="s">
        <v>16229</v>
      </c>
      <c r="C1311" s="114">
        <v>202412</v>
      </c>
      <c r="D1311" s="114">
        <v>7.94</v>
      </c>
      <c r="E1311" s="114">
        <v>202409</v>
      </c>
      <c r="F1311" s="114">
        <v>5.57</v>
      </c>
      <c r="G1311" s="114">
        <v>202406</v>
      </c>
      <c r="H1311" s="114">
        <v>6.39</v>
      </c>
      <c r="I1311" s="114">
        <v>202403</v>
      </c>
      <c r="J1311" s="114">
        <v>-53.53</v>
      </c>
      <c r="K1311" t="s">
        <v>16230</v>
      </c>
      <c r="L1311">
        <v>531931</v>
      </c>
      <c r="M1311"/>
      <c r="N1311" t="s">
        <v>16231</v>
      </c>
      <c r="O1311" t="s">
        <v>4369</v>
      </c>
      <c r="P1311"/>
      <c r="Q1311">
        <f t="shared" si="20"/>
        <v>-33.629999999999995</v>
      </c>
    </row>
    <row r="1312" spans="1:17" ht="15">
      <c r="A1312" s="114">
        <v>7413</v>
      </c>
      <c r="B1312" t="s">
        <v>16232</v>
      </c>
      <c r="C1312" s="114">
        <v>202412</v>
      </c>
      <c r="D1312" s="114">
        <v>0.03</v>
      </c>
      <c r="E1312" s="114">
        <v>202409</v>
      </c>
      <c r="F1312" s="114">
        <v>0.03</v>
      </c>
      <c r="G1312" s="114">
        <v>202406</v>
      </c>
      <c r="H1312" s="114">
        <v>0.06</v>
      </c>
      <c r="I1312" s="114">
        <v>202403</v>
      </c>
      <c r="J1312" s="114">
        <v>0.06</v>
      </c>
      <c r="K1312" t="s">
        <v>9856</v>
      </c>
      <c r="L1312">
        <v>531918</v>
      </c>
      <c r="M1312"/>
      <c r="N1312" t="s">
        <v>16233</v>
      </c>
      <c r="O1312" t="s">
        <v>4673</v>
      </c>
      <c r="P1312"/>
      <c r="Q1312">
        <f t="shared" si="20"/>
        <v>0.18</v>
      </c>
    </row>
    <row r="1313" spans="1:17" ht="15">
      <c r="A1313" s="114">
        <v>7422</v>
      </c>
      <c r="B1313" t="s">
        <v>16234</v>
      </c>
      <c r="C1313" s="114">
        <v>202412</v>
      </c>
      <c r="D1313" s="114">
        <v>-50.7</v>
      </c>
      <c r="E1313" s="114">
        <v>202409</v>
      </c>
      <c r="F1313" s="114">
        <v>154.08000000000001</v>
      </c>
      <c r="G1313" s="114">
        <v>202406</v>
      </c>
      <c r="H1313" s="114">
        <v>-36.69</v>
      </c>
      <c r="I1313" s="114">
        <v>202403</v>
      </c>
      <c r="J1313" s="114">
        <v>-37.56</v>
      </c>
      <c r="K1313" t="s">
        <v>16235</v>
      </c>
      <c r="L1313">
        <v>539984</v>
      </c>
      <c r="M1313"/>
      <c r="N1313" t="s">
        <v>16236</v>
      </c>
      <c r="O1313" t="s">
        <v>3706</v>
      </c>
      <c r="P1313"/>
      <c r="Q1313">
        <f t="shared" si="20"/>
        <v>29.13000000000001</v>
      </c>
    </row>
    <row r="1314" spans="1:17" ht="15">
      <c r="A1314" s="114">
        <v>7429</v>
      </c>
      <c r="B1314" t="s">
        <v>16237</v>
      </c>
      <c r="C1314" s="114">
        <v>202412</v>
      </c>
      <c r="D1314" s="114">
        <v>0.04</v>
      </c>
      <c r="E1314" s="114">
        <v>202409</v>
      </c>
      <c r="F1314" s="114">
        <v>0.96</v>
      </c>
      <c r="G1314" s="114">
        <v>202406</v>
      </c>
      <c r="H1314" s="114">
        <v>0.11</v>
      </c>
      <c r="I1314" s="114">
        <v>202403</v>
      </c>
      <c r="J1314" s="114">
        <v>-0.33</v>
      </c>
      <c r="K1314" t="s">
        <v>16238</v>
      </c>
      <c r="L1314">
        <v>531996</v>
      </c>
      <c r="M1314"/>
      <c r="N1314" t="s">
        <v>16239</v>
      </c>
      <c r="O1314" t="s">
        <v>4436</v>
      </c>
      <c r="P1314"/>
      <c r="Q1314">
        <f t="shared" si="20"/>
        <v>0.78</v>
      </c>
    </row>
    <row r="1315" spans="1:17" ht="15">
      <c r="A1315" s="114">
        <v>7436</v>
      </c>
      <c r="B1315" t="s">
        <v>16240</v>
      </c>
      <c r="C1315" s="114">
        <v>202503</v>
      </c>
      <c r="D1315" s="114">
        <v>3.08</v>
      </c>
      <c r="E1315" s="114">
        <v>202412</v>
      </c>
      <c r="F1315" s="114">
        <v>2.9</v>
      </c>
      <c r="G1315" s="114">
        <v>202409</v>
      </c>
      <c r="H1315" s="114">
        <v>2.87</v>
      </c>
      <c r="I1315" s="114">
        <v>202406</v>
      </c>
      <c r="J1315" s="114">
        <v>2.36</v>
      </c>
      <c r="K1315" t="s">
        <v>16241</v>
      </c>
      <c r="L1315">
        <v>532173</v>
      </c>
      <c r="M1315" t="s">
        <v>649</v>
      </c>
      <c r="N1315" t="s">
        <v>16242</v>
      </c>
      <c r="O1315" t="s">
        <v>650</v>
      </c>
      <c r="P1315"/>
      <c r="Q1315">
        <f t="shared" si="20"/>
        <v>11.21</v>
      </c>
    </row>
    <row r="1316" spans="1:17" ht="15">
      <c r="A1316" s="114">
        <v>7448</v>
      </c>
      <c r="B1316" t="s">
        <v>16243</v>
      </c>
      <c r="C1316" s="114">
        <v>202412</v>
      </c>
      <c r="D1316" s="114">
        <v>0.03</v>
      </c>
      <c r="E1316" s="114">
        <v>202409</v>
      </c>
      <c r="F1316" s="114">
        <v>1.55</v>
      </c>
      <c r="G1316" s="114">
        <v>202406</v>
      </c>
      <c r="H1316" s="114">
        <v>-0.36</v>
      </c>
      <c r="I1316" s="114">
        <v>202403</v>
      </c>
      <c r="J1316" s="114">
        <v>-0.77</v>
      </c>
      <c r="K1316" t="s">
        <v>16244</v>
      </c>
      <c r="L1316">
        <v>512064</v>
      </c>
      <c r="M1316"/>
      <c r="N1316" t="s">
        <v>16245</v>
      </c>
      <c r="O1316" t="s">
        <v>4552</v>
      </c>
      <c r="P1316"/>
      <c r="Q1316">
        <f t="shared" si="20"/>
        <v>0.45000000000000018</v>
      </c>
    </row>
    <row r="1317" spans="1:17" ht="15">
      <c r="A1317" s="114">
        <v>7469</v>
      </c>
      <c r="B1317" t="s">
        <v>16246</v>
      </c>
      <c r="C1317" s="114">
        <v>201312</v>
      </c>
      <c r="D1317" s="114">
        <v>-6.16</v>
      </c>
      <c r="E1317" s="114">
        <v>201309</v>
      </c>
      <c r="F1317" s="114">
        <v>-2.5499999999999998</v>
      </c>
      <c r="G1317" s="114">
        <v>201306</v>
      </c>
      <c r="H1317" s="114">
        <v>-2.91</v>
      </c>
      <c r="I1317" s="114">
        <v>201303</v>
      </c>
      <c r="J1317" s="114">
        <v>4.49</v>
      </c>
      <c r="K1317" t="s">
        <v>16247</v>
      </c>
      <c r="L1317">
        <v>512199</v>
      </c>
      <c r="M1317" t="s">
        <v>16248</v>
      </c>
      <c r="N1317" t="s">
        <v>16249</v>
      </c>
      <c r="O1317" t="s">
        <v>16250</v>
      </c>
      <c r="P1317"/>
      <c r="Q1317">
        <f t="shared" si="20"/>
        <v>-7.1300000000000008</v>
      </c>
    </row>
    <row r="1318" spans="1:17" ht="15">
      <c r="A1318" s="114">
        <v>7478</v>
      </c>
      <c r="B1318" t="s">
        <v>16251</v>
      </c>
      <c r="C1318" s="114">
        <v>202412</v>
      </c>
      <c r="D1318" s="114">
        <v>-0.09</v>
      </c>
      <c r="E1318" s="114">
        <v>202409</v>
      </c>
      <c r="F1318" s="114">
        <v>0.03</v>
      </c>
      <c r="G1318" s="114">
        <v>202406</v>
      </c>
      <c r="H1318" s="114">
        <v>1.03</v>
      </c>
      <c r="I1318" s="114">
        <v>202403</v>
      </c>
      <c r="J1318" s="114">
        <v>1.59</v>
      </c>
      <c r="K1318" t="s">
        <v>16252</v>
      </c>
      <c r="L1318">
        <v>532011</v>
      </c>
      <c r="M1318"/>
      <c r="N1318" t="s">
        <v>20998</v>
      </c>
      <c r="O1318" t="s">
        <v>3960</v>
      </c>
      <c r="P1318"/>
      <c r="Q1318">
        <f t="shared" si="20"/>
        <v>2.56</v>
      </c>
    </row>
    <row r="1319" spans="1:17" ht="15">
      <c r="A1319" s="114">
        <v>7484</v>
      </c>
      <c r="B1319" t="s">
        <v>16253</v>
      </c>
      <c r="C1319" s="114">
        <v>202412</v>
      </c>
      <c r="D1319" s="114">
        <v>-0.04</v>
      </c>
      <c r="E1319" s="114">
        <v>202409</v>
      </c>
      <c r="F1319" s="114">
        <v>-0.09</v>
      </c>
      <c r="G1319" s="114">
        <v>202406</v>
      </c>
      <c r="H1319" s="114">
        <v>-0.02</v>
      </c>
      <c r="I1319" s="114">
        <v>202403</v>
      </c>
      <c r="J1319" s="114">
        <v>-2.82</v>
      </c>
      <c r="K1319" t="s">
        <v>16254</v>
      </c>
      <c r="L1319">
        <v>532019</v>
      </c>
      <c r="M1319" t="s">
        <v>1695</v>
      </c>
      <c r="N1319" t="s">
        <v>16255</v>
      </c>
      <c r="O1319" t="s">
        <v>1696</v>
      </c>
      <c r="P1319"/>
      <c r="Q1319">
        <f t="shared" si="20"/>
        <v>-2.9699999999999998</v>
      </c>
    </row>
    <row r="1320" spans="1:17" ht="15">
      <c r="A1320" s="114">
        <v>7486</v>
      </c>
      <c r="B1320" t="s">
        <v>16256</v>
      </c>
      <c r="C1320" s="114">
        <v>202412</v>
      </c>
      <c r="D1320" s="114">
        <v>1.79</v>
      </c>
      <c r="E1320" s="114">
        <v>202409</v>
      </c>
      <c r="F1320" s="114">
        <v>2.5299999999999998</v>
      </c>
      <c r="G1320" s="114">
        <v>202406</v>
      </c>
      <c r="H1320" s="114">
        <v>0.35</v>
      </c>
      <c r="I1320" s="114">
        <v>202403</v>
      </c>
      <c r="J1320" s="114">
        <v>1.9</v>
      </c>
      <c r="K1320" t="s">
        <v>16257</v>
      </c>
      <c r="L1320">
        <v>506261</v>
      </c>
      <c r="M1320" t="s">
        <v>1917</v>
      </c>
      <c r="N1320" t="s">
        <v>16258</v>
      </c>
      <c r="O1320" t="s">
        <v>1918</v>
      </c>
      <c r="P1320"/>
      <c r="Q1320">
        <f t="shared" si="20"/>
        <v>6.57</v>
      </c>
    </row>
    <row r="1321" spans="1:17" ht="15">
      <c r="A1321" s="114">
        <v>7493</v>
      </c>
      <c r="B1321" t="s">
        <v>16259</v>
      </c>
      <c r="C1321" s="114">
        <v>202412</v>
      </c>
      <c r="D1321" s="114">
        <v>0</v>
      </c>
      <c r="E1321" s="114">
        <v>202409</v>
      </c>
      <c r="F1321" s="114">
        <v>-0.01</v>
      </c>
      <c r="G1321" s="114">
        <v>202406</v>
      </c>
      <c r="H1321" s="114">
        <v>0.08</v>
      </c>
      <c r="I1321" s="114">
        <v>202403</v>
      </c>
      <c r="J1321" s="114">
        <v>-2.13</v>
      </c>
      <c r="K1321" t="s">
        <v>9874</v>
      </c>
      <c r="L1321">
        <v>532035</v>
      </c>
      <c r="M1321"/>
      <c r="N1321" t="s">
        <v>16260</v>
      </c>
      <c r="O1321" t="s">
        <v>4338</v>
      </c>
      <c r="P1321"/>
      <c r="Q1321">
        <f t="shared" si="20"/>
        <v>-2.06</v>
      </c>
    </row>
    <row r="1322" spans="1:17" ht="15">
      <c r="A1322" s="114">
        <v>7518</v>
      </c>
      <c r="B1322" t="s">
        <v>16261</v>
      </c>
      <c r="C1322" s="114">
        <v>202412</v>
      </c>
      <c r="D1322" s="114">
        <v>0.18</v>
      </c>
      <c r="E1322" s="114">
        <v>202409</v>
      </c>
      <c r="F1322" s="114">
        <v>-0.27</v>
      </c>
      <c r="G1322" s="114">
        <v>202406</v>
      </c>
      <c r="H1322" s="114">
        <v>-0.27</v>
      </c>
      <c r="I1322" s="114">
        <v>202403</v>
      </c>
      <c r="J1322" s="114">
        <v>-0.12</v>
      </c>
      <c r="K1322" t="s">
        <v>16262</v>
      </c>
      <c r="L1322">
        <v>511096</v>
      </c>
      <c r="M1322"/>
      <c r="N1322" t="s">
        <v>16263</v>
      </c>
      <c r="O1322" t="s">
        <v>4869</v>
      </c>
      <c r="P1322"/>
      <c r="Q1322">
        <f t="shared" si="20"/>
        <v>-0.48000000000000004</v>
      </c>
    </row>
    <row r="1323" spans="1:17" ht="15">
      <c r="A1323" s="114">
        <v>7579</v>
      </c>
      <c r="B1323" t="s">
        <v>16264</v>
      </c>
      <c r="C1323" s="114">
        <v>202109</v>
      </c>
      <c r="D1323" s="114">
        <v>-4.41</v>
      </c>
      <c r="E1323" s="114">
        <v>202106</v>
      </c>
      <c r="F1323" s="114">
        <v>3.85</v>
      </c>
      <c r="G1323" s="114">
        <v>202009</v>
      </c>
      <c r="H1323" s="114">
        <v>0.23</v>
      </c>
      <c r="I1323" s="114">
        <v>202006</v>
      </c>
      <c r="J1323" s="114">
        <v>0</v>
      </c>
      <c r="K1323" t="s">
        <v>16265</v>
      </c>
      <c r="L1323"/>
      <c r="M1323"/>
      <c r="N1323"/>
      <c r="O1323" t="s">
        <v>16266</v>
      </c>
      <c r="P1323"/>
      <c r="Q1323">
        <f t="shared" si="20"/>
        <v>-0.33000000000000007</v>
      </c>
    </row>
    <row r="1324" spans="1:17" ht="15">
      <c r="A1324" s="114">
        <v>7580</v>
      </c>
      <c r="B1324" t="s">
        <v>16267</v>
      </c>
      <c r="C1324" s="114">
        <v>202412</v>
      </c>
      <c r="D1324" s="114">
        <v>0.01</v>
      </c>
      <c r="E1324" s="114">
        <v>202409</v>
      </c>
      <c r="F1324" s="114">
        <v>0.01</v>
      </c>
      <c r="G1324" s="114">
        <v>202406</v>
      </c>
      <c r="H1324" s="114">
        <v>0.11</v>
      </c>
      <c r="I1324" s="114">
        <v>202403</v>
      </c>
      <c r="J1324" s="114">
        <v>0.11</v>
      </c>
      <c r="K1324" t="s">
        <v>16268</v>
      </c>
      <c r="L1324">
        <v>512149</v>
      </c>
      <c r="M1324"/>
      <c r="N1324" t="s">
        <v>16269</v>
      </c>
      <c r="O1324" t="s">
        <v>4107</v>
      </c>
      <c r="P1324"/>
      <c r="Q1324">
        <f t="shared" si="20"/>
        <v>0.24</v>
      </c>
    </row>
    <row r="1325" spans="1:17" ht="15">
      <c r="A1325" s="114">
        <v>7594</v>
      </c>
      <c r="B1325" t="s">
        <v>16270</v>
      </c>
      <c r="C1325" s="114">
        <v>202412</v>
      </c>
      <c r="D1325" s="114">
        <v>-1.1000000000000001</v>
      </c>
      <c r="E1325" s="114">
        <v>202409</v>
      </c>
      <c r="F1325" s="114">
        <v>0.87</v>
      </c>
      <c r="G1325" s="114">
        <v>202406</v>
      </c>
      <c r="H1325" s="114">
        <v>2.23</v>
      </c>
      <c r="I1325" s="114">
        <v>202403</v>
      </c>
      <c r="J1325" s="114">
        <v>1.1499999999999999</v>
      </c>
      <c r="K1325" t="s">
        <v>16271</v>
      </c>
      <c r="L1325">
        <v>532123</v>
      </c>
      <c r="M1325" t="s">
        <v>16272</v>
      </c>
      <c r="N1325" t="s">
        <v>20999</v>
      </c>
      <c r="O1325" t="s">
        <v>4043</v>
      </c>
      <c r="P1325"/>
      <c r="Q1325">
        <f t="shared" si="20"/>
        <v>3.15</v>
      </c>
    </row>
    <row r="1326" spans="1:17" ht="15">
      <c r="A1326" s="114">
        <v>7595</v>
      </c>
      <c r="B1326" t="s">
        <v>16273</v>
      </c>
      <c r="C1326" s="114">
        <v>202412</v>
      </c>
      <c r="D1326" s="114">
        <v>1.57</v>
      </c>
      <c r="E1326" s="114">
        <v>202409</v>
      </c>
      <c r="F1326" s="114">
        <v>0.97</v>
      </c>
      <c r="G1326" s="114">
        <v>202406</v>
      </c>
      <c r="H1326" s="114">
        <v>0.24</v>
      </c>
      <c r="I1326" s="114">
        <v>202403</v>
      </c>
      <c r="J1326" s="114">
        <v>0.54</v>
      </c>
      <c r="K1326" t="s">
        <v>16274</v>
      </c>
      <c r="L1326">
        <v>540198</v>
      </c>
      <c r="M1326"/>
      <c r="N1326" t="s">
        <v>16275</v>
      </c>
      <c r="O1326" t="s">
        <v>4505</v>
      </c>
      <c r="P1326"/>
      <c r="Q1326">
        <f t="shared" si="20"/>
        <v>3.3200000000000003</v>
      </c>
    </row>
    <row r="1327" spans="1:17" ht="15">
      <c r="A1327" s="114">
        <v>7601</v>
      </c>
      <c r="B1327" t="s">
        <v>16276</v>
      </c>
      <c r="C1327" s="114">
        <v>202412</v>
      </c>
      <c r="D1327" s="114">
        <v>0.36</v>
      </c>
      <c r="E1327" s="114">
        <v>202409</v>
      </c>
      <c r="F1327" s="114">
        <v>-0.59</v>
      </c>
      <c r="G1327" s="114">
        <v>202406</v>
      </c>
      <c r="H1327" s="114">
        <v>-1.38</v>
      </c>
      <c r="I1327" s="114">
        <v>202403</v>
      </c>
      <c r="J1327" s="114">
        <v>2.84</v>
      </c>
      <c r="K1327" t="s">
        <v>16277</v>
      </c>
      <c r="L1327">
        <v>532992</v>
      </c>
      <c r="M1327"/>
      <c r="N1327" t="s">
        <v>16278</v>
      </c>
      <c r="O1327" t="s">
        <v>3947</v>
      </c>
      <c r="P1327"/>
      <c r="Q1327">
        <f t="shared" si="20"/>
        <v>1.23</v>
      </c>
    </row>
    <row r="1328" spans="1:17" ht="15">
      <c r="A1328" s="114">
        <v>7609</v>
      </c>
      <c r="B1328" t="s">
        <v>16279</v>
      </c>
      <c r="C1328" s="114">
        <v>202403</v>
      </c>
      <c r="D1328" s="114">
        <v>-2.29</v>
      </c>
      <c r="E1328" s="114">
        <v>202312</v>
      </c>
      <c r="F1328" s="114">
        <v>0.04</v>
      </c>
      <c r="G1328" s="114">
        <v>202309</v>
      </c>
      <c r="H1328" s="114">
        <v>0.12</v>
      </c>
      <c r="I1328" s="114">
        <v>202306</v>
      </c>
      <c r="J1328" s="114">
        <v>-0.05</v>
      </c>
      <c r="K1328" t="s">
        <v>16280</v>
      </c>
      <c r="L1328">
        <v>538857</v>
      </c>
      <c r="M1328"/>
      <c r="N1328" t="s">
        <v>16281</v>
      </c>
      <c r="O1328" t="s">
        <v>4781</v>
      </c>
      <c r="P1328"/>
      <c r="Q1328">
        <f t="shared" si="20"/>
        <v>-2.1799999999999997</v>
      </c>
    </row>
    <row r="1329" spans="1:17" ht="15">
      <c r="A1329" s="114">
        <v>7620</v>
      </c>
      <c r="B1329" t="s">
        <v>16282</v>
      </c>
      <c r="C1329" s="114">
        <v>201403</v>
      </c>
      <c r="D1329" s="114">
        <v>0</v>
      </c>
      <c r="E1329" s="114">
        <v>201312</v>
      </c>
      <c r="F1329" s="114">
        <v>1.35</v>
      </c>
      <c r="G1329" s="114">
        <v>201309</v>
      </c>
      <c r="H1329" s="114">
        <v>1.64</v>
      </c>
      <c r="I1329" s="114">
        <v>201306</v>
      </c>
      <c r="J1329" s="114">
        <v>1.95</v>
      </c>
      <c r="K1329" t="s">
        <v>16283</v>
      </c>
      <c r="L1329">
        <v>532106</v>
      </c>
      <c r="M1329" t="s">
        <v>16284</v>
      </c>
      <c r="N1329" t="s">
        <v>16285</v>
      </c>
      <c r="O1329" t="s">
        <v>16286</v>
      </c>
      <c r="P1329"/>
      <c r="Q1329">
        <f t="shared" si="20"/>
        <v>4.9400000000000004</v>
      </c>
    </row>
    <row r="1330" spans="1:17" ht="15">
      <c r="A1330" s="114">
        <v>7625</v>
      </c>
      <c r="B1330" t="s">
        <v>21410</v>
      </c>
      <c r="C1330" s="114">
        <v>202412</v>
      </c>
      <c r="D1330" s="114">
        <v>-0.13</v>
      </c>
      <c r="E1330" s="114">
        <v>202409</v>
      </c>
      <c r="F1330" s="114">
        <v>-2.48</v>
      </c>
      <c r="G1330" s="114">
        <v>202403</v>
      </c>
      <c r="H1330" s="114">
        <v>7.0000000000000007E-2</v>
      </c>
      <c r="I1330" s="114">
        <v>202312</v>
      </c>
      <c r="J1330" s="114">
        <v>-0.12</v>
      </c>
      <c r="K1330" t="s">
        <v>21411</v>
      </c>
      <c r="L1330"/>
      <c r="M1330"/>
      <c r="N1330"/>
      <c r="O1330" t="s">
        <v>4751</v>
      </c>
      <c r="P1330"/>
      <c r="Q1330">
        <f t="shared" si="20"/>
        <v>-2.66</v>
      </c>
    </row>
    <row r="1331" spans="1:17" ht="15">
      <c r="A1331" s="114">
        <v>7629</v>
      </c>
      <c r="B1331" t="s">
        <v>22494</v>
      </c>
      <c r="C1331" s="114">
        <v>202412</v>
      </c>
      <c r="D1331" s="114">
        <v>-0.02</v>
      </c>
      <c r="E1331" s="114">
        <v>202409</v>
      </c>
      <c r="F1331" s="114">
        <v>0</v>
      </c>
      <c r="G1331" s="114">
        <v>202406</v>
      </c>
      <c r="H1331" s="114">
        <v>0</v>
      </c>
      <c r="I1331" s="114">
        <v>202403</v>
      </c>
      <c r="J1331" s="114">
        <v>-0.01</v>
      </c>
      <c r="K1331" t="s">
        <v>22495</v>
      </c>
      <c r="L1331">
        <v>532081</v>
      </c>
      <c r="M1331" t="s">
        <v>4347</v>
      </c>
      <c r="N1331" t="s">
        <v>22496</v>
      </c>
      <c r="O1331" t="s">
        <v>4346</v>
      </c>
      <c r="P1331"/>
      <c r="Q1331">
        <f t="shared" si="20"/>
        <v>-0.03</v>
      </c>
    </row>
    <row r="1332" spans="1:17" ht="15">
      <c r="A1332" s="114">
        <v>7631</v>
      </c>
      <c r="B1332" t="s">
        <v>16287</v>
      </c>
      <c r="C1332" s="114">
        <v>202412</v>
      </c>
      <c r="D1332" s="114">
        <v>0.02</v>
      </c>
      <c r="E1332" s="114">
        <v>202409</v>
      </c>
      <c r="F1332" s="114">
        <v>0</v>
      </c>
      <c r="G1332" s="114">
        <v>202406</v>
      </c>
      <c r="H1332" s="114">
        <v>-0.17</v>
      </c>
      <c r="I1332" s="114">
        <v>202403</v>
      </c>
      <c r="J1332" s="114">
        <v>0.35</v>
      </c>
      <c r="K1332" t="s">
        <v>16288</v>
      </c>
      <c r="L1332">
        <v>539384</v>
      </c>
      <c r="M1332"/>
      <c r="N1332" t="s">
        <v>16289</v>
      </c>
      <c r="O1332" t="s">
        <v>4741</v>
      </c>
      <c r="P1332"/>
      <c r="Q1332">
        <f t="shared" si="20"/>
        <v>0.19999999999999996</v>
      </c>
    </row>
    <row r="1333" spans="1:17" ht="15">
      <c r="A1333" s="114">
        <v>7636</v>
      </c>
      <c r="B1333" t="s">
        <v>21412</v>
      </c>
      <c r="C1333" s="114">
        <v>202412</v>
      </c>
      <c r="D1333" s="114">
        <v>2.58</v>
      </c>
      <c r="E1333" s="114">
        <v>202409</v>
      </c>
      <c r="F1333" s="114">
        <v>3.86</v>
      </c>
      <c r="G1333" s="114">
        <v>202406</v>
      </c>
      <c r="H1333" s="114">
        <v>4.88</v>
      </c>
      <c r="I1333" s="114">
        <v>202403</v>
      </c>
      <c r="J1333" s="114">
        <v>3.2</v>
      </c>
      <c r="K1333" t="s">
        <v>21413</v>
      </c>
      <c r="L1333">
        <v>544320</v>
      </c>
      <c r="M1333" t="s">
        <v>20931</v>
      </c>
      <c r="N1333" t="s">
        <v>21414</v>
      </c>
      <c r="O1333" t="s">
        <v>20556</v>
      </c>
      <c r="P1333"/>
      <c r="Q1333">
        <f t="shared" si="20"/>
        <v>14.52</v>
      </c>
    </row>
    <row r="1334" spans="1:17" ht="15">
      <c r="A1334" s="114">
        <v>7653</v>
      </c>
      <c r="B1334" t="s">
        <v>16290</v>
      </c>
      <c r="C1334" s="114">
        <v>202412</v>
      </c>
      <c r="D1334" s="114">
        <v>-1.47</v>
      </c>
      <c r="E1334" s="114">
        <v>202409</v>
      </c>
      <c r="F1334" s="114">
        <v>-5.64</v>
      </c>
      <c r="G1334" s="114">
        <v>202406</v>
      </c>
      <c r="H1334" s="114">
        <v>-2.2799999999999998</v>
      </c>
      <c r="I1334" s="114">
        <v>202403</v>
      </c>
      <c r="J1334" s="114">
        <v>-0.42</v>
      </c>
      <c r="K1334" t="s">
        <v>16291</v>
      </c>
      <c r="L1334">
        <v>532001</v>
      </c>
      <c r="M1334"/>
      <c r="N1334" t="s">
        <v>16292</v>
      </c>
      <c r="O1334" t="s">
        <v>4553</v>
      </c>
      <c r="P1334"/>
      <c r="Q1334">
        <f t="shared" si="20"/>
        <v>-9.8099999999999987</v>
      </c>
    </row>
    <row r="1335" spans="1:17" ht="15">
      <c r="A1335" s="114">
        <v>7663</v>
      </c>
      <c r="B1335" t="s">
        <v>16293</v>
      </c>
      <c r="C1335" s="114">
        <v>201612</v>
      </c>
      <c r="D1335" s="114">
        <v>-0.09</v>
      </c>
      <c r="E1335" s="114">
        <v>201609</v>
      </c>
      <c r="F1335" s="114">
        <v>-0.01</v>
      </c>
      <c r="G1335" s="114">
        <v>201606</v>
      </c>
      <c r="H1335" s="114">
        <v>0.04</v>
      </c>
      <c r="I1335" s="114">
        <v>201603</v>
      </c>
      <c r="J1335" s="114">
        <v>0.19</v>
      </c>
      <c r="K1335" t="s">
        <v>16294</v>
      </c>
      <c r="L1335">
        <v>538743</v>
      </c>
      <c r="M1335"/>
      <c r="N1335" t="s">
        <v>16295</v>
      </c>
      <c r="O1335" t="s">
        <v>4365</v>
      </c>
      <c r="P1335"/>
      <c r="Q1335">
        <f t="shared" si="20"/>
        <v>0.13</v>
      </c>
    </row>
    <row r="1336" spans="1:17" ht="15">
      <c r="A1336" s="114">
        <v>7677</v>
      </c>
      <c r="B1336" t="s">
        <v>16296</v>
      </c>
      <c r="C1336" s="114">
        <v>202409</v>
      </c>
      <c r="D1336" s="114">
        <v>3.02</v>
      </c>
      <c r="E1336" s="114">
        <v>202406</v>
      </c>
      <c r="F1336" s="114">
        <v>5.55</v>
      </c>
      <c r="G1336" s="114">
        <v>202403</v>
      </c>
      <c r="H1336" s="114">
        <v>4.49</v>
      </c>
      <c r="I1336" s="114">
        <v>202312</v>
      </c>
      <c r="J1336" s="114">
        <v>5.34</v>
      </c>
      <c r="K1336" t="s">
        <v>16297</v>
      </c>
      <c r="L1336">
        <v>533078</v>
      </c>
      <c r="M1336" t="s">
        <v>4343</v>
      </c>
      <c r="N1336" t="s">
        <v>16298</v>
      </c>
      <c r="O1336" t="s">
        <v>4342</v>
      </c>
      <c r="P1336"/>
      <c r="Q1336">
        <f t="shared" si="20"/>
        <v>18.399999999999999</v>
      </c>
    </row>
    <row r="1337" spans="1:17" ht="15">
      <c r="A1337" s="114">
        <v>7690</v>
      </c>
      <c r="B1337" t="s">
        <v>16299</v>
      </c>
      <c r="C1337" s="114">
        <v>202412</v>
      </c>
      <c r="D1337" s="114">
        <v>0.23</v>
      </c>
      <c r="E1337" s="114">
        <v>202409</v>
      </c>
      <c r="F1337" s="114">
        <v>0.04</v>
      </c>
      <c r="G1337" s="114">
        <v>202406</v>
      </c>
      <c r="H1337" s="114">
        <v>0.03</v>
      </c>
      <c r="I1337" s="114">
        <v>202403</v>
      </c>
      <c r="J1337" s="114">
        <v>-0.34</v>
      </c>
      <c r="K1337" t="s">
        <v>16300</v>
      </c>
      <c r="L1337">
        <v>538965</v>
      </c>
      <c r="M1337"/>
      <c r="N1337" t="s">
        <v>16301</v>
      </c>
      <c r="O1337" t="s">
        <v>4406</v>
      </c>
      <c r="P1337"/>
      <c r="Q1337">
        <f t="shared" si="20"/>
        <v>-3.999999999999998E-2</v>
      </c>
    </row>
    <row r="1338" spans="1:17" ht="15">
      <c r="A1338" s="114">
        <v>7728</v>
      </c>
      <c r="B1338" t="s">
        <v>16302</v>
      </c>
      <c r="C1338" s="114">
        <v>202412</v>
      </c>
      <c r="D1338" s="114">
        <v>2.2799999999999998</v>
      </c>
      <c r="E1338" s="114">
        <v>202409</v>
      </c>
      <c r="F1338" s="114">
        <v>1.77</v>
      </c>
      <c r="G1338" s="114">
        <v>202406</v>
      </c>
      <c r="H1338" s="114">
        <v>2.92</v>
      </c>
      <c r="I1338" s="114">
        <v>202403</v>
      </c>
      <c r="J1338" s="114">
        <v>5.12</v>
      </c>
      <c r="K1338" t="s">
        <v>16303</v>
      </c>
      <c r="L1338">
        <v>538795</v>
      </c>
      <c r="M1338"/>
      <c r="N1338" t="s">
        <v>16304</v>
      </c>
      <c r="O1338" t="s">
        <v>3927</v>
      </c>
      <c r="P1338"/>
      <c r="Q1338">
        <f t="shared" si="20"/>
        <v>12.09</v>
      </c>
    </row>
    <row r="1339" spans="1:17" ht="15">
      <c r="A1339" s="114">
        <v>7734</v>
      </c>
      <c r="B1339" t="s">
        <v>16305</v>
      </c>
      <c r="C1339" s="114">
        <v>202412</v>
      </c>
      <c r="D1339" s="114">
        <v>0.02</v>
      </c>
      <c r="E1339" s="114">
        <v>202409</v>
      </c>
      <c r="F1339" s="114">
        <v>0.06</v>
      </c>
      <c r="G1339" s="114">
        <v>202406</v>
      </c>
      <c r="H1339" s="114">
        <v>0.05</v>
      </c>
      <c r="I1339" s="114">
        <v>202403</v>
      </c>
      <c r="J1339" s="114">
        <v>0.11</v>
      </c>
      <c r="K1339" t="s">
        <v>16306</v>
      </c>
      <c r="L1339">
        <v>540696</v>
      </c>
      <c r="M1339"/>
      <c r="N1339" t="s">
        <v>16307</v>
      </c>
      <c r="O1339" t="s">
        <v>4103</v>
      </c>
      <c r="P1339"/>
      <c r="Q1339">
        <f t="shared" si="20"/>
        <v>0.24</v>
      </c>
    </row>
    <row r="1340" spans="1:17" ht="15">
      <c r="A1340" s="114">
        <v>7740</v>
      </c>
      <c r="B1340" t="s">
        <v>21415</v>
      </c>
      <c r="C1340" s="114">
        <v>202412</v>
      </c>
      <c r="D1340" s="114">
        <v>-0.24</v>
      </c>
      <c r="E1340" s="114">
        <v>202409</v>
      </c>
      <c r="F1340" s="114">
        <v>-1.07</v>
      </c>
      <c r="G1340" s="114">
        <v>202406</v>
      </c>
      <c r="H1340" s="114">
        <v>0</v>
      </c>
      <c r="I1340" s="114">
        <v>202403</v>
      </c>
      <c r="J1340" s="114">
        <v>0</v>
      </c>
      <c r="K1340" t="s">
        <v>21416</v>
      </c>
      <c r="L1340">
        <v>543341</v>
      </c>
      <c r="M1340"/>
      <c r="N1340" t="s">
        <v>21417</v>
      </c>
      <c r="O1340" t="s">
        <v>4631</v>
      </c>
      <c r="P1340"/>
      <c r="Q1340">
        <f t="shared" si="20"/>
        <v>-1.31</v>
      </c>
    </row>
    <row r="1341" spans="1:17" ht="15">
      <c r="A1341" s="114">
        <v>7752</v>
      </c>
      <c r="B1341" t="s">
        <v>16308</v>
      </c>
      <c r="C1341" s="114">
        <v>202412</v>
      </c>
      <c r="D1341" s="114">
        <v>0.09</v>
      </c>
      <c r="E1341" s="114">
        <v>202409</v>
      </c>
      <c r="F1341" s="114">
        <v>0.02</v>
      </c>
      <c r="G1341" s="114">
        <v>202406</v>
      </c>
      <c r="H1341" s="114">
        <v>0.02</v>
      </c>
      <c r="I1341" s="114">
        <v>202403</v>
      </c>
      <c r="J1341" s="114">
        <v>0.02</v>
      </c>
      <c r="K1341" t="s">
        <v>16309</v>
      </c>
      <c r="L1341">
        <v>504351</v>
      </c>
      <c r="M1341"/>
      <c r="N1341" t="s">
        <v>16310</v>
      </c>
      <c r="O1341" t="s">
        <v>4030</v>
      </c>
      <c r="P1341"/>
      <c r="Q1341">
        <f t="shared" si="20"/>
        <v>0.15</v>
      </c>
    </row>
    <row r="1342" spans="1:17" ht="15">
      <c r="A1342" s="114">
        <v>7792</v>
      </c>
      <c r="B1342" t="s">
        <v>16311</v>
      </c>
      <c r="C1342" s="114">
        <v>201712</v>
      </c>
      <c r="D1342" s="114">
        <v>-3.53</v>
      </c>
      <c r="E1342" s="114">
        <v>201709</v>
      </c>
      <c r="F1342" s="114">
        <v>0.44</v>
      </c>
      <c r="G1342" s="114">
        <v>201706</v>
      </c>
      <c r="H1342" s="114">
        <v>0.65</v>
      </c>
      <c r="I1342" s="114">
        <v>201703</v>
      </c>
      <c r="J1342" s="114">
        <v>-2.9</v>
      </c>
      <c r="K1342" t="s">
        <v>16312</v>
      </c>
      <c r="L1342">
        <v>539983</v>
      </c>
      <c r="M1342"/>
      <c r="N1342" t="s">
        <v>16313</v>
      </c>
      <c r="O1342" t="s">
        <v>4799</v>
      </c>
      <c r="P1342"/>
      <c r="Q1342">
        <f t="shared" si="20"/>
        <v>-5.34</v>
      </c>
    </row>
    <row r="1343" spans="1:17" ht="15">
      <c r="A1343" s="114">
        <v>7820</v>
      </c>
      <c r="B1343" t="s">
        <v>16314</v>
      </c>
      <c r="C1343" s="114">
        <v>202412</v>
      </c>
      <c r="D1343" s="114">
        <v>-3.33</v>
      </c>
      <c r="E1343" s="114">
        <v>202409</v>
      </c>
      <c r="F1343" s="114">
        <v>1.79</v>
      </c>
      <c r="G1343" s="114">
        <v>202406</v>
      </c>
      <c r="H1343" s="114">
        <v>4.7699999999999996</v>
      </c>
      <c r="I1343" s="114">
        <v>202403</v>
      </c>
      <c r="J1343" s="114">
        <v>1.04</v>
      </c>
      <c r="K1343" t="s">
        <v>16315</v>
      </c>
      <c r="L1343">
        <v>533192</v>
      </c>
      <c r="M1343" t="s">
        <v>1579</v>
      </c>
      <c r="N1343" t="s">
        <v>16316</v>
      </c>
      <c r="O1343" t="s">
        <v>1580</v>
      </c>
      <c r="P1343"/>
      <c r="Q1343">
        <f t="shared" si="20"/>
        <v>4.2699999999999996</v>
      </c>
    </row>
    <row r="1344" spans="1:17" ht="15">
      <c r="A1344" s="114">
        <v>7855</v>
      </c>
      <c r="B1344" t="s">
        <v>16317</v>
      </c>
      <c r="C1344" s="114">
        <v>202503</v>
      </c>
      <c r="D1344" s="114">
        <v>4.34</v>
      </c>
      <c r="E1344" s="114">
        <v>202412</v>
      </c>
      <c r="F1344" s="114">
        <v>4.18</v>
      </c>
      <c r="G1344" s="114">
        <v>202409</v>
      </c>
      <c r="H1344" s="114">
        <v>4.2699999999999996</v>
      </c>
      <c r="I1344" s="114">
        <v>202406</v>
      </c>
      <c r="J1344" s="114">
        <v>3.61</v>
      </c>
      <c r="K1344" t="s">
        <v>8375</v>
      </c>
      <c r="L1344">
        <v>532461</v>
      </c>
      <c r="M1344" t="s">
        <v>2265</v>
      </c>
      <c r="N1344" t="s">
        <v>16318</v>
      </c>
      <c r="O1344" t="s">
        <v>2266</v>
      </c>
      <c r="P1344"/>
      <c r="Q1344">
        <f t="shared" si="20"/>
        <v>16.399999999999999</v>
      </c>
    </row>
    <row r="1345" spans="1:17" ht="15">
      <c r="A1345" s="114">
        <v>7857</v>
      </c>
      <c r="B1345" t="s">
        <v>16319</v>
      </c>
      <c r="C1345" s="114">
        <v>202412</v>
      </c>
      <c r="D1345" s="114">
        <v>0.05</v>
      </c>
      <c r="E1345" s="114">
        <v>202409</v>
      </c>
      <c r="F1345" s="114">
        <v>0.13</v>
      </c>
      <c r="G1345" s="114">
        <v>202406</v>
      </c>
      <c r="H1345" s="114">
        <v>0.11</v>
      </c>
      <c r="I1345" s="114">
        <v>202403</v>
      </c>
      <c r="J1345" s="114">
        <v>0.02</v>
      </c>
      <c r="K1345" t="s">
        <v>16320</v>
      </c>
      <c r="L1345">
        <v>532140</v>
      </c>
      <c r="M1345"/>
      <c r="N1345" t="s">
        <v>16321</v>
      </c>
      <c r="O1345" t="s">
        <v>20824</v>
      </c>
      <c r="P1345"/>
      <c r="Q1345">
        <f t="shared" si="20"/>
        <v>0.31</v>
      </c>
    </row>
    <row r="1346" spans="1:17" ht="15">
      <c r="A1346" s="114">
        <v>7862</v>
      </c>
      <c r="B1346" t="s">
        <v>16322</v>
      </c>
      <c r="C1346" s="114">
        <v>202412</v>
      </c>
      <c r="D1346" s="114">
        <v>-10.220000000000001</v>
      </c>
      <c r="E1346" s="114">
        <v>202409</v>
      </c>
      <c r="F1346" s="114">
        <v>40.03</v>
      </c>
      <c r="G1346" s="114">
        <v>202406</v>
      </c>
      <c r="H1346" s="114">
        <v>9</v>
      </c>
      <c r="I1346" s="114">
        <v>202403</v>
      </c>
      <c r="J1346" s="114">
        <v>-30.66</v>
      </c>
      <c r="K1346" t="s">
        <v>16323</v>
      </c>
      <c r="L1346">
        <v>539660</v>
      </c>
      <c r="M1346" t="s">
        <v>3474</v>
      </c>
      <c r="N1346" t="s">
        <v>16324</v>
      </c>
      <c r="O1346" t="s">
        <v>3473</v>
      </c>
      <c r="P1346"/>
      <c r="Q1346">
        <f t="shared" si="20"/>
        <v>8.1500000000000021</v>
      </c>
    </row>
    <row r="1347" spans="1:17" ht="15">
      <c r="A1347" s="114">
        <v>7884</v>
      </c>
      <c r="B1347" t="s">
        <v>16325</v>
      </c>
      <c r="C1347" s="114">
        <v>202412</v>
      </c>
      <c r="D1347" s="114">
        <v>0.51</v>
      </c>
      <c r="E1347" s="114">
        <v>202409</v>
      </c>
      <c r="F1347" s="114">
        <v>0.45</v>
      </c>
      <c r="G1347" s="114">
        <v>202406</v>
      </c>
      <c r="H1347" s="114">
        <v>0.46</v>
      </c>
      <c r="I1347" s="114">
        <v>202403</v>
      </c>
      <c r="J1347" s="114">
        <v>0.22</v>
      </c>
      <c r="K1347" t="s">
        <v>16326</v>
      </c>
      <c r="L1347">
        <v>540270</v>
      </c>
      <c r="M1347"/>
      <c r="N1347" t="s">
        <v>16327</v>
      </c>
      <c r="O1347" t="s">
        <v>16328</v>
      </c>
      <c r="P1347"/>
      <c r="Q1347">
        <f t="shared" ref="Q1347:Q1410" si="21">D1347+F1347+H1347+J1347</f>
        <v>1.64</v>
      </c>
    </row>
    <row r="1348" spans="1:17" ht="15">
      <c r="A1348" s="114">
        <v>7910</v>
      </c>
      <c r="B1348" t="s">
        <v>16329</v>
      </c>
      <c r="C1348" s="114">
        <v>202412</v>
      </c>
      <c r="D1348" s="114">
        <v>-1.56</v>
      </c>
      <c r="E1348" s="114">
        <v>202409</v>
      </c>
      <c r="F1348" s="114">
        <v>3.12</v>
      </c>
      <c r="G1348" s="114">
        <v>202406</v>
      </c>
      <c r="H1348" s="114">
        <v>5.87</v>
      </c>
      <c r="I1348" s="114">
        <v>202403</v>
      </c>
      <c r="J1348" s="114">
        <v>1.18</v>
      </c>
      <c r="K1348" t="s">
        <v>16330</v>
      </c>
      <c r="L1348"/>
      <c r="M1348"/>
      <c r="N1348"/>
      <c r="O1348" t="s">
        <v>4457</v>
      </c>
      <c r="P1348"/>
      <c r="Q1348">
        <f t="shared" si="21"/>
        <v>8.61</v>
      </c>
    </row>
    <row r="1349" spans="1:17" ht="15">
      <c r="A1349" s="114">
        <v>7921</v>
      </c>
      <c r="B1349" t="s">
        <v>16331</v>
      </c>
      <c r="C1349" s="114">
        <v>202503</v>
      </c>
      <c r="D1349" s="114">
        <v>0.19</v>
      </c>
      <c r="E1349" s="114">
        <v>202412</v>
      </c>
      <c r="F1349" s="114">
        <v>0.33</v>
      </c>
      <c r="G1349" s="114">
        <v>202409</v>
      </c>
      <c r="H1349" s="114">
        <v>0.32</v>
      </c>
      <c r="I1349" s="114">
        <v>202406</v>
      </c>
      <c r="J1349" s="114">
        <v>0.13</v>
      </c>
      <c r="K1349" t="s">
        <v>16332</v>
      </c>
      <c r="L1349">
        <v>512463</v>
      </c>
      <c r="M1349" t="s">
        <v>3454</v>
      </c>
      <c r="N1349" t="s">
        <v>16333</v>
      </c>
      <c r="O1349" t="s">
        <v>3453</v>
      </c>
      <c r="P1349"/>
      <c r="Q1349">
        <f t="shared" si="21"/>
        <v>0.97000000000000008</v>
      </c>
    </row>
    <row r="1350" spans="1:17" ht="15">
      <c r="A1350" s="114">
        <v>7927</v>
      </c>
      <c r="B1350" t="s">
        <v>16334</v>
      </c>
      <c r="C1350" s="114">
        <v>202412</v>
      </c>
      <c r="D1350" s="114">
        <v>0</v>
      </c>
      <c r="E1350" s="114">
        <v>202409</v>
      </c>
      <c r="F1350" s="114">
        <v>7.0000000000000007E-2</v>
      </c>
      <c r="G1350" s="114">
        <v>202406</v>
      </c>
      <c r="H1350" s="114">
        <v>0.16</v>
      </c>
      <c r="I1350" s="114">
        <v>202403</v>
      </c>
      <c r="J1350" s="114">
        <v>59.68</v>
      </c>
      <c r="K1350" t="s">
        <v>16335</v>
      </c>
      <c r="L1350">
        <v>532305</v>
      </c>
      <c r="M1350" t="s">
        <v>1359</v>
      </c>
      <c r="N1350" t="s">
        <v>16336</v>
      </c>
      <c r="O1350" t="s">
        <v>1360</v>
      </c>
      <c r="P1350"/>
      <c r="Q1350">
        <f t="shared" si="21"/>
        <v>59.91</v>
      </c>
    </row>
    <row r="1351" spans="1:17" ht="15">
      <c r="A1351" s="114">
        <v>7938</v>
      </c>
      <c r="B1351" t="s">
        <v>20269</v>
      </c>
      <c r="C1351" s="114">
        <v>202412</v>
      </c>
      <c r="D1351" s="114">
        <v>-0.17</v>
      </c>
      <c r="E1351" s="114">
        <v>202409</v>
      </c>
      <c r="F1351" s="114">
        <v>-0.06</v>
      </c>
      <c r="G1351" s="114">
        <v>202406</v>
      </c>
      <c r="H1351" s="114">
        <v>-0.14000000000000001</v>
      </c>
      <c r="I1351" s="114">
        <v>202403</v>
      </c>
      <c r="J1351" s="114">
        <v>-0.02</v>
      </c>
      <c r="K1351" t="s">
        <v>20270</v>
      </c>
      <c r="L1351">
        <v>532159</v>
      </c>
      <c r="M1351"/>
      <c r="N1351" t="s">
        <v>20271</v>
      </c>
      <c r="O1351" t="s">
        <v>4005</v>
      </c>
      <c r="P1351"/>
      <c r="Q1351">
        <f t="shared" si="21"/>
        <v>-0.39</v>
      </c>
    </row>
    <row r="1352" spans="1:17" ht="15">
      <c r="A1352" s="114">
        <v>7947</v>
      </c>
      <c r="B1352" t="s">
        <v>16337</v>
      </c>
      <c r="C1352" s="114">
        <v>202412</v>
      </c>
      <c r="D1352" s="114">
        <v>25.73</v>
      </c>
      <c r="E1352" s="114">
        <v>202409</v>
      </c>
      <c r="F1352" s="114">
        <v>10.97</v>
      </c>
      <c r="G1352" s="114">
        <v>202406</v>
      </c>
      <c r="H1352" s="114">
        <v>9.49</v>
      </c>
      <c r="I1352" s="114">
        <v>202403</v>
      </c>
      <c r="J1352" s="114">
        <v>10.26</v>
      </c>
      <c r="K1352" t="s">
        <v>16338</v>
      </c>
      <c r="L1352">
        <v>532144</v>
      </c>
      <c r="M1352" t="s">
        <v>3228</v>
      </c>
      <c r="N1352" t="s">
        <v>16339</v>
      </c>
      <c r="O1352" t="s">
        <v>3229</v>
      </c>
      <c r="P1352"/>
      <c r="Q1352">
        <f t="shared" si="21"/>
        <v>56.45</v>
      </c>
    </row>
    <row r="1353" spans="1:17" ht="15">
      <c r="A1353" s="114">
        <v>7994</v>
      </c>
      <c r="B1353" t="s">
        <v>16340</v>
      </c>
      <c r="C1353" s="114">
        <v>202412</v>
      </c>
      <c r="D1353" s="114">
        <v>0.23</v>
      </c>
      <c r="E1353" s="114">
        <v>202409</v>
      </c>
      <c r="F1353" s="114">
        <v>0.09</v>
      </c>
      <c r="G1353" s="114">
        <v>202406</v>
      </c>
      <c r="H1353" s="114">
        <v>0.03</v>
      </c>
      <c r="I1353" s="114">
        <v>202403</v>
      </c>
      <c r="J1353" s="114">
        <v>0.01</v>
      </c>
      <c r="K1353" t="s">
        <v>16341</v>
      </c>
      <c r="L1353">
        <v>531357</v>
      </c>
      <c r="M1353"/>
      <c r="N1353" t="s">
        <v>16342</v>
      </c>
      <c r="O1353" t="s">
        <v>3552</v>
      </c>
      <c r="P1353"/>
      <c r="Q1353">
        <f t="shared" si="21"/>
        <v>0.36</v>
      </c>
    </row>
    <row r="1354" spans="1:17" ht="15">
      <c r="A1354" s="114">
        <v>8002</v>
      </c>
      <c r="B1354" t="s">
        <v>16343</v>
      </c>
      <c r="C1354" s="114">
        <v>201503</v>
      </c>
      <c r="D1354" s="114">
        <v>146.04</v>
      </c>
      <c r="E1354" s="114">
        <v>201412</v>
      </c>
      <c r="F1354" s="114">
        <v>127.46</v>
      </c>
      <c r="G1354" s="114">
        <v>201409</v>
      </c>
      <c r="H1354" s="114">
        <v>134.63</v>
      </c>
      <c r="I1354" s="114">
        <v>201406</v>
      </c>
      <c r="J1354" s="114">
        <v>106.25</v>
      </c>
      <c r="K1354" t="s">
        <v>16344</v>
      </c>
      <c r="L1354">
        <v>507645</v>
      </c>
      <c r="M1354"/>
      <c r="N1354" t="s">
        <v>16345</v>
      </c>
      <c r="O1354" t="s">
        <v>3902</v>
      </c>
      <c r="P1354"/>
      <c r="Q1354">
        <f t="shared" si="21"/>
        <v>514.38</v>
      </c>
    </row>
    <row r="1355" spans="1:17" ht="15">
      <c r="A1355" s="114">
        <v>8014</v>
      </c>
      <c r="B1355" t="s">
        <v>16346</v>
      </c>
      <c r="C1355" s="114">
        <v>202412</v>
      </c>
      <c r="D1355" s="114">
        <v>0.04</v>
      </c>
      <c r="E1355" s="114">
        <v>202409</v>
      </c>
      <c r="F1355" s="114">
        <v>0.13</v>
      </c>
      <c r="G1355" s="114">
        <v>202406</v>
      </c>
      <c r="H1355" s="114">
        <v>-0.1</v>
      </c>
      <c r="I1355" s="114">
        <v>202403</v>
      </c>
      <c r="J1355" s="114">
        <v>0.02</v>
      </c>
      <c r="K1355" t="s">
        <v>16347</v>
      </c>
      <c r="L1355">
        <v>532339</v>
      </c>
      <c r="M1355" t="s">
        <v>606</v>
      </c>
      <c r="N1355" t="s">
        <v>16348</v>
      </c>
      <c r="O1355" t="s">
        <v>607</v>
      </c>
      <c r="P1355"/>
      <c r="Q1355">
        <f t="shared" si="21"/>
        <v>9.0000000000000011E-2</v>
      </c>
    </row>
    <row r="1356" spans="1:17" ht="15">
      <c r="A1356" s="114">
        <v>8015</v>
      </c>
      <c r="B1356" t="s">
        <v>16349</v>
      </c>
      <c r="C1356" s="114">
        <v>201106</v>
      </c>
      <c r="D1356" s="114">
        <v>0</v>
      </c>
      <c r="E1356" s="114">
        <v>201103</v>
      </c>
      <c r="F1356" s="114">
        <v>1.45</v>
      </c>
      <c r="G1356" s="114">
        <v>201012</v>
      </c>
      <c r="H1356" s="114">
        <v>0</v>
      </c>
      <c r="I1356" s="114">
        <v>201009</v>
      </c>
      <c r="J1356" s="114">
        <v>0</v>
      </c>
      <c r="K1356" t="s">
        <v>16350</v>
      </c>
      <c r="L1356">
        <v>532283</v>
      </c>
      <c r="M1356"/>
      <c r="N1356" t="s">
        <v>16351</v>
      </c>
      <c r="O1356" t="s">
        <v>16352</v>
      </c>
      <c r="P1356"/>
      <c r="Q1356">
        <f t="shared" si="21"/>
        <v>1.45</v>
      </c>
    </row>
    <row r="1357" spans="1:17" ht="15">
      <c r="A1357" s="114">
        <v>8019</v>
      </c>
      <c r="B1357" t="s">
        <v>16353</v>
      </c>
      <c r="C1357" s="114">
        <v>201406</v>
      </c>
      <c r="D1357" s="114">
        <v>-14.98</v>
      </c>
      <c r="E1357" s="114">
        <v>201403</v>
      </c>
      <c r="F1357" s="114">
        <v>-16.27</v>
      </c>
      <c r="G1357" s="114">
        <v>201312</v>
      </c>
      <c r="H1357" s="114">
        <v>-19</v>
      </c>
      <c r="I1357" s="114">
        <v>201309</v>
      </c>
      <c r="J1357" s="114">
        <v>-19.510000000000002</v>
      </c>
      <c r="K1357" t="s">
        <v>16354</v>
      </c>
      <c r="L1357">
        <v>532298</v>
      </c>
      <c r="M1357" t="s">
        <v>16355</v>
      </c>
      <c r="N1357" t="s">
        <v>16356</v>
      </c>
      <c r="O1357" t="s">
        <v>16357</v>
      </c>
      <c r="P1357"/>
      <c r="Q1357">
        <f t="shared" si="21"/>
        <v>-69.760000000000005</v>
      </c>
    </row>
    <row r="1358" spans="1:17" ht="15">
      <c r="A1358" s="114">
        <v>8021</v>
      </c>
      <c r="B1358" t="s">
        <v>16358</v>
      </c>
      <c r="C1358" s="114">
        <v>202412</v>
      </c>
      <c r="D1358" s="114">
        <v>0.91</v>
      </c>
      <c r="E1358" s="114">
        <v>202409</v>
      </c>
      <c r="F1358" s="114">
        <v>-1.47</v>
      </c>
      <c r="G1358" s="114">
        <v>202406</v>
      </c>
      <c r="H1358" s="114">
        <v>-0.95</v>
      </c>
      <c r="I1358" s="114">
        <v>202403</v>
      </c>
      <c r="J1358" s="114">
        <v>-11.64</v>
      </c>
      <c r="K1358" t="s">
        <v>9694</v>
      </c>
      <c r="L1358">
        <v>532300</v>
      </c>
      <c r="M1358" t="s">
        <v>3257</v>
      </c>
      <c r="N1358" t="s">
        <v>16359</v>
      </c>
      <c r="O1358" t="s">
        <v>3258</v>
      </c>
      <c r="P1358"/>
      <c r="Q1358">
        <f t="shared" si="21"/>
        <v>-13.15</v>
      </c>
    </row>
    <row r="1359" spans="1:17" ht="15">
      <c r="A1359" s="114">
        <v>8022</v>
      </c>
      <c r="B1359" t="s">
        <v>16360</v>
      </c>
      <c r="C1359" s="114">
        <v>200403</v>
      </c>
      <c r="D1359" s="114">
        <v>0</v>
      </c>
      <c r="E1359" s="114">
        <v>200312</v>
      </c>
      <c r="F1359" s="114">
        <v>0.12</v>
      </c>
      <c r="G1359" s="114">
        <v>200309</v>
      </c>
      <c r="H1359" s="114">
        <v>0.13</v>
      </c>
      <c r="I1359" s="114">
        <v>200306</v>
      </c>
      <c r="J1359" s="114">
        <v>0.08</v>
      </c>
      <c r="K1359" t="s">
        <v>16361</v>
      </c>
      <c r="L1359">
        <v>532375</v>
      </c>
      <c r="M1359" t="s">
        <v>16362</v>
      </c>
      <c r="N1359" t="s">
        <v>21000</v>
      </c>
      <c r="O1359" t="s">
        <v>3005</v>
      </c>
      <c r="P1359"/>
      <c r="Q1359">
        <f t="shared" si="21"/>
        <v>0.33</v>
      </c>
    </row>
    <row r="1360" spans="1:17" ht="15">
      <c r="A1360" s="114">
        <v>8029</v>
      </c>
      <c r="B1360" t="s">
        <v>16363</v>
      </c>
      <c r="C1360" s="114">
        <v>202503</v>
      </c>
      <c r="D1360" s="114">
        <v>13.65</v>
      </c>
      <c r="E1360" s="114">
        <v>202412</v>
      </c>
      <c r="F1360" s="114">
        <v>11.91</v>
      </c>
      <c r="G1360" s="114">
        <v>202409</v>
      </c>
      <c r="H1360" s="114">
        <v>11.8</v>
      </c>
      <c r="I1360" s="114">
        <v>202406</v>
      </c>
      <c r="J1360" s="114">
        <v>9.6999999999999993</v>
      </c>
      <c r="K1360" t="s">
        <v>16364</v>
      </c>
      <c r="L1360">
        <v>532343</v>
      </c>
      <c r="M1360" t="s">
        <v>3061</v>
      </c>
      <c r="N1360" t="s">
        <v>16365</v>
      </c>
      <c r="O1360" t="s">
        <v>3062</v>
      </c>
      <c r="P1360"/>
      <c r="Q1360">
        <f t="shared" si="21"/>
        <v>47.06</v>
      </c>
    </row>
    <row r="1361" spans="1:17" ht="15">
      <c r="A1361" s="114">
        <v>8032</v>
      </c>
      <c r="B1361" t="s">
        <v>16366</v>
      </c>
      <c r="C1361" s="114">
        <v>202412</v>
      </c>
      <c r="D1361" s="114">
        <v>0.06</v>
      </c>
      <c r="E1361" s="114">
        <v>202409</v>
      </c>
      <c r="F1361" s="114">
        <v>0.01</v>
      </c>
      <c r="G1361" s="114">
        <v>202406</v>
      </c>
      <c r="H1361" s="114">
        <v>0.01</v>
      </c>
      <c r="I1361" s="114">
        <v>202403</v>
      </c>
      <c r="J1361" s="114">
        <v>-0.02</v>
      </c>
      <c r="K1361" t="s">
        <v>16367</v>
      </c>
      <c r="L1361">
        <v>532398</v>
      </c>
      <c r="M1361" t="s">
        <v>3092</v>
      </c>
      <c r="N1361" t="s">
        <v>16368</v>
      </c>
      <c r="O1361" t="s">
        <v>3093</v>
      </c>
      <c r="P1361"/>
      <c r="Q1361">
        <f t="shared" si="21"/>
        <v>5.9999999999999984E-2</v>
      </c>
    </row>
    <row r="1362" spans="1:17" ht="15">
      <c r="A1362" s="114">
        <v>8034</v>
      </c>
      <c r="B1362" t="s">
        <v>16369</v>
      </c>
      <c r="C1362" s="114">
        <v>202412</v>
      </c>
      <c r="D1362" s="114">
        <v>0.79</v>
      </c>
      <c r="E1362" s="114">
        <v>202409</v>
      </c>
      <c r="F1362" s="114">
        <v>-1.93</v>
      </c>
      <c r="G1362" s="114">
        <v>202406</v>
      </c>
      <c r="H1362" s="114">
        <v>-2.27</v>
      </c>
      <c r="I1362" s="114">
        <v>202403</v>
      </c>
      <c r="J1362" s="114">
        <v>-1.1000000000000001</v>
      </c>
      <c r="K1362" t="s">
        <v>16370</v>
      </c>
      <c r="L1362">
        <v>532408</v>
      </c>
      <c r="M1362" t="s">
        <v>1871</v>
      </c>
      <c r="N1362" t="s">
        <v>16371</v>
      </c>
      <c r="O1362" t="s">
        <v>1872</v>
      </c>
      <c r="P1362"/>
      <c r="Q1362">
        <f t="shared" si="21"/>
        <v>-4.51</v>
      </c>
    </row>
    <row r="1363" spans="1:17" ht="15">
      <c r="A1363" s="114">
        <v>8035</v>
      </c>
      <c r="B1363" t="s">
        <v>16372</v>
      </c>
      <c r="C1363" s="114">
        <v>202412</v>
      </c>
      <c r="D1363" s="114">
        <v>-0.49</v>
      </c>
      <c r="E1363" s="114">
        <v>202409</v>
      </c>
      <c r="F1363" s="114">
        <v>-0.1</v>
      </c>
      <c r="G1363" s="114">
        <v>202406</v>
      </c>
      <c r="H1363" s="114">
        <v>3.26</v>
      </c>
      <c r="I1363" s="114">
        <v>202403</v>
      </c>
      <c r="J1363" s="114">
        <v>-0.9</v>
      </c>
      <c r="K1363" t="s">
        <v>16373</v>
      </c>
      <c r="L1363">
        <v>532410</v>
      </c>
      <c r="M1363"/>
      <c r="N1363" t="s">
        <v>16374</v>
      </c>
      <c r="O1363" t="s">
        <v>4073</v>
      </c>
      <c r="P1363"/>
      <c r="Q1363">
        <f t="shared" si="21"/>
        <v>1.77</v>
      </c>
    </row>
    <row r="1364" spans="1:17" ht="15">
      <c r="A1364" s="114">
        <v>8036</v>
      </c>
      <c r="B1364" t="s">
        <v>16375</v>
      </c>
      <c r="C1364" s="114">
        <v>202412</v>
      </c>
      <c r="D1364" s="114">
        <v>4.72</v>
      </c>
      <c r="E1364" s="114">
        <v>202409</v>
      </c>
      <c r="F1364" s="114">
        <v>4.8</v>
      </c>
      <c r="G1364" s="114">
        <v>202406</v>
      </c>
      <c r="H1364" s="114">
        <v>6.83</v>
      </c>
      <c r="I1364" s="114">
        <v>202403</v>
      </c>
      <c r="J1364" s="114">
        <v>3.4</v>
      </c>
      <c r="K1364" t="s">
        <v>16376</v>
      </c>
      <c r="L1364">
        <v>532432</v>
      </c>
      <c r="M1364" t="s">
        <v>3374</v>
      </c>
      <c r="N1364" t="s">
        <v>16377</v>
      </c>
      <c r="O1364" t="s">
        <v>1858</v>
      </c>
      <c r="P1364"/>
      <c r="Q1364">
        <f t="shared" si="21"/>
        <v>19.75</v>
      </c>
    </row>
    <row r="1365" spans="1:17" ht="15">
      <c r="A1365" s="114">
        <v>8037</v>
      </c>
      <c r="B1365" t="s">
        <v>16378</v>
      </c>
      <c r="C1365" s="114">
        <v>202412</v>
      </c>
      <c r="D1365" s="114">
        <v>9.2100000000000009</v>
      </c>
      <c r="E1365" s="114">
        <v>202409</v>
      </c>
      <c r="F1365" s="114">
        <v>10.39</v>
      </c>
      <c r="G1365" s="114">
        <v>202406</v>
      </c>
      <c r="H1365" s="114">
        <v>9.82</v>
      </c>
      <c r="I1365" s="114">
        <v>202403</v>
      </c>
      <c r="J1365" s="114">
        <v>9.91</v>
      </c>
      <c r="K1365" t="s">
        <v>16379</v>
      </c>
      <c r="L1365">
        <v>532430</v>
      </c>
      <c r="M1365" t="s">
        <v>415</v>
      </c>
      <c r="N1365" t="s">
        <v>16380</v>
      </c>
      <c r="O1365" t="s">
        <v>416</v>
      </c>
      <c r="P1365"/>
      <c r="Q1365">
        <f t="shared" si="21"/>
        <v>39.33</v>
      </c>
    </row>
    <row r="1366" spans="1:17" ht="15">
      <c r="A1366" s="114">
        <v>8039</v>
      </c>
      <c r="B1366" t="s">
        <v>16381</v>
      </c>
      <c r="C1366" s="114">
        <v>202503</v>
      </c>
      <c r="D1366" s="114">
        <v>0.85</v>
      </c>
      <c r="E1366" s="114">
        <v>202412</v>
      </c>
      <c r="F1366" s="114">
        <v>0.62</v>
      </c>
      <c r="G1366" s="114">
        <v>202409</v>
      </c>
      <c r="H1366" s="114">
        <v>0.95</v>
      </c>
      <c r="I1366" s="114">
        <v>202406</v>
      </c>
      <c r="J1366" s="114">
        <v>0.87</v>
      </c>
      <c r="K1366" t="s">
        <v>16382</v>
      </c>
      <c r="L1366">
        <v>532475</v>
      </c>
      <c r="M1366" t="s">
        <v>200</v>
      </c>
      <c r="N1366" t="s">
        <v>16383</v>
      </c>
      <c r="O1366" t="s">
        <v>201</v>
      </c>
      <c r="P1366"/>
      <c r="Q1366">
        <f t="shared" si="21"/>
        <v>3.29</v>
      </c>
    </row>
    <row r="1367" spans="1:17" ht="15">
      <c r="A1367" s="114">
        <v>8040</v>
      </c>
      <c r="B1367" t="s">
        <v>16384</v>
      </c>
      <c r="C1367" s="114">
        <v>202412</v>
      </c>
      <c r="D1367" s="114">
        <v>8.81</v>
      </c>
      <c r="E1367" s="114">
        <v>202409</v>
      </c>
      <c r="F1367" s="114">
        <v>8.4</v>
      </c>
      <c r="G1367" s="114">
        <v>202406</v>
      </c>
      <c r="H1367" s="114">
        <v>8.15</v>
      </c>
      <c r="I1367" s="114">
        <v>202403</v>
      </c>
      <c r="J1367" s="114">
        <v>8.06</v>
      </c>
      <c r="K1367" t="s">
        <v>16385</v>
      </c>
      <c r="L1367">
        <v>532668</v>
      </c>
      <c r="M1367" t="s">
        <v>290</v>
      </c>
      <c r="N1367" t="s">
        <v>16386</v>
      </c>
      <c r="O1367" t="s">
        <v>291</v>
      </c>
      <c r="P1367"/>
      <c r="Q1367">
        <f t="shared" si="21"/>
        <v>33.42</v>
      </c>
    </row>
    <row r="1368" spans="1:17" ht="15">
      <c r="A1368" s="114">
        <v>12001</v>
      </c>
      <c r="B1368" t="s">
        <v>2109</v>
      </c>
      <c r="C1368" s="114">
        <v>202412</v>
      </c>
      <c r="D1368" s="114">
        <v>5.22</v>
      </c>
      <c r="E1368" s="114">
        <v>202409</v>
      </c>
      <c r="F1368" s="114">
        <v>5.44</v>
      </c>
      <c r="G1368" s="114">
        <v>202406</v>
      </c>
      <c r="H1368" s="114">
        <v>5.65</v>
      </c>
      <c r="I1368" s="114">
        <v>202403</v>
      </c>
      <c r="J1368" s="114">
        <v>6.36</v>
      </c>
      <c r="K1368" t="s">
        <v>16387</v>
      </c>
      <c r="L1368">
        <v>532555</v>
      </c>
      <c r="M1368" t="s">
        <v>2109</v>
      </c>
      <c r="N1368" t="s">
        <v>16388</v>
      </c>
      <c r="O1368" t="s">
        <v>2110</v>
      </c>
      <c r="P1368"/>
      <c r="Q1368">
        <f t="shared" si="21"/>
        <v>22.67</v>
      </c>
    </row>
    <row r="1369" spans="1:17" ht="15">
      <c r="A1369" s="114">
        <v>12002</v>
      </c>
      <c r="B1369" t="s">
        <v>16389</v>
      </c>
      <c r="C1369" s="114">
        <v>202503</v>
      </c>
      <c r="D1369" s="114">
        <v>5.9</v>
      </c>
      <c r="E1369" s="114">
        <v>202412</v>
      </c>
      <c r="F1369" s="114">
        <v>1.54</v>
      </c>
      <c r="G1369" s="114">
        <v>202409</v>
      </c>
      <c r="H1369" s="114">
        <v>-0.12</v>
      </c>
      <c r="I1369" s="114">
        <v>202406</v>
      </c>
      <c r="J1369" s="114">
        <v>2.56</v>
      </c>
      <c r="K1369" t="s">
        <v>16390</v>
      </c>
      <c r="L1369">
        <v>530965</v>
      </c>
      <c r="M1369" t="s">
        <v>1399</v>
      </c>
      <c r="N1369" t="s">
        <v>16391</v>
      </c>
      <c r="O1369" t="s">
        <v>1400</v>
      </c>
      <c r="P1369"/>
      <c r="Q1369">
        <f t="shared" si="21"/>
        <v>9.8800000000000008</v>
      </c>
    </row>
    <row r="1370" spans="1:17" ht="15">
      <c r="A1370" s="114">
        <v>12019</v>
      </c>
      <c r="B1370" t="s">
        <v>16392</v>
      </c>
      <c r="C1370" s="114">
        <v>202503</v>
      </c>
      <c r="D1370" s="114">
        <v>15.58</v>
      </c>
      <c r="E1370" s="114">
        <v>202412</v>
      </c>
      <c r="F1370" s="114">
        <v>13.8</v>
      </c>
      <c r="G1370" s="114">
        <v>202409</v>
      </c>
      <c r="H1370" s="114">
        <v>10.210000000000001</v>
      </c>
      <c r="I1370" s="114">
        <v>202406</v>
      </c>
      <c r="J1370" s="114">
        <v>17.78</v>
      </c>
      <c r="K1370" t="s">
        <v>16393</v>
      </c>
      <c r="L1370">
        <v>533278</v>
      </c>
      <c r="M1370" t="s">
        <v>594</v>
      </c>
      <c r="N1370" t="s">
        <v>16394</v>
      </c>
      <c r="O1370" t="s">
        <v>595</v>
      </c>
      <c r="P1370"/>
      <c r="Q1370">
        <f t="shared" si="21"/>
        <v>57.370000000000005</v>
      </c>
    </row>
    <row r="1371" spans="1:17" ht="15">
      <c r="A1371" s="114">
        <v>12024</v>
      </c>
      <c r="B1371" t="s">
        <v>8532</v>
      </c>
      <c r="C1371" s="114">
        <v>202412</v>
      </c>
      <c r="D1371" s="114">
        <v>17.399999999999999</v>
      </c>
      <c r="E1371" s="114">
        <v>202409</v>
      </c>
      <c r="F1371" s="114">
        <v>12.22</v>
      </c>
      <c r="G1371" s="114">
        <v>202406</v>
      </c>
      <c r="H1371" s="114">
        <v>16.670000000000002</v>
      </c>
      <c r="I1371" s="114">
        <v>202403</v>
      </c>
      <c r="J1371" s="114">
        <v>21.79</v>
      </c>
      <c r="K1371" t="s">
        <v>8985</v>
      </c>
      <c r="L1371">
        <v>543526</v>
      </c>
      <c r="M1371" t="s">
        <v>1709</v>
      </c>
      <c r="N1371" t="s">
        <v>16395</v>
      </c>
      <c r="O1371" t="s">
        <v>1710</v>
      </c>
      <c r="P1371"/>
      <c r="Q1371">
        <f t="shared" si="21"/>
        <v>68.08</v>
      </c>
    </row>
    <row r="1372" spans="1:17" ht="15">
      <c r="A1372" s="114">
        <v>12029</v>
      </c>
      <c r="B1372" t="s">
        <v>16396</v>
      </c>
      <c r="C1372" s="114">
        <v>202412</v>
      </c>
      <c r="D1372" s="114">
        <v>1.94</v>
      </c>
      <c r="E1372" s="114">
        <v>202409</v>
      </c>
      <c r="F1372" s="114">
        <v>1.77</v>
      </c>
      <c r="G1372" s="114">
        <v>202406</v>
      </c>
      <c r="H1372" s="114">
        <v>1.63</v>
      </c>
      <c r="I1372" s="114">
        <v>202403</v>
      </c>
      <c r="J1372" s="114">
        <v>2.0499999999999998</v>
      </c>
      <c r="K1372" t="s">
        <v>16397</v>
      </c>
      <c r="L1372">
        <v>532178</v>
      </c>
      <c r="M1372" t="s">
        <v>847</v>
      </c>
      <c r="N1372" t="s">
        <v>16398</v>
      </c>
      <c r="O1372" t="s">
        <v>848</v>
      </c>
      <c r="P1372"/>
      <c r="Q1372">
        <f t="shared" si="21"/>
        <v>7.39</v>
      </c>
    </row>
    <row r="1373" spans="1:17" ht="15">
      <c r="A1373" s="114">
        <v>12030</v>
      </c>
      <c r="B1373" t="s">
        <v>16399</v>
      </c>
      <c r="C1373" s="114">
        <v>202412</v>
      </c>
      <c r="D1373" s="114">
        <v>21.53</v>
      </c>
      <c r="E1373" s="114">
        <v>202409</v>
      </c>
      <c r="F1373" s="114">
        <v>22.59</v>
      </c>
      <c r="G1373" s="114">
        <v>202406</v>
      </c>
      <c r="H1373" s="114">
        <v>21.49</v>
      </c>
      <c r="I1373" s="114">
        <v>202403</v>
      </c>
      <c r="J1373" s="114">
        <v>64.430000000000007</v>
      </c>
      <c r="K1373" t="s">
        <v>16400</v>
      </c>
      <c r="L1373">
        <v>541154</v>
      </c>
      <c r="M1373" t="s">
        <v>1129</v>
      </c>
      <c r="N1373" t="s">
        <v>16401</v>
      </c>
      <c r="O1373" t="s">
        <v>1130</v>
      </c>
      <c r="P1373"/>
      <c r="Q1373">
        <f t="shared" si="21"/>
        <v>130.04000000000002</v>
      </c>
    </row>
    <row r="1374" spans="1:17" ht="15">
      <c r="A1374" s="114">
        <v>12057</v>
      </c>
      <c r="B1374" t="s">
        <v>16402</v>
      </c>
      <c r="C1374" s="114">
        <v>202412</v>
      </c>
      <c r="D1374" s="114">
        <v>2.4300000000000002</v>
      </c>
      <c r="E1374" s="114">
        <v>202409</v>
      </c>
      <c r="F1374" s="114">
        <v>2.76</v>
      </c>
      <c r="G1374" s="114">
        <v>202406</v>
      </c>
      <c r="H1374" s="114">
        <v>1.36</v>
      </c>
      <c r="I1374" s="114">
        <v>202403</v>
      </c>
      <c r="J1374" s="114">
        <v>1.83</v>
      </c>
      <c r="K1374" t="s">
        <v>16403</v>
      </c>
      <c r="L1374">
        <v>532189</v>
      </c>
      <c r="M1374" t="s">
        <v>1432</v>
      </c>
      <c r="N1374" t="s">
        <v>16404</v>
      </c>
      <c r="O1374" t="s">
        <v>1433</v>
      </c>
      <c r="P1374"/>
      <c r="Q1374">
        <f t="shared" si="21"/>
        <v>8.379999999999999</v>
      </c>
    </row>
    <row r="1375" spans="1:17" ht="15">
      <c r="A1375" s="114">
        <v>12059</v>
      </c>
      <c r="B1375" t="s">
        <v>2095</v>
      </c>
      <c r="C1375" s="114">
        <v>202412</v>
      </c>
      <c r="D1375" s="114">
        <v>2.14</v>
      </c>
      <c r="E1375" s="114">
        <v>202409</v>
      </c>
      <c r="F1375" s="114">
        <v>1.38</v>
      </c>
      <c r="G1375" s="114">
        <v>202406</v>
      </c>
      <c r="H1375" s="114">
        <v>2.2400000000000002</v>
      </c>
      <c r="I1375" s="114">
        <v>202403</v>
      </c>
      <c r="J1375" s="114">
        <v>1.61</v>
      </c>
      <c r="K1375" t="s">
        <v>9654</v>
      </c>
      <c r="L1375">
        <v>526371</v>
      </c>
      <c r="M1375" t="s">
        <v>2095</v>
      </c>
      <c r="N1375" t="s">
        <v>16405</v>
      </c>
      <c r="O1375" t="s">
        <v>2096</v>
      </c>
      <c r="P1375"/>
      <c r="Q1375">
        <f t="shared" si="21"/>
        <v>7.37</v>
      </c>
    </row>
    <row r="1376" spans="1:17" ht="15">
      <c r="A1376" s="114">
        <v>12061</v>
      </c>
      <c r="B1376" t="s">
        <v>16406</v>
      </c>
      <c r="C1376" s="114">
        <v>202412</v>
      </c>
      <c r="D1376" s="114">
        <v>0.93</v>
      </c>
      <c r="E1376" s="114">
        <v>202409</v>
      </c>
      <c r="F1376" s="114">
        <v>0.25</v>
      </c>
      <c r="G1376" s="114">
        <v>202406</v>
      </c>
      <c r="H1376" s="114">
        <v>-0.18</v>
      </c>
      <c r="I1376" s="114">
        <v>202403</v>
      </c>
      <c r="J1376" s="114">
        <v>4.2300000000000004</v>
      </c>
      <c r="K1376" t="s">
        <v>16407</v>
      </c>
      <c r="L1376">
        <v>523630</v>
      </c>
      <c r="M1376" t="s">
        <v>2054</v>
      </c>
      <c r="N1376" t="s">
        <v>16408</v>
      </c>
      <c r="O1376" t="s">
        <v>2055</v>
      </c>
      <c r="P1376"/>
      <c r="Q1376">
        <f t="shared" si="21"/>
        <v>5.23</v>
      </c>
    </row>
    <row r="1377" spans="1:17" ht="15">
      <c r="A1377" s="114">
        <v>12068</v>
      </c>
      <c r="B1377" t="s">
        <v>16409</v>
      </c>
      <c r="C1377" s="114">
        <v>202412</v>
      </c>
      <c r="D1377" s="114">
        <v>17.66</v>
      </c>
      <c r="E1377" s="114">
        <v>202409</v>
      </c>
      <c r="F1377" s="114">
        <v>16.07</v>
      </c>
      <c r="G1377" s="114">
        <v>202406</v>
      </c>
      <c r="H1377" s="114">
        <v>16.8</v>
      </c>
      <c r="I1377" s="114">
        <v>202403</v>
      </c>
      <c r="J1377" s="114">
        <v>17.04</v>
      </c>
      <c r="K1377" t="s">
        <v>9645</v>
      </c>
      <c r="L1377">
        <v>532810</v>
      </c>
      <c r="M1377" t="s">
        <v>2231</v>
      </c>
      <c r="N1377" t="s">
        <v>16410</v>
      </c>
      <c r="O1377" t="s">
        <v>2232</v>
      </c>
      <c r="P1377"/>
      <c r="Q1377">
        <f t="shared" si="21"/>
        <v>67.569999999999993</v>
      </c>
    </row>
    <row r="1378" spans="1:17" ht="15">
      <c r="A1378" s="114">
        <v>12076</v>
      </c>
      <c r="B1378" t="s">
        <v>2723</v>
      </c>
      <c r="C1378" s="114">
        <v>202412</v>
      </c>
      <c r="D1378" s="114">
        <v>0.38</v>
      </c>
      <c r="E1378" s="114">
        <v>202409</v>
      </c>
      <c r="F1378" s="114">
        <v>1.1000000000000001</v>
      </c>
      <c r="G1378" s="114">
        <v>202406</v>
      </c>
      <c r="H1378" s="114">
        <v>0.96</v>
      </c>
      <c r="I1378" s="114">
        <v>202403</v>
      </c>
      <c r="J1378" s="114">
        <v>0.16</v>
      </c>
      <c r="K1378" t="s">
        <v>16411</v>
      </c>
      <c r="L1378">
        <v>533206</v>
      </c>
      <c r="M1378" t="s">
        <v>2723</v>
      </c>
      <c r="N1378" t="s">
        <v>16412</v>
      </c>
      <c r="O1378" t="s">
        <v>2724</v>
      </c>
      <c r="P1378"/>
      <c r="Q1378">
        <f t="shared" si="21"/>
        <v>2.6</v>
      </c>
    </row>
    <row r="1379" spans="1:17" ht="15">
      <c r="A1379" s="114">
        <v>12111</v>
      </c>
      <c r="B1379" t="s">
        <v>21001</v>
      </c>
      <c r="C1379" s="114">
        <v>202503</v>
      </c>
      <c r="D1379" s="114">
        <v>5.38</v>
      </c>
      <c r="E1379" s="114">
        <v>202412</v>
      </c>
      <c r="F1379" s="114">
        <v>5.25</v>
      </c>
      <c r="G1379" s="114">
        <v>202409</v>
      </c>
      <c r="H1379" s="114">
        <v>4.9800000000000004</v>
      </c>
      <c r="I1379" s="114">
        <v>202406</v>
      </c>
      <c r="J1379" s="114">
        <v>4.53</v>
      </c>
      <c r="K1379" t="s">
        <v>21002</v>
      </c>
      <c r="L1379">
        <v>544362</v>
      </c>
      <c r="M1379" t="s">
        <v>21418</v>
      </c>
      <c r="N1379" t="s">
        <v>21713</v>
      </c>
      <c r="O1379" t="s">
        <v>21003</v>
      </c>
      <c r="P1379"/>
      <c r="Q1379">
        <f t="shared" si="21"/>
        <v>20.14</v>
      </c>
    </row>
    <row r="1380" spans="1:17" ht="15">
      <c r="A1380" s="114">
        <v>12176</v>
      </c>
      <c r="B1380" t="s">
        <v>16413</v>
      </c>
      <c r="C1380" s="114">
        <v>202303</v>
      </c>
      <c r="D1380" s="114">
        <v>-9.2200000000000006</v>
      </c>
      <c r="E1380" s="114">
        <v>202212</v>
      </c>
      <c r="F1380" s="114">
        <v>-1.77</v>
      </c>
      <c r="G1380" s="114">
        <v>202209</v>
      </c>
      <c r="H1380" s="114">
        <v>3.51</v>
      </c>
      <c r="I1380" s="114">
        <v>202206</v>
      </c>
      <c r="J1380" s="114">
        <v>-0.62</v>
      </c>
      <c r="K1380" t="s">
        <v>16414</v>
      </c>
      <c r="L1380">
        <v>537840</v>
      </c>
      <c r="M1380"/>
      <c r="N1380" t="s">
        <v>21004</v>
      </c>
      <c r="O1380" t="s">
        <v>4636</v>
      </c>
      <c r="P1380"/>
      <c r="Q1380">
        <f t="shared" si="21"/>
        <v>-8.1</v>
      </c>
    </row>
    <row r="1381" spans="1:17" ht="15">
      <c r="A1381" s="114">
        <v>12197</v>
      </c>
      <c r="B1381" t="s">
        <v>16415</v>
      </c>
      <c r="C1381" s="114">
        <v>202503</v>
      </c>
      <c r="D1381" s="114">
        <v>3.64</v>
      </c>
      <c r="E1381" s="114">
        <v>202412</v>
      </c>
      <c r="F1381" s="114">
        <v>3.67</v>
      </c>
      <c r="G1381" s="114">
        <v>202409</v>
      </c>
      <c r="H1381" s="114">
        <v>3.44</v>
      </c>
      <c r="I1381" s="114">
        <v>202406</v>
      </c>
      <c r="J1381" s="114">
        <v>2.79</v>
      </c>
      <c r="K1381" t="s">
        <v>16416</v>
      </c>
      <c r="L1381">
        <v>540530</v>
      </c>
      <c r="M1381" t="s">
        <v>1254</v>
      </c>
      <c r="N1381" t="s">
        <v>16417</v>
      </c>
      <c r="O1381" t="s">
        <v>1255</v>
      </c>
      <c r="P1381"/>
      <c r="Q1381">
        <f t="shared" si="21"/>
        <v>13.54</v>
      </c>
    </row>
    <row r="1382" spans="1:17" ht="15">
      <c r="A1382" s="114">
        <v>12208</v>
      </c>
      <c r="B1382" t="s">
        <v>16418</v>
      </c>
      <c r="C1382" s="114">
        <v>202412</v>
      </c>
      <c r="D1382" s="114">
        <v>-57.22</v>
      </c>
      <c r="E1382" s="114">
        <v>202409</v>
      </c>
      <c r="F1382" s="114">
        <v>-0.61</v>
      </c>
      <c r="G1382" s="114">
        <v>202406</v>
      </c>
      <c r="H1382" s="114">
        <v>-1.3</v>
      </c>
      <c r="I1382" s="114">
        <v>202403</v>
      </c>
      <c r="J1382" s="114">
        <v>0.64</v>
      </c>
      <c r="K1382" t="s">
        <v>16419</v>
      </c>
      <c r="L1382">
        <v>531497</v>
      </c>
      <c r="M1382" t="s">
        <v>1768</v>
      </c>
      <c r="N1382" t="s">
        <v>16420</v>
      </c>
      <c r="O1382" t="s">
        <v>1769</v>
      </c>
      <c r="P1382"/>
      <c r="Q1382">
        <f t="shared" si="21"/>
        <v>-58.489999999999995</v>
      </c>
    </row>
    <row r="1383" spans="1:17" ht="15">
      <c r="A1383" s="114">
        <v>12214</v>
      </c>
      <c r="B1383" t="s">
        <v>16421</v>
      </c>
      <c r="C1383" s="114">
        <v>202412</v>
      </c>
      <c r="D1383" s="114">
        <v>2.12</v>
      </c>
      <c r="E1383" s="114">
        <v>202409</v>
      </c>
      <c r="F1383" s="114">
        <v>0.54</v>
      </c>
      <c r="G1383" s="114">
        <v>202406</v>
      </c>
      <c r="H1383" s="114">
        <v>1.45</v>
      </c>
      <c r="I1383" s="114">
        <v>202403</v>
      </c>
      <c r="J1383" s="114">
        <v>1.89</v>
      </c>
      <c r="K1383" t="s">
        <v>16422</v>
      </c>
      <c r="L1383">
        <v>540769</v>
      </c>
      <c r="M1383" t="s">
        <v>2062</v>
      </c>
      <c r="N1383" t="s">
        <v>16423</v>
      </c>
      <c r="O1383" t="s">
        <v>2063</v>
      </c>
      <c r="P1383"/>
      <c r="Q1383">
        <f t="shared" si="21"/>
        <v>6</v>
      </c>
    </row>
    <row r="1384" spans="1:17" ht="15">
      <c r="A1384" s="114">
        <v>12220</v>
      </c>
      <c r="B1384" t="s">
        <v>16424</v>
      </c>
      <c r="C1384" s="114">
        <v>201403</v>
      </c>
      <c r="D1384" s="114">
        <v>-11.5</v>
      </c>
      <c r="E1384" s="114">
        <v>201312</v>
      </c>
      <c r="F1384" s="114">
        <v>-4.2</v>
      </c>
      <c r="G1384" s="114">
        <v>201309</v>
      </c>
      <c r="H1384" s="114">
        <v>-2.02</v>
      </c>
      <c r="I1384" s="114">
        <v>201306</v>
      </c>
      <c r="J1384" s="114">
        <v>1.22</v>
      </c>
      <c r="K1384" t="s">
        <v>16425</v>
      </c>
      <c r="L1384">
        <v>532693</v>
      </c>
      <c r="M1384" t="s">
        <v>4151</v>
      </c>
      <c r="N1384" t="s">
        <v>16426</v>
      </c>
      <c r="O1384" t="s">
        <v>4150</v>
      </c>
      <c r="P1384"/>
      <c r="Q1384">
        <f t="shared" si="21"/>
        <v>-16.5</v>
      </c>
    </row>
    <row r="1385" spans="1:17" ht="15">
      <c r="A1385" s="114">
        <v>12232</v>
      </c>
      <c r="B1385" t="s">
        <v>16427</v>
      </c>
      <c r="C1385" s="114">
        <v>202412</v>
      </c>
      <c r="D1385" s="114">
        <v>2.06</v>
      </c>
      <c r="E1385" s="114">
        <v>202409</v>
      </c>
      <c r="F1385" s="114">
        <v>1.56</v>
      </c>
      <c r="G1385" s="114">
        <v>202406</v>
      </c>
      <c r="H1385" s="114">
        <v>2.27</v>
      </c>
      <c r="I1385" s="114">
        <v>202403</v>
      </c>
      <c r="J1385" s="114">
        <v>1.36</v>
      </c>
      <c r="K1385" t="s">
        <v>16428</v>
      </c>
      <c r="L1385">
        <v>533248</v>
      </c>
      <c r="M1385" t="s">
        <v>1064</v>
      </c>
      <c r="N1385" t="s">
        <v>16429</v>
      </c>
      <c r="O1385" t="s">
        <v>1065</v>
      </c>
      <c r="P1385"/>
      <c r="Q1385">
        <f t="shared" si="21"/>
        <v>7.2500000000000009</v>
      </c>
    </row>
    <row r="1386" spans="1:17" ht="15">
      <c r="A1386" s="114">
        <v>12258</v>
      </c>
      <c r="B1386" t="s">
        <v>16430</v>
      </c>
      <c r="C1386" s="114">
        <v>202412</v>
      </c>
      <c r="D1386" s="114">
        <v>0.36</v>
      </c>
      <c r="E1386" s="114">
        <v>202409</v>
      </c>
      <c r="F1386" s="114">
        <v>0.09</v>
      </c>
      <c r="G1386" s="114">
        <v>202406</v>
      </c>
      <c r="H1386" s="114">
        <v>0.11</v>
      </c>
      <c r="I1386" s="114">
        <v>202403</v>
      </c>
      <c r="J1386" s="114">
        <v>0.36</v>
      </c>
      <c r="K1386" t="s">
        <v>16431</v>
      </c>
      <c r="L1386">
        <v>531557</v>
      </c>
      <c r="M1386"/>
      <c r="N1386" t="s">
        <v>16432</v>
      </c>
      <c r="O1386" t="s">
        <v>4814</v>
      </c>
      <c r="P1386"/>
      <c r="Q1386">
        <f t="shared" si="21"/>
        <v>0.91999999999999993</v>
      </c>
    </row>
    <row r="1387" spans="1:17" ht="15">
      <c r="A1387" s="114">
        <v>12295</v>
      </c>
      <c r="B1387" t="s">
        <v>16433</v>
      </c>
      <c r="C1387" s="114">
        <v>202412</v>
      </c>
      <c r="D1387" s="114">
        <v>4.05</v>
      </c>
      <c r="E1387" s="114">
        <v>202409</v>
      </c>
      <c r="F1387" s="114">
        <v>4.2699999999999996</v>
      </c>
      <c r="G1387" s="114">
        <v>202406</v>
      </c>
      <c r="H1387" s="114">
        <v>3.47</v>
      </c>
      <c r="I1387" s="114">
        <v>202403</v>
      </c>
      <c r="J1387" s="114">
        <v>5.04</v>
      </c>
      <c r="K1387" t="s">
        <v>16434</v>
      </c>
      <c r="L1387">
        <v>532539</v>
      </c>
      <c r="M1387" t="s">
        <v>3116</v>
      </c>
      <c r="N1387" t="s">
        <v>16435</v>
      </c>
      <c r="O1387" t="s">
        <v>3117</v>
      </c>
      <c r="P1387"/>
      <c r="Q1387">
        <f t="shared" si="21"/>
        <v>16.830000000000002</v>
      </c>
    </row>
    <row r="1388" spans="1:17" ht="15">
      <c r="A1388" s="114">
        <v>12311</v>
      </c>
      <c r="B1388" t="s">
        <v>16436</v>
      </c>
      <c r="C1388" s="114">
        <v>202412</v>
      </c>
      <c r="D1388" s="114">
        <v>-0.01</v>
      </c>
      <c r="E1388" s="114">
        <v>202409</v>
      </c>
      <c r="F1388" s="114">
        <v>0.24</v>
      </c>
      <c r="G1388" s="114">
        <v>202406</v>
      </c>
      <c r="H1388" s="114">
        <v>-0.01</v>
      </c>
      <c r="I1388" s="114">
        <v>202403</v>
      </c>
      <c r="J1388" s="114">
        <v>-0.16</v>
      </c>
      <c r="K1388" t="s">
        <v>16437</v>
      </c>
      <c r="L1388">
        <v>531533</v>
      </c>
      <c r="M1388"/>
      <c r="N1388" t="s">
        <v>21005</v>
      </c>
      <c r="O1388" t="s">
        <v>4400</v>
      </c>
      <c r="P1388"/>
      <c r="Q1388">
        <f t="shared" si="21"/>
        <v>5.999999999999997E-2</v>
      </c>
    </row>
    <row r="1389" spans="1:17" ht="15">
      <c r="A1389" s="114">
        <v>12313</v>
      </c>
      <c r="B1389" t="s">
        <v>16438</v>
      </c>
      <c r="C1389" s="114">
        <v>202412</v>
      </c>
      <c r="D1389" s="114">
        <v>0.2</v>
      </c>
      <c r="E1389" s="114">
        <v>202409</v>
      </c>
      <c r="F1389" s="114">
        <v>0.16</v>
      </c>
      <c r="G1389" s="114">
        <v>202406</v>
      </c>
      <c r="H1389" s="114">
        <v>0.18</v>
      </c>
      <c r="I1389" s="114">
        <v>202403</v>
      </c>
      <c r="J1389" s="114">
        <v>1.55</v>
      </c>
      <c r="K1389" t="s">
        <v>16439</v>
      </c>
      <c r="L1389">
        <v>531552</v>
      </c>
      <c r="M1389"/>
      <c r="N1389" t="s">
        <v>16440</v>
      </c>
      <c r="O1389" t="s">
        <v>4494</v>
      </c>
      <c r="P1389"/>
      <c r="Q1389">
        <f t="shared" si="21"/>
        <v>2.09</v>
      </c>
    </row>
    <row r="1390" spans="1:17" ht="15">
      <c r="A1390" s="114">
        <v>12334</v>
      </c>
      <c r="B1390" t="s">
        <v>16441</v>
      </c>
      <c r="C1390" s="114">
        <v>202503</v>
      </c>
      <c r="D1390" s="114">
        <v>10.56</v>
      </c>
      <c r="E1390" s="114">
        <v>202412</v>
      </c>
      <c r="F1390" s="114">
        <v>7.82</v>
      </c>
      <c r="G1390" s="114">
        <v>202409</v>
      </c>
      <c r="H1390" s="114">
        <v>1.94</v>
      </c>
      <c r="I1390" s="114">
        <v>202406</v>
      </c>
      <c r="J1390" s="114">
        <v>6.96</v>
      </c>
      <c r="K1390" t="s">
        <v>16442</v>
      </c>
      <c r="L1390">
        <v>533758</v>
      </c>
      <c r="M1390" t="s">
        <v>186</v>
      </c>
      <c r="N1390" t="s">
        <v>16443</v>
      </c>
      <c r="O1390" t="s">
        <v>187</v>
      </c>
      <c r="P1390"/>
      <c r="Q1390">
        <f t="shared" si="21"/>
        <v>27.280000000000005</v>
      </c>
    </row>
    <row r="1391" spans="1:17" ht="15">
      <c r="A1391" s="114">
        <v>12350</v>
      </c>
      <c r="B1391" t="s">
        <v>16444</v>
      </c>
      <c r="C1391" s="114">
        <v>202412</v>
      </c>
      <c r="D1391" s="114">
        <v>6.21</v>
      </c>
      <c r="E1391" s="114">
        <v>202409</v>
      </c>
      <c r="F1391" s="114">
        <v>4.0999999999999996</v>
      </c>
      <c r="G1391" s="114">
        <v>202406</v>
      </c>
      <c r="H1391" s="114">
        <v>4.84</v>
      </c>
      <c r="I1391" s="114">
        <v>202403</v>
      </c>
      <c r="J1391" s="114">
        <v>3.75</v>
      </c>
      <c r="K1391" t="s">
        <v>16445</v>
      </c>
      <c r="L1391">
        <v>532155</v>
      </c>
      <c r="M1391" t="s">
        <v>945</v>
      </c>
      <c r="N1391" t="s">
        <v>16446</v>
      </c>
      <c r="O1391" t="s">
        <v>946</v>
      </c>
      <c r="P1391"/>
      <c r="Q1391">
        <f t="shared" si="21"/>
        <v>18.899999999999999</v>
      </c>
    </row>
    <row r="1392" spans="1:17" ht="15">
      <c r="A1392" s="114">
        <v>12368</v>
      </c>
      <c r="B1392" t="s">
        <v>16447</v>
      </c>
      <c r="C1392" s="114">
        <v>202412</v>
      </c>
      <c r="D1392" s="114">
        <v>0.23</v>
      </c>
      <c r="E1392" s="114">
        <v>202409</v>
      </c>
      <c r="F1392" s="114">
        <v>0.66</v>
      </c>
      <c r="G1392" s="114">
        <v>202406</v>
      </c>
      <c r="H1392" s="114">
        <v>4.45</v>
      </c>
      <c r="I1392" s="114">
        <v>202403</v>
      </c>
      <c r="J1392" s="114">
        <v>0.1</v>
      </c>
      <c r="K1392" t="s">
        <v>16448</v>
      </c>
      <c r="L1392">
        <v>531215</v>
      </c>
      <c r="M1392"/>
      <c r="N1392" t="s">
        <v>16449</v>
      </c>
      <c r="O1392" t="s">
        <v>3949</v>
      </c>
      <c r="P1392"/>
      <c r="Q1392">
        <f t="shared" si="21"/>
        <v>5.4399999999999995</v>
      </c>
    </row>
    <row r="1393" spans="1:17" ht="15">
      <c r="A1393" s="114">
        <v>12371</v>
      </c>
      <c r="B1393" t="s">
        <v>16450</v>
      </c>
      <c r="C1393" s="114">
        <v>202012</v>
      </c>
      <c r="D1393" s="114">
        <v>-0.22</v>
      </c>
      <c r="E1393" s="114">
        <v>202009</v>
      </c>
      <c r="F1393" s="114">
        <v>0.88</v>
      </c>
      <c r="G1393" s="114">
        <v>202006</v>
      </c>
      <c r="H1393" s="114">
        <v>-1.1200000000000001</v>
      </c>
      <c r="I1393" s="114">
        <v>202003</v>
      </c>
      <c r="J1393" s="114">
        <v>-25.13</v>
      </c>
      <c r="K1393" t="s">
        <v>16451</v>
      </c>
      <c r="L1393">
        <v>531404</v>
      </c>
      <c r="M1393" t="s">
        <v>4703</v>
      </c>
      <c r="N1393" t="s">
        <v>16452</v>
      </c>
      <c r="O1393" t="s">
        <v>4702</v>
      </c>
      <c r="P1393"/>
      <c r="Q1393">
        <f t="shared" si="21"/>
        <v>-25.59</v>
      </c>
    </row>
    <row r="1394" spans="1:17" ht="15">
      <c r="A1394" s="114">
        <v>12375</v>
      </c>
      <c r="B1394" t="s">
        <v>16453</v>
      </c>
      <c r="C1394" s="114">
        <v>202503</v>
      </c>
      <c r="D1394" s="114">
        <v>1.96</v>
      </c>
      <c r="E1394" s="114">
        <v>202412</v>
      </c>
      <c r="F1394" s="114">
        <v>1.95</v>
      </c>
      <c r="G1394" s="114">
        <v>202409</v>
      </c>
      <c r="H1394" s="114">
        <v>2.79</v>
      </c>
      <c r="I1394" s="114">
        <v>202406</v>
      </c>
      <c r="J1394" s="114">
        <v>7.0000000000000007E-2</v>
      </c>
      <c r="K1394" t="s">
        <v>16454</v>
      </c>
      <c r="L1394">
        <v>543530</v>
      </c>
      <c r="M1394" t="s">
        <v>2198</v>
      </c>
      <c r="N1394" t="s">
        <v>16455</v>
      </c>
      <c r="O1394" t="s">
        <v>2199</v>
      </c>
      <c r="P1394"/>
      <c r="Q1394">
        <f t="shared" si="21"/>
        <v>6.7700000000000005</v>
      </c>
    </row>
    <row r="1395" spans="1:17" ht="15">
      <c r="A1395" s="114">
        <v>12382</v>
      </c>
      <c r="B1395" t="s">
        <v>16456</v>
      </c>
      <c r="C1395" s="114">
        <v>202503</v>
      </c>
      <c r="D1395" s="114">
        <v>2.04</v>
      </c>
      <c r="E1395" s="114">
        <v>202412</v>
      </c>
      <c r="F1395" s="114">
        <v>1.47</v>
      </c>
      <c r="G1395" s="114">
        <v>202409</v>
      </c>
      <c r="H1395" s="114">
        <v>1.48</v>
      </c>
      <c r="I1395" s="114">
        <v>202406</v>
      </c>
      <c r="J1395" s="114">
        <v>1.42</v>
      </c>
      <c r="K1395" t="s">
        <v>16457</v>
      </c>
      <c r="L1395">
        <v>531241</v>
      </c>
      <c r="M1395" t="s">
        <v>1717</v>
      </c>
      <c r="N1395" t="s">
        <v>16458</v>
      </c>
      <c r="O1395" t="s">
        <v>20602</v>
      </c>
      <c r="P1395"/>
      <c r="Q1395">
        <f t="shared" si="21"/>
        <v>6.41</v>
      </c>
    </row>
    <row r="1396" spans="1:17" ht="15">
      <c r="A1396" s="114">
        <v>12420</v>
      </c>
      <c r="B1396" t="s">
        <v>16459</v>
      </c>
      <c r="C1396" s="114">
        <v>202412</v>
      </c>
      <c r="D1396" s="114">
        <v>0.74</v>
      </c>
      <c r="E1396" s="114">
        <v>202409</v>
      </c>
      <c r="F1396" s="114">
        <v>0.77</v>
      </c>
      <c r="G1396" s="114">
        <v>202406</v>
      </c>
      <c r="H1396" s="114">
        <v>-2.59</v>
      </c>
      <c r="I1396" s="114">
        <v>202403</v>
      </c>
      <c r="J1396" s="114">
        <v>-0.23</v>
      </c>
      <c r="K1396" t="s">
        <v>16460</v>
      </c>
      <c r="L1396">
        <v>531349</v>
      </c>
      <c r="M1396" t="s">
        <v>2187</v>
      </c>
      <c r="N1396" t="s">
        <v>16461</v>
      </c>
      <c r="O1396" t="s">
        <v>2188</v>
      </c>
      <c r="P1396"/>
      <c r="Q1396">
        <f t="shared" si="21"/>
        <v>-1.3099999999999998</v>
      </c>
    </row>
    <row r="1397" spans="1:17" ht="15">
      <c r="A1397" s="114">
        <v>12431</v>
      </c>
      <c r="B1397" t="s">
        <v>16462</v>
      </c>
      <c r="C1397" s="114">
        <v>201709</v>
      </c>
      <c r="D1397" s="114">
        <v>-0.15</v>
      </c>
      <c r="E1397" s="114">
        <v>201706</v>
      </c>
      <c r="F1397" s="114">
        <v>-0.12</v>
      </c>
      <c r="G1397" s="114">
        <v>201703</v>
      </c>
      <c r="H1397" s="114">
        <v>-0.33</v>
      </c>
      <c r="I1397" s="114">
        <v>201612</v>
      </c>
      <c r="J1397" s="114">
        <v>-7.0000000000000007E-2</v>
      </c>
      <c r="K1397" t="s">
        <v>16463</v>
      </c>
      <c r="L1397">
        <v>531198</v>
      </c>
      <c r="M1397"/>
      <c r="N1397" t="s">
        <v>16464</v>
      </c>
      <c r="O1397" t="s">
        <v>4681</v>
      </c>
      <c r="P1397"/>
      <c r="Q1397">
        <f t="shared" si="21"/>
        <v>-0.67000000000000015</v>
      </c>
    </row>
    <row r="1398" spans="1:17" ht="15">
      <c r="A1398" s="114">
        <v>12466</v>
      </c>
      <c r="B1398" t="s">
        <v>16465</v>
      </c>
      <c r="C1398" s="114">
        <v>202503</v>
      </c>
      <c r="D1398" s="114">
        <v>11.99</v>
      </c>
      <c r="E1398" s="114">
        <v>202412</v>
      </c>
      <c r="F1398" s="114">
        <v>15.53</v>
      </c>
      <c r="G1398" s="114">
        <v>202409</v>
      </c>
      <c r="H1398" s="114">
        <v>16.329999999999998</v>
      </c>
      <c r="I1398" s="114">
        <v>202406</v>
      </c>
      <c r="J1398" s="114">
        <v>16.29</v>
      </c>
      <c r="K1398" t="s">
        <v>16466</v>
      </c>
      <c r="L1398">
        <v>541179</v>
      </c>
      <c r="M1398" t="s">
        <v>1421</v>
      </c>
      <c r="N1398" t="s">
        <v>16467</v>
      </c>
      <c r="O1398" t="s">
        <v>1422</v>
      </c>
      <c r="P1398"/>
      <c r="Q1398">
        <f t="shared" si="21"/>
        <v>60.139999999999993</v>
      </c>
    </row>
    <row r="1399" spans="1:17" ht="15">
      <c r="A1399" s="114">
        <v>12476</v>
      </c>
      <c r="B1399" t="s">
        <v>16468</v>
      </c>
      <c r="C1399" s="114">
        <v>202412</v>
      </c>
      <c r="D1399" s="114">
        <v>8.91</v>
      </c>
      <c r="E1399" s="114">
        <v>202409</v>
      </c>
      <c r="F1399" s="114">
        <v>14.51</v>
      </c>
      <c r="G1399" s="114">
        <v>202406</v>
      </c>
      <c r="H1399" s="114">
        <v>5.59</v>
      </c>
      <c r="I1399" s="114">
        <v>202403</v>
      </c>
      <c r="J1399" s="114">
        <v>-4.32</v>
      </c>
      <c r="K1399" t="s">
        <v>16469</v>
      </c>
      <c r="L1399">
        <v>532935</v>
      </c>
      <c r="M1399" t="s">
        <v>210</v>
      </c>
      <c r="N1399" t="s">
        <v>16470</v>
      </c>
      <c r="O1399" t="s">
        <v>211</v>
      </c>
      <c r="P1399"/>
      <c r="Q1399">
        <f t="shared" si="21"/>
        <v>24.69</v>
      </c>
    </row>
    <row r="1400" spans="1:17" ht="15">
      <c r="A1400" s="114">
        <v>12490</v>
      </c>
      <c r="B1400" t="s">
        <v>16471</v>
      </c>
      <c r="C1400" s="114">
        <v>202503</v>
      </c>
      <c r="D1400" s="114">
        <v>3.87</v>
      </c>
      <c r="E1400" s="114">
        <v>202412</v>
      </c>
      <c r="F1400" s="114">
        <v>3.78</v>
      </c>
      <c r="G1400" s="114">
        <v>202409</v>
      </c>
      <c r="H1400" s="114">
        <v>3.84</v>
      </c>
      <c r="I1400" s="114">
        <v>202406</v>
      </c>
      <c r="J1400" s="114">
        <v>3.81</v>
      </c>
      <c r="K1400" t="s">
        <v>16472</v>
      </c>
      <c r="L1400">
        <v>532221</v>
      </c>
      <c r="M1400" t="s">
        <v>2759</v>
      </c>
      <c r="N1400" t="s">
        <v>16473</v>
      </c>
      <c r="O1400" t="s">
        <v>2760</v>
      </c>
      <c r="P1400"/>
      <c r="Q1400">
        <f t="shared" si="21"/>
        <v>15.3</v>
      </c>
    </row>
    <row r="1401" spans="1:17" ht="15">
      <c r="A1401" s="114">
        <v>12579</v>
      </c>
      <c r="B1401" t="s">
        <v>16474</v>
      </c>
      <c r="C1401" s="114">
        <v>202412</v>
      </c>
      <c r="D1401" s="114">
        <v>-3.08</v>
      </c>
      <c r="E1401" s="114">
        <v>202409</v>
      </c>
      <c r="F1401" s="114">
        <v>-1.0900000000000001</v>
      </c>
      <c r="G1401" s="114">
        <v>202406</v>
      </c>
      <c r="H1401" s="114">
        <v>0.2</v>
      </c>
      <c r="I1401" s="114">
        <v>202403</v>
      </c>
      <c r="J1401" s="114">
        <v>2.39</v>
      </c>
      <c r="K1401" t="s">
        <v>16475</v>
      </c>
      <c r="L1401">
        <v>532612</v>
      </c>
      <c r="M1401" t="s">
        <v>1347</v>
      </c>
      <c r="N1401" t="s">
        <v>16476</v>
      </c>
      <c r="O1401" t="s">
        <v>1348</v>
      </c>
      <c r="P1401"/>
      <c r="Q1401">
        <f t="shared" si="21"/>
        <v>-1.5799999999999996</v>
      </c>
    </row>
    <row r="1402" spans="1:17" ht="15">
      <c r="A1402" s="114">
        <v>12584</v>
      </c>
      <c r="B1402" t="s">
        <v>16477</v>
      </c>
      <c r="C1402" s="114">
        <v>202412</v>
      </c>
      <c r="D1402" s="114">
        <v>0.23</v>
      </c>
      <c r="E1402" s="114">
        <v>202409</v>
      </c>
      <c r="F1402" s="114">
        <v>0.9</v>
      </c>
      <c r="G1402" s="114">
        <v>202406</v>
      </c>
      <c r="H1402" s="114">
        <v>1.02</v>
      </c>
      <c r="I1402" s="114">
        <v>202403</v>
      </c>
      <c r="J1402" s="114">
        <v>0.55000000000000004</v>
      </c>
      <c r="K1402" t="s">
        <v>16477</v>
      </c>
      <c r="L1402">
        <v>533098</v>
      </c>
      <c r="M1402" t="s">
        <v>2060</v>
      </c>
      <c r="N1402" t="s">
        <v>16478</v>
      </c>
      <c r="O1402" t="s">
        <v>2061</v>
      </c>
      <c r="P1402"/>
      <c r="Q1402">
        <f t="shared" si="21"/>
        <v>2.7</v>
      </c>
    </row>
    <row r="1403" spans="1:17" ht="15">
      <c r="A1403" s="114">
        <v>12585</v>
      </c>
      <c r="B1403" t="s">
        <v>16479</v>
      </c>
      <c r="C1403" s="114">
        <v>202503</v>
      </c>
      <c r="D1403" s="114">
        <v>2.65</v>
      </c>
      <c r="E1403" s="114">
        <v>202412</v>
      </c>
      <c r="F1403" s="114">
        <v>3.08</v>
      </c>
      <c r="G1403" s="114">
        <v>202409</v>
      </c>
      <c r="H1403" s="114">
        <v>3.26</v>
      </c>
      <c r="I1403" s="114">
        <v>202406</v>
      </c>
      <c r="J1403" s="114">
        <v>3.6</v>
      </c>
      <c r="K1403" t="s">
        <v>16480</v>
      </c>
      <c r="L1403">
        <v>531642</v>
      </c>
      <c r="M1403" t="s">
        <v>1828</v>
      </c>
      <c r="N1403" t="s">
        <v>16481</v>
      </c>
      <c r="O1403" t="s">
        <v>1829</v>
      </c>
      <c r="P1403"/>
      <c r="Q1403">
        <f t="shared" si="21"/>
        <v>12.59</v>
      </c>
    </row>
    <row r="1404" spans="1:17" ht="15">
      <c r="A1404" s="114">
        <v>12586</v>
      </c>
      <c r="B1404" t="s">
        <v>16482</v>
      </c>
      <c r="C1404" s="114">
        <v>202412</v>
      </c>
      <c r="D1404" s="114">
        <v>5.12</v>
      </c>
      <c r="E1404" s="114">
        <v>202409</v>
      </c>
      <c r="F1404" s="114">
        <v>3.75</v>
      </c>
      <c r="G1404" s="114">
        <v>202406</v>
      </c>
      <c r="H1404" s="114">
        <v>3.15</v>
      </c>
      <c r="I1404" s="114">
        <v>202403</v>
      </c>
      <c r="J1404" s="114">
        <v>4.16</v>
      </c>
      <c r="K1404" t="s">
        <v>16483</v>
      </c>
      <c r="L1404">
        <v>532805</v>
      </c>
      <c r="M1404" t="s">
        <v>2416</v>
      </c>
      <c r="N1404" t="s">
        <v>16484</v>
      </c>
      <c r="O1404" t="s">
        <v>2417</v>
      </c>
      <c r="P1404"/>
      <c r="Q1404">
        <f t="shared" si="21"/>
        <v>16.18</v>
      </c>
    </row>
    <row r="1405" spans="1:17" ht="15">
      <c r="A1405" s="114">
        <v>12598</v>
      </c>
      <c r="B1405" t="s">
        <v>16485</v>
      </c>
      <c r="C1405" s="114">
        <v>201603</v>
      </c>
      <c r="D1405" s="114">
        <v>0.14000000000000001</v>
      </c>
      <c r="E1405" s="114">
        <v>201512</v>
      </c>
      <c r="F1405" s="114">
        <v>-1.6</v>
      </c>
      <c r="G1405" s="114">
        <v>201503</v>
      </c>
      <c r="H1405" s="114">
        <v>2.7</v>
      </c>
      <c r="I1405" s="114">
        <v>201412</v>
      </c>
      <c r="J1405" s="114">
        <v>3.91</v>
      </c>
      <c r="K1405" t="s">
        <v>16486</v>
      </c>
      <c r="L1405">
        <v>531363</v>
      </c>
      <c r="M1405" t="s">
        <v>16487</v>
      </c>
      <c r="N1405" t="s">
        <v>16488</v>
      </c>
      <c r="O1405" t="s">
        <v>16489</v>
      </c>
      <c r="P1405"/>
      <c r="Q1405">
        <f t="shared" si="21"/>
        <v>5.15</v>
      </c>
    </row>
    <row r="1406" spans="1:17" ht="15">
      <c r="A1406" s="114">
        <v>12607</v>
      </c>
      <c r="B1406" t="s">
        <v>16490</v>
      </c>
      <c r="C1406" s="114">
        <v>202412</v>
      </c>
      <c r="D1406" s="114">
        <v>6.03</v>
      </c>
      <c r="E1406" s="114">
        <v>202409</v>
      </c>
      <c r="F1406" s="114">
        <v>6.01</v>
      </c>
      <c r="G1406" s="114">
        <v>202406</v>
      </c>
      <c r="H1406" s="114">
        <v>4.26</v>
      </c>
      <c r="I1406" s="114">
        <v>202403</v>
      </c>
      <c r="J1406" s="114">
        <v>5.22</v>
      </c>
      <c r="K1406" t="s">
        <v>16491</v>
      </c>
      <c r="L1406">
        <v>531344</v>
      </c>
      <c r="M1406" t="s">
        <v>608</v>
      </c>
      <c r="N1406" t="s">
        <v>16492</v>
      </c>
      <c r="O1406" t="s">
        <v>609</v>
      </c>
      <c r="P1406"/>
      <c r="Q1406">
        <f t="shared" si="21"/>
        <v>21.519999999999996</v>
      </c>
    </row>
    <row r="1407" spans="1:17" ht="15">
      <c r="A1407" s="114">
        <v>12608</v>
      </c>
      <c r="B1407" t="s">
        <v>16493</v>
      </c>
      <c r="C1407" s="114">
        <v>202503</v>
      </c>
      <c r="D1407" s="114">
        <v>-2.54</v>
      </c>
      <c r="E1407" s="114">
        <v>202412</v>
      </c>
      <c r="F1407" s="114">
        <v>13.03</v>
      </c>
      <c r="G1407" s="114">
        <v>202409</v>
      </c>
      <c r="H1407" s="114">
        <v>15.41</v>
      </c>
      <c r="I1407" s="114">
        <v>202406</v>
      </c>
      <c r="J1407" s="114">
        <v>3.28</v>
      </c>
      <c r="K1407" t="s">
        <v>9785</v>
      </c>
      <c r="L1407">
        <v>521194</v>
      </c>
      <c r="M1407" t="s">
        <v>2701</v>
      </c>
      <c r="N1407" t="s">
        <v>16494</v>
      </c>
      <c r="O1407" t="s">
        <v>2702</v>
      </c>
      <c r="P1407"/>
      <c r="Q1407">
        <f t="shared" si="21"/>
        <v>29.18</v>
      </c>
    </row>
    <row r="1408" spans="1:17" ht="15">
      <c r="A1408" s="114">
        <v>12611</v>
      </c>
      <c r="B1408" t="s">
        <v>16495</v>
      </c>
      <c r="C1408" s="114">
        <v>202412</v>
      </c>
      <c r="D1408" s="114">
        <v>-2.79</v>
      </c>
      <c r="E1408" s="114">
        <v>202409</v>
      </c>
      <c r="F1408" s="114">
        <v>-2.7</v>
      </c>
      <c r="G1408" s="114">
        <v>202406</v>
      </c>
      <c r="H1408" s="114">
        <v>-5.54</v>
      </c>
      <c r="I1408" s="114">
        <v>202403</v>
      </c>
      <c r="J1408" s="114">
        <v>-6.52</v>
      </c>
      <c r="K1408" t="s">
        <v>9759</v>
      </c>
      <c r="L1408">
        <v>532370</v>
      </c>
      <c r="M1408" t="s">
        <v>2389</v>
      </c>
      <c r="N1408" t="s">
        <v>16496</v>
      </c>
      <c r="O1408" t="s">
        <v>2390</v>
      </c>
      <c r="P1408"/>
      <c r="Q1408">
        <f t="shared" si="21"/>
        <v>-17.55</v>
      </c>
    </row>
    <row r="1409" spans="1:17" ht="15">
      <c r="A1409" s="114">
        <v>12622</v>
      </c>
      <c r="B1409" t="s">
        <v>16497</v>
      </c>
      <c r="C1409" s="114">
        <v>202503</v>
      </c>
      <c r="D1409" s="114">
        <v>4.71</v>
      </c>
      <c r="E1409" s="114">
        <v>202412</v>
      </c>
      <c r="F1409" s="114">
        <v>4.66</v>
      </c>
      <c r="G1409" s="114">
        <v>202409</v>
      </c>
      <c r="H1409" s="114">
        <v>5.69</v>
      </c>
      <c r="I1409" s="114">
        <v>202406</v>
      </c>
      <c r="J1409" s="114">
        <v>5.27</v>
      </c>
      <c r="K1409" t="s">
        <v>16498</v>
      </c>
      <c r="L1409">
        <v>540767</v>
      </c>
      <c r="M1409" t="s">
        <v>1995</v>
      </c>
      <c r="N1409" t="s">
        <v>16499</v>
      </c>
      <c r="O1409" t="s">
        <v>1996</v>
      </c>
      <c r="P1409"/>
      <c r="Q1409">
        <f t="shared" si="21"/>
        <v>20.330000000000002</v>
      </c>
    </row>
    <row r="1410" spans="1:17" ht="15">
      <c r="A1410" s="114">
        <v>12632</v>
      </c>
      <c r="B1410" t="s">
        <v>16500</v>
      </c>
      <c r="C1410" s="114">
        <v>202412</v>
      </c>
      <c r="D1410" s="114">
        <v>4.8499999999999996</v>
      </c>
      <c r="E1410" s="114">
        <v>202409</v>
      </c>
      <c r="F1410" s="114">
        <v>4.01</v>
      </c>
      <c r="G1410" s="114">
        <v>202406</v>
      </c>
      <c r="H1410" s="114">
        <v>5.56</v>
      </c>
      <c r="I1410" s="114">
        <v>202403</v>
      </c>
      <c r="J1410" s="114">
        <v>5.35</v>
      </c>
      <c r="K1410" t="s">
        <v>16501</v>
      </c>
      <c r="L1410">
        <v>532482</v>
      </c>
      <c r="M1410" t="s">
        <v>1068</v>
      </c>
      <c r="N1410" t="s">
        <v>16502</v>
      </c>
      <c r="O1410" t="s">
        <v>1069</v>
      </c>
      <c r="P1410"/>
      <c r="Q1410">
        <f t="shared" si="21"/>
        <v>19.769999999999996</v>
      </c>
    </row>
    <row r="1411" spans="1:17" ht="15">
      <c r="A1411" s="114">
        <v>12653</v>
      </c>
      <c r="B1411" t="s">
        <v>16503</v>
      </c>
      <c r="C1411" s="114">
        <v>202503</v>
      </c>
      <c r="D1411" s="114">
        <v>0.31</v>
      </c>
      <c r="E1411" s="114">
        <v>202412</v>
      </c>
      <c r="F1411" s="114">
        <v>0.1</v>
      </c>
      <c r="G1411" s="114">
        <v>202409</v>
      </c>
      <c r="H1411" s="114">
        <v>7.16</v>
      </c>
      <c r="I1411" s="114">
        <v>202406</v>
      </c>
      <c r="J1411" s="114">
        <v>-0.24</v>
      </c>
      <c r="K1411" t="s">
        <v>16504</v>
      </c>
      <c r="L1411">
        <v>532939</v>
      </c>
      <c r="M1411" t="s">
        <v>2476</v>
      </c>
      <c r="N1411" t="s">
        <v>16505</v>
      </c>
      <c r="O1411" t="s">
        <v>2477</v>
      </c>
      <c r="P1411"/>
      <c r="Q1411">
        <f t="shared" ref="Q1411:Q1474" si="22">D1411+F1411+H1411+J1411</f>
        <v>7.33</v>
      </c>
    </row>
    <row r="1412" spans="1:17" ht="15">
      <c r="A1412" s="114">
        <v>12667</v>
      </c>
      <c r="B1412" t="s">
        <v>16506</v>
      </c>
      <c r="C1412" s="114">
        <v>201303</v>
      </c>
      <c r="D1412" s="114">
        <v>3.13</v>
      </c>
      <c r="E1412" s="114">
        <v>201212</v>
      </c>
      <c r="F1412" s="114">
        <v>0.1</v>
      </c>
      <c r="G1412" s="114">
        <v>201209</v>
      </c>
      <c r="H1412" s="114">
        <v>0.09</v>
      </c>
      <c r="I1412" s="114">
        <v>201203</v>
      </c>
      <c r="J1412" s="114">
        <v>-0.12</v>
      </c>
      <c r="K1412" t="s">
        <v>16507</v>
      </c>
      <c r="L1412">
        <v>531262</v>
      </c>
      <c r="M1412"/>
      <c r="N1412" t="s">
        <v>16508</v>
      </c>
      <c r="O1412" t="s">
        <v>4537</v>
      </c>
      <c r="P1412"/>
      <c r="Q1412">
        <f t="shared" si="22"/>
        <v>3.1999999999999997</v>
      </c>
    </row>
    <row r="1413" spans="1:17" ht="15">
      <c r="A1413" s="114">
        <v>12669</v>
      </c>
      <c r="B1413" t="s">
        <v>16509</v>
      </c>
      <c r="C1413" s="114">
        <v>202412</v>
      </c>
      <c r="D1413" s="114">
        <v>9.33</v>
      </c>
      <c r="E1413" s="114">
        <v>202409</v>
      </c>
      <c r="F1413" s="114">
        <v>6</v>
      </c>
      <c r="G1413" s="114">
        <v>202406</v>
      </c>
      <c r="H1413" s="114">
        <v>5.17</v>
      </c>
      <c r="I1413" s="114">
        <v>202403</v>
      </c>
      <c r="J1413" s="114">
        <v>8.56</v>
      </c>
      <c r="K1413" t="s">
        <v>16510</v>
      </c>
      <c r="L1413">
        <v>532764</v>
      </c>
      <c r="M1413" t="s">
        <v>970</v>
      </c>
      <c r="N1413" t="s">
        <v>16511</v>
      </c>
      <c r="O1413" t="s">
        <v>971</v>
      </c>
      <c r="P1413"/>
      <c r="Q1413">
        <f t="shared" si="22"/>
        <v>29.060000000000002</v>
      </c>
    </row>
    <row r="1414" spans="1:17" ht="15">
      <c r="A1414" s="114">
        <v>12674</v>
      </c>
      <c r="B1414" t="s">
        <v>16512</v>
      </c>
      <c r="C1414" s="114">
        <v>202412</v>
      </c>
      <c r="D1414" s="114">
        <v>0.28000000000000003</v>
      </c>
      <c r="E1414" s="114">
        <v>202409</v>
      </c>
      <c r="F1414" s="114">
        <v>0.2</v>
      </c>
      <c r="G1414" s="114">
        <v>202406</v>
      </c>
      <c r="H1414" s="114">
        <v>0.16</v>
      </c>
      <c r="I1414" s="114">
        <v>202403</v>
      </c>
      <c r="J1414" s="114">
        <v>0.05</v>
      </c>
      <c r="K1414" t="s">
        <v>16513</v>
      </c>
      <c r="L1414">
        <v>531225</v>
      </c>
      <c r="M1414" t="s">
        <v>3618</v>
      </c>
      <c r="N1414" t="s">
        <v>20272</v>
      </c>
      <c r="O1414" t="s">
        <v>3617</v>
      </c>
      <c r="P1414"/>
      <c r="Q1414">
        <f t="shared" si="22"/>
        <v>0.69000000000000006</v>
      </c>
    </row>
    <row r="1415" spans="1:17" ht="15">
      <c r="A1415" s="114">
        <v>12683</v>
      </c>
      <c r="B1415" t="s">
        <v>16514</v>
      </c>
      <c r="C1415" s="114">
        <v>202412</v>
      </c>
      <c r="D1415" s="114">
        <v>10.37</v>
      </c>
      <c r="E1415" s="114">
        <v>202409</v>
      </c>
      <c r="F1415" s="114">
        <v>13.15</v>
      </c>
      <c r="G1415" s="114">
        <v>202406</v>
      </c>
      <c r="H1415" s="114">
        <v>11.82</v>
      </c>
      <c r="I1415" s="114">
        <v>202403</v>
      </c>
      <c r="J1415" s="114">
        <v>9.2799999999999994</v>
      </c>
      <c r="K1415" t="s">
        <v>16515</v>
      </c>
      <c r="L1415">
        <v>531633</v>
      </c>
      <c r="M1415" t="s">
        <v>1718</v>
      </c>
      <c r="N1415" t="s">
        <v>16516</v>
      </c>
      <c r="O1415" t="s">
        <v>1719</v>
      </c>
      <c r="P1415"/>
      <c r="Q1415">
        <f t="shared" si="22"/>
        <v>44.620000000000005</v>
      </c>
    </row>
    <row r="1416" spans="1:17" ht="15">
      <c r="A1416" s="114">
        <v>12715</v>
      </c>
      <c r="B1416" t="s">
        <v>16517</v>
      </c>
      <c r="C1416" s="114">
        <v>202403</v>
      </c>
      <c r="D1416" s="114">
        <v>0.19</v>
      </c>
      <c r="E1416" s="114">
        <v>202312</v>
      </c>
      <c r="F1416" s="114">
        <v>-0.21</v>
      </c>
      <c r="G1416" s="114">
        <v>202309</v>
      </c>
      <c r="H1416" s="114">
        <v>0.99</v>
      </c>
      <c r="I1416" s="114">
        <v>202306</v>
      </c>
      <c r="J1416" s="114">
        <v>-0.19</v>
      </c>
      <c r="K1416" t="s">
        <v>16518</v>
      </c>
      <c r="L1416">
        <v>539861</v>
      </c>
      <c r="M1416" t="s">
        <v>3338</v>
      </c>
      <c r="N1416" t="s">
        <v>16519</v>
      </c>
      <c r="O1416" t="s">
        <v>4066</v>
      </c>
      <c r="P1416"/>
      <c r="Q1416">
        <f t="shared" si="22"/>
        <v>0.78</v>
      </c>
    </row>
    <row r="1417" spans="1:17" ht="15">
      <c r="A1417" s="114">
        <v>12717</v>
      </c>
      <c r="B1417" t="s">
        <v>16520</v>
      </c>
      <c r="C1417" s="114">
        <v>202112</v>
      </c>
      <c r="D1417" s="114">
        <v>0.26</v>
      </c>
      <c r="E1417" s="114">
        <v>202109</v>
      </c>
      <c r="F1417" s="114">
        <v>0.25</v>
      </c>
      <c r="G1417" s="114">
        <v>202106</v>
      </c>
      <c r="H1417" s="114">
        <v>0.04</v>
      </c>
      <c r="I1417" s="114">
        <v>202103</v>
      </c>
      <c r="J1417" s="114">
        <v>0.36</v>
      </c>
      <c r="K1417" t="s">
        <v>9825</v>
      </c>
      <c r="L1417">
        <v>532373</v>
      </c>
      <c r="M1417"/>
      <c r="N1417" t="s">
        <v>16521</v>
      </c>
      <c r="O1417" t="s">
        <v>4063</v>
      </c>
      <c r="P1417"/>
      <c r="Q1417">
        <f t="shared" si="22"/>
        <v>0.91</v>
      </c>
    </row>
    <row r="1418" spans="1:17" ht="15">
      <c r="A1418" s="114">
        <v>12727</v>
      </c>
      <c r="B1418" t="s">
        <v>16522</v>
      </c>
      <c r="C1418" s="114">
        <v>202503</v>
      </c>
      <c r="D1418" s="114">
        <v>2.15</v>
      </c>
      <c r="E1418" s="114">
        <v>202412</v>
      </c>
      <c r="F1418" s="114">
        <v>1.55</v>
      </c>
      <c r="G1418" s="114">
        <v>202409</v>
      </c>
      <c r="H1418" s="114">
        <v>1.18</v>
      </c>
      <c r="I1418" s="114">
        <v>202406</v>
      </c>
      <c r="J1418" s="114">
        <v>0.92</v>
      </c>
      <c r="K1418" t="s">
        <v>16523</v>
      </c>
      <c r="L1418">
        <v>531595</v>
      </c>
      <c r="M1418" t="s">
        <v>554</v>
      </c>
      <c r="N1418" t="s">
        <v>16524</v>
      </c>
      <c r="O1418" t="s">
        <v>9077</v>
      </c>
      <c r="P1418"/>
      <c r="Q1418">
        <f t="shared" si="22"/>
        <v>5.8</v>
      </c>
    </row>
    <row r="1419" spans="1:17" ht="15">
      <c r="A1419" s="114">
        <v>12773</v>
      </c>
      <c r="B1419" t="s">
        <v>16525</v>
      </c>
      <c r="C1419" s="114">
        <v>202412</v>
      </c>
      <c r="D1419" s="114">
        <v>0.13</v>
      </c>
      <c r="E1419" s="114">
        <v>202409</v>
      </c>
      <c r="F1419" s="114">
        <v>0.15</v>
      </c>
      <c r="G1419" s="114">
        <v>202406</v>
      </c>
      <c r="H1419" s="114">
        <v>0.26</v>
      </c>
      <c r="I1419" s="114">
        <v>202403</v>
      </c>
      <c r="J1419" s="114">
        <v>0.09</v>
      </c>
      <c r="K1419" t="s">
        <v>9802</v>
      </c>
      <c r="L1419">
        <v>531216</v>
      </c>
      <c r="M1419"/>
      <c r="N1419" t="s">
        <v>16526</v>
      </c>
      <c r="O1419" t="s">
        <v>3831</v>
      </c>
      <c r="P1419"/>
      <c r="Q1419">
        <f t="shared" si="22"/>
        <v>0.63</v>
      </c>
    </row>
    <row r="1420" spans="1:17" ht="15">
      <c r="A1420" s="114">
        <v>12781</v>
      </c>
      <c r="B1420" t="s">
        <v>16527</v>
      </c>
      <c r="C1420" s="114">
        <v>202112</v>
      </c>
      <c r="D1420" s="114">
        <v>0.02</v>
      </c>
      <c r="E1420" s="114">
        <v>202109</v>
      </c>
      <c r="F1420" s="114">
        <v>-0.02</v>
      </c>
      <c r="G1420" s="114">
        <v>202106</v>
      </c>
      <c r="H1420" s="114">
        <v>0</v>
      </c>
      <c r="I1420" s="114">
        <v>202012</v>
      </c>
      <c r="J1420" s="114">
        <v>-0.18</v>
      </c>
      <c r="K1420" t="s">
        <v>16528</v>
      </c>
      <c r="L1420">
        <v>531221</v>
      </c>
      <c r="M1420"/>
      <c r="N1420" t="s">
        <v>16529</v>
      </c>
      <c r="O1420" t="s">
        <v>4749</v>
      </c>
      <c r="P1420"/>
      <c r="Q1420">
        <f t="shared" si="22"/>
        <v>-0.18</v>
      </c>
    </row>
    <row r="1421" spans="1:17" ht="15">
      <c r="A1421" s="114">
        <v>12828</v>
      </c>
      <c r="B1421" t="s">
        <v>16530</v>
      </c>
      <c r="C1421" s="114">
        <v>201003</v>
      </c>
      <c r="D1421" s="114">
        <v>0.41</v>
      </c>
      <c r="E1421" s="114">
        <v>200903</v>
      </c>
      <c r="F1421" s="114">
        <v>0.28000000000000003</v>
      </c>
      <c r="G1421" s="114">
        <v>200803</v>
      </c>
      <c r="H1421" s="114">
        <v>0</v>
      </c>
      <c r="I1421" s="114">
        <v>200703</v>
      </c>
      <c r="J1421" s="114">
        <v>2.52</v>
      </c>
      <c r="K1421" t="s">
        <v>16531</v>
      </c>
      <c r="L1421">
        <v>532033</v>
      </c>
      <c r="M1421" t="s">
        <v>4717</v>
      </c>
      <c r="N1421" t="s">
        <v>16532</v>
      </c>
      <c r="O1421" t="s">
        <v>4716</v>
      </c>
      <c r="P1421"/>
      <c r="Q1421">
        <f t="shared" si="22"/>
        <v>3.21</v>
      </c>
    </row>
    <row r="1422" spans="1:17" ht="15">
      <c r="A1422" s="114">
        <v>12902</v>
      </c>
      <c r="B1422" t="s">
        <v>16533</v>
      </c>
      <c r="C1422" s="114">
        <v>201003</v>
      </c>
      <c r="D1422" s="114">
        <v>8.66</v>
      </c>
      <c r="E1422" s="114">
        <v>200912</v>
      </c>
      <c r="F1422" s="114">
        <v>8.27</v>
      </c>
      <c r="G1422" s="114">
        <v>200909</v>
      </c>
      <c r="H1422" s="114">
        <v>8.3699999999999992</v>
      </c>
      <c r="I1422" s="114">
        <v>200906</v>
      </c>
      <c r="J1422" s="114">
        <v>6.67</v>
      </c>
      <c r="K1422" t="s">
        <v>16534</v>
      </c>
      <c r="L1422">
        <v>531339</v>
      </c>
      <c r="M1422" t="s">
        <v>16535</v>
      </c>
      <c r="N1422" t="s">
        <v>16536</v>
      </c>
      <c r="O1422" t="s">
        <v>16537</v>
      </c>
      <c r="P1422"/>
      <c r="Q1422">
        <f t="shared" si="22"/>
        <v>31.97</v>
      </c>
    </row>
    <row r="1423" spans="1:17" ht="15">
      <c r="A1423" s="114">
        <v>12952</v>
      </c>
      <c r="B1423" t="s">
        <v>16538</v>
      </c>
      <c r="C1423" s="114">
        <v>202412</v>
      </c>
      <c r="D1423" s="114">
        <v>6.16</v>
      </c>
      <c r="E1423" s="114">
        <v>202409</v>
      </c>
      <c r="F1423" s="114">
        <v>4.84</v>
      </c>
      <c r="G1423" s="114">
        <v>202406</v>
      </c>
      <c r="H1423" s="114">
        <v>4.6900000000000004</v>
      </c>
      <c r="I1423" s="114">
        <v>202403</v>
      </c>
      <c r="J1423" s="114">
        <v>7.21</v>
      </c>
      <c r="K1423" t="s">
        <v>16539</v>
      </c>
      <c r="L1423"/>
      <c r="M1423" t="s">
        <v>263</v>
      </c>
      <c r="N1423" t="s">
        <v>16540</v>
      </c>
      <c r="O1423" t="s">
        <v>264</v>
      </c>
      <c r="P1423"/>
      <c r="Q1423">
        <f t="shared" si="22"/>
        <v>22.900000000000002</v>
      </c>
    </row>
    <row r="1424" spans="1:17" ht="15">
      <c r="A1424" s="114">
        <v>12963</v>
      </c>
      <c r="B1424" t="s">
        <v>16541</v>
      </c>
      <c r="C1424" s="114">
        <v>202412</v>
      </c>
      <c r="D1424" s="114">
        <v>20.010000000000002</v>
      </c>
      <c r="E1424" s="114">
        <v>202409</v>
      </c>
      <c r="F1424" s="114">
        <v>14.51</v>
      </c>
      <c r="G1424" s="114">
        <v>202406</v>
      </c>
      <c r="H1424" s="114">
        <v>17.25</v>
      </c>
      <c r="I1424" s="114">
        <v>202403</v>
      </c>
      <c r="J1424" s="114">
        <v>16.43</v>
      </c>
      <c r="K1424" t="s">
        <v>16542</v>
      </c>
      <c r="L1424">
        <v>543237</v>
      </c>
      <c r="M1424" t="s">
        <v>1852</v>
      </c>
      <c r="N1424" t="s">
        <v>16543</v>
      </c>
      <c r="O1424" t="s">
        <v>20560</v>
      </c>
      <c r="P1424"/>
      <c r="Q1424">
        <f t="shared" si="22"/>
        <v>68.2</v>
      </c>
    </row>
    <row r="1425" spans="1:17" ht="15">
      <c r="A1425" s="114">
        <v>12966</v>
      </c>
      <c r="B1425" t="s">
        <v>16544</v>
      </c>
      <c r="C1425" s="114">
        <v>202412</v>
      </c>
      <c r="D1425" s="114">
        <v>7.04</v>
      </c>
      <c r="E1425" s="114">
        <v>202409</v>
      </c>
      <c r="F1425" s="114">
        <v>3.94</v>
      </c>
      <c r="G1425" s="114">
        <v>202406</v>
      </c>
      <c r="H1425" s="114">
        <v>3.92</v>
      </c>
      <c r="I1425" s="114">
        <v>202403</v>
      </c>
      <c r="J1425" s="114">
        <v>7.23</v>
      </c>
      <c r="K1425" t="s">
        <v>9711</v>
      </c>
      <c r="L1425">
        <v>532630</v>
      </c>
      <c r="M1425" t="s">
        <v>1044</v>
      </c>
      <c r="N1425" t="s">
        <v>16545</v>
      </c>
      <c r="O1425" t="s">
        <v>1045</v>
      </c>
      <c r="P1425"/>
      <c r="Q1425">
        <f t="shared" si="22"/>
        <v>22.130000000000003</v>
      </c>
    </row>
    <row r="1426" spans="1:17" ht="15">
      <c r="A1426" s="114">
        <v>12986</v>
      </c>
      <c r="B1426" t="s">
        <v>16546</v>
      </c>
      <c r="C1426" s="114">
        <v>202412</v>
      </c>
      <c r="D1426" s="114">
        <v>-0.22</v>
      </c>
      <c r="E1426" s="114">
        <v>202409</v>
      </c>
      <c r="F1426" s="114">
        <v>66.41</v>
      </c>
      <c r="G1426" s="114">
        <v>202406</v>
      </c>
      <c r="H1426" s="114">
        <v>-0.78</v>
      </c>
      <c r="I1426" s="114">
        <v>202403</v>
      </c>
      <c r="J1426" s="114">
        <v>-2.77</v>
      </c>
      <c r="K1426" t="s">
        <v>9884</v>
      </c>
      <c r="L1426">
        <v>531495</v>
      </c>
      <c r="M1426" t="s">
        <v>3317</v>
      </c>
      <c r="N1426" t="s">
        <v>16547</v>
      </c>
      <c r="O1426" t="s">
        <v>4708</v>
      </c>
      <c r="P1426"/>
      <c r="Q1426">
        <f t="shared" si="22"/>
        <v>62.639999999999993</v>
      </c>
    </row>
    <row r="1427" spans="1:17" ht="15">
      <c r="A1427" s="114">
        <v>13016</v>
      </c>
      <c r="B1427" t="s">
        <v>16548</v>
      </c>
      <c r="C1427" s="114">
        <v>202412</v>
      </c>
      <c r="D1427" s="114">
        <v>-4.68</v>
      </c>
      <c r="E1427" s="114">
        <v>202409</v>
      </c>
      <c r="F1427" s="114">
        <v>-6.36</v>
      </c>
      <c r="G1427" s="114">
        <v>202406</v>
      </c>
      <c r="H1427" s="114">
        <v>-2.59</v>
      </c>
      <c r="I1427" s="114">
        <v>202403</v>
      </c>
      <c r="J1427" s="114">
        <v>6.79</v>
      </c>
      <c r="K1427" t="s">
        <v>16549</v>
      </c>
      <c r="L1427">
        <v>532102</v>
      </c>
      <c r="M1427"/>
      <c r="N1427" t="s">
        <v>16550</v>
      </c>
      <c r="O1427" t="s">
        <v>3889</v>
      </c>
      <c r="P1427"/>
      <c r="Q1427">
        <f t="shared" si="22"/>
        <v>-6.839999999999999</v>
      </c>
    </row>
    <row r="1428" spans="1:17" ht="15">
      <c r="A1428" s="114">
        <v>13019</v>
      </c>
      <c r="B1428" t="s">
        <v>16551</v>
      </c>
      <c r="C1428" s="114">
        <v>201103</v>
      </c>
      <c r="D1428" s="114">
        <v>0.1</v>
      </c>
      <c r="E1428" s="114">
        <v>201012</v>
      </c>
      <c r="F1428" s="114">
        <v>-0.4</v>
      </c>
      <c r="G1428" s="114">
        <v>201009</v>
      </c>
      <c r="H1428" s="114">
        <v>0.1</v>
      </c>
      <c r="I1428" s="114">
        <v>201006</v>
      </c>
      <c r="J1428" s="114">
        <v>0.2</v>
      </c>
      <c r="K1428" t="s">
        <v>16552</v>
      </c>
      <c r="L1428">
        <v>531499</v>
      </c>
      <c r="M1428"/>
      <c r="N1428" t="s">
        <v>16553</v>
      </c>
      <c r="O1428" t="s">
        <v>4750</v>
      </c>
      <c r="P1428"/>
      <c r="Q1428">
        <f t="shared" si="22"/>
        <v>0</v>
      </c>
    </row>
    <row r="1429" spans="1:17" ht="15">
      <c r="A1429" s="114">
        <v>13023</v>
      </c>
      <c r="B1429" t="s">
        <v>22497</v>
      </c>
      <c r="C1429" s="114">
        <v>202503</v>
      </c>
      <c r="D1429" s="114">
        <v>1.93</v>
      </c>
      <c r="E1429" s="114">
        <v>202412</v>
      </c>
      <c r="F1429" s="114">
        <v>1.84</v>
      </c>
      <c r="G1429" s="114">
        <v>202403</v>
      </c>
      <c r="H1429" s="114">
        <v>2.34</v>
      </c>
      <c r="I1429" s="114">
        <v>200909</v>
      </c>
      <c r="J1429" s="114">
        <v>0.26</v>
      </c>
      <c r="K1429" t="s">
        <v>22498</v>
      </c>
      <c r="L1429">
        <v>531531</v>
      </c>
      <c r="M1429" t="s">
        <v>1144</v>
      </c>
      <c r="N1429" t="s">
        <v>22499</v>
      </c>
      <c r="O1429" t="s">
        <v>1145</v>
      </c>
      <c r="P1429"/>
      <c r="Q1429">
        <f t="shared" si="22"/>
        <v>6.3699999999999992</v>
      </c>
    </row>
    <row r="1430" spans="1:17" ht="15">
      <c r="A1430" s="114">
        <v>13035</v>
      </c>
      <c r="B1430" t="s">
        <v>1274</v>
      </c>
      <c r="C1430" s="114">
        <v>202412</v>
      </c>
      <c r="D1430" s="114">
        <v>43.69</v>
      </c>
      <c r="E1430" s="114">
        <v>202409</v>
      </c>
      <c r="F1430" s="114">
        <v>38.18</v>
      </c>
      <c r="G1430" s="114">
        <v>202406</v>
      </c>
      <c r="H1430" s="114">
        <v>36.92</v>
      </c>
      <c r="I1430" s="114">
        <v>202403</v>
      </c>
      <c r="J1430" s="114">
        <v>48.72</v>
      </c>
      <c r="K1430" t="s">
        <v>16554</v>
      </c>
      <c r="L1430">
        <v>532835</v>
      </c>
      <c r="M1430" t="s">
        <v>1274</v>
      </c>
      <c r="N1430" t="s">
        <v>16555</v>
      </c>
      <c r="O1430" t="s">
        <v>1275</v>
      </c>
      <c r="P1430"/>
      <c r="Q1430">
        <f t="shared" si="22"/>
        <v>167.51</v>
      </c>
    </row>
    <row r="1431" spans="1:17" ht="15">
      <c r="A1431" s="114">
        <v>13044</v>
      </c>
      <c r="B1431" t="s">
        <v>16556</v>
      </c>
      <c r="C1431" s="114">
        <v>202312</v>
      </c>
      <c r="D1431" s="114">
        <v>-0.06</v>
      </c>
      <c r="E1431" s="114">
        <v>202309</v>
      </c>
      <c r="F1431" s="114">
        <v>0.05</v>
      </c>
      <c r="G1431" s="114">
        <v>202306</v>
      </c>
      <c r="H1431" s="114">
        <v>0</v>
      </c>
      <c r="I1431" s="114">
        <v>202303</v>
      </c>
      <c r="J1431" s="114">
        <v>-0.01</v>
      </c>
      <c r="K1431" t="s">
        <v>16557</v>
      </c>
      <c r="L1431">
        <v>506520</v>
      </c>
      <c r="M1431"/>
      <c r="N1431" t="s">
        <v>16558</v>
      </c>
      <c r="O1431" t="s">
        <v>4460</v>
      </c>
      <c r="P1431"/>
      <c r="Q1431">
        <f t="shared" si="22"/>
        <v>-1.9999999999999997E-2</v>
      </c>
    </row>
    <row r="1432" spans="1:17" ht="15">
      <c r="A1432" s="114">
        <v>13051</v>
      </c>
      <c r="B1432" t="s">
        <v>16559</v>
      </c>
      <c r="C1432" s="114">
        <v>202409</v>
      </c>
      <c r="D1432" s="114">
        <v>1.54</v>
      </c>
      <c r="E1432" s="114">
        <v>202406</v>
      </c>
      <c r="F1432" s="114">
        <v>0.4</v>
      </c>
      <c r="G1432" s="114">
        <v>202403</v>
      </c>
      <c r="H1432" s="114">
        <v>-1.02</v>
      </c>
      <c r="I1432" s="114">
        <v>202312</v>
      </c>
      <c r="J1432" s="114">
        <v>0.42</v>
      </c>
      <c r="K1432" t="s">
        <v>16560</v>
      </c>
      <c r="L1432">
        <v>531500</v>
      </c>
      <c r="M1432" t="s">
        <v>2372</v>
      </c>
      <c r="N1432" t="s">
        <v>16561</v>
      </c>
      <c r="O1432" t="s">
        <v>2373</v>
      </c>
      <c r="P1432"/>
      <c r="Q1432">
        <f t="shared" si="22"/>
        <v>1.3399999999999999</v>
      </c>
    </row>
    <row r="1433" spans="1:17" ht="15">
      <c r="A1433" s="114">
        <v>13090</v>
      </c>
      <c r="B1433" t="s">
        <v>16562</v>
      </c>
      <c r="C1433" s="114">
        <v>202412</v>
      </c>
      <c r="D1433" s="114">
        <v>9.3000000000000007</v>
      </c>
      <c r="E1433" s="114">
        <v>202409</v>
      </c>
      <c r="F1433" s="114">
        <v>15.41</v>
      </c>
      <c r="G1433" s="114">
        <v>202406</v>
      </c>
      <c r="H1433" s="114">
        <v>6.94</v>
      </c>
      <c r="I1433" s="114">
        <v>202403</v>
      </c>
      <c r="J1433" s="114">
        <v>8.07</v>
      </c>
      <c r="K1433" t="s">
        <v>16563</v>
      </c>
      <c r="L1433">
        <v>534804</v>
      </c>
      <c r="M1433" t="s">
        <v>519</v>
      </c>
      <c r="N1433" t="s">
        <v>16564</v>
      </c>
      <c r="O1433" t="s">
        <v>520</v>
      </c>
      <c r="P1433"/>
      <c r="Q1433">
        <f t="shared" si="22"/>
        <v>39.72</v>
      </c>
    </row>
    <row r="1434" spans="1:17" ht="15">
      <c r="A1434" s="114">
        <v>13105</v>
      </c>
      <c r="B1434" t="s">
        <v>16565</v>
      </c>
      <c r="C1434" s="114">
        <v>202503</v>
      </c>
      <c r="D1434" s="114">
        <v>74.150000000000006</v>
      </c>
      <c r="E1434" s="114">
        <v>202412</v>
      </c>
      <c r="F1434" s="114">
        <v>62.37</v>
      </c>
      <c r="G1434" s="114">
        <v>202409</v>
      </c>
      <c r="H1434" s="114">
        <v>66.61</v>
      </c>
      <c r="I1434" s="114">
        <v>202406</v>
      </c>
      <c r="J1434" s="114">
        <v>71.13</v>
      </c>
      <c r="K1434" t="s">
        <v>16566</v>
      </c>
      <c r="L1434">
        <v>532466</v>
      </c>
      <c r="M1434" t="s">
        <v>2130</v>
      </c>
      <c r="N1434" t="s">
        <v>16567</v>
      </c>
      <c r="O1434" t="s">
        <v>2131</v>
      </c>
      <c r="P1434"/>
      <c r="Q1434">
        <f t="shared" si="22"/>
        <v>274.26</v>
      </c>
    </row>
    <row r="1435" spans="1:17" ht="15">
      <c r="A1435" s="114">
        <v>13121</v>
      </c>
      <c r="B1435" t="s">
        <v>16568</v>
      </c>
      <c r="C1435" s="114">
        <v>202412</v>
      </c>
      <c r="D1435" s="114">
        <v>-0.15</v>
      </c>
      <c r="E1435" s="114">
        <v>202409</v>
      </c>
      <c r="F1435" s="114">
        <v>0.12</v>
      </c>
      <c r="G1435" s="114">
        <v>202406</v>
      </c>
      <c r="H1435" s="114">
        <v>0.33</v>
      </c>
      <c r="I1435" s="114">
        <v>202403</v>
      </c>
      <c r="J1435" s="114">
        <v>-0.49</v>
      </c>
      <c r="K1435" t="s">
        <v>16569</v>
      </c>
      <c r="L1435">
        <v>531338</v>
      </c>
      <c r="M1435"/>
      <c r="N1435" t="s">
        <v>16570</v>
      </c>
      <c r="O1435" t="s">
        <v>4668</v>
      </c>
      <c r="P1435"/>
      <c r="Q1435">
        <f t="shared" si="22"/>
        <v>-0.18999999999999995</v>
      </c>
    </row>
    <row r="1436" spans="1:17" ht="15">
      <c r="A1436" s="114">
        <v>13166</v>
      </c>
      <c r="B1436" t="s">
        <v>2014</v>
      </c>
      <c r="C1436" s="114">
        <v>202412</v>
      </c>
      <c r="D1436" s="114">
        <v>0.51</v>
      </c>
      <c r="E1436" s="114">
        <v>202409</v>
      </c>
      <c r="F1436" s="114">
        <v>0.45</v>
      </c>
      <c r="G1436" s="114">
        <v>202406</v>
      </c>
      <c r="H1436" s="114">
        <v>0.39</v>
      </c>
      <c r="I1436" s="114">
        <v>202403</v>
      </c>
      <c r="J1436" s="114">
        <v>0.51</v>
      </c>
      <c r="K1436" t="s">
        <v>16571</v>
      </c>
      <c r="L1436">
        <v>534309</v>
      </c>
      <c r="M1436" t="s">
        <v>2014</v>
      </c>
      <c r="N1436" t="s">
        <v>16572</v>
      </c>
      <c r="O1436" t="s">
        <v>2015</v>
      </c>
      <c r="P1436"/>
      <c r="Q1436">
        <f t="shared" si="22"/>
        <v>1.86</v>
      </c>
    </row>
    <row r="1437" spans="1:17" ht="15">
      <c r="A1437" s="114">
        <v>13212</v>
      </c>
      <c r="B1437" t="s">
        <v>16573</v>
      </c>
      <c r="C1437" s="114">
        <v>202412</v>
      </c>
      <c r="D1437" s="114">
        <v>0.41</v>
      </c>
      <c r="E1437" s="114">
        <v>202409</v>
      </c>
      <c r="F1437" s="114">
        <v>4.7</v>
      </c>
      <c r="G1437" s="114">
        <v>202406</v>
      </c>
      <c r="H1437" s="114">
        <v>5.8</v>
      </c>
      <c r="I1437" s="114">
        <v>202403</v>
      </c>
      <c r="J1437" s="114">
        <v>3.49</v>
      </c>
      <c r="K1437" t="s">
        <v>16574</v>
      </c>
      <c r="L1437">
        <v>533274</v>
      </c>
      <c r="M1437" t="s">
        <v>2314</v>
      </c>
      <c r="N1437" t="s">
        <v>16575</v>
      </c>
      <c r="O1437" t="s">
        <v>2315</v>
      </c>
      <c r="P1437"/>
      <c r="Q1437">
        <f t="shared" si="22"/>
        <v>14.4</v>
      </c>
    </row>
    <row r="1438" spans="1:17" ht="15">
      <c r="A1438" s="114">
        <v>13214</v>
      </c>
      <c r="B1438" t="s">
        <v>16576</v>
      </c>
      <c r="C1438" s="114">
        <v>202412</v>
      </c>
      <c r="D1438" s="114">
        <v>-0.74</v>
      </c>
      <c r="E1438" s="114">
        <v>202409</v>
      </c>
      <c r="F1438" s="114">
        <v>-1.84</v>
      </c>
      <c r="G1438" s="114">
        <v>202406</v>
      </c>
      <c r="H1438" s="114">
        <v>-0.97</v>
      </c>
      <c r="I1438" s="114">
        <v>202403</v>
      </c>
      <c r="J1438" s="114">
        <v>0.53</v>
      </c>
      <c r="K1438" t="s">
        <v>16577</v>
      </c>
      <c r="L1438">
        <v>532413</v>
      </c>
      <c r="M1438" t="s">
        <v>550</v>
      </c>
      <c r="N1438" t="s">
        <v>16578</v>
      </c>
      <c r="O1438" t="s">
        <v>551</v>
      </c>
      <c r="P1438"/>
      <c r="Q1438">
        <f t="shared" si="22"/>
        <v>-3.0199999999999996</v>
      </c>
    </row>
    <row r="1439" spans="1:17" ht="15">
      <c r="A1439" s="114">
        <v>13219</v>
      </c>
      <c r="B1439" t="s">
        <v>16579</v>
      </c>
      <c r="C1439" s="114">
        <v>201409</v>
      </c>
      <c r="D1439" s="114">
        <v>0.05</v>
      </c>
      <c r="E1439" s="114">
        <v>201406</v>
      </c>
      <c r="F1439" s="114">
        <v>0.03</v>
      </c>
      <c r="G1439" s="114">
        <v>201403</v>
      </c>
      <c r="H1439" s="114">
        <v>0.04</v>
      </c>
      <c r="I1439" s="114">
        <v>201312</v>
      </c>
      <c r="J1439" s="114">
        <v>0.02</v>
      </c>
      <c r="K1439" t="s">
        <v>16580</v>
      </c>
      <c r="L1439">
        <v>531441</v>
      </c>
      <c r="M1439"/>
      <c r="N1439" t="s">
        <v>16581</v>
      </c>
      <c r="O1439" t="s">
        <v>4849</v>
      </c>
      <c r="P1439"/>
      <c r="Q1439">
        <f t="shared" si="22"/>
        <v>0.13999999999999999</v>
      </c>
    </row>
    <row r="1440" spans="1:17" ht="15">
      <c r="A1440" s="114">
        <v>13240</v>
      </c>
      <c r="B1440" t="s">
        <v>16582</v>
      </c>
      <c r="C1440" s="114">
        <v>202412</v>
      </c>
      <c r="D1440" s="114">
        <v>0.02</v>
      </c>
      <c r="E1440" s="114">
        <v>202409</v>
      </c>
      <c r="F1440" s="114">
        <v>0.02</v>
      </c>
      <c r="G1440" s="114">
        <v>202406</v>
      </c>
      <c r="H1440" s="114">
        <v>0.02</v>
      </c>
      <c r="I1440" s="114">
        <v>202403</v>
      </c>
      <c r="J1440" s="114">
        <v>0.05</v>
      </c>
      <c r="K1440" t="s">
        <v>16583</v>
      </c>
      <c r="L1440"/>
      <c r="M1440" t="s">
        <v>766</v>
      </c>
      <c r="N1440" t="s">
        <v>16584</v>
      </c>
      <c r="O1440" t="s">
        <v>767</v>
      </c>
      <c r="P1440"/>
      <c r="Q1440">
        <f t="shared" si="22"/>
        <v>0.11</v>
      </c>
    </row>
    <row r="1441" spans="1:17" ht="15">
      <c r="A1441" s="114">
        <v>13251</v>
      </c>
      <c r="B1441" t="s">
        <v>16585</v>
      </c>
      <c r="C1441" s="114">
        <v>202306</v>
      </c>
      <c r="D1441" s="114">
        <v>0.38</v>
      </c>
      <c r="E1441" s="114">
        <v>202303</v>
      </c>
      <c r="F1441" s="114">
        <v>-0.01</v>
      </c>
      <c r="G1441" s="114">
        <v>202212</v>
      </c>
      <c r="H1441" s="114">
        <v>0.03</v>
      </c>
      <c r="I1441" s="114">
        <v>202209</v>
      </c>
      <c r="J1441" s="114">
        <v>0.03</v>
      </c>
      <c r="K1441" t="s">
        <v>16586</v>
      </c>
      <c r="L1441">
        <v>590126</v>
      </c>
      <c r="M1441"/>
      <c r="N1441" t="s">
        <v>16587</v>
      </c>
      <c r="O1441" t="s">
        <v>16588</v>
      </c>
      <c r="P1441"/>
      <c r="Q1441">
        <f t="shared" si="22"/>
        <v>0.43000000000000005</v>
      </c>
    </row>
    <row r="1442" spans="1:17" ht="15">
      <c r="A1442" s="114">
        <v>13264</v>
      </c>
      <c r="B1442" t="s">
        <v>16589</v>
      </c>
      <c r="C1442" s="114">
        <v>201412</v>
      </c>
      <c r="D1442" s="114">
        <v>0.02</v>
      </c>
      <c r="E1442" s="114">
        <v>201409</v>
      </c>
      <c r="F1442" s="114">
        <v>0.38</v>
      </c>
      <c r="G1442" s="114">
        <v>201406</v>
      </c>
      <c r="H1442" s="114">
        <v>0</v>
      </c>
      <c r="I1442" s="114">
        <v>201403</v>
      </c>
      <c r="J1442" s="114">
        <v>0.21</v>
      </c>
      <c r="K1442" t="s">
        <v>16590</v>
      </c>
      <c r="L1442">
        <v>538993</v>
      </c>
      <c r="M1442"/>
      <c r="N1442" t="s">
        <v>16591</v>
      </c>
      <c r="O1442" t="s">
        <v>4801</v>
      </c>
      <c r="P1442"/>
      <c r="Q1442">
        <f t="shared" si="22"/>
        <v>0.61</v>
      </c>
    </row>
    <row r="1443" spans="1:17" ht="15">
      <c r="A1443" s="114">
        <v>13267</v>
      </c>
      <c r="B1443" t="s">
        <v>16592</v>
      </c>
      <c r="C1443" s="114">
        <v>202312</v>
      </c>
      <c r="D1443" s="114">
        <v>-8.44</v>
      </c>
      <c r="E1443" s="114">
        <v>202309</v>
      </c>
      <c r="F1443" s="114">
        <v>-7.75</v>
      </c>
      <c r="G1443" s="114">
        <v>202306</v>
      </c>
      <c r="H1443" s="114">
        <v>-10.15</v>
      </c>
      <c r="I1443" s="114">
        <v>202303</v>
      </c>
      <c r="J1443" s="114">
        <v>-18.600000000000001</v>
      </c>
      <c r="K1443" t="s">
        <v>16593</v>
      </c>
      <c r="L1443">
        <v>532621</v>
      </c>
      <c r="M1443" t="s">
        <v>1936</v>
      </c>
      <c r="N1443" t="s">
        <v>16594</v>
      </c>
      <c r="O1443" t="s">
        <v>1937</v>
      </c>
      <c r="P1443"/>
      <c r="Q1443">
        <f t="shared" si="22"/>
        <v>-44.94</v>
      </c>
    </row>
    <row r="1444" spans="1:17" ht="15">
      <c r="A1444" s="114">
        <v>13339</v>
      </c>
      <c r="B1444" t="s">
        <v>21419</v>
      </c>
      <c r="C1444" s="114">
        <v>202412</v>
      </c>
      <c r="D1444" s="114">
        <v>0.06</v>
      </c>
      <c r="E1444" s="114">
        <v>202409</v>
      </c>
      <c r="F1444" s="114">
        <v>0.01</v>
      </c>
      <c r="G1444" s="114">
        <v>202406</v>
      </c>
      <c r="H1444" s="114">
        <v>-0.01</v>
      </c>
      <c r="I1444" s="114">
        <v>202403</v>
      </c>
      <c r="J1444" s="114">
        <v>0</v>
      </c>
      <c r="K1444" t="s">
        <v>21420</v>
      </c>
      <c r="L1444">
        <v>512025</v>
      </c>
      <c r="M1444"/>
      <c r="N1444" t="s">
        <v>20273</v>
      </c>
      <c r="O1444" t="s">
        <v>20603</v>
      </c>
      <c r="P1444"/>
      <c r="Q1444">
        <f t="shared" si="22"/>
        <v>5.9999999999999991E-2</v>
      </c>
    </row>
    <row r="1445" spans="1:17" ht="15">
      <c r="A1445" s="114">
        <v>13362</v>
      </c>
      <c r="B1445" t="s">
        <v>16595</v>
      </c>
      <c r="C1445" s="114">
        <v>202412</v>
      </c>
      <c r="D1445" s="114">
        <v>16.32</v>
      </c>
      <c r="E1445" s="114">
        <v>202409</v>
      </c>
      <c r="F1445" s="114">
        <v>14.5</v>
      </c>
      <c r="G1445" s="114">
        <v>202406</v>
      </c>
      <c r="H1445" s="114">
        <v>10.67</v>
      </c>
      <c r="I1445" s="114">
        <v>202403</v>
      </c>
      <c r="J1445" s="114">
        <v>5</v>
      </c>
      <c r="K1445" t="s">
        <v>16596</v>
      </c>
      <c r="L1445">
        <v>532486</v>
      </c>
      <c r="M1445" t="s">
        <v>2278</v>
      </c>
      <c r="N1445" t="s">
        <v>16597</v>
      </c>
      <c r="O1445" t="s">
        <v>2279</v>
      </c>
      <c r="P1445"/>
      <c r="Q1445">
        <f t="shared" si="22"/>
        <v>46.49</v>
      </c>
    </row>
    <row r="1446" spans="1:17" ht="15">
      <c r="A1446" s="114">
        <v>13369</v>
      </c>
      <c r="B1446" t="s">
        <v>16598</v>
      </c>
      <c r="C1446" s="114">
        <v>202503</v>
      </c>
      <c r="D1446" s="114">
        <v>25.01</v>
      </c>
      <c r="E1446" s="114">
        <v>202412</v>
      </c>
      <c r="F1446" s="114">
        <v>22.39</v>
      </c>
      <c r="G1446" s="114">
        <v>202409</v>
      </c>
      <c r="H1446" s="114">
        <v>28.7</v>
      </c>
      <c r="I1446" s="114">
        <v>202406</v>
      </c>
      <c r="J1446" s="114">
        <v>29.23</v>
      </c>
      <c r="K1446" t="s">
        <v>16599</v>
      </c>
      <c r="L1446">
        <v>539957</v>
      </c>
      <c r="M1446" t="s">
        <v>1888</v>
      </c>
      <c r="N1446" t="s">
        <v>16600</v>
      </c>
      <c r="O1446" t="s">
        <v>1889</v>
      </c>
      <c r="P1446"/>
      <c r="Q1446">
        <f t="shared" si="22"/>
        <v>105.33000000000001</v>
      </c>
    </row>
    <row r="1447" spans="1:17" ht="15">
      <c r="A1447" s="114">
        <v>13410</v>
      </c>
      <c r="B1447" t="s">
        <v>16601</v>
      </c>
      <c r="C1447" s="114">
        <v>202412</v>
      </c>
      <c r="D1447" s="114">
        <v>11.2</v>
      </c>
      <c r="E1447" s="114">
        <v>202409</v>
      </c>
      <c r="F1447" s="114">
        <v>12.28</v>
      </c>
      <c r="G1447" s="114">
        <v>202406</v>
      </c>
      <c r="H1447" s="114">
        <v>11.06</v>
      </c>
      <c r="I1447" s="114">
        <v>202403</v>
      </c>
      <c r="J1447" s="114">
        <v>1.04</v>
      </c>
      <c r="K1447" t="s">
        <v>16602</v>
      </c>
      <c r="L1447">
        <v>531381</v>
      </c>
      <c r="M1447" t="s">
        <v>4271</v>
      </c>
      <c r="N1447" t="s">
        <v>16603</v>
      </c>
      <c r="O1447" t="s">
        <v>4270</v>
      </c>
      <c r="P1447"/>
      <c r="Q1447">
        <f t="shared" si="22"/>
        <v>35.58</v>
      </c>
    </row>
    <row r="1448" spans="1:17" ht="15">
      <c r="A1448" s="114">
        <v>13425</v>
      </c>
      <c r="B1448" t="s">
        <v>16604</v>
      </c>
      <c r="C1448" s="114">
        <v>202412</v>
      </c>
      <c r="D1448" s="114">
        <v>-5.82</v>
      </c>
      <c r="E1448" s="114">
        <v>202409</v>
      </c>
      <c r="F1448" s="114">
        <v>0.02</v>
      </c>
      <c r="G1448" s="114">
        <v>202406</v>
      </c>
      <c r="H1448" s="114">
        <v>-0.09</v>
      </c>
      <c r="I1448" s="114">
        <v>202403</v>
      </c>
      <c r="J1448" s="114">
        <v>0.61</v>
      </c>
      <c r="K1448" t="s">
        <v>16605</v>
      </c>
      <c r="L1448">
        <v>532640</v>
      </c>
      <c r="M1448" t="s">
        <v>647</v>
      </c>
      <c r="N1448" t="s">
        <v>16606</v>
      </c>
      <c r="O1448" t="s">
        <v>648</v>
      </c>
      <c r="P1448"/>
      <c r="Q1448">
        <f t="shared" si="22"/>
        <v>-5.28</v>
      </c>
    </row>
    <row r="1449" spans="1:17" ht="15">
      <c r="A1449" s="114">
        <v>13440</v>
      </c>
      <c r="B1449" t="s">
        <v>22500</v>
      </c>
      <c r="C1449" s="114">
        <v>202412</v>
      </c>
      <c r="D1449" s="114">
        <v>0.22</v>
      </c>
      <c r="E1449" s="114">
        <v>202409</v>
      </c>
      <c r="F1449" s="114">
        <v>2.0299999999999998</v>
      </c>
      <c r="G1449" s="114">
        <v>202406</v>
      </c>
      <c r="H1449" s="114">
        <v>2.13</v>
      </c>
      <c r="I1449" s="114">
        <v>202403</v>
      </c>
      <c r="J1449" s="114">
        <v>2.62</v>
      </c>
      <c r="K1449" t="s">
        <v>22501</v>
      </c>
      <c r="L1449">
        <v>511144</v>
      </c>
      <c r="M1449"/>
      <c r="N1449" t="s">
        <v>16607</v>
      </c>
      <c r="O1449" t="s">
        <v>4777</v>
      </c>
      <c r="P1449"/>
      <c r="Q1449">
        <f t="shared" si="22"/>
        <v>7</v>
      </c>
    </row>
    <row r="1450" spans="1:17" ht="15">
      <c r="A1450" s="114">
        <v>13504</v>
      </c>
      <c r="B1450" t="s">
        <v>16608</v>
      </c>
      <c r="C1450" s="114">
        <v>202503</v>
      </c>
      <c r="D1450" s="114">
        <v>18</v>
      </c>
      <c r="E1450" s="114">
        <v>202412</v>
      </c>
      <c r="F1450" s="114">
        <v>18.600000000000001</v>
      </c>
      <c r="G1450" s="114">
        <v>202409</v>
      </c>
      <c r="H1450" s="114">
        <v>17.27</v>
      </c>
      <c r="I1450" s="114">
        <v>202406</v>
      </c>
      <c r="J1450" s="114">
        <v>19.54</v>
      </c>
      <c r="K1450" t="s">
        <v>16609</v>
      </c>
      <c r="L1450">
        <v>532331</v>
      </c>
      <c r="M1450" t="s">
        <v>114</v>
      </c>
      <c r="N1450" t="s">
        <v>16610</v>
      </c>
      <c r="O1450" t="s">
        <v>115</v>
      </c>
      <c r="P1450"/>
      <c r="Q1450">
        <f t="shared" si="22"/>
        <v>73.41</v>
      </c>
    </row>
    <row r="1451" spans="1:17" ht="15">
      <c r="A1451" s="114">
        <v>13529</v>
      </c>
      <c r="B1451" t="s">
        <v>16611</v>
      </c>
      <c r="C1451" s="114">
        <v>202503</v>
      </c>
      <c r="D1451" s="114">
        <v>-0.08</v>
      </c>
      <c r="E1451" s="114">
        <v>202412</v>
      </c>
      <c r="F1451" s="114">
        <v>-0.06</v>
      </c>
      <c r="G1451" s="114">
        <v>202409</v>
      </c>
      <c r="H1451" s="114">
        <v>0.03</v>
      </c>
      <c r="I1451" s="114">
        <v>202406</v>
      </c>
      <c r="J1451" s="114">
        <v>0.01</v>
      </c>
      <c r="K1451" t="s">
        <v>16612</v>
      </c>
      <c r="L1451">
        <v>531950</v>
      </c>
      <c r="M1451"/>
      <c r="N1451" t="s">
        <v>16613</v>
      </c>
      <c r="O1451" t="s">
        <v>4472</v>
      </c>
      <c r="P1451"/>
      <c r="Q1451">
        <f t="shared" si="22"/>
        <v>-0.10000000000000002</v>
      </c>
    </row>
    <row r="1452" spans="1:17" ht="15">
      <c r="A1452" s="114">
        <v>13550</v>
      </c>
      <c r="B1452" t="s">
        <v>16614</v>
      </c>
      <c r="C1452" s="114">
        <v>202403</v>
      </c>
      <c r="D1452" s="114">
        <v>-0.91</v>
      </c>
      <c r="E1452" s="114">
        <v>202312</v>
      </c>
      <c r="F1452" s="114">
        <v>5.68</v>
      </c>
      <c r="G1452" s="114">
        <v>202309</v>
      </c>
      <c r="H1452" s="114">
        <v>3.08</v>
      </c>
      <c r="I1452" s="114">
        <v>202306</v>
      </c>
      <c r="J1452" s="114">
        <v>-2.2799999999999998</v>
      </c>
      <c r="K1452" t="s">
        <v>16615</v>
      </c>
      <c r="L1452">
        <v>542123</v>
      </c>
      <c r="M1452"/>
      <c r="N1452" t="s">
        <v>16616</v>
      </c>
      <c r="O1452" t="s">
        <v>4277</v>
      </c>
      <c r="P1452"/>
      <c r="Q1452">
        <f t="shared" si="22"/>
        <v>5.57</v>
      </c>
    </row>
    <row r="1453" spans="1:17" ht="15">
      <c r="A1453" s="114">
        <v>13554</v>
      </c>
      <c r="B1453" t="s">
        <v>16617</v>
      </c>
      <c r="C1453" s="114">
        <v>202412</v>
      </c>
      <c r="D1453" s="114">
        <v>2.2599999999999998</v>
      </c>
      <c r="E1453" s="114">
        <v>202409</v>
      </c>
      <c r="F1453" s="114">
        <v>1.53</v>
      </c>
      <c r="G1453" s="114">
        <v>202406</v>
      </c>
      <c r="H1453" s="114">
        <v>3</v>
      </c>
      <c r="I1453" s="114">
        <v>202403</v>
      </c>
      <c r="J1453" s="114">
        <v>3.53</v>
      </c>
      <c r="K1453" t="s">
        <v>16618</v>
      </c>
      <c r="L1453">
        <v>531449</v>
      </c>
      <c r="M1453" t="s">
        <v>1090</v>
      </c>
      <c r="N1453" t="s">
        <v>16619</v>
      </c>
      <c r="O1453" t="s">
        <v>1091</v>
      </c>
      <c r="P1453"/>
      <c r="Q1453">
        <f t="shared" si="22"/>
        <v>10.32</v>
      </c>
    </row>
    <row r="1454" spans="1:17" ht="15">
      <c r="A1454" s="114">
        <v>13575</v>
      </c>
      <c r="B1454" t="s">
        <v>16620</v>
      </c>
      <c r="C1454" s="114">
        <v>202412</v>
      </c>
      <c r="D1454" s="114">
        <v>-7.0000000000000007E-2</v>
      </c>
      <c r="E1454" s="114">
        <v>202409</v>
      </c>
      <c r="F1454" s="114">
        <v>-0.21</v>
      </c>
      <c r="G1454" s="114">
        <v>202406</v>
      </c>
      <c r="H1454" s="114">
        <v>-0.18</v>
      </c>
      <c r="I1454" s="114">
        <v>202403</v>
      </c>
      <c r="J1454" s="114">
        <v>-0.06</v>
      </c>
      <c r="K1454" t="s">
        <v>16621</v>
      </c>
      <c r="L1454">
        <v>531680</v>
      </c>
      <c r="M1454"/>
      <c r="N1454" t="s">
        <v>16622</v>
      </c>
      <c r="O1454" t="s">
        <v>4813</v>
      </c>
      <c r="P1454"/>
      <c r="Q1454">
        <f t="shared" si="22"/>
        <v>-0.52</v>
      </c>
    </row>
    <row r="1455" spans="1:17" ht="15">
      <c r="A1455" s="114">
        <v>13584</v>
      </c>
      <c r="B1455" t="s">
        <v>16623</v>
      </c>
      <c r="C1455" s="114">
        <v>202412</v>
      </c>
      <c r="D1455" s="114">
        <v>-7.0000000000000007E-2</v>
      </c>
      <c r="E1455" s="114">
        <v>202409</v>
      </c>
      <c r="F1455" s="114">
        <v>0.09</v>
      </c>
      <c r="G1455" s="114">
        <v>202406</v>
      </c>
      <c r="H1455" s="114">
        <v>0.08</v>
      </c>
      <c r="I1455" s="114">
        <v>202403</v>
      </c>
      <c r="J1455" s="114">
        <v>-0.26</v>
      </c>
      <c r="K1455" t="s">
        <v>16624</v>
      </c>
      <c r="L1455">
        <v>539559</v>
      </c>
      <c r="M1455"/>
      <c r="N1455" t="s">
        <v>16625</v>
      </c>
      <c r="O1455" t="s">
        <v>4512</v>
      </c>
      <c r="P1455"/>
      <c r="Q1455">
        <f t="shared" si="22"/>
        <v>-0.16000000000000003</v>
      </c>
    </row>
    <row r="1456" spans="1:17" ht="15">
      <c r="A1456" s="114">
        <v>13639</v>
      </c>
      <c r="B1456" t="s">
        <v>16626</v>
      </c>
      <c r="C1456" s="114">
        <v>202103</v>
      </c>
      <c r="D1456" s="114">
        <v>-0.01</v>
      </c>
      <c r="E1456" s="114">
        <v>202012</v>
      </c>
      <c r="F1456" s="114">
        <v>-0.02</v>
      </c>
      <c r="G1456" s="114">
        <v>202009</v>
      </c>
      <c r="H1456" s="114">
        <v>-0.01</v>
      </c>
      <c r="I1456" s="114">
        <v>202006</v>
      </c>
      <c r="J1456" s="114">
        <v>0</v>
      </c>
      <c r="K1456" t="s">
        <v>16627</v>
      </c>
      <c r="L1456">
        <v>531465</v>
      </c>
      <c r="M1456"/>
      <c r="N1456" t="s">
        <v>16628</v>
      </c>
      <c r="O1456" t="s">
        <v>4650</v>
      </c>
      <c r="P1456"/>
      <c r="Q1456">
        <f t="shared" si="22"/>
        <v>-0.04</v>
      </c>
    </row>
    <row r="1457" spans="1:17" ht="15">
      <c r="A1457" s="114">
        <v>13660</v>
      </c>
      <c r="B1457" t="s">
        <v>16629</v>
      </c>
      <c r="C1457" s="114">
        <v>202503</v>
      </c>
      <c r="D1457" s="114">
        <v>15.47</v>
      </c>
      <c r="E1457" s="114">
        <v>202412</v>
      </c>
      <c r="F1457" s="114">
        <v>11.11</v>
      </c>
      <c r="G1457" s="114">
        <v>202409</v>
      </c>
      <c r="H1457" s="114">
        <v>16.28</v>
      </c>
      <c r="I1457" s="114">
        <v>202406</v>
      </c>
      <c r="J1457" s="114">
        <v>13.09</v>
      </c>
      <c r="K1457" t="s">
        <v>16630</v>
      </c>
      <c r="L1457">
        <v>532175</v>
      </c>
      <c r="M1457" t="s">
        <v>651</v>
      </c>
      <c r="N1457" t="s">
        <v>16631</v>
      </c>
      <c r="O1457" t="s">
        <v>652</v>
      </c>
      <c r="P1457"/>
      <c r="Q1457">
        <f t="shared" si="22"/>
        <v>55.95</v>
      </c>
    </row>
    <row r="1458" spans="1:17" ht="15">
      <c r="A1458" s="114">
        <v>13669</v>
      </c>
      <c r="B1458" t="s">
        <v>16632</v>
      </c>
      <c r="C1458" s="114">
        <v>202412</v>
      </c>
      <c r="D1458" s="114">
        <v>-1.07</v>
      </c>
      <c r="E1458" s="114">
        <v>202409</v>
      </c>
      <c r="F1458" s="114">
        <v>1.47</v>
      </c>
      <c r="G1458" s="114">
        <v>202406</v>
      </c>
      <c r="H1458" s="114">
        <v>0.67</v>
      </c>
      <c r="I1458" s="114">
        <v>202403</v>
      </c>
      <c r="J1458" s="114">
        <v>3.12</v>
      </c>
      <c r="K1458" t="s">
        <v>16633</v>
      </c>
      <c r="L1458">
        <v>538894</v>
      </c>
      <c r="M1458"/>
      <c r="N1458" t="s">
        <v>16634</v>
      </c>
      <c r="O1458" t="s">
        <v>4652</v>
      </c>
      <c r="P1458"/>
      <c r="Q1458">
        <f t="shared" si="22"/>
        <v>4.1899999999999995</v>
      </c>
    </row>
    <row r="1459" spans="1:17" ht="15">
      <c r="A1459" s="114">
        <v>13673</v>
      </c>
      <c r="B1459" t="s">
        <v>16635</v>
      </c>
      <c r="C1459" s="114">
        <v>202412</v>
      </c>
      <c r="D1459" s="114">
        <v>-0.13</v>
      </c>
      <c r="E1459" s="114">
        <v>202409</v>
      </c>
      <c r="F1459" s="114">
        <v>2.87</v>
      </c>
      <c r="G1459" s="114">
        <v>202406</v>
      </c>
      <c r="H1459" s="114">
        <v>-0.1</v>
      </c>
      <c r="I1459" s="114">
        <v>202403</v>
      </c>
      <c r="J1459" s="114">
        <v>-0.21</v>
      </c>
      <c r="K1459" t="s">
        <v>16636</v>
      </c>
      <c r="L1459">
        <v>531439</v>
      </c>
      <c r="M1459" t="s">
        <v>1057</v>
      </c>
      <c r="N1459" t="s">
        <v>21006</v>
      </c>
      <c r="O1459" t="s">
        <v>1058</v>
      </c>
      <c r="P1459"/>
      <c r="Q1459">
        <f t="shared" si="22"/>
        <v>2.4300000000000002</v>
      </c>
    </row>
    <row r="1460" spans="1:17" ht="15">
      <c r="A1460" s="114">
        <v>13683</v>
      </c>
      <c r="B1460" t="s">
        <v>16637</v>
      </c>
      <c r="C1460" s="114">
        <v>202503</v>
      </c>
      <c r="D1460" s="114">
        <v>-0.16</v>
      </c>
      <c r="E1460" s="114">
        <v>202412</v>
      </c>
      <c r="F1460" s="114">
        <v>-91.87</v>
      </c>
      <c r="G1460" s="114">
        <v>202409</v>
      </c>
      <c r="H1460" s="114">
        <v>-4.82</v>
      </c>
      <c r="I1460" s="114">
        <v>202406</v>
      </c>
      <c r="J1460" s="114">
        <v>-6.06</v>
      </c>
      <c r="K1460" t="s">
        <v>16638</v>
      </c>
      <c r="L1460">
        <v>532722</v>
      </c>
      <c r="M1460" t="s">
        <v>2086</v>
      </c>
      <c r="N1460" t="s">
        <v>16639</v>
      </c>
      <c r="O1460" t="s">
        <v>2087</v>
      </c>
      <c r="P1460"/>
      <c r="Q1460">
        <f t="shared" si="22"/>
        <v>-102.91</v>
      </c>
    </row>
    <row r="1461" spans="1:17" ht="15">
      <c r="A1461" s="114">
        <v>13703</v>
      </c>
      <c r="B1461" t="s">
        <v>16640</v>
      </c>
      <c r="C1461" s="114">
        <v>202412</v>
      </c>
      <c r="D1461" s="114">
        <v>0.72</v>
      </c>
      <c r="E1461" s="114">
        <v>202409</v>
      </c>
      <c r="F1461" s="114">
        <v>0.1</v>
      </c>
      <c r="G1461" s="114">
        <v>202406</v>
      </c>
      <c r="H1461" s="114">
        <v>0.43</v>
      </c>
      <c r="I1461" s="114">
        <v>202403</v>
      </c>
      <c r="J1461" s="114">
        <v>5.84</v>
      </c>
      <c r="K1461" t="s">
        <v>16641</v>
      </c>
      <c r="L1461">
        <v>544136</v>
      </c>
      <c r="M1461" t="s">
        <v>9118</v>
      </c>
      <c r="N1461" t="s">
        <v>16642</v>
      </c>
      <c r="O1461" t="s">
        <v>9101</v>
      </c>
      <c r="P1461"/>
      <c r="Q1461">
        <f t="shared" si="22"/>
        <v>7.09</v>
      </c>
    </row>
    <row r="1462" spans="1:17" ht="15">
      <c r="A1462" s="114">
        <v>13721</v>
      </c>
      <c r="B1462" t="s">
        <v>16643</v>
      </c>
      <c r="C1462" s="114">
        <v>202412</v>
      </c>
      <c r="D1462" s="114">
        <v>-4.03</v>
      </c>
      <c r="E1462" s="114">
        <v>202409</v>
      </c>
      <c r="F1462" s="114">
        <v>-2.41</v>
      </c>
      <c r="G1462" s="114">
        <v>202406</v>
      </c>
      <c r="H1462" s="114">
        <v>-0.5</v>
      </c>
      <c r="I1462" s="114">
        <v>202403</v>
      </c>
      <c r="J1462" s="114">
        <v>-1.81</v>
      </c>
      <c r="K1462" t="s">
        <v>16644</v>
      </c>
      <c r="L1462">
        <v>533212</v>
      </c>
      <c r="M1462" t="s">
        <v>4292</v>
      </c>
      <c r="N1462" t="s">
        <v>16645</v>
      </c>
      <c r="O1462" t="s">
        <v>4291</v>
      </c>
      <c r="P1462"/>
      <c r="Q1462">
        <f t="shared" si="22"/>
        <v>-8.75</v>
      </c>
    </row>
    <row r="1463" spans="1:17" ht="15">
      <c r="A1463" s="114">
        <v>13722</v>
      </c>
      <c r="B1463" t="s">
        <v>16646</v>
      </c>
      <c r="C1463" s="114">
        <v>202503</v>
      </c>
      <c r="D1463" s="114">
        <v>7.73</v>
      </c>
      <c r="E1463" s="114">
        <v>202412</v>
      </c>
      <c r="F1463" s="114">
        <v>6.36</v>
      </c>
      <c r="G1463" s="114">
        <v>202409</v>
      </c>
      <c r="H1463" s="114">
        <v>5.03</v>
      </c>
      <c r="I1463" s="114">
        <v>202406</v>
      </c>
      <c r="J1463" s="114">
        <v>3.4</v>
      </c>
      <c r="K1463" t="s">
        <v>16647</v>
      </c>
      <c r="L1463">
        <v>540900</v>
      </c>
      <c r="M1463" t="s">
        <v>2049</v>
      </c>
      <c r="N1463" t="s">
        <v>16648</v>
      </c>
      <c r="O1463" t="s">
        <v>2050</v>
      </c>
      <c r="P1463"/>
      <c r="Q1463">
        <f t="shared" si="22"/>
        <v>22.52</v>
      </c>
    </row>
    <row r="1464" spans="1:17" ht="15">
      <c r="A1464" s="114">
        <v>13786</v>
      </c>
      <c r="B1464" t="s">
        <v>16649</v>
      </c>
      <c r="C1464" s="114">
        <v>202209</v>
      </c>
      <c r="D1464" s="114">
        <v>-9.5399999999999991</v>
      </c>
      <c r="E1464" s="114">
        <v>202206</v>
      </c>
      <c r="F1464" s="114">
        <v>-6.16</v>
      </c>
      <c r="G1464" s="114">
        <v>202203</v>
      </c>
      <c r="H1464" s="114">
        <v>-24.74</v>
      </c>
      <c r="I1464" s="114">
        <v>202112</v>
      </c>
      <c r="J1464" s="114">
        <v>-39.340000000000003</v>
      </c>
      <c r="K1464" t="s">
        <v>16650</v>
      </c>
      <c r="L1464">
        <v>533216</v>
      </c>
      <c r="M1464" t="s">
        <v>4707</v>
      </c>
      <c r="N1464" t="s">
        <v>16651</v>
      </c>
      <c r="O1464" t="s">
        <v>4706</v>
      </c>
      <c r="P1464"/>
      <c r="Q1464">
        <f t="shared" si="22"/>
        <v>-79.78</v>
      </c>
    </row>
    <row r="1465" spans="1:17" ht="15">
      <c r="A1465" s="114">
        <v>13817</v>
      </c>
      <c r="B1465" t="s">
        <v>16652</v>
      </c>
      <c r="C1465" s="114">
        <v>202103</v>
      </c>
      <c r="D1465" s="114">
        <v>0.67</v>
      </c>
      <c r="E1465" s="114">
        <v>202012</v>
      </c>
      <c r="F1465" s="114">
        <v>1.27</v>
      </c>
      <c r="G1465" s="114">
        <v>202009</v>
      </c>
      <c r="H1465" s="114">
        <v>0.45</v>
      </c>
      <c r="I1465" s="114">
        <v>202006</v>
      </c>
      <c r="J1465" s="114">
        <v>0.05</v>
      </c>
      <c r="K1465" t="s">
        <v>16653</v>
      </c>
      <c r="L1465">
        <v>538890</v>
      </c>
      <c r="M1465"/>
      <c r="N1465" t="s">
        <v>16654</v>
      </c>
      <c r="O1465" t="s">
        <v>3739</v>
      </c>
      <c r="P1465"/>
      <c r="Q1465">
        <f t="shared" si="22"/>
        <v>2.44</v>
      </c>
    </row>
    <row r="1466" spans="1:17" ht="15">
      <c r="A1466" s="114">
        <v>13819</v>
      </c>
      <c r="B1466" t="s">
        <v>16655</v>
      </c>
      <c r="C1466" s="114">
        <v>202412</v>
      </c>
      <c r="D1466" s="114">
        <v>1.95</v>
      </c>
      <c r="E1466" s="114">
        <v>202409</v>
      </c>
      <c r="F1466" s="114">
        <v>2.23</v>
      </c>
      <c r="G1466" s="114">
        <v>202406</v>
      </c>
      <c r="H1466" s="114">
        <v>2.6</v>
      </c>
      <c r="I1466" s="114">
        <v>202403</v>
      </c>
      <c r="J1466" s="114">
        <v>2.16</v>
      </c>
      <c r="K1466" t="s">
        <v>16656</v>
      </c>
      <c r="L1466">
        <v>532932</v>
      </c>
      <c r="M1466" t="s">
        <v>1797</v>
      </c>
      <c r="N1466" t="s">
        <v>16657</v>
      </c>
      <c r="O1466" t="s">
        <v>1798</v>
      </c>
      <c r="P1466"/>
      <c r="Q1466">
        <f t="shared" si="22"/>
        <v>8.94</v>
      </c>
    </row>
    <row r="1467" spans="1:17" ht="15">
      <c r="A1467" s="114">
        <v>13829</v>
      </c>
      <c r="B1467" t="s">
        <v>16658</v>
      </c>
      <c r="C1467" s="114">
        <v>202312</v>
      </c>
      <c r="D1467" s="114">
        <v>0.09</v>
      </c>
      <c r="E1467" s="114">
        <v>202309</v>
      </c>
      <c r="F1467" s="114">
        <v>0.08</v>
      </c>
      <c r="G1467" s="114">
        <v>202306</v>
      </c>
      <c r="H1467" s="114">
        <v>0.11</v>
      </c>
      <c r="I1467" s="114">
        <v>202303</v>
      </c>
      <c r="J1467" s="114">
        <v>0.13</v>
      </c>
      <c r="K1467" t="s">
        <v>16659</v>
      </c>
      <c r="L1467">
        <v>532701</v>
      </c>
      <c r="M1467"/>
      <c r="N1467" t="s">
        <v>16660</v>
      </c>
      <c r="O1467" t="s">
        <v>4536</v>
      </c>
      <c r="P1467"/>
      <c r="Q1467">
        <f t="shared" si="22"/>
        <v>0.41</v>
      </c>
    </row>
    <row r="1468" spans="1:17" ht="15">
      <c r="A1468" s="114">
        <v>13839</v>
      </c>
      <c r="B1468" t="s">
        <v>16661</v>
      </c>
      <c r="C1468" s="114">
        <v>202412</v>
      </c>
      <c r="D1468" s="114">
        <v>0.03</v>
      </c>
      <c r="E1468" s="114">
        <v>202409</v>
      </c>
      <c r="F1468" s="114">
        <v>0.02</v>
      </c>
      <c r="G1468" s="114">
        <v>202406</v>
      </c>
      <c r="H1468" s="114">
        <v>0.01</v>
      </c>
      <c r="I1468" s="114">
        <v>202403</v>
      </c>
      <c r="J1468" s="114">
        <v>-0.01</v>
      </c>
      <c r="K1468" t="s">
        <v>16662</v>
      </c>
      <c r="L1468">
        <v>540570</v>
      </c>
      <c r="M1468"/>
      <c r="N1468" t="s">
        <v>16663</v>
      </c>
      <c r="O1468" t="s">
        <v>3763</v>
      </c>
      <c r="P1468"/>
      <c r="Q1468">
        <f t="shared" si="22"/>
        <v>0.05</v>
      </c>
    </row>
    <row r="1469" spans="1:17" ht="15">
      <c r="A1469" s="114">
        <v>13863</v>
      </c>
      <c r="B1469" t="s">
        <v>1921</v>
      </c>
      <c r="C1469" s="114">
        <v>202012</v>
      </c>
      <c r="D1469" s="114">
        <v>2.17</v>
      </c>
      <c r="E1469" s="114">
        <v>202009</v>
      </c>
      <c r="F1469" s="114">
        <v>0.31</v>
      </c>
      <c r="G1469" s="114">
        <v>202006</v>
      </c>
      <c r="H1469" s="114">
        <v>0.08</v>
      </c>
      <c r="I1469" s="114">
        <v>202003</v>
      </c>
      <c r="J1469" s="114">
        <v>0.56000000000000005</v>
      </c>
      <c r="K1469" t="s">
        <v>16664</v>
      </c>
      <c r="L1469">
        <v>533286</v>
      </c>
      <c r="M1469" t="s">
        <v>1921</v>
      </c>
      <c r="N1469" t="s">
        <v>16665</v>
      </c>
      <c r="O1469" t="s">
        <v>1922</v>
      </c>
      <c r="P1469"/>
      <c r="Q1469">
        <f t="shared" si="22"/>
        <v>3.12</v>
      </c>
    </row>
    <row r="1470" spans="1:17" ht="15">
      <c r="A1470" s="114">
        <v>13868</v>
      </c>
      <c r="B1470" t="s">
        <v>16666</v>
      </c>
      <c r="C1470" s="114">
        <v>202412</v>
      </c>
      <c r="D1470" s="114">
        <v>4.6399999999999997</v>
      </c>
      <c r="E1470" s="114">
        <v>202409</v>
      </c>
      <c r="F1470" s="114">
        <v>4.0199999999999996</v>
      </c>
      <c r="G1470" s="114">
        <v>202406</v>
      </c>
      <c r="H1470" s="114">
        <v>5.79</v>
      </c>
      <c r="I1470" s="114">
        <v>202403</v>
      </c>
      <c r="J1470" s="114">
        <v>6.51</v>
      </c>
      <c r="K1470" t="s">
        <v>16667</v>
      </c>
      <c r="L1470">
        <v>532181</v>
      </c>
      <c r="M1470" t="s">
        <v>1019</v>
      </c>
      <c r="N1470" t="s">
        <v>16668</v>
      </c>
      <c r="O1470" t="s">
        <v>1020</v>
      </c>
      <c r="P1470"/>
      <c r="Q1470">
        <f t="shared" si="22"/>
        <v>20.96</v>
      </c>
    </row>
    <row r="1471" spans="1:17" ht="15">
      <c r="A1471" s="114">
        <v>13872</v>
      </c>
      <c r="B1471" t="s">
        <v>16669</v>
      </c>
      <c r="C1471" s="114">
        <v>202412</v>
      </c>
      <c r="D1471" s="114">
        <v>0.28000000000000003</v>
      </c>
      <c r="E1471" s="114">
        <v>202409</v>
      </c>
      <c r="F1471" s="114">
        <v>0.15</v>
      </c>
      <c r="G1471" s="114">
        <v>202406</v>
      </c>
      <c r="H1471" s="114">
        <v>0.22</v>
      </c>
      <c r="I1471" s="114">
        <v>202403</v>
      </c>
      <c r="J1471" s="114">
        <v>0.21</v>
      </c>
      <c r="K1471" t="s">
        <v>16670</v>
      </c>
      <c r="L1471">
        <v>532667</v>
      </c>
      <c r="M1471" t="s">
        <v>2882</v>
      </c>
      <c r="N1471" t="s">
        <v>16671</v>
      </c>
      <c r="O1471" t="s">
        <v>2883</v>
      </c>
      <c r="P1471"/>
      <c r="Q1471">
        <f t="shared" si="22"/>
        <v>0.86</v>
      </c>
    </row>
    <row r="1472" spans="1:17" ht="15">
      <c r="A1472" s="114">
        <v>13945</v>
      </c>
      <c r="B1472" t="s">
        <v>16672</v>
      </c>
      <c r="C1472" s="114">
        <v>202412</v>
      </c>
      <c r="D1472" s="114">
        <v>0.24</v>
      </c>
      <c r="E1472" s="114">
        <v>202409</v>
      </c>
      <c r="F1472" s="114">
        <v>0.3</v>
      </c>
      <c r="G1472" s="114">
        <v>202406</v>
      </c>
      <c r="H1472" s="114">
        <v>0.82</v>
      </c>
      <c r="I1472" s="114">
        <v>202403</v>
      </c>
      <c r="J1472" s="114">
        <v>6.14</v>
      </c>
      <c r="K1472" t="s">
        <v>9859</v>
      </c>
      <c r="L1472">
        <v>538610</v>
      </c>
      <c r="M1472"/>
      <c r="N1472" t="s">
        <v>16673</v>
      </c>
      <c r="O1472" t="s">
        <v>4371</v>
      </c>
      <c r="P1472"/>
      <c r="Q1472">
        <f t="shared" si="22"/>
        <v>7.5</v>
      </c>
    </row>
    <row r="1473" spans="1:17" ht="15">
      <c r="A1473" s="114">
        <v>13973</v>
      </c>
      <c r="B1473" t="s">
        <v>16674</v>
      </c>
      <c r="C1473" s="114">
        <v>202503</v>
      </c>
      <c r="D1473" s="114">
        <v>8.92</v>
      </c>
      <c r="E1473" s="114">
        <v>202412</v>
      </c>
      <c r="F1473" s="114">
        <v>8.48</v>
      </c>
      <c r="G1473" s="114">
        <v>202409</v>
      </c>
      <c r="H1473" s="114">
        <v>9.01</v>
      </c>
      <c r="I1473" s="114">
        <v>202406</v>
      </c>
      <c r="J1473" s="114">
        <v>7.71</v>
      </c>
      <c r="K1473" t="s">
        <v>9683</v>
      </c>
      <c r="L1473">
        <v>531768</v>
      </c>
      <c r="M1473" t="s">
        <v>2284</v>
      </c>
      <c r="N1473" t="s">
        <v>16675</v>
      </c>
      <c r="O1473" t="s">
        <v>2285</v>
      </c>
      <c r="P1473"/>
      <c r="Q1473">
        <f t="shared" si="22"/>
        <v>34.119999999999997</v>
      </c>
    </row>
    <row r="1474" spans="1:17" ht="15">
      <c r="A1474" s="114">
        <v>13996</v>
      </c>
      <c r="B1474" t="s">
        <v>16676</v>
      </c>
      <c r="C1474" s="114">
        <v>202412</v>
      </c>
      <c r="D1474" s="114">
        <v>0.28000000000000003</v>
      </c>
      <c r="E1474" s="114">
        <v>202409</v>
      </c>
      <c r="F1474" s="114">
        <v>0.43</v>
      </c>
      <c r="G1474" s="114">
        <v>202406</v>
      </c>
      <c r="H1474" s="114">
        <v>0.5</v>
      </c>
      <c r="I1474" s="114">
        <v>202403</v>
      </c>
      <c r="J1474" s="114">
        <v>7.0000000000000007E-2</v>
      </c>
      <c r="K1474" t="s">
        <v>16677</v>
      </c>
      <c r="L1474">
        <v>531719</v>
      </c>
      <c r="M1474" t="s">
        <v>419</v>
      </c>
      <c r="N1474" t="s">
        <v>16678</v>
      </c>
      <c r="O1474" t="s">
        <v>9259</v>
      </c>
      <c r="P1474"/>
      <c r="Q1474">
        <f t="shared" si="22"/>
        <v>1.28</v>
      </c>
    </row>
    <row r="1475" spans="1:17" ht="15">
      <c r="A1475" s="114">
        <v>14010</v>
      </c>
      <c r="B1475" t="s">
        <v>16679</v>
      </c>
      <c r="C1475" s="114">
        <v>201212</v>
      </c>
      <c r="D1475" s="114">
        <v>0.01</v>
      </c>
      <c r="E1475" s="114">
        <v>201209</v>
      </c>
      <c r="F1475" s="114">
        <v>0.06</v>
      </c>
      <c r="G1475" s="114">
        <v>201206</v>
      </c>
      <c r="H1475" s="114">
        <v>0.08</v>
      </c>
      <c r="I1475" s="114">
        <v>201112</v>
      </c>
      <c r="J1475" s="114">
        <v>0.05</v>
      </c>
      <c r="K1475" t="s">
        <v>16680</v>
      </c>
      <c r="L1475">
        <v>531496</v>
      </c>
      <c r="M1475"/>
      <c r="N1475" t="s">
        <v>16681</v>
      </c>
      <c r="O1475" t="s">
        <v>4840</v>
      </c>
      <c r="P1475"/>
      <c r="Q1475">
        <f t="shared" ref="Q1475:Q1538" si="23">D1475+F1475+H1475+J1475</f>
        <v>0.2</v>
      </c>
    </row>
    <row r="1476" spans="1:17" ht="15">
      <c r="A1476" s="114">
        <v>14129</v>
      </c>
      <c r="B1476" t="s">
        <v>16682</v>
      </c>
      <c r="C1476" s="114">
        <v>202412</v>
      </c>
      <c r="D1476" s="114">
        <v>2.82</v>
      </c>
      <c r="E1476" s="114">
        <v>202409</v>
      </c>
      <c r="F1476" s="114">
        <v>1.22</v>
      </c>
      <c r="G1476" s="114">
        <v>202406</v>
      </c>
      <c r="H1476" s="114">
        <v>1.02</v>
      </c>
      <c r="I1476" s="114">
        <v>202403</v>
      </c>
      <c r="J1476" s="114">
        <v>1.69</v>
      </c>
      <c r="K1476" t="s">
        <v>16683</v>
      </c>
      <c r="L1476">
        <v>531525</v>
      </c>
      <c r="M1476"/>
      <c r="N1476" t="s">
        <v>16684</v>
      </c>
      <c r="O1476" t="s">
        <v>4620</v>
      </c>
      <c r="P1476"/>
      <c r="Q1476">
        <f t="shared" si="23"/>
        <v>6.75</v>
      </c>
    </row>
    <row r="1477" spans="1:17" ht="15">
      <c r="A1477" s="114">
        <v>14132</v>
      </c>
      <c r="B1477" t="s">
        <v>16685</v>
      </c>
      <c r="C1477" s="114">
        <v>202412</v>
      </c>
      <c r="D1477" s="114">
        <v>-0.08</v>
      </c>
      <c r="E1477" s="114">
        <v>202409</v>
      </c>
      <c r="F1477" s="114">
        <v>-0.06</v>
      </c>
      <c r="G1477" s="114">
        <v>202406</v>
      </c>
      <c r="H1477" s="114">
        <v>-0.51</v>
      </c>
      <c r="I1477" s="114">
        <v>202403</v>
      </c>
      <c r="J1477" s="114">
        <v>-1.8</v>
      </c>
      <c r="K1477" t="s">
        <v>16686</v>
      </c>
      <c r="L1477">
        <v>531846</v>
      </c>
      <c r="M1477"/>
      <c r="N1477" t="s">
        <v>16687</v>
      </c>
      <c r="O1477" t="s">
        <v>4574</v>
      </c>
      <c r="P1477"/>
      <c r="Q1477">
        <f t="shared" si="23"/>
        <v>-2.4500000000000002</v>
      </c>
    </row>
    <row r="1478" spans="1:17" ht="15">
      <c r="A1478" s="114">
        <v>14133</v>
      </c>
      <c r="B1478" t="s">
        <v>16688</v>
      </c>
      <c r="C1478" s="114">
        <v>202412</v>
      </c>
      <c r="D1478" s="114">
        <v>1.36</v>
      </c>
      <c r="E1478" s="114">
        <v>202409</v>
      </c>
      <c r="F1478" s="114">
        <v>1.26</v>
      </c>
      <c r="G1478" s="114">
        <v>202406</v>
      </c>
      <c r="H1478" s="114">
        <v>0.28000000000000003</v>
      </c>
      <c r="I1478" s="114">
        <v>202403</v>
      </c>
      <c r="J1478" s="114">
        <v>2.4700000000000002</v>
      </c>
      <c r="K1478" t="s">
        <v>16689</v>
      </c>
      <c r="L1478">
        <v>541195</v>
      </c>
      <c r="M1478" t="s">
        <v>1897</v>
      </c>
      <c r="N1478" t="s">
        <v>16690</v>
      </c>
      <c r="O1478" t="s">
        <v>1898</v>
      </c>
      <c r="P1478"/>
      <c r="Q1478">
        <f t="shared" si="23"/>
        <v>5.370000000000001</v>
      </c>
    </row>
    <row r="1479" spans="1:17" ht="15">
      <c r="A1479" s="114">
        <v>14137</v>
      </c>
      <c r="B1479" t="s">
        <v>16691</v>
      </c>
      <c r="C1479" s="114">
        <v>202412</v>
      </c>
      <c r="D1479" s="114">
        <v>9.0299999999999994</v>
      </c>
      <c r="E1479" s="114">
        <v>202409</v>
      </c>
      <c r="F1479" s="114">
        <v>6.86</v>
      </c>
      <c r="G1479" s="114">
        <v>202406</v>
      </c>
      <c r="H1479" s="114">
        <v>5.98</v>
      </c>
      <c r="I1479" s="114">
        <v>202403</v>
      </c>
      <c r="J1479" s="114">
        <v>5.38</v>
      </c>
      <c r="K1479" t="s">
        <v>16692</v>
      </c>
      <c r="L1479">
        <v>540467</v>
      </c>
      <c r="M1479"/>
      <c r="N1479" t="s">
        <v>16693</v>
      </c>
      <c r="O1479" t="s">
        <v>16694</v>
      </c>
      <c r="P1479"/>
      <c r="Q1479">
        <f t="shared" si="23"/>
        <v>27.25</v>
      </c>
    </row>
    <row r="1480" spans="1:17" ht="15">
      <c r="A1480" s="114">
        <v>14155</v>
      </c>
      <c r="B1480" t="s">
        <v>16695</v>
      </c>
      <c r="C1480" s="114">
        <v>202503</v>
      </c>
      <c r="D1480" s="114">
        <v>-0.32</v>
      </c>
      <c r="E1480" s="114">
        <v>202412</v>
      </c>
      <c r="F1480" s="114">
        <v>-0.06</v>
      </c>
      <c r="G1480" s="114">
        <v>202409</v>
      </c>
      <c r="H1480" s="114">
        <v>0.01</v>
      </c>
      <c r="I1480" s="114">
        <v>202406</v>
      </c>
      <c r="J1480" s="114">
        <v>-0.2</v>
      </c>
      <c r="K1480" t="s">
        <v>16696</v>
      </c>
      <c r="L1480">
        <v>532348</v>
      </c>
      <c r="M1480" t="s">
        <v>2820</v>
      </c>
      <c r="N1480" t="s">
        <v>16697</v>
      </c>
      <c r="O1480" t="s">
        <v>2821</v>
      </c>
      <c r="P1480"/>
      <c r="Q1480">
        <f t="shared" si="23"/>
        <v>-0.57000000000000006</v>
      </c>
    </row>
    <row r="1481" spans="1:17" ht="15">
      <c r="A1481" s="114">
        <v>14181</v>
      </c>
      <c r="B1481" t="s">
        <v>16698</v>
      </c>
      <c r="C1481" s="114">
        <v>202412</v>
      </c>
      <c r="D1481" s="114">
        <v>0.08</v>
      </c>
      <c r="E1481" s="114">
        <v>202409</v>
      </c>
      <c r="F1481" s="114">
        <v>0.02</v>
      </c>
      <c r="G1481" s="114">
        <v>202406</v>
      </c>
      <c r="H1481" s="114">
        <v>0.06</v>
      </c>
      <c r="I1481" s="114">
        <v>202403</v>
      </c>
      <c r="J1481" s="114">
        <v>0.06</v>
      </c>
      <c r="K1481" t="s">
        <v>16699</v>
      </c>
      <c r="L1481">
        <v>532386</v>
      </c>
      <c r="M1481" t="s">
        <v>499</v>
      </c>
      <c r="N1481" t="s">
        <v>16700</v>
      </c>
      <c r="O1481" t="s">
        <v>500</v>
      </c>
      <c r="P1481"/>
      <c r="Q1481">
        <f t="shared" si="23"/>
        <v>0.22</v>
      </c>
    </row>
    <row r="1482" spans="1:17" ht="15">
      <c r="A1482" s="114">
        <v>14185</v>
      </c>
      <c r="B1482" t="s">
        <v>16701</v>
      </c>
      <c r="C1482" s="114">
        <v>202106</v>
      </c>
      <c r="D1482" s="114">
        <v>-2.82</v>
      </c>
      <c r="E1482" s="114">
        <v>202103</v>
      </c>
      <c r="F1482" s="114">
        <v>-2.52</v>
      </c>
      <c r="G1482" s="114">
        <v>202012</v>
      </c>
      <c r="H1482" s="114">
        <v>-1.92</v>
      </c>
      <c r="I1482" s="114">
        <v>202009</v>
      </c>
      <c r="J1482" s="114">
        <v>-1.47</v>
      </c>
      <c r="K1482" t="s">
        <v>16702</v>
      </c>
      <c r="L1482">
        <v>539015</v>
      </c>
      <c r="M1482" t="s">
        <v>3328</v>
      </c>
      <c r="N1482" t="s">
        <v>16703</v>
      </c>
      <c r="O1482" t="s">
        <v>4810</v>
      </c>
      <c r="P1482"/>
      <c r="Q1482">
        <f t="shared" si="23"/>
        <v>-8.73</v>
      </c>
    </row>
    <row r="1483" spans="1:17" ht="15">
      <c r="A1483" s="114">
        <v>14192</v>
      </c>
      <c r="B1483" t="s">
        <v>16704</v>
      </c>
      <c r="C1483" s="114">
        <v>201912</v>
      </c>
      <c r="D1483" s="114">
        <v>-14.15</v>
      </c>
      <c r="E1483" s="114">
        <v>201909</v>
      </c>
      <c r="F1483" s="114">
        <v>0</v>
      </c>
      <c r="G1483" s="114">
        <v>201906</v>
      </c>
      <c r="H1483" s="114">
        <v>-4.97</v>
      </c>
      <c r="I1483" s="114">
        <v>201903</v>
      </c>
      <c r="J1483" s="114">
        <v>-3.75</v>
      </c>
      <c r="K1483" t="s">
        <v>9881</v>
      </c>
      <c r="L1483">
        <v>532658</v>
      </c>
      <c r="M1483" t="s">
        <v>4609</v>
      </c>
      <c r="N1483" t="s">
        <v>16705</v>
      </c>
      <c r="O1483" t="s">
        <v>4608</v>
      </c>
      <c r="P1483"/>
      <c r="Q1483">
        <f t="shared" si="23"/>
        <v>-22.87</v>
      </c>
    </row>
    <row r="1484" spans="1:17" ht="15">
      <c r="A1484" s="114">
        <v>14222</v>
      </c>
      <c r="B1484" t="s">
        <v>16706</v>
      </c>
      <c r="C1484" s="114">
        <v>202412</v>
      </c>
      <c r="D1484" s="114">
        <v>0.11</v>
      </c>
      <c r="E1484" s="114">
        <v>202409</v>
      </c>
      <c r="F1484" s="114">
        <v>0.03</v>
      </c>
      <c r="G1484" s="114">
        <v>202406</v>
      </c>
      <c r="H1484" s="114">
        <v>-0.06</v>
      </c>
      <c r="I1484" s="114">
        <v>202403</v>
      </c>
      <c r="J1484" s="114">
        <v>-0.28000000000000003</v>
      </c>
      <c r="K1484" t="s">
        <v>16707</v>
      </c>
      <c r="L1484">
        <v>532345</v>
      </c>
      <c r="M1484" t="s">
        <v>64</v>
      </c>
      <c r="N1484" t="s">
        <v>16708</v>
      </c>
      <c r="O1484" t="s">
        <v>65</v>
      </c>
      <c r="P1484"/>
      <c r="Q1484">
        <f t="shared" si="23"/>
        <v>-0.2</v>
      </c>
    </row>
    <row r="1485" spans="1:17" ht="15">
      <c r="A1485" s="114">
        <v>14229</v>
      </c>
      <c r="B1485" t="s">
        <v>16709</v>
      </c>
      <c r="C1485" s="114">
        <v>202412</v>
      </c>
      <c r="D1485" s="114">
        <v>5.03</v>
      </c>
      <c r="E1485" s="114">
        <v>202409</v>
      </c>
      <c r="F1485" s="114">
        <v>5.92</v>
      </c>
      <c r="G1485" s="114">
        <v>202406</v>
      </c>
      <c r="H1485" s="114">
        <v>5.14</v>
      </c>
      <c r="I1485" s="114">
        <v>202403</v>
      </c>
      <c r="J1485" s="114">
        <v>5.0999999999999996</v>
      </c>
      <c r="K1485" t="s">
        <v>16710</v>
      </c>
      <c r="L1485">
        <v>532626</v>
      </c>
      <c r="M1485" t="s">
        <v>2274</v>
      </c>
      <c r="N1485" t="s">
        <v>16711</v>
      </c>
      <c r="O1485" t="s">
        <v>12464</v>
      </c>
      <c r="P1485"/>
      <c r="Q1485">
        <f t="shared" si="23"/>
        <v>21.189999999999998</v>
      </c>
    </row>
    <row r="1486" spans="1:17" ht="15">
      <c r="A1486" s="114">
        <v>14236</v>
      </c>
      <c r="B1486" t="s">
        <v>16712</v>
      </c>
      <c r="C1486" s="114">
        <v>202503</v>
      </c>
      <c r="D1486" s="114">
        <v>5.68</v>
      </c>
      <c r="E1486" s="114">
        <v>202412</v>
      </c>
      <c r="F1486" s="114">
        <v>5.56</v>
      </c>
      <c r="G1486" s="114">
        <v>202409</v>
      </c>
      <c r="H1486" s="114">
        <v>5.31</v>
      </c>
      <c r="I1486" s="114">
        <v>202406</v>
      </c>
      <c r="J1486" s="114">
        <v>4.8600000000000003</v>
      </c>
      <c r="K1486" t="s">
        <v>16713</v>
      </c>
      <c r="L1486">
        <v>544176</v>
      </c>
      <c r="M1486" t="s">
        <v>9371</v>
      </c>
      <c r="N1486" t="s">
        <v>16714</v>
      </c>
      <c r="O1486" t="s">
        <v>9370</v>
      </c>
      <c r="P1486"/>
      <c r="Q1486">
        <f t="shared" si="23"/>
        <v>21.409999999999997</v>
      </c>
    </row>
    <row r="1487" spans="1:17" ht="15">
      <c r="A1487" s="114">
        <v>14266</v>
      </c>
      <c r="B1487" t="s">
        <v>16715</v>
      </c>
      <c r="C1487" s="114">
        <v>202503</v>
      </c>
      <c r="D1487" s="114">
        <v>0.22</v>
      </c>
      <c r="E1487" s="114">
        <v>202412</v>
      </c>
      <c r="F1487" s="114">
        <v>0.14000000000000001</v>
      </c>
      <c r="G1487" s="114">
        <v>202409</v>
      </c>
      <c r="H1487" s="114">
        <v>0.21</v>
      </c>
      <c r="I1487" s="114">
        <v>202406</v>
      </c>
      <c r="J1487" s="114">
        <v>0.4</v>
      </c>
      <c r="K1487" t="s">
        <v>16716</v>
      </c>
      <c r="L1487">
        <v>532627</v>
      </c>
      <c r="M1487" t="s">
        <v>1511</v>
      </c>
      <c r="N1487" t="s">
        <v>16717</v>
      </c>
      <c r="O1487" t="s">
        <v>1512</v>
      </c>
      <c r="P1487"/>
      <c r="Q1487">
        <f t="shared" si="23"/>
        <v>0.97</v>
      </c>
    </row>
    <row r="1488" spans="1:17" ht="15">
      <c r="A1488" s="114">
        <v>14270</v>
      </c>
      <c r="B1488" t="s">
        <v>16718</v>
      </c>
      <c r="C1488" s="114">
        <v>202412</v>
      </c>
      <c r="D1488" s="114">
        <v>2.99</v>
      </c>
      <c r="E1488" s="114">
        <v>202409</v>
      </c>
      <c r="F1488" s="114">
        <v>2.3199999999999998</v>
      </c>
      <c r="G1488" s="114">
        <v>202406</v>
      </c>
      <c r="H1488" s="114">
        <v>1.32</v>
      </c>
      <c r="I1488" s="114">
        <v>202403</v>
      </c>
      <c r="J1488" s="114">
        <v>3.05</v>
      </c>
      <c r="K1488" t="s">
        <v>16719</v>
      </c>
      <c r="L1488">
        <v>533552</v>
      </c>
      <c r="M1488" t="s">
        <v>2499</v>
      </c>
      <c r="N1488" t="s">
        <v>16720</v>
      </c>
      <c r="O1488" t="s">
        <v>2500</v>
      </c>
      <c r="P1488"/>
      <c r="Q1488">
        <f t="shared" si="23"/>
        <v>9.68</v>
      </c>
    </row>
    <row r="1489" spans="1:17" ht="15">
      <c r="A1489" s="114">
        <v>14275</v>
      </c>
      <c r="B1489" t="s">
        <v>16721</v>
      </c>
      <c r="C1489" s="114">
        <v>201212</v>
      </c>
      <c r="D1489" s="114">
        <v>-1.53</v>
      </c>
      <c r="E1489" s="114">
        <v>201209</v>
      </c>
      <c r="F1489" s="114">
        <v>-1.5</v>
      </c>
      <c r="G1489" s="114">
        <v>201206</v>
      </c>
      <c r="H1489" s="114">
        <v>-1.38</v>
      </c>
      <c r="I1489" s="114">
        <v>201203</v>
      </c>
      <c r="J1489" s="114">
        <v>-1.45</v>
      </c>
      <c r="K1489" t="s">
        <v>16722</v>
      </c>
      <c r="L1489">
        <v>532866</v>
      </c>
      <c r="M1489" t="s">
        <v>3330</v>
      </c>
      <c r="N1489" t="s">
        <v>16723</v>
      </c>
      <c r="O1489" t="s">
        <v>4809</v>
      </c>
      <c r="P1489"/>
      <c r="Q1489">
        <f t="shared" si="23"/>
        <v>-5.86</v>
      </c>
    </row>
    <row r="1490" spans="1:17" ht="15">
      <c r="A1490" s="114">
        <v>14279</v>
      </c>
      <c r="B1490" t="s">
        <v>16724</v>
      </c>
      <c r="C1490" s="114">
        <v>202306</v>
      </c>
      <c r="D1490" s="114">
        <v>0</v>
      </c>
      <c r="E1490" s="114">
        <v>202303</v>
      </c>
      <c r="F1490" s="114">
        <v>0</v>
      </c>
      <c r="G1490" s="114">
        <v>202212</v>
      </c>
      <c r="H1490" s="114">
        <v>-0.1</v>
      </c>
      <c r="I1490" s="114">
        <v>202209</v>
      </c>
      <c r="J1490" s="114">
        <v>-0.1</v>
      </c>
      <c r="K1490" t="s">
        <v>16725</v>
      </c>
      <c r="L1490">
        <v>531597</v>
      </c>
      <c r="M1490"/>
      <c r="N1490" t="s">
        <v>16726</v>
      </c>
      <c r="O1490" t="s">
        <v>20675</v>
      </c>
      <c r="P1490"/>
      <c r="Q1490">
        <f t="shared" si="23"/>
        <v>-0.2</v>
      </c>
    </row>
    <row r="1491" spans="1:17" ht="15">
      <c r="A1491" s="114">
        <v>14343</v>
      </c>
      <c r="B1491" t="s">
        <v>16727</v>
      </c>
      <c r="C1491" s="114">
        <v>201809</v>
      </c>
      <c r="D1491" s="114">
        <v>0.42</v>
      </c>
      <c r="E1491" s="114">
        <v>201806</v>
      </c>
      <c r="F1491" s="114">
        <v>0.36</v>
      </c>
      <c r="G1491" s="114">
        <v>201803</v>
      </c>
      <c r="H1491" s="114">
        <v>0.41</v>
      </c>
      <c r="I1491" s="114">
        <v>201712</v>
      </c>
      <c r="J1491" s="114">
        <v>0.51</v>
      </c>
      <c r="K1491" t="s">
        <v>16728</v>
      </c>
      <c r="L1491">
        <v>532974</v>
      </c>
      <c r="M1491" t="s">
        <v>450</v>
      </c>
      <c r="N1491" t="s">
        <v>16729</v>
      </c>
      <c r="O1491" t="s">
        <v>451</v>
      </c>
      <c r="P1491"/>
      <c r="Q1491">
        <f t="shared" si="23"/>
        <v>1.7</v>
      </c>
    </row>
    <row r="1492" spans="1:17" ht="15">
      <c r="A1492" s="114">
        <v>14414</v>
      </c>
      <c r="B1492" t="s">
        <v>16730</v>
      </c>
      <c r="C1492" s="114">
        <v>201912</v>
      </c>
      <c r="D1492" s="114">
        <v>1.03</v>
      </c>
      <c r="E1492" s="114">
        <v>201909</v>
      </c>
      <c r="F1492" s="114">
        <v>0.03</v>
      </c>
      <c r="G1492" s="114">
        <v>201906</v>
      </c>
      <c r="H1492" s="114">
        <v>-0.08</v>
      </c>
      <c r="I1492" s="114">
        <v>201903</v>
      </c>
      <c r="J1492" s="114">
        <v>-0.03</v>
      </c>
      <c r="K1492" t="s">
        <v>16731</v>
      </c>
      <c r="L1492">
        <v>539552</v>
      </c>
      <c r="M1492"/>
      <c r="N1492" t="s">
        <v>16732</v>
      </c>
      <c r="O1492" t="s">
        <v>4514</v>
      </c>
      <c r="P1492"/>
      <c r="Q1492">
        <f t="shared" si="23"/>
        <v>0.95000000000000007</v>
      </c>
    </row>
    <row r="1493" spans="1:17" ht="15">
      <c r="A1493" s="114">
        <v>14478</v>
      </c>
      <c r="B1493" t="s">
        <v>16733</v>
      </c>
      <c r="C1493" s="114">
        <v>202412</v>
      </c>
      <c r="D1493" s="114">
        <v>316.77</v>
      </c>
      <c r="E1493" s="114">
        <v>202409</v>
      </c>
      <c r="F1493" s="114">
        <v>1377.59</v>
      </c>
      <c r="G1493" s="114">
        <v>202406</v>
      </c>
      <c r="H1493" s="114">
        <v>981.49</v>
      </c>
      <c r="I1493" s="114">
        <v>202403</v>
      </c>
      <c r="J1493" s="114">
        <v>1470.77</v>
      </c>
      <c r="K1493" t="s">
        <v>16734</v>
      </c>
      <c r="L1493">
        <v>540980</v>
      </c>
      <c r="M1493"/>
      <c r="N1493" t="s">
        <v>16735</v>
      </c>
      <c r="O1493" t="s">
        <v>3622</v>
      </c>
      <c r="P1493"/>
      <c r="Q1493">
        <f t="shared" si="23"/>
        <v>4146.62</v>
      </c>
    </row>
    <row r="1494" spans="1:17" ht="15">
      <c r="A1494" s="114">
        <v>14482</v>
      </c>
      <c r="B1494" t="s">
        <v>898</v>
      </c>
      <c r="C1494" s="114">
        <v>202412</v>
      </c>
      <c r="D1494" s="114">
        <v>2.2799999999999998</v>
      </c>
      <c r="E1494" s="114">
        <v>202409</v>
      </c>
      <c r="F1494" s="114">
        <v>4.43</v>
      </c>
      <c r="G1494" s="114">
        <v>202406</v>
      </c>
      <c r="H1494" s="114">
        <v>7.31</v>
      </c>
      <c r="I1494" s="114">
        <v>202403</v>
      </c>
      <c r="J1494" s="114">
        <v>2.84</v>
      </c>
      <c r="K1494" t="s">
        <v>16736</v>
      </c>
      <c r="L1494">
        <v>531599</v>
      </c>
      <c r="M1494" t="s">
        <v>898</v>
      </c>
      <c r="N1494" t="s">
        <v>16737</v>
      </c>
      <c r="O1494" t="s">
        <v>899</v>
      </c>
      <c r="P1494"/>
      <c r="Q1494">
        <f t="shared" si="23"/>
        <v>16.86</v>
      </c>
    </row>
    <row r="1495" spans="1:17" ht="15">
      <c r="A1495" s="114">
        <v>14517</v>
      </c>
      <c r="B1495" t="s">
        <v>16738</v>
      </c>
      <c r="C1495" s="114">
        <v>201412</v>
      </c>
      <c r="D1495" s="114">
        <v>0.92</v>
      </c>
      <c r="E1495" s="114">
        <v>201409</v>
      </c>
      <c r="F1495" s="114">
        <v>0.38</v>
      </c>
      <c r="G1495" s="114">
        <v>201406</v>
      </c>
      <c r="H1495" s="114">
        <v>0.18</v>
      </c>
      <c r="I1495" s="114">
        <v>201403</v>
      </c>
      <c r="J1495" s="114">
        <v>1.01</v>
      </c>
      <c r="K1495" t="s">
        <v>16739</v>
      </c>
      <c r="L1495">
        <v>531712</v>
      </c>
      <c r="M1495"/>
      <c r="N1495" t="s">
        <v>16740</v>
      </c>
      <c r="O1495" t="s">
        <v>4836</v>
      </c>
      <c r="P1495"/>
      <c r="Q1495">
        <f t="shared" si="23"/>
        <v>2.4900000000000002</v>
      </c>
    </row>
    <row r="1496" spans="1:17" ht="15">
      <c r="A1496" s="114">
        <v>14537</v>
      </c>
      <c r="B1496" t="s">
        <v>16741</v>
      </c>
      <c r="C1496" s="114">
        <v>202412</v>
      </c>
      <c r="D1496" s="114">
        <v>5.66</v>
      </c>
      <c r="E1496" s="114">
        <v>202409</v>
      </c>
      <c r="F1496" s="114">
        <v>6.93</v>
      </c>
      <c r="G1496" s="114">
        <v>202406</v>
      </c>
      <c r="H1496" s="114">
        <v>5.21</v>
      </c>
      <c r="I1496" s="114">
        <v>202403</v>
      </c>
      <c r="J1496" s="114">
        <v>4.7699999999999996</v>
      </c>
      <c r="K1496" t="s">
        <v>16742</v>
      </c>
      <c r="L1496">
        <v>544021</v>
      </c>
      <c r="M1496" t="s">
        <v>3450</v>
      </c>
      <c r="N1496" t="s">
        <v>16743</v>
      </c>
      <c r="O1496" t="s">
        <v>3449</v>
      </c>
      <c r="P1496"/>
      <c r="Q1496">
        <f t="shared" si="23"/>
        <v>22.57</v>
      </c>
    </row>
    <row r="1497" spans="1:17" ht="15">
      <c r="A1497" s="114">
        <v>14546</v>
      </c>
      <c r="B1497" t="s">
        <v>16744</v>
      </c>
      <c r="C1497" s="114">
        <v>202412</v>
      </c>
      <c r="D1497" s="114">
        <v>12.42</v>
      </c>
      <c r="E1497" s="114">
        <v>202409</v>
      </c>
      <c r="F1497" s="114">
        <v>9.93</v>
      </c>
      <c r="G1497" s="114">
        <v>202406</v>
      </c>
      <c r="H1497" s="114">
        <v>8.73</v>
      </c>
      <c r="I1497" s="114">
        <v>202403</v>
      </c>
      <c r="J1497" s="114">
        <v>11.68</v>
      </c>
      <c r="K1497" t="s">
        <v>16745</v>
      </c>
      <c r="L1497">
        <v>543245</v>
      </c>
      <c r="M1497" t="s">
        <v>1005</v>
      </c>
      <c r="N1497" t="s">
        <v>16746</v>
      </c>
      <c r="O1497" t="s">
        <v>1006</v>
      </c>
      <c r="P1497"/>
      <c r="Q1497">
        <f t="shared" si="23"/>
        <v>42.760000000000005</v>
      </c>
    </row>
    <row r="1498" spans="1:17" ht="15">
      <c r="A1498" s="114">
        <v>14548</v>
      </c>
      <c r="B1498" t="s">
        <v>16747</v>
      </c>
      <c r="C1498" s="114">
        <v>202412</v>
      </c>
      <c r="D1498" s="114">
        <v>0.65</v>
      </c>
      <c r="E1498" s="114">
        <v>202409</v>
      </c>
      <c r="F1498" s="114">
        <v>0.97</v>
      </c>
      <c r="G1498" s="114">
        <v>202406</v>
      </c>
      <c r="H1498" s="114">
        <v>0.89</v>
      </c>
      <c r="I1498" s="114">
        <v>202403</v>
      </c>
      <c r="J1498" s="114">
        <v>3.14</v>
      </c>
      <c r="K1498" t="s">
        <v>16748</v>
      </c>
      <c r="L1498">
        <v>533155</v>
      </c>
      <c r="M1498" t="s">
        <v>1526</v>
      </c>
      <c r="N1498" t="s">
        <v>16749</v>
      </c>
      <c r="O1498" t="s">
        <v>1527</v>
      </c>
      <c r="P1498"/>
      <c r="Q1498">
        <f t="shared" si="23"/>
        <v>5.65</v>
      </c>
    </row>
    <row r="1499" spans="1:17" ht="15">
      <c r="A1499" s="114">
        <v>14551</v>
      </c>
      <c r="B1499" t="s">
        <v>16750</v>
      </c>
      <c r="C1499" s="114">
        <v>202412</v>
      </c>
      <c r="D1499" s="114">
        <v>-0.39</v>
      </c>
      <c r="E1499" s="114">
        <v>202409</v>
      </c>
      <c r="F1499" s="114">
        <v>-0.17</v>
      </c>
      <c r="G1499" s="114">
        <v>202406</v>
      </c>
      <c r="H1499" s="114">
        <v>-0.27</v>
      </c>
      <c r="I1499" s="114">
        <v>202403</v>
      </c>
      <c r="J1499" s="114">
        <v>-0.34</v>
      </c>
      <c r="K1499" t="s">
        <v>16751</v>
      </c>
      <c r="L1499">
        <v>532324</v>
      </c>
      <c r="M1499" t="s">
        <v>583</v>
      </c>
      <c r="N1499" t="s">
        <v>16752</v>
      </c>
      <c r="O1499" t="s">
        <v>584</v>
      </c>
      <c r="P1499"/>
      <c r="Q1499">
        <f t="shared" si="23"/>
        <v>-1.1700000000000002</v>
      </c>
    </row>
    <row r="1500" spans="1:17" ht="15">
      <c r="A1500" s="114">
        <v>14622</v>
      </c>
      <c r="B1500" t="s">
        <v>16753</v>
      </c>
      <c r="C1500" s="114">
        <v>202412</v>
      </c>
      <c r="D1500" s="114">
        <v>3.66</v>
      </c>
      <c r="E1500" s="114">
        <v>202409</v>
      </c>
      <c r="F1500" s="114">
        <v>-1.2</v>
      </c>
      <c r="G1500" s="114">
        <v>202406</v>
      </c>
      <c r="H1500" s="114">
        <v>-18.21</v>
      </c>
      <c r="I1500" s="114">
        <v>202403</v>
      </c>
      <c r="J1500" s="114">
        <v>-13.21</v>
      </c>
      <c r="K1500" t="s">
        <v>16754</v>
      </c>
      <c r="L1500">
        <v>532689</v>
      </c>
      <c r="M1500" t="s">
        <v>2349</v>
      </c>
      <c r="N1500" t="s">
        <v>16755</v>
      </c>
      <c r="O1500" t="s">
        <v>2350</v>
      </c>
      <c r="P1500"/>
      <c r="Q1500">
        <f t="shared" si="23"/>
        <v>-28.96</v>
      </c>
    </row>
    <row r="1501" spans="1:17" ht="15">
      <c r="A1501" s="114">
        <v>14666</v>
      </c>
      <c r="B1501" t="s">
        <v>16756</v>
      </c>
      <c r="C1501" s="114">
        <v>202412</v>
      </c>
      <c r="D1501" s="114">
        <v>0.01</v>
      </c>
      <c r="E1501" s="114">
        <v>202409</v>
      </c>
      <c r="F1501" s="114">
        <v>0.01</v>
      </c>
      <c r="G1501" s="114">
        <v>202406</v>
      </c>
      <c r="H1501" s="114">
        <v>0.01</v>
      </c>
      <c r="I1501" s="114">
        <v>202403</v>
      </c>
      <c r="J1501" s="114">
        <v>0.01</v>
      </c>
      <c r="K1501" t="s">
        <v>16757</v>
      </c>
      <c r="L1501">
        <v>531592</v>
      </c>
      <c r="M1501"/>
      <c r="N1501" t="s">
        <v>16758</v>
      </c>
      <c r="O1501" t="s">
        <v>4028</v>
      </c>
      <c r="P1501"/>
      <c r="Q1501">
        <f t="shared" si="23"/>
        <v>0.04</v>
      </c>
    </row>
    <row r="1502" spans="1:17" ht="15">
      <c r="A1502" s="114">
        <v>14668</v>
      </c>
      <c r="B1502" t="s">
        <v>16759</v>
      </c>
      <c r="C1502" s="114">
        <v>202503</v>
      </c>
      <c r="D1502" s="114">
        <v>0.03</v>
      </c>
      <c r="E1502" s="114">
        <v>202412</v>
      </c>
      <c r="F1502" s="114">
        <v>-0.11</v>
      </c>
      <c r="G1502" s="114">
        <v>202409</v>
      </c>
      <c r="H1502" s="114">
        <v>0.14000000000000001</v>
      </c>
      <c r="I1502" s="114">
        <v>202406</v>
      </c>
      <c r="J1502" s="114">
        <v>0.32</v>
      </c>
      <c r="K1502" t="s">
        <v>16760</v>
      </c>
      <c r="L1502">
        <v>531802</v>
      </c>
      <c r="M1502"/>
      <c r="N1502" t="s">
        <v>16761</v>
      </c>
      <c r="O1502" t="s">
        <v>4084</v>
      </c>
      <c r="P1502"/>
      <c r="Q1502">
        <f t="shared" si="23"/>
        <v>0.38</v>
      </c>
    </row>
    <row r="1503" spans="1:17" ht="15">
      <c r="A1503" s="114">
        <v>14680</v>
      </c>
      <c r="B1503" t="s">
        <v>22502</v>
      </c>
      <c r="C1503" s="114">
        <v>202503</v>
      </c>
      <c r="D1503" s="114">
        <v>0.18</v>
      </c>
      <c r="E1503" s="114">
        <v>202412</v>
      </c>
      <c r="F1503" s="114">
        <v>1.1100000000000001</v>
      </c>
      <c r="G1503" s="114">
        <v>202409</v>
      </c>
      <c r="H1503" s="114">
        <v>1.04</v>
      </c>
      <c r="I1503" s="114">
        <v>202406</v>
      </c>
      <c r="J1503" s="114">
        <v>0.8</v>
      </c>
      <c r="K1503" t="s">
        <v>22503</v>
      </c>
      <c r="L1503">
        <v>532376</v>
      </c>
      <c r="M1503" t="s">
        <v>22504</v>
      </c>
      <c r="N1503" t="s">
        <v>16762</v>
      </c>
      <c r="O1503" t="s">
        <v>1952</v>
      </c>
      <c r="P1503"/>
      <c r="Q1503">
        <f t="shared" si="23"/>
        <v>3.13</v>
      </c>
    </row>
    <row r="1504" spans="1:17" ht="15">
      <c r="A1504" s="114">
        <v>14691</v>
      </c>
      <c r="B1504" t="s">
        <v>16763</v>
      </c>
      <c r="C1504" s="114">
        <v>202412</v>
      </c>
      <c r="D1504" s="114">
        <v>0.03</v>
      </c>
      <c r="E1504" s="114">
        <v>202409</v>
      </c>
      <c r="F1504" s="114">
        <v>0.01</v>
      </c>
      <c r="G1504" s="114">
        <v>202406</v>
      </c>
      <c r="H1504" s="114">
        <v>0.01</v>
      </c>
      <c r="I1504" s="114">
        <v>202403</v>
      </c>
      <c r="J1504" s="114">
        <v>0.01</v>
      </c>
      <c r="K1504" t="s">
        <v>16764</v>
      </c>
      <c r="L1504">
        <v>531723</v>
      </c>
      <c r="M1504" t="s">
        <v>964</v>
      </c>
      <c r="N1504" t="s">
        <v>21007</v>
      </c>
      <c r="O1504" t="s">
        <v>965</v>
      </c>
      <c r="P1504"/>
      <c r="Q1504">
        <f t="shared" si="23"/>
        <v>6.0000000000000005E-2</v>
      </c>
    </row>
    <row r="1505" spans="1:17" ht="15">
      <c r="A1505" s="114">
        <v>14707</v>
      </c>
      <c r="B1505" t="s">
        <v>16765</v>
      </c>
      <c r="C1505" s="114">
        <v>202412</v>
      </c>
      <c r="D1505" s="114">
        <v>0.22</v>
      </c>
      <c r="E1505" s="114">
        <v>202409</v>
      </c>
      <c r="F1505" s="114">
        <v>0.21</v>
      </c>
      <c r="G1505" s="114">
        <v>202406</v>
      </c>
      <c r="H1505" s="114">
        <v>0.19</v>
      </c>
      <c r="I1505" s="114">
        <v>202403</v>
      </c>
      <c r="J1505" s="114">
        <v>0.16</v>
      </c>
      <c r="K1505" t="s">
        <v>9798</v>
      </c>
      <c r="L1505">
        <v>531739</v>
      </c>
      <c r="M1505"/>
      <c r="N1505" t="s">
        <v>16766</v>
      </c>
      <c r="O1505" t="s">
        <v>3863</v>
      </c>
      <c r="P1505"/>
      <c r="Q1505">
        <f t="shared" si="23"/>
        <v>0.78</v>
      </c>
    </row>
    <row r="1506" spans="1:17" ht="15">
      <c r="A1506" s="114">
        <v>14709</v>
      </c>
      <c r="B1506" t="s">
        <v>16767</v>
      </c>
      <c r="C1506" s="114">
        <v>202412</v>
      </c>
      <c r="D1506" s="114">
        <v>2.5499999999999998</v>
      </c>
      <c r="E1506" s="114">
        <v>202409</v>
      </c>
      <c r="F1506" s="114">
        <v>2.0699999999999998</v>
      </c>
      <c r="G1506" s="114">
        <v>202406</v>
      </c>
      <c r="H1506" s="114">
        <v>1.69</v>
      </c>
      <c r="I1506" s="114">
        <v>202403</v>
      </c>
      <c r="J1506" s="114">
        <v>2.09</v>
      </c>
      <c r="K1506" t="s">
        <v>16768</v>
      </c>
      <c r="L1506">
        <v>531717</v>
      </c>
      <c r="M1506" t="s">
        <v>3171</v>
      </c>
      <c r="N1506" t="s">
        <v>16769</v>
      </c>
      <c r="O1506" t="s">
        <v>3172</v>
      </c>
      <c r="P1506"/>
      <c r="Q1506">
        <f t="shared" si="23"/>
        <v>8.3999999999999986</v>
      </c>
    </row>
    <row r="1507" spans="1:17" ht="15">
      <c r="A1507" s="114">
        <v>14741</v>
      </c>
      <c r="B1507" t="s">
        <v>16770</v>
      </c>
      <c r="C1507" s="114">
        <v>202412</v>
      </c>
      <c r="D1507" s="114">
        <v>31.2</v>
      </c>
      <c r="E1507" s="114">
        <v>202409</v>
      </c>
      <c r="F1507" s="114">
        <v>49.41</v>
      </c>
      <c r="G1507" s="114">
        <v>202406</v>
      </c>
      <c r="H1507" s="114">
        <v>156.82</v>
      </c>
      <c r="I1507" s="114">
        <v>202403</v>
      </c>
      <c r="J1507" s="114">
        <v>48.81</v>
      </c>
      <c r="K1507" t="s">
        <v>16771</v>
      </c>
      <c r="L1507">
        <v>590078</v>
      </c>
      <c r="M1507" t="s">
        <v>1790</v>
      </c>
      <c r="N1507" t="s">
        <v>16772</v>
      </c>
      <c r="O1507" t="s">
        <v>1791</v>
      </c>
      <c r="P1507"/>
      <c r="Q1507">
        <f t="shared" si="23"/>
        <v>286.24</v>
      </c>
    </row>
    <row r="1508" spans="1:17" ht="15">
      <c r="A1508" s="114">
        <v>14764</v>
      </c>
      <c r="B1508" t="s">
        <v>16773</v>
      </c>
      <c r="C1508" s="114">
        <v>201503</v>
      </c>
      <c r="D1508" s="114">
        <v>-1.41</v>
      </c>
      <c r="E1508" s="114">
        <v>201412</v>
      </c>
      <c r="F1508" s="114">
        <v>0.57999999999999996</v>
      </c>
      <c r="G1508" s="114">
        <v>201409</v>
      </c>
      <c r="H1508" s="114">
        <v>0.08</v>
      </c>
      <c r="I1508" s="114">
        <v>201406</v>
      </c>
      <c r="J1508" s="114">
        <v>1.41</v>
      </c>
      <c r="K1508" t="s">
        <v>9883</v>
      </c>
      <c r="L1508">
        <v>538858</v>
      </c>
      <c r="M1508"/>
      <c r="N1508" t="s">
        <v>16774</v>
      </c>
      <c r="O1508" t="s">
        <v>4641</v>
      </c>
      <c r="P1508"/>
      <c r="Q1508">
        <f t="shared" si="23"/>
        <v>0.65999999999999992</v>
      </c>
    </row>
    <row r="1509" spans="1:17" ht="15">
      <c r="A1509" s="114">
        <v>14771</v>
      </c>
      <c r="B1509" t="s">
        <v>16775</v>
      </c>
      <c r="C1509" s="114">
        <v>202412</v>
      </c>
      <c r="D1509" s="114">
        <v>1.57</v>
      </c>
      <c r="E1509" s="114">
        <v>202409</v>
      </c>
      <c r="F1509" s="114">
        <v>-0.1</v>
      </c>
      <c r="G1509" s="114">
        <v>202406</v>
      </c>
      <c r="H1509" s="114">
        <v>1.57</v>
      </c>
      <c r="I1509" s="114">
        <v>202403</v>
      </c>
      <c r="J1509" s="114">
        <v>-0.3</v>
      </c>
      <c r="K1509" t="s">
        <v>16776</v>
      </c>
      <c r="L1509">
        <v>531842</v>
      </c>
      <c r="M1509"/>
      <c r="N1509" t="s">
        <v>16777</v>
      </c>
      <c r="O1509" t="s">
        <v>4035</v>
      </c>
      <c r="P1509"/>
      <c r="Q1509">
        <f t="shared" si="23"/>
        <v>2.74</v>
      </c>
    </row>
    <row r="1510" spans="1:17" ht="15">
      <c r="A1510" s="114">
        <v>14775</v>
      </c>
      <c r="B1510" t="s">
        <v>16778</v>
      </c>
      <c r="C1510" s="114">
        <v>202412</v>
      </c>
      <c r="D1510" s="114">
        <v>2.38</v>
      </c>
      <c r="E1510" s="114">
        <v>202409</v>
      </c>
      <c r="F1510" s="114">
        <v>2.86</v>
      </c>
      <c r="G1510" s="114">
        <v>202406</v>
      </c>
      <c r="H1510" s="114">
        <v>2.77</v>
      </c>
      <c r="I1510" s="114">
        <v>202403</v>
      </c>
      <c r="J1510" s="114">
        <v>2.13</v>
      </c>
      <c r="K1510" t="s">
        <v>16779</v>
      </c>
      <c r="L1510">
        <v>532926</v>
      </c>
      <c r="M1510" t="s">
        <v>1539</v>
      </c>
      <c r="N1510" t="s">
        <v>16780</v>
      </c>
      <c r="O1510" t="s">
        <v>1540</v>
      </c>
      <c r="P1510"/>
      <c r="Q1510">
        <f t="shared" si="23"/>
        <v>10.14</v>
      </c>
    </row>
    <row r="1511" spans="1:17" ht="15">
      <c r="A1511" s="114">
        <v>14793</v>
      </c>
      <c r="B1511" t="s">
        <v>16781</v>
      </c>
      <c r="C1511" s="114">
        <v>201312</v>
      </c>
      <c r="D1511" s="114">
        <v>0.28999999999999998</v>
      </c>
      <c r="E1511" s="114">
        <v>201309</v>
      </c>
      <c r="F1511" s="114">
        <v>0.2</v>
      </c>
      <c r="G1511" s="114">
        <v>201306</v>
      </c>
      <c r="H1511" s="114">
        <v>-0.11</v>
      </c>
      <c r="I1511" s="114">
        <v>201303</v>
      </c>
      <c r="J1511" s="114">
        <v>-0.24</v>
      </c>
      <c r="K1511" t="s">
        <v>16782</v>
      </c>
      <c r="L1511"/>
      <c r="M1511"/>
      <c r="N1511"/>
      <c r="O1511" t="s">
        <v>16783</v>
      </c>
      <c r="P1511"/>
      <c r="Q1511">
        <f t="shared" si="23"/>
        <v>0.14000000000000001</v>
      </c>
    </row>
    <row r="1512" spans="1:17" ht="15">
      <c r="A1512" s="114">
        <v>14801</v>
      </c>
      <c r="B1512" t="s">
        <v>16784</v>
      </c>
      <c r="C1512" s="114">
        <v>202503</v>
      </c>
      <c r="D1512" s="114">
        <v>2.88</v>
      </c>
      <c r="E1512" s="114">
        <v>202412</v>
      </c>
      <c r="F1512" s="114">
        <v>0.21</v>
      </c>
      <c r="G1512" s="114">
        <v>202409</v>
      </c>
      <c r="H1512" s="114">
        <v>-0.13</v>
      </c>
      <c r="I1512" s="114">
        <v>202406</v>
      </c>
      <c r="J1512" s="114">
        <v>5.51</v>
      </c>
      <c r="K1512" t="s">
        <v>16785</v>
      </c>
      <c r="L1512">
        <v>532523</v>
      </c>
      <c r="M1512" t="s">
        <v>444</v>
      </c>
      <c r="N1512" t="s">
        <v>16786</v>
      </c>
      <c r="O1512" t="s">
        <v>445</v>
      </c>
      <c r="P1512"/>
      <c r="Q1512">
        <f t="shared" si="23"/>
        <v>8.4699999999999989</v>
      </c>
    </row>
    <row r="1513" spans="1:17" ht="15">
      <c r="A1513" s="114">
        <v>14817</v>
      </c>
      <c r="B1513" t="s">
        <v>16787</v>
      </c>
      <c r="C1513" s="114">
        <v>202503</v>
      </c>
      <c r="D1513" s="114">
        <v>2.12</v>
      </c>
      <c r="E1513" s="114">
        <v>202412</v>
      </c>
      <c r="F1513" s="114">
        <v>2.57</v>
      </c>
      <c r="G1513" s="114">
        <v>202409</v>
      </c>
      <c r="H1513" s="114">
        <v>1.65</v>
      </c>
      <c r="I1513" s="114">
        <v>202406</v>
      </c>
      <c r="J1513" s="114">
        <v>0.27</v>
      </c>
      <c r="K1513" t="s">
        <v>16788</v>
      </c>
      <c r="L1513">
        <v>531795</v>
      </c>
      <c r="M1513" t="s">
        <v>287</v>
      </c>
      <c r="N1513" t="s">
        <v>16789</v>
      </c>
      <c r="O1513" t="s">
        <v>288</v>
      </c>
      <c r="P1513"/>
      <c r="Q1513">
        <f t="shared" si="23"/>
        <v>6.6099999999999994</v>
      </c>
    </row>
    <row r="1514" spans="1:17" ht="15">
      <c r="A1514" s="114">
        <v>14845</v>
      </c>
      <c r="B1514" t="s">
        <v>16790</v>
      </c>
      <c r="C1514" s="114">
        <v>202412</v>
      </c>
      <c r="D1514" s="114">
        <v>1.1399999999999999</v>
      </c>
      <c r="E1514" s="114">
        <v>202409</v>
      </c>
      <c r="F1514" s="114">
        <v>1.31</v>
      </c>
      <c r="G1514" s="114">
        <v>202406</v>
      </c>
      <c r="H1514" s="114">
        <v>1.39</v>
      </c>
      <c r="I1514" s="114">
        <v>202403</v>
      </c>
      <c r="J1514" s="114">
        <v>1.42</v>
      </c>
      <c r="K1514" t="s">
        <v>16791</v>
      </c>
      <c r="L1514">
        <v>531727</v>
      </c>
      <c r="M1514"/>
      <c r="N1514" t="s">
        <v>16792</v>
      </c>
      <c r="O1514" t="s">
        <v>3691</v>
      </c>
      <c r="P1514"/>
      <c r="Q1514">
        <f t="shared" si="23"/>
        <v>5.26</v>
      </c>
    </row>
    <row r="1515" spans="1:17" ht="15">
      <c r="A1515" s="114">
        <v>14864</v>
      </c>
      <c r="B1515" t="s">
        <v>16793</v>
      </c>
      <c r="C1515" s="114">
        <v>202412</v>
      </c>
      <c r="D1515" s="114">
        <v>1.2</v>
      </c>
      <c r="E1515" s="114">
        <v>202409</v>
      </c>
      <c r="F1515" s="114">
        <v>3.6</v>
      </c>
      <c r="G1515" s="114">
        <v>202406</v>
      </c>
      <c r="H1515" s="114">
        <v>5.28</v>
      </c>
      <c r="I1515" s="114">
        <v>202403</v>
      </c>
      <c r="J1515" s="114">
        <v>3.94</v>
      </c>
      <c r="K1515" t="s">
        <v>16794</v>
      </c>
      <c r="L1515">
        <v>531688</v>
      </c>
      <c r="M1515" t="s">
        <v>16795</v>
      </c>
      <c r="N1515" t="s">
        <v>16796</v>
      </c>
      <c r="O1515" t="s">
        <v>4159</v>
      </c>
      <c r="P1515"/>
      <c r="Q1515">
        <f t="shared" si="23"/>
        <v>14.02</v>
      </c>
    </row>
    <row r="1516" spans="1:17" ht="15">
      <c r="A1516" s="114">
        <v>14871</v>
      </c>
      <c r="B1516" t="s">
        <v>16797</v>
      </c>
      <c r="C1516" s="114">
        <v>202412</v>
      </c>
      <c r="D1516" s="114">
        <v>-46.58</v>
      </c>
      <c r="E1516" s="114">
        <v>202409</v>
      </c>
      <c r="F1516" s="114">
        <v>-26.68</v>
      </c>
      <c r="G1516" s="114">
        <v>202406</v>
      </c>
      <c r="H1516" s="114">
        <v>-15.72</v>
      </c>
      <c r="I1516" s="114">
        <v>202403</v>
      </c>
      <c r="J1516" s="114">
        <v>18.079999999999998</v>
      </c>
      <c r="K1516" t="s">
        <v>16798</v>
      </c>
      <c r="L1516">
        <v>532930</v>
      </c>
      <c r="M1516" t="s">
        <v>417</v>
      </c>
      <c r="N1516" t="s">
        <v>16799</v>
      </c>
      <c r="O1516" t="s">
        <v>418</v>
      </c>
      <c r="P1516"/>
      <c r="Q1516">
        <f t="shared" si="23"/>
        <v>-70.899999999999991</v>
      </c>
    </row>
    <row r="1517" spans="1:17" ht="15">
      <c r="A1517" s="114">
        <v>14927</v>
      </c>
      <c r="B1517" t="s">
        <v>16800</v>
      </c>
      <c r="C1517" s="114">
        <v>202503</v>
      </c>
      <c r="D1517" s="114">
        <v>20.260000000000002</v>
      </c>
      <c r="E1517" s="114">
        <v>202412</v>
      </c>
      <c r="F1517" s="114">
        <v>21.68</v>
      </c>
      <c r="G1517" s="114">
        <v>202409</v>
      </c>
      <c r="H1517" s="114">
        <v>21.75</v>
      </c>
      <c r="I1517" s="114">
        <v>202406</v>
      </c>
      <c r="J1517" s="114">
        <v>20.89</v>
      </c>
      <c r="K1517" t="s">
        <v>16801</v>
      </c>
      <c r="L1517">
        <v>532268</v>
      </c>
      <c r="M1517" t="s">
        <v>53</v>
      </c>
      <c r="N1517" t="s">
        <v>16802</v>
      </c>
      <c r="O1517" t="s">
        <v>54</v>
      </c>
      <c r="P1517"/>
      <c r="Q1517">
        <f t="shared" si="23"/>
        <v>84.58</v>
      </c>
    </row>
    <row r="1518" spans="1:17" ht="15">
      <c r="A1518" s="114">
        <v>14978</v>
      </c>
      <c r="B1518" t="s">
        <v>16803</v>
      </c>
      <c r="C1518" s="114">
        <v>202412</v>
      </c>
      <c r="D1518" s="114">
        <v>2.75</v>
      </c>
      <c r="E1518" s="114">
        <v>202409</v>
      </c>
      <c r="F1518" s="114">
        <v>3.16</v>
      </c>
      <c r="G1518" s="114">
        <v>202406</v>
      </c>
      <c r="H1518" s="114">
        <v>2.73</v>
      </c>
      <c r="I1518" s="114">
        <v>202403</v>
      </c>
      <c r="J1518" s="114">
        <v>3.01</v>
      </c>
      <c r="K1518" t="s">
        <v>16804</v>
      </c>
      <c r="L1518">
        <v>538962</v>
      </c>
      <c r="M1518" t="s">
        <v>1899</v>
      </c>
      <c r="N1518" t="s">
        <v>16805</v>
      </c>
      <c r="O1518" t="s">
        <v>1900</v>
      </c>
      <c r="P1518"/>
      <c r="Q1518">
        <f t="shared" si="23"/>
        <v>11.65</v>
      </c>
    </row>
    <row r="1519" spans="1:17" ht="15">
      <c r="A1519" s="114">
        <v>15007</v>
      </c>
      <c r="B1519" t="s">
        <v>16806</v>
      </c>
      <c r="C1519" s="114">
        <v>202412</v>
      </c>
      <c r="D1519" s="114">
        <v>-0.24</v>
      </c>
      <c r="E1519" s="114">
        <v>202409</v>
      </c>
      <c r="F1519" s="114">
        <v>-0.38</v>
      </c>
      <c r="G1519" s="114">
        <v>202406</v>
      </c>
      <c r="H1519" s="114">
        <v>0.26</v>
      </c>
      <c r="I1519" s="114">
        <v>202403</v>
      </c>
      <c r="J1519" s="114">
        <v>0.76</v>
      </c>
      <c r="K1519" t="s">
        <v>9837</v>
      </c>
      <c r="L1519">
        <v>532387</v>
      </c>
      <c r="M1519" t="s">
        <v>2270</v>
      </c>
      <c r="N1519" t="s">
        <v>16807</v>
      </c>
      <c r="O1519" t="s">
        <v>2271</v>
      </c>
      <c r="P1519"/>
      <c r="Q1519">
        <f t="shared" si="23"/>
        <v>0.4</v>
      </c>
    </row>
    <row r="1520" spans="1:17" ht="15">
      <c r="A1520" s="114">
        <v>15046</v>
      </c>
      <c r="B1520" t="s">
        <v>16808</v>
      </c>
      <c r="C1520" s="114">
        <v>202412</v>
      </c>
      <c r="D1520" s="114">
        <v>-0.28999999999999998</v>
      </c>
      <c r="E1520" s="114">
        <v>202409</v>
      </c>
      <c r="F1520" s="114">
        <v>-0.56000000000000005</v>
      </c>
      <c r="G1520" s="114">
        <v>202406</v>
      </c>
      <c r="H1520" s="114">
        <v>-0.34</v>
      </c>
      <c r="I1520" s="114">
        <v>202403</v>
      </c>
      <c r="J1520" s="114">
        <v>-3.71</v>
      </c>
      <c r="K1520" t="s">
        <v>16809</v>
      </c>
      <c r="L1520">
        <v>532351</v>
      </c>
      <c r="M1520" t="s">
        <v>127</v>
      </c>
      <c r="N1520" t="s">
        <v>16810</v>
      </c>
      <c r="O1520" t="s">
        <v>128</v>
      </c>
      <c r="P1520"/>
      <c r="Q1520">
        <f t="shared" si="23"/>
        <v>-4.9000000000000004</v>
      </c>
    </row>
    <row r="1521" spans="1:17" ht="15">
      <c r="A1521" s="114">
        <v>15108</v>
      </c>
      <c r="B1521" t="s">
        <v>16811</v>
      </c>
      <c r="C1521" s="114">
        <v>202503</v>
      </c>
      <c r="D1521" s="114">
        <v>-4.26</v>
      </c>
      <c r="E1521" s="114">
        <v>202412</v>
      </c>
      <c r="F1521" s="114">
        <v>-4.46</v>
      </c>
      <c r="G1521" s="114">
        <v>202409</v>
      </c>
      <c r="H1521" s="114">
        <v>68.930000000000007</v>
      </c>
      <c r="I1521" s="114">
        <v>202406</v>
      </c>
      <c r="J1521" s="114">
        <v>2.7</v>
      </c>
      <c r="K1521" t="s">
        <v>16812</v>
      </c>
      <c r="L1521">
        <v>533306</v>
      </c>
      <c r="M1521" t="s">
        <v>2833</v>
      </c>
      <c r="N1521" t="s">
        <v>16813</v>
      </c>
      <c r="O1521" t="s">
        <v>2834</v>
      </c>
      <c r="P1521"/>
      <c r="Q1521">
        <f t="shared" si="23"/>
        <v>62.910000000000011</v>
      </c>
    </row>
    <row r="1522" spans="1:17" ht="15">
      <c r="A1522" s="114">
        <v>15194</v>
      </c>
      <c r="B1522" t="s">
        <v>16814</v>
      </c>
      <c r="C1522" s="114">
        <v>202412</v>
      </c>
      <c r="D1522" s="114">
        <v>4.71</v>
      </c>
      <c r="E1522" s="114">
        <v>202409</v>
      </c>
      <c r="F1522" s="114">
        <v>1.99</v>
      </c>
      <c r="G1522" s="114">
        <v>202406</v>
      </c>
      <c r="H1522" s="114">
        <v>-8.7200000000000006</v>
      </c>
      <c r="I1522" s="114">
        <v>202403</v>
      </c>
      <c r="J1522" s="114">
        <v>14.85</v>
      </c>
      <c r="K1522" t="s">
        <v>16815</v>
      </c>
      <c r="L1522">
        <v>531822</v>
      </c>
      <c r="M1522"/>
      <c r="N1522" t="s">
        <v>16816</v>
      </c>
      <c r="O1522" t="s">
        <v>4515</v>
      </c>
      <c r="P1522"/>
      <c r="Q1522">
        <f t="shared" si="23"/>
        <v>12.829999999999998</v>
      </c>
    </row>
    <row r="1523" spans="1:17" ht="15">
      <c r="A1523" s="114">
        <v>15196</v>
      </c>
      <c r="B1523" t="s">
        <v>16817</v>
      </c>
      <c r="C1523" s="114">
        <v>202412</v>
      </c>
      <c r="D1523" s="114">
        <v>0.69</v>
      </c>
      <c r="E1523" s="114">
        <v>202409</v>
      </c>
      <c r="F1523" s="114">
        <v>1.1299999999999999</v>
      </c>
      <c r="G1523" s="114">
        <v>202406</v>
      </c>
      <c r="H1523" s="114">
        <v>0.91</v>
      </c>
      <c r="I1523" s="114">
        <v>202403</v>
      </c>
      <c r="J1523" s="114">
        <v>0.57999999999999996</v>
      </c>
      <c r="K1523" t="s">
        <v>16818</v>
      </c>
      <c r="L1523">
        <v>532864</v>
      </c>
      <c r="M1523" t="s">
        <v>2033</v>
      </c>
      <c r="N1523" t="s">
        <v>16819</v>
      </c>
      <c r="O1523" t="s">
        <v>2034</v>
      </c>
      <c r="P1523"/>
      <c r="Q1523">
        <f t="shared" si="23"/>
        <v>3.31</v>
      </c>
    </row>
    <row r="1524" spans="1:17" ht="15">
      <c r="A1524" s="114">
        <v>15228</v>
      </c>
      <c r="B1524" t="s">
        <v>16820</v>
      </c>
      <c r="C1524" s="114">
        <v>202412</v>
      </c>
      <c r="D1524" s="114">
        <v>9.2200000000000006</v>
      </c>
      <c r="E1524" s="114">
        <v>202409</v>
      </c>
      <c r="F1524" s="114">
        <v>10.39</v>
      </c>
      <c r="G1524" s="114">
        <v>202406</v>
      </c>
      <c r="H1524" s="114">
        <v>14.2</v>
      </c>
      <c r="I1524" s="114">
        <v>202403</v>
      </c>
      <c r="J1524" s="114">
        <v>10.53</v>
      </c>
      <c r="K1524" t="s">
        <v>16821</v>
      </c>
      <c r="L1524">
        <v>532733</v>
      </c>
      <c r="M1524" t="s">
        <v>2852</v>
      </c>
      <c r="N1524" t="s">
        <v>16822</v>
      </c>
      <c r="O1524" t="s">
        <v>2853</v>
      </c>
      <c r="P1524"/>
      <c r="Q1524">
        <f t="shared" si="23"/>
        <v>44.34</v>
      </c>
    </row>
    <row r="1525" spans="1:17" ht="15">
      <c r="A1525" s="114">
        <v>15293</v>
      </c>
      <c r="B1525" t="s">
        <v>16823</v>
      </c>
      <c r="C1525" s="114">
        <v>202412</v>
      </c>
      <c r="D1525" s="114">
        <v>-3.12</v>
      </c>
      <c r="E1525" s="114">
        <v>202409</v>
      </c>
      <c r="F1525" s="114">
        <v>-1.21</v>
      </c>
      <c r="G1525" s="114">
        <v>202406</v>
      </c>
      <c r="H1525" s="114">
        <v>-3.98</v>
      </c>
      <c r="I1525" s="114">
        <v>202403</v>
      </c>
      <c r="J1525" s="114">
        <v>-1.79</v>
      </c>
      <c r="K1525" t="s">
        <v>16824</v>
      </c>
      <c r="L1525">
        <v>532532</v>
      </c>
      <c r="M1525" t="s">
        <v>1507</v>
      </c>
      <c r="N1525" t="s">
        <v>16825</v>
      </c>
      <c r="O1525" t="s">
        <v>1508</v>
      </c>
      <c r="P1525"/>
      <c r="Q1525">
        <f t="shared" si="23"/>
        <v>-10.100000000000001</v>
      </c>
    </row>
    <row r="1526" spans="1:17" ht="15">
      <c r="A1526" s="114">
        <v>15342</v>
      </c>
      <c r="B1526" t="s">
        <v>16826</v>
      </c>
      <c r="C1526" s="114">
        <v>201412</v>
      </c>
      <c r="D1526" s="114">
        <v>3.44</v>
      </c>
      <c r="E1526" s="114">
        <v>201409</v>
      </c>
      <c r="F1526" s="114">
        <v>4.88</v>
      </c>
      <c r="G1526" s="114">
        <v>201406</v>
      </c>
      <c r="H1526" s="114">
        <v>6.23</v>
      </c>
      <c r="I1526" s="114">
        <v>201403</v>
      </c>
      <c r="J1526" s="114">
        <v>6.21</v>
      </c>
      <c r="K1526" t="s">
        <v>16827</v>
      </c>
      <c r="L1526">
        <v>532347</v>
      </c>
      <c r="M1526" t="s">
        <v>16828</v>
      </c>
      <c r="N1526" t="s">
        <v>16829</v>
      </c>
      <c r="O1526" t="s">
        <v>16830</v>
      </c>
      <c r="P1526"/>
      <c r="Q1526">
        <f t="shared" si="23"/>
        <v>20.76</v>
      </c>
    </row>
    <row r="1527" spans="1:17" ht="15">
      <c r="A1527" s="114">
        <v>15362</v>
      </c>
      <c r="B1527" t="s">
        <v>16831</v>
      </c>
      <c r="C1527" s="114">
        <v>202412</v>
      </c>
      <c r="D1527" s="114">
        <v>3.52</v>
      </c>
      <c r="E1527" s="114">
        <v>202409</v>
      </c>
      <c r="F1527" s="114">
        <v>4.67</v>
      </c>
      <c r="G1527" s="114">
        <v>202406</v>
      </c>
      <c r="H1527" s="114">
        <v>2.7</v>
      </c>
      <c r="I1527" s="114">
        <v>202403</v>
      </c>
      <c r="J1527" s="114">
        <v>5.83</v>
      </c>
      <c r="K1527" t="s">
        <v>16832</v>
      </c>
      <c r="L1527">
        <v>541403</v>
      </c>
      <c r="M1527" t="s">
        <v>757</v>
      </c>
      <c r="N1527" t="s">
        <v>16833</v>
      </c>
      <c r="O1527" t="s">
        <v>758</v>
      </c>
      <c r="P1527"/>
      <c r="Q1527">
        <f t="shared" si="23"/>
        <v>16.72</v>
      </c>
    </row>
    <row r="1528" spans="1:17" ht="15">
      <c r="A1528" s="114">
        <v>15363</v>
      </c>
      <c r="B1528" t="s">
        <v>16834</v>
      </c>
      <c r="C1528" s="114">
        <v>202412</v>
      </c>
      <c r="D1528" s="114">
        <v>15.75</v>
      </c>
      <c r="E1528" s="114">
        <v>202409</v>
      </c>
      <c r="F1528" s="114">
        <v>17.350000000000001</v>
      </c>
      <c r="G1528" s="114">
        <v>202406</v>
      </c>
      <c r="H1528" s="114">
        <v>13.19</v>
      </c>
      <c r="I1528" s="114">
        <v>202403</v>
      </c>
      <c r="J1528" s="114">
        <v>10.26</v>
      </c>
      <c r="K1528" t="s">
        <v>16835</v>
      </c>
      <c r="L1528">
        <v>532067</v>
      </c>
      <c r="M1528"/>
      <c r="N1528" t="s">
        <v>21008</v>
      </c>
      <c r="O1528" t="s">
        <v>3644</v>
      </c>
      <c r="P1528"/>
      <c r="Q1528">
        <f t="shared" si="23"/>
        <v>56.55</v>
      </c>
    </row>
    <row r="1529" spans="1:17" ht="15">
      <c r="A1529" s="114">
        <v>15388</v>
      </c>
      <c r="B1529" t="s">
        <v>16836</v>
      </c>
      <c r="C1529" s="114">
        <v>202412</v>
      </c>
      <c r="D1529" s="114">
        <v>9.3699999999999992</v>
      </c>
      <c r="E1529" s="114">
        <v>202409</v>
      </c>
      <c r="F1529" s="114">
        <v>-4.4000000000000004</v>
      </c>
      <c r="G1529" s="114">
        <v>202406</v>
      </c>
      <c r="H1529" s="114">
        <v>-3.6</v>
      </c>
      <c r="I1529" s="114">
        <v>202403</v>
      </c>
      <c r="J1529" s="114">
        <v>4.7699999999999996</v>
      </c>
      <c r="K1529" t="s">
        <v>16837</v>
      </c>
      <c r="L1529">
        <v>509953</v>
      </c>
      <c r="M1529"/>
      <c r="N1529" t="s">
        <v>16838</v>
      </c>
      <c r="O1529" t="s">
        <v>4575</v>
      </c>
      <c r="P1529"/>
      <c r="Q1529">
        <f t="shared" si="23"/>
        <v>6.1399999999999988</v>
      </c>
    </row>
    <row r="1530" spans="1:17" ht="15">
      <c r="A1530" s="114">
        <v>15442</v>
      </c>
      <c r="B1530" t="s">
        <v>16839</v>
      </c>
      <c r="C1530" s="114">
        <v>201809</v>
      </c>
      <c r="D1530" s="114">
        <v>0.22</v>
      </c>
      <c r="E1530" s="114">
        <v>201806</v>
      </c>
      <c r="F1530" s="114">
        <v>0.14000000000000001</v>
      </c>
      <c r="G1530" s="114">
        <v>201803</v>
      </c>
      <c r="H1530" s="114">
        <v>0.28999999999999998</v>
      </c>
      <c r="I1530" s="114">
        <v>201712</v>
      </c>
      <c r="J1530" s="114">
        <v>0.25</v>
      </c>
      <c r="K1530" t="s">
        <v>16840</v>
      </c>
      <c r="L1530">
        <v>531911</v>
      </c>
      <c r="M1530"/>
      <c r="N1530" t="s">
        <v>16841</v>
      </c>
      <c r="O1530" t="s">
        <v>4701</v>
      </c>
      <c r="P1530"/>
      <c r="Q1530">
        <f t="shared" si="23"/>
        <v>0.89999999999999991</v>
      </c>
    </row>
    <row r="1531" spans="1:17" ht="15">
      <c r="A1531" s="114">
        <v>15462</v>
      </c>
      <c r="B1531" t="s">
        <v>16842</v>
      </c>
      <c r="C1531" s="114">
        <v>202109</v>
      </c>
      <c r="D1531" s="114">
        <v>-0.02</v>
      </c>
      <c r="E1531" s="114">
        <v>202106</v>
      </c>
      <c r="F1531" s="114">
        <v>-0.03</v>
      </c>
      <c r="G1531" s="114">
        <v>202103</v>
      </c>
      <c r="H1531" s="114">
        <v>0.09</v>
      </c>
      <c r="I1531" s="114">
        <v>202012</v>
      </c>
      <c r="J1531" s="114">
        <v>-0.13</v>
      </c>
      <c r="K1531" t="s">
        <v>16843</v>
      </c>
      <c r="L1531">
        <v>539267</v>
      </c>
      <c r="M1531"/>
      <c r="N1531" t="s">
        <v>21009</v>
      </c>
      <c r="O1531" t="s">
        <v>4464</v>
      </c>
      <c r="P1531"/>
      <c r="Q1531">
        <f t="shared" si="23"/>
        <v>-9.0000000000000011E-2</v>
      </c>
    </row>
    <row r="1532" spans="1:17" ht="15">
      <c r="A1532" s="114">
        <v>15469</v>
      </c>
      <c r="B1532" t="s">
        <v>16844</v>
      </c>
      <c r="C1532" s="114">
        <v>202503</v>
      </c>
      <c r="D1532" s="114">
        <v>3.85</v>
      </c>
      <c r="E1532" s="114">
        <v>202412</v>
      </c>
      <c r="F1532" s="114">
        <v>2.5499999999999998</v>
      </c>
      <c r="G1532" s="114">
        <v>202409</v>
      </c>
      <c r="H1532" s="114">
        <v>0.68</v>
      </c>
      <c r="I1532" s="114">
        <v>202406</v>
      </c>
      <c r="J1532" s="114">
        <v>-0.45</v>
      </c>
      <c r="K1532" t="s">
        <v>16845</v>
      </c>
      <c r="L1532">
        <v>532419</v>
      </c>
      <c r="M1532" t="s">
        <v>2733</v>
      </c>
      <c r="N1532" t="s">
        <v>16846</v>
      </c>
      <c r="O1532" t="s">
        <v>2734</v>
      </c>
      <c r="P1532"/>
      <c r="Q1532">
        <f t="shared" si="23"/>
        <v>6.63</v>
      </c>
    </row>
    <row r="1533" spans="1:17" ht="15">
      <c r="A1533" s="114">
        <v>15542</v>
      </c>
      <c r="B1533" t="s">
        <v>16847</v>
      </c>
      <c r="C1533" s="114">
        <v>202412</v>
      </c>
      <c r="D1533" s="114">
        <v>25.54</v>
      </c>
      <c r="E1533" s="114">
        <v>202409</v>
      </c>
      <c r="F1533" s="114">
        <v>6.21</v>
      </c>
      <c r="G1533" s="114">
        <v>202406</v>
      </c>
      <c r="H1533" s="114">
        <v>7.21</v>
      </c>
      <c r="I1533" s="114">
        <v>202403</v>
      </c>
      <c r="J1533" s="114">
        <v>3.61</v>
      </c>
      <c r="K1533" t="s">
        <v>16848</v>
      </c>
      <c r="L1533">
        <v>532454</v>
      </c>
      <c r="M1533" t="s">
        <v>432</v>
      </c>
      <c r="N1533" t="s">
        <v>16849</v>
      </c>
      <c r="O1533" t="s">
        <v>433</v>
      </c>
      <c r="P1533"/>
      <c r="Q1533">
        <f t="shared" si="23"/>
        <v>42.57</v>
      </c>
    </row>
    <row r="1534" spans="1:17" ht="15">
      <c r="A1534" s="114">
        <v>15613</v>
      </c>
      <c r="B1534" t="s">
        <v>16850</v>
      </c>
      <c r="C1534" s="114">
        <v>202503</v>
      </c>
      <c r="D1534" s="114">
        <v>12.68</v>
      </c>
      <c r="E1534" s="114">
        <v>202412</v>
      </c>
      <c r="F1534" s="114">
        <v>5.7</v>
      </c>
      <c r="G1534" s="114">
        <v>202409</v>
      </c>
      <c r="H1534" s="114">
        <v>12.06</v>
      </c>
      <c r="I1534" s="114">
        <v>202406</v>
      </c>
      <c r="J1534" s="114">
        <v>18.7</v>
      </c>
      <c r="K1534" t="s">
        <v>16851</v>
      </c>
      <c r="L1534">
        <v>533150</v>
      </c>
      <c r="M1534" t="s">
        <v>1042</v>
      </c>
      <c r="N1534" t="s">
        <v>16852</v>
      </c>
      <c r="O1534" t="s">
        <v>1043</v>
      </c>
      <c r="P1534"/>
      <c r="Q1534">
        <f t="shared" si="23"/>
        <v>49.14</v>
      </c>
    </row>
    <row r="1535" spans="1:17" ht="15">
      <c r="A1535" s="114">
        <v>15631</v>
      </c>
      <c r="B1535" t="s">
        <v>21421</v>
      </c>
      <c r="C1535" s="114">
        <v>202106</v>
      </c>
      <c r="D1535" s="114">
        <v>-2.95</v>
      </c>
      <c r="E1535" s="114">
        <v>202103</v>
      </c>
      <c r="F1535" s="114">
        <v>-4.87</v>
      </c>
      <c r="G1535" s="114">
        <v>202012</v>
      </c>
      <c r="H1535" s="114">
        <v>-3.34</v>
      </c>
      <c r="I1535" s="114">
        <v>202009</v>
      </c>
      <c r="J1535" s="114">
        <v>-2.79</v>
      </c>
      <c r="K1535" t="s">
        <v>21422</v>
      </c>
      <c r="L1535">
        <v>532282</v>
      </c>
      <c r="M1535" t="s">
        <v>16853</v>
      </c>
      <c r="N1535" t="s">
        <v>16854</v>
      </c>
      <c r="O1535" t="s">
        <v>16855</v>
      </c>
      <c r="P1535"/>
      <c r="Q1535">
        <f t="shared" si="23"/>
        <v>-13.95</v>
      </c>
    </row>
    <row r="1536" spans="1:17" ht="15">
      <c r="A1536" s="114">
        <v>15639</v>
      </c>
      <c r="B1536" t="s">
        <v>16856</v>
      </c>
      <c r="C1536" s="114">
        <v>202412</v>
      </c>
      <c r="D1536" s="114">
        <v>-16.079999999999998</v>
      </c>
      <c r="E1536" s="114">
        <v>202409</v>
      </c>
      <c r="F1536" s="114">
        <v>1.38</v>
      </c>
      <c r="G1536" s="114">
        <v>202406</v>
      </c>
      <c r="H1536" s="114">
        <v>-0.1</v>
      </c>
      <c r="I1536" s="114">
        <v>202403</v>
      </c>
      <c r="J1536" s="114">
        <v>-1.08</v>
      </c>
      <c r="K1536" t="s">
        <v>16857</v>
      </c>
      <c r="L1536">
        <v>532219</v>
      </c>
      <c r="M1536" t="s">
        <v>845</v>
      </c>
      <c r="N1536" t="s">
        <v>16858</v>
      </c>
      <c r="O1536" t="s">
        <v>846</v>
      </c>
      <c r="P1536"/>
      <c r="Q1536">
        <f t="shared" si="23"/>
        <v>-15.879999999999999</v>
      </c>
    </row>
    <row r="1537" spans="1:17" ht="15">
      <c r="A1537" s="114">
        <v>15674</v>
      </c>
      <c r="B1537" t="s">
        <v>2027</v>
      </c>
      <c r="C1537" s="114">
        <v>202503</v>
      </c>
      <c r="D1537" s="114">
        <v>-9.44</v>
      </c>
      <c r="E1537" s="114">
        <v>202412</v>
      </c>
      <c r="F1537" s="114">
        <v>-8.64</v>
      </c>
      <c r="G1537" s="114">
        <v>202409</v>
      </c>
      <c r="H1537" s="114">
        <v>-8.19</v>
      </c>
      <c r="I1537" s="114">
        <v>202406</v>
      </c>
      <c r="J1537" s="114">
        <v>-7.25</v>
      </c>
      <c r="K1537" t="s">
        <v>16859</v>
      </c>
      <c r="L1537">
        <v>532529</v>
      </c>
      <c r="M1537" t="s">
        <v>2027</v>
      </c>
      <c r="N1537" t="s">
        <v>16860</v>
      </c>
      <c r="O1537" t="s">
        <v>2028</v>
      </c>
      <c r="P1537"/>
      <c r="Q1537">
        <f t="shared" si="23"/>
        <v>-33.519999999999996</v>
      </c>
    </row>
    <row r="1538" spans="1:17" ht="15">
      <c r="A1538" s="114">
        <v>15746</v>
      </c>
      <c r="B1538" t="s">
        <v>16861</v>
      </c>
      <c r="C1538" s="114">
        <v>202412</v>
      </c>
      <c r="D1538" s="114">
        <v>1.17</v>
      </c>
      <c r="E1538" s="114">
        <v>202409</v>
      </c>
      <c r="F1538" s="114">
        <v>1.7</v>
      </c>
      <c r="G1538" s="114">
        <v>202406</v>
      </c>
      <c r="H1538" s="114">
        <v>0.95</v>
      </c>
      <c r="I1538" s="114">
        <v>202403</v>
      </c>
      <c r="J1538" s="114">
        <v>0.71</v>
      </c>
      <c r="K1538" t="s">
        <v>16862</v>
      </c>
      <c r="L1538">
        <v>531859</v>
      </c>
      <c r="M1538"/>
      <c r="N1538" t="s">
        <v>16863</v>
      </c>
      <c r="O1538" t="s">
        <v>3633</v>
      </c>
      <c r="P1538"/>
      <c r="Q1538">
        <f t="shared" si="23"/>
        <v>4.53</v>
      </c>
    </row>
    <row r="1539" spans="1:17" ht="15">
      <c r="A1539" s="114">
        <v>15783</v>
      </c>
      <c r="B1539" t="s">
        <v>16864</v>
      </c>
      <c r="C1539" s="114">
        <v>202412</v>
      </c>
      <c r="D1539" s="114">
        <v>2.63</v>
      </c>
      <c r="E1539" s="114">
        <v>202409</v>
      </c>
      <c r="F1539" s="114">
        <v>1.8</v>
      </c>
      <c r="G1539" s="114">
        <v>202406</v>
      </c>
      <c r="H1539" s="114">
        <v>1.55</v>
      </c>
      <c r="I1539" s="114">
        <v>202403</v>
      </c>
      <c r="J1539" s="114">
        <v>3.58</v>
      </c>
      <c r="K1539" t="s">
        <v>16865</v>
      </c>
      <c r="L1539">
        <v>532548</v>
      </c>
      <c r="M1539" t="s">
        <v>545</v>
      </c>
      <c r="N1539" t="s">
        <v>16866</v>
      </c>
      <c r="O1539" t="s">
        <v>546</v>
      </c>
      <c r="P1539"/>
      <c r="Q1539">
        <f t="shared" ref="Q1539:Q1602" si="24">D1539+F1539+H1539+J1539</f>
        <v>9.5599999999999987</v>
      </c>
    </row>
    <row r="1540" spans="1:17" ht="15">
      <c r="A1540" s="114">
        <v>15825</v>
      </c>
      <c r="B1540" t="s">
        <v>16867</v>
      </c>
      <c r="C1540" s="114">
        <v>201009</v>
      </c>
      <c r="D1540" s="114">
        <v>0</v>
      </c>
      <c r="E1540" s="114">
        <v>201006</v>
      </c>
      <c r="F1540" s="114">
        <v>0.45</v>
      </c>
      <c r="G1540" s="114">
        <v>201003</v>
      </c>
      <c r="H1540" s="114">
        <v>-1.41</v>
      </c>
      <c r="I1540" s="114">
        <v>200912</v>
      </c>
      <c r="J1540" s="114">
        <v>2.0499999999999998</v>
      </c>
      <c r="K1540" t="s">
        <v>16868</v>
      </c>
      <c r="L1540">
        <v>532610</v>
      </c>
      <c r="M1540" t="s">
        <v>786</v>
      </c>
      <c r="N1540" t="s">
        <v>16869</v>
      </c>
      <c r="O1540" t="s">
        <v>787</v>
      </c>
      <c r="P1540"/>
      <c r="Q1540">
        <f t="shared" si="24"/>
        <v>1.0899999999999999</v>
      </c>
    </row>
    <row r="1541" spans="1:17" ht="15">
      <c r="A1541" s="114">
        <v>15866</v>
      </c>
      <c r="B1541" t="s">
        <v>16870</v>
      </c>
      <c r="C1541" s="114">
        <v>201306</v>
      </c>
      <c r="D1541" s="114">
        <v>0.16</v>
      </c>
      <c r="E1541" s="114">
        <v>201303</v>
      </c>
      <c r="F1541" s="114">
        <v>-0.52</v>
      </c>
      <c r="G1541" s="114">
        <v>201212</v>
      </c>
      <c r="H1541" s="114">
        <v>0.43</v>
      </c>
      <c r="I1541" s="114">
        <v>201209</v>
      </c>
      <c r="J1541" s="114">
        <v>0.43</v>
      </c>
      <c r="K1541" t="s">
        <v>16871</v>
      </c>
      <c r="L1541">
        <v>504340</v>
      </c>
      <c r="M1541"/>
      <c r="N1541" t="s">
        <v>21010</v>
      </c>
      <c r="O1541" t="s">
        <v>4649</v>
      </c>
      <c r="P1541"/>
      <c r="Q1541">
        <f t="shared" si="24"/>
        <v>0.5</v>
      </c>
    </row>
    <row r="1542" spans="1:17" ht="15">
      <c r="A1542" s="114">
        <v>15934</v>
      </c>
      <c r="B1542" t="s">
        <v>16872</v>
      </c>
      <c r="C1542" s="114">
        <v>202412</v>
      </c>
      <c r="D1542" s="114">
        <v>0.83</v>
      </c>
      <c r="E1542" s="114">
        <v>202409</v>
      </c>
      <c r="F1542" s="114">
        <v>-3.12</v>
      </c>
      <c r="G1542" s="114">
        <v>202406</v>
      </c>
      <c r="H1542" s="114">
        <v>0.09</v>
      </c>
      <c r="I1542" s="114">
        <v>202403</v>
      </c>
      <c r="J1542" s="114">
        <v>2.15</v>
      </c>
      <c r="K1542" t="s">
        <v>16873</v>
      </c>
      <c r="L1542">
        <v>532687</v>
      </c>
      <c r="M1542" t="s">
        <v>2437</v>
      </c>
      <c r="N1542" t="s">
        <v>16874</v>
      </c>
      <c r="O1542" t="s">
        <v>2438</v>
      </c>
      <c r="P1542"/>
      <c r="Q1542">
        <f t="shared" si="24"/>
        <v>-5.0000000000000266E-2</v>
      </c>
    </row>
    <row r="1543" spans="1:17" ht="15">
      <c r="A1543" s="114">
        <v>15937</v>
      </c>
      <c r="B1543" t="s">
        <v>16875</v>
      </c>
      <c r="C1543" s="114">
        <v>202412</v>
      </c>
      <c r="D1543" s="114">
        <v>-2.12</v>
      </c>
      <c r="E1543" s="114">
        <v>202409</v>
      </c>
      <c r="F1543" s="114">
        <v>1.25</v>
      </c>
      <c r="G1543" s="114">
        <v>202406</v>
      </c>
      <c r="H1543" s="114">
        <v>3.12</v>
      </c>
      <c r="I1543" s="114">
        <v>202403</v>
      </c>
      <c r="J1543" s="114">
        <v>8.5500000000000007</v>
      </c>
      <c r="K1543" t="s">
        <v>16876</v>
      </c>
      <c r="L1543">
        <v>531946</v>
      </c>
      <c r="M1543"/>
      <c r="N1543" t="s">
        <v>16877</v>
      </c>
      <c r="O1543" t="s">
        <v>4659</v>
      </c>
      <c r="P1543"/>
      <c r="Q1543">
        <f t="shared" si="24"/>
        <v>10.8</v>
      </c>
    </row>
    <row r="1544" spans="1:17" ht="15">
      <c r="A1544" s="114">
        <v>15966</v>
      </c>
      <c r="B1544" t="s">
        <v>16878</v>
      </c>
      <c r="C1544" s="114">
        <v>202412</v>
      </c>
      <c r="D1544" s="114">
        <v>0.19</v>
      </c>
      <c r="E1544" s="114">
        <v>202409</v>
      </c>
      <c r="F1544" s="114">
        <v>0.31</v>
      </c>
      <c r="G1544" s="114">
        <v>202406</v>
      </c>
      <c r="H1544" s="114">
        <v>0.2</v>
      </c>
      <c r="I1544" s="114">
        <v>202403</v>
      </c>
      <c r="J1544" s="114">
        <v>0.22</v>
      </c>
      <c r="K1544" t="s">
        <v>16879</v>
      </c>
      <c r="L1544">
        <v>540954</v>
      </c>
      <c r="M1544"/>
      <c r="N1544" t="s">
        <v>16880</v>
      </c>
      <c r="O1544" t="s">
        <v>3849</v>
      </c>
      <c r="P1544"/>
      <c r="Q1544">
        <f t="shared" si="24"/>
        <v>0.91999999999999993</v>
      </c>
    </row>
    <row r="1545" spans="1:17" ht="15">
      <c r="A1545" s="114">
        <v>16012</v>
      </c>
      <c r="B1545" t="s">
        <v>16881</v>
      </c>
      <c r="C1545" s="114">
        <v>201306</v>
      </c>
      <c r="D1545" s="114">
        <v>-10.83</v>
      </c>
      <c r="E1545" s="114">
        <v>201303</v>
      </c>
      <c r="F1545" s="114">
        <v>-45.28</v>
      </c>
      <c r="G1545" s="114">
        <v>201212</v>
      </c>
      <c r="H1545" s="114">
        <v>-5.86</v>
      </c>
      <c r="I1545" s="114">
        <v>201209</v>
      </c>
      <c r="J1545" s="114">
        <v>0.09</v>
      </c>
      <c r="K1545" t="s">
        <v>16882</v>
      </c>
      <c r="L1545">
        <v>532691</v>
      </c>
      <c r="M1545" t="s">
        <v>16883</v>
      </c>
      <c r="N1545" t="s">
        <v>16884</v>
      </c>
      <c r="O1545" t="s">
        <v>16885</v>
      </c>
      <c r="P1545"/>
      <c r="Q1545">
        <f t="shared" si="24"/>
        <v>-61.879999999999995</v>
      </c>
    </row>
    <row r="1546" spans="1:17" ht="15">
      <c r="A1546" s="114">
        <v>16072</v>
      </c>
      <c r="B1546" t="s">
        <v>16886</v>
      </c>
      <c r="C1546" s="114">
        <v>202412</v>
      </c>
      <c r="D1546" s="114">
        <v>-1.27</v>
      </c>
      <c r="E1546" s="114">
        <v>202409</v>
      </c>
      <c r="F1546" s="114">
        <v>1.67</v>
      </c>
      <c r="G1546" s="114">
        <v>202406</v>
      </c>
      <c r="H1546" s="114">
        <v>3.79</v>
      </c>
      <c r="I1546" s="114">
        <v>202403</v>
      </c>
      <c r="J1546" s="114">
        <v>0.6</v>
      </c>
      <c r="K1546" t="s">
        <v>16887</v>
      </c>
      <c r="L1546">
        <v>531979</v>
      </c>
      <c r="M1546"/>
      <c r="N1546" t="s">
        <v>16888</v>
      </c>
      <c r="O1546" t="s">
        <v>4437</v>
      </c>
      <c r="P1546"/>
      <c r="Q1546">
        <f t="shared" si="24"/>
        <v>4.7899999999999991</v>
      </c>
    </row>
    <row r="1547" spans="1:17" ht="15">
      <c r="A1547" s="114">
        <v>16093</v>
      </c>
      <c r="B1547" t="s">
        <v>16889</v>
      </c>
      <c r="C1547" s="114">
        <v>202503</v>
      </c>
      <c r="D1547" s="114">
        <v>1.99</v>
      </c>
      <c r="E1547" s="114">
        <v>202412</v>
      </c>
      <c r="F1547" s="114">
        <v>1.3</v>
      </c>
      <c r="G1547" s="114">
        <v>202409</v>
      </c>
      <c r="H1547" s="114">
        <v>4.0599999999999996</v>
      </c>
      <c r="I1547" s="114">
        <v>202406</v>
      </c>
      <c r="J1547" s="114">
        <v>9.57</v>
      </c>
      <c r="K1547" t="s">
        <v>16890</v>
      </c>
      <c r="L1547">
        <v>539404</v>
      </c>
      <c r="M1547" t="s">
        <v>2574</v>
      </c>
      <c r="N1547" t="s">
        <v>16891</v>
      </c>
      <c r="O1547" t="s">
        <v>2575</v>
      </c>
      <c r="P1547"/>
      <c r="Q1547">
        <f t="shared" si="24"/>
        <v>16.920000000000002</v>
      </c>
    </row>
    <row r="1548" spans="1:17" ht="15">
      <c r="A1548" s="114">
        <v>16166</v>
      </c>
      <c r="B1548" t="s">
        <v>16892</v>
      </c>
      <c r="C1548" s="114">
        <v>202503</v>
      </c>
      <c r="D1548" s="114">
        <v>3.68</v>
      </c>
      <c r="E1548" s="114">
        <v>202412</v>
      </c>
      <c r="F1548" s="114">
        <v>5.8</v>
      </c>
      <c r="G1548" s="114">
        <v>202409</v>
      </c>
      <c r="H1548" s="114">
        <v>5.84</v>
      </c>
      <c r="I1548" s="114">
        <v>202406</v>
      </c>
      <c r="J1548" s="114">
        <v>7.03</v>
      </c>
      <c r="K1548" t="s">
        <v>16893</v>
      </c>
      <c r="L1548">
        <v>540743</v>
      </c>
      <c r="M1548" t="s">
        <v>1036</v>
      </c>
      <c r="N1548" t="s">
        <v>16894</v>
      </c>
      <c r="O1548" t="s">
        <v>1037</v>
      </c>
      <c r="P1548"/>
      <c r="Q1548">
        <f t="shared" si="24"/>
        <v>22.35</v>
      </c>
    </row>
    <row r="1549" spans="1:17" ht="15">
      <c r="A1549" s="114">
        <v>16305</v>
      </c>
      <c r="B1549" t="s">
        <v>16895</v>
      </c>
      <c r="C1549" s="114">
        <v>202412</v>
      </c>
      <c r="D1549" s="114">
        <v>4.29</v>
      </c>
      <c r="E1549" s="114">
        <v>202409</v>
      </c>
      <c r="F1549" s="114">
        <v>4.09</v>
      </c>
      <c r="G1549" s="114">
        <v>202406</v>
      </c>
      <c r="H1549" s="114">
        <v>2.16</v>
      </c>
      <c r="I1549" s="114">
        <v>202403</v>
      </c>
      <c r="J1549" s="114">
        <v>-7.53</v>
      </c>
      <c r="K1549" t="s">
        <v>16896</v>
      </c>
      <c r="L1549">
        <v>532686</v>
      </c>
      <c r="M1549" t="s">
        <v>1591</v>
      </c>
      <c r="N1549" t="s">
        <v>16897</v>
      </c>
      <c r="O1549" t="s">
        <v>1592</v>
      </c>
      <c r="P1549"/>
      <c r="Q1549">
        <f t="shared" si="24"/>
        <v>3.0099999999999989</v>
      </c>
    </row>
    <row r="1550" spans="1:17" ht="15">
      <c r="A1550" s="114">
        <v>16437</v>
      </c>
      <c r="B1550" t="s">
        <v>16898</v>
      </c>
      <c r="C1550" s="114">
        <v>202412</v>
      </c>
      <c r="D1550" s="114">
        <v>3.85</v>
      </c>
      <c r="E1550" s="114">
        <v>202409</v>
      </c>
      <c r="F1550" s="114">
        <v>1.68</v>
      </c>
      <c r="G1550" s="114">
        <v>202406</v>
      </c>
      <c r="H1550" s="114">
        <v>1.67</v>
      </c>
      <c r="I1550" s="114">
        <v>202403</v>
      </c>
      <c r="J1550" s="114">
        <v>1.3</v>
      </c>
      <c r="K1550" t="s">
        <v>9705</v>
      </c>
      <c r="L1550">
        <v>532156</v>
      </c>
      <c r="M1550" t="s">
        <v>3139</v>
      </c>
      <c r="N1550" t="s">
        <v>16899</v>
      </c>
      <c r="O1550" t="s">
        <v>3140</v>
      </c>
      <c r="P1550"/>
      <c r="Q1550">
        <f t="shared" si="24"/>
        <v>8.5</v>
      </c>
    </row>
    <row r="1551" spans="1:17" ht="15">
      <c r="A1551" s="114">
        <v>16474</v>
      </c>
      <c r="B1551" t="s">
        <v>16900</v>
      </c>
      <c r="C1551" s="114">
        <v>202503</v>
      </c>
      <c r="D1551" s="114">
        <v>21.18</v>
      </c>
      <c r="E1551" s="114">
        <v>202412</v>
      </c>
      <c r="F1551" s="114">
        <v>18.600000000000001</v>
      </c>
      <c r="G1551" s="114">
        <v>202409</v>
      </c>
      <c r="H1551" s="114">
        <v>18.079999999999998</v>
      </c>
      <c r="I1551" s="114">
        <v>202406</v>
      </c>
      <c r="J1551" s="114">
        <v>16.66</v>
      </c>
      <c r="K1551" t="s">
        <v>16901</v>
      </c>
      <c r="L1551">
        <v>540173</v>
      </c>
      <c r="M1551" t="s">
        <v>2268</v>
      </c>
      <c r="N1551" t="s">
        <v>16902</v>
      </c>
      <c r="O1551" t="s">
        <v>2269</v>
      </c>
      <c r="P1551"/>
      <c r="Q1551">
        <f t="shared" si="24"/>
        <v>74.52</v>
      </c>
    </row>
    <row r="1552" spans="1:17" ht="15">
      <c r="A1552" s="114">
        <v>16486</v>
      </c>
      <c r="B1552" t="s">
        <v>20274</v>
      </c>
      <c r="C1552" s="114">
        <v>202412</v>
      </c>
      <c r="D1552" s="114">
        <v>14.29</v>
      </c>
      <c r="E1552" s="114">
        <v>202409</v>
      </c>
      <c r="F1552" s="114">
        <v>16.93</v>
      </c>
      <c r="G1552" s="114">
        <v>202406</v>
      </c>
      <c r="H1552" s="114">
        <v>18.329999999999998</v>
      </c>
      <c r="I1552" s="114">
        <v>202403</v>
      </c>
      <c r="J1552" s="114">
        <v>2064.11</v>
      </c>
      <c r="K1552" t="s">
        <v>20275</v>
      </c>
      <c r="L1552">
        <v>544274</v>
      </c>
      <c r="M1552" t="s">
        <v>12346</v>
      </c>
      <c r="N1552" t="s">
        <v>20276</v>
      </c>
      <c r="O1552" t="s">
        <v>12345</v>
      </c>
      <c r="P1552"/>
      <c r="Q1552">
        <f t="shared" si="24"/>
        <v>2113.6600000000003</v>
      </c>
    </row>
    <row r="1553" spans="1:17" ht="15">
      <c r="A1553" s="114">
        <v>16500</v>
      </c>
      <c r="B1553" t="s">
        <v>16903</v>
      </c>
      <c r="C1553" s="114">
        <v>202212</v>
      </c>
      <c r="D1553" s="114">
        <v>-15.57</v>
      </c>
      <c r="E1553" s="114">
        <v>202209</v>
      </c>
      <c r="F1553" s="114">
        <v>-14.33</v>
      </c>
      <c r="G1553" s="114">
        <v>202206</v>
      </c>
      <c r="H1553" s="114">
        <v>-20.93</v>
      </c>
      <c r="I1553" s="114">
        <v>202203</v>
      </c>
      <c r="J1553" s="114">
        <v>-26.9</v>
      </c>
      <c r="K1553" t="s">
        <v>16904</v>
      </c>
      <c r="L1553">
        <v>532767</v>
      </c>
      <c r="M1553" t="s">
        <v>3323</v>
      </c>
      <c r="N1553" t="s">
        <v>16905</v>
      </c>
      <c r="O1553" t="s">
        <v>3970</v>
      </c>
      <c r="P1553"/>
      <c r="Q1553">
        <f t="shared" si="24"/>
        <v>-77.72999999999999</v>
      </c>
    </row>
    <row r="1554" spans="1:17" ht="15">
      <c r="A1554" s="114">
        <v>16541</v>
      </c>
      <c r="B1554" t="s">
        <v>16906</v>
      </c>
      <c r="C1554" s="114">
        <v>202412</v>
      </c>
      <c r="D1554" s="114">
        <v>4.2</v>
      </c>
      <c r="E1554" s="114">
        <v>202409</v>
      </c>
      <c r="F1554" s="114">
        <v>4.59</v>
      </c>
      <c r="G1554" s="114">
        <v>202406</v>
      </c>
      <c r="H1554" s="114">
        <v>5.41</v>
      </c>
      <c r="I1554" s="114">
        <v>202403</v>
      </c>
      <c r="J1554" s="114">
        <v>6.48</v>
      </c>
      <c r="K1554" t="s">
        <v>16906</v>
      </c>
      <c r="L1554">
        <v>532400</v>
      </c>
      <c r="M1554" t="s">
        <v>492</v>
      </c>
      <c r="N1554" t="s">
        <v>16907</v>
      </c>
      <c r="O1554" t="s">
        <v>493</v>
      </c>
      <c r="P1554"/>
      <c r="Q1554">
        <f t="shared" si="24"/>
        <v>20.68</v>
      </c>
    </row>
    <row r="1555" spans="1:17" ht="15">
      <c r="A1555" s="114">
        <v>16795</v>
      </c>
      <c r="B1555" t="s">
        <v>16908</v>
      </c>
      <c r="C1555" s="114">
        <v>202503</v>
      </c>
      <c r="D1555" s="114">
        <v>3.7</v>
      </c>
      <c r="E1555" s="114">
        <v>202412</v>
      </c>
      <c r="F1555" s="114">
        <v>7.43</v>
      </c>
      <c r="G1555" s="114">
        <v>202409</v>
      </c>
      <c r="H1555" s="114">
        <v>3.15</v>
      </c>
      <c r="I1555" s="114">
        <v>202406</v>
      </c>
      <c r="J1555" s="114">
        <v>4.03</v>
      </c>
      <c r="K1555" t="s">
        <v>16909</v>
      </c>
      <c r="L1555">
        <v>532720</v>
      </c>
      <c r="M1555" t="s">
        <v>1762</v>
      </c>
      <c r="N1555" t="s">
        <v>16910</v>
      </c>
      <c r="O1555" t="s">
        <v>1763</v>
      </c>
      <c r="P1555"/>
      <c r="Q1555">
        <f t="shared" si="24"/>
        <v>18.309999999999999</v>
      </c>
    </row>
    <row r="1556" spans="1:17" ht="15">
      <c r="A1556" s="114">
        <v>16819</v>
      </c>
      <c r="B1556" t="s">
        <v>1444</v>
      </c>
      <c r="C1556" s="114">
        <v>202412</v>
      </c>
      <c r="D1556" s="114">
        <v>4.07</v>
      </c>
      <c r="E1556" s="114">
        <v>202409</v>
      </c>
      <c r="F1556" s="114">
        <v>21.14</v>
      </c>
      <c r="G1556" s="114">
        <v>202406</v>
      </c>
      <c r="H1556" s="114">
        <v>4.2699999999999996</v>
      </c>
      <c r="I1556" s="114">
        <v>202403</v>
      </c>
      <c r="J1556" s="114">
        <v>6.4</v>
      </c>
      <c r="K1556" t="s">
        <v>16911</v>
      </c>
      <c r="L1556">
        <v>532341</v>
      </c>
      <c r="M1556" t="s">
        <v>1444</v>
      </c>
      <c r="N1556" t="s">
        <v>16912</v>
      </c>
      <c r="O1556" t="s">
        <v>1445</v>
      </c>
      <c r="P1556"/>
      <c r="Q1556">
        <f t="shared" si="24"/>
        <v>35.880000000000003</v>
      </c>
    </row>
    <row r="1557" spans="1:17" ht="15">
      <c r="A1557" s="114">
        <v>16825</v>
      </c>
      <c r="B1557" t="s">
        <v>16913</v>
      </c>
      <c r="C1557" s="114">
        <v>202203</v>
      </c>
      <c r="D1557" s="114">
        <v>0.2</v>
      </c>
      <c r="E1557" s="114">
        <v>202112</v>
      </c>
      <c r="F1557" s="114">
        <v>0.28000000000000003</v>
      </c>
      <c r="G1557" s="114">
        <v>202109</v>
      </c>
      <c r="H1557" s="114">
        <v>0.28000000000000003</v>
      </c>
      <c r="I1557" s="114">
        <v>202106</v>
      </c>
      <c r="J1557" s="114">
        <v>0.21</v>
      </c>
      <c r="K1557" t="s">
        <v>16914</v>
      </c>
      <c r="L1557">
        <v>532741</v>
      </c>
      <c r="M1557" t="s">
        <v>1555</v>
      </c>
      <c r="N1557" t="s">
        <v>16915</v>
      </c>
      <c r="O1557" t="s">
        <v>20676</v>
      </c>
      <c r="P1557"/>
      <c r="Q1557">
        <f t="shared" si="24"/>
        <v>0.97</v>
      </c>
    </row>
    <row r="1558" spans="1:17" ht="15">
      <c r="A1558" s="114">
        <v>16884</v>
      </c>
      <c r="B1558" t="s">
        <v>16916</v>
      </c>
      <c r="C1558" s="114">
        <v>202412</v>
      </c>
      <c r="D1558" s="114">
        <v>2.14</v>
      </c>
      <c r="E1558" s="114">
        <v>202409</v>
      </c>
      <c r="F1558" s="114">
        <v>3.08</v>
      </c>
      <c r="G1558" s="114">
        <v>202406</v>
      </c>
      <c r="H1558" s="114">
        <v>3.21</v>
      </c>
      <c r="I1558" s="114">
        <v>202403</v>
      </c>
      <c r="J1558" s="114">
        <v>2.66</v>
      </c>
      <c r="K1558" t="s">
        <v>16917</v>
      </c>
      <c r="L1558">
        <v>540143</v>
      </c>
      <c r="M1558"/>
      <c r="N1558" t="s">
        <v>16918</v>
      </c>
      <c r="O1558" t="s">
        <v>4093</v>
      </c>
      <c r="P1558"/>
      <c r="Q1558">
        <f t="shared" si="24"/>
        <v>11.09</v>
      </c>
    </row>
    <row r="1559" spans="1:17" ht="15">
      <c r="A1559" s="114">
        <v>16966</v>
      </c>
      <c r="B1559" t="s">
        <v>16919</v>
      </c>
      <c r="C1559" s="114">
        <v>202412</v>
      </c>
      <c r="D1559" s="114">
        <v>8.1199999999999992</v>
      </c>
      <c r="E1559" s="114">
        <v>202409</v>
      </c>
      <c r="F1559" s="114">
        <v>10.23</v>
      </c>
      <c r="G1559" s="114">
        <v>202406</v>
      </c>
      <c r="H1559" s="114">
        <v>7.95</v>
      </c>
      <c r="I1559" s="114">
        <v>202403</v>
      </c>
      <c r="J1559" s="114">
        <v>6.36</v>
      </c>
      <c r="K1559" t="s">
        <v>16920</v>
      </c>
      <c r="L1559">
        <v>544210</v>
      </c>
      <c r="M1559" t="s">
        <v>9905</v>
      </c>
      <c r="N1559" t="s">
        <v>16921</v>
      </c>
      <c r="O1559" t="s">
        <v>9904</v>
      </c>
      <c r="P1559"/>
      <c r="Q1559">
        <f t="shared" si="24"/>
        <v>32.660000000000004</v>
      </c>
    </row>
    <row r="1560" spans="1:17" ht="15">
      <c r="A1560" s="114">
        <v>16996</v>
      </c>
      <c r="B1560" t="s">
        <v>16922</v>
      </c>
      <c r="C1560" s="114">
        <v>202412</v>
      </c>
      <c r="D1560" s="114">
        <v>9.56</v>
      </c>
      <c r="E1560" s="114">
        <v>202409</v>
      </c>
      <c r="F1560" s="114">
        <v>3.42</v>
      </c>
      <c r="G1560" s="114">
        <v>202406</v>
      </c>
      <c r="H1560" s="114">
        <v>3.35</v>
      </c>
      <c r="I1560" s="114">
        <v>202403</v>
      </c>
      <c r="J1560" s="114">
        <v>0.87</v>
      </c>
      <c r="K1560" t="s">
        <v>16923</v>
      </c>
      <c r="L1560">
        <v>532531</v>
      </c>
      <c r="M1560" t="s">
        <v>2794</v>
      </c>
      <c r="N1560" t="s">
        <v>16924</v>
      </c>
      <c r="O1560" t="s">
        <v>2795</v>
      </c>
      <c r="P1560"/>
      <c r="Q1560">
        <f t="shared" si="24"/>
        <v>17.200000000000003</v>
      </c>
    </row>
    <row r="1561" spans="1:17" ht="15">
      <c r="A1561" s="114">
        <v>17136</v>
      </c>
      <c r="B1561" t="s">
        <v>16925</v>
      </c>
      <c r="C1561" s="114">
        <v>202412</v>
      </c>
      <c r="D1561" s="114">
        <v>24.54</v>
      </c>
      <c r="E1561" s="114">
        <v>202409</v>
      </c>
      <c r="F1561" s="114">
        <v>16.28</v>
      </c>
      <c r="G1561" s="114">
        <v>202406</v>
      </c>
      <c r="H1561" s="114">
        <v>23.98</v>
      </c>
      <c r="I1561" s="114">
        <v>202403</v>
      </c>
      <c r="J1561" s="114">
        <v>28.44</v>
      </c>
      <c r="K1561" t="s">
        <v>16926</v>
      </c>
      <c r="L1561">
        <v>532644</v>
      </c>
      <c r="M1561" t="s">
        <v>1490</v>
      </c>
      <c r="N1561" t="s">
        <v>16927</v>
      </c>
      <c r="O1561" t="s">
        <v>1491</v>
      </c>
      <c r="P1561"/>
      <c r="Q1561">
        <f t="shared" si="24"/>
        <v>93.24</v>
      </c>
    </row>
    <row r="1562" spans="1:17" ht="15">
      <c r="A1562" s="114">
        <v>17208</v>
      </c>
      <c r="B1562" t="s">
        <v>16928</v>
      </c>
      <c r="C1562" s="114">
        <v>202412</v>
      </c>
      <c r="D1562" s="114">
        <v>0.05</v>
      </c>
      <c r="E1562" s="114">
        <v>202409</v>
      </c>
      <c r="F1562" s="114">
        <v>3.1</v>
      </c>
      <c r="G1562" s="114">
        <v>202406</v>
      </c>
      <c r="H1562" s="114">
        <v>0.05</v>
      </c>
      <c r="I1562" s="114">
        <v>202403</v>
      </c>
      <c r="J1562" s="114">
        <v>5.4</v>
      </c>
      <c r="K1562" t="s">
        <v>16929</v>
      </c>
      <c r="L1562">
        <v>533316</v>
      </c>
      <c r="M1562" t="s">
        <v>2808</v>
      </c>
      <c r="N1562" t="s">
        <v>16930</v>
      </c>
      <c r="O1562" t="s">
        <v>2809</v>
      </c>
      <c r="P1562"/>
      <c r="Q1562">
        <f t="shared" si="24"/>
        <v>8.6</v>
      </c>
    </row>
    <row r="1563" spans="1:17" ht="15">
      <c r="A1563" s="114">
        <v>17211</v>
      </c>
      <c r="B1563" t="s">
        <v>16931</v>
      </c>
      <c r="C1563" s="114">
        <v>202503</v>
      </c>
      <c r="D1563" s="114">
        <v>6.15</v>
      </c>
      <c r="E1563" s="114">
        <v>202412</v>
      </c>
      <c r="F1563" s="114">
        <v>1.33</v>
      </c>
      <c r="G1563" s="114">
        <v>202409</v>
      </c>
      <c r="H1563" s="114">
        <v>1.01</v>
      </c>
      <c r="I1563" s="114">
        <v>202406</v>
      </c>
      <c r="J1563" s="114">
        <v>0.81</v>
      </c>
      <c r="K1563" t="s">
        <v>16932</v>
      </c>
      <c r="L1563">
        <v>532848</v>
      </c>
      <c r="M1563" t="s">
        <v>703</v>
      </c>
      <c r="N1563" t="s">
        <v>16933</v>
      </c>
      <c r="O1563" t="s">
        <v>704</v>
      </c>
      <c r="P1563"/>
      <c r="Q1563">
        <f t="shared" si="24"/>
        <v>9.3000000000000007</v>
      </c>
    </row>
    <row r="1564" spans="1:17" ht="15">
      <c r="A1564" s="114">
        <v>17215</v>
      </c>
      <c r="B1564" t="s">
        <v>16934</v>
      </c>
      <c r="C1564" s="114">
        <v>202503</v>
      </c>
      <c r="D1564" s="114">
        <v>13.17</v>
      </c>
      <c r="E1564" s="114">
        <v>202412</v>
      </c>
      <c r="F1564" s="114">
        <v>11.1</v>
      </c>
      <c r="G1564" s="114">
        <v>202409</v>
      </c>
      <c r="H1564" s="114">
        <v>14.12</v>
      </c>
      <c r="I1564" s="114">
        <v>202406</v>
      </c>
      <c r="J1564" s="114">
        <v>9.6199999999999992</v>
      </c>
      <c r="K1564" t="s">
        <v>16935</v>
      </c>
      <c r="L1564">
        <v>532755</v>
      </c>
      <c r="M1564" t="s">
        <v>2953</v>
      </c>
      <c r="N1564" t="s">
        <v>16936</v>
      </c>
      <c r="O1564" t="s">
        <v>2954</v>
      </c>
      <c r="P1564"/>
      <c r="Q1564">
        <f t="shared" si="24"/>
        <v>48.01</v>
      </c>
    </row>
    <row r="1565" spans="1:17" ht="15">
      <c r="A1565" s="114">
        <v>17240</v>
      </c>
      <c r="B1565" t="s">
        <v>16937</v>
      </c>
      <c r="C1565" s="114">
        <v>202412</v>
      </c>
      <c r="D1565" s="114">
        <v>6.43</v>
      </c>
      <c r="E1565" s="114">
        <v>202409</v>
      </c>
      <c r="F1565" s="114">
        <v>5.45</v>
      </c>
      <c r="G1565" s="114">
        <v>202406</v>
      </c>
      <c r="H1565" s="114">
        <v>5.8</v>
      </c>
      <c r="I1565" s="114">
        <v>202403</v>
      </c>
      <c r="J1565" s="114">
        <v>4.8600000000000003</v>
      </c>
      <c r="K1565" t="s">
        <v>16938</v>
      </c>
      <c r="L1565">
        <v>544046</v>
      </c>
      <c r="M1565" t="s">
        <v>1381</v>
      </c>
      <c r="N1565" t="s">
        <v>16939</v>
      </c>
      <c r="O1565" t="s">
        <v>1382</v>
      </c>
      <c r="P1565"/>
      <c r="Q1565">
        <f t="shared" si="24"/>
        <v>22.54</v>
      </c>
    </row>
    <row r="1566" spans="1:17" ht="15">
      <c r="A1566" s="114">
        <v>17376</v>
      </c>
      <c r="B1566" t="s">
        <v>16940</v>
      </c>
      <c r="C1566" s="114">
        <v>202412</v>
      </c>
      <c r="D1566" s="114">
        <v>2.44</v>
      </c>
      <c r="E1566" s="114">
        <v>202409</v>
      </c>
      <c r="F1566" s="114">
        <v>1.88</v>
      </c>
      <c r="G1566" s="114">
        <v>202406</v>
      </c>
      <c r="H1566" s="114">
        <v>7.0000000000000007E-2</v>
      </c>
      <c r="I1566" s="114">
        <v>202403</v>
      </c>
      <c r="J1566" s="114">
        <v>1.46</v>
      </c>
      <c r="K1566" t="s">
        <v>16941</v>
      </c>
      <c r="L1566">
        <v>533217</v>
      </c>
      <c r="M1566" t="s">
        <v>1230</v>
      </c>
      <c r="N1566" t="s">
        <v>16942</v>
      </c>
      <c r="O1566" t="s">
        <v>1231</v>
      </c>
      <c r="P1566"/>
      <c r="Q1566">
        <f t="shared" si="24"/>
        <v>5.8500000000000005</v>
      </c>
    </row>
    <row r="1567" spans="1:17" ht="15">
      <c r="A1567" s="114">
        <v>17399</v>
      </c>
      <c r="B1567" t="s">
        <v>16943</v>
      </c>
      <c r="C1567" s="114">
        <v>202412</v>
      </c>
      <c r="D1567" s="114">
        <v>2.86</v>
      </c>
      <c r="E1567" s="114">
        <v>202409</v>
      </c>
      <c r="F1567" s="114">
        <v>3.28</v>
      </c>
      <c r="G1567" s="114">
        <v>202406</v>
      </c>
      <c r="H1567" s="114">
        <v>4.59</v>
      </c>
      <c r="I1567" s="114">
        <v>202403</v>
      </c>
      <c r="J1567" s="114">
        <v>3.82</v>
      </c>
      <c r="K1567" t="s">
        <v>16944</v>
      </c>
      <c r="L1567">
        <v>532143</v>
      </c>
      <c r="M1567" t="s">
        <v>2729</v>
      </c>
      <c r="N1567" t="s">
        <v>16945</v>
      </c>
      <c r="O1567" t="s">
        <v>2730</v>
      </c>
      <c r="P1567"/>
      <c r="Q1567">
        <f t="shared" si="24"/>
        <v>14.55</v>
      </c>
    </row>
    <row r="1568" spans="1:17" ht="15">
      <c r="A1568" s="114">
        <v>17515</v>
      </c>
      <c r="B1568" t="s">
        <v>16946</v>
      </c>
      <c r="C1568" s="114">
        <v>202412</v>
      </c>
      <c r="D1568" s="114">
        <v>-12.73</v>
      </c>
      <c r="E1568" s="114">
        <v>202409</v>
      </c>
      <c r="F1568" s="114">
        <v>-0.31</v>
      </c>
      <c r="G1568" s="114">
        <v>202406</v>
      </c>
      <c r="H1568" s="114">
        <v>-0.28999999999999998</v>
      </c>
      <c r="I1568" s="114">
        <v>202403</v>
      </c>
      <c r="J1568" s="114">
        <v>-0.28999999999999998</v>
      </c>
      <c r="K1568" t="s">
        <v>9815</v>
      </c>
      <c r="L1568">
        <v>532481</v>
      </c>
      <c r="M1568" t="s">
        <v>2099</v>
      </c>
      <c r="N1568" t="s">
        <v>16947</v>
      </c>
      <c r="O1568" t="s">
        <v>2100</v>
      </c>
      <c r="P1568"/>
      <c r="Q1568">
        <f t="shared" si="24"/>
        <v>-13.62</v>
      </c>
    </row>
    <row r="1569" spans="1:17" ht="15">
      <c r="A1569" s="114">
        <v>17628</v>
      </c>
      <c r="B1569" t="s">
        <v>16948</v>
      </c>
      <c r="C1569" s="114">
        <v>202412</v>
      </c>
      <c r="D1569" s="114">
        <v>3.48</v>
      </c>
      <c r="E1569" s="114">
        <v>202409</v>
      </c>
      <c r="F1569" s="114">
        <v>2.56</v>
      </c>
      <c r="G1569" s="114">
        <v>202406</v>
      </c>
      <c r="H1569" s="114">
        <v>3.37</v>
      </c>
      <c r="I1569" s="114">
        <v>202403</v>
      </c>
      <c r="J1569" s="114">
        <v>5.71</v>
      </c>
      <c r="K1569" t="s">
        <v>16949</v>
      </c>
      <c r="L1569">
        <v>543426</v>
      </c>
      <c r="M1569" t="s">
        <v>1881</v>
      </c>
      <c r="N1569" t="s">
        <v>16950</v>
      </c>
      <c r="O1569" t="s">
        <v>1882</v>
      </c>
      <c r="P1569"/>
      <c r="Q1569">
        <f t="shared" si="24"/>
        <v>15.120000000000001</v>
      </c>
    </row>
    <row r="1570" spans="1:17" ht="15">
      <c r="A1570" s="114">
        <v>17732</v>
      </c>
      <c r="B1570" t="s">
        <v>16951</v>
      </c>
      <c r="C1570" s="114">
        <v>202412</v>
      </c>
      <c r="D1570" s="114">
        <v>4.76</v>
      </c>
      <c r="E1570" s="114">
        <v>202409</v>
      </c>
      <c r="F1570" s="114">
        <v>4</v>
      </c>
      <c r="G1570" s="114">
        <v>202406</v>
      </c>
      <c r="H1570" s="114">
        <v>4.97</v>
      </c>
      <c r="I1570" s="114">
        <v>202403</v>
      </c>
      <c r="J1570" s="114">
        <v>12.13</v>
      </c>
      <c r="K1570" t="s">
        <v>16952</v>
      </c>
      <c r="L1570"/>
      <c r="M1570" t="s">
        <v>2841</v>
      </c>
      <c r="N1570" t="s">
        <v>16953</v>
      </c>
      <c r="O1570" t="s">
        <v>2842</v>
      </c>
      <c r="P1570"/>
      <c r="Q1570">
        <f t="shared" si="24"/>
        <v>25.86</v>
      </c>
    </row>
    <row r="1571" spans="1:17" ht="15">
      <c r="A1571" s="114">
        <v>17761</v>
      </c>
      <c r="B1571" t="s">
        <v>16954</v>
      </c>
      <c r="C1571" s="114">
        <v>201312</v>
      </c>
      <c r="D1571" s="114">
        <v>-49.53</v>
      </c>
      <c r="E1571" s="114">
        <v>201309</v>
      </c>
      <c r="F1571" s="114">
        <v>-11.76</v>
      </c>
      <c r="G1571" s="114">
        <v>201303</v>
      </c>
      <c r="H1571" s="114">
        <v>-12.83</v>
      </c>
      <c r="I1571" s="114">
        <v>201212</v>
      </c>
      <c r="J1571" s="114">
        <v>10.58</v>
      </c>
      <c r="K1571" t="s">
        <v>16955</v>
      </c>
      <c r="L1571">
        <v>532494</v>
      </c>
      <c r="M1571" t="s">
        <v>16956</v>
      </c>
      <c r="N1571" t="s">
        <v>16957</v>
      </c>
      <c r="O1571" t="s">
        <v>16958</v>
      </c>
      <c r="P1571"/>
      <c r="Q1571">
        <f t="shared" si="24"/>
        <v>-63.540000000000006</v>
      </c>
    </row>
    <row r="1572" spans="1:17" ht="15">
      <c r="A1572" s="114">
        <v>17808</v>
      </c>
      <c r="B1572" t="s">
        <v>16959</v>
      </c>
      <c r="C1572" s="114">
        <v>202503</v>
      </c>
      <c r="D1572" s="114">
        <v>6.62</v>
      </c>
      <c r="E1572" s="114">
        <v>202412</v>
      </c>
      <c r="F1572" s="114">
        <v>7.67</v>
      </c>
      <c r="G1572" s="114">
        <v>202409</v>
      </c>
      <c r="H1572" s="114">
        <v>8.2100000000000009</v>
      </c>
      <c r="I1572" s="114">
        <v>202406</v>
      </c>
      <c r="J1572" s="114">
        <v>9.7200000000000006</v>
      </c>
      <c r="K1572" t="s">
        <v>16960</v>
      </c>
      <c r="L1572">
        <v>533096</v>
      </c>
      <c r="M1572" t="s">
        <v>74</v>
      </c>
      <c r="N1572" t="s">
        <v>16961</v>
      </c>
      <c r="O1572" t="s">
        <v>75</v>
      </c>
      <c r="P1572"/>
      <c r="Q1572">
        <f t="shared" si="24"/>
        <v>32.22</v>
      </c>
    </row>
    <row r="1573" spans="1:17" ht="15">
      <c r="A1573" s="114">
        <v>18014</v>
      </c>
      <c r="B1573" t="s">
        <v>16962</v>
      </c>
      <c r="C1573" s="114">
        <v>202412</v>
      </c>
      <c r="D1573" s="114">
        <v>0.11</v>
      </c>
      <c r="E1573" s="114">
        <v>202409</v>
      </c>
      <c r="F1573" s="114">
        <v>-0.82</v>
      </c>
      <c r="G1573" s="114">
        <v>202406</v>
      </c>
      <c r="H1573" s="114">
        <v>-0.23</v>
      </c>
      <c r="I1573" s="114">
        <v>202403</v>
      </c>
      <c r="J1573" s="114">
        <v>-7.48</v>
      </c>
      <c r="K1573" t="s">
        <v>16963</v>
      </c>
      <c r="L1573">
        <v>532907</v>
      </c>
      <c r="M1573" t="s">
        <v>1310</v>
      </c>
      <c r="N1573" t="s">
        <v>16964</v>
      </c>
      <c r="O1573" t="s">
        <v>1311</v>
      </c>
      <c r="P1573"/>
      <c r="Q1573">
        <f t="shared" si="24"/>
        <v>-8.42</v>
      </c>
    </row>
    <row r="1574" spans="1:17" ht="15">
      <c r="A1574" s="114">
        <v>18075</v>
      </c>
      <c r="B1574" t="s">
        <v>16965</v>
      </c>
      <c r="C1574" s="114">
        <v>202503</v>
      </c>
      <c r="D1574" s="114">
        <v>16.239999999999998</v>
      </c>
      <c r="E1574" s="114">
        <v>202412</v>
      </c>
      <c r="F1574" s="114">
        <v>15.48</v>
      </c>
      <c r="G1574" s="114">
        <v>202409</v>
      </c>
      <c r="H1574" s="114">
        <v>15.33</v>
      </c>
      <c r="I1574" s="114">
        <v>202406</v>
      </c>
      <c r="J1574" s="114">
        <v>13.14</v>
      </c>
      <c r="K1574" t="s">
        <v>16965</v>
      </c>
      <c r="L1574">
        <v>532955</v>
      </c>
      <c r="M1574" t="s">
        <v>2414</v>
      </c>
      <c r="N1574" t="s">
        <v>16966</v>
      </c>
      <c r="O1574" t="s">
        <v>2415</v>
      </c>
      <c r="P1574"/>
      <c r="Q1574">
        <f t="shared" si="24"/>
        <v>60.19</v>
      </c>
    </row>
    <row r="1575" spans="1:17" ht="15">
      <c r="A1575" s="114">
        <v>18105</v>
      </c>
      <c r="B1575" t="s">
        <v>22505</v>
      </c>
      <c r="C1575" s="114">
        <v>202503</v>
      </c>
      <c r="D1575" s="114">
        <v>38.1</v>
      </c>
      <c r="E1575" s="114">
        <v>202412</v>
      </c>
      <c r="F1575" s="114">
        <v>36.65</v>
      </c>
      <c r="G1575" s="114">
        <v>202409</v>
      </c>
      <c r="H1575" s="114">
        <v>42.25</v>
      </c>
      <c r="I1575" s="114">
        <v>202406</v>
      </c>
      <c r="J1575" s="114">
        <v>38.299999999999997</v>
      </c>
      <c r="K1575" t="s">
        <v>22506</v>
      </c>
      <c r="L1575">
        <v>540005</v>
      </c>
      <c r="M1575" t="s">
        <v>1742</v>
      </c>
      <c r="N1575" t="s">
        <v>22507</v>
      </c>
      <c r="O1575" t="s">
        <v>1743</v>
      </c>
      <c r="P1575"/>
      <c r="Q1575">
        <f t="shared" si="24"/>
        <v>155.30000000000001</v>
      </c>
    </row>
    <row r="1576" spans="1:17" ht="15">
      <c r="A1576" s="114">
        <v>18203</v>
      </c>
      <c r="B1576" t="s">
        <v>20677</v>
      </c>
      <c r="C1576" s="114">
        <v>202412</v>
      </c>
      <c r="D1576" s="114">
        <v>1.1000000000000001</v>
      </c>
      <c r="E1576" s="114">
        <v>202409</v>
      </c>
      <c r="F1576" s="114">
        <v>0.24</v>
      </c>
      <c r="G1576" s="114">
        <v>202406</v>
      </c>
      <c r="H1576" s="114">
        <v>0.01</v>
      </c>
      <c r="I1576" s="114">
        <v>202403</v>
      </c>
      <c r="J1576" s="114">
        <v>-0.22</v>
      </c>
      <c r="K1576" t="s">
        <v>20678</v>
      </c>
      <c r="L1576">
        <v>590041</v>
      </c>
      <c r="M1576" t="s">
        <v>1569</v>
      </c>
      <c r="N1576" t="s">
        <v>16967</v>
      </c>
      <c r="O1576" t="s">
        <v>1570</v>
      </c>
      <c r="P1576"/>
      <c r="Q1576">
        <f t="shared" si="24"/>
        <v>1.1300000000000001</v>
      </c>
    </row>
    <row r="1577" spans="1:17" ht="15">
      <c r="A1577" s="114">
        <v>18268</v>
      </c>
      <c r="B1577" t="s">
        <v>16968</v>
      </c>
      <c r="C1577" s="114">
        <v>202503</v>
      </c>
      <c r="D1577" s="114">
        <v>3.63</v>
      </c>
      <c r="E1577" s="114">
        <v>202412</v>
      </c>
      <c r="F1577" s="114">
        <v>1.73</v>
      </c>
      <c r="G1577" s="114">
        <v>202409</v>
      </c>
      <c r="H1577" s="114">
        <v>0.68</v>
      </c>
      <c r="I1577" s="114">
        <v>202406</v>
      </c>
      <c r="J1577" s="114">
        <v>0.28999999999999998</v>
      </c>
      <c r="K1577" t="s">
        <v>16969</v>
      </c>
      <c r="L1577">
        <v>533088</v>
      </c>
      <c r="M1577" t="s">
        <v>1892</v>
      </c>
      <c r="N1577" t="s">
        <v>16970</v>
      </c>
      <c r="O1577" t="s">
        <v>1893</v>
      </c>
      <c r="P1577"/>
      <c r="Q1577">
        <f t="shared" si="24"/>
        <v>6.3299999999999992</v>
      </c>
    </row>
    <row r="1578" spans="1:17" ht="15">
      <c r="A1578" s="114">
        <v>18286</v>
      </c>
      <c r="B1578" t="s">
        <v>16971</v>
      </c>
      <c r="C1578" s="114">
        <v>202503</v>
      </c>
      <c r="D1578" s="114">
        <v>25.64</v>
      </c>
      <c r="E1578" s="114">
        <v>202412</v>
      </c>
      <c r="F1578" s="114">
        <v>24.28</v>
      </c>
      <c r="G1578" s="114">
        <v>202409</v>
      </c>
      <c r="H1578" s="114">
        <v>21.19</v>
      </c>
      <c r="I1578" s="114">
        <v>202406</v>
      </c>
      <c r="J1578" s="114">
        <v>20.09</v>
      </c>
      <c r="K1578" t="s">
        <v>16972</v>
      </c>
      <c r="L1578">
        <v>533179</v>
      </c>
      <c r="M1578" t="s">
        <v>2228</v>
      </c>
      <c r="N1578" t="s">
        <v>16973</v>
      </c>
      <c r="O1578" t="s">
        <v>9131</v>
      </c>
      <c r="P1578"/>
      <c r="Q1578">
        <f t="shared" si="24"/>
        <v>91.2</v>
      </c>
    </row>
    <row r="1579" spans="1:17" ht="15">
      <c r="A1579" s="114">
        <v>18295</v>
      </c>
      <c r="B1579" t="s">
        <v>16974</v>
      </c>
      <c r="C1579" s="114">
        <v>202503</v>
      </c>
      <c r="D1579" s="114">
        <v>4.66</v>
      </c>
      <c r="E1579" s="114">
        <v>202412</v>
      </c>
      <c r="F1579" s="114">
        <v>4.16</v>
      </c>
      <c r="G1579" s="114">
        <v>202409</v>
      </c>
      <c r="H1579" s="114">
        <v>3.88</v>
      </c>
      <c r="I1579" s="114">
        <v>202406</v>
      </c>
      <c r="J1579" s="114">
        <v>3.99</v>
      </c>
      <c r="K1579" t="s">
        <v>16975</v>
      </c>
      <c r="L1579">
        <v>544028</v>
      </c>
      <c r="M1579" t="s">
        <v>2934</v>
      </c>
      <c r="N1579" t="s">
        <v>16976</v>
      </c>
      <c r="O1579" t="s">
        <v>2935</v>
      </c>
      <c r="P1579"/>
      <c r="Q1579">
        <f t="shared" si="24"/>
        <v>16.689999999999998</v>
      </c>
    </row>
    <row r="1580" spans="1:17" ht="15">
      <c r="A1580" s="114">
        <v>18341</v>
      </c>
      <c r="B1580" t="s">
        <v>16977</v>
      </c>
      <c r="C1580" s="114">
        <v>202503</v>
      </c>
      <c r="D1580" s="114">
        <v>2.64</v>
      </c>
      <c r="E1580" s="114">
        <v>202412</v>
      </c>
      <c r="F1580" s="114">
        <v>2.4300000000000002</v>
      </c>
      <c r="G1580" s="114">
        <v>202409</v>
      </c>
      <c r="H1580" s="114">
        <v>2.42</v>
      </c>
      <c r="I1580" s="114">
        <v>202406</v>
      </c>
      <c r="J1580" s="114">
        <v>2.42</v>
      </c>
      <c r="K1580" t="s">
        <v>16978</v>
      </c>
      <c r="L1580">
        <v>543300</v>
      </c>
      <c r="M1580" t="s">
        <v>2757</v>
      </c>
      <c r="N1580" t="s">
        <v>16979</v>
      </c>
      <c r="O1580" t="s">
        <v>2758</v>
      </c>
      <c r="P1580"/>
      <c r="Q1580">
        <f t="shared" si="24"/>
        <v>9.91</v>
      </c>
    </row>
    <row r="1581" spans="1:17" ht="15">
      <c r="A1581" s="114">
        <v>18410</v>
      </c>
      <c r="B1581" t="s">
        <v>16980</v>
      </c>
      <c r="C1581" s="114">
        <v>202412</v>
      </c>
      <c r="D1581" s="114">
        <v>2.97</v>
      </c>
      <c r="E1581" s="114">
        <v>202409</v>
      </c>
      <c r="F1581" s="114">
        <v>1.83</v>
      </c>
      <c r="G1581" s="114">
        <v>202406</v>
      </c>
      <c r="H1581" s="114">
        <v>1.88</v>
      </c>
      <c r="I1581" s="114">
        <v>202403</v>
      </c>
      <c r="J1581" s="114">
        <v>2.5299999999999998</v>
      </c>
      <c r="K1581" t="s">
        <v>16981</v>
      </c>
      <c r="L1581">
        <v>532875</v>
      </c>
      <c r="M1581" t="s">
        <v>81</v>
      </c>
      <c r="N1581" t="s">
        <v>16982</v>
      </c>
      <c r="O1581" t="s">
        <v>82</v>
      </c>
      <c r="P1581"/>
      <c r="Q1581">
        <f t="shared" si="24"/>
        <v>9.2100000000000009</v>
      </c>
    </row>
    <row r="1582" spans="1:17" ht="15">
      <c r="A1582" s="114">
        <v>18488</v>
      </c>
      <c r="B1582" t="s">
        <v>16983</v>
      </c>
      <c r="C1582" s="114">
        <v>202412</v>
      </c>
      <c r="D1582" s="114">
        <v>9.76</v>
      </c>
      <c r="E1582" s="114">
        <v>202409</v>
      </c>
      <c r="F1582" s="114">
        <v>10.01</v>
      </c>
      <c r="G1582" s="114">
        <v>202406</v>
      </c>
      <c r="H1582" s="114">
        <v>20.23</v>
      </c>
      <c r="I1582" s="114">
        <v>202403</v>
      </c>
      <c r="J1582" s="114">
        <v>8.9499999999999993</v>
      </c>
      <c r="K1582" t="s">
        <v>16984</v>
      </c>
      <c r="L1582">
        <v>532779</v>
      </c>
      <c r="M1582" t="s">
        <v>3021</v>
      </c>
      <c r="N1582" t="s">
        <v>16985</v>
      </c>
      <c r="O1582" t="s">
        <v>3022</v>
      </c>
      <c r="P1582"/>
      <c r="Q1582">
        <f t="shared" si="24"/>
        <v>48.95</v>
      </c>
    </row>
    <row r="1583" spans="1:17" ht="15">
      <c r="A1583" s="114">
        <v>18506</v>
      </c>
      <c r="B1583" t="s">
        <v>21011</v>
      </c>
      <c r="C1583" s="114">
        <v>202412</v>
      </c>
      <c r="D1583" s="114">
        <v>3.56</v>
      </c>
      <c r="E1583" s="114">
        <v>202409</v>
      </c>
      <c r="F1583" s="114">
        <v>1.89</v>
      </c>
      <c r="G1583" s="114">
        <v>202406</v>
      </c>
      <c r="H1583" s="114">
        <v>0.09</v>
      </c>
      <c r="I1583" s="114">
        <v>202403</v>
      </c>
      <c r="J1583" s="114">
        <v>8.7200000000000006</v>
      </c>
      <c r="K1583" t="s">
        <v>21012</v>
      </c>
      <c r="L1583">
        <v>544318</v>
      </c>
      <c r="M1583" t="s">
        <v>20935</v>
      </c>
      <c r="N1583" t="s">
        <v>21013</v>
      </c>
      <c r="O1583" t="s">
        <v>20934</v>
      </c>
      <c r="P1583"/>
      <c r="Q1583">
        <f t="shared" si="24"/>
        <v>14.260000000000002</v>
      </c>
    </row>
    <row r="1584" spans="1:17" ht="15">
      <c r="A1584" s="114">
        <v>18695</v>
      </c>
      <c r="B1584" t="s">
        <v>22508</v>
      </c>
      <c r="C1584" s="114">
        <v>202412</v>
      </c>
      <c r="D1584" s="114">
        <v>-1.06</v>
      </c>
      <c r="E1584" s="114">
        <v>202409</v>
      </c>
      <c r="F1584" s="114">
        <v>-2.2599999999999998</v>
      </c>
      <c r="G1584" s="114">
        <v>202406</v>
      </c>
      <c r="H1584" s="114">
        <v>-5.07</v>
      </c>
      <c r="I1584" s="114">
        <v>202403</v>
      </c>
      <c r="J1584" s="114">
        <v>-28.07</v>
      </c>
      <c r="K1584" t="s">
        <v>22509</v>
      </c>
      <c r="L1584">
        <v>512289</v>
      </c>
      <c r="M1584" t="s">
        <v>4572</v>
      </c>
      <c r="N1584" t="s">
        <v>22510</v>
      </c>
      <c r="O1584" t="s">
        <v>4571</v>
      </c>
      <c r="P1584"/>
      <c r="Q1584">
        <f t="shared" si="24"/>
        <v>-36.46</v>
      </c>
    </row>
    <row r="1585" spans="1:17" ht="15">
      <c r="A1585" s="114">
        <v>18705</v>
      </c>
      <c r="B1585" t="s">
        <v>16986</v>
      </c>
      <c r="C1585" s="114">
        <v>202412</v>
      </c>
      <c r="D1585" s="114">
        <v>0.23</v>
      </c>
      <c r="E1585" s="114">
        <v>202409</v>
      </c>
      <c r="F1585" s="114">
        <v>0.18</v>
      </c>
      <c r="G1585" s="114">
        <v>202406</v>
      </c>
      <c r="H1585" s="114">
        <v>-0.19</v>
      </c>
      <c r="I1585" s="114">
        <v>202403</v>
      </c>
      <c r="J1585" s="114">
        <v>0.04</v>
      </c>
      <c r="K1585" t="s">
        <v>16987</v>
      </c>
      <c r="L1585">
        <v>512404</v>
      </c>
      <c r="M1585"/>
      <c r="N1585" t="s">
        <v>16988</v>
      </c>
      <c r="O1585" t="s">
        <v>4853</v>
      </c>
      <c r="P1585"/>
      <c r="Q1585">
        <f t="shared" si="24"/>
        <v>0.26</v>
      </c>
    </row>
    <row r="1586" spans="1:17" ht="15">
      <c r="A1586" s="114">
        <v>18844</v>
      </c>
      <c r="B1586" t="s">
        <v>16989</v>
      </c>
      <c r="C1586" s="114">
        <v>202412</v>
      </c>
      <c r="D1586" s="114">
        <v>3.75</v>
      </c>
      <c r="E1586" s="114">
        <v>202409</v>
      </c>
      <c r="F1586" s="114">
        <v>0.36</v>
      </c>
      <c r="G1586" s="114">
        <v>202406</v>
      </c>
      <c r="H1586" s="114">
        <v>3.61</v>
      </c>
      <c r="I1586" s="114">
        <v>202403</v>
      </c>
      <c r="J1586" s="114">
        <v>0.94</v>
      </c>
      <c r="K1586" t="s">
        <v>16990</v>
      </c>
      <c r="L1586">
        <v>532777</v>
      </c>
      <c r="M1586" t="s">
        <v>2003</v>
      </c>
      <c r="N1586" t="s">
        <v>16991</v>
      </c>
      <c r="O1586" t="s">
        <v>22511</v>
      </c>
      <c r="P1586"/>
      <c r="Q1586">
        <f t="shared" si="24"/>
        <v>8.66</v>
      </c>
    </row>
    <row r="1587" spans="1:17" ht="15">
      <c r="A1587" s="114">
        <v>18868</v>
      </c>
      <c r="B1587" t="s">
        <v>16992</v>
      </c>
      <c r="C1587" s="114">
        <v>202412</v>
      </c>
      <c r="D1587" s="114">
        <v>24</v>
      </c>
      <c r="E1587" s="114">
        <v>202409</v>
      </c>
      <c r="F1587" s="114">
        <v>20.77</v>
      </c>
      <c r="G1587" s="114">
        <v>202406</v>
      </c>
      <c r="H1587" s="114">
        <v>15.27</v>
      </c>
      <c r="I1587" s="114">
        <v>202403</v>
      </c>
      <c r="J1587" s="114">
        <v>17.12</v>
      </c>
      <c r="K1587" t="s">
        <v>16993</v>
      </c>
      <c r="L1587">
        <v>532440</v>
      </c>
      <c r="M1587" t="s">
        <v>1948</v>
      </c>
      <c r="N1587" t="s">
        <v>16994</v>
      </c>
      <c r="O1587" t="s">
        <v>1949</v>
      </c>
      <c r="P1587"/>
      <c r="Q1587">
        <f t="shared" si="24"/>
        <v>77.16</v>
      </c>
    </row>
    <row r="1588" spans="1:17" ht="15">
      <c r="A1588" s="114">
        <v>18922</v>
      </c>
      <c r="B1588" t="s">
        <v>16995</v>
      </c>
      <c r="C1588" s="114">
        <v>202412</v>
      </c>
      <c r="D1588" s="114">
        <v>0</v>
      </c>
      <c r="E1588" s="114">
        <v>202409</v>
      </c>
      <c r="F1588" s="114">
        <v>0</v>
      </c>
      <c r="G1588" s="114">
        <v>202406</v>
      </c>
      <c r="H1588" s="114">
        <v>0.03</v>
      </c>
      <c r="I1588" s="114">
        <v>202403</v>
      </c>
      <c r="J1588" s="114">
        <v>-11.1</v>
      </c>
      <c r="K1588" t="s">
        <v>16996</v>
      </c>
      <c r="L1588">
        <v>534532</v>
      </c>
      <c r="M1588" t="s">
        <v>1758</v>
      </c>
      <c r="N1588" t="s">
        <v>16997</v>
      </c>
      <c r="O1588" t="s">
        <v>1759</v>
      </c>
      <c r="P1588"/>
      <c r="Q1588">
        <f t="shared" si="24"/>
        <v>-11.07</v>
      </c>
    </row>
    <row r="1589" spans="1:17" ht="15">
      <c r="A1589" s="114">
        <v>18963</v>
      </c>
      <c r="B1589" t="s">
        <v>16998</v>
      </c>
      <c r="C1589" s="114">
        <v>202406</v>
      </c>
      <c r="D1589" s="114">
        <v>-0.01</v>
      </c>
      <c r="E1589" s="114">
        <v>202403</v>
      </c>
      <c r="F1589" s="114">
        <v>0</v>
      </c>
      <c r="G1589" s="114">
        <v>202312</v>
      </c>
      <c r="H1589" s="114">
        <v>0</v>
      </c>
      <c r="I1589" s="114">
        <v>202309</v>
      </c>
      <c r="J1589" s="114">
        <v>0.01</v>
      </c>
      <c r="K1589" t="s">
        <v>16999</v>
      </c>
      <c r="L1589">
        <v>532166</v>
      </c>
      <c r="M1589"/>
      <c r="N1589" t="s">
        <v>17000</v>
      </c>
      <c r="O1589" t="s">
        <v>4670</v>
      </c>
      <c r="P1589"/>
      <c r="Q1589">
        <f t="shared" si="24"/>
        <v>0</v>
      </c>
    </row>
    <row r="1590" spans="1:17" ht="15">
      <c r="A1590" s="114">
        <v>19200</v>
      </c>
      <c r="B1590" t="s">
        <v>17001</v>
      </c>
      <c r="C1590" s="114">
        <v>202412</v>
      </c>
      <c r="D1590" s="114">
        <v>14.46</v>
      </c>
      <c r="E1590" s="114">
        <v>202409</v>
      </c>
      <c r="F1590" s="114">
        <v>16.190000000000001</v>
      </c>
      <c r="G1590" s="114">
        <v>202406</v>
      </c>
      <c r="H1590" s="114">
        <v>13.67</v>
      </c>
      <c r="I1590" s="114">
        <v>202403</v>
      </c>
      <c r="J1590" s="114">
        <v>18.920000000000002</v>
      </c>
      <c r="K1590" t="s">
        <v>17002</v>
      </c>
      <c r="L1590">
        <v>539400</v>
      </c>
      <c r="M1590" t="s">
        <v>1792</v>
      </c>
      <c r="N1590" t="s">
        <v>17003</v>
      </c>
      <c r="O1590" t="s">
        <v>1793</v>
      </c>
      <c r="P1590"/>
      <c r="Q1590">
        <f t="shared" si="24"/>
        <v>63.24</v>
      </c>
    </row>
    <row r="1591" spans="1:17" ht="15">
      <c r="A1591" s="114">
        <v>19241</v>
      </c>
      <c r="B1591" t="s">
        <v>17004</v>
      </c>
      <c r="C1591" s="114">
        <v>202412</v>
      </c>
      <c r="D1591" s="114">
        <v>0.8</v>
      </c>
      <c r="E1591" s="114">
        <v>202409</v>
      </c>
      <c r="F1591" s="114">
        <v>1.68</v>
      </c>
      <c r="G1591" s="114">
        <v>202406</v>
      </c>
      <c r="H1591" s="114">
        <v>1.03</v>
      </c>
      <c r="I1591" s="114">
        <v>202403</v>
      </c>
      <c r="J1591" s="114">
        <v>-0.42</v>
      </c>
      <c r="K1591" t="s">
        <v>17005</v>
      </c>
      <c r="L1591"/>
      <c r="M1591"/>
      <c r="N1591"/>
      <c r="O1591" t="s">
        <v>4648</v>
      </c>
      <c r="P1591"/>
      <c r="Q1591">
        <f t="shared" si="24"/>
        <v>3.09</v>
      </c>
    </row>
    <row r="1592" spans="1:17" ht="15">
      <c r="A1592" s="114">
        <v>19299</v>
      </c>
      <c r="B1592" t="s">
        <v>17006</v>
      </c>
      <c r="C1592" s="114">
        <v>202412</v>
      </c>
      <c r="D1592" s="114">
        <v>52.34</v>
      </c>
      <c r="E1592" s="114">
        <v>202409</v>
      </c>
      <c r="F1592" s="114">
        <v>57.6</v>
      </c>
      <c r="G1592" s="114">
        <v>202406</v>
      </c>
      <c r="H1592" s="114">
        <v>45.6</v>
      </c>
      <c r="I1592" s="114">
        <v>202403</v>
      </c>
      <c r="J1592" s="114">
        <v>24.55</v>
      </c>
      <c r="K1592" t="s">
        <v>17007</v>
      </c>
      <c r="L1592">
        <v>539523</v>
      </c>
      <c r="M1592" t="s">
        <v>138</v>
      </c>
      <c r="N1592" t="s">
        <v>17008</v>
      </c>
      <c r="O1592" t="s">
        <v>139</v>
      </c>
      <c r="P1592"/>
      <c r="Q1592">
        <f t="shared" si="24"/>
        <v>180.09</v>
      </c>
    </row>
    <row r="1593" spans="1:17" ht="15">
      <c r="A1593" s="114">
        <v>19311</v>
      </c>
      <c r="B1593" t="s">
        <v>17009</v>
      </c>
      <c r="C1593" s="114">
        <v>202412</v>
      </c>
      <c r="D1593" s="114">
        <v>0.02</v>
      </c>
      <c r="E1593" s="114">
        <v>202409</v>
      </c>
      <c r="F1593" s="114">
        <v>-0.37</v>
      </c>
      <c r="G1593" s="114">
        <v>202406</v>
      </c>
      <c r="H1593" s="114">
        <v>0.01</v>
      </c>
      <c r="I1593" s="114">
        <v>202403</v>
      </c>
      <c r="J1593" s="114">
        <v>0</v>
      </c>
      <c r="K1593" t="s">
        <v>17009</v>
      </c>
      <c r="L1593">
        <v>532271</v>
      </c>
      <c r="M1593" t="s">
        <v>4379</v>
      </c>
      <c r="N1593" t="s">
        <v>17010</v>
      </c>
      <c r="O1593" t="s">
        <v>4378</v>
      </c>
      <c r="P1593"/>
      <c r="Q1593">
        <f t="shared" si="24"/>
        <v>-0.33999999999999997</v>
      </c>
    </row>
    <row r="1594" spans="1:17" ht="15">
      <c r="A1594" s="114">
        <v>19466</v>
      </c>
      <c r="B1594" t="s">
        <v>17011</v>
      </c>
      <c r="C1594" s="114">
        <v>202412</v>
      </c>
      <c r="D1594" s="114">
        <v>-6.99</v>
      </c>
      <c r="E1594" s="114">
        <v>202409</v>
      </c>
      <c r="F1594" s="114">
        <v>-14.67</v>
      </c>
      <c r="G1594" s="114">
        <v>202406</v>
      </c>
      <c r="H1594" s="114">
        <v>-0.57999999999999996</v>
      </c>
      <c r="I1594" s="114">
        <v>202403</v>
      </c>
      <c r="J1594" s="114">
        <v>36.409999999999997</v>
      </c>
      <c r="K1594" t="s">
        <v>17012</v>
      </c>
      <c r="L1594">
        <v>540497</v>
      </c>
      <c r="M1594" t="s">
        <v>2591</v>
      </c>
      <c r="N1594" t="s">
        <v>17013</v>
      </c>
      <c r="O1594" t="s">
        <v>2592</v>
      </c>
      <c r="P1594"/>
      <c r="Q1594">
        <f t="shared" si="24"/>
        <v>14.169999999999998</v>
      </c>
    </row>
    <row r="1595" spans="1:17" ht="15">
      <c r="A1595" s="114">
        <v>19534</v>
      </c>
      <c r="B1595" t="s">
        <v>17014</v>
      </c>
      <c r="C1595" s="114">
        <v>202412</v>
      </c>
      <c r="D1595" s="114">
        <v>-0.95</v>
      </c>
      <c r="E1595" s="114">
        <v>202409</v>
      </c>
      <c r="F1595" s="114">
        <v>-0.23</v>
      </c>
      <c r="G1595" s="114">
        <v>202406</v>
      </c>
      <c r="H1595" s="114">
        <v>0</v>
      </c>
      <c r="I1595" s="114">
        <v>202403</v>
      </c>
      <c r="J1595" s="114">
        <v>7.91</v>
      </c>
      <c r="K1595" t="s">
        <v>17015</v>
      </c>
      <c r="L1595">
        <v>532307</v>
      </c>
      <c r="M1595" t="s">
        <v>1875</v>
      </c>
      <c r="N1595" t="s">
        <v>17016</v>
      </c>
      <c r="O1595" t="s">
        <v>1876</v>
      </c>
      <c r="P1595"/>
      <c r="Q1595">
        <f t="shared" si="24"/>
        <v>6.73</v>
      </c>
    </row>
    <row r="1596" spans="1:17" ht="15">
      <c r="A1596" s="114">
        <v>19611</v>
      </c>
      <c r="B1596" t="s">
        <v>17017</v>
      </c>
      <c r="C1596" s="114">
        <v>202412</v>
      </c>
      <c r="D1596" s="114">
        <v>1.38</v>
      </c>
      <c r="E1596" s="114">
        <v>202409</v>
      </c>
      <c r="F1596" s="114">
        <v>1.45</v>
      </c>
      <c r="G1596" s="114">
        <v>202406</v>
      </c>
      <c r="H1596" s="114">
        <v>2.2599999999999998</v>
      </c>
      <c r="I1596" s="114">
        <v>202403</v>
      </c>
      <c r="J1596" s="114">
        <v>1.74</v>
      </c>
      <c r="K1596" t="s">
        <v>17018</v>
      </c>
      <c r="L1596">
        <v>532953</v>
      </c>
      <c r="M1596" t="s">
        <v>3167</v>
      </c>
      <c r="N1596" t="s">
        <v>17019</v>
      </c>
      <c r="O1596" t="s">
        <v>3168</v>
      </c>
      <c r="P1596"/>
      <c r="Q1596">
        <f t="shared" si="24"/>
        <v>6.83</v>
      </c>
    </row>
    <row r="1597" spans="1:17" ht="15">
      <c r="A1597" s="114">
        <v>19638</v>
      </c>
      <c r="B1597" t="s">
        <v>17020</v>
      </c>
      <c r="C1597" s="114">
        <v>202412</v>
      </c>
      <c r="D1597" s="114">
        <v>4.4800000000000004</v>
      </c>
      <c r="E1597" s="114">
        <v>202409</v>
      </c>
      <c r="F1597" s="114">
        <v>1.79</v>
      </c>
      <c r="G1597" s="114">
        <v>202406</v>
      </c>
      <c r="H1597" s="114">
        <v>2.5499999999999998</v>
      </c>
      <c r="I1597" s="114">
        <v>202403</v>
      </c>
      <c r="J1597" s="114">
        <v>1.89</v>
      </c>
      <c r="K1597" t="s">
        <v>17021</v>
      </c>
      <c r="L1597">
        <v>534369</v>
      </c>
      <c r="M1597" t="s">
        <v>2938</v>
      </c>
      <c r="N1597" t="s">
        <v>17022</v>
      </c>
      <c r="O1597" t="s">
        <v>2939</v>
      </c>
      <c r="P1597"/>
      <c r="Q1597">
        <f t="shared" si="24"/>
        <v>10.71</v>
      </c>
    </row>
    <row r="1598" spans="1:17" ht="15">
      <c r="A1598" s="114">
        <v>19816</v>
      </c>
      <c r="B1598" t="s">
        <v>17023</v>
      </c>
      <c r="C1598" s="114">
        <v>202412</v>
      </c>
      <c r="D1598" s="114">
        <v>3.36</v>
      </c>
      <c r="E1598" s="114">
        <v>202409</v>
      </c>
      <c r="F1598" s="114">
        <v>2.94</v>
      </c>
      <c r="G1598" s="114">
        <v>202406</v>
      </c>
      <c r="H1598" s="114">
        <v>3.05</v>
      </c>
      <c r="I1598" s="114">
        <v>202403</v>
      </c>
      <c r="J1598" s="114">
        <v>2.5299999999999998</v>
      </c>
      <c r="K1598" t="s">
        <v>17024</v>
      </c>
      <c r="L1598">
        <v>540025</v>
      </c>
      <c r="M1598" t="s">
        <v>85</v>
      </c>
      <c r="N1598" t="s">
        <v>17025</v>
      </c>
      <c r="O1598" t="s">
        <v>86</v>
      </c>
      <c r="P1598"/>
      <c r="Q1598">
        <f t="shared" si="24"/>
        <v>11.879999999999999</v>
      </c>
    </row>
    <row r="1599" spans="1:17" ht="15">
      <c r="A1599" s="114">
        <v>19912</v>
      </c>
      <c r="B1599" t="s">
        <v>17026</v>
      </c>
      <c r="C1599" s="114">
        <v>202412</v>
      </c>
      <c r="D1599" s="114">
        <v>3.66</v>
      </c>
      <c r="E1599" s="114">
        <v>202409</v>
      </c>
      <c r="F1599" s="114">
        <v>3.67</v>
      </c>
      <c r="G1599" s="114">
        <v>202406</v>
      </c>
      <c r="H1599" s="114">
        <v>1.72</v>
      </c>
      <c r="I1599" s="114">
        <v>202403</v>
      </c>
      <c r="J1599" s="114">
        <v>3.48</v>
      </c>
      <c r="K1599" t="s">
        <v>17027</v>
      </c>
      <c r="L1599">
        <v>512381</v>
      </c>
      <c r="M1599" t="s">
        <v>2800</v>
      </c>
      <c r="N1599" t="s">
        <v>17028</v>
      </c>
      <c r="O1599" t="s">
        <v>2801</v>
      </c>
      <c r="P1599"/>
      <c r="Q1599">
        <f t="shared" si="24"/>
        <v>12.530000000000001</v>
      </c>
    </row>
    <row r="1600" spans="1:17" ht="15">
      <c r="A1600" s="114">
        <v>19920</v>
      </c>
      <c r="B1600" t="s">
        <v>17029</v>
      </c>
      <c r="C1600" s="114">
        <v>202412</v>
      </c>
      <c r="D1600" s="114">
        <v>-0.03</v>
      </c>
      <c r="E1600" s="114">
        <v>202409</v>
      </c>
      <c r="F1600" s="114">
        <v>0.42</v>
      </c>
      <c r="G1600" s="114">
        <v>202406</v>
      </c>
      <c r="H1600" s="114">
        <v>0.13</v>
      </c>
      <c r="I1600" s="114">
        <v>202403</v>
      </c>
      <c r="J1600" s="114">
        <v>-0.66</v>
      </c>
      <c r="K1600" t="s">
        <v>17030</v>
      </c>
      <c r="L1600">
        <v>532029</v>
      </c>
      <c r="M1600" t="s">
        <v>2712</v>
      </c>
      <c r="N1600" t="s">
        <v>17031</v>
      </c>
      <c r="O1600" t="s">
        <v>2713</v>
      </c>
      <c r="P1600"/>
      <c r="Q1600">
        <f t="shared" si="24"/>
        <v>-0.14000000000000001</v>
      </c>
    </row>
    <row r="1601" spans="1:17" ht="15">
      <c r="A1601" s="114">
        <v>19939</v>
      </c>
      <c r="B1601" t="s">
        <v>17032</v>
      </c>
      <c r="C1601" s="114">
        <v>202412</v>
      </c>
      <c r="D1601" s="114">
        <v>4.66</v>
      </c>
      <c r="E1601" s="114">
        <v>202409</v>
      </c>
      <c r="F1601" s="114">
        <v>5.99</v>
      </c>
      <c r="G1601" s="114">
        <v>202406</v>
      </c>
      <c r="H1601" s="114">
        <v>4.97</v>
      </c>
      <c r="I1601" s="114">
        <v>202403</v>
      </c>
      <c r="J1601" s="114">
        <v>6.2</v>
      </c>
      <c r="K1601" t="s">
        <v>17033</v>
      </c>
      <c r="L1601">
        <v>532966</v>
      </c>
      <c r="M1601" t="s">
        <v>3009</v>
      </c>
      <c r="N1601" t="s">
        <v>17034</v>
      </c>
      <c r="O1601" t="s">
        <v>3010</v>
      </c>
      <c r="P1601"/>
      <c r="Q1601">
        <f t="shared" si="24"/>
        <v>21.82</v>
      </c>
    </row>
    <row r="1602" spans="1:17" ht="15">
      <c r="A1602" s="114">
        <v>19961</v>
      </c>
      <c r="B1602" t="s">
        <v>17035</v>
      </c>
      <c r="C1602" s="114">
        <v>202503</v>
      </c>
      <c r="D1602" s="114">
        <v>0.18</v>
      </c>
      <c r="E1602" s="114">
        <v>202412</v>
      </c>
      <c r="F1602" s="114">
        <v>4.75</v>
      </c>
      <c r="G1602" s="114">
        <v>202409</v>
      </c>
      <c r="H1602" s="114">
        <v>-1.87</v>
      </c>
      <c r="I1602" s="114">
        <v>202406</v>
      </c>
      <c r="J1602" s="114">
        <v>-2.0699999999999998</v>
      </c>
      <c r="K1602" t="s">
        <v>9692</v>
      </c>
      <c r="L1602">
        <v>532638</v>
      </c>
      <c r="M1602" t="s">
        <v>2663</v>
      </c>
      <c r="N1602" t="s">
        <v>17036</v>
      </c>
      <c r="O1602" t="s">
        <v>2664</v>
      </c>
      <c r="P1602"/>
      <c r="Q1602">
        <f t="shared" si="24"/>
        <v>0.98999999999999977</v>
      </c>
    </row>
    <row r="1603" spans="1:17" ht="15">
      <c r="A1603" s="114">
        <v>20014</v>
      </c>
      <c r="B1603" t="s">
        <v>17037</v>
      </c>
      <c r="C1603" s="114">
        <v>202412</v>
      </c>
      <c r="D1603" s="114">
        <v>1.31</v>
      </c>
      <c r="E1603" s="114">
        <v>202409</v>
      </c>
      <c r="F1603" s="114">
        <v>2.13</v>
      </c>
      <c r="G1603" s="114">
        <v>202406</v>
      </c>
      <c r="H1603" s="114">
        <v>2.34</v>
      </c>
      <c r="I1603" s="114">
        <v>202403</v>
      </c>
      <c r="J1603" s="114">
        <v>1.28</v>
      </c>
      <c r="K1603" t="s">
        <v>17038</v>
      </c>
      <c r="L1603">
        <v>532326</v>
      </c>
      <c r="M1603" t="s">
        <v>1391</v>
      </c>
      <c r="N1603" t="s">
        <v>17039</v>
      </c>
      <c r="O1603" t="s">
        <v>1392</v>
      </c>
      <c r="P1603"/>
      <c r="Q1603">
        <f t="shared" ref="Q1603:Q1666" si="25">D1603+F1603+H1603+J1603</f>
        <v>7.06</v>
      </c>
    </row>
    <row r="1604" spans="1:17" ht="15">
      <c r="A1604" s="114">
        <v>20045</v>
      </c>
      <c r="B1604" t="s">
        <v>17040</v>
      </c>
      <c r="C1604" s="114">
        <v>202503</v>
      </c>
      <c r="D1604" s="114">
        <v>3.26</v>
      </c>
      <c r="E1604" s="114">
        <v>202412</v>
      </c>
      <c r="F1604" s="114">
        <v>3.3</v>
      </c>
      <c r="G1604" s="114">
        <v>202409</v>
      </c>
      <c r="H1604" s="114">
        <v>3.37</v>
      </c>
      <c r="I1604" s="114">
        <v>202406</v>
      </c>
      <c r="J1604" s="114">
        <v>2.1</v>
      </c>
      <c r="K1604" t="s">
        <v>17041</v>
      </c>
      <c r="L1604">
        <v>532735</v>
      </c>
      <c r="M1604" t="s">
        <v>2489</v>
      </c>
      <c r="N1604" t="s">
        <v>17042</v>
      </c>
      <c r="O1604" t="s">
        <v>2490</v>
      </c>
      <c r="P1604"/>
      <c r="Q1604">
        <f t="shared" si="25"/>
        <v>12.03</v>
      </c>
    </row>
    <row r="1605" spans="1:17" ht="15">
      <c r="A1605" s="114">
        <v>20058</v>
      </c>
      <c r="B1605" t="s">
        <v>17043</v>
      </c>
      <c r="C1605" s="114">
        <v>202412</v>
      </c>
      <c r="D1605" s="114">
        <v>1.94</v>
      </c>
      <c r="E1605" s="114">
        <v>202409</v>
      </c>
      <c r="F1605" s="114">
        <v>-1.02</v>
      </c>
      <c r="G1605" s="114">
        <v>202406</v>
      </c>
      <c r="H1605" s="114">
        <v>1.42</v>
      </c>
      <c r="I1605" s="114">
        <v>202403</v>
      </c>
      <c r="J1605" s="114">
        <v>7.36</v>
      </c>
      <c r="K1605" t="s">
        <v>17044</v>
      </c>
      <c r="L1605">
        <v>532356</v>
      </c>
      <c r="M1605" t="s">
        <v>3047</v>
      </c>
      <c r="N1605" t="s">
        <v>17045</v>
      </c>
      <c r="O1605" t="s">
        <v>3048</v>
      </c>
      <c r="P1605"/>
      <c r="Q1605">
        <f t="shared" si="25"/>
        <v>9.6999999999999993</v>
      </c>
    </row>
    <row r="1606" spans="1:17" ht="15">
      <c r="A1606" s="114">
        <v>20076</v>
      </c>
      <c r="B1606" t="s">
        <v>17046</v>
      </c>
      <c r="C1606" s="114">
        <v>202412</v>
      </c>
      <c r="D1606" s="114">
        <v>5.32</v>
      </c>
      <c r="E1606" s="114">
        <v>202409</v>
      </c>
      <c r="F1606" s="114">
        <v>7.34</v>
      </c>
      <c r="G1606" s="114">
        <v>202406</v>
      </c>
      <c r="H1606" s="114">
        <v>5.87</v>
      </c>
      <c r="I1606" s="114">
        <v>202403</v>
      </c>
      <c r="J1606" s="114">
        <v>2.91</v>
      </c>
      <c r="K1606" t="s">
        <v>9708</v>
      </c>
      <c r="L1606">
        <v>532524</v>
      </c>
      <c r="M1606" t="s">
        <v>2338</v>
      </c>
      <c r="N1606" t="s">
        <v>17047</v>
      </c>
      <c r="O1606" t="s">
        <v>2339</v>
      </c>
      <c r="P1606"/>
      <c r="Q1606">
        <f t="shared" si="25"/>
        <v>21.44</v>
      </c>
    </row>
    <row r="1607" spans="1:17" ht="15">
      <c r="A1607" s="114">
        <v>20099</v>
      </c>
      <c r="B1607" t="s">
        <v>17048</v>
      </c>
      <c r="C1607" s="114">
        <v>202412</v>
      </c>
      <c r="D1607" s="114">
        <v>6.01</v>
      </c>
      <c r="E1607" s="114">
        <v>202409</v>
      </c>
      <c r="F1607" s="114">
        <v>5.8</v>
      </c>
      <c r="G1607" s="114">
        <v>202406</v>
      </c>
      <c r="H1607" s="114">
        <v>7.37</v>
      </c>
      <c r="I1607" s="114">
        <v>202403</v>
      </c>
      <c r="J1607" s="114">
        <v>5.0999999999999996</v>
      </c>
      <c r="K1607" t="s">
        <v>17049</v>
      </c>
      <c r="L1607">
        <v>532522</v>
      </c>
      <c r="M1607" t="s">
        <v>2229</v>
      </c>
      <c r="N1607" t="s">
        <v>17050</v>
      </c>
      <c r="O1607" t="s">
        <v>2230</v>
      </c>
      <c r="P1607"/>
      <c r="Q1607">
        <f t="shared" si="25"/>
        <v>24.28</v>
      </c>
    </row>
    <row r="1608" spans="1:17" ht="15">
      <c r="A1608" s="114">
        <v>20139</v>
      </c>
      <c r="B1608" t="s">
        <v>17051</v>
      </c>
      <c r="C1608" s="114">
        <v>202503</v>
      </c>
      <c r="D1608" s="114">
        <v>4.8</v>
      </c>
      <c r="E1608" s="114">
        <v>202412</v>
      </c>
      <c r="F1608" s="114">
        <v>6.23</v>
      </c>
      <c r="G1608" s="114">
        <v>202409</v>
      </c>
      <c r="H1608" s="114">
        <v>7.75</v>
      </c>
      <c r="I1608" s="114">
        <v>202406</v>
      </c>
      <c r="J1608" s="114">
        <v>6.42</v>
      </c>
      <c r="K1608" t="s">
        <v>17052</v>
      </c>
      <c r="L1608"/>
      <c r="M1608" t="s">
        <v>530</v>
      </c>
      <c r="N1608" t="s">
        <v>17053</v>
      </c>
      <c r="O1608" t="s">
        <v>531</v>
      </c>
      <c r="P1608"/>
      <c r="Q1608">
        <f t="shared" si="25"/>
        <v>25.200000000000003</v>
      </c>
    </row>
    <row r="1609" spans="1:17" ht="15">
      <c r="A1609" s="114">
        <v>20249</v>
      </c>
      <c r="B1609" t="s">
        <v>20277</v>
      </c>
      <c r="C1609" s="114">
        <v>202412</v>
      </c>
      <c r="D1609" s="114">
        <v>0.81</v>
      </c>
      <c r="E1609" s="114">
        <v>202409</v>
      </c>
      <c r="F1609" s="114">
        <v>1.7</v>
      </c>
      <c r="G1609" s="114">
        <v>202406</v>
      </c>
      <c r="H1609" s="114">
        <v>1.7</v>
      </c>
      <c r="I1609" s="114">
        <v>202403</v>
      </c>
      <c r="J1609" s="114">
        <v>2.23</v>
      </c>
      <c r="K1609" t="s">
        <v>20278</v>
      </c>
      <c r="L1609">
        <v>532637</v>
      </c>
      <c r="M1609" t="s">
        <v>1805</v>
      </c>
      <c r="N1609" t="s">
        <v>20279</v>
      </c>
      <c r="O1609" t="s">
        <v>1806</v>
      </c>
      <c r="P1609"/>
      <c r="Q1609">
        <f t="shared" si="25"/>
        <v>6.4399999999999995</v>
      </c>
    </row>
    <row r="1610" spans="1:17" ht="15">
      <c r="A1610" s="114">
        <v>20287</v>
      </c>
      <c r="B1610" t="s">
        <v>17054</v>
      </c>
      <c r="C1610" s="114">
        <v>202503</v>
      </c>
      <c r="D1610" s="114">
        <v>-3.35</v>
      </c>
      <c r="E1610" s="114">
        <v>202412</v>
      </c>
      <c r="F1610" s="114">
        <v>9.39</v>
      </c>
      <c r="G1610" s="114">
        <v>202409</v>
      </c>
      <c r="H1610" s="114">
        <v>8.49</v>
      </c>
      <c r="I1610" s="114">
        <v>202406</v>
      </c>
      <c r="J1610" s="114">
        <v>13.31</v>
      </c>
      <c r="K1610" t="s">
        <v>9648</v>
      </c>
      <c r="L1610">
        <v>532286</v>
      </c>
      <c r="M1610" t="s">
        <v>1478</v>
      </c>
      <c r="N1610" t="s">
        <v>17055</v>
      </c>
      <c r="O1610" t="s">
        <v>1479</v>
      </c>
      <c r="P1610"/>
      <c r="Q1610">
        <f t="shared" si="25"/>
        <v>27.840000000000003</v>
      </c>
    </row>
    <row r="1611" spans="1:17" ht="15">
      <c r="A1611" s="114">
        <v>20289</v>
      </c>
      <c r="B1611" t="s">
        <v>17056</v>
      </c>
      <c r="C1611" s="114">
        <v>202106</v>
      </c>
      <c r="D1611" s="114">
        <v>-1.87</v>
      </c>
      <c r="E1611" s="114">
        <v>202103</v>
      </c>
      <c r="F1611" s="114">
        <v>0.44</v>
      </c>
      <c r="G1611" s="114">
        <v>202012</v>
      </c>
      <c r="H1611" s="114">
        <v>9.24</v>
      </c>
      <c r="I1611" s="114">
        <v>202009</v>
      </c>
      <c r="J1611" s="114">
        <v>-5.62</v>
      </c>
      <c r="K1611" t="s">
        <v>17057</v>
      </c>
      <c r="L1611">
        <v>532877</v>
      </c>
      <c r="M1611" t="s">
        <v>17058</v>
      </c>
      <c r="N1611" t="s">
        <v>17059</v>
      </c>
      <c r="O1611" t="s">
        <v>17060</v>
      </c>
      <c r="P1611"/>
      <c r="Q1611">
        <f t="shared" si="25"/>
        <v>2.1900000000000004</v>
      </c>
    </row>
    <row r="1612" spans="1:17" ht="15">
      <c r="A1612" s="114">
        <v>20422</v>
      </c>
      <c r="B1612" t="s">
        <v>17061</v>
      </c>
      <c r="C1612" s="114">
        <v>202412</v>
      </c>
      <c r="D1612" s="114">
        <v>1.1299999999999999</v>
      </c>
      <c r="E1612" s="114">
        <v>202409</v>
      </c>
      <c r="F1612" s="114">
        <v>-0.21</v>
      </c>
      <c r="G1612" s="114">
        <v>202406</v>
      </c>
      <c r="H1612" s="114">
        <v>1.63</v>
      </c>
      <c r="I1612" s="114">
        <v>202403</v>
      </c>
      <c r="J1612" s="114">
        <v>18.77</v>
      </c>
      <c r="K1612" t="s">
        <v>17062</v>
      </c>
      <c r="L1612">
        <v>532759</v>
      </c>
      <c r="M1612" t="s">
        <v>283</v>
      </c>
      <c r="N1612" t="s">
        <v>21014</v>
      </c>
      <c r="O1612" t="s">
        <v>284</v>
      </c>
      <c r="P1612"/>
      <c r="Q1612">
        <f t="shared" si="25"/>
        <v>21.32</v>
      </c>
    </row>
    <row r="1613" spans="1:17" ht="15">
      <c r="A1613" s="114">
        <v>20485</v>
      </c>
      <c r="B1613" t="s">
        <v>17063</v>
      </c>
      <c r="C1613" s="114">
        <v>201512</v>
      </c>
      <c r="D1613" s="114">
        <v>0.22</v>
      </c>
      <c r="E1613" s="114">
        <v>201509</v>
      </c>
      <c r="F1613" s="114">
        <v>5.73</v>
      </c>
      <c r="G1613" s="114">
        <v>201506</v>
      </c>
      <c r="H1613" s="114">
        <v>6.73</v>
      </c>
      <c r="I1613" s="114">
        <v>201503</v>
      </c>
      <c r="J1613" s="114">
        <v>4.32</v>
      </c>
      <c r="K1613" t="s">
        <v>17064</v>
      </c>
      <c r="L1613">
        <v>532346</v>
      </c>
      <c r="M1613" t="s">
        <v>17065</v>
      </c>
      <c r="N1613" t="s">
        <v>17066</v>
      </c>
      <c r="O1613" t="s">
        <v>17067</v>
      </c>
      <c r="P1613"/>
      <c r="Q1613">
        <f t="shared" si="25"/>
        <v>17</v>
      </c>
    </row>
    <row r="1614" spans="1:17" ht="15">
      <c r="A1614" s="114">
        <v>20493</v>
      </c>
      <c r="B1614" t="s">
        <v>17068</v>
      </c>
      <c r="C1614" s="114">
        <v>202412</v>
      </c>
      <c r="D1614" s="114">
        <v>10.76</v>
      </c>
      <c r="E1614" s="114">
        <v>202409</v>
      </c>
      <c r="F1614" s="114">
        <v>17.18</v>
      </c>
      <c r="G1614" s="114">
        <v>202406</v>
      </c>
      <c r="H1614" s="114">
        <v>16.11</v>
      </c>
      <c r="I1614" s="114">
        <v>202403</v>
      </c>
      <c r="J1614" s="114">
        <v>21.26</v>
      </c>
      <c r="K1614" t="s">
        <v>17069</v>
      </c>
      <c r="L1614">
        <v>539018</v>
      </c>
      <c r="M1614"/>
      <c r="N1614" t="s">
        <v>17070</v>
      </c>
      <c r="O1614" t="s">
        <v>3532</v>
      </c>
      <c r="P1614"/>
      <c r="Q1614">
        <f t="shared" si="25"/>
        <v>65.31</v>
      </c>
    </row>
    <row r="1615" spans="1:17" ht="15">
      <c r="A1615" s="114">
        <v>20561</v>
      </c>
      <c r="B1615" t="s">
        <v>17071</v>
      </c>
      <c r="C1615" s="114">
        <v>202412</v>
      </c>
      <c r="D1615" s="114">
        <v>13.04</v>
      </c>
      <c r="E1615" s="114">
        <v>202409</v>
      </c>
      <c r="F1615" s="114">
        <v>13.68</v>
      </c>
      <c r="G1615" s="114">
        <v>202406</v>
      </c>
      <c r="H1615" s="114">
        <v>11.7</v>
      </c>
      <c r="I1615" s="114">
        <v>202403</v>
      </c>
      <c r="J1615" s="114">
        <v>13.15</v>
      </c>
      <c r="K1615" t="s">
        <v>9703</v>
      </c>
      <c r="L1615">
        <v>532349</v>
      </c>
      <c r="M1615" t="s">
        <v>2940</v>
      </c>
      <c r="N1615" t="s">
        <v>17072</v>
      </c>
      <c r="O1615" t="s">
        <v>2941</v>
      </c>
      <c r="P1615"/>
      <c r="Q1615">
        <f t="shared" si="25"/>
        <v>51.57</v>
      </c>
    </row>
    <row r="1616" spans="1:17" ht="15">
      <c r="A1616" s="114">
        <v>20581</v>
      </c>
      <c r="B1616" t="s">
        <v>17073</v>
      </c>
      <c r="C1616" s="114">
        <v>202209</v>
      </c>
      <c r="D1616" s="114">
        <v>30.86</v>
      </c>
      <c r="E1616" s="114">
        <v>202206</v>
      </c>
      <c r="F1616" s="114">
        <v>28.61</v>
      </c>
      <c r="G1616" s="114">
        <v>202203</v>
      </c>
      <c r="H1616" s="114">
        <v>28.71</v>
      </c>
      <c r="I1616" s="114">
        <v>202112</v>
      </c>
      <c r="J1616" s="114">
        <v>26.55</v>
      </c>
      <c r="K1616" t="s">
        <v>17074</v>
      </c>
      <c r="L1616">
        <v>532819</v>
      </c>
      <c r="M1616" t="s">
        <v>17075</v>
      </c>
      <c r="N1616" t="s">
        <v>17076</v>
      </c>
      <c r="O1616" t="s">
        <v>17077</v>
      </c>
      <c r="P1616"/>
      <c r="Q1616">
        <f t="shared" si="25"/>
        <v>114.73</v>
      </c>
    </row>
    <row r="1617" spans="1:17" ht="15">
      <c r="A1617" s="114">
        <v>20600</v>
      </c>
      <c r="B1617" t="s">
        <v>17078</v>
      </c>
      <c r="C1617" s="114">
        <v>202412</v>
      </c>
      <c r="D1617" s="114">
        <v>12.33</v>
      </c>
      <c r="E1617" s="114">
        <v>202409</v>
      </c>
      <c r="F1617" s="114">
        <v>12.55</v>
      </c>
      <c r="G1617" s="114">
        <v>202406</v>
      </c>
      <c r="H1617" s="114">
        <v>12.06</v>
      </c>
      <c r="I1617" s="114">
        <v>202403</v>
      </c>
      <c r="J1617" s="114">
        <v>-43.17</v>
      </c>
      <c r="K1617" t="s">
        <v>17079</v>
      </c>
      <c r="L1617">
        <v>532296</v>
      </c>
      <c r="M1617" t="s">
        <v>1009</v>
      </c>
      <c r="N1617" t="s">
        <v>17080</v>
      </c>
      <c r="O1617" t="s">
        <v>1010</v>
      </c>
      <c r="P1617"/>
      <c r="Q1617">
        <f t="shared" si="25"/>
        <v>-6.2299999999999969</v>
      </c>
    </row>
    <row r="1618" spans="1:17" ht="15">
      <c r="A1618" s="114">
        <v>20631</v>
      </c>
      <c r="B1618" t="s">
        <v>17081</v>
      </c>
      <c r="C1618" s="114">
        <v>202412</v>
      </c>
      <c r="D1618" s="114">
        <v>-0.24</v>
      </c>
      <c r="E1618" s="114">
        <v>202409</v>
      </c>
      <c r="F1618" s="114">
        <v>-0.19</v>
      </c>
      <c r="G1618" s="114">
        <v>202406</v>
      </c>
      <c r="H1618" s="114">
        <v>-0.01</v>
      </c>
      <c r="I1618" s="114">
        <v>202403</v>
      </c>
      <c r="J1618" s="114">
        <v>-10.34</v>
      </c>
      <c r="K1618" t="s">
        <v>17082</v>
      </c>
      <c r="L1618">
        <v>532839</v>
      </c>
      <c r="M1618" t="s">
        <v>737</v>
      </c>
      <c r="N1618" t="s">
        <v>17083</v>
      </c>
      <c r="O1618" t="s">
        <v>738</v>
      </c>
      <c r="P1618"/>
      <c r="Q1618">
        <f t="shared" si="25"/>
        <v>-10.78</v>
      </c>
    </row>
    <row r="1619" spans="1:17" ht="15">
      <c r="A1619" s="114">
        <v>20648</v>
      </c>
      <c r="B1619" t="s">
        <v>17084</v>
      </c>
      <c r="C1619" s="114">
        <v>202503</v>
      </c>
      <c r="D1619" s="114">
        <v>7.29</v>
      </c>
      <c r="E1619" s="114">
        <v>202412</v>
      </c>
      <c r="F1619" s="114">
        <v>6</v>
      </c>
      <c r="G1619" s="114">
        <v>202409</v>
      </c>
      <c r="H1619" s="114">
        <v>7.98</v>
      </c>
      <c r="I1619" s="114">
        <v>202406</v>
      </c>
      <c r="J1619" s="114">
        <v>12.03</v>
      </c>
      <c r="K1619" t="s">
        <v>17085</v>
      </c>
      <c r="L1619">
        <v>532663</v>
      </c>
      <c r="M1619" t="s">
        <v>2569</v>
      </c>
      <c r="N1619" t="s">
        <v>17086</v>
      </c>
      <c r="O1619" t="s">
        <v>2570</v>
      </c>
      <c r="P1619"/>
      <c r="Q1619">
        <f t="shared" si="25"/>
        <v>33.299999999999997</v>
      </c>
    </row>
    <row r="1620" spans="1:17" ht="15">
      <c r="A1620" s="114">
        <v>20650</v>
      </c>
      <c r="B1620" t="s">
        <v>17087</v>
      </c>
      <c r="C1620" s="114">
        <v>202412</v>
      </c>
      <c r="D1620" s="114">
        <v>2.39</v>
      </c>
      <c r="E1620" s="114">
        <v>202409</v>
      </c>
      <c r="F1620" s="114">
        <v>-0.25</v>
      </c>
      <c r="G1620" s="114">
        <v>202406</v>
      </c>
      <c r="H1620" s="114">
        <v>-0.5</v>
      </c>
      <c r="I1620" s="114">
        <v>202403</v>
      </c>
      <c r="J1620" s="114">
        <v>-5.87</v>
      </c>
      <c r="K1620" t="s">
        <v>17088</v>
      </c>
      <c r="L1620">
        <v>532628</v>
      </c>
      <c r="M1620" t="s">
        <v>7</v>
      </c>
      <c r="N1620" t="s">
        <v>17089</v>
      </c>
      <c r="O1620" t="s">
        <v>8</v>
      </c>
      <c r="P1620"/>
      <c r="Q1620">
        <f t="shared" si="25"/>
        <v>-4.2300000000000004</v>
      </c>
    </row>
    <row r="1621" spans="1:17" ht="15">
      <c r="A1621" s="114">
        <v>20659</v>
      </c>
      <c r="B1621" t="s">
        <v>17090</v>
      </c>
      <c r="C1621" s="114">
        <v>202503</v>
      </c>
      <c r="D1621" s="114">
        <v>0.2</v>
      </c>
      <c r="E1621" s="114">
        <v>202412</v>
      </c>
      <c r="F1621" s="114">
        <v>0.08</v>
      </c>
      <c r="G1621" s="114">
        <v>202409</v>
      </c>
      <c r="H1621" s="114">
        <v>0.15</v>
      </c>
      <c r="I1621" s="114">
        <v>202406</v>
      </c>
      <c r="J1621" s="114">
        <v>0.1</v>
      </c>
      <c r="K1621" t="s">
        <v>17091</v>
      </c>
      <c r="L1621">
        <v>533162</v>
      </c>
      <c r="M1621" t="s">
        <v>1142</v>
      </c>
      <c r="N1621" t="s">
        <v>17092</v>
      </c>
      <c r="O1621" t="s">
        <v>1143</v>
      </c>
      <c r="P1621"/>
      <c r="Q1621">
        <f t="shared" si="25"/>
        <v>0.53</v>
      </c>
    </row>
    <row r="1622" spans="1:17" ht="15">
      <c r="A1622" s="114">
        <v>20665</v>
      </c>
      <c r="B1622" t="s">
        <v>17093</v>
      </c>
      <c r="C1622" s="114">
        <v>202503</v>
      </c>
      <c r="D1622" s="114">
        <v>7.91</v>
      </c>
      <c r="E1622" s="114">
        <v>202412</v>
      </c>
      <c r="F1622" s="114">
        <v>7.78</v>
      </c>
      <c r="G1622" s="114">
        <v>202409</v>
      </c>
      <c r="H1622" s="114">
        <v>8.41</v>
      </c>
      <c r="I1622" s="114">
        <v>202406</v>
      </c>
      <c r="J1622" s="114">
        <v>8.18</v>
      </c>
      <c r="K1622" t="s">
        <v>17094</v>
      </c>
      <c r="L1622">
        <v>543374</v>
      </c>
      <c r="M1622" t="s">
        <v>49</v>
      </c>
      <c r="N1622" t="s">
        <v>17095</v>
      </c>
      <c r="O1622" t="s">
        <v>50</v>
      </c>
      <c r="P1622"/>
      <c r="Q1622">
        <f t="shared" si="25"/>
        <v>32.28</v>
      </c>
    </row>
    <row r="1623" spans="1:17" ht="15">
      <c r="A1623" s="114">
        <v>20670</v>
      </c>
      <c r="B1623" t="s">
        <v>17096</v>
      </c>
      <c r="C1623" s="114">
        <v>202412</v>
      </c>
      <c r="D1623" s="114">
        <v>0</v>
      </c>
      <c r="E1623" s="114">
        <v>202409</v>
      </c>
      <c r="F1623" s="114">
        <v>0</v>
      </c>
      <c r="G1623" s="114">
        <v>202406</v>
      </c>
      <c r="H1623" s="114">
        <v>0</v>
      </c>
      <c r="I1623" s="114">
        <v>202403</v>
      </c>
      <c r="J1623" s="114">
        <v>0</v>
      </c>
      <c r="K1623" t="s">
        <v>17097</v>
      </c>
      <c r="L1623">
        <v>532411</v>
      </c>
      <c r="M1623" t="s">
        <v>3197</v>
      </c>
      <c r="N1623" t="s">
        <v>17098</v>
      </c>
      <c r="O1623" t="s">
        <v>3198</v>
      </c>
      <c r="P1623"/>
      <c r="Q1623">
        <f t="shared" si="25"/>
        <v>0</v>
      </c>
    </row>
    <row r="1624" spans="1:17" ht="15">
      <c r="A1624" s="114">
        <v>20696</v>
      </c>
      <c r="B1624" t="s">
        <v>22512</v>
      </c>
      <c r="C1624" s="114">
        <v>202503</v>
      </c>
      <c r="D1624" s="114">
        <v>1.47</v>
      </c>
      <c r="E1624" s="114">
        <v>202412</v>
      </c>
      <c r="F1624" s="114">
        <v>3.16</v>
      </c>
      <c r="G1624" s="114">
        <v>202409</v>
      </c>
      <c r="H1624" s="114">
        <v>2.39</v>
      </c>
      <c r="I1624" s="114">
        <v>202406</v>
      </c>
      <c r="J1624" s="114">
        <v>2.41</v>
      </c>
      <c r="K1624" t="s">
        <v>22513</v>
      </c>
      <c r="L1624">
        <v>543458</v>
      </c>
      <c r="M1624" t="s">
        <v>314</v>
      </c>
      <c r="N1624" t="s">
        <v>17099</v>
      </c>
      <c r="O1624" t="s">
        <v>315</v>
      </c>
      <c r="P1624"/>
      <c r="Q1624">
        <f t="shared" si="25"/>
        <v>9.43</v>
      </c>
    </row>
    <row r="1625" spans="1:17" ht="15">
      <c r="A1625" s="114">
        <v>20698</v>
      </c>
      <c r="B1625" t="s">
        <v>17100</v>
      </c>
      <c r="C1625" s="114">
        <v>202412</v>
      </c>
      <c r="D1625" s="114">
        <v>2.67</v>
      </c>
      <c r="E1625" s="114">
        <v>202409</v>
      </c>
      <c r="F1625" s="114">
        <v>0.91</v>
      </c>
      <c r="G1625" s="114">
        <v>202406</v>
      </c>
      <c r="H1625" s="114">
        <v>-2.11</v>
      </c>
      <c r="I1625" s="114">
        <v>202403</v>
      </c>
      <c r="J1625" s="114">
        <v>-0.47</v>
      </c>
      <c r="K1625" t="s">
        <v>17101</v>
      </c>
      <c r="L1625"/>
      <c r="M1625"/>
      <c r="N1625"/>
      <c r="O1625" t="s">
        <v>4738</v>
      </c>
      <c r="P1625"/>
      <c r="Q1625">
        <f t="shared" si="25"/>
        <v>1.0000000000000002</v>
      </c>
    </row>
    <row r="1626" spans="1:17" ht="15">
      <c r="A1626" s="114">
        <v>20702</v>
      </c>
      <c r="B1626" t="s">
        <v>17102</v>
      </c>
      <c r="C1626" s="114">
        <v>202412</v>
      </c>
      <c r="D1626" s="114">
        <v>0.19</v>
      </c>
      <c r="E1626" s="114">
        <v>202409</v>
      </c>
      <c r="F1626" s="114">
        <v>0.08</v>
      </c>
      <c r="G1626" s="114">
        <v>202406</v>
      </c>
      <c r="H1626" s="114">
        <v>0.08</v>
      </c>
      <c r="I1626" s="114">
        <v>202403</v>
      </c>
      <c r="J1626" s="114">
        <v>0.41</v>
      </c>
      <c r="K1626" t="s">
        <v>17103</v>
      </c>
      <c r="L1626">
        <v>540174</v>
      </c>
      <c r="M1626"/>
      <c r="N1626" t="s">
        <v>17104</v>
      </c>
      <c r="O1626" t="s">
        <v>4694</v>
      </c>
      <c r="P1626"/>
      <c r="Q1626">
        <f t="shared" si="25"/>
        <v>0.76</v>
      </c>
    </row>
    <row r="1627" spans="1:17" ht="15">
      <c r="A1627" s="114">
        <v>20703</v>
      </c>
      <c r="B1627" t="s">
        <v>17105</v>
      </c>
      <c r="C1627" s="114">
        <v>202503</v>
      </c>
      <c r="D1627" s="114">
        <v>3.25</v>
      </c>
      <c r="E1627" s="114">
        <v>202412</v>
      </c>
      <c r="F1627" s="114">
        <v>2.33</v>
      </c>
      <c r="G1627" s="114">
        <v>202409</v>
      </c>
      <c r="H1627" s="114">
        <v>3.25</v>
      </c>
      <c r="I1627" s="114">
        <v>202406</v>
      </c>
      <c r="J1627" s="114">
        <v>3.44</v>
      </c>
      <c r="K1627" t="s">
        <v>17106</v>
      </c>
      <c r="L1627">
        <v>532514</v>
      </c>
      <c r="M1627" t="s">
        <v>1299</v>
      </c>
      <c r="N1627" t="s">
        <v>17107</v>
      </c>
      <c r="O1627" t="s">
        <v>1300</v>
      </c>
      <c r="P1627"/>
      <c r="Q1627">
        <f t="shared" si="25"/>
        <v>12.27</v>
      </c>
    </row>
    <row r="1628" spans="1:17" ht="15">
      <c r="A1628" s="114">
        <v>20710</v>
      </c>
      <c r="B1628" t="s">
        <v>17108</v>
      </c>
      <c r="C1628" s="114">
        <v>202412</v>
      </c>
      <c r="D1628" s="114">
        <v>1.66</v>
      </c>
      <c r="E1628" s="114">
        <v>202409</v>
      </c>
      <c r="F1628" s="114">
        <v>2.4</v>
      </c>
      <c r="G1628" s="114">
        <v>202406</v>
      </c>
      <c r="H1628" s="114">
        <v>2.2799999999999998</v>
      </c>
      <c r="I1628" s="114">
        <v>202403</v>
      </c>
      <c r="J1628" s="114">
        <v>1.56</v>
      </c>
      <c r="K1628" t="s">
        <v>17109</v>
      </c>
      <c r="L1628">
        <v>533181</v>
      </c>
      <c r="M1628" t="s">
        <v>1423</v>
      </c>
      <c r="N1628" t="s">
        <v>17110</v>
      </c>
      <c r="O1628" t="s">
        <v>1424</v>
      </c>
      <c r="P1628"/>
      <c r="Q1628">
        <f t="shared" si="25"/>
        <v>7.9</v>
      </c>
    </row>
    <row r="1629" spans="1:17" ht="15">
      <c r="A1629" s="114">
        <v>20712</v>
      </c>
      <c r="B1629" t="s">
        <v>17111</v>
      </c>
      <c r="C1629" s="114">
        <v>202503</v>
      </c>
      <c r="D1629" s="114">
        <v>0.5</v>
      </c>
      <c r="E1629" s="114">
        <v>202412</v>
      </c>
      <c r="F1629" s="114">
        <v>0.46</v>
      </c>
      <c r="G1629" s="114">
        <v>202409</v>
      </c>
      <c r="H1629" s="114">
        <v>1.0900000000000001</v>
      </c>
      <c r="I1629" s="114">
        <v>202406</v>
      </c>
      <c r="J1629" s="114">
        <v>0.49</v>
      </c>
      <c r="K1629" t="s">
        <v>17112</v>
      </c>
      <c r="L1629">
        <v>543940</v>
      </c>
      <c r="M1629" t="s">
        <v>1484</v>
      </c>
      <c r="N1629" t="s">
        <v>17113</v>
      </c>
      <c r="O1629" t="s">
        <v>1485</v>
      </c>
      <c r="P1629"/>
      <c r="Q1629">
        <f t="shared" si="25"/>
        <v>2.54</v>
      </c>
    </row>
    <row r="1630" spans="1:17" ht="15">
      <c r="A1630" s="114">
        <v>20728</v>
      </c>
      <c r="B1630" t="s">
        <v>17114</v>
      </c>
      <c r="C1630" s="114">
        <v>202503</v>
      </c>
      <c r="D1630" s="114">
        <v>5.49</v>
      </c>
      <c r="E1630" s="114">
        <v>202412</v>
      </c>
      <c r="F1630" s="114">
        <v>-1.45</v>
      </c>
      <c r="G1630" s="114">
        <v>202409</v>
      </c>
      <c r="H1630" s="114">
        <v>-0.9</v>
      </c>
      <c r="I1630" s="114">
        <v>202406</v>
      </c>
      <c r="J1630" s="114">
        <v>0.82</v>
      </c>
      <c r="K1630" t="s">
        <v>17115</v>
      </c>
      <c r="L1630">
        <v>532313</v>
      </c>
      <c r="M1630" t="s">
        <v>1783</v>
      </c>
      <c r="N1630" t="s">
        <v>17116</v>
      </c>
      <c r="O1630" t="s">
        <v>1784</v>
      </c>
      <c r="P1630"/>
      <c r="Q1630">
        <f t="shared" si="25"/>
        <v>3.96</v>
      </c>
    </row>
    <row r="1631" spans="1:17" ht="15">
      <c r="A1631" s="114">
        <v>20745</v>
      </c>
      <c r="B1631" t="s">
        <v>17117</v>
      </c>
      <c r="C1631" s="114">
        <v>202503</v>
      </c>
      <c r="D1631" s="114">
        <v>-2.84</v>
      </c>
      <c r="E1631" s="114">
        <v>202412</v>
      </c>
      <c r="F1631" s="114">
        <v>-7.0000000000000007E-2</v>
      </c>
      <c r="G1631" s="114">
        <v>202409</v>
      </c>
      <c r="H1631" s="114">
        <v>-0.05</v>
      </c>
      <c r="I1631" s="114">
        <v>202406</v>
      </c>
      <c r="J1631" s="114">
        <v>-0.06</v>
      </c>
      <c r="K1631" t="s">
        <v>17118</v>
      </c>
      <c r="L1631">
        <v>532303</v>
      </c>
      <c r="M1631"/>
      <c r="N1631" t="s">
        <v>17119</v>
      </c>
      <c r="O1631" t="s">
        <v>4762</v>
      </c>
      <c r="P1631"/>
      <c r="Q1631">
        <f t="shared" si="25"/>
        <v>-3.0199999999999996</v>
      </c>
    </row>
    <row r="1632" spans="1:17" ht="15">
      <c r="A1632" s="114">
        <v>20754</v>
      </c>
      <c r="B1632" t="s">
        <v>17120</v>
      </c>
      <c r="C1632" s="114">
        <v>202412</v>
      </c>
      <c r="D1632" s="114">
        <v>6.57</v>
      </c>
      <c r="E1632" s="114">
        <v>202409</v>
      </c>
      <c r="F1632" s="114">
        <v>3.86</v>
      </c>
      <c r="G1632" s="114">
        <v>202406</v>
      </c>
      <c r="H1632" s="114">
        <v>2.71</v>
      </c>
      <c r="I1632" s="114">
        <v>202403</v>
      </c>
      <c r="J1632" s="114">
        <v>4.9800000000000004</v>
      </c>
      <c r="K1632" t="s">
        <v>17121</v>
      </c>
      <c r="L1632">
        <v>532390</v>
      </c>
      <c r="M1632" t="s">
        <v>2903</v>
      </c>
      <c r="N1632" t="s">
        <v>17122</v>
      </c>
      <c r="O1632" t="s">
        <v>2904</v>
      </c>
      <c r="P1632"/>
      <c r="Q1632">
        <f t="shared" si="25"/>
        <v>18.12</v>
      </c>
    </row>
    <row r="1633" spans="1:17" ht="15">
      <c r="A1633" s="114">
        <v>20790</v>
      </c>
      <c r="B1633" t="s">
        <v>17123</v>
      </c>
      <c r="C1633" s="114">
        <v>201509</v>
      </c>
      <c r="D1633" s="114">
        <v>-0.04</v>
      </c>
      <c r="E1633" s="114">
        <v>201506</v>
      </c>
      <c r="F1633" s="114">
        <v>-0.15</v>
      </c>
      <c r="G1633" s="114">
        <v>201503</v>
      </c>
      <c r="H1633" s="114">
        <v>-0.01</v>
      </c>
      <c r="I1633" s="114">
        <v>201412</v>
      </c>
      <c r="J1633" s="114">
        <v>-0.13</v>
      </c>
      <c r="K1633" t="s">
        <v>17124</v>
      </c>
      <c r="L1633">
        <v>590038</v>
      </c>
      <c r="M1633" t="s">
        <v>4845</v>
      </c>
      <c r="N1633" t="s">
        <v>17125</v>
      </c>
      <c r="O1633" t="s">
        <v>4844</v>
      </c>
      <c r="P1633"/>
      <c r="Q1633">
        <f t="shared" si="25"/>
        <v>-0.33</v>
      </c>
    </row>
    <row r="1634" spans="1:17" ht="15">
      <c r="A1634" s="114">
        <v>20793</v>
      </c>
      <c r="B1634" t="s">
        <v>17126</v>
      </c>
      <c r="C1634" s="114">
        <v>202503</v>
      </c>
      <c r="D1634" s="114">
        <v>4.63</v>
      </c>
      <c r="E1634" s="114">
        <v>202412</v>
      </c>
      <c r="F1634" s="114">
        <v>-1.72</v>
      </c>
      <c r="G1634" s="114">
        <v>202409</v>
      </c>
      <c r="H1634" s="114">
        <v>-2.88</v>
      </c>
      <c r="I1634" s="114">
        <v>202406</v>
      </c>
      <c r="J1634" s="114">
        <v>0.08</v>
      </c>
      <c r="K1634" t="s">
        <v>17127</v>
      </c>
      <c r="L1634">
        <v>543334</v>
      </c>
      <c r="M1634" t="s">
        <v>2117</v>
      </c>
      <c r="N1634" t="s">
        <v>17128</v>
      </c>
      <c r="O1634" t="s">
        <v>2118</v>
      </c>
      <c r="P1634"/>
      <c r="Q1634">
        <f t="shared" si="25"/>
        <v>0.11000000000000025</v>
      </c>
    </row>
    <row r="1635" spans="1:17" ht="15">
      <c r="A1635" s="114">
        <v>20881</v>
      </c>
      <c r="B1635" t="s">
        <v>17129</v>
      </c>
      <c r="C1635" s="114">
        <v>202503</v>
      </c>
      <c r="D1635" s="114">
        <v>0.24</v>
      </c>
      <c r="E1635" s="114">
        <v>202412</v>
      </c>
      <c r="F1635" s="114">
        <v>0.79</v>
      </c>
      <c r="G1635" s="114">
        <v>202409</v>
      </c>
      <c r="H1635" s="114">
        <v>0.89</v>
      </c>
      <c r="I1635" s="114">
        <v>202406</v>
      </c>
      <c r="J1635" s="114">
        <v>0.28999999999999998</v>
      </c>
      <c r="K1635" t="s">
        <v>17130</v>
      </c>
      <c r="L1635">
        <v>532406</v>
      </c>
      <c r="M1635" t="s">
        <v>3480</v>
      </c>
      <c r="N1635" t="s">
        <v>17131</v>
      </c>
      <c r="O1635" t="s">
        <v>3479</v>
      </c>
      <c r="P1635"/>
      <c r="Q1635">
        <f t="shared" si="25"/>
        <v>2.21</v>
      </c>
    </row>
    <row r="1636" spans="1:17" ht="15">
      <c r="A1636" s="114">
        <v>20883</v>
      </c>
      <c r="B1636" t="s">
        <v>17132</v>
      </c>
      <c r="C1636" s="114">
        <v>202412</v>
      </c>
      <c r="D1636" s="114">
        <v>10.17</v>
      </c>
      <c r="E1636" s="114">
        <v>202409</v>
      </c>
      <c r="F1636" s="114">
        <v>9.06</v>
      </c>
      <c r="G1636" s="114">
        <v>202406</v>
      </c>
      <c r="H1636" s="114">
        <v>14.11</v>
      </c>
      <c r="I1636" s="114">
        <v>202403</v>
      </c>
      <c r="J1636" s="114">
        <v>11.69</v>
      </c>
      <c r="K1636" t="s">
        <v>17133</v>
      </c>
      <c r="L1636">
        <v>532321</v>
      </c>
      <c r="M1636" t="s">
        <v>3310</v>
      </c>
      <c r="N1636" t="s">
        <v>17134</v>
      </c>
      <c r="O1636" t="s">
        <v>3311</v>
      </c>
      <c r="P1636"/>
      <c r="Q1636">
        <f t="shared" si="25"/>
        <v>45.03</v>
      </c>
    </row>
    <row r="1637" spans="1:17" ht="15">
      <c r="A1637" s="114">
        <v>20894</v>
      </c>
      <c r="B1637" t="s">
        <v>4453</v>
      </c>
      <c r="C1637" s="114">
        <v>202412</v>
      </c>
      <c r="D1637" s="114">
        <v>0.05</v>
      </c>
      <c r="E1637" s="114">
        <v>202409</v>
      </c>
      <c r="F1637" s="114">
        <v>0.01</v>
      </c>
      <c r="G1637" s="114">
        <v>202406</v>
      </c>
      <c r="H1637" s="114">
        <v>0.05</v>
      </c>
      <c r="I1637" s="114">
        <v>202403</v>
      </c>
      <c r="J1637" s="114">
        <v>1.0900000000000001</v>
      </c>
      <c r="K1637" t="s">
        <v>17135</v>
      </c>
      <c r="L1637">
        <v>538922</v>
      </c>
      <c r="M1637"/>
      <c r="N1637" t="s">
        <v>17136</v>
      </c>
      <c r="O1637" t="s">
        <v>4452</v>
      </c>
      <c r="P1637"/>
      <c r="Q1637">
        <f t="shared" si="25"/>
        <v>1.2000000000000002</v>
      </c>
    </row>
    <row r="1638" spans="1:17" ht="15">
      <c r="A1638" s="114">
        <v>20896</v>
      </c>
      <c r="B1638" t="s">
        <v>17137</v>
      </c>
      <c r="C1638" s="114">
        <v>202412</v>
      </c>
      <c r="D1638" s="114">
        <v>-2</v>
      </c>
      <c r="E1638" s="114">
        <v>202409</v>
      </c>
      <c r="F1638" s="114">
        <v>2.15</v>
      </c>
      <c r="G1638" s="114">
        <v>202406</v>
      </c>
      <c r="H1638" s="114">
        <v>0.47</v>
      </c>
      <c r="I1638" s="114">
        <v>202403</v>
      </c>
      <c r="J1638" s="114">
        <v>-1.56</v>
      </c>
      <c r="K1638" t="s">
        <v>9823</v>
      </c>
      <c r="L1638">
        <v>532362</v>
      </c>
      <c r="M1638"/>
      <c r="N1638" t="s">
        <v>17138</v>
      </c>
      <c r="O1638" t="s">
        <v>3990</v>
      </c>
      <c r="P1638"/>
      <c r="Q1638">
        <f t="shared" si="25"/>
        <v>-0.94000000000000017</v>
      </c>
    </row>
    <row r="1639" spans="1:17" ht="15">
      <c r="A1639" s="114">
        <v>20915</v>
      </c>
      <c r="B1639" t="s">
        <v>17139</v>
      </c>
      <c r="C1639" s="114">
        <v>202412</v>
      </c>
      <c r="D1639" s="114">
        <v>1.21</v>
      </c>
      <c r="E1639" s="114">
        <v>202409</v>
      </c>
      <c r="F1639" s="114">
        <v>0.92</v>
      </c>
      <c r="G1639" s="114">
        <v>202406</v>
      </c>
      <c r="H1639" s="114">
        <v>0.79</v>
      </c>
      <c r="I1639" s="114">
        <v>202403</v>
      </c>
      <c r="J1639" s="114">
        <v>0.19</v>
      </c>
      <c r="K1639" t="s">
        <v>17140</v>
      </c>
      <c r="L1639">
        <v>532368</v>
      </c>
      <c r="M1639" t="s">
        <v>393</v>
      </c>
      <c r="N1639" t="s">
        <v>17141</v>
      </c>
      <c r="O1639" t="s">
        <v>394</v>
      </c>
      <c r="P1639"/>
      <c r="Q1639">
        <f t="shared" si="25"/>
        <v>3.11</v>
      </c>
    </row>
    <row r="1640" spans="1:17" ht="15">
      <c r="A1640" s="114">
        <v>20944</v>
      </c>
      <c r="B1640" t="s">
        <v>17142</v>
      </c>
      <c r="C1640" s="114">
        <v>202412</v>
      </c>
      <c r="D1640" s="114">
        <v>-2.76</v>
      </c>
      <c r="E1640" s="114">
        <v>202409</v>
      </c>
      <c r="F1640" s="114">
        <v>9.9499999999999993</v>
      </c>
      <c r="G1640" s="114">
        <v>202406</v>
      </c>
      <c r="H1640" s="114">
        <v>-1.41</v>
      </c>
      <c r="I1640" s="114">
        <v>202403</v>
      </c>
      <c r="J1640" s="114">
        <v>3.86</v>
      </c>
      <c r="K1640" t="s">
        <v>17143</v>
      </c>
      <c r="L1640">
        <v>532309</v>
      </c>
      <c r="M1640" t="s">
        <v>984</v>
      </c>
      <c r="N1640" t="s">
        <v>17144</v>
      </c>
      <c r="O1640" t="s">
        <v>985</v>
      </c>
      <c r="P1640"/>
      <c r="Q1640">
        <f t="shared" si="25"/>
        <v>9.6399999999999988</v>
      </c>
    </row>
    <row r="1641" spans="1:17" ht="15">
      <c r="A1641" s="114">
        <v>20946</v>
      </c>
      <c r="B1641" t="s">
        <v>17145</v>
      </c>
      <c r="C1641" s="114">
        <v>202403</v>
      </c>
      <c r="D1641" s="114">
        <v>6.94</v>
      </c>
      <c r="E1641" s="114">
        <v>202312</v>
      </c>
      <c r="F1641" s="114">
        <v>3.07</v>
      </c>
      <c r="G1641" s="114">
        <v>202303</v>
      </c>
      <c r="H1641" s="114">
        <v>7.73</v>
      </c>
      <c r="I1641" s="114">
        <v>202212</v>
      </c>
      <c r="J1641" s="114">
        <v>7.13</v>
      </c>
      <c r="K1641" t="s">
        <v>17146</v>
      </c>
      <c r="L1641"/>
      <c r="M1641"/>
      <c r="N1641"/>
      <c r="O1641" t="s">
        <v>17147</v>
      </c>
      <c r="P1641"/>
      <c r="Q1641">
        <f t="shared" si="25"/>
        <v>24.87</v>
      </c>
    </row>
    <row r="1642" spans="1:17" ht="15">
      <c r="A1642" s="114">
        <v>20947</v>
      </c>
      <c r="B1642" t="s">
        <v>17148</v>
      </c>
      <c r="C1642" s="114">
        <v>202412</v>
      </c>
      <c r="D1642" s="114">
        <v>14.51</v>
      </c>
      <c r="E1642" s="114">
        <v>202409</v>
      </c>
      <c r="F1642" s="114">
        <v>14.34</v>
      </c>
      <c r="G1642" s="114">
        <v>202406</v>
      </c>
      <c r="H1642" s="114">
        <v>13.85</v>
      </c>
      <c r="I1642" s="114">
        <v>202403</v>
      </c>
      <c r="J1642" s="114">
        <v>11.11</v>
      </c>
      <c r="K1642" t="s">
        <v>17149</v>
      </c>
      <c r="L1642">
        <v>532365</v>
      </c>
      <c r="M1642" t="s">
        <v>778</v>
      </c>
      <c r="N1642" t="s">
        <v>17150</v>
      </c>
      <c r="O1642" t="s">
        <v>779</v>
      </c>
      <c r="P1642"/>
      <c r="Q1642">
        <f t="shared" si="25"/>
        <v>53.81</v>
      </c>
    </row>
    <row r="1643" spans="1:17" ht="15">
      <c r="A1643" s="114">
        <v>20948</v>
      </c>
      <c r="B1643" t="s">
        <v>17151</v>
      </c>
      <c r="C1643" s="114">
        <v>202412</v>
      </c>
      <c r="D1643" s="114">
        <v>0.03</v>
      </c>
      <c r="E1643" s="114">
        <v>202409</v>
      </c>
      <c r="F1643" s="114">
        <v>0.16</v>
      </c>
      <c r="G1643" s="114">
        <v>202406</v>
      </c>
      <c r="H1643" s="114">
        <v>0.66</v>
      </c>
      <c r="I1643" s="114">
        <v>202403</v>
      </c>
      <c r="J1643" s="114">
        <v>-0.47</v>
      </c>
      <c r="K1643" t="s">
        <v>17152</v>
      </c>
      <c r="L1643">
        <v>538837</v>
      </c>
      <c r="M1643"/>
      <c r="N1643" t="s">
        <v>17153</v>
      </c>
      <c r="O1643" t="s">
        <v>4100</v>
      </c>
      <c r="P1643"/>
      <c r="Q1643">
        <f t="shared" si="25"/>
        <v>0.38000000000000012</v>
      </c>
    </row>
    <row r="1644" spans="1:17" ht="15">
      <c r="A1644" s="114">
        <v>20953</v>
      </c>
      <c r="B1644" t="s">
        <v>21714</v>
      </c>
      <c r="C1644" s="114">
        <v>202112</v>
      </c>
      <c r="D1644" s="114">
        <v>0.04</v>
      </c>
      <c r="E1644" s="114">
        <v>202109</v>
      </c>
      <c r="F1644" s="114">
        <v>0.01</v>
      </c>
      <c r="G1644" s="114">
        <v>202106</v>
      </c>
      <c r="H1644" s="114">
        <v>0.02</v>
      </c>
      <c r="I1644" s="114">
        <v>202103</v>
      </c>
      <c r="J1644" s="114">
        <v>0.08</v>
      </c>
      <c r="K1644" t="s">
        <v>21715</v>
      </c>
      <c r="L1644">
        <v>532669</v>
      </c>
      <c r="M1644"/>
      <c r="N1644" t="s">
        <v>17154</v>
      </c>
      <c r="O1644" t="s">
        <v>4745</v>
      </c>
      <c r="P1644"/>
      <c r="Q1644">
        <f t="shared" si="25"/>
        <v>0.15000000000000002</v>
      </c>
    </row>
    <row r="1645" spans="1:17" ht="15">
      <c r="A1645" s="114">
        <v>20958</v>
      </c>
      <c r="B1645" t="s">
        <v>17155</v>
      </c>
      <c r="C1645" s="114">
        <v>202412</v>
      </c>
      <c r="D1645" s="114">
        <v>1.38</v>
      </c>
      <c r="E1645" s="114">
        <v>202409</v>
      </c>
      <c r="F1645" s="114">
        <v>1.19</v>
      </c>
      <c r="G1645" s="114">
        <v>202406</v>
      </c>
      <c r="H1645" s="114">
        <v>0.89</v>
      </c>
      <c r="I1645" s="114">
        <v>202403</v>
      </c>
      <c r="J1645" s="114">
        <v>0.95</v>
      </c>
      <c r="K1645" t="s">
        <v>17156</v>
      </c>
      <c r="L1645">
        <v>533056</v>
      </c>
      <c r="M1645"/>
      <c r="N1645" t="s">
        <v>17157</v>
      </c>
      <c r="O1645" t="s">
        <v>4001</v>
      </c>
      <c r="P1645"/>
      <c r="Q1645">
        <f t="shared" si="25"/>
        <v>4.41</v>
      </c>
    </row>
    <row r="1646" spans="1:17" ht="15">
      <c r="A1646" s="114">
        <v>20966</v>
      </c>
      <c r="B1646" t="s">
        <v>17158</v>
      </c>
      <c r="C1646" s="114">
        <v>202406</v>
      </c>
      <c r="D1646" s="114">
        <v>8.1300000000000008</v>
      </c>
      <c r="E1646" s="114">
        <v>202403</v>
      </c>
      <c r="F1646" s="114">
        <v>1.76</v>
      </c>
      <c r="G1646" s="114">
        <v>202312</v>
      </c>
      <c r="H1646" s="114">
        <v>2</v>
      </c>
      <c r="I1646" s="114">
        <v>202309</v>
      </c>
      <c r="J1646" s="114">
        <v>1.98</v>
      </c>
      <c r="K1646" t="s">
        <v>17159</v>
      </c>
      <c r="L1646">
        <v>532344</v>
      </c>
      <c r="M1646"/>
      <c r="N1646" t="s">
        <v>17160</v>
      </c>
      <c r="O1646" t="s">
        <v>3722</v>
      </c>
      <c r="P1646"/>
      <c r="Q1646">
        <f t="shared" si="25"/>
        <v>13.870000000000001</v>
      </c>
    </row>
    <row r="1647" spans="1:17" ht="15">
      <c r="A1647" s="114">
        <v>20972</v>
      </c>
      <c r="B1647" t="s">
        <v>17161</v>
      </c>
      <c r="C1647" s="114">
        <v>202412</v>
      </c>
      <c r="D1647" s="114">
        <v>0.06</v>
      </c>
      <c r="E1647" s="114">
        <v>202409</v>
      </c>
      <c r="F1647" s="114">
        <v>0.1</v>
      </c>
      <c r="G1647" s="114">
        <v>202406</v>
      </c>
      <c r="H1647" s="114">
        <v>0.05</v>
      </c>
      <c r="I1647" s="114">
        <v>202403</v>
      </c>
      <c r="J1647" s="114">
        <v>0.52</v>
      </c>
      <c r="K1647" t="s">
        <v>9897</v>
      </c>
      <c r="L1647">
        <v>532378</v>
      </c>
      <c r="M1647"/>
      <c r="N1647" t="s">
        <v>17162</v>
      </c>
      <c r="O1647" t="s">
        <v>4831</v>
      </c>
      <c r="P1647"/>
      <c r="Q1647">
        <f t="shared" si="25"/>
        <v>0.73</v>
      </c>
    </row>
    <row r="1648" spans="1:17" ht="15">
      <c r="A1648" s="114">
        <v>20975</v>
      </c>
      <c r="B1648" t="s">
        <v>17163</v>
      </c>
      <c r="C1648" s="114">
        <v>200903</v>
      </c>
      <c r="D1648" s="114">
        <v>0</v>
      </c>
      <c r="E1648" s="114">
        <v>200812</v>
      </c>
      <c r="F1648" s="114">
        <v>7.0000000000000007E-2</v>
      </c>
      <c r="G1648" s="114">
        <v>200809</v>
      </c>
      <c r="H1648" s="114">
        <v>1.9</v>
      </c>
      <c r="I1648" s="114">
        <v>200806</v>
      </c>
      <c r="J1648" s="114">
        <v>2.56</v>
      </c>
      <c r="K1648" t="s">
        <v>17164</v>
      </c>
      <c r="L1648">
        <v>532358</v>
      </c>
      <c r="M1648" t="s">
        <v>17165</v>
      </c>
      <c r="N1648" t="s">
        <v>17166</v>
      </c>
      <c r="O1648" t="s">
        <v>17167</v>
      </c>
      <c r="P1648"/>
      <c r="Q1648">
        <f t="shared" si="25"/>
        <v>4.53</v>
      </c>
    </row>
    <row r="1649" spans="1:17" ht="15">
      <c r="A1649" s="114">
        <v>21000</v>
      </c>
      <c r="B1649" t="s">
        <v>17168</v>
      </c>
      <c r="C1649" s="114">
        <v>202012</v>
      </c>
      <c r="D1649" s="114">
        <v>-0.01</v>
      </c>
      <c r="E1649" s="114">
        <v>202009</v>
      </c>
      <c r="F1649" s="114">
        <v>-0.01</v>
      </c>
      <c r="G1649" s="114">
        <v>202006</v>
      </c>
      <c r="H1649" s="114">
        <v>-0.01</v>
      </c>
      <c r="I1649" s="114">
        <v>202003</v>
      </c>
      <c r="J1649" s="114">
        <v>-0.01</v>
      </c>
      <c r="K1649" t="s">
        <v>17169</v>
      </c>
      <c r="L1649">
        <v>532342</v>
      </c>
      <c r="M1649"/>
      <c r="N1649" t="s">
        <v>17170</v>
      </c>
      <c r="O1649" t="s">
        <v>4792</v>
      </c>
      <c r="P1649"/>
      <c r="Q1649">
        <f t="shared" si="25"/>
        <v>-0.04</v>
      </c>
    </row>
    <row r="1650" spans="1:17" ht="15">
      <c r="A1650" s="114">
        <v>21112</v>
      </c>
      <c r="B1650" t="s">
        <v>17171</v>
      </c>
      <c r="C1650" s="114">
        <v>202412</v>
      </c>
      <c r="D1650" s="114">
        <v>-0.96</v>
      </c>
      <c r="E1650" s="114">
        <v>202409</v>
      </c>
      <c r="F1650" s="114">
        <v>-1.84</v>
      </c>
      <c r="G1650" s="114">
        <v>202406</v>
      </c>
      <c r="H1650" s="114">
        <v>-3</v>
      </c>
      <c r="I1650" s="114">
        <v>202403</v>
      </c>
      <c r="J1650" s="114">
        <v>-3.06</v>
      </c>
      <c r="K1650" t="s">
        <v>17172</v>
      </c>
      <c r="L1650">
        <v>532357</v>
      </c>
      <c r="M1650" t="s">
        <v>1972</v>
      </c>
      <c r="N1650" t="s">
        <v>17173</v>
      </c>
      <c r="O1650" t="s">
        <v>1973</v>
      </c>
      <c r="P1650"/>
      <c r="Q1650">
        <f t="shared" si="25"/>
        <v>-8.86</v>
      </c>
    </row>
    <row r="1651" spans="1:17" ht="15">
      <c r="A1651" s="114">
        <v>21132</v>
      </c>
      <c r="B1651" t="s">
        <v>17174</v>
      </c>
      <c r="C1651" s="114">
        <v>201612</v>
      </c>
      <c r="D1651" s="114">
        <v>-0.56000000000000005</v>
      </c>
      <c r="E1651" s="114">
        <v>201609</v>
      </c>
      <c r="F1651" s="114">
        <v>-0.64</v>
      </c>
      <c r="G1651" s="114">
        <v>201606</v>
      </c>
      <c r="H1651" s="114">
        <v>-15.15</v>
      </c>
      <c r="I1651" s="114">
        <v>201603</v>
      </c>
      <c r="J1651" s="114">
        <v>-9.16</v>
      </c>
      <c r="K1651" t="s">
        <v>17175</v>
      </c>
      <c r="L1651">
        <v>532837</v>
      </c>
      <c r="M1651" t="s">
        <v>17176</v>
      </c>
      <c r="N1651" t="s">
        <v>17177</v>
      </c>
      <c r="O1651" t="s">
        <v>17178</v>
      </c>
      <c r="P1651"/>
      <c r="Q1651">
        <f t="shared" si="25"/>
        <v>-25.51</v>
      </c>
    </row>
    <row r="1652" spans="1:17" ht="15">
      <c r="A1652" s="114">
        <v>21179</v>
      </c>
      <c r="B1652" t="s">
        <v>17179</v>
      </c>
      <c r="C1652" s="114">
        <v>202412</v>
      </c>
      <c r="D1652" s="114">
        <v>1.7</v>
      </c>
      <c r="E1652" s="114">
        <v>202409</v>
      </c>
      <c r="F1652" s="114">
        <v>1</v>
      </c>
      <c r="G1652" s="114">
        <v>202406</v>
      </c>
      <c r="H1652" s="114">
        <v>2.19</v>
      </c>
      <c r="I1652" s="114">
        <v>202403</v>
      </c>
      <c r="J1652" s="114">
        <v>1.37</v>
      </c>
      <c r="K1652" t="s">
        <v>17180</v>
      </c>
      <c r="L1652">
        <v>533982</v>
      </c>
      <c r="M1652" t="s">
        <v>2963</v>
      </c>
      <c r="N1652" t="s">
        <v>17181</v>
      </c>
      <c r="O1652" t="s">
        <v>2964</v>
      </c>
      <c r="P1652"/>
      <c r="Q1652">
        <f t="shared" si="25"/>
        <v>6.2600000000000007</v>
      </c>
    </row>
    <row r="1653" spans="1:17" ht="15">
      <c r="A1653" s="114">
        <v>21185</v>
      </c>
      <c r="B1653" t="s">
        <v>17182</v>
      </c>
      <c r="C1653" s="114">
        <v>201803</v>
      </c>
      <c r="D1653" s="114">
        <v>0.63</v>
      </c>
      <c r="E1653" s="114">
        <v>201712</v>
      </c>
      <c r="F1653" s="114">
        <v>0</v>
      </c>
      <c r="G1653" s="114">
        <v>201709</v>
      </c>
      <c r="H1653" s="114">
        <v>0</v>
      </c>
      <c r="I1653" s="114">
        <v>201706</v>
      </c>
      <c r="J1653" s="114">
        <v>0.01</v>
      </c>
      <c r="K1653" t="s">
        <v>17183</v>
      </c>
      <c r="L1653">
        <v>532364</v>
      </c>
      <c r="M1653"/>
      <c r="N1653" t="s">
        <v>17184</v>
      </c>
      <c r="O1653" t="s">
        <v>17185</v>
      </c>
      <c r="P1653"/>
      <c r="Q1653">
        <f t="shared" si="25"/>
        <v>0.64</v>
      </c>
    </row>
    <row r="1654" spans="1:17" ht="15">
      <c r="A1654" s="114">
        <v>21187</v>
      </c>
      <c r="B1654" t="s">
        <v>17186</v>
      </c>
      <c r="C1654" s="114">
        <v>202412</v>
      </c>
      <c r="D1654" s="114">
        <v>12.58</v>
      </c>
      <c r="E1654" s="114">
        <v>202409</v>
      </c>
      <c r="F1654" s="114">
        <v>7.18</v>
      </c>
      <c r="G1654" s="114">
        <v>202406</v>
      </c>
      <c r="H1654" s="114">
        <v>7.37</v>
      </c>
      <c r="I1654" s="114">
        <v>202403</v>
      </c>
      <c r="J1654" s="114">
        <v>8.9</v>
      </c>
      <c r="K1654" t="s">
        <v>17187</v>
      </c>
      <c r="L1654">
        <v>532528</v>
      </c>
      <c r="M1654" t="s">
        <v>661</v>
      </c>
      <c r="N1654" t="s">
        <v>17188</v>
      </c>
      <c r="O1654" t="s">
        <v>662</v>
      </c>
      <c r="P1654"/>
      <c r="Q1654">
        <f t="shared" si="25"/>
        <v>36.03</v>
      </c>
    </row>
    <row r="1655" spans="1:17" ht="15">
      <c r="A1655" s="114">
        <v>21188</v>
      </c>
      <c r="B1655" t="s">
        <v>17189</v>
      </c>
      <c r="C1655" s="114">
        <v>202412</v>
      </c>
      <c r="D1655" s="114">
        <v>22.2</v>
      </c>
      <c r="E1655" s="114">
        <v>202409</v>
      </c>
      <c r="F1655" s="114">
        <v>19.2</v>
      </c>
      <c r="G1655" s="114">
        <v>202406</v>
      </c>
      <c r="H1655" s="114">
        <v>16.2</v>
      </c>
      <c r="I1655" s="114">
        <v>202403</v>
      </c>
      <c r="J1655" s="114">
        <v>20.25</v>
      </c>
      <c r="K1655" t="s">
        <v>17190</v>
      </c>
      <c r="L1655">
        <v>532488</v>
      </c>
      <c r="M1655" t="s">
        <v>740</v>
      </c>
      <c r="N1655" t="s">
        <v>17191</v>
      </c>
      <c r="O1655" t="s">
        <v>741</v>
      </c>
      <c r="P1655"/>
      <c r="Q1655">
        <f t="shared" si="25"/>
        <v>77.849999999999994</v>
      </c>
    </row>
    <row r="1656" spans="1:17" ht="15">
      <c r="A1656" s="114">
        <v>21195</v>
      </c>
      <c r="B1656" t="s">
        <v>17192</v>
      </c>
      <c r="C1656" s="114">
        <v>201312</v>
      </c>
      <c r="D1656" s="114">
        <v>-0.66</v>
      </c>
      <c r="E1656" s="114">
        <v>201309</v>
      </c>
      <c r="F1656" s="114">
        <v>-0.67</v>
      </c>
      <c r="G1656" s="114">
        <v>201306</v>
      </c>
      <c r="H1656" s="114">
        <v>0.17</v>
      </c>
      <c r="I1656" s="114">
        <v>201303</v>
      </c>
      <c r="J1656" s="114">
        <v>-0.09</v>
      </c>
      <c r="K1656" t="s">
        <v>17193</v>
      </c>
      <c r="L1656">
        <v>532607</v>
      </c>
      <c r="M1656"/>
      <c r="N1656" t="s">
        <v>17194</v>
      </c>
      <c r="O1656" t="s">
        <v>17195</v>
      </c>
      <c r="P1656"/>
      <c r="Q1656">
        <f t="shared" si="25"/>
        <v>-1.2500000000000002</v>
      </c>
    </row>
    <row r="1657" spans="1:17" ht="15">
      <c r="A1657" s="114">
        <v>21197</v>
      </c>
      <c r="B1657" t="s">
        <v>17196</v>
      </c>
      <c r="C1657" s="114">
        <v>202412</v>
      </c>
      <c r="D1657" s="114">
        <v>0.63</v>
      </c>
      <c r="E1657" s="114">
        <v>202409</v>
      </c>
      <c r="F1657" s="114">
        <v>0.53</v>
      </c>
      <c r="G1657" s="114">
        <v>202406</v>
      </c>
      <c r="H1657" s="114">
        <v>0.6</v>
      </c>
      <c r="I1657" s="114">
        <v>202403</v>
      </c>
      <c r="J1657" s="114">
        <v>-1.1499999999999999</v>
      </c>
      <c r="K1657" t="s">
        <v>17197</v>
      </c>
      <c r="L1657">
        <v>538273</v>
      </c>
      <c r="M1657"/>
      <c r="N1657" t="s">
        <v>17198</v>
      </c>
      <c r="O1657" t="s">
        <v>4416</v>
      </c>
      <c r="P1657"/>
      <c r="Q1657">
        <f t="shared" si="25"/>
        <v>0.61000000000000032</v>
      </c>
    </row>
    <row r="1658" spans="1:17" ht="15">
      <c r="A1658" s="114">
        <v>21203</v>
      </c>
      <c r="B1658" t="s">
        <v>17199</v>
      </c>
      <c r="C1658" s="114">
        <v>202412</v>
      </c>
      <c r="D1658" s="114">
        <v>4.42</v>
      </c>
      <c r="E1658" s="114">
        <v>202409</v>
      </c>
      <c r="F1658" s="114">
        <v>7.26</v>
      </c>
      <c r="G1658" s="114">
        <v>202406</v>
      </c>
      <c r="H1658" s="114">
        <v>9.19</v>
      </c>
      <c r="I1658" s="114">
        <v>202403</v>
      </c>
      <c r="J1658" s="114">
        <v>4.1900000000000004</v>
      </c>
      <c r="K1658" t="s">
        <v>17200</v>
      </c>
      <c r="L1658">
        <v>533339</v>
      </c>
      <c r="M1658" t="s">
        <v>3295</v>
      </c>
      <c r="N1658" t="s">
        <v>17201</v>
      </c>
      <c r="O1658" t="s">
        <v>3296</v>
      </c>
      <c r="P1658"/>
      <c r="Q1658">
        <f t="shared" si="25"/>
        <v>25.06</v>
      </c>
    </row>
    <row r="1659" spans="1:17" ht="15">
      <c r="A1659" s="114">
        <v>21208</v>
      </c>
      <c r="B1659" t="s">
        <v>21423</v>
      </c>
      <c r="C1659" s="114">
        <v>202412</v>
      </c>
      <c r="D1659" s="114">
        <v>0.02</v>
      </c>
      <c r="E1659" s="114">
        <v>202409</v>
      </c>
      <c r="F1659" s="114">
        <v>0</v>
      </c>
      <c r="G1659" s="114">
        <v>202406</v>
      </c>
      <c r="H1659" s="114">
        <v>0.42</v>
      </c>
      <c r="I1659" s="114">
        <v>202403</v>
      </c>
      <c r="J1659" s="114">
        <v>0.33</v>
      </c>
      <c r="K1659" t="s">
        <v>21423</v>
      </c>
      <c r="L1659">
        <v>536659</v>
      </c>
      <c r="M1659"/>
      <c r="N1659" t="s">
        <v>21424</v>
      </c>
      <c r="O1659" t="s">
        <v>4562</v>
      </c>
      <c r="P1659"/>
      <c r="Q1659">
        <f t="shared" si="25"/>
        <v>0.77</v>
      </c>
    </row>
    <row r="1660" spans="1:17" ht="15">
      <c r="A1660" s="114">
        <v>21211</v>
      </c>
      <c r="B1660" t="s">
        <v>17202</v>
      </c>
      <c r="C1660" s="114">
        <v>202412</v>
      </c>
      <c r="D1660" s="114">
        <v>0</v>
      </c>
      <c r="E1660" s="114">
        <v>202409</v>
      </c>
      <c r="F1660" s="114">
        <v>-0.06</v>
      </c>
      <c r="G1660" s="114">
        <v>202406</v>
      </c>
      <c r="H1660" s="114">
        <v>-0.05</v>
      </c>
      <c r="I1660" s="114">
        <v>202403</v>
      </c>
      <c r="J1660" s="114">
        <v>0.05</v>
      </c>
      <c r="K1660" t="s">
        <v>17203</v>
      </c>
      <c r="L1660">
        <v>532355</v>
      </c>
      <c r="M1660"/>
      <c r="N1660" t="s">
        <v>17204</v>
      </c>
      <c r="O1660" t="s">
        <v>4386</v>
      </c>
      <c r="P1660"/>
      <c r="Q1660">
        <f t="shared" si="25"/>
        <v>-0.06</v>
      </c>
    </row>
    <row r="1661" spans="1:17" ht="15">
      <c r="A1661" s="114">
        <v>21212</v>
      </c>
      <c r="B1661" t="s">
        <v>17205</v>
      </c>
      <c r="C1661" s="114">
        <v>201303</v>
      </c>
      <c r="D1661" s="114">
        <v>0</v>
      </c>
      <c r="E1661" s="114">
        <v>201212</v>
      </c>
      <c r="F1661" s="114">
        <v>0</v>
      </c>
      <c r="G1661" s="114">
        <v>201209</v>
      </c>
      <c r="H1661" s="114">
        <v>-0.04</v>
      </c>
      <c r="I1661" s="114">
        <v>201206</v>
      </c>
      <c r="J1661" s="114">
        <v>0.12</v>
      </c>
      <c r="K1661" t="s">
        <v>17206</v>
      </c>
      <c r="L1661">
        <v>532405</v>
      </c>
      <c r="M1661"/>
      <c r="N1661" t="s">
        <v>17207</v>
      </c>
      <c r="O1661" t="s">
        <v>17208</v>
      </c>
      <c r="P1661"/>
      <c r="Q1661">
        <f t="shared" si="25"/>
        <v>7.9999999999999988E-2</v>
      </c>
    </row>
    <row r="1662" spans="1:17" ht="15">
      <c r="A1662" s="114">
        <v>21213</v>
      </c>
      <c r="B1662" t="s">
        <v>17209</v>
      </c>
      <c r="C1662" s="114">
        <v>202412</v>
      </c>
      <c r="D1662" s="114">
        <v>0.38</v>
      </c>
      <c r="E1662" s="114">
        <v>202409</v>
      </c>
      <c r="F1662" s="114">
        <v>0.02</v>
      </c>
      <c r="G1662" s="114">
        <v>202406</v>
      </c>
      <c r="H1662" s="114">
        <v>0.11</v>
      </c>
      <c r="I1662" s="114">
        <v>202403</v>
      </c>
      <c r="J1662" s="114">
        <v>0.22</v>
      </c>
      <c r="K1662" t="s">
        <v>17210</v>
      </c>
      <c r="L1662">
        <v>532372</v>
      </c>
      <c r="M1662" t="s">
        <v>3193</v>
      </c>
      <c r="N1662" t="s">
        <v>17211</v>
      </c>
      <c r="O1662" t="s">
        <v>3194</v>
      </c>
      <c r="P1662"/>
      <c r="Q1662">
        <f t="shared" si="25"/>
        <v>0.73</v>
      </c>
    </row>
    <row r="1663" spans="1:17" ht="15">
      <c r="A1663" s="114">
        <v>21214</v>
      </c>
      <c r="B1663" t="s">
        <v>17212</v>
      </c>
      <c r="C1663" s="114">
        <v>201003</v>
      </c>
      <c r="D1663" s="114">
        <v>0</v>
      </c>
      <c r="E1663" s="114">
        <v>200912</v>
      </c>
      <c r="F1663" s="114">
        <v>-0.52</v>
      </c>
      <c r="G1663" s="114">
        <v>200909</v>
      </c>
      <c r="H1663" s="114">
        <v>-0.59</v>
      </c>
      <c r="I1663" s="114">
        <v>200906</v>
      </c>
      <c r="J1663" s="114">
        <v>-0.17</v>
      </c>
      <c r="K1663" t="s">
        <v>17213</v>
      </c>
      <c r="L1663">
        <v>532371</v>
      </c>
      <c r="M1663" t="s">
        <v>3054</v>
      </c>
      <c r="N1663" t="s">
        <v>17214</v>
      </c>
      <c r="O1663" t="s">
        <v>3055</v>
      </c>
      <c r="P1663"/>
      <c r="Q1663">
        <f t="shared" si="25"/>
        <v>-1.2799999999999998</v>
      </c>
    </row>
    <row r="1664" spans="1:17" ht="15">
      <c r="A1664" s="114">
        <v>21216</v>
      </c>
      <c r="B1664" t="s">
        <v>17215</v>
      </c>
      <c r="C1664" s="114">
        <v>201012</v>
      </c>
      <c r="D1664" s="114">
        <v>0.82</v>
      </c>
      <c r="E1664" s="114">
        <v>201009</v>
      </c>
      <c r="F1664" s="114">
        <v>1.7</v>
      </c>
      <c r="G1664" s="114">
        <v>201006</v>
      </c>
      <c r="H1664" s="114">
        <v>2.74</v>
      </c>
      <c r="I1664" s="114">
        <v>201003</v>
      </c>
      <c r="J1664" s="114">
        <v>1.27</v>
      </c>
      <c r="K1664" t="s">
        <v>17216</v>
      </c>
      <c r="L1664">
        <v>532379</v>
      </c>
      <c r="M1664"/>
      <c r="N1664" t="s">
        <v>17217</v>
      </c>
      <c r="O1664" t="s">
        <v>4746</v>
      </c>
      <c r="P1664"/>
      <c r="Q1664">
        <f t="shared" si="25"/>
        <v>6.5299999999999994</v>
      </c>
    </row>
    <row r="1665" spans="1:17" ht="15">
      <c r="A1665" s="114">
        <v>21236</v>
      </c>
      <c r="B1665" t="s">
        <v>488</v>
      </c>
      <c r="C1665" s="114">
        <v>202503</v>
      </c>
      <c r="D1665" s="114">
        <v>36</v>
      </c>
      <c r="E1665" s="114">
        <v>202412</v>
      </c>
      <c r="F1665" s="114">
        <v>16</v>
      </c>
      <c r="G1665" s="114">
        <v>202409</v>
      </c>
      <c r="H1665" s="114">
        <v>25.25</v>
      </c>
      <c r="I1665" s="114">
        <v>202406</v>
      </c>
      <c r="J1665" s="114">
        <v>19.3</v>
      </c>
      <c r="K1665" t="s">
        <v>17218</v>
      </c>
      <c r="L1665"/>
      <c r="M1665" t="s">
        <v>488</v>
      </c>
      <c r="N1665" t="s">
        <v>17219</v>
      </c>
      <c r="O1665" t="s">
        <v>489</v>
      </c>
      <c r="P1665"/>
      <c r="Q1665">
        <f t="shared" si="25"/>
        <v>96.55</v>
      </c>
    </row>
    <row r="1666" spans="1:17" ht="15">
      <c r="A1666" s="114">
        <v>21252</v>
      </c>
      <c r="B1666" t="s">
        <v>17220</v>
      </c>
      <c r="C1666" s="114">
        <v>201912</v>
      </c>
      <c r="D1666" s="114">
        <v>0</v>
      </c>
      <c r="E1666" s="114">
        <v>201112</v>
      </c>
      <c r="F1666" s="114">
        <v>0.73</v>
      </c>
      <c r="G1666" s="114">
        <v>201109</v>
      </c>
      <c r="H1666" s="114">
        <v>0.13</v>
      </c>
      <c r="I1666" s="114">
        <v>201106</v>
      </c>
      <c r="J1666" s="114">
        <v>0.33</v>
      </c>
      <c r="K1666" t="s">
        <v>17221</v>
      </c>
      <c r="L1666">
        <v>532414</v>
      </c>
      <c r="M1666"/>
      <c r="N1666" t="s">
        <v>17222</v>
      </c>
      <c r="O1666" t="s">
        <v>17223</v>
      </c>
      <c r="P1666"/>
      <c r="Q1666">
        <f t="shared" si="25"/>
        <v>1.19</v>
      </c>
    </row>
    <row r="1667" spans="1:17" ht="15">
      <c r="A1667" s="114">
        <v>21255</v>
      </c>
      <c r="B1667" t="s">
        <v>17224</v>
      </c>
      <c r="C1667" s="114">
        <v>202412</v>
      </c>
      <c r="D1667" s="114">
        <v>-7.0000000000000007E-2</v>
      </c>
      <c r="E1667" s="114">
        <v>202409</v>
      </c>
      <c r="F1667" s="114">
        <v>-0.04</v>
      </c>
      <c r="G1667" s="114">
        <v>202406</v>
      </c>
      <c r="H1667" s="114">
        <v>-0.03</v>
      </c>
      <c r="I1667" s="114">
        <v>202403</v>
      </c>
      <c r="J1667" s="114">
        <v>-0.02</v>
      </c>
      <c r="K1667" t="s">
        <v>9862</v>
      </c>
      <c r="L1667">
        <v>532402</v>
      </c>
      <c r="M1667"/>
      <c r="N1667" t="s">
        <v>17225</v>
      </c>
      <c r="O1667" t="s">
        <v>4476</v>
      </c>
      <c r="P1667"/>
      <c r="Q1667">
        <f t="shared" ref="Q1667:Q1730" si="26">D1667+F1667+H1667+J1667</f>
        <v>-0.16</v>
      </c>
    </row>
    <row r="1668" spans="1:17" ht="15">
      <c r="A1668" s="114">
        <v>21272</v>
      </c>
      <c r="B1668" t="s">
        <v>17226</v>
      </c>
      <c r="C1668" s="114">
        <v>202503</v>
      </c>
      <c r="D1668" s="114">
        <v>29.87</v>
      </c>
      <c r="E1668" s="114">
        <v>202412</v>
      </c>
      <c r="F1668" s="114">
        <v>30.02</v>
      </c>
      <c r="G1668" s="114">
        <v>202409</v>
      </c>
      <c r="H1668" s="114">
        <v>26.99</v>
      </c>
      <c r="I1668" s="114">
        <v>202406</v>
      </c>
      <c r="J1668" s="114">
        <v>28.28</v>
      </c>
      <c r="K1668" t="s">
        <v>17227</v>
      </c>
      <c r="L1668">
        <v>541729</v>
      </c>
      <c r="M1668" t="s">
        <v>1159</v>
      </c>
      <c r="N1668" t="s">
        <v>17228</v>
      </c>
      <c r="O1668" t="s">
        <v>1160</v>
      </c>
      <c r="P1668"/>
      <c r="Q1668">
        <f t="shared" si="26"/>
        <v>115.16</v>
      </c>
    </row>
    <row r="1669" spans="1:17" ht="15">
      <c r="A1669" s="114">
        <v>21275</v>
      </c>
      <c r="B1669" t="s">
        <v>17229</v>
      </c>
      <c r="C1669" s="114">
        <v>202412</v>
      </c>
      <c r="D1669" s="114">
        <v>0.01</v>
      </c>
      <c r="E1669" s="114">
        <v>202409</v>
      </c>
      <c r="F1669" s="114">
        <v>0.01</v>
      </c>
      <c r="G1669" s="114">
        <v>202406</v>
      </c>
      <c r="H1669" s="114">
        <v>0.01</v>
      </c>
      <c r="I1669" s="114">
        <v>202403</v>
      </c>
      <c r="J1669" s="114">
        <v>-0.01</v>
      </c>
      <c r="K1669" t="s">
        <v>17230</v>
      </c>
      <c r="L1669">
        <v>532666</v>
      </c>
      <c r="M1669" t="s">
        <v>896</v>
      </c>
      <c r="N1669" t="s">
        <v>17231</v>
      </c>
      <c r="O1669" t="s">
        <v>897</v>
      </c>
      <c r="P1669"/>
      <c r="Q1669">
        <f t="shared" si="26"/>
        <v>1.9999999999999997E-2</v>
      </c>
    </row>
    <row r="1670" spans="1:17" ht="15">
      <c r="A1670" s="114">
        <v>21281</v>
      </c>
      <c r="B1670" t="s">
        <v>17232</v>
      </c>
      <c r="C1670" s="114">
        <v>202503</v>
      </c>
      <c r="D1670" s="114">
        <v>13.95</v>
      </c>
      <c r="E1670" s="114">
        <v>202412</v>
      </c>
      <c r="F1670" s="114">
        <v>11.67</v>
      </c>
      <c r="G1670" s="114">
        <v>202409</v>
      </c>
      <c r="H1670" s="114">
        <v>11.32</v>
      </c>
      <c r="I1670" s="114">
        <v>202406</v>
      </c>
      <c r="J1670" s="114">
        <v>14.41</v>
      </c>
      <c r="K1670" t="s">
        <v>17233</v>
      </c>
      <c r="L1670">
        <v>532921</v>
      </c>
      <c r="M1670" t="s">
        <v>72</v>
      </c>
      <c r="N1670" t="s">
        <v>17234</v>
      </c>
      <c r="O1670" t="s">
        <v>73</v>
      </c>
      <c r="P1670"/>
      <c r="Q1670">
        <f t="shared" si="26"/>
        <v>51.349999999999994</v>
      </c>
    </row>
    <row r="1671" spans="1:17" ht="15">
      <c r="A1671" s="114">
        <v>21300</v>
      </c>
      <c r="B1671" t="s">
        <v>17235</v>
      </c>
      <c r="C1671" s="114">
        <v>202012</v>
      </c>
      <c r="D1671" s="114">
        <v>-0.26</v>
      </c>
      <c r="E1671" s="114">
        <v>202009</v>
      </c>
      <c r="F1671" s="114">
        <v>-0.16</v>
      </c>
      <c r="G1671" s="114">
        <v>202006</v>
      </c>
      <c r="H1671" s="114">
        <v>0.02</v>
      </c>
      <c r="I1671" s="114">
        <v>202003</v>
      </c>
      <c r="J1671" s="114">
        <v>-3.87</v>
      </c>
      <c r="K1671" t="s">
        <v>17236</v>
      </c>
      <c r="L1671">
        <v>532391</v>
      </c>
      <c r="M1671" t="s">
        <v>4263</v>
      </c>
      <c r="N1671" t="s">
        <v>17237</v>
      </c>
      <c r="O1671" t="s">
        <v>4262</v>
      </c>
      <c r="P1671"/>
      <c r="Q1671">
        <f t="shared" si="26"/>
        <v>-4.2700000000000005</v>
      </c>
    </row>
    <row r="1672" spans="1:17" ht="15">
      <c r="A1672" s="114">
        <v>21304</v>
      </c>
      <c r="B1672" t="s">
        <v>17238</v>
      </c>
      <c r="C1672" s="114">
        <v>202412</v>
      </c>
      <c r="D1672" s="114">
        <v>3.5</v>
      </c>
      <c r="E1672" s="114">
        <v>202409</v>
      </c>
      <c r="F1672" s="114">
        <v>2.93</v>
      </c>
      <c r="G1672" s="114">
        <v>202406</v>
      </c>
      <c r="H1672" s="114">
        <v>4.07</v>
      </c>
      <c r="I1672" s="114">
        <v>202403</v>
      </c>
      <c r="J1672" s="114">
        <v>2.11</v>
      </c>
      <c r="K1672" t="s">
        <v>17239</v>
      </c>
      <c r="L1672">
        <v>532395</v>
      </c>
      <c r="M1672" t="s">
        <v>318</v>
      </c>
      <c r="N1672" t="s">
        <v>17240</v>
      </c>
      <c r="O1672" t="s">
        <v>319</v>
      </c>
      <c r="P1672"/>
      <c r="Q1672">
        <f t="shared" si="26"/>
        <v>12.61</v>
      </c>
    </row>
    <row r="1673" spans="1:17" ht="15">
      <c r="A1673" s="114">
        <v>21316</v>
      </c>
      <c r="B1673" t="s">
        <v>17241</v>
      </c>
      <c r="C1673" s="114">
        <v>202406</v>
      </c>
      <c r="D1673" s="114">
        <v>17.670000000000002</v>
      </c>
      <c r="E1673" s="114">
        <v>202309</v>
      </c>
      <c r="F1673" s="114">
        <v>24.2</v>
      </c>
      <c r="G1673" s="114">
        <v>202306</v>
      </c>
      <c r="H1673" s="114">
        <v>9.43</v>
      </c>
      <c r="I1673" s="114">
        <v>202303</v>
      </c>
      <c r="J1673" s="114">
        <v>6.05</v>
      </c>
      <c r="K1673" t="s">
        <v>17242</v>
      </c>
      <c r="L1673">
        <v>590082</v>
      </c>
      <c r="M1673"/>
      <c r="N1673" t="s">
        <v>17243</v>
      </c>
      <c r="O1673" t="s">
        <v>17244</v>
      </c>
      <c r="P1673"/>
      <c r="Q1673">
        <f t="shared" si="26"/>
        <v>57.35</v>
      </c>
    </row>
    <row r="1674" spans="1:17" ht="15">
      <c r="A1674" s="114">
        <v>21318</v>
      </c>
      <c r="B1674" t="s">
        <v>17245</v>
      </c>
      <c r="C1674" s="114">
        <v>202412</v>
      </c>
      <c r="D1674" s="114">
        <v>0.44</v>
      </c>
      <c r="E1674" s="114">
        <v>202409</v>
      </c>
      <c r="F1674" s="114">
        <v>1.51</v>
      </c>
      <c r="G1674" s="114">
        <v>202406</v>
      </c>
      <c r="H1674" s="114">
        <v>1.78</v>
      </c>
      <c r="I1674" s="114">
        <v>202403</v>
      </c>
      <c r="J1674" s="114">
        <v>0.3</v>
      </c>
      <c r="K1674" t="s">
        <v>17246</v>
      </c>
      <c r="L1674">
        <v>532304</v>
      </c>
      <c r="M1674"/>
      <c r="N1674" t="s">
        <v>17247</v>
      </c>
      <c r="O1674" t="s">
        <v>4560</v>
      </c>
      <c r="P1674"/>
      <c r="Q1674">
        <f t="shared" si="26"/>
        <v>4.03</v>
      </c>
    </row>
    <row r="1675" spans="1:17" ht="15">
      <c r="A1675" s="114">
        <v>21321</v>
      </c>
      <c r="B1675" t="s">
        <v>17248</v>
      </c>
      <c r="C1675" s="114">
        <v>202412</v>
      </c>
      <c r="D1675" s="114">
        <v>-1.1599999999999999</v>
      </c>
      <c r="E1675" s="114">
        <v>202409</v>
      </c>
      <c r="F1675" s="114">
        <v>0.56000000000000005</v>
      </c>
      <c r="G1675" s="114">
        <v>202406</v>
      </c>
      <c r="H1675" s="114">
        <v>-7.0000000000000007E-2</v>
      </c>
      <c r="I1675" s="114">
        <v>202403</v>
      </c>
      <c r="J1675" s="114">
        <v>-0.25</v>
      </c>
      <c r="K1675" t="s">
        <v>17249</v>
      </c>
      <c r="L1675">
        <v>532382</v>
      </c>
      <c r="M1675" t="s">
        <v>347</v>
      </c>
      <c r="N1675" t="s">
        <v>17250</v>
      </c>
      <c r="O1675" t="s">
        <v>348</v>
      </c>
      <c r="P1675"/>
      <c r="Q1675">
        <f t="shared" si="26"/>
        <v>-0.91999999999999993</v>
      </c>
    </row>
    <row r="1676" spans="1:17" ht="15">
      <c r="A1676" s="114">
        <v>21325</v>
      </c>
      <c r="B1676" t="s">
        <v>17251</v>
      </c>
      <c r="C1676" s="114">
        <v>202412</v>
      </c>
      <c r="D1676" s="114">
        <v>5.2</v>
      </c>
      <c r="E1676" s="114">
        <v>202409</v>
      </c>
      <c r="F1676" s="114">
        <v>4.29</v>
      </c>
      <c r="G1676" s="114">
        <v>202406</v>
      </c>
      <c r="H1676" s="114">
        <v>7.18</v>
      </c>
      <c r="I1676" s="114">
        <v>202403</v>
      </c>
      <c r="J1676" s="114">
        <v>5.1100000000000003</v>
      </c>
      <c r="K1676" t="s">
        <v>17252</v>
      </c>
      <c r="L1676">
        <v>532553</v>
      </c>
      <c r="M1676" t="s">
        <v>3230</v>
      </c>
      <c r="N1676" t="s">
        <v>17253</v>
      </c>
      <c r="O1676" t="s">
        <v>3231</v>
      </c>
      <c r="P1676"/>
      <c r="Q1676">
        <f t="shared" si="26"/>
        <v>21.78</v>
      </c>
    </row>
    <row r="1677" spans="1:17" ht="15">
      <c r="A1677" s="114">
        <v>21329</v>
      </c>
      <c r="B1677" t="s">
        <v>17254</v>
      </c>
      <c r="C1677" s="114">
        <v>201403</v>
      </c>
      <c r="D1677" s="114">
        <v>0.12</v>
      </c>
      <c r="E1677" s="114">
        <v>201312</v>
      </c>
      <c r="F1677" s="114">
        <v>0.46</v>
      </c>
      <c r="G1677" s="114">
        <v>201309</v>
      </c>
      <c r="H1677" s="114">
        <v>0.88</v>
      </c>
      <c r="I1677" s="114">
        <v>201306</v>
      </c>
      <c r="J1677" s="114">
        <v>0.86</v>
      </c>
      <c r="K1677" t="s">
        <v>17255</v>
      </c>
      <c r="L1677">
        <v>532404</v>
      </c>
      <c r="M1677"/>
      <c r="N1677" t="s">
        <v>17256</v>
      </c>
      <c r="O1677" t="s">
        <v>4281</v>
      </c>
      <c r="P1677"/>
      <c r="Q1677">
        <f t="shared" si="26"/>
        <v>2.3199999999999998</v>
      </c>
    </row>
    <row r="1678" spans="1:17" ht="15">
      <c r="A1678" s="114">
        <v>21331</v>
      </c>
      <c r="B1678" t="s">
        <v>17257</v>
      </c>
      <c r="C1678" s="114">
        <v>202412</v>
      </c>
      <c r="D1678" s="114">
        <v>-0.34</v>
      </c>
      <c r="E1678" s="114">
        <v>202409</v>
      </c>
      <c r="F1678" s="114">
        <v>-0.2</v>
      </c>
      <c r="G1678" s="114">
        <v>202406</v>
      </c>
      <c r="H1678" s="114">
        <v>-0.7</v>
      </c>
      <c r="I1678" s="114">
        <v>202403</v>
      </c>
      <c r="J1678" s="114">
        <v>-1.44</v>
      </c>
      <c r="K1678" t="s">
        <v>17258</v>
      </c>
      <c r="L1678">
        <v>532374</v>
      </c>
      <c r="M1678" t="s">
        <v>2812</v>
      </c>
      <c r="N1678" t="s">
        <v>17259</v>
      </c>
      <c r="O1678" t="s">
        <v>2813</v>
      </c>
      <c r="P1678"/>
      <c r="Q1678">
        <f t="shared" si="26"/>
        <v>-2.6799999999999997</v>
      </c>
    </row>
    <row r="1679" spans="1:17" ht="15">
      <c r="A1679" s="114">
        <v>21335</v>
      </c>
      <c r="B1679" t="s">
        <v>17260</v>
      </c>
      <c r="C1679" s="114">
        <v>202503</v>
      </c>
      <c r="D1679" s="114">
        <v>26.55</v>
      </c>
      <c r="E1679" s="114">
        <v>202412</v>
      </c>
      <c r="F1679" s="114">
        <v>23.28</v>
      </c>
      <c r="G1679" s="114">
        <v>202409</v>
      </c>
      <c r="H1679" s="114">
        <v>19.39</v>
      </c>
      <c r="I1679" s="114">
        <v>202406</v>
      </c>
      <c r="J1679" s="114">
        <v>3.85</v>
      </c>
      <c r="K1679" t="s">
        <v>9725</v>
      </c>
      <c r="L1679">
        <v>534758</v>
      </c>
      <c r="M1679" t="s">
        <v>579</v>
      </c>
      <c r="N1679" t="s">
        <v>17261</v>
      </c>
      <c r="O1679" t="s">
        <v>580</v>
      </c>
      <c r="P1679"/>
      <c r="Q1679">
        <f t="shared" si="26"/>
        <v>73.069999999999993</v>
      </c>
    </row>
    <row r="1680" spans="1:17" ht="15">
      <c r="A1680" s="114">
        <v>21336</v>
      </c>
      <c r="B1680" t="s">
        <v>17262</v>
      </c>
      <c r="C1680" s="114">
        <v>202412</v>
      </c>
      <c r="D1680" s="114">
        <v>0.57999999999999996</v>
      </c>
      <c r="E1680" s="114">
        <v>202409</v>
      </c>
      <c r="F1680" s="114">
        <v>0.51</v>
      </c>
      <c r="G1680" s="114">
        <v>202406</v>
      </c>
      <c r="H1680" s="114">
        <v>0.21</v>
      </c>
      <c r="I1680" s="114">
        <v>202403</v>
      </c>
      <c r="J1680" s="114">
        <v>0.04</v>
      </c>
      <c r="K1680" t="s">
        <v>17263</v>
      </c>
      <c r="L1680">
        <v>532407</v>
      </c>
      <c r="M1680" t="s">
        <v>3499</v>
      </c>
      <c r="N1680" t="s">
        <v>17264</v>
      </c>
      <c r="O1680" t="s">
        <v>3498</v>
      </c>
      <c r="P1680"/>
      <c r="Q1680">
        <f t="shared" si="26"/>
        <v>1.3399999999999999</v>
      </c>
    </row>
    <row r="1681" spans="1:17" ht="15">
      <c r="A1681" s="114">
        <v>21357</v>
      </c>
      <c r="B1681" t="s">
        <v>17265</v>
      </c>
      <c r="C1681" s="114">
        <v>202412</v>
      </c>
      <c r="D1681" s="114">
        <v>-0.56000000000000005</v>
      </c>
      <c r="E1681" s="114">
        <v>202409</v>
      </c>
      <c r="F1681" s="114">
        <v>-0.68</v>
      </c>
      <c r="G1681" s="114">
        <v>202406</v>
      </c>
      <c r="H1681" s="114">
        <v>-0.67</v>
      </c>
      <c r="I1681" s="114">
        <v>202403</v>
      </c>
      <c r="J1681" s="114">
        <v>-1.21</v>
      </c>
      <c r="K1681" t="s">
        <v>9854</v>
      </c>
      <c r="L1681">
        <v>532416</v>
      </c>
      <c r="M1681" t="s">
        <v>2052</v>
      </c>
      <c r="N1681" t="s">
        <v>17266</v>
      </c>
      <c r="O1681" t="s">
        <v>2053</v>
      </c>
      <c r="P1681"/>
      <c r="Q1681">
        <f t="shared" si="26"/>
        <v>-3.12</v>
      </c>
    </row>
    <row r="1682" spans="1:17" ht="15">
      <c r="A1682" s="114">
        <v>21953</v>
      </c>
      <c r="B1682" t="s">
        <v>17267</v>
      </c>
      <c r="C1682" s="114">
        <v>201703</v>
      </c>
      <c r="D1682" s="114">
        <v>-1.88</v>
      </c>
      <c r="E1682" s="114">
        <v>201612</v>
      </c>
      <c r="F1682" s="114">
        <v>-3.01</v>
      </c>
      <c r="G1682" s="114">
        <v>201609</v>
      </c>
      <c r="H1682" s="114">
        <v>-0.96</v>
      </c>
      <c r="I1682" s="114">
        <v>201606</v>
      </c>
      <c r="J1682" s="114">
        <v>-1.66</v>
      </c>
      <c r="K1682" t="s">
        <v>17268</v>
      </c>
      <c r="L1682">
        <v>532778</v>
      </c>
      <c r="M1682" t="s">
        <v>17269</v>
      </c>
      <c r="N1682" t="s">
        <v>17270</v>
      </c>
      <c r="O1682" t="s">
        <v>17271</v>
      </c>
      <c r="P1682"/>
      <c r="Q1682">
        <f t="shared" si="26"/>
        <v>-7.51</v>
      </c>
    </row>
    <row r="1683" spans="1:17" ht="15">
      <c r="A1683" s="114">
        <v>21960</v>
      </c>
      <c r="B1683" t="s">
        <v>17272</v>
      </c>
      <c r="C1683" s="114">
        <v>202503</v>
      </c>
      <c r="D1683" s="114">
        <v>4.03</v>
      </c>
      <c r="E1683" s="114">
        <v>202412</v>
      </c>
      <c r="F1683" s="114">
        <v>4.87</v>
      </c>
      <c r="G1683" s="114">
        <v>202409</v>
      </c>
      <c r="H1683" s="114">
        <v>4.8</v>
      </c>
      <c r="I1683" s="114">
        <v>202406</v>
      </c>
      <c r="J1683" s="114">
        <v>4.41</v>
      </c>
      <c r="K1683" t="s">
        <v>17273</v>
      </c>
      <c r="L1683">
        <v>532424</v>
      </c>
      <c r="M1683" t="s">
        <v>1038</v>
      </c>
      <c r="N1683" t="s">
        <v>17274</v>
      </c>
      <c r="O1683" t="s">
        <v>1039</v>
      </c>
      <c r="P1683"/>
      <c r="Q1683">
        <f t="shared" si="26"/>
        <v>18.11</v>
      </c>
    </row>
    <row r="1684" spans="1:17" ht="15">
      <c r="A1684" s="114">
        <v>21974</v>
      </c>
      <c r="B1684" t="s">
        <v>17275</v>
      </c>
      <c r="C1684" s="114">
        <v>202209</v>
      </c>
      <c r="D1684" s="114">
        <v>0.56000000000000005</v>
      </c>
      <c r="E1684" s="114">
        <v>202206</v>
      </c>
      <c r="F1684" s="114">
        <v>-0.73</v>
      </c>
      <c r="G1684" s="114">
        <v>202203</v>
      </c>
      <c r="H1684" s="114">
        <v>-0.37</v>
      </c>
      <c r="I1684" s="114">
        <v>202112</v>
      </c>
      <c r="J1684" s="114">
        <v>-2.2799999999999998</v>
      </c>
      <c r="K1684" t="s">
        <v>17276</v>
      </c>
      <c r="L1684">
        <v>538674</v>
      </c>
      <c r="M1684"/>
      <c r="N1684" t="s">
        <v>17277</v>
      </c>
      <c r="O1684" t="s">
        <v>4833</v>
      </c>
      <c r="P1684"/>
      <c r="Q1684">
        <f t="shared" si="26"/>
        <v>-2.82</v>
      </c>
    </row>
    <row r="1685" spans="1:17" ht="15">
      <c r="A1685" s="114">
        <v>21997</v>
      </c>
      <c r="B1685" t="s">
        <v>17278</v>
      </c>
      <c r="C1685" s="114">
        <v>202503</v>
      </c>
      <c r="D1685" s="114">
        <v>2.21</v>
      </c>
      <c r="E1685" s="114">
        <v>202412</v>
      </c>
      <c r="F1685" s="114">
        <v>1.96</v>
      </c>
      <c r="G1685" s="114">
        <v>202409</v>
      </c>
      <c r="H1685" s="114">
        <v>2.02</v>
      </c>
      <c r="I1685" s="114">
        <v>202406</v>
      </c>
      <c r="J1685" s="114">
        <v>2.23</v>
      </c>
      <c r="K1685" t="s">
        <v>17279</v>
      </c>
      <c r="L1685">
        <v>540777</v>
      </c>
      <c r="M1685" t="s">
        <v>1163</v>
      </c>
      <c r="N1685" t="s">
        <v>17280</v>
      </c>
      <c r="O1685" t="s">
        <v>1164</v>
      </c>
      <c r="P1685"/>
      <c r="Q1685">
        <f t="shared" si="26"/>
        <v>8.42</v>
      </c>
    </row>
    <row r="1686" spans="1:17" ht="15">
      <c r="A1686" s="114">
        <v>22005</v>
      </c>
      <c r="B1686" t="s">
        <v>17281</v>
      </c>
      <c r="C1686" s="114">
        <v>202503</v>
      </c>
      <c r="D1686" s="114">
        <v>2.67</v>
      </c>
      <c r="E1686" s="114">
        <v>202412</v>
      </c>
      <c r="F1686" s="114">
        <v>2.25</v>
      </c>
      <c r="G1686" s="114">
        <v>202409</v>
      </c>
      <c r="H1686" s="114">
        <v>1.74</v>
      </c>
      <c r="I1686" s="114">
        <v>202406</v>
      </c>
      <c r="J1686" s="114">
        <v>1.56</v>
      </c>
      <c r="K1686" t="s">
        <v>17282</v>
      </c>
      <c r="L1686">
        <v>540133</v>
      </c>
      <c r="M1686" t="s">
        <v>1270</v>
      </c>
      <c r="N1686" t="s">
        <v>17283</v>
      </c>
      <c r="O1686" t="s">
        <v>1271</v>
      </c>
      <c r="P1686"/>
      <c r="Q1686">
        <f t="shared" si="26"/>
        <v>8.2200000000000006</v>
      </c>
    </row>
    <row r="1687" spans="1:17" ht="15">
      <c r="A1687" s="114">
        <v>22012</v>
      </c>
      <c r="B1687" t="s">
        <v>17284</v>
      </c>
      <c r="C1687" s="114">
        <v>202412</v>
      </c>
      <c r="D1687" s="114">
        <v>5.64</v>
      </c>
      <c r="E1687" s="114">
        <v>202409</v>
      </c>
      <c r="F1687" s="114">
        <v>5.79</v>
      </c>
      <c r="G1687" s="114">
        <v>202406</v>
      </c>
      <c r="H1687" s="114">
        <v>2.92</v>
      </c>
      <c r="I1687" s="114">
        <v>202403</v>
      </c>
      <c r="J1687" s="114">
        <v>1.67</v>
      </c>
      <c r="K1687" t="s">
        <v>17285</v>
      </c>
      <c r="L1687">
        <v>532439</v>
      </c>
      <c r="M1687" t="s">
        <v>2135</v>
      </c>
      <c r="N1687" t="s">
        <v>17286</v>
      </c>
      <c r="O1687" t="s">
        <v>2136</v>
      </c>
      <c r="P1687"/>
      <c r="Q1687">
        <f t="shared" si="26"/>
        <v>16.02</v>
      </c>
    </row>
    <row r="1688" spans="1:17" ht="15">
      <c r="A1688" s="114">
        <v>22048</v>
      </c>
      <c r="B1688" t="s">
        <v>17287</v>
      </c>
      <c r="C1688" s="114">
        <v>202412</v>
      </c>
      <c r="D1688" s="114">
        <v>6.49</v>
      </c>
      <c r="E1688" s="114">
        <v>202409</v>
      </c>
      <c r="F1688" s="114">
        <v>2.73</v>
      </c>
      <c r="G1688" s="114">
        <v>202406</v>
      </c>
      <c r="H1688" s="114">
        <v>3.21</v>
      </c>
      <c r="I1688" s="114">
        <v>202403</v>
      </c>
      <c r="J1688" s="114">
        <v>6.06</v>
      </c>
      <c r="K1688" t="s">
        <v>9761</v>
      </c>
      <c r="L1688">
        <v>532699</v>
      </c>
      <c r="M1688" t="s">
        <v>2463</v>
      </c>
      <c r="N1688" t="s">
        <v>17288</v>
      </c>
      <c r="O1688" t="s">
        <v>2464</v>
      </c>
      <c r="P1688"/>
      <c r="Q1688">
        <f t="shared" si="26"/>
        <v>18.489999999999998</v>
      </c>
    </row>
    <row r="1689" spans="1:17" ht="15">
      <c r="A1689" s="114">
        <v>22070</v>
      </c>
      <c r="B1689" t="s">
        <v>17289</v>
      </c>
      <c r="C1689" s="114">
        <v>202309</v>
      </c>
      <c r="D1689" s="114">
        <v>2.12</v>
      </c>
      <c r="E1689" s="114">
        <v>202306</v>
      </c>
      <c r="F1689" s="114">
        <v>1.2</v>
      </c>
      <c r="G1689" s="114">
        <v>202303</v>
      </c>
      <c r="H1689" s="114">
        <v>2.37</v>
      </c>
      <c r="I1689" s="114">
        <v>202212</v>
      </c>
      <c r="J1689" s="114">
        <v>1</v>
      </c>
      <c r="K1689" t="s">
        <v>17290</v>
      </c>
      <c r="L1689">
        <v>543265</v>
      </c>
      <c r="M1689" t="s">
        <v>2366</v>
      </c>
      <c r="N1689" t="s">
        <v>17291</v>
      </c>
      <c r="O1689" t="s">
        <v>2367</v>
      </c>
      <c r="P1689"/>
      <c r="Q1689">
        <f t="shared" si="26"/>
        <v>6.69</v>
      </c>
    </row>
    <row r="1690" spans="1:17" ht="15">
      <c r="A1690" s="114">
        <v>22100</v>
      </c>
      <c r="B1690" t="s">
        <v>17292</v>
      </c>
      <c r="C1690" s="114">
        <v>202412</v>
      </c>
      <c r="D1690" s="114">
        <v>4.54</v>
      </c>
      <c r="E1690" s="114">
        <v>202409</v>
      </c>
      <c r="F1690" s="114">
        <v>4.2</v>
      </c>
      <c r="G1690" s="114">
        <v>202406</v>
      </c>
      <c r="H1690" s="114">
        <v>4.43</v>
      </c>
      <c r="I1690" s="114">
        <v>202403</v>
      </c>
      <c r="J1690" s="114">
        <v>4.0199999999999996</v>
      </c>
      <c r="K1690" t="s">
        <v>17293</v>
      </c>
      <c r="L1690">
        <v>543952</v>
      </c>
      <c r="M1690" t="s">
        <v>2072</v>
      </c>
      <c r="N1690" t="s">
        <v>17294</v>
      </c>
      <c r="O1690" t="s">
        <v>2073</v>
      </c>
      <c r="P1690"/>
      <c r="Q1690">
        <f t="shared" si="26"/>
        <v>17.189999999999998</v>
      </c>
    </row>
    <row r="1691" spans="1:17" ht="15">
      <c r="A1691" s="114">
        <v>22118</v>
      </c>
      <c r="B1691" t="s">
        <v>17295</v>
      </c>
      <c r="C1691" s="114">
        <v>202412</v>
      </c>
      <c r="D1691" s="114">
        <v>2.88</v>
      </c>
      <c r="E1691" s="114">
        <v>202409</v>
      </c>
      <c r="F1691" s="114">
        <v>1.97</v>
      </c>
      <c r="G1691" s="114">
        <v>202406</v>
      </c>
      <c r="H1691" s="114">
        <v>1.89</v>
      </c>
      <c r="I1691" s="114">
        <v>202403</v>
      </c>
      <c r="J1691" s="114">
        <v>1.05</v>
      </c>
      <c r="K1691" t="s">
        <v>17296</v>
      </c>
      <c r="L1691">
        <v>532705</v>
      </c>
      <c r="M1691" t="s">
        <v>1448</v>
      </c>
      <c r="N1691" t="s">
        <v>17297</v>
      </c>
      <c r="O1691" t="s">
        <v>1449</v>
      </c>
      <c r="P1691"/>
      <c r="Q1691">
        <f t="shared" si="26"/>
        <v>7.7899999999999991</v>
      </c>
    </row>
    <row r="1692" spans="1:17" ht="15">
      <c r="A1692" s="114">
        <v>22137</v>
      </c>
      <c r="B1692" t="s">
        <v>17298</v>
      </c>
      <c r="C1692" s="114">
        <v>202412</v>
      </c>
      <c r="D1692" s="114">
        <v>-1.56</v>
      </c>
      <c r="E1692" s="114">
        <v>202409</v>
      </c>
      <c r="F1692" s="114">
        <v>1.6</v>
      </c>
      <c r="G1692" s="114">
        <v>202406</v>
      </c>
      <c r="H1692" s="114">
        <v>-2.08</v>
      </c>
      <c r="I1692" s="114">
        <v>202403</v>
      </c>
      <c r="J1692" s="114">
        <v>-15.32</v>
      </c>
      <c r="K1692" t="s">
        <v>17299</v>
      </c>
      <c r="L1692">
        <v>532710</v>
      </c>
      <c r="M1692" t="s">
        <v>2509</v>
      </c>
      <c r="N1692" t="s">
        <v>17300</v>
      </c>
      <c r="O1692" t="s">
        <v>2510</v>
      </c>
      <c r="P1692"/>
      <c r="Q1692">
        <f t="shared" si="26"/>
        <v>-17.36</v>
      </c>
    </row>
    <row r="1693" spans="1:17" ht="15">
      <c r="A1693" s="114">
        <v>22203</v>
      </c>
      <c r="B1693" t="s">
        <v>17301</v>
      </c>
      <c r="C1693" s="114">
        <v>202503</v>
      </c>
      <c r="D1693" s="114">
        <v>0.32</v>
      </c>
      <c r="E1693" s="114">
        <v>202412</v>
      </c>
      <c r="F1693" s="114">
        <v>0.24</v>
      </c>
      <c r="G1693" s="114">
        <v>202409</v>
      </c>
      <c r="H1693" s="114">
        <v>0.55000000000000004</v>
      </c>
      <c r="I1693" s="114">
        <v>202406</v>
      </c>
      <c r="J1693" s="114">
        <v>0.5</v>
      </c>
      <c r="K1693" t="s">
        <v>17302</v>
      </c>
      <c r="L1693">
        <v>540192</v>
      </c>
      <c r="M1693"/>
      <c r="N1693" t="s">
        <v>17303</v>
      </c>
      <c r="O1693" t="s">
        <v>4038</v>
      </c>
      <c r="P1693"/>
      <c r="Q1693">
        <f t="shared" si="26"/>
        <v>1.61</v>
      </c>
    </row>
    <row r="1694" spans="1:17" ht="15">
      <c r="A1694" s="114">
        <v>22265</v>
      </c>
      <c r="B1694" t="s">
        <v>17304</v>
      </c>
      <c r="C1694" s="114">
        <v>202406</v>
      </c>
      <c r="D1694" s="114">
        <v>0.54</v>
      </c>
      <c r="E1694" s="114">
        <v>202403</v>
      </c>
      <c r="F1694" s="114">
        <v>2.17</v>
      </c>
      <c r="G1694" s="114">
        <v>202312</v>
      </c>
      <c r="H1694" s="114">
        <v>1.31</v>
      </c>
      <c r="I1694" s="114">
        <v>202309</v>
      </c>
      <c r="J1694" s="114">
        <v>1.4</v>
      </c>
      <c r="K1694" t="s">
        <v>17305</v>
      </c>
      <c r="L1694">
        <v>532659</v>
      </c>
      <c r="M1694" t="s">
        <v>1282</v>
      </c>
      <c r="N1694" t="s">
        <v>17306</v>
      </c>
      <c r="O1694" t="s">
        <v>1283</v>
      </c>
      <c r="P1694"/>
      <c r="Q1694">
        <f t="shared" si="26"/>
        <v>5.42</v>
      </c>
    </row>
    <row r="1695" spans="1:17" ht="15">
      <c r="A1695" s="114">
        <v>22360</v>
      </c>
      <c r="B1695" t="s">
        <v>17307</v>
      </c>
      <c r="C1695" s="114">
        <v>202412</v>
      </c>
      <c r="D1695" s="114">
        <v>0</v>
      </c>
      <c r="E1695" s="114">
        <v>202409</v>
      </c>
      <c r="F1695" s="114">
        <v>-0.01</v>
      </c>
      <c r="G1695" s="114">
        <v>202406</v>
      </c>
      <c r="H1695" s="114">
        <v>0</v>
      </c>
      <c r="I1695" s="114">
        <v>202403</v>
      </c>
      <c r="J1695" s="114">
        <v>-6.69</v>
      </c>
      <c r="K1695" t="s">
        <v>17308</v>
      </c>
      <c r="L1695">
        <v>532425</v>
      </c>
      <c r="M1695"/>
      <c r="N1695" t="s">
        <v>17309</v>
      </c>
      <c r="O1695" t="s">
        <v>4488</v>
      </c>
      <c r="P1695"/>
      <c r="Q1695">
        <f t="shared" si="26"/>
        <v>-6.7</v>
      </c>
    </row>
    <row r="1696" spans="1:17" ht="15">
      <c r="A1696" s="114">
        <v>22361</v>
      </c>
      <c r="B1696" t="s">
        <v>17310</v>
      </c>
      <c r="C1696" s="114">
        <v>202412</v>
      </c>
      <c r="D1696" s="114">
        <v>1.08</v>
      </c>
      <c r="E1696" s="114">
        <v>202409</v>
      </c>
      <c r="F1696" s="114">
        <v>0.2</v>
      </c>
      <c r="G1696" s="114">
        <v>202406</v>
      </c>
      <c r="H1696" s="114">
        <v>1.55</v>
      </c>
      <c r="I1696" s="114">
        <v>202403</v>
      </c>
      <c r="J1696" s="114">
        <v>1.05</v>
      </c>
      <c r="K1696" t="s">
        <v>17311</v>
      </c>
      <c r="L1696">
        <v>532457</v>
      </c>
      <c r="M1696" t="s">
        <v>1124</v>
      </c>
      <c r="N1696" t="s">
        <v>17312</v>
      </c>
      <c r="O1696" t="s">
        <v>1125</v>
      </c>
      <c r="P1696"/>
      <c r="Q1696">
        <f t="shared" si="26"/>
        <v>3.88</v>
      </c>
    </row>
    <row r="1697" spans="1:17" ht="15">
      <c r="A1697" s="114">
        <v>22371</v>
      </c>
      <c r="B1697" t="s">
        <v>17313</v>
      </c>
      <c r="C1697" s="114">
        <v>202412</v>
      </c>
      <c r="D1697" s="114">
        <v>-0.96</v>
      </c>
      <c r="E1697" s="114">
        <v>202409</v>
      </c>
      <c r="F1697" s="114">
        <v>0.37</v>
      </c>
      <c r="G1697" s="114">
        <v>202406</v>
      </c>
      <c r="H1697" s="114">
        <v>3.04</v>
      </c>
      <c r="I1697" s="114">
        <v>202403</v>
      </c>
      <c r="J1697" s="114">
        <v>0.45</v>
      </c>
      <c r="K1697" t="s">
        <v>17314</v>
      </c>
      <c r="L1697">
        <v>532333</v>
      </c>
      <c r="M1697"/>
      <c r="N1697" t="s">
        <v>17315</v>
      </c>
      <c r="O1697" t="s">
        <v>4234</v>
      </c>
      <c r="P1697"/>
      <c r="Q1697">
        <f t="shared" si="26"/>
        <v>2.9000000000000004</v>
      </c>
    </row>
    <row r="1698" spans="1:17" ht="15">
      <c r="A1698" s="114">
        <v>22406</v>
      </c>
      <c r="B1698" t="s">
        <v>17316</v>
      </c>
      <c r="C1698" s="114">
        <v>202303</v>
      </c>
      <c r="D1698" s="114">
        <v>-16.02</v>
      </c>
      <c r="E1698" s="114">
        <v>202212</v>
      </c>
      <c r="F1698" s="114">
        <v>0.99</v>
      </c>
      <c r="G1698" s="114">
        <v>202209</v>
      </c>
      <c r="H1698" s="114">
        <v>1.25</v>
      </c>
      <c r="I1698" s="114">
        <v>202206</v>
      </c>
      <c r="J1698" s="114">
        <v>0.92</v>
      </c>
      <c r="K1698" t="s">
        <v>9853</v>
      </c>
      <c r="L1698">
        <v>532456</v>
      </c>
      <c r="M1698" t="s">
        <v>604</v>
      </c>
      <c r="N1698" t="s">
        <v>17317</v>
      </c>
      <c r="O1698" t="s">
        <v>605</v>
      </c>
      <c r="P1698"/>
      <c r="Q1698">
        <f t="shared" si="26"/>
        <v>-12.86</v>
      </c>
    </row>
    <row r="1699" spans="1:17" ht="15">
      <c r="A1699" s="114">
        <v>22430</v>
      </c>
      <c r="B1699" t="s">
        <v>17318</v>
      </c>
      <c r="C1699" s="114">
        <v>202312</v>
      </c>
      <c r="D1699" s="114">
        <v>-0.32</v>
      </c>
      <c r="E1699" s="114">
        <v>202309</v>
      </c>
      <c r="F1699" s="114">
        <v>-0.03</v>
      </c>
      <c r="G1699" s="114">
        <v>202306</v>
      </c>
      <c r="H1699" s="114">
        <v>-0.45</v>
      </c>
      <c r="I1699" s="114">
        <v>202303</v>
      </c>
      <c r="J1699" s="114">
        <v>-12.52</v>
      </c>
      <c r="K1699" t="s">
        <v>17319</v>
      </c>
      <c r="L1699">
        <v>539122</v>
      </c>
      <c r="M1699" t="s">
        <v>4619</v>
      </c>
      <c r="N1699" t="s">
        <v>17320</v>
      </c>
      <c r="O1699" t="s">
        <v>21015</v>
      </c>
      <c r="P1699"/>
      <c r="Q1699">
        <f t="shared" si="26"/>
        <v>-13.32</v>
      </c>
    </row>
    <row r="1700" spans="1:17" ht="15">
      <c r="A1700" s="114">
        <v>22432</v>
      </c>
      <c r="B1700" t="s">
        <v>17321</v>
      </c>
      <c r="C1700" s="114">
        <v>202412</v>
      </c>
      <c r="D1700" s="114">
        <v>2.42</v>
      </c>
      <c r="E1700" s="114">
        <v>202409</v>
      </c>
      <c r="F1700" s="114">
        <v>0.25</v>
      </c>
      <c r="G1700" s="114">
        <v>202406</v>
      </c>
      <c r="H1700" s="114">
        <v>0.46</v>
      </c>
      <c r="I1700" s="114">
        <v>202403</v>
      </c>
      <c r="J1700" s="114">
        <v>2.3199999999999998</v>
      </c>
      <c r="K1700" t="s">
        <v>17322</v>
      </c>
      <c r="L1700">
        <v>532334</v>
      </c>
      <c r="M1700"/>
      <c r="N1700" t="s">
        <v>17323</v>
      </c>
      <c r="O1700" t="s">
        <v>4141</v>
      </c>
      <c r="P1700"/>
      <c r="Q1700">
        <f t="shared" si="26"/>
        <v>5.4499999999999993</v>
      </c>
    </row>
    <row r="1701" spans="1:17" ht="15">
      <c r="A1701" s="114">
        <v>22472</v>
      </c>
      <c r="B1701" t="s">
        <v>17324</v>
      </c>
      <c r="C1701" s="114">
        <v>202412</v>
      </c>
      <c r="D1701" s="114">
        <v>0.97</v>
      </c>
      <c r="E1701" s="114">
        <v>202409</v>
      </c>
      <c r="F1701" s="114">
        <v>0.84</v>
      </c>
      <c r="G1701" s="114">
        <v>202406</v>
      </c>
      <c r="H1701" s="114">
        <v>1.17</v>
      </c>
      <c r="I1701" s="114">
        <v>202403</v>
      </c>
      <c r="J1701" s="114">
        <v>2.08</v>
      </c>
      <c r="K1701" t="s">
        <v>17325</v>
      </c>
      <c r="L1701"/>
      <c r="M1701" t="s">
        <v>351</v>
      </c>
      <c r="N1701" t="s">
        <v>17326</v>
      </c>
      <c r="O1701" t="s">
        <v>9778</v>
      </c>
      <c r="P1701"/>
      <c r="Q1701">
        <f t="shared" si="26"/>
        <v>5.0600000000000005</v>
      </c>
    </row>
    <row r="1702" spans="1:17" ht="15">
      <c r="A1702" s="114">
        <v>22535</v>
      </c>
      <c r="B1702" t="s">
        <v>17327</v>
      </c>
      <c r="C1702" s="114">
        <v>202412</v>
      </c>
      <c r="D1702" s="114">
        <v>2.93</v>
      </c>
      <c r="E1702" s="114">
        <v>202409</v>
      </c>
      <c r="F1702" s="114">
        <v>3.36</v>
      </c>
      <c r="G1702" s="114">
        <v>202406</v>
      </c>
      <c r="H1702" s="114">
        <v>2.77</v>
      </c>
      <c r="I1702" s="114">
        <v>202403</v>
      </c>
      <c r="J1702" s="114">
        <v>1.96</v>
      </c>
      <c r="K1702" t="s">
        <v>9686</v>
      </c>
      <c r="L1702">
        <v>540073</v>
      </c>
      <c r="M1702" t="s">
        <v>459</v>
      </c>
      <c r="N1702" t="s">
        <v>17328</v>
      </c>
      <c r="O1702" t="s">
        <v>460</v>
      </c>
      <c r="P1702"/>
      <c r="Q1702">
        <f t="shared" si="26"/>
        <v>11.02</v>
      </c>
    </row>
    <row r="1703" spans="1:17" ht="15">
      <c r="A1703" s="114">
        <v>22626</v>
      </c>
      <c r="B1703" t="s">
        <v>17329</v>
      </c>
      <c r="C1703" s="114">
        <v>202212</v>
      </c>
      <c r="D1703" s="114">
        <v>-3.31</v>
      </c>
      <c r="E1703" s="114">
        <v>202209</v>
      </c>
      <c r="F1703" s="114">
        <v>-3.3</v>
      </c>
      <c r="G1703" s="114">
        <v>202206</v>
      </c>
      <c r="H1703" s="114">
        <v>4.67</v>
      </c>
      <c r="I1703" s="114">
        <v>202203</v>
      </c>
      <c r="J1703" s="114">
        <v>-2.2599999999999998</v>
      </c>
      <c r="K1703" t="s">
        <v>17330</v>
      </c>
      <c r="L1703">
        <v>532706</v>
      </c>
      <c r="M1703" t="s">
        <v>17331</v>
      </c>
      <c r="N1703" t="s">
        <v>17332</v>
      </c>
      <c r="O1703" t="s">
        <v>17333</v>
      </c>
      <c r="P1703"/>
      <c r="Q1703">
        <f t="shared" si="26"/>
        <v>-4.1999999999999993</v>
      </c>
    </row>
    <row r="1704" spans="1:17" ht="15">
      <c r="A1704" s="114">
        <v>22648</v>
      </c>
      <c r="B1704" t="s">
        <v>17334</v>
      </c>
      <c r="C1704" s="114">
        <v>202503</v>
      </c>
      <c r="D1704" s="114">
        <v>66.39</v>
      </c>
      <c r="E1704" s="114">
        <v>202412</v>
      </c>
      <c r="F1704" s="114">
        <v>35.520000000000003</v>
      </c>
      <c r="G1704" s="114">
        <v>202409</v>
      </c>
      <c r="H1704" s="114">
        <v>52.37</v>
      </c>
      <c r="I1704" s="114">
        <v>202406</v>
      </c>
      <c r="J1704" s="114">
        <v>36.18</v>
      </c>
      <c r="K1704" t="s">
        <v>17335</v>
      </c>
      <c r="L1704">
        <v>532443</v>
      </c>
      <c r="M1704" t="s">
        <v>548</v>
      </c>
      <c r="N1704" t="s">
        <v>17336</v>
      </c>
      <c r="O1704" t="s">
        <v>549</v>
      </c>
      <c r="P1704"/>
      <c r="Q1704">
        <f t="shared" si="26"/>
        <v>190.46</v>
      </c>
    </row>
    <row r="1705" spans="1:17" ht="15">
      <c r="A1705" s="114">
        <v>22783</v>
      </c>
      <c r="B1705" t="s">
        <v>17337</v>
      </c>
      <c r="C1705" s="114">
        <v>202412</v>
      </c>
      <c r="D1705" s="114">
        <v>0</v>
      </c>
      <c r="E1705" s="114">
        <v>202409</v>
      </c>
      <c r="F1705" s="114">
        <v>-0.02</v>
      </c>
      <c r="G1705" s="114">
        <v>202406</v>
      </c>
      <c r="H1705" s="114">
        <v>0.08</v>
      </c>
      <c r="I1705" s="114">
        <v>202403</v>
      </c>
      <c r="J1705" s="114">
        <v>0.08</v>
      </c>
      <c r="K1705" t="s">
        <v>17338</v>
      </c>
      <c r="L1705">
        <v>533506</v>
      </c>
      <c r="M1705" t="s">
        <v>1395</v>
      </c>
      <c r="N1705" t="s">
        <v>17339</v>
      </c>
      <c r="O1705" t="s">
        <v>1396</v>
      </c>
      <c r="P1705"/>
      <c r="Q1705">
        <f t="shared" si="26"/>
        <v>0.14000000000000001</v>
      </c>
    </row>
    <row r="1706" spans="1:17" ht="15">
      <c r="A1706" s="114">
        <v>22825</v>
      </c>
      <c r="B1706" t="s">
        <v>17340</v>
      </c>
      <c r="C1706" s="114">
        <v>202412</v>
      </c>
      <c r="D1706" s="114">
        <v>27.78</v>
      </c>
      <c r="E1706" s="114">
        <v>202409</v>
      </c>
      <c r="F1706" s="114">
        <v>27.29</v>
      </c>
      <c r="G1706" s="114">
        <v>202403</v>
      </c>
      <c r="H1706" s="114">
        <v>27.63</v>
      </c>
      <c r="I1706" s="114">
        <v>202312</v>
      </c>
      <c r="J1706" s="114">
        <v>29.64</v>
      </c>
      <c r="K1706" t="s">
        <v>17341</v>
      </c>
      <c r="L1706">
        <v>532683</v>
      </c>
      <c r="M1706" t="s">
        <v>108</v>
      </c>
      <c r="N1706" t="s">
        <v>17342</v>
      </c>
      <c r="O1706" t="s">
        <v>109</v>
      </c>
      <c r="P1706"/>
      <c r="Q1706">
        <f t="shared" si="26"/>
        <v>112.34</v>
      </c>
    </row>
    <row r="1707" spans="1:17" ht="15">
      <c r="A1707" s="114">
        <v>22835</v>
      </c>
      <c r="B1707" t="s">
        <v>21425</v>
      </c>
      <c r="C1707" s="114">
        <v>202412</v>
      </c>
      <c r="D1707" s="114">
        <v>0.11</v>
      </c>
      <c r="E1707" s="114">
        <v>202409</v>
      </c>
      <c r="F1707" s="114">
        <v>0.02</v>
      </c>
      <c r="G1707" s="114">
        <v>202406</v>
      </c>
      <c r="H1707" s="114">
        <v>0.06</v>
      </c>
      <c r="I1707" s="114">
        <v>202403</v>
      </c>
      <c r="J1707" s="114">
        <v>-0.99</v>
      </c>
      <c r="K1707" t="s">
        <v>21426</v>
      </c>
      <c r="L1707">
        <v>532738</v>
      </c>
      <c r="M1707" t="s">
        <v>21016</v>
      </c>
      <c r="N1707" t="s">
        <v>17343</v>
      </c>
      <c r="O1707" t="s">
        <v>2944</v>
      </c>
      <c r="P1707"/>
      <c r="Q1707">
        <f t="shared" si="26"/>
        <v>-0.8</v>
      </c>
    </row>
    <row r="1708" spans="1:17" ht="15">
      <c r="A1708" s="114">
        <v>22849</v>
      </c>
      <c r="B1708" t="s">
        <v>20280</v>
      </c>
      <c r="C1708" s="114">
        <v>202412</v>
      </c>
      <c r="D1708" s="114">
        <v>0.14000000000000001</v>
      </c>
      <c r="E1708" s="114">
        <v>202409</v>
      </c>
      <c r="F1708" s="114">
        <v>0.56999999999999995</v>
      </c>
      <c r="G1708" s="114">
        <v>202406</v>
      </c>
      <c r="H1708" s="114">
        <v>0.51</v>
      </c>
      <c r="I1708" s="114">
        <v>202403</v>
      </c>
      <c r="J1708" s="114">
        <v>4.42</v>
      </c>
      <c r="K1708" t="s">
        <v>20281</v>
      </c>
      <c r="L1708">
        <v>532467</v>
      </c>
      <c r="M1708"/>
      <c r="N1708" t="s">
        <v>20282</v>
      </c>
      <c r="O1708" t="s">
        <v>20283</v>
      </c>
      <c r="P1708"/>
      <c r="Q1708">
        <f t="shared" si="26"/>
        <v>5.64</v>
      </c>
    </row>
    <row r="1709" spans="1:17" ht="15">
      <c r="A1709" s="114">
        <v>22865</v>
      </c>
      <c r="B1709" t="s">
        <v>17344</v>
      </c>
      <c r="C1709" s="114">
        <v>202412</v>
      </c>
      <c r="D1709" s="114">
        <v>2.46</v>
      </c>
      <c r="E1709" s="114">
        <v>202409</v>
      </c>
      <c r="F1709" s="114">
        <v>2.9</v>
      </c>
      <c r="G1709" s="114">
        <v>202406</v>
      </c>
      <c r="H1709" s="114">
        <v>2.4300000000000002</v>
      </c>
      <c r="I1709" s="114">
        <v>202403</v>
      </c>
      <c r="J1709" s="114">
        <v>2.59</v>
      </c>
      <c r="K1709" t="s">
        <v>17345</v>
      </c>
      <c r="L1709">
        <v>543220</v>
      </c>
      <c r="M1709" t="s">
        <v>1846</v>
      </c>
      <c r="N1709" t="s">
        <v>17346</v>
      </c>
      <c r="O1709" t="s">
        <v>1847</v>
      </c>
      <c r="P1709"/>
      <c r="Q1709">
        <f t="shared" si="26"/>
        <v>10.379999999999999</v>
      </c>
    </row>
    <row r="1710" spans="1:17" ht="15">
      <c r="A1710" s="114">
        <v>22883</v>
      </c>
      <c r="B1710" t="s">
        <v>17347</v>
      </c>
      <c r="C1710" s="114">
        <v>202412</v>
      </c>
      <c r="D1710" s="114">
        <v>0.05</v>
      </c>
      <c r="E1710" s="114">
        <v>202409</v>
      </c>
      <c r="F1710" s="114">
        <v>0.05</v>
      </c>
      <c r="G1710" s="114">
        <v>202406</v>
      </c>
      <c r="H1710" s="114">
        <v>0.1</v>
      </c>
      <c r="I1710" s="114">
        <v>202403</v>
      </c>
      <c r="J1710" s="114">
        <v>0.7</v>
      </c>
      <c r="K1710" t="s">
        <v>17348</v>
      </c>
      <c r="L1710">
        <v>590070</v>
      </c>
      <c r="M1710" t="s">
        <v>2358</v>
      </c>
      <c r="N1710" t="s">
        <v>17349</v>
      </c>
      <c r="O1710" t="s">
        <v>2359</v>
      </c>
      <c r="P1710"/>
      <c r="Q1710">
        <f t="shared" si="26"/>
        <v>0.89999999999999991</v>
      </c>
    </row>
    <row r="1711" spans="1:17" ht="15">
      <c r="A1711" s="114">
        <v>22895</v>
      </c>
      <c r="B1711" t="s">
        <v>17350</v>
      </c>
      <c r="C1711" s="114">
        <v>202412</v>
      </c>
      <c r="D1711" s="114">
        <v>42.78</v>
      </c>
      <c r="E1711" s="114">
        <v>202409</v>
      </c>
      <c r="F1711" s="114">
        <v>32.299999999999997</v>
      </c>
      <c r="G1711" s="114">
        <v>202406</v>
      </c>
      <c r="H1711" s="114">
        <v>39.15</v>
      </c>
      <c r="I1711" s="114">
        <v>202403</v>
      </c>
      <c r="J1711" s="114">
        <v>127.78</v>
      </c>
      <c r="K1711" t="s">
        <v>17351</v>
      </c>
      <c r="L1711">
        <v>532468</v>
      </c>
      <c r="M1711"/>
      <c r="N1711" t="s">
        <v>17352</v>
      </c>
      <c r="O1711" t="s">
        <v>3432</v>
      </c>
      <c r="P1711"/>
      <c r="Q1711">
        <f t="shared" si="26"/>
        <v>242.01</v>
      </c>
    </row>
    <row r="1712" spans="1:17" ht="15">
      <c r="A1712" s="114">
        <v>22929</v>
      </c>
      <c r="B1712" t="s">
        <v>17353</v>
      </c>
      <c r="C1712" s="114">
        <v>202503</v>
      </c>
      <c r="D1712" s="114">
        <v>2.99</v>
      </c>
      <c r="E1712" s="114">
        <v>202412</v>
      </c>
      <c r="F1712" s="114">
        <v>2.92</v>
      </c>
      <c r="G1712" s="114">
        <v>202409</v>
      </c>
      <c r="H1712" s="114">
        <v>2.85</v>
      </c>
      <c r="I1712" s="114">
        <v>202406</v>
      </c>
      <c r="J1712" s="114">
        <v>2.52</v>
      </c>
      <c r="K1712" t="s">
        <v>17354</v>
      </c>
      <c r="L1712">
        <v>533655</v>
      </c>
      <c r="M1712" t="s">
        <v>3045</v>
      </c>
      <c r="N1712" t="s">
        <v>17355</v>
      </c>
      <c r="O1712" t="s">
        <v>3046</v>
      </c>
      <c r="P1712"/>
      <c r="Q1712">
        <f t="shared" si="26"/>
        <v>11.28</v>
      </c>
    </row>
    <row r="1713" spans="1:17" ht="15">
      <c r="A1713" s="114">
        <v>23037</v>
      </c>
      <c r="B1713" t="s">
        <v>17356</v>
      </c>
      <c r="C1713" s="114">
        <v>202412</v>
      </c>
      <c r="D1713" s="114">
        <v>7.0000000000000007E-2</v>
      </c>
      <c r="E1713" s="114">
        <v>202409</v>
      </c>
      <c r="F1713" s="114">
        <v>0.03</v>
      </c>
      <c r="G1713" s="114">
        <v>202406</v>
      </c>
      <c r="H1713" s="114">
        <v>0.08</v>
      </c>
      <c r="I1713" s="114">
        <v>202403</v>
      </c>
      <c r="J1713" s="114">
        <v>-0.03</v>
      </c>
      <c r="K1713" t="s">
        <v>17357</v>
      </c>
      <c r="L1713">
        <v>532507</v>
      </c>
      <c r="M1713" t="s">
        <v>328</v>
      </c>
      <c r="N1713" t="s">
        <v>17358</v>
      </c>
      <c r="O1713" t="s">
        <v>329</v>
      </c>
      <c r="P1713"/>
      <c r="Q1713">
        <f t="shared" si="26"/>
        <v>0.15</v>
      </c>
    </row>
    <row r="1714" spans="1:17" ht="15">
      <c r="A1714" s="114">
        <v>23038</v>
      </c>
      <c r="B1714" t="s">
        <v>17359</v>
      </c>
      <c r="C1714" s="114">
        <v>202412</v>
      </c>
      <c r="D1714" s="114">
        <v>18.79</v>
      </c>
      <c r="E1714" s="114">
        <v>202409</v>
      </c>
      <c r="F1714" s="114">
        <v>18.23</v>
      </c>
      <c r="G1714" s="114">
        <v>202406</v>
      </c>
      <c r="H1714" s="114">
        <v>1.86</v>
      </c>
      <c r="I1714" s="114">
        <v>202403</v>
      </c>
      <c r="J1714" s="114">
        <v>2.14</v>
      </c>
      <c r="K1714" t="s">
        <v>17360</v>
      </c>
      <c r="L1714">
        <v>532485</v>
      </c>
      <c r="M1714"/>
      <c r="N1714" t="s">
        <v>17361</v>
      </c>
      <c r="O1714" t="s">
        <v>10857</v>
      </c>
      <c r="P1714"/>
      <c r="Q1714">
        <f t="shared" si="26"/>
        <v>41.019999999999996</v>
      </c>
    </row>
    <row r="1715" spans="1:17" ht="15">
      <c r="A1715" s="114">
        <v>23039</v>
      </c>
      <c r="B1715" t="s">
        <v>20679</v>
      </c>
      <c r="C1715" s="114">
        <v>202412</v>
      </c>
      <c r="D1715" s="114">
        <v>0.25</v>
      </c>
      <c r="E1715" s="114">
        <v>202409</v>
      </c>
      <c r="F1715" s="114">
        <v>-0.28999999999999998</v>
      </c>
      <c r="G1715" s="114">
        <v>202406</v>
      </c>
      <c r="H1715" s="114">
        <v>-0.23</v>
      </c>
      <c r="I1715" s="114">
        <v>202403</v>
      </c>
      <c r="J1715" s="114">
        <v>-0.2</v>
      </c>
      <c r="K1715" t="s">
        <v>20680</v>
      </c>
      <c r="L1715">
        <v>532754</v>
      </c>
      <c r="M1715" t="s">
        <v>20681</v>
      </c>
      <c r="N1715" t="s">
        <v>21017</v>
      </c>
      <c r="O1715" t="s">
        <v>1023</v>
      </c>
      <c r="P1715"/>
      <c r="Q1715">
        <f t="shared" si="26"/>
        <v>-0.47000000000000003</v>
      </c>
    </row>
    <row r="1716" spans="1:17" ht="15">
      <c r="A1716" s="114">
        <v>23040</v>
      </c>
      <c r="B1716" t="s">
        <v>17362</v>
      </c>
      <c r="C1716" s="114">
        <v>202412</v>
      </c>
      <c r="D1716" s="114">
        <v>-0.95</v>
      </c>
      <c r="E1716" s="114">
        <v>202409</v>
      </c>
      <c r="F1716" s="114">
        <v>-1.03</v>
      </c>
      <c r="G1716" s="114">
        <v>202406</v>
      </c>
      <c r="H1716" s="114">
        <v>-1.02</v>
      </c>
      <c r="I1716" s="114">
        <v>202403</v>
      </c>
      <c r="J1716" s="114">
        <v>-1.57</v>
      </c>
      <c r="K1716" t="s">
        <v>17363</v>
      </c>
      <c r="L1716">
        <v>532822</v>
      </c>
      <c r="M1716" t="s">
        <v>1278</v>
      </c>
      <c r="N1716" t="s">
        <v>17364</v>
      </c>
      <c r="O1716" t="s">
        <v>1279</v>
      </c>
      <c r="P1716"/>
      <c r="Q1716">
        <f t="shared" si="26"/>
        <v>-4.57</v>
      </c>
    </row>
    <row r="1717" spans="1:17" ht="15">
      <c r="A1717" s="114">
        <v>23050</v>
      </c>
      <c r="B1717" t="s">
        <v>20682</v>
      </c>
      <c r="C1717" s="114">
        <v>202412</v>
      </c>
      <c r="D1717" s="114">
        <v>-10.130000000000001</v>
      </c>
      <c r="E1717" s="114">
        <v>202409</v>
      </c>
      <c r="F1717" s="114">
        <v>-10.130000000000001</v>
      </c>
      <c r="G1717" s="114">
        <v>202406</v>
      </c>
      <c r="H1717" s="114">
        <v>-192.12</v>
      </c>
      <c r="I1717" s="114">
        <v>202403</v>
      </c>
      <c r="J1717" s="114">
        <v>0</v>
      </c>
      <c r="K1717" t="s">
        <v>20683</v>
      </c>
      <c r="L1717">
        <v>533107</v>
      </c>
      <c r="M1717" t="s">
        <v>21018</v>
      </c>
      <c r="N1717" t="s">
        <v>21019</v>
      </c>
      <c r="O1717" t="s">
        <v>20783</v>
      </c>
      <c r="P1717"/>
      <c r="Q1717">
        <f t="shared" si="26"/>
        <v>-212.38</v>
      </c>
    </row>
    <row r="1718" spans="1:17" ht="15">
      <c r="A1718" s="114">
        <v>23164</v>
      </c>
      <c r="B1718" t="s">
        <v>17365</v>
      </c>
      <c r="C1718" s="114">
        <v>202412</v>
      </c>
      <c r="D1718" s="114">
        <v>0.39</v>
      </c>
      <c r="E1718" s="114">
        <v>202409</v>
      </c>
      <c r="F1718" s="114">
        <v>0.47</v>
      </c>
      <c r="G1718" s="114">
        <v>202406</v>
      </c>
      <c r="H1718" s="114">
        <v>0.44</v>
      </c>
      <c r="I1718" s="114">
        <v>202403</v>
      </c>
      <c r="J1718" s="114">
        <v>0.88</v>
      </c>
      <c r="K1718" t="s">
        <v>17366</v>
      </c>
      <c r="L1718">
        <v>539012</v>
      </c>
      <c r="M1718"/>
      <c r="N1718" t="s">
        <v>17367</v>
      </c>
      <c r="O1718" t="s">
        <v>4425</v>
      </c>
      <c r="P1718"/>
      <c r="Q1718">
        <f t="shared" si="26"/>
        <v>2.1800000000000002</v>
      </c>
    </row>
    <row r="1719" spans="1:17" ht="15">
      <c r="A1719" s="114">
        <v>23176</v>
      </c>
      <c r="B1719" t="s">
        <v>17368</v>
      </c>
      <c r="C1719" s="114">
        <v>202412</v>
      </c>
      <c r="D1719" s="114">
        <v>-5.0999999999999996</v>
      </c>
      <c r="E1719" s="114">
        <v>202409</v>
      </c>
      <c r="F1719" s="114">
        <v>-0.15</v>
      </c>
      <c r="G1719" s="114">
        <v>202406</v>
      </c>
      <c r="H1719" s="114">
        <v>-1.22</v>
      </c>
      <c r="I1719" s="114">
        <v>202403</v>
      </c>
      <c r="J1719" s="114">
        <v>-11.02</v>
      </c>
      <c r="K1719" t="s">
        <v>17369</v>
      </c>
      <c r="L1719">
        <v>539112</v>
      </c>
      <c r="M1719"/>
      <c r="N1719" t="s">
        <v>17370</v>
      </c>
      <c r="O1719" t="s">
        <v>3874</v>
      </c>
      <c r="P1719"/>
      <c r="Q1719">
        <f t="shared" si="26"/>
        <v>-17.489999999999998</v>
      </c>
    </row>
    <row r="1720" spans="1:17" ht="15">
      <c r="A1720" s="114">
        <v>23184</v>
      </c>
      <c r="B1720" t="s">
        <v>17371</v>
      </c>
      <c r="C1720" s="114">
        <v>202109</v>
      </c>
      <c r="D1720" s="114">
        <v>70.59</v>
      </c>
      <c r="E1720" s="114">
        <v>202106</v>
      </c>
      <c r="F1720" s="114">
        <v>-51.22</v>
      </c>
      <c r="G1720" s="114">
        <v>202103</v>
      </c>
      <c r="H1720" s="114">
        <v>37.04</v>
      </c>
      <c r="I1720" s="114">
        <v>202012</v>
      </c>
      <c r="J1720" s="114">
        <v>0</v>
      </c>
      <c r="K1720" t="s">
        <v>17372</v>
      </c>
      <c r="L1720"/>
      <c r="M1720"/>
      <c r="N1720"/>
      <c r="O1720" t="s">
        <v>17373</v>
      </c>
      <c r="P1720"/>
      <c r="Q1720">
        <f t="shared" si="26"/>
        <v>56.410000000000004</v>
      </c>
    </row>
    <row r="1721" spans="1:17" ht="15">
      <c r="A1721" s="114">
        <v>23220</v>
      </c>
      <c r="B1721" t="s">
        <v>17374</v>
      </c>
      <c r="C1721" s="114">
        <v>202503</v>
      </c>
      <c r="D1721" s="114">
        <v>3.69</v>
      </c>
      <c r="E1721" s="114">
        <v>202412</v>
      </c>
      <c r="F1721" s="114">
        <v>1.45</v>
      </c>
      <c r="G1721" s="114">
        <v>202409</v>
      </c>
      <c r="H1721" s="114">
        <v>5</v>
      </c>
      <c r="I1721" s="114">
        <v>202406</v>
      </c>
      <c r="J1721" s="114">
        <v>6.56</v>
      </c>
      <c r="K1721" t="s">
        <v>17375</v>
      </c>
      <c r="L1721">
        <v>532478</v>
      </c>
      <c r="M1721" t="s">
        <v>3071</v>
      </c>
      <c r="N1721" t="s">
        <v>17376</v>
      </c>
      <c r="O1721" t="s">
        <v>3072</v>
      </c>
      <c r="P1721"/>
      <c r="Q1721">
        <f t="shared" si="26"/>
        <v>16.7</v>
      </c>
    </row>
    <row r="1722" spans="1:17" ht="15">
      <c r="A1722" s="114">
        <v>23236</v>
      </c>
      <c r="B1722" t="s">
        <v>17377</v>
      </c>
      <c r="C1722" s="114">
        <v>202412</v>
      </c>
      <c r="D1722" s="114">
        <v>3.39</v>
      </c>
      <c r="E1722" s="114">
        <v>202409</v>
      </c>
      <c r="F1722" s="114">
        <v>2.58</v>
      </c>
      <c r="G1722" s="114">
        <v>202406</v>
      </c>
      <c r="H1722" s="114">
        <v>2.27</v>
      </c>
      <c r="I1722" s="114">
        <v>202403</v>
      </c>
      <c r="J1722" s="114">
        <v>2.2599999999999998</v>
      </c>
      <c r="K1722" t="s">
        <v>17378</v>
      </c>
      <c r="L1722">
        <v>539148</v>
      </c>
      <c r="M1722" t="s">
        <v>2656</v>
      </c>
      <c r="N1722" t="s">
        <v>17379</v>
      </c>
      <c r="O1722" t="s">
        <v>2657</v>
      </c>
      <c r="P1722"/>
      <c r="Q1722">
        <f t="shared" si="26"/>
        <v>10.5</v>
      </c>
    </row>
    <row r="1723" spans="1:17" ht="15">
      <c r="A1723" s="114">
        <v>23244</v>
      </c>
      <c r="B1723" t="s">
        <v>17380</v>
      </c>
      <c r="C1723" s="114">
        <v>202406</v>
      </c>
      <c r="D1723" s="114">
        <v>0.97</v>
      </c>
      <c r="E1723" s="114">
        <v>202403</v>
      </c>
      <c r="F1723" s="114">
        <v>0.65</v>
      </c>
      <c r="G1723" s="114">
        <v>202312</v>
      </c>
      <c r="H1723" s="114">
        <v>2.06</v>
      </c>
      <c r="I1723" s="114">
        <v>202309</v>
      </c>
      <c r="J1723" s="114">
        <v>1.71</v>
      </c>
      <c r="K1723" t="s">
        <v>17381</v>
      </c>
      <c r="L1723">
        <v>532479</v>
      </c>
      <c r="M1723" t="s">
        <v>1427</v>
      </c>
      <c r="N1723" t="s">
        <v>17382</v>
      </c>
      <c r="O1723" t="s">
        <v>1428</v>
      </c>
      <c r="P1723"/>
      <c r="Q1723">
        <f t="shared" si="26"/>
        <v>5.3900000000000006</v>
      </c>
    </row>
    <row r="1724" spans="1:17" ht="15">
      <c r="A1724" s="114">
        <v>23248</v>
      </c>
      <c r="B1724" t="s">
        <v>17383</v>
      </c>
      <c r="C1724" s="114">
        <v>202412</v>
      </c>
      <c r="D1724" s="114">
        <v>0.43</v>
      </c>
      <c r="E1724" s="114">
        <v>202409</v>
      </c>
      <c r="F1724" s="114">
        <v>0.81</v>
      </c>
      <c r="G1724" s="114">
        <v>202406</v>
      </c>
      <c r="H1724" s="114">
        <v>0.35</v>
      </c>
      <c r="I1724" s="114">
        <v>202403</v>
      </c>
      <c r="J1724" s="114">
        <v>-0.56000000000000005</v>
      </c>
      <c r="K1724" t="s">
        <v>17384</v>
      </c>
      <c r="L1724">
        <v>539391</v>
      </c>
      <c r="M1724"/>
      <c r="N1724" t="s">
        <v>17385</v>
      </c>
      <c r="O1724" t="s">
        <v>4160</v>
      </c>
      <c r="P1724"/>
      <c r="Q1724">
        <f t="shared" si="26"/>
        <v>1.0299999999999998</v>
      </c>
    </row>
    <row r="1725" spans="1:17" ht="15">
      <c r="A1725" s="114">
        <v>23296</v>
      </c>
      <c r="B1725" t="s">
        <v>17386</v>
      </c>
      <c r="C1725" s="114">
        <v>202503</v>
      </c>
      <c r="D1725" s="114">
        <v>4.8899999999999997</v>
      </c>
      <c r="E1725" s="114">
        <v>202412</v>
      </c>
      <c r="F1725" s="114">
        <v>0.96</v>
      </c>
      <c r="G1725" s="114">
        <v>202409</v>
      </c>
      <c r="H1725" s="114">
        <v>-3.72</v>
      </c>
      <c r="I1725" s="114">
        <v>202406</v>
      </c>
      <c r="J1725" s="114">
        <v>7.24</v>
      </c>
      <c r="K1725" t="s">
        <v>17387</v>
      </c>
      <c r="L1725">
        <v>532636</v>
      </c>
      <c r="M1725" t="s">
        <v>1303</v>
      </c>
      <c r="N1725" t="s">
        <v>17388</v>
      </c>
      <c r="O1725" t="s">
        <v>1304</v>
      </c>
      <c r="P1725"/>
      <c r="Q1725">
        <f t="shared" si="26"/>
        <v>9.3699999999999992</v>
      </c>
    </row>
    <row r="1726" spans="1:17" ht="15">
      <c r="A1726" s="114">
        <v>23304</v>
      </c>
      <c r="B1726" t="s">
        <v>17389</v>
      </c>
      <c r="C1726" s="114">
        <v>202503</v>
      </c>
      <c r="D1726" s="114">
        <v>-0.5</v>
      </c>
      <c r="E1726" s="114">
        <v>202412</v>
      </c>
      <c r="F1726" s="114">
        <v>-0.66</v>
      </c>
      <c r="G1726" s="114">
        <v>202409</v>
      </c>
      <c r="H1726" s="114">
        <v>-0.21</v>
      </c>
      <c r="I1726" s="114">
        <v>202406</v>
      </c>
      <c r="J1726" s="114">
        <v>-7.94</v>
      </c>
      <c r="K1726" t="s">
        <v>17390</v>
      </c>
      <c r="L1726">
        <v>539515</v>
      </c>
      <c r="M1726"/>
      <c r="N1726" t="s">
        <v>17391</v>
      </c>
      <c r="O1726" t="s">
        <v>3587</v>
      </c>
      <c r="P1726"/>
      <c r="Q1726">
        <f t="shared" si="26"/>
        <v>-9.31</v>
      </c>
    </row>
    <row r="1727" spans="1:17" ht="15">
      <c r="A1727" s="114">
        <v>23313</v>
      </c>
      <c r="B1727" t="s">
        <v>17392</v>
      </c>
      <c r="C1727" s="114">
        <v>202412</v>
      </c>
      <c r="D1727" s="114">
        <v>1.27</v>
      </c>
      <c r="E1727" s="114">
        <v>202409</v>
      </c>
      <c r="F1727" s="114">
        <v>2.87</v>
      </c>
      <c r="G1727" s="114">
        <v>202406</v>
      </c>
      <c r="H1727" s="114">
        <v>-6.25</v>
      </c>
      <c r="I1727" s="114">
        <v>202403</v>
      </c>
      <c r="J1727" s="114">
        <v>2.46</v>
      </c>
      <c r="K1727" t="s">
        <v>17393</v>
      </c>
      <c r="L1727">
        <v>539450</v>
      </c>
      <c r="M1727" t="s">
        <v>2661</v>
      </c>
      <c r="N1727" t="s">
        <v>17394</v>
      </c>
      <c r="O1727" t="s">
        <v>2662</v>
      </c>
      <c r="P1727"/>
      <c r="Q1727">
        <f t="shared" si="26"/>
        <v>0.35000000000000053</v>
      </c>
    </row>
    <row r="1728" spans="1:17" ht="15">
      <c r="A1728" s="114">
        <v>23340</v>
      </c>
      <c r="B1728" t="s">
        <v>17395</v>
      </c>
      <c r="C1728" s="114">
        <v>202412</v>
      </c>
      <c r="D1728" s="114">
        <v>0.04</v>
      </c>
      <c r="E1728" s="114">
        <v>202409</v>
      </c>
      <c r="F1728" s="114">
        <v>0.03</v>
      </c>
      <c r="G1728" s="114">
        <v>202406</v>
      </c>
      <c r="H1728" s="114">
        <v>0.04</v>
      </c>
      <c r="I1728" s="114">
        <v>202403</v>
      </c>
      <c r="J1728" s="114">
        <v>0.12</v>
      </c>
      <c r="K1728" t="s">
        <v>17396</v>
      </c>
      <c r="L1728">
        <v>539309</v>
      </c>
      <c r="M1728" t="s">
        <v>2383</v>
      </c>
      <c r="N1728" t="s">
        <v>17397</v>
      </c>
      <c r="O1728" t="s">
        <v>2384</v>
      </c>
      <c r="P1728"/>
      <c r="Q1728">
        <f t="shared" si="26"/>
        <v>0.23</v>
      </c>
    </row>
    <row r="1729" spans="1:17" ht="15">
      <c r="A1729" s="114">
        <v>23341</v>
      </c>
      <c r="B1729" t="s">
        <v>17398</v>
      </c>
      <c r="C1729" s="114">
        <v>202503</v>
      </c>
      <c r="D1729" s="114">
        <v>2.81</v>
      </c>
      <c r="E1729" s="114">
        <v>202412</v>
      </c>
      <c r="F1729" s="114">
        <v>2.23</v>
      </c>
      <c r="G1729" s="114">
        <v>202409</v>
      </c>
      <c r="H1729" s="114">
        <v>2.1</v>
      </c>
      <c r="I1729" s="114">
        <v>202406</v>
      </c>
      <c r="J1729" s="114">
        <v>1.41</v>
      </c>
      <c r="K1729" t="s">
        <v>17399</v>
      </c>
      <c r="L1729">
        <v>532605</v>
      </c>
      <c r="M1729" t="s">
        <v>1467</v>
      </c>
      <c r="N1729" t="s">
        <v>17400</v>
      </c>
      <c r="O1729" t="s">
        <v>20724</v>
      </c>
      <c r="P1729"/>
      <c r="Q1729">
        <f t="shared" si="26"/>
        <v>8.5500000000000007</v>
      </c>
    </row>
    <row r="1730" spans="1:17" ht="15">
      <c r="A1730" s="114">
        <v>23401</v>
      </c>
      <c r="B1730" t="s">
        <v>17401</v>
      </c>
      <c r="C1730" s="114">
        <v>202412</v>
      </c>
      <c r="D1730" s="114">
        <v>4.26</v>
      </c>
      <c r="E1730" s="114">
        <v>202409</v>
      </c>
      <c r="F1730" s="114">
        <v>3.85</v>
      </c>
      <c r="G1730" s="114">
        <v>202406</v>
      </c>
      <c r="H1730" s="114">
        <v>3.85</v>
      </c>
      <c r="I1730" s="114">
        <v>202403</v>
      </c>
      <c r="J1730" s="114">
        <v>3.55</v>
      </c>
      <c r="K1730" t="s">
        <v>9650</v>
      </c>
      <c r="L1730">
        <v>542830</v>
      </c>
      <c r="M1730" t="s">
        <v>1412</v>
      </c>
      <c r="N1730" t="s">
        <v>17402</v>
      </c>
      <c r="O1730" t="s">
        <v>1413</v>
      </c>
      <c r="P1730"/>
      <c r="Q1730">
        <f t="shared" si="26"/>
        <v>15.509999999999998</v>
      </c>
    </row>
    <row r="1731" spans="1:17" ht="15">
      <c r="A1731" s="114">
        <v>23405</v>
      </c>
      <c r="B1731" t="s">
        <v>17403</v>
      </c>
      <c r="C1731" s="114">
        <v>200812</v>
      </c>
      <c r="D1731" s="114">
        <v>0.11</v>
      </c>
      <c r="E1731" s="114">
        <v>200809</v>
      </c>
      <c r="F1731" s="114">
        <v>0.32</v>
      </c>
      <c r="G1731" s="114">
        <v>200806</v>
      </c>
      <c r="H1731" s="114">
        <v>0</v>
      </c>
      <c r="I1731" s="114">
        <v>200712</v>
      </c>
      <c r="J1731" s="114">
        <v>0</v>
      </c>
      <c r="K1731" t="s">
        <v>17404</v>
      </c>
      <c r="L1731">
        <v>506142</v>
      </c>
      <c r="M1731"/>
      <c r="N1731" t="s">
        <v>17405</v>
      </c>
      <c r="O1731" t="s">
        <v>17406</v>
      </c>
      <c r="P1731"/>
      <c r="Q1731">
        <f t="shared" ref="Q1731:Q1794" si="27">D1731+F1731+H1731+J1731</f>
        <v>0.43</v>
      </c>
    </row>
    <row r="1732" spans="1:17" ht="15">
      <c r="A1732" s="114">
        <v>23412</v>
      </c>
      <c r="B1732" t="s">
        <v>17407</v>
      </c>
      <c r="C1732" s="114">
        <v>202503</v>
      </c>
      <c r="D1732" s="114">
        <v>6.84</v>
      </c>
      <c r="E1732" s="114">
        <v>202412</v>
      </c>
      <c r="F1732" s="114">
        <v>11.81</v>
      </c>
      <c r="G1732" s="114">
        <v>202409</v>
      </c>
      <c r="H1732" s="114">
        <v>18.77</v>
      </c>
      <c r="I1732" s="114">
        <v>202406</v>
      </c>
      <c r="J1732" s="114">
        <v>19.97</v>
      </c>
      <c r="K1732" t="s">
        <v>17408</v>
      </c>
      <c r="L1732">
        <v>543238</v>
      </c>
      <c r="M1732" t="s">
        <v>3126</v>
      </c>
      <c r="N1732" t="s">
        <v>17409</v>
      </c>
      <c r="O1732" t="s">
        <v>3127</v>
      </c>
      <c r="P1732"/>
      <c r="Q1732">
        <f t="shared" si="27"/>
        <v>57.39</v>
      </c>
    </row>
    <row r="1733" spans="1:17" ht="15">
      <c r="A1733" s="114">
        <v>23431</v>
      </c>
      <c r="B1733" t="s">
        <v>17410</v>
      </c>
      <c r="C1733" s="114">
        <v>202503</v>
      </c>
      <c r="D1733" s="114">
        <v>-0.61</v>
      </c>
      <c r="E1733" s="114">
        <v>202412</v>
      </c>
      <c r="F1733" s="114">
        <v>-0.45</v>
      </c>
      <c r="G1733" s="114">
        <v>202409</v>
      </c>
      <c r="H1733" s="114">
        <v>0.09</v>
      </c>
      <c r="I1733" s="114">
        <v>202406</v>
      </c>
      <c r="J1733" s="114">
        <v>-0.08</v>
      </c>
      <c r="K1733" t="s">
        <v>17411</v>
      </c>
      <c r="L1733">
        <v>532812</v>
      </c>
      <c r="M1733" t="s">
        <v>2973</v>
      </c>
      <c r="N1733" t="s">
        <v>17412</v>
      </c>
      <c r="O1733" t="s">
        <v>2974</v>
      </c>
      <c r="P1733"/>
      <c r="Q1733">
        <f t="shared" si="27"/>
        <v>-1.05</v>
      </c>
    </row>
    <row r="1734" spans="1:17" ht="15">
      <c r="A1734" s="114">
        <v>23432</v>
      </c>
      <c r="B1734" t="s">
        <v>17413</v>
      </c>
      <c r="C1734" s="114">
        <v>202412</v>
      </c>
      <c r="D1734" s="114">
        <v>-0.01</v>
      </c>
      <c r="E1734" s="114">
        <v>202409</v>
      </c>
      <c r="F1734" s="114">
        <v>0.02</v>
      </c>
      <c r="G1734" s="114">
        <v>202406</v>
      </c>
      <c r="H1734" s="114">
        <v>-0.01</v>
      </c>
      <c r="I1734" s="114">
        <v>202403</v>
      </c>
      <c r="J1734" s="114">
        <v>-0.04</v>
      </c>
      <c r="K1734" t="s">
        <v>17414</v>
      </c>
      <c r="L1734">
        <v>534741</v>
      </c>
      <c r="M1734"/>
      <c r="N1734" t="s">
        <v>17415</v>
      </c>
      <c r="O1734" t="s">
        <v>4361</v>
      </c>
      <c r="P1734"/>
      <c r="Q1734">
        <f t="shared" si="27"/>
        <v>-0.04</v>
      </c>
    </row>
    <row r="1735" spans="1:17" ht="15">
      <c r="A1735" s="114">
        <v>23448</v>
      </c>
      <c r="B1735" t="s">
        <v>17416</v>
      </c>
      <c r="C1735" s="114">
        <v>202412</v>
      </c>
      <c r="D1735" s="114">
        <v>10.66</v>
      </c>
      <c r="E1735" s="114">
        <v>202409</v>
      </c>
      <c r="F1735" s="114">
        <v>17.02</v>
      </c>
      <c r="G1735" s="114">
        <v>202406</v>
      </c>
      <c r="H1735" s="114">
        <v>11.3</v>
      </c>
      <c r="I1735" s="114">
        <v>202403</v>
      </c>
      <c r="J1735" s="114">
        <v>18.47</v>
      </c>
      <c r="K1735" t="s">
        <v>17417</v>
      </c>
      <c r="L1735">
        <v>539542</v>
      </c>
      <c r="M1735" t="s">
        <v>1752</v>
      </c>
      <c r="N1735" t="s">
        <v>17418</v>
      </c>
      <c r="O1735" t="s">
        <v>1753</v>
      </c>
      <c r="P1735"/>
      <c r="Q1735">
        <f t="shared" si="27"/>
        <v>57.45</v>
      </c>
    </row>
    <row r="1736" spans="1:17" ht="15">
      <c r="A1736" s="114">
        <v>23450</v>
      </c>
      <c r="B1736" t="s">
        <v>17419</v>
      </c>
      <c r="C1736" s="114">
        <v>202412</v>
      </c>
      <c r="D1736" s="114">
        <v>3.65</v>
      </c>
      <c r="E1736" s="114">
        <v>202409</v>
      </c>
      <c r="F1736" s="114">
        <v>4.6500000000000004</v>
      </c>
      <c r="G1736" s="114">
        <v>202406</v>
      </c>
      <c r="H1736" s="114">
        <v>5.0599999999999996</v>
      </c>
      <c r="I1736" s="114">
        <v>202403</v>
      </c>
      <c r="J1736" s="114">
        <v>3.87</v>
      </c>
      <c r="K1736" t="s">
        <v>17420</v>
      </c>
      <c r="L1736">
        <v>533022</v>
      </c>
      <c r="M1736" t="s">
        <v>1</v>
      </c>
      <c r="N1736" t="s">
        <v>17421</v>
      </c>
      <c r="O1736" t="s">
        <v>2</v>
      </c>
      <c r="P1736"/>
      <c r="Q1736">
        <f t="shared" si="27"/>
        <v>17.23</v>
      </c>
    </row>
    <row r="1737" spans="1:17" ht="15">
      <c r="A1737" s="114">
        <v>23551</v>
      </c>
      <c r="B1737" t="s">
        <v>17422</v>
      </c>
      <c r="C1737" s="114">
        <v>202412</v>
      </c>
      <c r="D1737" s="114">
        <v>69.14</v>
      </c>
      <c r="E1737" s="114">
        <v>202409</v>
      </c>
      <c r="F1737" s="114">
        <v>68.28</v>
      </c>
      <c r="G1737" s="114">
        <v>202406</v>
      </c>
      <c r="H1737" s="114">
        <v>77.94</v>
      </c>
      <c r="I1737" s="114">
        <v>202403</v>
      </c>
      <c r="J1737" s="114">
        <v>68.28</v>
      </c>
      <c r="K1737" t="s">
        <v>17423</v>
      </c>
      <c r="L1737"/>
      <c r="M1737"/>
      <c r="N1737"/>
      <c r="O1737" t="s">
        <v>17424</v>
      </c>
      <c r="P1737"/>
      <c r="Q1737">
        <f t="shared" si="27"/>
        <v>283.64</v>
      </c>
    </row>
    <row r="1738" spans="1:17" ht="15">
      <c r="A1738" s="114">
        <v>23562</v>
      </c>
      <c r="B1738" t="s">
        <v>17425</v>
      </c>
      <c r="C1738" s="114">
        <v>202412</v>
      </c>
      <c r="D1738" s="114">
        <v>6.58</v>
      </c>
      <c r="E1738" s="114">
        <v>202409</v>
      </c>
      <c r="F1738" s="114">
        <v>6.29</v>
      </c>
      <c r="G1738" s="114">
        <v>202406</v>
      </c>
      <c r="H1738" s="114">
        <v>4.6500000000000004</v>
      </c>
      <c r="I1738" s="114">
        <v>202403</v>
      </c>
      <c r="J1738" s="114">
        <v>6.49</v>
      </c>
      <c r="K1738" t="s">
        <v>17426</v>
      </c>
      <c r="L1738">
        <v>532796</v>
      </c>
      <c r="M1738" t="s">
        <v>1748</v>
      </c>
      <c r="N1738" t="s">
        <v>17427</v>
      </c>
      <c r="O1738" t="s">
        <v>1749</v>
      </c>
      <c r="P1738"/>
      <c r="Q1738">
        <f t="shared" si="27"/>
        <v>24.010000000000005</v>
      </c>
    </row>
    <row r="1739" spans="1:17" ht="15">
      <c r="A1739" s="114">
        <v>23653</v>
      </c>
      <c r="B1739" t="s">
        <v>17428</v>
      </c>
      <c r="C1739" s="114">
        <v>202412</v>
      </c>
      <c r="D1739" s="114">
        <v>1.08</v>
      </c>
      <c r="E1739" s="114">
        <v>202409</v>
      </c>
      <c r="F1739" s="114">
        <v>1.1000000000000001</v>
      </c>
      <c r="G1739" s="114">
        <v>202406</v>
      </c>
      <c r="H1739" s="114">
        <v>1.1599999999999999</v>
      </c>
      <c r="I1739" s="114">
        <v>202403</v>
      </c>
      <c r="J1739" s="114">
        <v>0.84</v>
      </c>
      <c r="K1739" t="s">
        <v>17429</v>
      </c>
      <c r="L1739">
        <v>543411</v>
      </c>
      <c r="M1739" t="s">
        <v>1216</v>
      </c>
      <c r="N1739" t="s">
        <v>17430</v>
      </c>
      <c r="O1739" t="s">
        <v>1217</v>
      </c>
      <c r="P1739"/>
      <c r="Q1739">
        <f t="shared" si="27"/>
        <v>4.18</v>
      </c>
    </row>
    <row r="1740" spans="1:17" ht="15">
      <c r="A1740" s="114">
        <v>23693</v>
      </c>
      <c r="B1740" t="s">
        <v>17431</v>
      </c>
      <c r="C1740" s="114">
        <v>202412</v>
      </c>
      <c r="D1740" s="114">
        <v>10.92</v>
      </c>
      <c r="E1740" s="114">
        <v>202409</v>
      </c>
      <c r="F1740" s="114">
        <v>5.28</v>
      </c>
      <c r="G1740" s="114">
        <v>202406</v>
      </c>
      <c r="H1740" s="114">
        <v>-9.7799999999999994</v>
      </c>
      <c r="I1740" s="114">
        <v>202403</v>
      </c>
      <c r="J1740" s="114">
        <v>-8.82</v>
      </c>
      <c r="K1740" t="s">
        <v>17432</v>
      </c>
      <c r="L1740">
        <v>538092</v>
      </c>
      <c r="M1740"/>
      <c r="N1740" t="s">
        <v>21020</v>
      </c>
      <c r="O1740" t="s">
        <v>4198</v>
      </c>
      <c r="P1740"/>
      <c r="Q1740">
        <f t="shared" si="27"/>
        <v>-2.4000000000000004</v>
      </c>
    </row>
    <row r="1741" spans="1:17" ht="15">
      <c r="A1741" s="114">
        <v>23722</v>
      </c>
      <c r="B1741" t="s">
        <v>17433</v>
      </c>
      <c r="C1741" s="114">
        <v>202412</v>
      </c>
      <c r="D1741" s="114">
        <v>1.06</v>
      </c>
      <c r="E1741" s="114">
        <v>202409</v>
      </c>
      <c r="F1741" s="114">
        <v>1.01</v>
      </c>
      <c r="G1741" s="114">
        <v>202406</v>
      </c>
      <c r="H1741" s="114">
        <v>1.24</v>
      </c>
      <c r="I1741" s="114">
        <v>202403</v>
      </c>
      <c r="J1741" s="114">
        <v>1.62</v>
      </c>
      <c r="K1741" t="s">
        <v>17434</v>
      </c>
      <c r="L1741">
        <v>543277</v>
      </c>
      <c r="M1741" t="s">
        <v>1754</v>
      </c>
      <c r="N1741" t="s">
        <v>17435</v>
      </c>
      <c r="O1741" t="s">
        <v>1755</v>
      </c>
      <c r="P1741"/>
      <c r="Q1741">
        <f t="shared" si="27"/>
        <v>4.9300000000000006</v>
      </c>
    </row>
    <row r="1742" spans="1:17" ht="15">
      <c r="A1742" s="114">
        <v>23753</v>
      </c>
      <c r="B1742" t="s">
        <v>17436</v>
      </c>
      <c r="C1742" s="114">
        <v>202412</v>
      </c>
      <c r="D1742" s="114">
        <v>0.39</v>
      </c>
      <c r="E1742" s="114">
        <v>202409</v>
      </c>
      <c r="F1742" s="114">
        <v>0.35</v>
      </c>
      <c r="G1742" s="114">
        <v>202406</v>
      </c>
      <c r="H1742" s="114">
        <v>0.3</v>
      </c>
      <c r="I1742" s="114">
        <v>202403</v>
      </c>
      <c r="J1742" s="114">
        <v>0.26</v>
      </c>
      <c r="K1742" t="s">
        <v>17437</v>
      </c>
      <c r="L1742">
        <v>539219</v>
      </c>
      <c r="M1742"/>
      <c r="N1742" t="s">
        <v>17438</v>
      </c>
      <c r="O1742" t="s">
        <v>3950</v>
      </c>
      <c r="P1742"/>
      <c r="Q1742">
        <f t="shared" si="27"/>
        <v>1.3</v>
      </c>
    </row>
    <row r="1743" spans="1:17" ht="15">
      <c r="A1743" s="114">
        <v>23788</v>
      </c>
      <c r="B1743" t="s">
        <v>17439</v>
      </c>
      <c r="C1743" s="114">
        <v>202303</v>
      </c>
      <c r="D1743" s="114">
        <v>0.38</v>
      </c>
      <c r="E1743" s="114">
        <v>202212</v>
      </c>
      <c r="F1743" s="114">
        <v>0.25</v>
      </c>
      <c r="G1743" s="114">
        <v>202209</v>
      </c>
      <c r="H1743" s="114">
        <v>0.38</v>
      </c>
      <c r="I1743" s="114">
        <v>202206</v>
      </c>
      <c r="J1743" s="114">
        <v>0.86</v>
      </c>
      <c r="K1743" t="s">
        <v>17440</v>
      </c>
      <c r="L1743">
        <v>535657</v>
      </c>
      <c r="M1743"/>
      <c r="N1743" t="s">
        <v>17441</v>
      </c>
      <c r="O1743" t="s">
        <v>4534</v>
      </c>
      <c r="P1743"/>
      <c r="Q1743">
        <f t="shared" si="27"/>
        <v>1.87</v>
      </c>
    </row>
    <row r="1744" spans="1:17" ht="15">
      <c r="A1744" s="114">
        <v>23816</v>
      </c>
      <c r="B1744" t="s">
        <v>17442</v>
      </c>
      <c r="C1744" s="114">
        <v>202412</v>
      </c>
      <c r="D1744" s="114">
        <v>-0.67</v>
      </c>
      <c r="E1744" s="114">
        <v>202409</v>
      </c>
      <c r="F1744" s="114">
        <v>0.89</v>
      </c>
      <c r="G1744" s="114">
        <v>202406</v>
      </c>
      <c r="H1744" s="114">
        <v>1.22</v>
      </c>
      <c r="I1744" s="114">
        <v>202403</v>
      </c>
      <c r="J1744" s="114">
        <v>0.35</v>
      </c>
      <c r="K1744" t="s">
        <v>17443</v>
      </c>
      <c r="L1744">
        <v>539636</v>
      </c>
      <c r="M1744" t="s">
        <v>2308</v>
      </c>
      <c r="N1744" t="s">
        <v>17444</v>
      </c>
      <c r="O1744" t="s">
        <v>2309</v>
      </c>
      <c r="P1744"/>
      <c r="Q1744">
        <f t="shared" si="27"/>
        <v>1.79</v>
      </c>
    </row>
    <row r="1745" spans="1:17" ht="15">
      <c r="A1745" s="114">
        <v>23818</v>
      </c>
      <c r="B1745" t="s">
        <v>17445</v>
      </c>
      <c r="C1745" s="114">
        <v>202412</v>
      </c>
      <c r="D1745" s="114">
        <v>1.1399999999999999</v>
      </c>
      <c r="E1745" s="114">
        <v>202409</v>
      </c>
      <c r="F1745" s="114">
        <v>2.04</v>
      </c>
      <c r="G1745" s="114">
        <v>202406</v>
      </c>
      <c r="H1745" s="114">
        <v>7.0000000000000007E-2</v>
      </c>
      <c r="I1745" s="114">
        <v>202403</v>
      </c>
      <c r="J1745" s="114">
        <v>-5.83</v>
      </c>
      <c r="K1745" t="s">
        <v>17446</v>
      </c>
      <c r="L1745">
        <v>532934</v>
      </c>
      <c r="M1745" t="s">
        <v>2296</v>
      </c>
      <c r="N1745" t="s">
        <v>17447</v>
      </c>
      <c r="O1745" t="s">
        <v>2297</v>
      </c>
      <c r="P1745"/>
      <c r="Q1745">
        <f t="shared" si="27"/>
        <v>-2.5800000000000005</v>
      </c>
    </row>
    <row r="1746" spans="1:17" ht="15">
      <c r="A1746" s="114">
        <v>23869</v>
      </c>
      <c r="B1746" t="s">
        <v>17448</v>
      </c>
      <c r="C1746" s="114">
        <v>200703</v>
      </c>
      <c r="D1746" s="114">
        <v>0.31</v>
      </c>
      <c r="E1746" s="114">
        <v>200612</v>
      </c>
      <c r="F1746" s="114">
        <v>1.36</v>
      </c>
      <c r="G1746" s="114">
        <v>200609</v>
      </c>
      <c r="H1746" s="114">
        <v>1.38</v>
      </c>
      <c r="I1746" s="114">
        <v>200606</v>
      </c>
      <c r="J1746" s="114">
        <v>1.45</v>
      </c>
      <c r="K1746" t="s">
        <v>9855</v>
      </c>
      <c r="L1746">
        <v>532730</v>
      </c>
      <c r="M1746" t="s">
        <v>2628</v>
      </c>
      <c r="N1746" t="s">
        <v>17449</v>
      </c>
      <c r="O1746" t="s">
        <v>2629</v>
      </c>
      <c r="P1746"/>
      <c r="Q1746">
        <f t="shared" si="27"/>
        <v>4.5</v>
      </c>
    </row>
    <row r="1747" spans="1:17" ht="15">
      <c r="A1747" s="114">
        <v>23875</v>
      </c>
      <c r="B1747" t="s">
        <v>17450</v>
      </c>
      <c r="C1747" s="114">
        <v>202412</v>
      </c>
      <c r="D1747" s="114">
        <v>-0.96</v>
      </c>
      <c r="E1747" s="114">
        <v>202409</v>
      </c>
      <c r="F1747" s="114">
        <v>-0.1</v>
      </c>
      <c r="G1747" s="114">
        <v>202406</v>
      </c>
      <c r="H1747" s="114">
        <v>-0.78</v>
      </c>
      <c r="I1747" s="114">
        <v>202403</v>
      </c>
      <c r="J1747" s="114">
        <v>-0.53</v>
      </c>
      <c r="K1747" t="s">
        <v>17451</v>
      </c>
      <c r="L1747">
        <v>532670</v>
      </c>
      <c r="M1747" t="s">
        <v>2431</v>
      </c>
      <c r="N1747" t="s">
        <v>17452</v>
      </c>
      <c r="O1747" t="s">
        <v>2432</v>
      </c>
      <c r="P1747"/>
      <c r="Q1747">
        <f t="shared" si="27"/>
        <v>-2.37</v>
      </c>
    </row>
    <row r="1748" spans="1:17" ht="15">
      <c r="A1748" s="114">
        <v>23920</v>
      </c>
      <c r="B1748" t="s">
        <v>17453</v>
      </c>
      <c r="C1748" s="114">
        <v>202412</v>
      </c>
      <c r="D1748" s="114">
        <v>0.35</v>
      </c>
      <c r="E1748" s="114">
        <v>202409</v>
      </c>
      <c r="F1748" s="114">
        <v>0.25</v>
      </c>
      <c r="G1748" s="114">
        <v>202406</v>
      </c>
      <c r="H1748" s="114">
        <v>0.13</v>
      </c>
      <c r="I1748" s="114">
        <v>202403</v>
      </c>
      <c r="J1748" s="114">
        <v>0.03</v>
      </c>
      <c r="K1748" t="s">
        <v>17454</v>
      </c>
      <c r="L1748">
        <v>532649</v>
      </c>
      <c r="M1748" t="s">
        <v>2031</v>
      </c>
      <c r="N1748" t="s">
        <v>17455</v>
      </c>
      <c r="O1748" t="s">
        <v>2032</v>
      </c>
      <c r="P1748"/>
      <c r="Q1748">
        <f t="shared" si="27"/>
        <v>0.76</v>
      </c>
    </row>
    <row r="1749" spans="1:17" ht="15">
      <c r="A1749" s="114">
        <v>23958</v>
      </c>
      <c r="B1749" t="s">
        <v>20284</v>
      </c>
      <c r="C1749" s="114">
        <v>202412</v>
      </c>
      <c r="D1749" s="114">
        <v>0.3</v>
      </c>
      <c r="E1749" s="114">
        <v>202409</v>
      </c>
      <c r="F1749" s="114">
        <v>0.96</v>
      </c>
      <c r="G1749" s="114">
        <v>202406</v>
      </c>
      <c r="H1749" s="114">
        <v>0.05</v>
      </c>
      <c r="I1749" s="114">
        <v>202403</v>
      </c>
      <c r="J1749" s="114">
        <v>-0.49</v>
      </c>
      <c r="K1749" t="s">
        <v>20285</v>
      </c>
      <c r="L1749">
        <v>540788</v>
      </c>
      <c r="M1749"/>
      <c r="N1749" t="s">
        <v>20286</v>
      </c>
      <c r="O1749" t="s">
        <v>4372</v>
      </c>
      <c r="P1749"/>
      <c r="Q1749">
        <f t="shared" si="27"/>
        <v>0.82000000000000006</v>
      </c>
    </row>
    <row r="1750" spans="1:17" ht="15">
      <c r="A1750" s="114">
        <v>23959</v>
      </c>
      <c r="B1750" t="s">
        <v>20287</v>
      </c>
      <c r="C1750" s="114">
        <v>202412</v>
      </c>
      <c r="D1750" s="114">
        <v>8.18</v>
      </c>
      <c r="E1750" s="114">
        <v>202409</v>
      </c>
      <c r="F1750" s="114">
        <v>-3.81</v>
      </c>
      <c r="G1750" s="114">
        <v>202406</v>
      </c>
      <c r="H1750" s="114">
        <v>1.53</v>
      </c>
      <c r="I1750" s="114">
        <v>202403</v>
      </c>
      <c r="J1750" s="114">
        <v>11.05</v>
      </c>
      <c r="K1750" t="s">
        <v>9752</v>
      </c>
      <c r="L1750">
        <v>532729</v>
      </c>
      <c r="M1750" t="s">
        <v>3133</v>
      </c>
      <c r="N1750" t="s">
        <v>20288</v>
      </c>
      <c r="O1750" t="s">
        <v>3134</v>
      </c>
      <c r="P1750"/>
      <c r="Q1750">
        <f t="shared" si="27"/>
        <v>16.95</v>
      </c>
    </row>
    <row r="1751" spans="1:17" ht="15">
      <c r="A1751" s="114">
        <v>23986</v>
      </c>
      <c r="B1751" t="s">
        <v>17456</v>
      </c>
      <c r="C1751" s="114">
        <v>202412</v>
      </c>
      <c r="D1751" s="114">
        <v>1.74</v>
      </c>
      <c r="E1751" s="114">
        <v>202409</v>
      </c>
      <c r="F1751" s="114">
        <v>3.85</v>
      </c>
      <c r="G1751" s="114">
        <v>202406</v>
      </c>
      <c r="H1751" s="114">
        <v>2.54</v>
      </c>
      <c r="I1751" s="114">
        <v>202403</v>
      </c>
      <c r="J1751" s="114">
        <v>2.2000000000000002</v>
      </c>
      <c r="K1751" t="s">
        <v>17457</v>
      </c>
      <c r="L1751">
        <v>542920</v>
      </c>
      <c r="M1751" t="s">
        <v>2829</v>
      </c>
      <c r="N1751" t="s">
        <v>17458</v>
      </c>
      <c r="O1751" t="s">
        <v>2830</v>
      </c>
      <c r="P1751"/>
      <c r="Q1751">
        <f t="shared" si="27"/>
        <v>10.329999999999998</v>
      </c>
    </row>
    <row r="1752" spans="1:17" ht="15">
      <c r="A1752" s="114">
        <v>24005</v>
      </c>
      <c r="B1752" t="s">
        <v>17459</v>
      </c>
      <c r="C1752" s="114">
        <v>202503</v>
      </c>
      <c r="D1752" s="114">
        <v>-1.82</v>
      </c>
      <c r="E1752" s="114">
        <v>202412</v>
      </c>
      <c r="F1752" s="114">
        <v>-2.2000000000000002</v>
      </c>
      <c r="G1752" s="114">
        <v>202409</v>
      </c>
      <c r="H1752" s="114">
        <v>-0.53</v>
      </c>
      <c r="I1752" s="114">
        <v>202406</v>
      </c>
      <c r="J1752" s="114">
        <v>3.13</v>
      </c>
      <c r="K1752" t="s">
        <v>17460</v>
      </c>
      <c r="L1752"/>
      <c r="M1752" t="s">
        <v>47</v>
      </c>
      <c r="N1752" t="s">
        <v>17461</v>
      </c>
      <c r="O1752" t="s">
        <v>48</v>
      </c>
      <c r="P1752"/>
      <c r="Q1752">
        <f t="shared" si="27"/>
        <v>-1.4200000000000008</v>
      </c>
    </row>
    <row r="1753" spans="1:17" ht="15">
      <c r="A1753" s="114">
        <v>24029</v>
      </c>
      <c r="B1753" t="s">
        <v>17462</v>
      </c>
      <c r="C1753" s="114">
        <v>202412</v>
      </c>
      <c r="D1753" s="114">
        <v>1.51</v>
      </c>
      <c r="E1753" s="114">
        <v>202409</v>
      </c>
      <c r="F1753" s="114">
        <v>1.25</v>
      </c>
      <c r="G1753" s="114">
        <v>202406</v>
      </c>
      <c r="H1753" s="114">
        <v>-0.09</v>
      </c>
      <c r="I1753" s="114">
        <v>202403</v>
      </c>
      <c r="J1753" s="114">
        <v>1.02</v>
      </c>
      <c r="K1753" t="s">
        <v>17463</v>
      </c>
      <c r="L1753">
        <v>544111</v>
      </c>
      <c r="M1753" t="s">
        <v>9096</v>
      </c>
      <c r="N1753" t="s">
        <v>17464</v>
      </c>
      <c r="O1753" t="s">
        <v>6179</v>
      </c>
      <c r="P1753"/>
      <c r="Q1753">
        <f t="shared" si="27"/>
        <v>3.69</v>
      </c>
    </row>
    <row r="1754" spans="1:17" ht="15">
      <c r="A1754" s="114">
        <v>24049</v>
      </c>
      <c r="B1754" t="s">
        <v>17465</v>
      </c>
      <c r="C1754" s="114">
        <v>202412</v>
      </c>
      <c r="D1754" s="114">
        <v>3.28</v>
      </c>
      <c r="E1754" s="114">
        <v>202409</v>
      </c>
      <c r="F1754" s="114">
        <v>2.34</v>
      </c>
      <c r="G1754" s="114">
        <v>202406</v>
      </c>
      <c r="H1754" s="114">
        <v>2.2000000000000002</v>
      </c>
      <c r="I1754" s="114">
        <v>202403</v>
      </c>
      <c r="J1754" s="114">
        <v>2.37</v>
      </c>
      <c r="K1754" t="s">
        <v>9666</v>
      </c>
      <c r="L1754">
        <v>532843</v>
      </c>
      <c r="M1754" t="s">
        <v>933</v>
      </c>
      <c r="N1754" t="s">
        <v>17466</v>
      </c>
      <c r="O1754" t="s">
        <v>934</v>
      </c>
      <c r="P1754"/>
      <c r="Q1754">
        <f t="shared" si="27"/>
        <v>10.19</v>
      </c>
    </row>
    <row r="1755" spans="1:17" ht="15">
      <c r="A1755" s="114">
        <v>24057</v>
      </c>
      <c r="B1755" t="s">
        <v>17467</v>
      </c>
      <c r="C1755" s="114">
        <v>201709</v>
      </c>
      <c r="D1755" s="114">
        <v>5.38</v>
      </c>
      <c r="E1755" s="114">
        <v>201706</v>
      </c>
      <c r="F1755" s="114">
        <v>5.86</v>
      </c>
      <c r="G1755" s="114">
        <v>201703</v>
      </c>
      <c r="H1755" s="114">
        <v>0.45</v>
      </c>
      <c r="I1755" s="114">
        <v>201612</v>
      </c>
      <c r="J1755" s="114">
        <v>5.08</v>
      </c>
      <c r="K1755" t="s">
        <v>17468</v>
      </c>
      <c r="L1755">
        <v>532715</v>
      </c>
      <c r="M1755" t="s">
        <v>4597</v>
      </c>
      <c r="N1755" t="s">
        <v>17469</v>
      </c>
      <c r="O1755" t="s">
        <v>4596</v>
      </c>
      <c r="P1755"/>
      <c r="Q1755">
        <f t="shared" si="27"/>
        <v>16.77</v>
      </c>
    </row>
    <row r="1756" spans="1:17" ht="15">
      <c r="A1756" s="114">
        <v>24059</v>
      </c>
      <c r="B1756" t="s">
        <v>17470</v>
      </c>
      <c r="C1756" s="114">
        <v>202412</v>
      </c>
      <c r="D1756" s="114">
        <v>-0.61</v>
      </c>
      <c r="E1756" s="114">
        <v>202409</v>
      </c>
      <c r="F1756" s="114">
        <v>-1.34</v>
      </c>
      <c r="G1756" s="114">
        <v>202406</v>
      </c>
      <c r="H1756" s="114">
        <v>0.74</v>
      </c>
      <c r="I1756" s="114">
        <v>202403</v>
      </c>
      <c r="J1756" s="114">
        <v>-3.42</v>
      </c>
      <c r="K1756" t="s">
        <v>17470</v>
      </c>
      <c r="L1756">
        <v>532723</v>
      </c>
      <c r="M1756"/>
      <c r="N1756" t="s">
        <v>17471</v>
      </c>
      <c r="O1756" t="s">
        <v>4486</v>
      </c>
      <c r="P1756"/>
      <c r="Q1756">
        <f t="shared" si="27"/>
        <v>-4.63</v>
      </c>
    </row>
    <row r="1757" spans="1:17" ht="15">
      <c r="A1757" s="114">
        <v>24061</v>
      </c>
      <c r="B1757" t="s">
        <v>17472</v>
      </c>
      <c r="C1757" s="114">
        <v>202412</v>
      </c>
      <c r="D1757" s="114">
        <v>1.46</v>
      </c>
      <c r="E1757" s="114">
        <v>202409</v>
      </c>
      <c r="F1757" s="114">
        <v>1.39</v>
      </c>
      <c r="G1757" s="114">
        <v>202406</v>
      </c>
      <c r="H1757" s="114">
        <v>8.61</v>
      </c>
      <c r="I1757" s="114">
        <v>202403</v>
      </c>
      <c r="J1757" s="114">
        <v>1.92</v>
      </c>
      <c r="K1757" t="s">
        <v>17473</v>
      </c>
      <c r="L1757">
        <v>532515</v>
      </c>
      <c r="M1757" t="s">
        <v>3067</v>
      </c>
      <c r="N1757" t="s">
        <v>17474</v>
      </c>
      <c r="O1757" t="s">
        <v>3068</v>
      </c>
      <c r="P1757"/>
      <c r="Q1757">
        <f t="shared" si="27"/>
        <v>13.379999999999999</v>
      </c>
    </row>
    <row r="1758" spans="1:17" ht="15">
      <c r="A1758" s="114">
        <v>24065</v>
      </c>
      <c r="B1758" t="s">
        <v>17475</v>
      </c>
      <c r="C1758" s="114">
        <v>202412</v>
      </c>
      <c r="D1758" s="114">
        <v>4.1500000000000004</v>
      </c>
      <c r="E1758" s="114">
        <v>202409</v>
      </c>
      <c r="F1758" s="114">
        <v>4.99</v>
      </c>
      <c r="G1758" s="114">
        <v>202406</v>
      </c>
      <c r="H1758" s="114">
        <v>6.65</v>
      </c>
      <c r="I1758" s="114">
        <v>202403</v>
      </c>
      <c r="J1758" s="114">
        <v>8.42</v>
      </c>
      <c r="K1758" t="s">
        <v>17476</v>
      </c>
      <c r="L1758">
        <v>532702</v>
      </c>
      <c r="M1758" t="s">
        <v>1102</v>
      </c>
      <c r="N1758" t="s">
        <v>17477</v>
      </c>
      <c r="O1758" t="s">
        <v>1103</v>
      </c>
      <c r="P1758"/>
      <c r="Q1758">
        <f t="shared" si="27"/>
        <v>24.21</v>
      </c>
    </row>
    <row r="1759" spans="1:17" ht="15">
      <c r="A1759" s="114">
        <v>24087</v>
      </c>
      <c r="B1759" t="s">
        <v>17478</v>
      </c>
      <c r="C1759" s="114">
        <v>202412</v>
      </c>
      <c r="D1759" s="114">
        <v>-3.24</v>
      </c>
      <c r="E1759" s="114">
        <v>202409</v>
      </c>
      <c r="F1759" s="114">
        <v>7.68</v>
      </c>
      <c r="G1759" s="114">
        <v>202406</v>
      </c>
      <c r="H1759" s="114">
        <v>4.3</v>
      </c>
      <c r="I1759" s="114">
        <v>202403</v>
      </c>
      <c r="J1759" s="114">
        <v>1.82</v>
      </c>
      <c r="K1759" t="s">
        <v>17479</v>
      </c>
      <c r="L1759"/>
      <c r="M1759"/>
      <c r="N1759"/>
      <c r="O1759" t="s">
        <v>17480</v>
      </c>
      <c r="P1759"/>
      <c r="Q1759">
        <f t="shared" si="27"/>
        <v>10.559999999999999</v>
      </c>
    </row>
    <row r="1760" spans="1:17" ht="15">
      <c r="A1760" s="114">
        <v>24152</v>
      </c>
      <c r="B1760" t="s">
        <v>17481</v>
      </c>
      <c r="C1760" s="114">
        <v>202412</v>
      </c>
      <c r="D1760" s="114">
        <v>0.02</v>
      </c>
      <c r="E1760" s="114">
        <v>202409</v>
      </c>
      <c r="F1760" s="114">
        <v>0.02</v>
      </c>
      <c r="G1760" s="114">
        <v>202406</v>
      </c>
      <c r="H1760" s="114">
        <v>0.02</v>
      </c>
      <c r="I1760" s="114">
        <v>202403</v>
      </c>
      <c r="J1760" s="114">
        <v>0.04</v>
      </c>
      <c r="K1760" t="s">
        <v>17482</v>
      </c>
      <c r="L1760">
        <v>540717</v>
      </c>
      <c r="M1760"/>
      <c r="N1760" t="s">
        <v>17483</v>
      </c>
      <c r="O1760" t="s">
        <v>3507</v>
      </c>
      <c r="P1760"/>
      <c r="Q1760">
        <f t="shared" si="27"/>
        <v>0.1</v>
      </c>
    </row>
    <row r="1761" spans="1:17" ht="15">
      <c r="A1761" s="114">
        <v>24195</v>
      </c>
      <c r="B1761" t="s">
        <v>17484</v>
      </c>
      <c r="C1761" s="114">
        <v>202406</v>
      </c>
      <c r="D1761" s="114">
        <v>11.37</v>
      </c>
      <c r="E1761" s="114">
        <v>202403</v>
      </c>
      <c r="F1761" s="114">
        <v>4.29</v>
      </c>
      <c r="G1761" s="114">
        <v>202306</v>
      </c>
      <c r="H1761" s="114">
        <v>12.58</v>
      </c>
      <c r="I1761" s="114">
        <v>202303</v>
      </c>
      <c r="J1761" s="114">
        <v>-7.0000000000000007E-2</v>
      </c>
      <c r="K1761" t="s">
        <v>17485</v>
      </c>
      <c r="L1761"/>
      <c r="M1761"/>
      <c r="N1761"/>
      <c r="O1761" t="s">
        <v>4434</v>
      </c>
      <c r="P1761"/>
      <c r="Q1761">
        <f t="shared" si="27"/>
        <v>28.17</v>
      </c>
    </row>
    <row r="1762" spans="1:17" ht="15">
      <c r="A1762" s="114">
        <v>24240</v>
      </c>
      <c r="B1762" t="s">
        <v>17486</v>
      </c>
      <c r="C1762" s="114">
        <v>202406</v>
      </c>
      <c r="D1762" s="114">
        <v>0.67</v>
      </c>
      <c r="E1762" s="114">
        <v>202403</v>
      </c>
      <c r="F1762" s="114">
        <v>-6.3</v>
      </c>
      <c r="G1762" s="114">
        <v>202306</v>
      </c>
      <c r="H1762" s="114">
        <v>41.05</v>
      </c>
      <c r="I1762" s="114">
        <v>202112</v>
      </c>
      <c r="J1762" s="114">
        <v>41.72</v>
      </c>
      <c r="K1762" t="s">
        <v>17487</v>
      </c>
      <c r="L1762"/>
      <c r="M1762"/>
      <c r="N1762"/>
      <c r="O1762" t="s">
        <v>17488</v>
      </c>
      <c r="P1762"/>
      <c r="Q1762">
        <f t="shared" si="27"/>
        <v>77.139999999999986</v>
      </c>
    </row>
    <row r="1763" spans="1:17" ht="15">
      <c r="A1763" s="114">
        <v>24251</v>
      </c>
      <c r="B1763" t="s">
        <v>21427</v>
      </c>
      <c r="C1763" s="114">
        <v>202412</v>
      </c>
      <c r="D1763" s="114">
        <v>1.34</v>
      </c>
      <c r="E1763" s="114">
        <v>202409</v>
      </c>
      <c r="F1763" s="114">
        <v>3.66</v>
      </c>
      <c r="G1763" s="114">
        <v>202406</v>
      </c>
      <c r="H1763" s="114">
        <v>3.18</v>
      </c>
      <c r="I1763" s="114">
        <v>202403</v>
      </c>
      <c r="J1763" s="114">
        <v>0</v>
      </c>
      <c r="K1763" t="s">
        <v>21428</v>
      </c>
      <c r="L1763"/>
      <c r="M1763"/>
      <c r="N1763"/>
      <c r="O1763"/>
      <c r="P1763"/>
      <c r="Q1763">
        <f t="shared" si="27"/>
        <v>8.18</v>
      </c>
    </row>
    <row r="1764" spans="1:17" ht="15">
      <c r="A1764" s="114">
        <v>24258</v>
      </c>
      <c r="B1764" t="s">
        <v>17489</v>
      </c>
      <c r="C1764" s="114">
        <v>201709</v>
      </c>
      <c r="D1764" s="114">
        <v>0.09</v>
      </c>
      <c r="E1764" s="114">
        <v>201706</v>
      </c>
      <c r="F1764" s="114">
        <v>0.26</v>
      </c>
      <c r="G1764" s="114">
        <v>201703</v>
      </c>
      <c r="H1764" s="114">
        <v>0.28000000000000003</v>
      </c>
      <c r="I1764" s="114">
        <v>201612</v>
      </c>
      <c r="J1764" s="114">
        <v>0.2</v>
      </c>
      <c r="K1764" t="s">
        <v>17490</v>
      </c>
      <c r="L1764">
        <v>534615</v>
      </c>
      <c r="M1764" t="s">
        <v>2029</v>
      </c>
      <c r="N1764" t="s">
        <v>17491</v>
      </c>
      <c r="O1764" t="s">
        <v>2030</v>
      </c>
      <c r="P1764"/>
      <c r="Q1764">
        <f t="shared" si="27"/>
        <v>0.83000000000000007</v>
      </c>
    </row>
    <row r="1765" spans="1:17" ht="15">
      <c r="A1765" s="114">
        <v>24268</v>
      </c>
      <c r="B1765" t="s">
        <v>17492</v>
      </c>
      <c r="C1765" s="114">
        <v>202412</v>
      </c>
      <c r="D1765" s="114">
        <v>2.08</v>
      </c>
      <c r="E1765" s="114">
        <v>202409</v>
      </c>
      <c r="F1765" s="114">
        <v>1.52</v>
      </c>
      <c r="G1765" s="114">
        <v>202406</v>
      </c>
      <c r="H1765" s="114">
        <v>1.65</v>
      </c>
      <c r="I1765" s="114">
        <v>202403</v>
      </c>
      <c r="J1765" s="114">
        <v>2.63</v>
      </c>
      <c r="K1765" t="s">
        <v>17493</v>
      </c>
      <c r="L1765">
        <v>541556</v>
      </c>
      <c r="M1765" t="s">
        <v>2455</v>
      </c>
      <c r="N1765" t="s">
        <v>17494</v>
      </c>
      <c r="O1765" t="s">
        <v>2456</v>
      </c>
      <c r="P1765"/>
      <c r="Q1765">
        <f t="shared" si="27"/>
        <v>7.88</v>
      </c>
    </row>
    <row r="1766" spans="1:17" ht="15">
      <c r="A1766" s="114">
        <v>24273</v>
      </c>
      <c r="B1766" t="s">
        <v>17495</v>
      </c>
      <c r="C1766" s="114">
        <v>202406</v>
      </c>
      <c r="D1766" s="114">
        <v>0.49</v>
      </c>
      <c r="E1766" s="114">
        <v>202403</v>
      </c>
      <c r="F1766" s="114">
        <v>-0.43</v>
      </c>
      <c r="G1766" s="114">
        <v>202312</v>
      </c>
      <c r="H1766" s="114">
        <v>0.21</v>
      </c>
      <c r="I1766" s="114">
        <v>202309</v>
      </c>
      <c r="J1766" s="114">
        <v>0.15</v>
      </c>
      <c r="K1766" t="s">
        <v>17496</v>
      </c>
      <c r="L1766"/>
      <c r="M1766"/>
      <c r="N1766"/>
      <c r="O1766" t="s">
        <v>4758</v>
      </c>
      <c r="P1766"/>
      <c r="Q1766">
        <f t="shared" si="27"/>
        <v>0.42000000000000004</v>
      </c>
    </row>
    <row r="1767" spans="1:17" ht="15">
      <c r="A1767" s="114">
        <v>24316</v>
      </c>
      <c r="B1767" t="s">
        <v>17497</v>
      </c>
      <c r="C1767" s="114">
        <v>202306</v>
      </c>
      <c r="D1767" s="114">
        <v>0.31</v>
      </c>
      <c r="E1767" s="114">
        <v>202303</v>
      </c>
      <c r="F1767" s="114">
        <v>0.33</v>
      </c>
      <c r="G1767" s="114">
        <v>202212</v>
      </c>
      <c r="H1767" s="114">
        <v>0.42</v>
      </c>
      <c r="I1767" s="114">
        <v>202209</v>
      </c>
      <c r="J1767" s="114">
        <v>0</v>
      </c>
      <c r="K1767" t="s">
        <v>17498</v>
      </c>
      <c r="L1767">
        <v>542803</v>
      </c>
      <c r="M1767"/>
      <c r="N1767" t="s">
        <v>21021</v>
      </c>
      <c r="O1767" t="s">
        <v>4568</v>
      </c>
      <c r="P1767"/>
      <c r="Q1767">
        <f t="shared" si="27"/>
        <v>1.06</v>
      </c>
    </row>
    <row r="1768" spans="1:17" ht="15">
      <c r="A1768" s="114">
        <v>24379</v>
      </c>
      <c r="B1768" t="s">
        <v>17499</v>
      </c>
      <c r="C1768" s="114">
        <v>201603</v>
      </c>
      <c r="D1768" s="114">
        <v>-12.93</v>
      </c>
      <c r="E1768" s="114">
        <v>201512</v>
      </c>
      <c r="F1768" s="114">
        <v>-5.95</v>
      </c>
      <c r="G1768" s="114">
        <v>201509</v>
      </c>
      <c r="H1768" s="114">
        <v>-5.3</v>
      </c>
      <c r="I1768" s="114">
        <v>201506</v>
      </c>
      <c r="J1768" s="114">
        <v>-2.6</v>
      </c>
      <c r="K1768" t="s">
        <v>17500</v>
      </c>
      <c r="L1768">
        <v>532908</v>
      </c>
      <c r="M1768" t="s">
        <v>17501</v>
      </c>
      <c r="N1768" t="s">
        <v>17502</v>
      </c>
      <c r="O1768" t="s">
        <v>17503</v>
      </c>
      <c r="P1768"/>
      <c r="Q1768">
        <f t="shared" si="27"/>
        <v>-26.78</v>
      </c>
    </row>
    <row r="1769" spans="1:17" ht="15">
      <c r="A1769" s="114">
        <v>24392</v>
      </c>
      <c r="B1769" t="s">
        <v>17504</v>
      </c>
      <c r="C1769" s="114">
        <v>202503</v>
      </c>
      <c r="D1769" s="114">
        <v>8.74</v>
      </c>
      <c r="E1769" s="114">
        <v>202412</v>
      </c>
      <c r="F1769" s="114">
        <v>8.82</v>
      </c>
      <c r="G1769" s="114">
        <v>202409</v>
      </c>
      <c r="H1769" s="114">
        <v>9.6999999999999993</v>
      </c>
      <c r="I1769" s="114">
        <v>202406</v>
      </c>
      <c r="J1769" s="114">
        <v>10.5</v>
      </c>
      <c r="K1769" t="s">
        <v>17505</v>
      </c>
      <c r="L1769">
        <v>532790</v>
      </c>
      <c r="M1769" t="s">
        <v>2909</v>
      </c>
      <c r="N1769" t="s">
        <v>17506</v>
      </c>
      <c r="O1769" t="s">
        <v>2910</v>
      </c>
      <c r="P1769"/>
      <c r="Q1769">
        <f t="shared" si="27"/>
        <v>37.760000000000005</v>
      </c>
    </row>
    <row r="1770" spans="1:17" ht="15">
      <c r="A1770" s="114">
        <v>24438</v>
      </c>
      <c r="B1770" t="s">
        <v>17507</v>
      </c>
      <c r="C1770" s="114">
        <v>202412</v>
      </c>
      <c r="D1770" s="114">
        <v>1.91</v>
      </c>
      <c r="E1770" s="114">
        <v>202409</v>
      </c>
      <c r="F1770" s="114">
        <v>0.3</v>
      </c>
      <c r="G1770" s="114">
        <v>202406</v>
      </c>
      <c r="H1770" s="114">
        <v>0.71</v>
      </c>
      <c r="I1770" s="114">
        <v>202403</v>
      </c>
      <c r="J1770" s="114">
        <v>1.01</v>
      </c>
      <c r="K1770" t="s">
        <v>17508</v>
      </c>
      <c r="L1770">
        <v>503635</v>
      </c>
      <c r="M1770"/>
      <c r="N1770" t="s">
        <v>17509</v>
      </c>
      <c r="O1770" t="s">
        <v>4691</v>
      </c>
      <c r="P1770"/>
      <c r="Q1770">
        <f t="shared" si="27"/>
        <v>3.9299999999999997</v>
      </c>
    </row>
    <row r="1771" spans="1:17" ht="15">
      <c r="A1771" s="114">
        <v>24440</v>
      </c>
      <c r="B1771" t="s">
        <v>17510</v>
      </c>
      <c r="C1771" s="114">
        <v>202406</v>
      </c>
      <c r="D1771" s="114">
        <v>-0.01</v>
      </c>
      <c r="E1771" s="114">
        <v>202403</v>
      </c>
      <c r="F1771" s="114">
        <v>0.12</v>
      </c>
      <c r="G1771" s="114">
        <v>202312</v>
      </c>
      <c r="H1771" s="114">
        <v>-0.09</v>
      </c>
      <c r="I1771" s="114">
        <v>202309</v>
      </c>
      <c r="J1771" s="114">
        <v>-0.1</v>
      </c>
      <c r="K1771" t="s">
        <v>17511</v>
      </c>
      <c r="L1771">
        <v>532760</v>
      </c>
      <c r="M1771" t="s">
        <v>696</v>
      </c>
      <c r="N1771" t="s">
        <v>17512</v>
      </c>
      <c r="O1771" t="s">
        <v>697</v>
      </c>
      <c r="P1771"/>
      <c r="Q1771">
        <f t="shared" si="27"/>
        <v>-0.08</v>
      </c>
    </row>
    <row r="1772" spans="1:17" ht="15">
      <c r="A1772" s="114">
        <v>24442</v>
      </c>
      <c r="B1772" t="s">
        <v>17513</v>
      </c>
      <c r="C1772" s="114">
        <v>202412</v>
      </c>
      <c r="D1772" s="114">
        <v>0.08</v>
      </c>
      <c r="E1772" s="114">
        <v>202409</v>
      </c>
      <c r="F1772" s="114">
        <v>-1.04</v>
      </c>
      <c r="G1772" s="114">
        <v>202406</v>
      </c>
      <c r="H1772" s="114">
        <v>-0.94</v>
      </c>
      <c r="I1772" s="114">
        <v>202403</v>
      </c>
      <c r="J1772" s="114">
        <v>-2.36</v>
      </c>
      <c r="K1772" t="s">
        <v>17514</v>
      </c>
      <c r="L1772">
        <v>509053</v>
      </c>
      <c r="M1772"/>
      <c r="N1772" t="s">
        <v>17515</v>
      </c>
      <c r="O1772" t="s">
        <v>4116</v>
      </c>
      <c r="P1772"/>
      <c r="Q1772">
        <f t="shared" si="27"/>
        <v>-4.26</v>
      </c>
    </row>
    <row r="1773" spans="1:17" ht="15">
      <c r="A1773" s="114">
        <v>24451</v>
      </c>
      <c r="B1773" t="s">
        <v>17516</v>
      </c>
      <c r="C1773" s="114">
        <v>201106</v>
      </c>
      <c r="D1773" s="114">
        <v>6.56</v>
      </c>
      <c r="E1773" s="114">
        <v>201012</v>
      </c>
      <c r="F1773" s="114">
        <v>6.38</v>
      </c>
      <c r="G1773" s="114">
        <v>201009</v>
      </c>
      <c r="H1773" s="114">
        <v>0</v>
      </c>
      <c r="I1773" s="114">
        <v>201006</v>
      </c>
      <c r="J1773" s="114">
        <v>10.86</v>
      </c>
      <c r="K1773" t="s">
        <v>17517</v>
      </c>
      <c r="L1773"/>
      <c r="M1773"/>
      <c r="N1773"/>
      <c r="O1773"/>
      <c r="P1773"/>
      <c r="Q1773">
        <f t="shared" si="27"/>
        <v>23.799999999999997</v>
      </c>
    </row>
    <row r="1774" spans="1:17" ht="15">
      <c r="A1774" s="114">
        <v>24471</v>
      </c>
      <c r="B1774" t="s">
        <v>17518</v>
      </c>
      <c r="C1774" s="114">
        <v>202412</v>
      </c>
      <c r="D1774" s="114">
        <v>0.1</v>
      </c>
      <c r="E1774" s="114">
        <v>202409</v>
      </c>
      <c r="F1774" s="114">
        <v>7.0000000000000007E-2</v>
      </c>
      <c r="G1774" s="114">
        <v>202406</v>
      </c>
      <c r="H1774" s="114">
        <v>0.04</v>
      </c>
      <c r="I1774" s="114">
        <v>202403</v>
      </c>
      <c r="J1774" s="114">
        <v>0.08</v>
      </c>
      <c r="K1774" t="s">
        <v>17519</v>
      </c>
      <c r="L1774">
        <v>508969</v>
      </c>
      <c r="M1774"/>
      <c r="N1774" t="s">
        <v>17520</v>
      </c>
      <c r="O1774" t="s">
        <v>4273</v>
      </c>
      <c r="P1774"/>
      <c r="Q1774">
        <f t="shared" si="27"/>
        <v>0.29000000000000004</v>
      </c>
    </row>
    <row r="1775" spans="1:17" ht="15">
      <c r="A1775" s="114">
        <v>24496</v>
      </c>
      <c r="B1775" t="s">
        <v>17521</v>
      </c>
      <c r="C1775" s="114">
        <v>202412</v>
      </c>
      <c r="D1775" s="114">
        <v>11.16</v>
      </c>
      <c r="E1775" s="114">
        <v>202409</v>
      </c>
      <c r="F1775" s="114">
        <v>13.67</v>
      </c>
      <c r="G1775" s="114">
        <v>202406</v>
      </c>
      <c r="H1775" s="114">
        <v>17.93</v>
      </c>
      <c r="I1775" s="114">
        <v>202403</v>
      </c>
      <c r="J1775" s="114">
        <v>9.07</v>
      </c>
      <c r="K1775" t="s">
        <v>17522</v>
      </c>
      <c r="L1775">
        <v>512229</v>
      </c>
      <c r="M1775"/>
      <c r="N1775" t="s">
        <v>17523</v>
      </c>
      <c r="O1775" t="s">
        <v>3581</v>
      </c>
      <c r="P1775"/>
      <c r="Q1775">
        <f t="shared" si="27"/>
        <v>51.83</v>
      </c>
    </row>
    <row r="1776" spans="1:17" ht="15">
      <c r="A1776" s="114">
        <v>24501</v>
      </c>
      <c r="B1776" t="s">
        <v>17524</v>
      </c>
      <c r="C1776" s="114">
        <v>202403</v>
      </c>
      <c r="D1776" s="114">
        <v>-1.61</v>
      </c>
      <c r="E1776" s="114">
        <v>202312</v>
      </c>
      <c r="F1776" s="114">
        <v>0.35</v>
      </c>
      <c r="G1776" s="114">
        <v>202309</v>
      </c>
      <c r="H1776" s="114">
        <v>0.31</v>
      </c>
      <c r="I1776" s="114">
        <v>202306</v>
      </c>
      <c r="J1776" s="114">
        <v>0.19</v>
      </c>
      <c r="K1776" t="s">
        <v>17525</v>
      </c>
      <c r="L1776">
        <v>539383</v>
      </c>
      <c r="M1776"/>
      <c r="N1776" t="s">
        <v>17526</v>
      </c>
      <c r="O1776" t="s">
        <v>4788</v>
      </c>
      <c r="P1776"/>
      <c r="Q1776">
        <f t="shared" si="27"/>
        <v>-0.76000000000000023</v>
      </c>
    </row>
    <row r="1777" spans="1:17" ht="15">
      <c r="A1777" s="114">
        <v>24547</v>
      </c>
      <c r="B1777" t="s">
        <v>17527</v>
      </c>
      <c r="C1777" s="114">
        <v>201909</v>
      </c>
      <c r="D1777" s="114">
        <v>12.47</v>
      </c>
      <c r="E1777" s="114">
        <v>201906</v>
      </c>
      <c r="F1777" s="114">
        <v>10.6</v>
      </c>
      <c r="G1777" s="114">
        <v>201809</v>
      </c>
      <c r="H1777" s="114">
        <v>8.8000000000000007</v>
      </c>
      <c r="I1777" s="114">
        <v>201806</v>
      </c>
      <c r="J1777" s="114">
        <v>8.09</v>
      </c>
      <c r="K1777" t="s">
        <v>17528</v>
      </c>
      <c r="L1777">
        <v>540822</v>
      </c>
      <c r="M1777"/>
      <c r="N1777" t="s">
        <v>17529</v>
      </c>
      <c r="O1777" t="s">
        <v>17530</v>
      </c>
      <c r="P1777"/>
      <c r="Q1777">
        <f t="shared" si="27"/>
        <v>39.96</v>
      </c>
    </row>
    <row r="1778" spans="1:17" ht="15">
      <c r="A1778" s="114">
        <v>24555</v>
      </c>
      <c r="B1778" t="s">
        <v>17531</v>
      </c>
      <c r="C1778" s="114">
        <v>202503</v>
      </c>
      <c r="D1778" s="114">
        <v>0.38</v>
      </c>
      <c r="E1778" s="114">
        <v>202412</v>
      </c>
      <c r="F1778" s="114">
        <v>0.5</v>
      </c>
      <c r="G1778" s="114">
        <v>202409</v>
      </c>
      <c r="H1778" s="114">
        <v>2.12</v>
      </c>
      <c r="I1778" s="114">
        <v>202406</v>
      </c>
      <c r="J1778" s="114">
        <v>0.45</v>
      </c>
      <c r="K1778" t="s">
        <v>17532</v>
      </c>
      <c r="L1778">
        <v>538891</v>
      </c>
      <c r="M1778" t="s">
        <v>3447</v>
      </c>
      <c r="N1778" t="s">
        <v>17533</v>
      </c>
      <c r="O1778" t="s">
        <v>9916</v>
      </c>
      <c r="P1778"/>
      <c r="Q1778">
        <f t="shared" si="27"/>
        <v>3.45</v>
      </c>
    </row>
    <row r="1779" spans="1:17" ht="15">
      <c r="A1779" s="114">
        <v>24562</v>
      </c>
      <c r="B1779" t="s">
        <v>17534</v>
      </c>
      <c r="C1779" s="114">
        <v>202109</v>
      </c>
      <c r="D1779" s="114">
        <v>0.64</v>
      </c>
      <c r="E1779" s="114">
        <v>202106</v>
      </c>
      <c r="F1779" s="114">
        <v>0.48</v>
      </c>
      <c r="G1779" s="114">
        <v>202103</v>
      </c>
      <c r="H1779" s="114">
        <v>8.5299999999999994</v>
      </c>
      <c r="I1779" s="114">
        <v>202012</v>
      </c>
      <c r="J1779" s="114">
        <v>1.06</v>
      </c>
      <c r="K1779" t="s">
        <v>17535</v>
      </c>
      <c r="L1779"/>
      <c r="M1779"/>
      <c r="N1779"/>
      <c r="O1779"/>
      <c r="P1779"/>
      <c r="Q1779">
        <f t="shared" si="27"/>
        <v>10.709999999999999</v>
      </c>
    </row>
    <row r="1780" spans="1:17" ht="15">
      <c r="A1780" s="114">
        <v>24585</v>
      </c>
      <c r="B1780" t="s">
        <v>17536</v>
      </c>
      <c r="C1780" s="114">
        <v>202503</v>
      </c>
      <c r="D1780" s="114">
        <v>19.149999999999999</v>
      </c>
      <c r="E1780" s="114">
        <v>202412</v>
      </c>
      <c r="F1780" s="114">
        <v>16.86</v>
      </c>
      <c r="G1780" s="114">
        <v>202409</v>
      </c>
      <c r="H1780" s="114">
        <v>11.86</v>
      </c>
      <c r="I1780" s="114">
        <v>202406</v>
      </c>
      <c r="J1780" s="114">
        <v>10.33</v>
      </c>
      <c r="K1780" t="s">
        <v>17537</v>
      </c>
      <c r="L1780">
        <v>532504</v>
      </c>
      <c r="M1780" t="s">
        <v>2006</v>
      </c>
      <c r="N1780" t="s">
        <v>17538</v>
      </c>
      <c r="O1780" t="s">
        <v>2007</v>
      </c>
      <c r="P1780"/>
      <c r="Q1780">
        <f t="shared" si="27"/>
        <v>58.199999999999996</v>
      </c>
    </row>
    <row r="1781" spans="1:17" ht="15">
      <c r="A1781" s="114">
        <v>24588</v>
      </c>
      <c r="B1781" t="s">
        <v>17539</v>
      </c>
      <c r="C1781" s="114">
        <v>202412</v>
      </c>
      <c r="D1781" s="114">
        <v>-4.7</v>
      </c>
      <c r="E1781" s="114">
        <v>202409</v>
      </c>
      <c r="F1781" s="114">
        <v>-5.03</v>
      </c>
      <c r="G1781" s="114">
        <v>202406</v>
      </c>
      <c r="H1781" s="114">
        <v>-8.4600000000000009</v>
      </c>
      <c r="I1781" s="114">
        <v>202403</v>
      </c>
      <c r="J1781" s="114">
        <v>-20.47</v>
      </c>
      <c r="K1781" t="s">
        <v>17540</v>
      </c>
      <c r="L1781">
        <v>505590</v>
      </c>
      <c r="M1781" t="s">
        <v>2885</v>
      </c>
      <c r="N1781" t="s">
        <v>17541</v>
      </c>
      <c r="O1781" t="s">
        <v>2886</v>
      </c>
      <c r="P1781"/>
      <c r="Q1781">
        <f t="shared" si="27"/>
        <v>-38.659999999999997</v>
      </c>
    </row>
    <row r="1782" spans="1:17" ht="15">
      <c r="A1782" s="114">
        <v>24589</v>
      </c>
      <c r="B1782" t="s">
        <v>17542</v>
      </c>
      <c r="C1782" s="114">
        <v>202412</v>
      </c>
      <c r="D1782" s="114">
        <v>0.7</v>
      </c>
      <c r="E1782" s="114">
        <v>202409</v>
      </c>
      <c r="F1782" s="114">
        <v>0.34</v>
      </c>
      <c r="G1782" s="114">
        <v>202406</v>
      </c>
      <c r="H1782" s="114">
        <v>1.25</v>
      </c>
      <c r="I1782" s="114">
        <v>202403</v>
      </c>
      <c r="J1782" s="114">
        <v>-15.79</v>
      </c>
      <c r="K1782" t="s">
        <v>17543</v>
      </c>
      <c r="L1782">
        <v>511038</v>
      </c>
      <c r="M1782"/>
      <c r="N1782" t="s">
        <v>17544</v>
      </c>
      <c r="O1782" t="s">
        <v>4883</v>
      </c>
      <c r="P1782"/>
      <c r="Q1782">
        <f t="shared" si="27"/>
        <v>-13.5</v>
      </c>
    </row>
    <row r="1783" spans="1:17" ht="15">
      <c r="A1783" s="114">
        <v>24601</v>
      </c>
      <c r="B1783" t="s">
        <v>17545</v>
      </c>
      <c r="C1783" s="114">
        <v>202412</v>
      </c>
      <c r="D1783" s="114">
        <v>0.71</v>
      </c>
      <c r="E1783" s="114">
        <v>202409</v>
      </c>
      <c r="F1783" s="114">
        <v>0.74</v>
      </c>
      <c r="G1783" s="114">
        <v>202406</v>
      </c>
      <c r="H1783" s="114">
        <v>0.64</v>
      </c>
      <c r="I1783" s="114">
        <v>202403</v>
      </c>
      <c r="J1783" s="114">
        <v>-0.22</v>
      </c>
      <c r="K1783" t="s">
        <v>17546</v>
      </c>
      <c r="L1783">
        <v>512165</v>
      </c>
      <c r="M1783"/>
      <c r="N1783" t="s">
        <v>17547</v>
      </c>
      <c r="O1783" t="s">
        <v>12518</v>
      </c>
      <c r="P1783"/>
      <c r="Q1783">
        <f t="shared" si="27"/>
        <v>1.8699999999999999</v>
      </c>
    </row>
    <row r="1784" spans="1:17" ht="15">
      <c r="A1784" s="114">
        <v>24602</v>
      </c>
      <c r="B1784" t="s">
        <v>17548</v>
      </c>
      <c r="C1784" s="114">
        <v>202403</v>
      </c>
      <c r="D1784" s="114">
        <v>-1.4</v>
      </c>
      <c r="E1784" s="114">
        <v>202312</v>
      </c>
      <c r="F1784" s="114">
        <v>-0.96</v>
      </c>
      <c r="G1784" s="114">
        <v>202303</v>
      </c>
      <c r="H1784" s="114">
        <v>-0.76</v>
      </c>
      <c r="I1784" s="114">
        <v>202103</v>
      </c>
      <c r="J1784" s="114">
        <v>0.01</v>
      </c>
      <c r="K1784" t="s">
        <v>17549</v>
      </c>
      <c r="L1784"/>
      <c r="M1784"/>
      <c r="N1784"/>
      <c r="O1784" t="s">
        <v>4875</v>
      </c>
      <c r="P1784"/>
      <c r="Q1784">
        <f t="shared" si="27"/>
        <v>-3.1100000000000003</v>
      </c>
    </row>
    <row r="1785" spans="1:17" ht="15">
      <c r="A1785" s="114">
        <v>24603</v>
      </c>
      <c r="B1785" t="s">
        <v>17550</v>
      </c>
      <c r="C1785" s="114">
        <v>202412</v>
      </c>
      <c r="D1785" s="114">
        <v>-2.88</v>
      </c>
      <c r="E1785" s="114">
        <v>202409</v>
      </c>
      <c r="F1785" s="114">
        <v>-0.12</v>
      </c>
      <c r="G1785" s="114">
        <v>202406</v>
      </c>
      <c r="H1785" s="114">
        <v>-1.91</v>
      </c>
      <c r="I1785" s="114">
        <v>202403</v>
      </c>
      <c r="J1785" s="114">
        <v>-5.19</v>
      </c>
      <c r="K1785" t="s">
        <v>17551</v>
      </c>
      <c r="L1785">
        <v>512161</v>
      </c>
      <c r="M1785" t="s">
        <v>2605</v>
      </c>
      <c r="N1785" t="s">
        <v>17552</v>
      </c>
      <c r="O1785" t="s">
        <v>2606</v>
      </c>
      <c r="P1785"/>
      <c r="Q1785">
        <f t="shared" si="27"/>
        <v>-10.100000000000001</v>
      </c>
    </row>
    <row r="1786" spans="1:17" ht="15">
      <c r="A1786" s="114">
        <v>24608</v>
      </c>
      <c r="B1786" t="s">
        <v>17553</v>
      </c>
      <c r="C1786" s="114">
        <v>202503</v>
      </c>
      <c r="D1786" s="114">
        <v>2.15</v>
      </c>
      <c r="E1786" s="114">
        <v>202412</v>
      </c>
      <c r="F1786" s="114">
        <v>0.56000000000000005</v>
      </c>
      <c r="G1786" s="114">
        <v>202409</v>
      </c>
      <c r="H1786" s="114">
        <v>1.91</v>
      </c>
      <c r="I1786" s="114">
        <v>202406</v>
      </c>
      <c r="J1786" s="114">
        <v>3.86</v>
      </c>
      <c r="K1786" t="s">
        <v>17554</v>
      </c>
      <c r="L1786">
        <v>540180</v>
      </c>
      <c r="M1786" t="s">
        <v>3154</v>
      </c>
      <c r="N1786" t="s">
        <v>17555</v>
      </c>
      <c r="O1786" t="s">
        <v>12190</v>
      </c>
      <c r="P1786"/>
      <c r="Q1786">
        <f t="shared" si="27"/>
        <v>8.48</v>
      </c>
    </row>
    <row r="1787" spans="1:17" ht="15">
      <c r="A1787" s="114">
        <v>24609</v>
      </c>
      <c r="B1787" t="s">
        <v>17556</v>
      </c>
      <c r="C1787" s="114">
        <v>202412</v>
      </c>
      <c r="D1787" s="114">
        <v>0</v>
      </c>
      <c r="E1787" s="114">
        <v>202409</v>
      </c>
      <c r="F1787" s="114">
        <v>-0.01</v>
      </c>
      <c r="G1787" s="114">
        <v>202406</v>
      </c>
      <c r="H1787" s="114">
        <v>0.25</v>
      </c>
      <c r="I1787" s="114">
        <v>202403</v>
      </c>
      <c r="J1787" s="114">
        <v>-0.06</v>
      </c>
      <c r="K1787" t="s">
        <v>17557</v>
      </c>
      <c r="L1787">
        <v>543330</v>
      </c>
      <c r="M1787" t="s">
        <v>712</v>
      </c>
      <c r="N1787" t="s">
        <v>17558</v>
      </c>
      <c r="O1787" t="s">
        <v>713</v>
      </c>
      <c r="P1787"/>
      <c r="Q1787">
        <f t="shared" si="27"/>
        <v>0.18</v>
      </c>
    </row>
    <row r="1788" spans="1:17" ht="15">
      <c r="A1788" s="114">
        <v>24610</v>
      </c>
      <c r="B1788" t="s">
        <v>17559</v>
      </c>
      <c r="C1788" s="114">
        <v>202503</v>
      </c>
      <c r="D1788" s="114">
        <v>7.18</v>
      </c>
      <c r="E1788" s="114">
        <v>202412</v>
      </c>
      <c r="F1788" s="114">
        <v>7.95</v>
      </c>
      <c r="G1788" s="114">
        <v>202409</v>
      </c>
      <c r="H1788" s="114">
        <v>7.42</v>
      </c>
      <c r="I1788" s="114">
        <v>202406</v>
      </c>
      <c r="J1788" s="114">
        <v>7.87</v>
      </c>
      <c r="K1788" t="s">
        <v>17560</v>
      </c>
      <c r="L1788">
        <v>532508</v>
      </c>
      <c r="M1788" t="s">
        <v>1513</v>
      </c>
      <c r="N1788" t="s">
        <v>17561</v>
      </c>
      <c r="O1788" t="s">
        <v>1514</v>
      </c>
      <c r="P1788"/>
      <c r="Q1788">
        <f t="shared" si="27"/>
        <v>30.419999999999998</v>
      </c>
    </row>
    <row r="1789" spans="1:17" ht="15">
      <c r="A1789" s="114">
        <v>24619</v>
      </c>
      <c r="B1789" t="s">
        <v>17562</v>
      </c>
      <c r="C1789" s="114">
        <v>202412</v>
      </c>
      <c r="D1789" s="114">
        <v>0.26</v>
      </c>
      <c r="E1789" s="114">
        <v>202409</v>
      </c>
      <c r="F1789" s="114">
        <v>1.68</v>
      </c>
      <c r="G1789" s="114">
        <v>202406</v>
      </c>
      <c r="H1789" s="114">
        <v>2.42</v>
      </c>
      <c r="I1789" s="114">
        <v>202403</v>
      </c>
      <c r="J1789" s="114">
        <v>3.39</v>
      </c>
      <c r="K1789" t="s">
        <v>17563</v>
      </c>
      <c r="L1789">
        <v>532976</v>
      </c>
      <c r="M1789" t="s">
        <v>1450</v>
      </c>
      <c r="N1789" t="s">
        <v>17564</v>
      </c>
      <c r="O1789" t="s">
        <v>20732</v>
      </c>
      <c r="P1789"/>
      <c r="Q1789">
        <f t="shared" si="27"/>
        <v>7.75</v>
      </c>
    </row>
    <row r="1790" spans="1:17" ht="15">
      <c r="A1790" s="114">
        <v>24625</v>
      </c>
      <c r="B1790" t="s">
        <v>17565</v>
      </c>
      <c r="C1790" s="114">
        <v>202412</v>
      </c>
      <c r="D1790" s="114">
        <v>7.15</v>
      </c>
      <c r="E1790" s="114">
        <v>202409</v>
      </c>
      <c r="F1790" s="114">
        <v>8.5299999999999994</v>
      </c>
      <c r="G1790" s="114">
        <v>202406</v>
      </c>
      <c r="H1790" s="114">
        <v>5.72</v>
      </c>
      <c r="I1790" s="114">
        <v>202403</v>
      </c>
      <c r="J1790" s="114">
        <v>6.62</v>
      </c>
      <c r="K1790" t="s">
        <v>17566</v>
      </c>
      <c r="L1790"/>
      <c r="M1790" t="s">
        <v>198</v>
      </c>
      <c r="N1790" t="s">
        <v>17567</v>
      </c>
      <c r="O1790" t="s">
        <v>199</v>
      </c>
      <c r="P1790"/>
      <c r="Q1790">
        <f t="shared" si="27"/>
        <v>28.02</v>
      </c>
    </row>
    <row r="1791" spans="1:17" ht="15">
      <c r="A1791" s="114">
        <v>24634</v>
      </c>
      <c r="B1791" t="s">
        <v>17568</v>
      </c>
      <c r="C1791" s="114">
        <v>202412</v>
      </c>
      <c r="D1791" s="114">
        <v>0.05</v>
      </c>
      <c r="E1791" s="114">
        <v>202409</v>
      </c>
      <c r="F1791" s="114">
        <v>0.3</v>
      </c>
      <c r="G1791" s="114">
        <v>202406</v>
      </c>
      <c r="H1791" s="114">
        <v>0.23</v>
      </c>
      <c r="I1791" s="114">
        <v>202403</v>
      </c>
      <c r="J1791" s="114">
        <v>0.33</v>
      </c>
      <c r="K1791" t="s">
        <v>17569</v>
      </c>
      <c r="L1791">
        <v>538778</v>
      </c>
      <c r="M1791"/>
      <c r="N1791" t="s">
        <v>21022</v>
      </c>
      <c r="O1791" t="s">
        <v>4074</v>
      </c>
      <c r="P1791"/>
      <c r="Q1791">
        <f t="shared" si="27"/>
        <v>0.90999999999999992</v>
      </c>
    </row>
    <row r="1792" spans="1:17" ht="15">
      <c r="A1792" s="114">
        <v>24635</v>
      </c>
      <c r="B1792" t="s">
        <v>17570</v>
      </c>
      <c r="C1792" s="114">
        <v>202203</v>
      </c>
      <c r="D1792" s="114">
        <v>-2.48</v>
      </c>
      <c r="E1792" s="114">
        <v>202112</v>
      </c>
      <c r="F1792" s="114">
        <v>12.76</v>
      </c>
      <c r="G1792" s="114">
        <v>202109</v>
      </c>
      <c r="H1792" s="114">
        <v>1.9</v>
      </c>
      <c r="I1792" s="114">
        <v>202106</v>
      </c>
      <c r="J1792" s="114">
        <v>10.72</v>
      </c>
      <c r="K1792" t="s">
        <v>17571</v>
      </c>
      <c r="L1792"/>
      <c r="M1792" t="s">
        <v>3744</v>
      </c>
      <c r="N1792" t="s">
        <v>17572</v>
      </c>
      <c r="O1792" t="s">
        <v>4607</v>
      </c>
      <c r="P1792"/>
      <c r="Q1792">
        <f t="shared" si="27"/>
        <v>22.9</v>
      </c>
    </row>
    <row r="1793" spans="1:17" ht="15">
      <c r="A1793" s="114">
        <v>24642</v>
      </c>
      <c r="B1793" t="s">
        <v>17573</v>
      </c>
      <c r="C1793" s="114">
        <v>202412</v>
      </c>
      <c r="D1793" s="114">
        <v>-0.03</v>
      </c>
      <c r="E1793" s="114">
        <v>202409</v>
      </c>
      <c r="F1793" s="114">
        <v>-0.05</v>
      </c>
      <c r="G1793" s="114">
        <v>202406</v>
      </c>
      <c r="H1793" s="114">
        <v>-0.02</v>
      </c>
      <c r="I1793" s="114">
        <v>202403</v>
      </c>
      <c r="J1793" s="114">
        <v>7.0000000000000007E-2</v>
      </c>
      <c r="K1793" t="s">
        <v>17574</v>
      </c>
      <c r="L1793">
        <v>590057</v>
      </c>
      <c r="M1793" t="s">
        <v>855</v>
      </c>
      <c r="N1793" t="s">
        <v>17575</v>
      </c>
      <c r="O1793" t="s">
        <v>856</v>
      </c>
      <c r="P1793"/>
      <c r="Q1793">
        <f t="shared" si="27"/>
        <v>-0.03</v>
      </c>
    </row>
    <row r="1794" spans="1:17" ht="15">
      <c r="A1794" s="114">
        <v>24690</v>
      </c>
      <c r="B1794" t="s">
        <v>17576</v>
      </c>
      <c r="C1794" s="114">
        <v>202412</v>
      </c>
      <c r="D1794" s="114">
        <v>12.51</v>
      </c>
      <c r="E1794" s="114">
        <v>202409</v>
      </c>
      <c r="F1794" s="114">
        <v>107.8</v>
      </c>
      <c r="G1794" s="114">
        <v>202406</v>
      </c>
      <c r="H1794" s="114">
        <v>47.38</v>
      </c>
      <c r="I1794" s="114">
        <v>202403</v>
      </c>
      <c r="J1794" s="114">
        <v>30</v>
      </c>
      <c r="K1794" t="s">
        <v>17577</v>
      </c>
      <c r="L1794">
        <v>532642</v>
      </c>
      <c r="M1794" t="s">
        <v>1517</v>
      </c>
      <c r="N1794" t="s">
        <v>17578</v>
      </c>
      <c r="O1794" t="s">
        <v>1518</v>
      </c>
      <c r="P1794"/>
      <c r="Q1794">
        <f t="shared" si="27"/>
        <v>197.69</v>
      </c>
    </row>
    <row r="1795" spans="1:17" ht="15">
      <c r="A1795" s="114">
        <v>24705</v>
      </c>
      <c r="B1795" t="s">
        <v>17579</v>
      </c>
      <c r="C1795" s="114">
        <v>202412</v>
      </c>
      <c r="D1795" s="114">
        <v>-0.38</v>
      </c>
      <c r="E1795" s="114">
        <v>202409</v>
      </c>
      <c r="F1795" s="114">
        <v>7.6</v>
      </c>
      <c r="G1795" s="114">
        <v>202406</v>
      </c>
      <c r="H1795" s="114">
        <v>-0.59</v>
      </c>
      <c r="I1795" s="114">
        <v>202403</v>
      </c>
      <c r="J1795" s="114">
        <v>0.38</v>
      </c>
      <c r="K1795" t="s">
        <v>17580</v>
      </c>
      <c r="L1795">
        <v>532959</v>
      </c>
      <c r="M1795" t="s">
        <v>4215</v>
      </c>
      <c r="N1795" t="s">
        <v>17581</v>
      </c>
      <c r="O1795" t="s">
        <v>4214</v>
      </c>
      <c r="P1795"/>
      <c r="Q1795">
        <f t="shared" ref="Q1795:Q1858" si="28">D1795+F1795+H1795+J1795</f>
        <v>7.01</v>
      </c>
    </row>
    <row r="1796" spans="1:17" ht="15">
      <c r="A1796" s="114">
        <v>24716</v>
      </c>
      <c r="B1796" t="s">
        <v>17582</v>
      </c>
      <c r="C1796" s="114">
        <v>202412</v>
      </c>
      <c r="D1796" s="114">
        <v>3.17</v>
      </c>
      <c r="E1796" s="114">
        <v>202409</v>
      </c>
      <c r="F1796" s="114">
        <v>3.87</v>
      </c>
      <c r="G1796" s="114">
        <v>202406</v>
      </c>
      <c r="H1796" s="114">
        <v>7.06</v>
      </c>
      <c r="I1796" s="114">
        <v>202403</v>
      </c>
      <c r="J1796" s="114">
        <v>2.37</v>
      </c>
      <c r="K1796" t="s">
        <v>17582</v>
      </c>
      <c r="L1796">
        <v>539121</v>
      </c>
      <c r="M1796"/>
      <c r="N1796" t="s">
        <v>17583</v>
      </c>
      <c r="O1796" t="s">
        <v>4477</v>
      </c>
      <c r="P1796"/>
      <c r="Q1796">
        <f t="shared" si="28"/>
        <v>16.47</v>
      </c>
    </row>
    <row r="1797" spans="1:17" ht="15">
      <c r="A1797" s="114">
        <v>24762</v>
      </c>
      <c r="B1797" t="s">
        <v>17584</v>
      </c>
      <c r="C1797" s="114">
        <v>202412</v>
      </c>
      <c r="D1797" s="114">
        <v>-1.34</v>
      </c>
      <c r="E1797" s="114">
        <v>202409</v>
      </c>
      <c r="F1797" s="114">
        <v>-0.69</v>
      </c>
      <c r="G1797" s="114">
        <v>202406</v>
      </c>
      <c r="H1797" s="114">
        <v>-1.1399999999999999</v>
      </c>
      <c r="I1797" s="114">
        <v>202403</v>
      </c>
      <c r="J1797" s="114">
        <v>-0.52</v>
      </c>
      <c r="K1797" t="s">
        <v>17585</v>
      </c>
      <c r="L1797">
        <v>532521</v>
      </c>
      <c r="M1797" t="s">
        <v>2185</v>
      </c>
      <c r="N1797" t="s">
        <v>17586</v>
      </c>
      <c r="O1797" t="s">
        <v>2186</v>
      </c>
      <c r="P1797"/>
      <c r="Q1797">
        <f t="shared" si="28"/>
        <v>-3.69</v>
      </c>
    </row>
    <row r="1798" spans="1:17" ht="15">
      <c r="A1798" s="114">
        <v>24765</v>
      </c>
      <c r="B1798" t="s">
        <v>20289</v>
      </c>
      <c r="C1798" s="114">
        <v>202409</v>
      </c>
      <c r="D1798" s="114">
        <v>0.19</v>
      </c>
      <c r="E1798" s="114">
        <v>202406</v>
      </c>
      <c r="F1798" s="114">
        <v>6.67</v>
      </c>
      <c r="G1798" s="114">
        <v>202403</v>
      </c>
      <c r="H1798" s="114">
        <v>1.76</v>
      </c>
      <c r="I1798" s="114">
        <v>202312</v>
      </c>
      <c r="J1798" s="114">
        <v>1.19</v>
      </c>
      <c r="K1798" t="s">
        <v>20290</v>
      </c>
      <c r="L1798">
        <v>540266</v>
      </c>
      <c r="M1798"/>
      <c r="N1798" t="s">
        <v>20291</v>
      </c>
      <c r="O1798" t="s">
        <v>4544</v>
      </c>
      <c r="P1798"/>
      <c r="Q1798">
        <f t="shared" si="28"/>
        <v>9.81</v>
      </c>
    </row>
    <row r="1799" spans="1:17" ht="15">
      <c r="A1799" s="114">
        <v>24769</v>
      </c>
      <c r="B1799" t="s">
        <v>17587</v>
      </c>
      <c r="C1799" s="114">
        <v>202412</v>
      </c>
      <c r="D1799" s="114">
        <v>35.36</v>
      </c>
      <c r="E1799" s="114">
        <v>202409</v>
      </c>
      <c r="F1799" s="114">
        <v>31.67</v>
      </c>
      <c r="G1799" s="114">
        <v>202406</v>
      </c>
      <c r="H1799" s="114">
        <v>28.99</v>
      </c>
      <c r="I1799" s="114">
        <v>202403</v>
      </c>
      <c r="J1799" s="114">
        <v>28.37</v>
      </c>
      <c r="K1799" t="s">
        <v>17588</v>
      </c>
      <c r="L1799">
        <v>533398</v>
      </c>
      <c r="M1799" t="s">
        <v>1980</v>
      </c>
      <c r="N1799" t="s">
        <v>17589</v>
      </c>
      <c r="O1799" t="s">
        <v>1981</v>
      </c>
      <c r="P1799"/>
      <c r="Q1799">
        <f t="shared" si="28"/>
        <v>124.39</v>
      </c>
    </row>
    <row r="1800" spans="1:17" ht="15">
      <c r="A1800" s="114">
        <v>24800</v>
      </c>
      <c r="B1800" t="s">
        <v>17590</v>
      </c>
      <c r="C1800" s="114">
        <v>202412</v>
      </c>
      <c r="D1800" s="114">
        <v>-0.71</v>
      </c>
      <c r="E1800" s="114">
        <v>202409</v>
      </c>
      <c r="F1800" s="114">
        <v>-2.94</v>
      </c>
      <c r="G1800" s="114">
        <v>202406</v>
      </c>
      <c r="H1800" s="114">
        <v>-2.3199999999999998</v>
      </c>
      <c r="I1800" s="114">
        <v>202403</v>
      </c>
      <c r="J1800" s="114">
        <v>-7.05</v>
      </c>
      <c r="K1800" t="s">
        <v>17591</v>
      </c>
      <c r="L1800">
        <v>532780</v>
      </c>
      <c r="M1800" t="s">
        <v>2204</v>
      </c>
      <c r="N1800" t="s">
        <v>17592</v>
      </c>
      <c r="O1800" t="s">
        <v>2205</v>
      </c>
      <c r="P1800"/>
      <c r="Q1800">
        <f t="shared" si="28"/>
        <v>-13.02</v>
      </c>
    </row>
    <row r="1801" spans="1:17" ht="15">
      <c r="A1801" s="114">
        <v>24816</v>
      </c>
      <c r="B1801" t="s">
        <v>17593</v>
      </c>
      <c r="C1801" s="114">
        <v>202412</v>
      </c>
      <c r="D1801" s="114">
        <v>0.02</v>
      </c>
      <c r="E1801" s="114">
        <v>202409</v>
      </c>
      <c r="F1801" s="114">
        <v>0.01</v>
      </c>
      <c r="G1801" s="114">
        <v>202406</v>
      </c>
      <c r="H1801" s="114">
        <v>0.02</v>
      </c>
      <c r="I1801" s="114">
        <v>202403</v>
      </c>
      <c r="J1801" s="114">
        <v>-0.01</v>
      </c>
      <c r="K1801" t="s">
        <v>17594</v>
      </c>
      <c r="L1801">
        <v>501314</v>
      </c>
      <c r="M1801"/>
      <c r="N1801" t="s">
        <v>17595</v>
      </c>
      <c r="O1801" t="s">
        <v>4131</v>
      </c>
      <c r="P1801"/>
      <c r="Q1801">
        <f t="shared" si="28"/>
        <v>0.04</v>
      </c>
    </row>
    <row r="1802" spans="1:17" ht="15">
      <c r="A1802" s="114">
        <v>24817</v>
      </c>
      <c r="B1802" t="s">
        <v>17596</v>
      </c>
      <c r="C1802" s="114">
        <v>202412</v>
      </c>
      <c r="D1802" s="114">
        <v>74.930000000000007</v>
      </c>
      <c r="E1802" s="114">
        <v>202409</v>
      </c>
      <c r="F1802" s="114">
        <v>0.03</v>
      </c>
      <c r="G1802" s="114">
        <v>202406</v>
      </c>
      <c r="H1802" s="114">
        <v>-6.19</v>
      </c>
      <c r="I1802" s="114">
        <v>202403</v>
      </c>
      <c r="J1802" s="114">
        <v>190</v>
      </c>
      <c r="K1802" t="s">
        <v>17597</v>
      </c>
      <c r="L1802">
        <v>512377</v>
      </c>
      <c r="M1802"/>
      <c r="N1802" t="s">
        <v>17598</v>
      </c>
      <c r="O1802" t="s">
        <v>4876</v>
      </c>
      <c r="P1802"/>
      <c r="Q1802">
        <f t="shared" si="28"/>
        <v>258.77</v>
      </c>
    </row>
    <row r="1803" spans="1:17" ht="15">
      <c r="A1803" s="114">
        <v>24826</v>
      </c>
      <c r="B1803" t="s">
        <v>22514</v>
      </c>
      <c r="C1803" s="114">
        <v>202412</v>
      </c>
      <c r="D1803" s="114">
        <v>0.02</v>
      </c>
      <c r="E1803" s="114">
        <v>202409</v>
      </c>
      <c r="F1803" s="114">
        <v>0.09</v>
      </c>
      <c r="G1803" s="114">
        <v>202406</v>
      </c>
      <c r="H1803" s="114">
        <v>0.06</v>
      </c>
      <c r="I1803" s="114">
        <v>202403</v>
      </c>
      <c r="J1803" s="114">
        <v>7.0000000000000007E-2</v>
      </c>
      <c r="K1803" t="s">
        <v>22515</v>
      </c>
      <c r="L1803">
        <v>503663</v>
      </c>
      <c r="M1803"/>
      <c r="N1803" t="s">
        <v>22516</v>
      </c>
      <c r="O1803" t="s">
        <v>4082</v>
      </c>
      <c r="P1803"/>
      <c r="Q1803">
        <f t="shared" si="28"/>
        <v>0.24</v>
      </c>
    </row>
    <row r="1804" spans="1:17" ht="15">
      <c r="A1804" s="114">
        <v>24833</v>
      </c>
      <c r="B1804" t="s">
        <v>17599</v>
      </c>
      <c r="C1804" s="114">
        <v>202412</v>
      </c>
      <c r="D1804" s="114">
        <v>0.21</v>
      </c>
      <c r="E1804" s="114">
        <v>202409</v>
      </c>
      <c r="F1804" s="114">
        <v>-0.25</v>
      </c>
      <c r="G1804" s="114">
        <v>202406</v>
      </c>
      <c r="H1804" s="114">
        <v>0.18</v>
      </c>
      <c r="I1804" s="114">
        <v>202403</v>
      </c>
      <c r="J1804" s="114">
        <v>0.34</v>
      </c>
      <c r="K1804" t="s">
        <v>17600</v>
      </c>
      <c r="L1804">
        <v>532650</v>
      </c>
      <c r="M1804" t="s">
        <v>1955</v>
      </c>
      <c r="N1804" t="s">
        <v>17601</v>
      </c>
      <c r="O1804" t="s">
        <v>1956</v>
      </c>
      <c r="P1804"/>
      <c r="Q1804">
        <f t="shared" si="28"/>
        <v>0.48</v>
      </c>
    </row>
    <row r="1805" spans="1:17" ht="15">
      <c r="A1805" s="114">
        <v>24835</v>
      </c>
      <c r="B1805" t="s">
        <v>17602</v>
      </c>
      <c r="C1805" s="114">
        <v>202412</v>
      </c>
      <c r="D1805" s="114">
        <v>0</v>
      </c>
      <c r="E1805" s="114">
        <v>202409</v>
      </c>
      <c r="F1805" s="114">
        <v>0.34</v>
      </c>
      <c r="G1805" s="114">
        <v>202406</v>
      </c>
      <c r="H1805" s="114">
        <v>0.15</v>
      </c>
      <c r="I1805" s="114">
        <v>202403</v>
      </c>
      <c r="J1805" s="114">
        <v>0.06</v>
      </c>
      <c r="K1805" t="s">
        <v>17603</v>
      </c>
      <c r="L1805">
        <v>532894</v>
      </c>
      <c r="M1805" t="s">
        <v>1356</v>
      </c>
      <c r="N1805" t="s">
        <v>17604</v>
      </c>
      <c r="O1805" t="s">
        <v>1357</v>
      </c>
      <c r="P1805"/>
      <c r="Q1805">
        <f t="shared" si="28"/>
        <v>0.55000000000000004</v>
      </c>
    </row>
    <row r="1806" spans="1:17" ht="15">
      <c r="A1806" s="114">
        <v>24853</v>
      </c>
      <c r="B1806" t="s">
        <v>17605</v>
      </c>
      <c r="C1806" s="114">
        <v>202412</v>
      </c>
      <c r="D1806" s="114">
        <v>13.07</v>
      </c>
      <c r="E1806" s="114">
        <v>202409</v>
      </c>
      <c r="F1806" s="114">
        <v>7.97</v>
      </c>
      <c r="G1806" s="114">
        <v>202406</v>
      </c>
      <c r="H1806" s="114">
        <v>20.97</v>
      </c>
      <c r="I1806" s="114">
        <v>202403</v>
      </c>
      <c r="J1806" s="114">
        <v>13.6</v>
      </c>
      <c r="K1806" t="s">
        <v>17606</v>
      </c>
      <c r="L1806">
        <v>532633</v>
      </c>
      <c r="M1806" t="s">
        <v>17607</v>
      </c>
      <c r="N1806" t="s">
        <v>21023</v>
      </c>
      <c r="O1806" t="s">
        <v>144</v>
      </c>
      <c r="P1806"/>
      <c r="Q1806">
        <f t="shared" si="28"/>
        <v>55.61</v>
      </c>
    </row>
    <row r="1807" spans="1:17" ht="15">
      <c r="A1807" s="114">
        <v>24882</v>
      </c>
      <c r="B1807" t="s">
        <v>17608</v>
      </c>
      <c r="C1807" s="114">
        <v>202503</v>
      </c>
      <c r="D1807" s="114">
        <v>2.33</v>
      </c>
      <c r="E1807" s="114">
        <v>202412</v>
      </c>
      <c r="F1807" s="114">
        <v>2.33</v>
      </c>
      <c r="G1807" s="114">
        <v>202409</v>
      </c>
      <c r="H1807" s="114">
        <v>2.0099999999999998</v>
      </c>
      <c r="I1807" s="114">
        <v>202406</v>
      </c>
      <c r="J1807" s="114">
        <v>1.97</v>
      </c>
      <c r="K1807" t="s">
        <v>17609</v>
      </c>
      <c r="L1807">
        <v>532809</v>
      </c>
      <c r="M1807" t="s">
        <v>938</v>
      </c>
      <c r="N1807" t="s">
        <v>17610</v>
      </c>
      <c r="O1807" t="s">
        <v>939</v>
      </c>
      <c r="P1807"/>
      <c r="Q1807">
        <f t="shared" si="28"/>
        <v>8.64</v>
      </c>
    </row>
    <row r="1808" spans="1:17" ht="15">
      <c r="A1808" s="114">
        <v>24915</v>
      </c>
      <c r="B1808" t="s">
        <v>17611</v>
      </c>
      <c r="C1808" s="114">
        <v>202412</v>
      </c>
      <c r="D1808" s="114">
        <v>16.95</v>
      </c>
      <c r="E1808" s="114">
        <v>202409</v>
      </c>
      <c r="F1808" s="114">
        <v>14.66</v>
      </c>
      <c r="G1808" s="114">
        <v>202406</v>
      </c>
      <c r="H1808" s="114">
        <v>16.77</v>
      </c>
      <c r="I1808" s="114">
        <v>202403</v>
      </c>
      <c r="J1808" s="114">
        <v>16.39</v>
      </c>
      <c r="K1808" t="s">
        <v>17612</v>
      </c>
      <c r="L1808">
        <v>539658</v>
      </c>
      <c r="M1808" t="s">
        <v>2951</v>
      </c>
      <c r="N1808" t="s">
        <v>17613</v>
      </c>
      <c r="O1808" t="s">
        <v>2952</v>
      </c>
      <c r="P1808"/>
      <c r="Q1808">
        <f t="shared" si="28"/>
        <v>64.77</v>
      </c>
    </row>
    <row r="1809" spans="1:17" ht="15">
      <c r="A1809" s="114">
        <v>24934</v>
      </c>
      <c r="B1809" t="s">
        <v>17614</v>
      </c>
      <c r="C1809" s="114">
        <v>202412</v>
      </c>
      <c r="D1809" s="114">
        <v>5.51</v>
      </c>
      <c r="E1809" s="114">
        <v>202409</v>
      </c>
      <c r="F1809" s="114">
        <v>10.49</v>
      </c>
      <c r="G1809" s="114">
        <v>202406</v>
      </c>
      <c r="H1809" s="114">
        <v>4.47</v>
      </c>
      <c r="I1809" s="114">
        <v>202403</v>
      </c>
      <c r="J1809" s="114">
        <v>5.19</v>
      </c>
      <c r="K1809" t="s">
        <v>17615</v>
      </c>
      <c r="L1809">
        <v>532527</v>
      </c>
      <c r="M1809" t="s">
        <v>2459</v>
      </c>
      <c r="N1809" t="s">
        <v>17616</v>
      </c>
      <c r="O1809" t="s">
        <v>2460</v>
      </c>
      <c r="P1809"/>
      <c r="Q1809">
        <f t="shared" si="28"/>
        <v>25.66</v>
      </c>
    </row>
    <row r="1810" spans="1:17" ht="15">
      <c r="A1810" s="114">
        <v>24941</v>
      </c>
      <c r="B1810" t="s">
        <v>17617</v>
      </c>
      <c r="C1810" s="114">
        <v>202412</v>
      </c>
      <c r="D1810" s="114">
        <v>23.99</v>
      </c>
      <c r="E1810" s="114">
        <v>202409</v>
      </c>
      <c r="F1810" s="114">
        <v>121.55</v>
      </c>
      <c r="G1810" s="114">
        <v>202406</v>
      </c>
      <c r="H1810" s="114">
        <v>46.23</v>
      </c>
      <c r="I1810" s="114">
        <v>202403</v>
      </c>
      <c r="J1810" s="114">
        <v>93.72</v>
      </c>
      <c r="K1810" t="s">
        <v>17618</v>
      </c>
      <c r="L1810">
        <v>532624</v>
      </c>
      <c r="M1810" t="s">
        <v>1473</v>
      </c>
      <c r="N1810" t="s">
        <v>17619</v>
      </c>
      <c r="O1810" t="s">
        <v>1474</v>
      </c>
      <c r="P1810"/>
      <c r="Q1810">
        <f t="shared" si="28"/>
        <v>285.49</v>
      </c>
    </row>
    <row r="1811" spans="1:17" ht="15">
      <c r="A1811" s="114">
        <v>24949</v>
      </c>
      <c r="B1811" t="s">
        <v>17620</v>
      </c>
      <c r="C1811" s="114">
        <v>202412</v>
      </c>
      <c r="D1811" s="114">
        <v>-0.26</v>
      </c>
      <c r="E1811" s="114">
        <v>202409</v>
      </c>
      <c r="F1811" s="114">
        <v>-0.33</v>
      </c>
      <c r="G1811" s="114">
        <v>202406</v>
      </c>
      <c r="H1811" s="114">
        <v>-1.1000000000000001</v>
      </c>
      <c r="I1811" s="114">
        <v>202403</v>
      </c>
      <c r="J1811" s="114">
        <v>0.05</v>
      </c>
      <c r="K1811" t="s">
        <v>17621</v>
      </c>
      <c r="L1811">
        <v>532662</v>
      </c>
      <c r="M1811" t="s">
        <v>1250</v>
      </c>
      <c r="N1811" t="s">
        <v>17622</v>
      </c>
      <c r="O1811" t="s">
        <v>1251</v>
      </c>
      <c r="P1811"/>
      <c r="Q1811">
        <f t="shared" si="28"/>
        <v>-1.6400000000000001</v>
      </c>
    </row>
    <row r="1812" spans="1:17" ht="15">
      <c r="A1812" s="114">
        <v>24951</v>
      </c>
      <c r="B1812" t="s">
        <v>17623</v>
      </c>
      <c r="C1812" s="114">
        <v>202503</v>
      </c>
      <c r="D1812" s="114">
        <v>84.38</v>
      </c>
      <c r="E1812" s="114">
        <v>202412</v>
      </c>
      <c r="F1812" s="114">
        <v>46.21</v>
      </c>
      <c r="G1812" s="114">
        <v>202409</v>
      </c>
      <c r="H1812" s="114">
        <v>28.45</v>
      </c>
      <c r="I1812" s="114">
        <v>202406</v>
      </c>
      <c r="J1812" s="114">
        <v>58.87</v>
      </c>
      <c r="K1812" t="s">
        <v>9642</v>
      </c>
      <c r="L1812">
        <v>532538</v>
      </c>
      <c r="M1812" t="s">
        <v>3087</v>
      </c>
      <c r="N1812" t="s">
        <v>17624</v>
      </c>
      <c r="O1812" t="s">
        <v>3088</v>
      </c>
      <c r="P1812"/>
      <c r="Q1812">
        <f t="shared" si="28"/>
        <v>217.91</v>
      </c>
    </row>
    <row r="1813" spans="1:17" ht="15">
      <c r="A1813" s="114">
        <v>24976</v>
      </c>
      <c r="B1813" t="s">
        <v>17625</v>
      </c>
      <c r="C1813" s="114">
        <v>202403</v>
      </c>
      <c r="D1813" s="114">
        <v>1</v>
      </c>
      <c r="E1813" s="114">
        <v>202312</v>
      </c>
      <c r="F1813" s="114">
        <v>0.62</v>
      </c>
      <c r="G1813" s="114">
        <v>202309</v>
      </c>
      <c r="H1813" s="114">
        <v>0.46</v>
      </c>
      <c r="I1813" s="114">
        <v>202306</v>
      </c>
      <c r="J1813" s="114">
        <v>0.37</v>
      </c>
      <c r="K1813" t="s">
        <v>17626</v>
      </c>
      <c r="L1813">
        <v>542376</v>
      </c>
      <c r="M1813"/>
      <c r="N1813" t="s">
        <v>17627</v>
      </c>
      <c r="O1813" t="s">
        <v>9899</v>
      </c>
      <c r="P1813"/>
      <c r="Q1813">
        <f t="shared" si="28"/>
        <v>2.4500000000000002</v>
      </c>
    </row>
    <row r="1814" spans="1:17" ht="15">
      <c r="A1814" s="114">
        <v>24978</v>
      </c>
      <c r="B1814" t="s">
        <v>17628</v>
      </c>
      <c r="C1814" s="114">
        <v>202503</v>
      </c>
      <c r="D1814" s="114">
        <v>39.020000000000003</v>
      </c>
      <c r="E1814" s="114">
        <v>202412</v>
      </c>
      <c r="F1814" s="114">
        <v>32.26</v>
      </c>
      <c r="G1814" s="114">
        <v>202409</v>
      </c>
      <c r="H1814" s="114">
        <v>30.32</v>
      </c>
      <c r="I1814" s="114">
        <v>202406</v>
      </c>
      <c r="J1814" s="114">
        <v>20.93</v>
      </c>
      <c r="K1814" t="s">
        <v>17629</v>
      </c>
      <c r="L1814">
        <v>532541</v>
      </c>
      <c r="M1814" t="s">
        <v>601</v>
      </c>
      <c r="N1814" t="s">
        <v>17630</v>
      </c>
      <c r="O1814" t="s">
        <v>602</v>
      </c>
      <c r="P1814"/>
      <c r="Q1814">
        <f t="shared" si="28"/>
        <v>122.53</v>
      </c>
    </row>
    <row r="1815" spans="1:17" ht="15">
      <c r="A1815" s="114">
        <v>24988</v>
      </c>
      <c r="B1815" t="s">
        <v>17631</v>
      </c>
      <c r="C1815" s="114">
        <v>202412</v>
      </c>
      <c r="D1815" s="114">
        <v>-8.35</v>
      </c>
      <c r="E1815" s="114">
        <v>202409</v>
      </c>
      <c r="F1815" s="114">
        <v>8.1</v>
      </c>
      <c r="G1815" s="114">
        <v>202406</v>
      </c>
      <c r="H1815" s="114">
        <v>-1.98</v>
      </c>
      <c r="I1815" s="114">
        <v>202403</v>
      </c>
      <c r="J1815" s="114">
        <v>-20.91</v>
      </c>
      <c r="K1815" t="s">
        <v>17632</v>
      </c>
      <c r="L1815">
        <v>532654</v>
      </c>
      <c r="M1815" t="s">
        <v>1860</v>
      </c>
      <c r="N1815" t="s">
        <v>17633</v>
      </c>
      <c r="O1815" t="s">
        <v>1861</v>
      </c>
      <c r="P1815"/>
      <c r="Q1815">
        <f t="shared" si="28"/>
        <v>-23.14</v>
      </c>
    </row>
    <row r="1816" spans="1:17" ht="15">
      <c r="A1816" s="114">
        <v>24993</v>
      </c>
      <c r="B1816" t="s">
        <v>17634</v>
      </c>
      <c r="C1816" s="114">
        <v>202412</v>
      </c>
      <c r="D1816" s="114">
        <v>1.61</v>
      </c>
      <c r="E1816" s="114">
        <v>202409</v>
      </c>
      <c r="F1816" s="114">
        <v>3.43</v>
      </c>
      <c r="G1816" s="114">
        <v>202406</v>
      </c>
      <c r="H1816" s="114">
        <v>2.5</v>
      </c>
      <c r="I1816" s="114">
        <v>202403</v>
      </c>
      <c r="J1816" s="114">
        <v>1.29</v>
      </c>
      <c r="K1816" t="s">
        <v>17635</v>
      </c>
      <c r="L1816">
        <v>532684</v>
      </c>
      <c r="M1816" t="s">
        <v>814</v>
      </c>
      <c r="N1816" t="s">
        <v>17636</v>
      </c>
      <c r="O1816" t="s">
        <v>815</v>
      </c>
      <c r="P1816"/>
      <c r="Q1816">
        <f t="shared" si="28"/>
        <v>8.83</v>
      </c>
    </row>
    <row r="1817" spans="1:17" ht="15">
      <c r="A1817" s="114">
        <v>24997</v>
      </c>
      <c r="B1817" t="s">
        <v>17637</v>
      </c>
      <c r="C1817" s="114">
        <v>202412</v>
      </c>
      <c r="D1817" s="114">
        <v>6.85</v>
      </c>
      <c r="E1817" s="114">
        <v>202409</v>
      </c>
      <c r="F1817" s="114">
        <v>7.58</v>
      </c>
      <c r="G1817" s="114">
        <v>202406</v>
      </c>
      <c r="H1817" s="114">
        <v>6.77</v>
      </c>
      <c r="I1817" s="114">
        <v>202403</v>
      </c>
      <c r="J1817" s="114">
        <v>7.25</v>
      </c>
      <c r="K1817" t="s">
        <v>17638</v>
      </c>
      <c r="L1817">
        <v>544057</v>
      </c>
      <c r="M1817" t="s">
        <v>1133</v>
      </c>
      <c r="N1817" t="s">
        <v>17639</v>
      </c>
      <c r="O1817" t="s">
        <v>1134</v>
      </c>
      <c r="P1817"/>
      <c r="Q1817">
        <f t="shared" si="28"/>
        <v>28.45</v>
      </c>
    </row>
    <row r="1818" spans="1:17" ht="15">
      <c r="A1818" s="114">
        <v>25008</v>
      </c>
      <c r="B1818" t="s">
        <v>17640</v>
      </c>
      <c r="C1818" s="114">
        <v>202503</v>
      </c>
      <c r="D1818" s="114">
        <v>1.25</v>
      </c>
      <c r="E1818" s="114">
        <v>202412</v>
      </c>
      <c r="F1818" s="114">
        <v>-0.28000000000000003</v>
      </c>
      <c r="G1818" s="114">
        <v>202409</v>
      </c>
      <c r="H1818" s="114">
        <v>1.1599999999999999</v>
      </c>
      <c r="I1818" s="114">
        <v>202406</v>
      </c>
      <c r="J1818" s="114">
        <v>-0.06</v>
      </c>
      <c r="K1818" t="s">
        <v>9849</v>
      </c>
      <c r="L1818">
        <v>532902</v>
      </c>
      <c r="M1818" t="s">
        <v>4225</v>
      </c>
      <c r="N1818" t="s">
        <v>17641</v>
      </c>
      <c r="O1818" t="s">
        <v>4224</v>
      </c>
      <c r="P1818"/>
      <c r="Q1818">
        <f t="shared" si="28"/>
        <v>2.0699999999999998</v>
      </c>
    </row>
    <row r="1819" spans="1:17" ht="15">
      <c r="A1819" s="114">
        <v>25030</v>
      </c>
      <c r="B1819" t="s">
        <v>20292</v>
      </c>
      <c r="C1819" s="114">
        <v>202412</v>
      </c>
      <c r="D1819" s="114">
        <v>2.66</v>
      </c>
      <c r="E1819" s="114">
        <v>202409</v>
      </c>
      <c r="F1819" s="114">
        <v>2.85</v>
      </c>
      <c r="G1819" s="114">
        <v>202406</v>
      </c>
      <c r="H1819" s="114">
        <v>2.37</v>
      </c>
      <c r="I1819" s="114">
        <v>202403</v>
      </c>
      <c r="J1819" s="114">
        <v>1.92</v>
      </c>
      <c r="K1819" t="s">
        <v>20293</v>
      </c>
      <c r="L1819">
        <v>544209</v>
      </c>
      <c r="M1819" t="s">
        <v>9907</v>
      </c>
      <c r="N1819" t="s">
        <v>20294</v>
      </c>
      <c r="O1819" t="s">
        <v>9906</v>
      </c>
      <c r="P1819"/>
      <c r="Q1819">
        <f t="shared" si="28"/>
        <v>9.8000000000000007</v>
      </c>
    </row>
    <row r="1820" spans="1:17" ht="15">
      <c r="A1820" s="114">
        <v>25031</v>
      </c>
      <c r="B1820" t="s">
        <v>17642</v>
      </c>
      <c r="C1820" s="114">
        <v>202412</v>
      </c>
      <c r="D1820" s="114">
        <v>0.65</v>
      </c>
      <c r="E1820" s="114">
        <v>202409</v>
      </c>
      <c r="F1820" s="114">
        <v>3.28</v>
      </c>
      <c r="G1820" s="114">
        <v>202406</v>
      </c>
      <c r="H1820" s="114">
        <v>3.11</v>
      </c>
      <c r="I1820" s="114">
        <v>202403</v>
      </c>
      <c r="J1820" s="114">
        <v>2.09</v>
      </c>
      <c r="K1820" t="s">
        <v>17643</v>
      </c>
      <c r="L1820">
        <v>533270</v>
      </c>
      <c r="M1820" t="s">
        <v>403</v>
      </c>
      <c r="N1820" t="s">
        <v>17644</v>
      </c>
      <c r="O1820" t="s">
        <v>404</v>
      </c>
      <c r="P1820"/>
      <c r="Q1820">
        <f t="shared" si="28"/>
        <v>9.129999999999999</v>
      </c>
    </row>
    <row r="1821" spans="1:17" ht="15">
      <c r="A1821" s="114">
        <v>25040</v>
      </c>
      <c r="B1821" t="s">
        <v>17645</v>
      </c>
      <c r="C1821" s="114">
        <v>202412</v>
      </c>
      <c r="D1821" s="114">
        <v>17.86</v>
      </c>
      <c r="E1821" s="114">
        <v>202409</v>
      </c>
      <c r="F1821" s="114">
        <v>19.059999999999999</v>
      </c>
      <c r="G1821" s="114">
        <v>202406</v>
      </c>
      <c r="H1821" s="114">
        <v>18.579999999999998</v>
      </c>
      <c r="I1821" s="114">
        <v>202403</v>
      </c>
      <c r="J1821" s="114">
        <v>17.559999999999999</v>
      </c>
      <c r="K1821" t="s">
        <v>17646</v>
      </c>
      <c r="L1821">
        <v>532768</v>
      </c>
      <c r="M1821" t="s">
        <v>905</v>
      </c>
      <c r="N1821" t="s">
        <v>17647</v>
      </c>
      <c r="O1821" t="s">
        <v>906</v>
      </c>
      <c r="P1821"/>
      <c r="Q1821">
        <f t="shared" si="28"/>
        <v>73.06</v>
      </c>
    </row>
    <row r="1822" spans="1:17" ht="15">
      <c r="A1822" s="114">
        <v>25067</v>
      </c>
      <c r="B1822" t="s">
        <v>17648</v>
      </c>
      <c r="C1822" s="114">
        <v>202412</v>
      </c>
      <c r="D1822" s="114">
        <v>18.09</v>
      </c>
      <c r="E1822" s="114">
        <v>202409</v>
      </c>
      <c r="F1822" s="114">
        <v>18.399999999999999</v>
      </c>
      <c r="G1822" s="114">
        <v>202406</v>
      </c>
      <c r="H1822" s="114">
        <v>17.989999999999998</v>
      </c>
      <c r="I1822" s="114">
        <v>202403</v>
      </c>
      <c r="J1822" s="114">
        <v>18.18</v>
      </c>
      <c r="K1822" t="s">
        <v>17649</v>
      </c>
      <c r="L1822">
        <v>535322</v>
      </c>
      <c r="M1822" t="s">
        <v>2433</v>
      </c>
      <c r="N1822" t="s">
        <v>17650</v>
      </c>
      <c r="O1822" t="s">
        <v>2434</v>
      </c>
      <c r="P1822"/>
      <c r="Q1822">
        <f t="shared" si="28"/>
        <v>72.66</v>
      </c>
    </row>
    <row r="1823" spans="1:17" ht="15">
      <c r="A1823" s="114">
        <v>25069</v>
      </c>
      <c r="B1823" t="s">
        <v>17651</v>
      </c>
      <c r="C1823" s="114">
        <v>202412</v>
      </c>
      <c r="D1823" s="114">
        <v>4.97</v>
      </c>
      <c r="E1823" s="114">
        <v>202409</v>
      </c>
      <c r="F1823" s="114">
        <v>6.65</v>
      </c>
      <c r="G1823" s="114">
        <v>202406</v>
      </c>
      <c r="H1823" s="114">
        <v>4.83</v>
      </c>
      <c r="I1823" s="114">
        <v>202403</v>
      </c>
      <c r="J1823" s="114">
        <v>5.96</v>
      </c>
      <c r="K1823" t="s">
        <v>9730</v>
      </c>
      <c r="L1823">
        <v>541163</v>
      </c>
      <c r="M1823" t="s">
        <v>2548</v>
      </c>
      <c r="N1823" t="s">
        <v>17652</v>
      </c>
      <c r="O1823" t="s">
        <v>2549</v>
      </c>
      <c r="P1823"/>
      <c r="Q1823">
        <f t="shared" si="28"/>
        <v>22.410000000000004</v>
      </c>
    </row>
    <row r="1824" spans="1:17" ht="15">
      <c r="A1824" s="114">
        <v>25144</v>
      </c>
      <c r="B1824" t="s">
        <v>17653</v>
      </c>
      <c r="C1824" s="114">
        <v>202412</v>
      </c>
      <c r="D1824" s="114">
        <v>-1.59</v>
      </c>
      <c r="E1824" s="114">
        <v>202409</v>
      </c>
      <c r="F1824" s="114">
        <v>-1.33</v>
      </c>
      <c r="G1824" s="114">
        <v>202406</v>
      </c>
      <c r="H1824" s="114">
        <v>0.32</v>
      </c>
      <c r="I1824" s="114">
        <v>202403</v>
      </c>
      <c r="J1824" s="114">
        <v>-0.25</v>
      </c>
      <c r="K1824" t="s">
        <v>17654</v>
      </c>
      <c r="L1824">
        <v>532656</v>
      </c>
      <c r="M1824"/>
      <c r="N1824" t="s">
        <v>17655</v>
      </c>
      <c r="O1824" t="s">
        <v>3934</v>
      </c>
      <c r="P1824"/>
      <c r="Q1824">
        <f t="shared" si="28"/>
        <v>-2.85</v>
      </c>
    </row>
    <row r="1825" spans="1:17" ht="15">
      <c r="A1825" s="114">
        <v>25180</v>
      </c>
      <c r="B1825" t="s">
        <v>17656</v>
      </c>
      <c r="C1825" s="114">
        <v>202412</v>
      </c>
      <c r="D1825" s="114">
        <v>-1.37</v>
      </c>
      <c r="E1825" s="114">
        <v>202409</v>
      </c>
      <c r="F1825" s="114">
        <v>1.06</v>
      </c>
      <c r="G1825" s="114">
        <v>202406</v>
      </c>
      <c r="H1825" s="114">
        <v>0.77</v>
      </c>
      <c r="I1825" s="114">
        <v>202403</v>
      </c>
      <c r="J1825" s="114">
        <v>3.13</v>
      </c>
      <c r="K1825" t="s">
        <v>17657</v>
      </c>
      <c r="L1825">
        <v>544144</v>
      </c>
      <c r="M1825" t="s">
        <v>9126</v>
      </c>
      <c r="N1825" t="s">
        <v>17658</v>
      </c>
      <c r="O1825" t="s">
        <v>9125</v>
      </c>
      <c r="P1825"/>
      <c r="Q1825">
        <f t="shared" si="28"/>
        <v>3.59</v>
      </c>
    </row>
    <row r="1826" spans="1:17" ht="15">
      <c r="A1826" s="114">
        <v>25202</v>
      </c>
      <c r="B1826" t="s">
        <v>20295</v>
      </c>
      <c r="C1826" s="114">
        <v>202412</v>
      </c>
      <c r="D1826" s="114">
        <v>1.92</v>
      </c>
      <c r="E1826" s="114">
        <v>202409</v>
      </c>
      <c r="F1826" s="114">
        <v>3.01</v>
      </c>
      <c r="G1826" s="114">
        <v>202406</v>
      </c>
      <c r="H1826" s="114">
        <v>2.58</v>
      </c>
      <c r="I1826" s="114">
        <v>202403</v>
      </c>
      <c r="J1826" s="114">
        <v>3.27</v>
      </c>
      <c r="K1826" t="s">
        <v>20296</v>
      </c>
      <c r="L1826">
        <v>544264</v>
      </c>
      <c r="M1826" t="s">
        <v>12340</v>
      </c>
      <c r="N1826" t="s">
        <v>20297</v>
      </c>
      <c r="O1826" t="s">
        <v>12339</v>
      </c>
      <c r="P1826"/>
      <c r="Q1826">
        <f t="shared" si="28"/>
        <v>10.78</v>
      </c>
    </row>
    <row r="1827" spans="1:17" ht="15">
      <c r="A1827" s="114">
        <v>25242</v>
      </c>
      <c r="B1827" t="s">
        <v>17659</v>
      </c>
      <c r="C1827" s="114">
        <v>202412</v>
      </c>
      <c r="D1827" s="114">
        <v>1.3</v>
      </c>
      <c r="E1827" s="114">
        <v>202409</v>
      </c>
      <c r="F1827" s="114">
        <v>0.88</v>
      </c>
      <c r="G1827" s="114">
        <v>202406</v>
      </c>
      <c r="H1827" s="114">
        <v>0.95</v>
      </c>
      <c r="I1827" s="114">
        <v>202403</v>
      </c>
      <c r="J1827" s="114">
        <v>1.1100000000000001</v>
      </c>
      <c r="K1827" t="s">
        <v>17660</v>
      </c>
      <c r="L1827">
        <v>532616</v>
      </c>
      <c r="M1827" t="s">
        <v>3265</v>
      </c>
      <c r="N1827" t="s">
        <v>17661</v>
      </c>
      <c r="O1827" t="s">
        <v>3266</v>
      </c>
      <c r="P1827"/>
      <c r="Q1827">
        <f t="shared" si="28"/>
        <v>4.24</v>
      </c>
    </row>
    <row r="1828" spans="1:17" ht="15">
      <c r="A1828" s="114">
        <v>25267</v>
      </c>
      <c r="B1828" t="s">
        <v>17662</v>
      </c>
      <c r="C1828" s="114">
        <v>202503</v>
      </c>
      <c r="D1828" s="114">
        <v>0.24</v>
      </c>
      <c r="E1828" s="114">
        <v>202412</v>
      </c>
      <c r="F1828" s="114">
        <v>0.2</v>
      </c>
      <c r="G1828" s="114">
        <v>202409</v>
      </c>
      <c r="H1828" s="114">
        <v>0.18</v>
      </c>
      <c r="I1828" s="114">
        <v>202406</v>
      </c>
      <c r="J1828" s="114">
        <v>0.17</v>
      </c>
      <c r="K1828" t="s">
        <v>17663</v>
      </c>
      <c r="L1828">
        <v>532648</v>
      </c>
      <c r="M1828" t="s">
        <v>3279</v>
      </c>
      <c r="N1828" t="s">
        <v>17664</v>
      </c>
      <c r="O1828" t="s">
        <v>3280</v>
      </c>
      <c r="P1828"/>
      <c r="Q1828">
        <f t="shared" si="28"/>
        <v>0.79</v>
      </c>
    </row>
    <row r="1829" spans="1:17" ht="15">
      <c r="A1829" s="114">
        <v>25339</v>
      </c>
      <c r="B1829" t="s">
        <v>17665</v>
      </c>
      <c r="C1829" s="114">
        <v>202412</v>
      </c>
      <c r="D1829" s="114">
        <v>4.2699999999999996</v>
      </c>
      <c r="E1829" s="114">
        <v>202409</v>
      </c>
      <c r="F1829" s="114">
        <v>2.29</v>
      </c>
      <c r="G1829" s="114">
        <v>202406</v>
      </c>
      <c r="H1829" s="114">
        <v>4.46</v>
      </c>
      <c r="I1829" s="114">
        <v>202403</v>
      </c>
      <c r="J1829" s="114">
        <v>3.94</v>
      </c>
      <c r="K1829" t="s">
        <v>17666</v>
      </c>
      <c r="L1829"/>
      <c r="M1829" t="s">
        <v>1911</v>
      </c>
      <c r="N1829" t="s">
        <v>17667</v>
      </c>
      <c r="O1829" t="s">
        <v>1912</v>
      </c>
      <c r="P1829"/>
      <c r="Q1829">
        <f t="shared" si="28"/>
        <v>14.959999999999999</v>
      </c>
    </row>
    <row r="1830" spans="1:17" ht="15">
      <c r="A1830" s="114">
        <v>25386</v>
      </c>
      <c r="B1830" t="s">
        <v>17668</v>
      </c>
      <c r="C1830" s="114">
        <v>202412</v>
      </c>
      <c r="D1830" s="114">
        <v>34.799999999999997</v>
      </c>
      <c r="E1830" s="114">
        <v>202409</v>
      </c>
      <c r="F1830" s="114">
        <v>31.59</v>
      </c>
      <c r="G1830" s="114">
        <v>202406</v>
      </c>
      <c r="H1830" s="114">
        <v>31.66</v>
      </c>
      <c r="I1830" s="114">
        <v>202403</v>
      </c>
      <c r="J1830" s="114">
        <v>25.98</v>
      </c>
      <c r="K1830" t="s">
        <v>17669</v>
      </c>
      <c r="L1830">
        <v>532725</v>
      </c>
      <c r="M1830" t="s">
        <v>2750</v>
      </c>
      <c r="N1830" t="s">
        <v>17670</v>
      </c>
      <c r="O1830" t="s">
        <v>2751</v>
      </c>
      <c r="P1830"/>
      <c r="Q1830">
        <f t="shared" si="28"/>
        <v>124.03</v>
      </c>
    </row>
    <row r="1831" spans="1:17" ht="15">
      <c r="A1831" s="114">
        <v>25453</v>
      </c>
      <c r="B1831" t="s">
        <v>17671</v>
      </c>
      <c r="C1831" s="114">
        <v>201206</v>
      </c>
      <c r="D1831" s="114">
        <v>-0.21</v>
      </c>
      <c r="E1831" s="114">
        <v>201203</v>
      </c>
      <c r="F1831" s="114">
        <v>1.1299999999999999</v>
      </c>
      <c r="G1831" s="114">
        <v>201112</v>
      </c>
      <c r="H1831" s="114">
        <v>1.19</v>
      </c>
      <c r="I1831" s="114">
        <v>201109</v>
      </c>
      <c r="J1831" s="114">
        <v>1.32</v>
      </c>
      <c r="K1831" t="s">
        <v>17672</v>
      </c>
      <c r="L1831">
        <v>533011</v>
      </c>
      <c r="M1831" t="s">
        <v>17673</v>
      </c>
      <c r="N1831" t="s">
        <v>17674</v>
      </c>
      <c r="O1831" t="s">
        <v>17675</v>
      </c>
      <c r="P1831"/>
      <c r="Q1831">
        <f t="shared" si="28"/>
        <v>3.4299999999999997</v>
      </c>
    </row>
    <row r="1832" spans="1:17" ht="15">
      <c r="A1832" s="114">
        <v>25454</v>
      </c>
      <c r="B1832" t="s">
        <v>17676</v>
      </c>
      <c r="C1832" s="114">
        <v>202412</v>
      </c>
      <c r="D1832" s="114">
        <v>55.27</v>
      </c>
      <c r="E1832" s="114">
        <v>202409</v>
      </c>
      <c r="F1832" s="114">
        <v>108.84</v>
      </c>
      <c r="G1832" s="114">
        <v>202406</v>
      </c>
      <c r="H1832" s="114">
        <v>45.23</v>
      </c>
      <c r="I1832" s="114">
        <v>202403</v>
      </c>
      <c r="J1832" s="114">
        <v>-2.11</v>
      </c>
      <c r="K1832" t="s">
        <v>17677</v>
      </c>
      <c r="L1832"/>
      <c r="M1832"/>
      <c r="N1832"/>
      <c r="O1832" t="s">
        <v>4863</v>
      </c>
      <c r="P1832"/>
      <c r="Q1832">
        <f t="shared" si="28"/>
        <v>207.23</v>
      </c>
    </row>
    <row r="1833" spans="1:17" ht="15">
      <c r="A1833" s="114">
        <v>25459</v>
      </c>
      <c r="B1833" t="s">
        <v>17678</v>
      </c>
      <c r="C1833" s="114">
        <v>202412</v>
      </c>
      <c r="D1833" s="114">
        <v>-3.9</v>
      </c>
      <c r="E1833" s="114">
        <v>202409</v>
      </c>
      <c r="F1833" s="114">
        <v>-0.71</v>
      </c>
      <c r="G1833" s="114">
        <v>202406</v>
      </c>
      <c r="H1833" s="114">
        <v>0.64</v>
      </c>
      <c r="I1833" s="114">
        <v>202403</v>
      </c>
      <c r="J1833" s="114">
        <v>-0.28000000000000003</v>
      </c>
      <c r="K1833" t="s">
        <v>17679</v>
      </c>
      <c r="L1833">
        <v>532891</v>
      </c>
      <c r="M1833" t="s">
        <v>2345</v>
      </c>
      <c r="N1833" t="s">
        <v>17680</v>
      </c>
      <c r="O1833" t="s">
        <v>2346</v>
      </c>
      <c r="P1833"/>
      <c r="Q1833">
        <f t="shared" si="28"/>
        <v>-4.2499999999999991</v>
      </c>
    </row>
    <row r="1834" spans="1:17" ht="15">
      <c r="A1834" s="114">
        <v>25513</v>
      </c>
      <c r="B1834" t="s">
        <v>17681</v>
      </c>
      <c r="C1834" s="114">
        <v>202412</v>
      </c>
      <c r="D1834" s="114">
        <v>23.32</v>
      </c>
      <c r="E1834" s="114">
        <v>202409</v>
      </c>
      <c r="F1834" s="114">
        <v>16.28</v>
      </c>
      <c r="G1834" s="114">
        <v>202406</v>
      </c>
      <c r="H1834" s="114">
        <v>5.36</v>
      </c>
      <c r="I1834" s="114">
        <v>202403</v>
      </c>
      <c r="J1834" s="114">
        <v>8.89</v>
      </c>
      <c r="K1834" t="s">
        <v>17682</v>
      </c>
      <c r="L1834">
        <v>533271</v>
      </c>
      <c r="M1834" t="s">
        <v>245</v>
      </c>
      <c r="N1834" t="s">
        <v>17683</v>
      </c>
      <c r="O1834" t="s">
        <v>246</v>
      </c>
      <c r="P1834"/>
      <c r="Q1834">
        <f t="shared" si="28"/>
        <v>53.85</v>
      </c>
    </row>
    <row r="1835" spans="1:17" ht="15">
      <c r="A1835" s="114">
        <v>25537</v>
      </c>
      <c r="B1835" t="s">
        <v>17684</v>
      </c>
      <c r="C1835" s="114">
        <v>202412</v>
      </c>
      <c r="D1835" s="114">
        <v>1.94</v>
      </c>
      <c r="E1835" s="114">
        <v>202409</v>
      </c>
      <c r="F1835" s="114">
        <v>-0.85</v>
      </c>
      <c r="G1835" s="114">
        <v>202406</v>
      </c>
      <c r="H1835" s="114">
        <v>-1.1399999999999999</v>
      </c>
      <c r="I1835" s="114">
        <v>202403</v>
      </c>
      <c r="J1835" s="114">
        <v>1.86</v>
      </c>
      <c r="K1835" t="s">
        <v>9756</v>
      </c>
      <c r="L1835">
        <v>532700</v>
      </c>
      <c r="M1835" t="s">
        <v>849</v>
      </c>
      <c r="N1835" t="s">
        <v>17685</v>
      </c>
      <c r="O1835" t="s">
        <v>850</v>
      </c>
      <c r="P1835"/>
      <c r="Q1835">
        <f t="shared" si="28"/>
        <v>1.81</v>
      </c>
    </row>
    <row r="1836" spans="1:17" ht="15">
      <c r="A1836" s="114">
        <v>25561</v>
      </c>
      <c r="B1836" t="s">
        <v>17686</v>
      </c>
      <c r="C1836" s="114">
        <v>202209</v>
      </c>
      <c r="D1836" s="114">
        <v>-69.099999999999994</v>
      </c>
      <c r="E1836" s="114">
        <v>202206</v>
      </c>
      <c r="F1836" s="114">
        <v>-0.72</v>
      </c>
      <c r="G1836" s="114">
        <v>202203</v>
      </c>
      <c r="H1836" s="114">
        <v>5.14</v>
      </c>
      <c r="I1836" s="114">
        <v>202112</v>
      </c>
      <c r="J1836" s="114">
        <v>-1.35</v>
      </c>
      <c r="K1836" t="s">
        <v>17687</v>
      </c>
      <c r="L1836"/>
      <c r="M1836" t="s">
        <v>17688</v>
      </c>
      <c r="N1836" t="s">
        <v>17689</v>
      </c>
      <c r="O1836" t="s">
        <v>17690</v>
      </c>
      <c r="P1836"/>
      <c r="Q1836">
        <f t="shared" si="28"/>
        <v>-66.029999999999987</v>
      </c>
    </row>
    <row r="1837" spans="1:17" ht="15">
      <c r="A1837" s="114">
        <v>25599</v>
      </c>
      <c r="B1837" t="s">
        <v>17691</v>
      </c>
      <c r="C1837" s="114">
        <v>201606</v>
      </c>
      <c r="D1837" s="114">
        <v>-40.74</v>
      </c>
      <c r="E1837" s="114">
        <v>201603</v>
      </c>
      <c r="F1837" s="114">
        <v>-79.03</v>
      </c>
      <c r="G1837" s="114">
        <v>201512</v>
      </c>
      <c r="H1837" s="114">
        <v>-16.190000000000001</v>
      </c>
      <c r="I1837" s="114">
        <v>201509</v>
      </c>
      <c r="J1837" s="114">
        <v>-18.37</v>
      </c>
      <c r="K1837" t="s">
        <v>17692</v>
      </c>
      <c r="L1837">
        <v>532882</v>
      </c>
      <c r="M1837" t="s">
        <v>17693</v>
      </c>
      <c r="N1837" t="s">
        <v>17694</v>
      </c>
      <c r="O1837" t="s">
        <v>17695</v>
      </c>
      <c r="P1837"/>
      <c r="Q1837">
        <f t="shared" si="28"/>
        <v>-154.33000000000001</v>
      </c>
    </row>
    <row r="1838" spans="1:17" ht="15">
      <c r="A1838" s="114">
        <v>25636</v>
      </c>
      <c r="B1838" t="s">
        <v>17696</v>
      </c>
      <c r="C1838" s="114">
        <v>202012</v>
      </c>
      <c r="D1838" s="114">
        <v>-0.42</v>
      </c>
      <c r="E1838" s="114">
        <v>202009</v>
      </c>
      <c r="F1838" s="114">
        <v>-0.42</v>
      </c>
      <c r="G1838" s="114">
        <v>202006</v>
      </c>
      <c r="H1838" s="114">
        <v>-0.42</v>
      </c>
      <c r="I1838" s="114">
        <v>202003</v>
      </c>
      <c r="J1838" s="114">
        <v>-1.95</v>
      </c>
      <c r="K1838" t="s">
        <v>17697</v>
      </c>
      <c r="L1838">
        <v>532646</v>
      </c>
      <c r="M1838" t="s">
        <v>4189</v>
      </c>
      <c r="N1838" t="s">
        <v>17698</v>
      </c>
      <c r="O1838" t="s">
        <v>4188</v>
      </c>
      <c r="P1838"/>
      <c r="Q1838">
        <f t="shared" si="28"/>
        <v>-3.21</v>
      </c>
    </row>
    <row r="1839" spans="1:17" ht="15">
      <c r="A1839" s="114">
        <v>25664</v>
      </c>
      <c r="B1839" t="s">
        <v>17699</v>
      </c>
      <c r="C1839" s="114">
        <v>202503</v>
      </c>
      <c r="D1839" s="114">
        <v>3.1</v>
      </c>
      <c r="E1839" s="114">
        <v>202412</v>
      </c>
      <c r="F1839" s="114">
        <v>3.33</v>
      </c>
      <c r="G1839" s="114">
        <v>202409</v>
      </c>
      <c r="H1839" s="114">
        <v>0.95</v>
      </c>
      <c r="I1839" s="114">
        <v>202406</v>
      </c>
      <c r="J1839" s="114">
        <v>0.63</v>
      </c>
      <c r="K1839" t="s">
        <v>17700</v>
      </c>
      <c r="L1839">
        <v>532774</v>
      </c>
      <c r="M1839" t="s">
        <v>1387</v>
      </c>
      <c r="N1839" t="s">
        <v>17701</v>
      </c>
      <c r="O1839" t="s">
        <v>1388</v>
      </c>
      <c r="P1839"/>
      <c r="Q1839">
        <f t="shared" si="28"/>
        <v>8.01</v>
      </c>
    </row>
    <row r="1840" spans="1:17" ht="15">
      <c r="A1840" s="114">
        <v>25746</v>
      </c>
      <c r="B1840" t="s">
        <v>17702</v>
      </c>
      <c r="C1840" s="114">
        <v>202503</v>
      </c>
      <c r="D1840" s="114">
        <v>26.56</v>
      </c>
      <c r="E1840" s="114">
        <v>202412</v>
      </c>
      <c r="F1840" s="114">
        <v>31.38</v>
      </c>
      <c r="G1840" s="114">
        <v>202409</v>
      </c>
      <c r="H1840" s="114">
        <v>30.12</v>
      </c>
      <c r="I1840" s="114">
        <v>202406</v>
      </c>
      <c r="J1840" s="114">
        <v>21.75</v>
      </c>
      <c r="K1840" t="s">
        <v>9678</v>
      </c>
      <c r="L1840">
        <v>534091</v>
      </c>
      <c r="M1840" t="s">
        <v>1862</v>
      </c>
      <c r="N1840" t="s">
        <v>17703</v>
      </c>
      <c r="O1840" t="s">
        <v>1863</v>
      </c>
      <c r="P1840"/>
      <c r="Q1840">
        <f t="shared" si="28"/>
        <v>109.81</v>
      </c>
    </row>
    <row r="1841" spans="1:17" ht="15">
      <c r="A1841" s="114">
        <v>25767</v>
      </c>
      <c r="B1841" t="s">
        <v>17704</v>
      </c>
      <c r="C1841" s="114">
        <v>202503</v>
      </c>
      <c r="D1841" s="114">
        <v>4.5599999999999996</v>
      </c>
      <c r="E1841" s="114">
        <v>202412</v>
      </c>
      <c r="F1841" s="114">
        <v>3.27</v>
      </c>
      <c r="G1841" s="114">
        <v>202409</v>
      </c>
      <c r="H1841" s="114">
        <v>2.64</v>
      </c>
      <c r="I1841" s="114">
        <v>202406</v>
      </c>
      <c r="J1841" s="114">
        <v>1.89</v>
      </c>
      <c r="K1841" t="s">
        <v>17705</v>
      </c>
      <c r="L1841">
        <v>539268</v>
      </c>
      <c r="M1841" t="s">
        <v>2898</v>
      </c>
      <c r="N1841" t="s">
        <v>17706</v>
      </c>
      <c r="O1841" t="s">
        <v>2899</v>
      </c>
      <c r="P1841"/>
      <c r="Q1841">
        <f t="shared" si="28"/>
        <v>12.360000000000001</v>
      </c>
    </row>
    <row r="1842" spans="1:17" ht="15">
      <c r="A1842" s="114">
        <v>25775</v>
      </c>
      <c r="B1842" t="s">
        <v>17707</v>
      </c>
      <c r="C1842" s="114">
        <v>202412</v>
      </c>
      <c r="D1842" s="114">
        <v>0.16</v>
      </c>
      <c r="E1842" s="114">
        <v>202409</v>
      </c>
      <c r="F1842" s="114">
        <v>0.17</v>
      </c>
      <c r="G1842" s="114">
        <v>202406</v>
      </c>
      <c r="H1842" s="114">
        <v>-1.33</v>
      </c>
      <c r="I1842" s="114">
        <v>202403</v>
      </c>
      <c r="J1842" s="114">
        <v>-1.59</v>
      </c>
      <c r="K1842" t="s">
        <v>9801</v>
      </c>
      <c r="L1842">
        <v>532674</v>
      </c>
      <c r="M1842" t="s">
        <v>380</v>
      </c>
      <c r="N1842" t="s">
        <v>17708</v>
      </c>
      <c r="O1842" t="s">
        <v>381</v>
      </c>
      <c r="P1842"/>
      <c r="Q1842">
        <f t="shared" si="28"/>
        <v>-2.59</v>
      </c>
    </row>
    <row r="1843" spans="1:17" ht="15">
      <c r="A1843" s="114">
        <v>25777</v>
      </c>
      <c r="B1843" t="s">
        <v>17709</v>
      </c>
      <c r="C1843" s="114">
        <v>202209</v>
      </c>
      <c r="D1843" s="114">
        <v>-1.1599999999999999</v>
      </c>
      <c r="E1843" s="114">
        <v>202206</v>
      </c>
      <c r="F1843" s="114">
        <v>-1.98</v>
      </c>
      <c r="G1843" s="114">
        <v>202203</v>
      </c>
      <c r="H1843" s="114">
        <v>-24.93</v>
      </c>
      <c r="I1843" s="114">
        <v>202112</v>
      </c>
      <c r="J1843" s="114">
        <v>-10.29</v>
      </c>
      <c r="K1843" t="s">
        <v>17710</v>
      </c>
      <c r="L1843">
        <v>532678</v>
      </c>
      <c r="M1843" t="s">
        <v>4239</v>
      </c>
      <c r="N1843" t="s">
        <v>17711</v>
      </c>
      <c r="O1843" t="s">
        <v>4238</v>
      </c>
      <c r="P1843"/>
      <c r="Q1843">
        <f t="shared" si="28"/>
        <v>-38.36</v>
      </c>
    </row>
    <row r="1844" spans="1:17" ht="15">
      <c r="A1844" s="114">
        <v>25785</v>
      </c>
      <c r="B1844" t="s">
        <v>17712</v>
      </c>
      <c r="C1844" s="114">
        <v>202412</v>
      </c>
      <c r="D1844" s="114">
        <v>0.14000000000000001</v>
      </c>
      <c r="E1844" s="114">
        <v>202409</v>
      </c>
      <c r="F1844" s="114">
        <v>0.45</v>
      </c>
      <c r="G1844" s="114">
        <v>202406</v>
      </c>
      <c r="H1844" s="114">
        <v>5.31</v>
      </c>
      <c r="I1844" s="114">
        <v>202403</v>
      </c>
      <c r="J1844" s="114">
        <v>0.03</v>
      </c>
      <c r="K1844" t="s">
        <v>17713</v>
      </c>
      <c r="L1844">
        <v>533104</v>
      </c>
      <c r="M1844" t="s">
        <v>1015</v>
      </c>
      <c r="N1844" t="s">
        <v>17714</v>
      </c>
      <c r="O1844" t="s">
        <v>1016</v>
      </c>
      <c r="P1844"/>
      <c r="Q1844">
        <f t="shared" si="28"/>
        <v>5.93</v>
      </c>
    </row>
    <row r="1845" spans="1:17" ht="15">
      <c r="A1845" s="114">
        <v>25807</v>
      </c>
      <c r="B1845" t="s">
        <v>17715</v>
      </c>
      <c r="C1845" s="114">
        <v>202412</v>
      </c>
      <c r="D1845" s="114">
        <v>2.15</v>
      </c>
      <c r="E1845" s="114">
        <v>202409</v>
      </c>
      <c r="F1845" s="114">
        <v>1.67</v>
      </c>
      <c r="G1845" s="114">
        <v>202406</v>
      </c>
      <c r="H1845" s="114">
        <v>1.95</v>
      </c>
      <c r="I1845" s="114">
        <v>202403</v>
      </c>
      <c r="J1845" s="114">
        <v>2.04</v>
      </c>
      <c r="K1845" t="s">
        <v>9749</v>
      </c>
      <c r="L1845">
        <v>532815</v>
      </c>
      <c r="M1845" t="s">
        <v>2741</v>
      </c>
      <c r="N1845" t="s">
        <v>17716</v>
      </c>
      <c r="O1845" t="s">
        <v>2742</v>
      </c>
      <c r="P1845"/>
      <c r="Q1845">
        <f t="shared" si="28"/>
        <v>7.81</v>
      </c>
    </row>
    <row r="1846" spans="1:17" ht="15">
      <c r="A1846" s="114">
        <v>25811</v>
      </c>
      <c r="B1846" t="s">
        <v>17717</v>
      </c>
      <c r="C1846" s="114">
        <v>202412</v>
      </c>
      <c r="D1846" s="114">
        <v>1.1399999999999999</v>
      </c>
      <c r="E1846" s="114">
        <v>202409</v>
      </c>
      <c r="F1846" s="114">
        <v>2.76</v>
      </c>
      <c r="G1846" s="114">
        <v>202406</v>
      </c>
      <c r="H1846" s="114">
        <v>2.34</v>
      </c>
      <c r="I1846" s="114">
        <v>202403</v>
      </c>
      <c r="J1846" s="114">
        <v>4.6399999999999997</v>
      </c>
      <c r="K1846" t="s">
        <v>17718</v>
      </c>
      <c r="L1846">
        <v>543653</v>
      </c>
      <c r="M1846" t="s">
        <v>438</v>
      </c>
      <c r="N1846" t="s">
        <v>17719</v>
      </c>
      <c r="O1846" t="s">
        <v>439</v>
      </c>
      <c r="P1846"/>
      <c r="Q1846">
        <f t="shared" si="28"/>
        <v>10.879999999999999</v>
      </c>
    </row>
    <row r="1847" spans="1:17" ht="15">
      <c r="A1847" s="114">
        <v>25902</v>
      </c>
      <c r="B1847" t="s">
        <v>17720</v>
      </c>
      <c r="C1847" s="114">
        <v>202412</v>
      </c>
      <c r="D1847" s="114">
        <v>4.42</v>
      </c>
      <c r="E1847" s="114">
        <v>202409</v>
      </c>
      <c r="F1847" s="114">
        <v>-6.35</v>
      </c>
      <c r="G1847" s="114">
        <v>202406</v>
      </c>
      <c r="H1847" s="114">
        <v>2.79</v>
      </c>
      <c r="I1847" s="114">
        <v>202403</v>
      </c>
      <c r="J1847" s="114">
        <v>4.01</v>
      </c>
      <c r="K1847" t="s">
        <v>17721</v>
      </c>
      <c r="L1847">
        <v>542399</v>
      </c>
      <c r="M1847" t="s">
        <v>557</v>
      </c>
      <c r="N1847" t="s">
        <v>17722</v>
      </c>
      <c r="O1847" t="s">
        <v>558</v>
      </c>
      <c r="P1847"/>
      <c r="Q1847">
        <f t="shared" si="28"/>
        <v>4.87</v>
      </c>
    </row>
    <row r="1848" spans="1:17" ht="15">
      <c r="A1848" s="114">
        <v>25991</v>
      </c>
      <c r="B1848" t="s">
        <v>17723</v>
      </c>
      <c r="C1848" s="114">
        <v>202503</v>
      </c>
      <c r="D1848" s="114">
        <v>4.3</v>
      </c>
      <c r="E1848" s="114">
        <v>202412</v>
      </c>
      <c r="F1848" s="114">
        <v>3.35</v>
      </c>
      <c r="G1848" s="114">
        <v>202409</v>
      </c>
      <c r="H1848" s="114">
        <v>3.13</v>
      </c>
      <c r="I1848" s="114">
        <v>202406</v>
      </c>
      <c r="J1848" s="114">
        <v>3.08</v>
      </c>
      <c r="K1848" t="s">
        <v>17724</v>
      </c>
      <c r="L1848">
        <v>538562</v>
      </c>
      <c r="M1848" t="s">
        <v>2727</v>
      </c>
      <c r="N1848" t="s">
        <v>17725</v>
      </c>
      <c r="O1848" t="s">
        <v>2728</v>
      </c>
      <c r="P1848"/>
      <c r="Q1848">
        <f t="shared" si="28"/>
        <v>13.860000000000001</v>
      </c>
    </row>
    <row r="1849" spans="1:17" ht="15">
      <c r="A1849" s="114">
        <v>26041</v>
      </c>
      <c r="B1849" t="s">
        <v>17726</v>
      </c>
      <c r="C1849" s="114">
        <v>202412</v>
      </c>
      <c r="D1849" s="114">
        <v>36.04</v>
      </c>
      <c r="E1849" s="114">
        <v>202409</v>
      </c>
      <c r="F1849" s="114">
        <v>5.61</v>
      </c>
      <c r="G1849" s="114">
        <v>202406</v>
      </c>
      <c r="H1849" s="114">
        <v>-0.39</v>
      </c>
      <c r="I1849" s="114">
        <v>202403</v>
      </c>
      <c r="J1849" s="114">
        <v>-52.31</v>
      </c>
      <c r="K1849" t="s">
        <v>17727</v>
      </c>
      <c r="L1849"/>
      <c r="M1849"/>
      <c r="N1849"/>
      <c r="O1849" t="s">
        <v>17728</v>
      </c>
      <c r="P1849"/>
      <c r="Q1849">
        <f t="shared" si="28"/>
        <v>-11.050000000000004</v>
      </c>
    </row>
    <row r="1850" spans="1:17" ht="15">
      <c r="A1850" s="114">
        <v>26050</v>
      </c>
      <c r="B1850" t="s">
        <v>17729</v>
      </c>
      <c r="C1850" s="114">
        <v>201406</v>
      </c>
      <c r="D1850" s="114">
        <v>0</v>
      </c>
      <c r="E1850" s="114">
        <v>201403</v>
      </c>
      <c r="F1850" s="114">
        <v>-0.01</v>
      </c>
      <c r="G1850" s="114">
        <v>201312</v>
      </c>
      <c r="H1850" s="114">
        <v>0.01</v>
      </c>
      <c r="I1850" s="114">
        <v>201309</v>
      </c>
      <c r="J1850" s="114">
        <v>0.01</v>
      </c>
      <c r="K1850" t="s">
        <v>17730</v>
      </c>
      <c r="L1850">
        <v>538608</v>
      </c>
      <c r="M1850"/>
      <c r="N1850" t="s">
        <v>17731</v>
      </c>
      <c r="O1850" t="s">
        <v>17732</v>
      </c>
      <c r="P1850"/>
      <c r="Q1850">
        <f t="shared" si="28"/>
        <v>0.01</v>
      </c>
    </row>
    <row r="1851" spans="1:17" ht="15">
      <c r="A1851" s="114">
        <v>26060</v>
      </c>
      <c r="B1851" t="s">
        <v>20684</v>
      </c>
      <c r="C1851" s="114">
        <v>202412</v>
      </c>
      <c r="D1851" s="114">
        <v>1.17</v>
      </c>
      <c r="E1851" s="114">
        <v>202409</v>
      </c>
      <c r="F1851" s="114">
        <v>1.57</v>
      </c>
      <c r="G1851" s="114">
        <v>202406</v>
      </c>
      <c r="H1851" s="114">
        <v>0.82</v>
      </c>
      <c r="I1851" s="114">
        <v>202403</v>
      </c>
      <c r="J1851" s="114">
        <v>-0.1</v>
      </c>
      <c r="K1851" t="s">
        <v>20685</v>
      </c>
      <c r="L1851">
        <v>539546</v>
      </c>
      <c r="M1851"/>
      <c r="N1851" t="s">
        <v>21024</v>
      </c>
      <c r="O1851" t="s">
        <v>4357</v>
      </c>
      <c r="P1851"/>
      <c r="Q1851">
        <f t="shared" si="28"/>
        <v>3.46</v>
      </c>
    </row>
    <row r="1852" spans="1:17" ht="15">
      <c r="A1852" s="114">
        <v>26108</v>
      </c>
      <c r="B1852" t="s">
        <v>17733</v>
      </c>
      <c r="C1852" s="114">
        <v>201012</v>
      </c>
      <c r="D1852" s="114">
        <v>0</v>
      </c>
      <c r="E1852" s="114">
        <v>201009</v>
      </c>
      <c r="F1852" s="114">
        <v>0</v>
      </c>
      <c r="G1852" s="114">
        <v>201006</v>
      </c>
      <c r="H1852" s="114">
        <v>0</v>
      </c>
      <c r="I1852" s="114">
        <v>201003</v>
      </c>
      <c r="J1852" s="114">
        <v>0</v>
      </c>
      <c r="K1852" t="s">
        <v>17733</v>
      </c>
      <c r="L1852"/>
      <c r="M1852"/>
      <c r="N1852"/>
      <c r="O1852"/>
      <c r="P1852"/>
      <c r="Q1852">
        <f t="shared" si="28"/>
        <v>0</v>
      </c>
    </row>
    <row r="1853" spans="1:17" ht="15">
      <c r="A1853" s="114">
        <v>26112</v>
      </c>
      <c r="B1853" t="s">
        <v>17734</v>
      </c>
      <c r="C1853" s="114">
        <v>201612</v>
      </c>
      <c r="D1853" s="114">
        <v>0.22</v>
      </c>
      <c r="E1853" s="114">
        <v>201609</v>
      </c>
      <c r="F1853" s="114">
        <v>0.03</v>
      </c>
      <c r="G1853" s="114">
        <v>201606</v>
      </c>
      <c r="H1853" s="114">
        <v>0.23</v>
      </c>
      <c r="I1853" s="114">
        <v>201603</v>
      </c>
      <c r="J1853" s="114">
        <v>-0.41</v>
      </c>
      <c r="K1853" t="s">
        <v>17735</v>
      </c>
      <c r="L1853">
        <v>538708</v>
      </c>
      <c r="M1853"/>
      <c r="N1853" t="s">
        <v>17736</v>
      </c>
      <c r="O1853" t="s">
        <v>4566</v>
      </c>
      <c r="P1853"/>
      <c r="Q1853">
        <f t="shared" si="28"/>
        <v>7.0000000000000007E-2</v>
      </c>
    </row>
    <row r="1854" spans="1:17" ht="15">
      <c r="A1854" s="114">
        <v>26114</v>
      </c>
      <c r="B1854" t="s">
        <v>17737</v>
      </c>
      <c r="C1854" s="114">
        <v>202109</v>
      </c>
      <c r="D1854" s="114">
        <v>-0.76</v>
      </c>
      <c r="E1854" s="114">
        <v>202106</v>
      </c>
      <c r="F1854" s="114">
        <v>-0.92</v>
      </c>
      <c r="G1854" s="114">
        <v>202103</v>
      </c>
      <c r="H1854" s="114">
        <v>1.76</v>
      </c>
      <c r="I1854" s="114">
        <v>202012</v>
      </c>
      <c r="J1854" s="114">
        <v>-0.38</v>
      </c>
      <c r="K1854" t="s">
        <v>17738</v>
      </c>
      <c r="L1854"/>
      <c r="M1854"/>
      <c r="N1854"/>
      <c r="O1854"/>
      <c r="P1854"/>
      <c r="Q1854">
        <f t="shared" si="28"/>
        <v>-0.30000000000000016</v>
      </c>
    </row>
    <row r="1855" spans="1:17" ht="15">
      <c r="A1855" s="114">
        <v>26164</v>
      </c>
      <c r="B1855" t="s">
        <v>17739</v>
      </c>
      <c r="C1855" s="114">
        <v>202112</v>
      </c>
      <c r="D1855" s="114">
        <v>7.0000000000000007E-2</v>
      </c>
      <c r="E1855" s="114">
        <v>202109</v>
      </c>
      <c r="F1855" s="114">
        <v>0.05</v>
      </c>
      <c r="G1855" s="114">
        <v>202106</v>
      </c>
      <c r="H1855" s="114">
        <v>0.01</v>
      </c>
      <c r="I1855" s="114">
        <v>202103</v>
      </c>
      <c r="J1855" s="114">
        <v>-0.09</v>
      </c>
      <c r="K1855" t="s">
        <v>17740</v>
      </c>
      <c r="L1855"/>
      <c r="M1855"/>
      <c r="N1855"/>
      <c r="O1855" t="s">
        <v>4852</v>
      </c>
      <c r="P1855"/>
      <c r="Q1855">
        <f t="shared" si="28"/>
        <v>4.0000000000000008E-2</v>
      </c>
    </row>
    <row r="1856" spans="1:17" ht="15">
      <c r="A1856" s="114">
        <v>26178</v>
      </c>
      <c r="B1856" t="s">
        <v>9764</v>
      </c>
      <c r="C1856" s="114">
        <v>202412</v>
      </c>
      <c r="D1856" s="114">
        <v>0.76</v>
      </c>
      <c r="E1856" s="114">
        <v>202409</v>
      </c>
      <c r="F1856" s="114">
        <v>-3.11</v>
      </c>
      <c r="G1856" s="114">
        <v>202406</v>
      </c>
      <c r="H1856" s="114">
        <v>-7.72</v>
      </c>
      <c r="I1856" s="114">
        <v>202403</v>
      </c>
      <c r="J1856" s="114">
        <v>7.01</v>
      </c>
      <c r="K1856" t="s">
        <v>9764</v>
      </c>
      <c r="L1856">
        <v>542351</v>
      </c>
      <c r="M1856" t="s">
        <v>3562</v>
      </c>
      <c r="N1856" t="s">
        <v>17741</v>
      </c>
      <c r="O1856" t="s">
        <v>3561</v>
      </c>
      <c r="P1856"/>
      <c r="Q1856">
        <f t="shared" si="28"/>
        <v>-3.0600000000000005</v>
      </c>
    </row>
    <row r="1857" spans="1:17" ht="15">
      <c r="A1857" s="114">
        <v>26182</v>
      </c>
      <c r="B1857" t="s">
        <v>17742</v>
      </c>
      <c r="C1857" s="114">
        <v>202312</v>
      </c>
      <c r="D1857" s="114">
        <v>6.14</v>
      </c>
      <c r="E1857" s="114">
        <v>202303</v>
      </c>
      <c r="F1857" s="114">
        <v>3.6</v>
      </c>
      <c r="G1857" s="114">
        <v>202212</v>
      </c>
      <c r="H1857" s="114">
        <v>2.82</v>
      </c>
      <c r="I1857" s="114">
        <v>202203</v>
      </c>
      <c r="J1857" s="114">
        <v>2.23</v>
      </c>
      <c r="K1857" t="s">
        <v>17743</v>
      </c>
      <c r="L1857"/>
      <c r="M1857"/>
      <c r="N1857"/>
      <c r="O1857"/>
      <c r="P1857"/>
      <c r="Q1857">
        <f t="shared" si="28"/>
        <v>14.790000000000001</v>
      </c>
    </row>
    <row r="1858" spans="1:17" ht="15">
      <c r="A1858" s="114">
        <v>26184</v>
      </c>
      <c r="B1858" t="s">
        <v>17744</v>
      </c>
      <c r="C1858" s="114">
        <v>202412</v>
      </c>
      <c r="D1858" s="114">
        <v>3.33</v>
      </c>
      <c r="E1858" s="114">
        <v>202409</v>
      </c>
      <c r="F1858" s="114">
        <v>1.28</v>
      </c>
      <c r="G1858" s="114">
        <v>202406</v>
      </c>
      <c r="H1858" s="114">
        <v>0.82</v>
      </c>
      <c r="I1858" s="114">
        <v>202403</v>
      </c>
      <c r="J1858" s="114">
        <v>-3.57</v>
      </c>
      <c r="K1858" t="s">
        <v>17745</v>
      </c>
      <c r="L1858">
        <v>532924</v>
      </c>
      <c r="M1858" t="s">
        <v>1634</v>
      </c>
      <c r="N1858" t="s">
        <v>17746</v>
      </c>
      <c r="O1858" t="s">
        <v>1635</v>
      </c>
      <c r="P1858"/>
      <c r="Q1858">
        <f t="shared" si="28"/>
        <v>1.8600000000000008</v>
      </c>
    </row>
    <row r="1859" spans="1:17" ht="15">
      <c r="A1859" s="114">
        <v>26214</v>
      </c>
      <c r="B1859" t="s">
        <v>17747</v>
      </c>
      <c r="C1859" s="114">
        <v>202503</v>
      </c>
      <c r="D1859" s="114">
        <v>0.25</v>
      </c>
      <c r="E1859" s="114">
        <v>202412</v>
      </c>
      <c r="F1859" s="114">
        <v>0.15</v>
      </c>
      <c r="G1859" s="114">
        <v>202409</v>
      </c>
      <c r="H1859" s="114">
        <v>-0.24</v>
      </c>
      <c r="I1859" s="114">
        <v>202406</v>
      </c>
      <c r="J1859" s="114">
        <v>0.09</v>
      </c>
      <c r="K1859" t="s">
        <v>17748</v>
      </c>
      <c r="L1859">
        <v>538970</v>
      </c>
      <c r="M1859"/>
      <c r="N1859" t="s">
        <v>17749</v>
      </c>
      <c r="O1859" t="s">
        <v>3533</v>
      </c>
      <c r="P1859"/>
      <c r="Q1859">
        <f t="shared" ref="Q1859:Q1922" si="29">D1859+F1859+H1859+J1859</f>
        <v>0.25</v>
      </c>
    </row>
    <row r="1860" spans="1:17" ht="15">
      <c r="A1860" s="114">
        <v>26234</v>
      </c>
      <c r="B1860" t="s">
        <v>17750</v>
      </c>
      <c r="C1860" s="114">
        <v>202412</v>
      </c>
      <c r="D1860" s="114">
        <v>-734.47</v>
      </c>
      <c r="E1860" s="114">
        <v>202409</v>
      </c>
      <c r="F1860" s="114">
        <v>1347.38</v>
      </c>
      <c r="G1860" s="114">
        <v>202406</v>
      </c>
      <c r="H1860" s="114">
        <v>479.53</v>
      </c>
      <c r="I1860" s="114">
        <v>202403</v>
      </c>
      <c r="J1860" s="114">
        <v>679.5</v>
      </c>
      <c r="K1860" t="s">
        <v>17751</v>
      </c>
      <c r="L1860"/>
      <c r="M1860"/>
      <c r="N1860"/>
      <c r="O1860" t="s">
        <v>4866</v>
      </c>
      <c r="P1860"/>
      <c r="Q1860">
        <f t="shared" si="29"/>
        <v>1771.94</v>
      </c>
    </row>
    <row r="1861" spans="1:17" ht="15">
      <c r="A1861" s="114">
        <v>26280</v>
      </c>
      <c r="B1861" t="s">
        <v>17752</v>
      </c>
      <c r="C1861" s="114">
        <v>202112</v>
      </c>
      <c r="D1861" s="114">
        <v>14.34</v>
      </c>
      <c r="E1861" s="114">
        <v>202109</v>
      </c>
      <c r="F1861" s="114">
        <v>4.2300000000000004</v>
      </c>
      <c r="G1861" s="114">
        <v>202106</v>
      </c>
      <c r="H1861" s="114">
        <v>2.2400000000000002</v>
      </c>
      <c r="I1861" s="114">
        <v>202103</v>
      </c>
      <c r="J1861" s="114">
        <v>30.39</v>
      </c>
      <c r="K1861" t="s">
        <v>17753</v>
      </c>
      <c r="L1861"/>
      <c r="M1861"/>
      <c r="N1861"/>
      <c r="O1861"/>
      <c r="P1861"/>
      <c r="Q1861">
        <f t="shared" si="29"/>
        <v>51.2</v>
      </c>
    </row>
    <row r="1862" spans="1:17" ht="15">
      <c r="A1862" s="114">
        <v>26284</v>
      </c>
      <c r="B1862" t="s">
        <v>17754</v>
      </c>
      <c r="C1862" s="114">
        <v>201112</v>
      </c>
      <c r="D1862" s="114">
        <v>0.27</v>
      </c>
      <c r="E1862" s="114">
        <v>201109</v>
      </c>
      <c r="F1862" s="114">
        <v>2.81</v>
      </c>
      <c r="G1862" s="114">
        <v>201106</v>
      </c>
      <c r="H1862" s="114">
        <v>0.8</v>
      </c>
      <c r="I1862" s="114">
        <v>201103</v>
      </c>
      <c r="J1862" s="114">
        <v>0</v>
      </c>
      <c r="K1862" t="s">
        <v>17755</v>
      </c>
      <c r="L1862"/>
      <c r="M1862"/>
      <c r="N1862"/>
      <c r="O1862"/>
      <c r="P1862"/>
      <c r="Q1862">
        <f t="shared" si="29"/>
        <v>3.88</v>
      </c>
    </row>
    <row r="1863" spans="1:17" ht="15">
      <c r="A1863" s="114">
        <v>26296</v>
      </c>
      <c r="B1863" t="s">
        <v>17756</v>
      </c>
      <c r="C1863" s="114">
        <v>202112</v>
      </c>
      <c r="D1863" s="114">
        <v>1.42</v>
      </c>
      <c r="E1863" s="114">
        <v>202109</v>
      </c>
      <c r="F1863" s="114">
        <v>8.1</v>
      </c>
      <c r="G1863" s="114">
        <v>202106</v>
      </c>
      <c r="H1863" s="114">
        <v>69.12</v>
      </c>
      <c r="I1863" s="114">
        <v>202103</v>
      </c>
      <c r="J1863" s="114">
        <v>6.55</v>
      </c>
      <c r="K1863" t="s">
        <v>17757</v>
      </c>
      <c r="L1863"/>
      <c r="M1863"/>
      <c r="N1863"/>
      <c r="O1863"/>
      <c r="P1863"/>
      <c r="Q1863">
        <f t="shared" si="29"/>
        <v>85.19</v>
      </c>
    </row>
    <row r="1864" spans="1:17" ht="15">
      <c r="A1864" s="114">
        <v>26301</v>
      </c>
      <c r="B1864" t="s">
        <v>17758</v>
      </c>
      <c r="C1864" s="114">
        <v>202412</v>
      </c>
      <c r="D1864" s="114">
        <v>1.97</v>
      </c>
      <c r="E1864" s="114">
        <v>202409</v>
      </c>
      <c r="F1864" s="114">
        <v>4.5599999999999996</v>
      </c>
      <c r="G1864" s="114">
        <v>202406</v>
      </c>
      <c r="H1864" s="114">
        <v>6.55</v>
      </c>
      <c r="I1864" s="114">
        <v>202403</v>
      </c>
      <c r="J1864" s="114">
        <v>3.6</v>
      </c>
      <c r="K1864" t="s">
        <v>17759</v>
      </c>
      <c r="L1864">
        <v>539875</v>
      </c>
      <c r="M1864"/>
      <c r="N1864" t="s">
        <v>17760</v>
      </c>
      <c r="O1864" t="s">
        <v>4044</v>
      </c>
      <c r="P1864"/>
      <c r="Q1864">
        <f t="shared" si="29"/>
        <v>16.68</v>
      </c>
    </row>
    <row r="1865" spans="1:17" ht="15">
      <c r="A1865" s="114">
        <v>26310</v>
      </c>
      <c r="B1865" t="s">
        <v>17761</v>
      </c>
      <c r="C1865" s="114">
        <v>201703</v>
      </c>
      <c r="D1865" s="114">
        <v>-0.01</v>
      </c>
      <c r="E1865" s="114">
        <v>201612</v>
      </c>
      <c r="F1865" s="114">
        <v>0</v>
      </c>
      <c r="G1865" s="114">
        <v>201609</v>
      </c>
      <c r="H1865" s="114">
        <v>0.01</v>
      </c>
      <c r="I1865" s="114">
        <v>201606</v>
      </c>
      <c r="J1865" s="114">
        <v>0.02</v>
      </c>
      <c r="K1865" t="s">
        <v>17762</v>
      </c>
      <c r="L1865">
        <v>539090</v>
      </c>
      <c r="M1865"/>
      <c r="N1865" t="s">
        <v>17763</v>
      </c>
      <c r="O1865" t="s">
        <v>4695</v>
      </c>
      <c r="P1865"/>
      <c r="Q1865">
        <f t="shared" si="29"/>
        <v>0.02</v>
      </c>
    </row>
    <row r="1866" spans="1:17" ht="15">
      <c r="A1866" s="114">
        <v>26320</v>
      </c>
      <c r="B1866" t="s">
        <v>17764</v>
      </c>
      <c r="C1866" s="114">
        <v>202412</v>
      </c>
      <c r="D1866" s="114">
        <v>-0.43</v>
      </c>
      <c r="E1866" s="114">
        <v>202409</v>
      </c>
      <c r="F1866" s="114">
        <v>-0.21</v>
      </c>
      <c r="G1866" s="114">
        <v>202406</v>
      </c>
      <c r="H1866" s="114">
        <v>0.17</v>
      </c>
      <c r="I1866" s="114">
        <v>202403</v>
      </c>
      <c r="J1866" s="114">
        <v>-0.22</v>
      </c>
      <c r="K1866" t="s">
        <v>17765</v>
      </c>
      <c r="L1866"/>
      <c r="M1866"/>
      <c r="N1866"/>
      <c r="O1866" t="s">
        <v>4622</v>
      </c>
      <c r="P1866"/>
      <c r="Q1866">
        <f t="shared" si="29"/>
        <v>-0.69</v>
      </c>
    </row>
    <row r="1867" spans="1:17" ht="15">
      <c r="A1867" s="114">
        <v>26322</v>
      </c>
      <c r="B1867" t="s">
        <v>17766</v>
      </c>
      <c r="C1867" s="114">
        <v>202103</v>
      </c>
      <c r="D1867" s="114">
        <v>0.39</v>
      </c>
      <c r="E1867" s="114">
        <v>202012</v>
      </c>
      <c r="F1867" s="114">
        <v>-0.35</v>
      </c>
      <c r="G1867" s="114">
        <v>202009</v>
      </c>
      <c r="H1867" s="114">
        <v>-0.24</v>
      </c>
      <c r="I1867" s="114">
        <v>202006</v>
      </c>
      <c r="J1867" s="114">
        <v>-0.32</v>
      </c>
      <c r="K1867" t="s">
        <v>17767</v>
      </c>
      <c r="L1867">
        <v>538742</v>
      </c>
      <c r="M1867"/>
      <c r="N1867" t="s">
        <v>21025</v>
      </c>
      <c r="O1867" t="s">
        <v>4713</v>
      </c>
      <c r="P1867"/>
      <c r="Q1867">
        <f t="shared" si="29"/>
        <v>-0.52</v>
      </c>
    </row>
    <row r="1868" spans="1:17" ht="15">
      <c r="A1868" s="114">
        <v>26334</v>
      </c>
      <c r="B1868" t="s">
        <v>17768</v>
      </c>
      <c r="C1868" s="114">
        <v>202412</v>
      </c>
      <c r="D1868" s="114">
        <v>4.18</v>
      </c>
      <c r="E1868" s="114">
        <v>202409</v>
      </c>
      <c r="F1868" s="114">
        <v>0</v>
      </c>
      <c r="G1868" s="114">
        <v>202406</v>
      </c>
      <c r="H1868" s="114">
        <v>0.5</v>
      </c>
      <c r="I1868" s="114">
        <v>202312</v>
      </c>
      <c r="J1868" s="114">
        <v>8.0500000000000007</v>
      </c>
      <c r="K1868" t="s">
        <v>17769</v>
      </c>
      <c r="L1868"/>
      <c r="M1868"/>
      <c r="N1868"/>
      <c r="O1868"/>
      <c r="P1868"/>
      <c r="Q1868">
        <f t="shared" si="29"/>
        <v>12.73</v>
      </c>
    </row>
    <row r="1869" spans="1:17" ht="15">
      <c r="A1869" s="114">
        <v>26339</v>
      </c>
      <c r="B1869" t="s">
        <v>17770</v>
      </c>
      <c r="C1869" s="114">
        <v>201209</v>
      </c>
      <c r="D1869" s="114">
        <v>0.59</v>
      </c>
      <c r="E1869" s="114">
        <v>201206</v>
      </c>
      <c r="F1869" s="114">
        <v>0.5</v>
      </c>
      <c r="G1869" s="114">
        <v>201109</v>
      </c>
      <c r="H1869" s="114">
        <v>0.31</v>
      </c>
      <c r="I1869" s="114">
        <v>201106</v>
      </c>
      <c r="J1869" s="114">
        <v>0.24</v>
      </c>
      <c r="K1869" t="s">
        <v>17771</v>
      </c>
      <c r="L1869">
        <v>538771</v>
      </c>
      <c r="M1869" t="s">
        <v>4410</v>
      </c>
      <c r="N1869" t="s">
        <v>17772</v>
      </c>
      <c r="O1869" t="s">
        <v>4409</v>
      </c>
      <c r="P1869"/>
      <c r="Q1869">
        <f t="shared" si="29"/>
        <v>1.64</v>
      </c>
    </row>
    <row r="1870" spans="1:17" ht="15">
      <c r="A1870" s="114">
        <v>26349</v>
      </c>
      <c r="B1870" t="s">
        <v>17773</v>
      </c>
      <c r="C1870" s="114">
        <v>202412</v>
      </c>
      <c r="D1870" s="114">
        <v>0.03</v>
      </c>
      <c r="E1870" s="114">
        <v>202409</v>
      </c>
      <c r="F1870" s="114">
        <v>0.04</v>
      </c>
      <c r="G1870" s="114">
        <v>202406</v>
      </c>
      <c r="H1870" s="114">
        <v>0.06</v>
      </c>
      <c r="I1870" s="114">
        <v>202403</v>
      </c>
      <c r="J1870" s="114">
        <v>0.08</v>
      </c>
      <c r="K1870" t="s">
        <v>17774</v>
      </c>
      <c r="L1870">
        <v>538875</v>
      </c>
      <c r="M1870"/>
      <c r="N1870" t="s">
        <v>17775</v>
      </c>
      <c r="O1870" t="s">
        <v>12552</v>
      </c>
      <c r="P1870"/>
      <c r="Q1870">
        <f t="shared" si="29"/>
        <v>0.21000000000000002</v>
      </c>
    </row>
    <row r="1871" spans="1:17" ht="15">
      <c r="A1871" s="114">
        <v>26398</v>
      </c>
      <c r="B1871" t="s">
        <v>17776</v>
      </c>
      <c r="C1871" s="114">
        <v>201503</v>
      </c>
      <c r="D1871" s="114">
        <v>0.41</v>
      </c>
      <c r="E1871" s="114">
        <v>201412</v>
      </c>
      <c r="F1871" s="114">
        <v>0.49</v>
      </c>
      <c r="G1871" s="114">
        <v>201409</v>
      </c>
      <c r="H1871" s="114">
        <v>-1.46</v>
      </c>
      <c r="I1871" s="114">
        <v>201406</v>
      </c>
      <c r="J1871" s="114">
        <v>0.69</v>
      </c>
      <c r="K1871" t="s">
        <v>17777</v>
      </c>
      <c r="L1871">
        <v>539117</v>
      </c>
      <c r="M1871"/>
      <c r="N1871" t="s">
        <v>17778</v>
      </c>
      <c r="O1871" t="s">
        <v>4578</v>
      </c>
      <c r="P1871"/>
      <c r="Q1871">
        <f t="shared" si="29"/>
        <v>0.12999999999999989</v>
      </c>
    </row>
    <row r="1872" spans="1:17" ht="15">
      <c r="A1872" s="114">
        <v>26405</v>
      </c>
      <c r="B1872" t="s">
        <v>17779</v>
      </c>
      <c r="C1872" s="114">
        <v>202112</v>
      </c>
      <c r="D1872" s="114">
        <v>66.81</v>
      </c>
      <c r="E1872" s="114">
        <v>202109</v>
      </c>
      <c r="F1872" s="114">
        <v>-12.08</v>
      </c>
      <c r="G1872" s="114">
        <v>202106</v>
      </c>
      <c r="H1872" s="114">
        <v>7.3</v>
      </c>
      <c r="I1872" s="114">
        <v>202012</v>
      </c>
      <c r="J1872" s="114">
        <v>-22.12</v>
      </c>
      <c r="K1872" t="s">
        <v>17780</v>
      </c>
      <c r="L1872"/>
      <c r="M1872"/>
      <c r="N1872"/>
      <c r="O1872"/>
      <c r="P1872"/>
      <c r="Q1872">
        <f t="shared" si="29"/>
        <v>39.909999999999997</v>
      </c>
    </row>
    <row r="1873" spans="1:17" ht="15">
      <c r="A1873" s="114">
        <v>26416</v>
      </c>
      <c r="B1873" t="s">
        <v>17781</v>
      </c>
      <c r="C1873" s="114">
        <v>202412</v>
      </c>
      <c r="D1873" s="114">
        <v>1.71</v>
      </c>
      <c r="E1873" s="114">
        <v>202409</v>
      </c>
      <c r="F1873" s="114">
        <v>1.47</v>
      </c>
      <c r="G1873" s="114">
        <v>202406</v>
      </c>
      <c r="H1873" s="114">
        <v>0.72</v>
      </c>
      <c r="I1873" s="114">
        <v>202403</v>
      </c>
      <c r="J1873" s="114">
        <v>1.39</v>
      </c>
      <c r="K1873" t="s">
        <v>17782</v>
      </c>
      <c r="L1873">
        <v>533761</v>
      </c>
      <c r="M1873" t="s">
        <v>1066</v>
      </c>
      <c r="N1873" t="s">
        <v>17783</v>
      </c>
      <c r="O1873" t="s">
        <v>1067</v>
      </c>
      <c r="P1873"/>
      <c r="Q1873">
        <f t="shared" si="29"/>
        <v>5.2899999999999991</v>
      </c>
    </row>
    <row r="1874" spans="1:17" ht="15">
      <c r="A1874" s="114">
        <v>26417</v>
      </c>
      <c r="B1874" t="s">
        <v>20298</v>
      </c>
      <c r="C1874" s="114">
        <v>202406</v>
      </c>
      <c r="D1874" s="114">
        <v>3.07</v>
      </c>
      <c r="E1874" s="114">
        <v>202403</v>
      </c>
      <c r="F1874" s="114">
        <v>8.4499999999999993</v>
      </c>
      <c r="G1874" s="114">
        <v>202209</v>
      </c>
      <c r="H1874" s="114">
        <v>2.74</v>
      </c>
      <c r="I1874" s="114">
        <v>202206</v>
      </c>
      <c r="J1874" s="114">
        <v>-0.99</v>
      </c>
      <c r="K1874" t="s">
        <v>20299</v>
      </c>
      <c r="L1874"/>
      <c r="M1874"/>
      <c r="N1874"/>
      <c r="O1874" t="s">
        <v>20300</v>
      </c>
      <c r="P1874"/>
      <c r="Q1874">
        <f t="shared" si="29"/>
        <v>13.27</v>
      </c>
    </row>
    <row r="1875" spans="1:17" ht="15">
      <c r="A1875" s="114">
        <v>26453</v>
      </c>
      <c r="B1875" t="s">
        <v>17784</v>
      </c>
      <c r="C1875" s="114">
        <v>201412</v>
      </c>
      <c r="D1875" s="114">
        <v>-11.27</v>
      </c>
      <c r="E1875" s="114">
        <v>201409</v>
      </c>
      <c r="F1875" s="114">
        <v>-29.35</v>
      </c>
      <c r="G1875" s="114">
        <v>201406</v>
      </c>
      <c r="H1875" s="114">
        <v>0</v>
      </c>
      <c r="I1875" s="114">
        <v>201403</v>
      </c>
      <c r="J1875" s="114">
        <v>0</v>
      </c>
      <c r="K1875" t="s">
        <v>17785</v>
      </c>
      <c r="L1875">
        <v>532672</v>
      </c>
      <c r="M1875" t="s">
        <v>17786</v>
      </c>
      <c r="N1875" t="s">
        <v>17787</v>
      </c>
      <c r="O1875" t="s">
        <v>17788</v>
      </c>
      <c r="P1875"/>
      <c r="Q1875">
        <f t="shared" si="29"/>
        <v>-40.620000000000005</v>
      </c>
    </row>
    <row r="1876" spans="1:17" ht="15">
      <c r="A1876" s="114">
        <v>26456</v>
      </c>
      <c r="B1876" t="s">
        <v>17789</v>
      </c>
      <c r="C1876" s="114">
        <v>202412</v>
      </c>
      <c r="D1876" s="114">
        <v>1.62</v>
      </c>
      <c r="E1876" s="114">
        <v>202409</v>
      </c>
      <c r="F1876" s="114">
        <v>1.29</v>
      </c>
      <c r="G1876" s="114">
        <v>202406</v>
      </c>
      <c r="H1876" s="114">
        <v>0.56999999999999995</v>
      </c>
      <c r="I1876" s="114">
        <v>202403</v>
      </c>
      <c r="J1876" s="114">
        <v>-11.69</v>
      </c>
      <c r="K1876" t="s">
        <v>17790</v>
      </c>
      <c r="L1876">
        <v>532799</v>
      </c>
      <c r="M1876" t="s">
        <v>1252</v>
      </c>
      <c r="N1876" t="s">
        <v>17791</v>
      </c>
      <c r="O1876" t="s">
        <v>1253</v>
      </c>
      <c r="P1876"/>
      <c r="Q1876">
        <f t="shared" si="29"/>
        <v>-8.2099999999999991</v>
      </c>
    </row>
    <row r="1877" spans="1:17" ht="15">
      <c r="A1877" s="114">
        <v>26503</v>
      </c>
      <c r="B1877" t="s">
        <v>17792</v>
      </c>
      <c r="C1877" s="114">
        <v>202412</v>
      </c>
      <c r="D1877" s="114">
        <v>2.12</v>
      </c>
      <c r="E1877" s="114">
        <v>202409</v>
      </c>
      <c r="F1877" s="114">
        <v>2.06</v>
      </c>
      <c r="G1877" s="114">
        <v>202406</v>
      </c>
      <c r="H1877" s="114">
        <v>2.02</v>
      </c>
      <c r="I1877" s="114">
        <v>202403</v>
      </c>
      <c r="J1877" s="114">
        <v>1.86</v>
      </c>
      <c r="K1877" t="s">
        <v>17793</v>
      </c>
      <c r="L1877">
        <v>590051</v>
      </c>
      <c r="M1877" t="s">
        <v>2530</v>
      </c>
      <c r="N1877" t="s">
        <v>17794</v>
      </c>
      <c r="O1877" t="s">
        <v>2531</v>
      </c>
      <c r="P1877"/>
      <c r="Q1877">
        <f t="shared" si="29"/>
        <v>8.0599999999999987</v>
      </c>
    </row>
    <row r="1878" spans="1:17" ht="15">
      <c r="A1878" s="114">
        <v>26579</v>
      </c>
      <c r="B1878" t="s">
        <v>17795</v>
      </c>
      <c r="C1878" s="114">
        <v>202412</v>
      </c>
      <c r="D1878" s="114">
        <v>2.81</v>
      </c>
      <c r="E1878" s="114">
        <v>202409</v>
      </c>
      <c r="F1878" s="114">
        <v>-11.97</v>
      </c>
      <c r="G1878" s="114">
        <v>202406</v>
      </c>
      <c r="H1878" s="114">
        <v>78.61</v>
      </c>
      <c r="I1878" s="114">
        <v>202403</v>
      </c>
      <c r="J1878" s="114">
        <v>-75.95</v>
      </c>
      <c r="K1878" t="s">
        <v>17795</v>
      </c>
      <c r="L1878">
        <v>539276</v>
      </c>
      <c r="M1878" t="s">
        <v>1571</v>
      </c>
      <c r="N1878" t="s">
        <v>17796</v>
      </c>
      <c r="O1878" t="s">
        <v>1572</v>
      </c>
      <c r="P1878"/>
      <c r="Q1878">
        <f t="shared" si="29"/>
        <v>-6.5</v>
      </c>
    </row>
    <row r="1879" spans="1:17" ht="15">
      <c r="A1879" s="114">
        <v>26603</v>
      </c>
      <c r="B1879" t="s">
        <v>17797</v>
      </c>
      <c r="C1879" s="114">
        <v>202503</v>
      </c>
      <c r="D1879" s="114">
        <v>48.31</v>
      </c>
      <c r="E1879" s="114">
        <v>202412</v>
      </c>
      <c r="F1879" s="114">
        <v>30.42</v>
      </c>
      <c r="G1879" s="114">
        <v>202409</v>
      </c>
      <c r="H1879" s="114">
        <v>29.25</v>
      </c>
      <c r="I1879" s="114">
        <v>202406</v>
      </c>
      <c r="J1879" s="114">
        <v>26.35</v>
      </c>
      <c r="K1879" t="s">
        <v>17798</v>
      </c>
      <c r="L1879">
        <v>542652</v>
      </c>
      <c r="M1879" t="s">
        <v>2282</v>
      </c>
      <c r="N1879" t="s">
        <v>17799</v>
      </c>
      <c r="O1879" t="s">
        <v>2283</v>
      </c>
      <c r="P1879"/>
      <c r="Q1879">
        <f t="shared" si="29"/>
        <v>134.33000000000001</v>
      </c>
    </row>
    <row r="1880" spans="1:17" ht="15">
      <c r="A1880" s="114">
        <v>26642</v>
      </c>
      <c r="B1880" t="s">
        <v>17800</v>
      </c>
      <c r="C1880" s="114">
        <v>202412</v>
      </c>
      <c r="D1880" s="114">
        <v>-0.14000000000000001</v>
      </c>
      <c r="E1880" s="114">
        <v>202409</v>
      </c>
      <c r="F1880" s="114">
        <v>-0.42</v>
      </c>
      <c r="G1880" s="114">
        <v>202406</v>
      </c>
      <c r="H1880" s="114">
        <v>2.1</v>
      </c>
      <c r="I1880" s="114">
        <v>202403</v>
      </c>
      <c r="J1880" s="114">
        <v>-5.76</v>
      </c>
      <c r="K1880" t="s">
        <v>17801</v>
      </c>
      <c r="L1880">
        <v>532661</v>
      </c>
      <c r="M1880" t="s">
        <v>2461</v>
      </c>
      <c r="N1880" t="s">
        <v>17802</v>
      </c>
      <c r="O1880" t="s">
        <v>2462</v>
      </c>
      <c r="P1880"/>
      <c r="Q1880">
        <f t="shared" si="29"/>
        <v>-4.22</v>
      </c>
    </row>
    <row r="1881" spans="1:17" ht="15">
      <c r="A1881" s="114">
        <v>26648</v>
      </c>
      <c r="B1881" t="s">
        <v>17803</v>
      </c>
      <c r="C1881" s="114">
        <v>202412</v>
      </c>
      <c r="D1881" s="114">
        <v>70.41</v>
      </c>
      <c r="E1881" s="114">
        <v>202409</v>
      </c>
      <c r="F1881" s="114">
        <v>72.540000000000006</v>
      </c>
      <c r="G1881" s="114">
        <v>202406</v>
      </c>
      <c r="H1881" s="114">
        <v>62.51</v>
      </c>
      <c r="I1881" s="114">
        <v>202403</v>
      </c>
      <c r="J1881" s="114">
        <v>51.27</v>
      </c>
      <c r="K1881" t="s">
        <v>17804</v>
      </c>
      <c r="L1881">
        <v>543988</v>
      </c>
      <c r="M1881" t="s">
        <v>2115</v>
      </c>
      <c r="N1881" t="s">
        <v>17805</v>
      </c>
      <c r="O1881" t="s">
        <v>2116</v>
      </c>
      <c r="P1881"/>
      <c r="Q1881">
        <f t="shared" si="29"/>
        <v>256.72999999999996</v>
      </c>
    </row>
    <row r="1882" spans="1:17" ht="15">
      <c r="A1882" s="114">
        <v>26658</v>
      </c>
      <c r="B1882" t="s">
        <v>20301</v>
      </c>
      <c r="C1882" s="114">
        <v>202503</v>
      </c>
      <c r="D1882" s="114">
        <v>4.1399999999999997</v>
      </c>
      <c r="E1882" s="114">
        <v>202412</v>
      </c>
      <c r="F1882" s="114">
        <v>6.39</v>
      </c>
      <c r="G1882" s="114">
        <v>202409</v>
      </c>
      <c r="H1882" s="114">
        <v>6.67</v>
      </c>
      <c r="I1882" s="114">
        <v>202406</v>
      </c>
      <c r="J1882" s="114">
        <v>5.94</v>
      </c>
      <c r="K1882" t="s">
        <v>20302</v>
      </c>
      <c r="L1882">
        <v>542773</v>
      </c>
      <c r="M1882" t="s">
        <v>20303</v>
      </c>
      <c r="N1882" t="s">
        <v>21026</v>
      </c>
      <c r="O1882" t="s">
        <v>1305</v>
      </c>
      <c r="P1882"/>
      <c r="Q1882">
        <f t="shared" si="29"/>
        <v>23.14</v>
      </c>
    </row>
    <row r="1883" spans="1:17" ht="15">
      <c r="A1883" s="114">
        <v>26670</v>
      </c>
      <c r="B1883" t="s">
        <v>17806</v>
      </c>
      <c r="C1883" s="114">
        <v>202306</v>
      </c>
      <c r="D1883" s="114">
        <v>-0.02</v>
      </c>
      <c r="E1883" s="114">
        <v>202303</v>
      </c>
      <c r="F1883" s="114">
        <v>-7.0000000000000007E-2</v>
      </c>
      <c r="G1883" s="114">
        <v>202212</v>
      </c>
      <c r="H1883" s="114">
        <v>-0.09</v>
      </c>
      <c r="I1883" s="114">
        <v>202209</v>
      </c>
      <c r="J1883" s="114">
        <v>-0.04</v>
      </c>
      <c r="K1883" t="s">
        <v>17807</v>
      </c>
      <c r="L1883">
        <v>537392</v>
      </c>
      <c r="M1883"/>
      <c r="N1883" t="s">
        <v>17808</v>
      </c>
      <c r="O1883" t="s">
        <v>4660</v>
      </c>
      <c r="P1883"/>
      <c r="Q1883">
        <f t="shared" si="29"/>
        <v>-0.22</v>
      </c>
    </row>
    <row r="1884" spans="1:17" ht="15">
      <c r="A1884" s="114">
        <v>26683</v>
      </c>
      <c r="B1884" t="s">
        <v>17809</v>
      </c>
      <c r="C1884" s="114">
        <v>202412</v>
      </c>
      <c r="D1884" s="114">
        <v>14.65</v>
      </c>
      <c r="E1884" s="114">
        <v>202409</v>
      </c>
      <c r="F1884" s="114">
        <v>10.59</v>
      </c>
      <c r="G1884" s="114">
        <v>202406</v>
      </c>
      <c r="H1884" s="114">
        <v>7.98</v>
      </c>
      <c r="I1884" s="114">
        <v>202403</v>
      </c>
      <c r="J1884" s="114">
        <v>-22.97</v>
      </c>
      <c r="K1884" t="s">
        <v>17810</v>
      </c>
      <c r="L1884"/>
      <c r="M1884"/>
      <c r="N1884"/>
      <c r="O1884"/>
      <c r="P1884"/>
      <c r="Q1884">
        <f t="shared" si="29"/>
        <v>10.25</v>
      </c>
    </row>
    <row r="1885" spans="1:17" ht="15">
      <c r="A1885" s="114">
        <v>26721</v>
      </c>
      <c r="B1885" t="s">
        <v>17811</v>
      </c>
      <c r="C1885" s="114">
        <v>202412</v>
      </c>
      <c r="D1885" s="114">
        <v>1.49</v>
      </c>
      <c r="E1885" s="114">
        <v>202409</v>
      </c>
      <c r="F1885" s="114">
        <v>1.38</v>
      </c>
      <c r="G1885" s="114">
        <v>202406</v>
      </c>
      <c r="H1885" s="114">
        <v>1.07</v>
      </c>
      <c r="I1885" s="114">
        <v>202403</v>
      </c>
      <c r="J1885" s="114">
        <v>2.29</v>
      </c>
      <c r="K1885" t="s">
        <v>17812</v>
      </c>
      <c r="L1885">
        <v>542649</v>
      </c>
      <c r="M1885" t="s">
        <v>2505</v>
      </c>
      <c r="N1885" t="s">
        <v>17813</v>
      </c>
      <c r="O1885" t="s">
        <v>2506</v>
      </c>
      <c r="P1885"/>
      <c r="Q1885">
        <f t="shared" si="29"/>
        <v>6.23</v>
      </c>
    </row>
    <row r="1886" spans="1:17" ht="15">
      <c r="A1886" s="114">
        <v>26729</v>
      </c>
      <c r="B1886" t="s">
        <v>17814</v>
      </c>
      <c r="C1886" s="114">
        <v>202503</v>
      </c>
      <c r="D1886" s="114">
        <v>3.75</v>
      </c>
      <c r="E1886" s="114">
        <v>202412</v>
      </c>
      <c r="F1886" s="114">
        <v>3.34</v>
      </c>
      <c r="G1886" s="114">
        <v>202409</v>
      </c>
      <c r="H1886" s="114">
        <v>2.4</v>
      </c>
      <c r="I1886" s="114">
        <v>202406</v>
      </c>
      <c r="J1886" s="114">
        <v>1.37</v>
      </c>
      <c r="K1886" t="s">
        <v>17815</v>
      </c>
      <c r="L1886">
        <v>532993</v>
      </c>
      <c r="M1886" t="s">
        <v>3335</v>
      </c>
      <c r="N1886" t="s">
        <v>17816</v>
      </c>
      <c r="O1886" t="s">
        <v>3789</v>
      </c>
      <c r="P1886"/>
      <c r="Q1886">
        <f t="shared" si="29"/>
        <v>10.86</v>
      </c>
    </row>
    <row r="1887" spans="1:17" ht="15">
      <c r="A1887" s="114">
        <v>26751</v>
      </c>
      <c r="B1887" t="s">
        <v>21429</v>
      </c>
      <c r="C1887" s="114">
        <v>202412</v>
      </c>
      <c r="D1887" s="114">
        <v>-0.55000000000000004</v>
      </c>
      <c r="E1887" s="114">
        <v>202409</v>
      </c>
      <c r="F1887" s="114">
        <v>12.23</v>
      </c>
      <c r="G1887" s="114">
        <v>202406</v>
      </c>
      <c r="H1887" s="114">
        <v>0</v>
      </c>
      <c r="I1887" s="114">
        <v>202403</v>
      </c>
      <c r="J1887" s="114">
        <v>2065.02</v>
      </c>
      <c r="K1887" t="s">
        <v>21430</v>
      </c>
      <c r="L1887"/>
      <c r="M1887"/>
      <c r="N1887"/>
      <c r="O1887" t="s">
        <v>21431</v>
      </c>
      <c r="P1887"/>
      <c r="Q1887">
        <f t="shared" si="29"/>
        <v>2076.6999999999998</v>
      </c>
    </row>
    <row r="1888" spans="1:17" ht="15">
      <c r="A1888" s="114">
        <v>26760</v>
      </c>
      <c r="B1888" t="s">
        <v>17817</v>
      </c>
      <c r="C1888" s="114">
        <v>202412</v>
      </c>
      <c r="D1888" s="114">
        <v>1.37</v>
      </c>
      <c r="E1888" s="114">
        <v>202409</v>
      </c>
      <c r="F1888" s="114">
        <v>0.53</v>
      </c>
      <c r="G1888" s="114">
        <v>202406</v>
      </c>
      <c r="H1888" s="114">
        <v>0.76</v>
      </c>
      <c r="I1888" s="114">
        <v>202403</v>
      </c>
      <c r="J1888" s="114">
        <v>0.83</v>
      </c>
      <c r="K1888" t="s">
        <v>17818</v>
      </c>
      <c r="L1888">
        <v>532673</v>
      </c>
      <c r="M1888" t="s">
        <v>1627</v>
      </c>
      <c r="N1888" t="s">
        <v>17819</v>
      </c>
      <c r="O1888" t="s">
        <v>1628</v>
      </c>
      <c r="P1888"/>
      <c r="Q1888">
        <f t="shared" si="29"/>
        <v>3.49</v>
      </c>
    </row>
    <row r="1889" spans="1:17" ht="15">
      <c r="A1889" s="114">
        <v>26766</v>
      </c>
      <c r="B1889" t="s">
        <v>20686</v>
      </c>
      <c r="C1889" s="114">
        <v>202412</v>
      </c>
      <c r="D1889" s="114">
        <v>-0.72</v>
      </c>
      <c r="E1889" s="114">
        <v>202409</v>
      </c>
      <c r="F1889" s="114">
        <v>-0.62</v>
      </c>
      <c r="G1889" s="114">
        <v>202406</v>
      </c>
      <c r="H1889" s="114">
        <v>-1.84</v>
      </c>
      <c r="I1889" s="114">
        <v>202403</v>
      </c>
      <c r="J1889" s="114">
        <v>0.63</v>
      </c>
      <c r="K1889" t="s">
        <v>20687</v>
      </c>
      <c r="L1889">
        <v>532660</v>
      </c>
      <c r="M1889" t="s">
        <v>4337</v>
      </c>
      <c r="N1889" t="s">
        <v>20688</v>
      </c>
      <c r="O1889" t="s">
        <v>4336</v>
      </c>
      <c r="P1889"/>
      <c r="Q1889">
        <f t="shared" si="29"/>
        <v>-2.5499999999999998</v>
      </c>
    </row>
    <row r="1890" spans="1:17" ht="15">
      <c r="A1890" s="114">
        <v>26778</v>
      </c>
      <c r="B1890" t="s">
        <v>17820</v>
      </c>
      <c r="C1890" s="114">
        <v>202412</v>
      </c>
      <c r="D1890" s="114">
        <v>2.44</v>
      </c>
      <c r="E1890" s="114">
        <v>202409</v>
      </c>
      <c r="F1890" s="114">
        <v>1.9</v>
      </c>
      <c r="G1890" s="114">
        <v>202406</v>
      </c>
      <c r="H1890" s="114">
        <v>2.13</v>
      </c>
      <c r="I1890" s="114">
        <v>202403</v>
      </c>
      <c r="J1890" s="114">
        <v>4.5</v>
      </c>
      <c r="K1890" t="s">
        <v>17821</v>
      </c>
      <c r="L1890"/>
      <c r="M1890" t="s">
        <v>17822</v>
      </c>
      <c r="N1890" t="s">
        <v>17823</v>
      </c>
      <c r="O1890" t="s">
        <v>17824</v>
      </c>
      <c r="P1890"/>
      <c r="Q1890">
        <f t="shared" si="29"/>
        <v>10.969999999999999</v>
      </c>
    </row>
    <row r="1891" spans="1:17" ht="15">
      <c r="A1891" s="114">
        <v>26780</v>
      </c>
      <c r="B1891" t="s">
        <v>17825</v>
      </c>
      <c r="C1891" s="114">
        <v>202503</v>
      </c>
      <c r="D1891" s="114">
        <v>0.12</v>
      </c>
      <c r="E1891" s="114">
        <v>202412</v>
      </c>
      <c r="F1891" s="114">
        <v>0.08</v>
      </c>
      <c r="G1891" s="114">
        <v>202409</v>
      </c>
      <c r="H1891" s="114">
        <v>0.28000000000000003</v>
      </c>
      <c r="I1891" s="114">
        <v>202406</v>
      </c>
      <c r="J1891" s="114">
        <v>-1.43</v>
      </c>
      <c r="K1891" t="s">
        <v>17826</v>
      </c>
      <c r="L1891">
        <v>532960</v>
      </c>
      <c r="M1891" t="s">
        <v>719</v>
      </c>
      <c r="N1891" t="s">
        <v>17827</v>
      </c>
      <c r="O1891" t="s">
        <v>720</v>
      </c>
      <c r="P1891"/>
      <c r="Q1891">
        <f t="shared" si="29"/>
        <v>-0.95</v>
      </c>
    </row>
    <row r="1892" spans="1:17" ht="15">
      <c r="A1892" s="114">
        <v>26813</v>
      </c>
      <c r="B1892" t="s">
        <v>17828</v>
      </c>
      <c r="C1892" s="114">
        <v>202112</v>
      </c>
      <c r="D1892" s="114">
        <v>-1.88</v>
      </c>
      <c r="E1892" s="114">
        <v>202109</v>
      </c>
      <c r="F1892" s="114">
        <v>-1.1299999999999999</v>
      </c>
      <c r="G1892" s="114">
        <v>202106</v>
      </c>
      <c r="H1892" s="114">
        <v>-2.61</v>
      </c>
      <c r="I1892" s="114">
        <v>202103</v>
      </c>
      <c r="J1892" s="114">
        <v>-0.61</v>
      </c>
      <c r="K1892" t="s">
        <v>17829</v>
      </c>
      <c r="L1892">
        <v>532731</v>
      </c>
      <c r="M1892" t="s">
        <v>17830</v>
      </c>
      <c r="N1892" t="s">
        <v>17831</v>
      </c>
      <c r="O1892" t="s">
        <v>17832</v>
      </c>
      <c r="P1892"/>
      <c r="Q1892">
        <f t="shared" si="29"/>
        <v>-6.2299999999999995</v>
      </c>
    </row>
    <row r="1893" spans="1:17" ht="15">
      <c r="A1893" s="114">
        <v>26838</v>
      </c>
      <c r="B1893" t="s">
        <v>17833</v>
      </c>
      <c r="C1893" s="114">
        <v>202412</v>
      </c>
      <c r="D1893" s="114">
        <v>2.36</v>
      </c>
      <c r="E1893" s="114">
        <v>202409</v>
      </c>
      <c r="F1893" s="114">
        <v>2.6</v>
      </c>
      <c r="G1893" s="114">
        <v>202406</v>
      </c>
      <c r="H1893" s="114">
        <v>4.59</v>
      </c>
      <c r="I1893" s="114">
        <v>202403</v>
      </c>
      <c r="J1893" s="114">
        <v>3.5</v>
      </c>
      <c r="K1893" t="s">
        <v>17834</v>
      </c>
      <c r="L1893">
        <v>532734</v>
      </c>
      <c r="M1893" t="s">
        <v>1063</v>
      </c>
      <c r="N1893" t="s">
        <v>17835</v>
      </c>
      <c r="O1893" t="s">
        <v>12455</v>
      </c>
      <c r="P1893"/>
      <c r="Q1893">
        <f t="shared" si="29"/>
        <v>13.05</v>
      </c>
    </row>
    <row r="1894" spans="1:17" ht="15">
      <c r="A1894" s="114">
        <v>26839</v>
      </c>
      <c r="B1894" t="s">
        <v>17836</v>
      </c>
      <c r="C1894" s="114">
        <v>201603</v>
      </c>
      <c r="D1894" s="114">
        <v>-12.32</v>
      </c>
      <c r="E1894" s="114">
        <v>201512</v>
      </c>
      <c r="F1894" s="114">
        <v>-6.74</v>
      </c>
      <c r="G1894" s="114">
        <v>201509</v>
      </c>
      <c r="H1894" s="114">
        <v>-10.5</v>
      </c>
      <c r="I1894" s="114">
        <v>201506</v>
      </c>
      <c r="J1894" s="114">
        <v>-6.96</v>
      </c>
      <c r="K1894" t="s">
        <v>9857</v>
      </c>
      <c r="L1894">
        <v>532696</v>
      </c>
      <c r="M1894" t="s">
        <v>802</v>
      </c>
      <c r="N1894" t="s">
        <v>17837</v>
      </c>
      <c r="O1894" t="s">
        <v>803</v>
      </c>
      <c r="P1894"/>
      <c r="Q1894">
        <f t="shared" si="29"/>
        <v>-36.520000000000003</v>
      </c>
    </row>
    <row r="1895" spans="1:17" ht="15">
      <c r="A1895" s="114">
        <v>26840</v>
      </c>
      <c r="B1895" t="s">
        <v>17838</v>
      </c>
      <c r="C1895" s="114">
        <v>202412</v>
      </c>
      <c r="D1895" s="114">
        <v>1.73</v>
      </c>
      <c r="E1895" s="114">
        <v>202409</v>
      </c>
      <c r="F1895" s="114">
        <v>0.9</v>
      </c>
      <c r="G1895" s="114">
        <v>202406</v>
      </c>
      <c r="H1895" s="114">
        <v>4.2300000000000004</v>
      </c>
      <c r="I1895" s="114">
        <v>202403</v>
      </c>
      <c r="J1895" s="114">
        <v>5.94</v>
      </c>
      <c r="K1895" t="s">
        <v>17839</v>
      </c>
      <c r="L1895">
        <v>540203</v>
      </c>
      <c r="M1895" t="s">
        <v>2625</v>
      </c>
      <c r="N1895" t="s">
        <v>17840</v>
      </c>
      <c r="O1895" t="s">
        <v>2626</v>
      </c>
      <c r="P1895"/>
      <c r="Q1895">
        <f t="shared" si="29"/>
        <v>12.8</v>
      </c>
    </row>
    <row r="1896" spans="1:17" ht="15">
      <c r="A1896" s="114">
        <v>26856</v>
      </c>
      <c r="B1896" t="s">
        <v>17841</v>
      </c>
      <c r="C1896" s="114">
        <v>201903</v>
      </c>
      <c r="D1896" s="114">
        <v>-8.1</v>
      </c>
      <c r="E1896" s="114">
        <v>201812</v>
      </c>
      <c r="F1896" s="114">
        <v>-50.35</v>
      </c>
      <c r="G1896" s="114">
        <v>201809</v>
      </c>
      <c r="H1896" s="114">
        <v>0</v>
      </c>
      <c r="I1896" s="114">
        <v>201806</v>
      </c>
      <c r="J1896" s="114">
        <v>-5.3</v>
      </c>
      <c r="K1896" t="s">
        <v>17842</v>
      </c>
      <c r="L1896">
        <v>532718</v>
      </c>
      <c r="M1896" t="s">
        <v>4540</v>
      </c>
      <c r="N1896" t="s">
        <v>17843</v>
      </c>
      <c r="O1896" t="s">
        <v>4539</v>
      </c>
      <c r="P1896"/>
      <c r="Q1896">
        <f t="shared" si="29"/>
        <v>-63.75</v>
      </c>
    </row>
    <row r="1897" spans="1:17" ht="15">
      <c r="A1897" s="114">
        <v>26860</v>
      </c>
      <c r="B1897" t="s">
        <v>17844</v>
      </c>
      <c r="C1897" s="114">
        <v>202303</v>
      </c>
      <c r="D1897" s="114">
        <v>14.44</v>
      </c>
      <c r="E1897" s="114">
        <v>202212</v>
      </c>
      <c r="F1897" s="114">
        <v>-0.33</v>
      </c>
      <c r="G1897" s="114">
        <v>202209</v>
      </c>
      <c r="H1897" s="114">
        <v>-3.79</v>
      </c>
      <c r="I1897" s="114">
        <v>202206</v>
      </c>
      <c r="J1897" s="114">
        <v>0.92</v>
      </c>
      <c r="K1897" t="s">
        <v>17845</v>
      </c>
      <c r="L1897">
        <v>532694</v>
      </c>
      <c r="M1897" t="s">
        <v>261</v>
      </c>
      <c r="N1897" t="s">
        <v>17846</v>
      </c>
      <c r="O1897" t="s">
        <v>262</v>
      </c>
      <c r="P1897"/>
      <c r="Q1897">
        <f t="shared" si="29"/>
        <v>11.24</v>
      </c>
    </row>
    <row r="1898" spans="1:17" ht="15">
      <c r="A1898" s="114">
        <v>26864</v>
      </c>
      <c r="B1898" t="s">
        <v>17847</v>
      </c>
      <c r="C1898" s="114">
        <v>202412</v>
      </c>
      <c r="D1898" s="114">
        <v>0.02</v>
      </c>
      <c r="E1898" s="114">
        <v>202409</v>
      </c>
      <c r="F1898" s="114">
        <v>0.01</v>
      </c>
      <c r="G1898" s="114">
        <v>202406</v>
      </c>
      <c r="H1898" s="114">
        <v>0.01</v>
      </c>
      <c r="I1898" s="114">
        <v>202403</v>
      </c>
      <c r="J1898" s="114">
        <v>0.22</v>
      </c>
      <c r="K1898" t="s">
        <v>17848</v>
      </c>
      <c r="L1898">
        <v>532713</v>
      </c>
      <c r="M1898" t="s">
        <v>2532</v>
      </c>
      <c r="N1898" t="s">
        <v>17849</v>
      </c>
      <c r="O1898" t="s">
        <v>2533</v>
      </c>
      <c r="P1898"/>
      <c r="Q1898">
        <f t="shared" si="29"/>
        <v>0.26</v>
      </c>
    </row>
    <row r="1899" spans="1:17" ht="15">
      <c r="A1899" s="114">
        <v>26865</v>
      </c>
      <c r="B1899" t="s">
        <v>17850</v>
      </c>
      <c r="C1899" s="114">
        <v>202412</v>
      </c>
      <c r="D1899" s="114">
        <v>3.65</v>
      </c>
      <c r="E1899" s="114">
        <v>202409</v>
      </c>
      <c r="F1899" s="114">
        <v>3.23</v>
      </c>
      <c r="G1899" s="114">
        <v>202406</v>
      </c>
      <c r="H1899" s="114">
        <v>2.31</v>
      </c>
      <c r="I1899" s="114">
        <v>202403</v>
      </c>
      <c r="J1899" s="114">
        <v>3.86</v>
      </c>
      <c r="K1899" t="s">
        <v>17851</v>
      </c>
      <c r="L1899">
        <v>532707</v>
      </c>
      <c r="M1899" t="s">
        <v>791</v>
      </c>
      <c r="N1899" t="s">
        <v>17852</v>
      </c>
      <c r="O1899" t="s">
        <v>792</v>
      </c>
      <c r="P1899"/>
      <c r="Q1899">
        <f t="shared" si="29"/>
        <v>13.049999999999999</v>
      </c>
    </row>
    <row r="1900" spans="1:17" ht="15">
      <c r="A1900" s="114">
        <v>26866</v>
      </c>
      <c r="B1900" t="s">
        <v>17853</v>
      </c>
      <c r="C1900" s="114">
        <v>202412</v>
      </c>
      <c r="D1900" s="114">
        <v>-0.09</v>
      </c>
      <c r="E1900" s="114">
        <v>202409</v>
      </c>
      <c r="F1900" s="114">
        <v>4.57</v>
      </c>
      <c r="G1900" s="114">
        <v>202406</v>
      </c>
      <c r="H1900" s="114">
        <v>-7.0000000000000007E-2</v>
      </c>
      <c r="I1900" s="114">
        <v>202403</v>
      </c>
      <c r="J1900" s="114">
        <v>-0.63</v>
      </c>
      <c r="K1900" t="s">
        <v>9745</v>
      </c>
      <c r="L1900">
        <v>532708</v>
      </c>
      <c r="M1900" t="s">
        <v>1126</v>
      </c>
      <c r="N1900" t="s">
        <v>17854</v>
      </c>
      <c r="O1900" t="s">
        <v>1127</v>
      </c>
      <c r="P1900"/>
      <c r="Q1900">
        <f t="shared" si="29"/>
        <v>3.7800000000000002</v>
      </c>
    </row>
    <row r="1901" spans="1:17" ht="15">
      <c r="A1901" s="114">
        <v>26912</v>
      </c>
      <c r="B1901" t="s">
        <v>17855</v>
      </c>
      <c r="C1901" s="114">
        <v>202412</v>
      </c>
      <c r="D1901" s="114">
        <v>18.03</v>
      </c>
      <c r="E1901" s="114">
        <v>202409</v>
      </c>
      <c r="F1901" s="114">
        <v>30.16</v>
      </c>
      <c r="G1901" s="114">
        <v>202406</v>
      </c>
      <c r="H1901" s="114">
        <v>35.04</v>
      </c>
      <c r="I1901" s="114">
        <v>202403</v>
      </c>
      <c r="J1901" s="114">
        <v>23.89</v>
      </c>
      <c r="K1901" t="s">
        <v>17856</v>
      </c>
      <c r="L1901">
        <v>532804</v>
      </c>
      <c r="M1901" t="s">
        <v>2994</v>
      </c>
      <c r="N1901" t="s">
        <v>17857</v>
      </c>
      <c r="O1901" t="s">
        <v>2995</v>
      </c>
      <c r="P1901"/>
      <c r="Q1901">
        <f t="shared" si="29"/>
        <v>107.11999999999999</v>
      </c>
    </row>
    <row r="1902" spans="1:17" ht="15">
      <c r="A1902" s="114">
        <v>26994</v>
      </c>
      <c r="B1902" t="s">
        <v>17858</v>
      </c>
      <c r="C1902" s="114">
        <v>202412</v>
      </c>
      <c r="D1902" s="114">
        <v>-0.57999999999999996</v>
      </c>
      <c r="E1902" s="114">
        <v>202409</v>
      </c>
      <c r="F1902" s="114">
        <v>0.63</v>
      </c>
      <c r="G1902" s="114">
        <v>202406</v>
      </c>
      <c r="H1902" s="114">
        <v>0.77</v>
      </c>
      <c r="I1902" s="114">
        <v>202403</v>
      </c>
      <c r="J1902" s="114">
        <v>0.34</v>
      </c>
      <c r="K1902" t="s">
        <v>17859</v>
      </c>
      <c r="L1902">
        <v>540403</v>
      </c>
      <c r="M1902" t="s">
        <v>589</v>
      </c>
      <c r="N1902" t="s">
        <v>17860</v>
      </c>
      <c r="O1902" t="s">
        <v>590</v>
      </c>
      <c r="P1902"/>
      <c r="Q1902">
        <f t="shared" si="29"/>
        <v>1.1600000000000001</v>
      </c>
    </row>
    <row r="1903" spans="1:17" ht="15">
      <c r="A1903" s="114">
        <v>27039</v>
      </c>
      <c r="B1903" t="s">
        <v>17861</v>
      </c>
      <c r="C1903" s="114">
        <v>202412</v>
      </c>
      <c r="D1903" s="114">
        <v>0.06</v>
      </c>
      <c r="E1903" s="114">
        <v>202409</v>
      </c>
      <c r="F1903" s="114">
        <v>0.52</v>
      </c>
      <c r="G1903" s="114">
        <v>202406</v>
      </c>
      <c r="H1903" s="114">
        <v>0.25</v>
      </c>
      <c r="I1903" s="114">
        <v>202403</v>
      </c>
      <c r="J1903" s="114">
        <v>0.2</v>
      </c>
      <c r="K1903" t="s">
        <v>17862</v>
      </c>
      <c r="L1903">
        <v>532980</v>
      </c>
      <c r="M1903" t="s">
        <v>1046</v>
      </c>
      <c r="N1903" t="s">
        <v>17863</v>
      </c>
      <c r="O1903" t="s">
        <v>1047</v>
      </c>
      <c r="P1903"/>
      <c r="Q1903">
        <f t="shared" si="29"/>
        <v>1.03</v>
      </c>
    </row>
    <row r="1904" spans="1:17" ht="15">
      <c r="A1904" s="114">
        <v>27163</v>
      </c>
      <c r="B1904" t="s">
        <v>17864</v>
      </c>
      <c r="C1904" s="114">
        <v>202412</v>
      </c>
      <c r="D1904" s="114">
        <v>5.61</v>
      </c>
      <c r="E1904" s="114">
        <v>202409</v>
      </c>
      <c r="F1904" s="114">
        <v>3.9</v>
      </c>
      <c r="G1904" s="114">
        <v>202406</v>
      </c>
      <c r="H1904" s="114">
        <v>4.7699999999999996</v>
      </c>
      <c r="I1904" s="114">
        <v>202403</v>
      </c>
      <c r="J1904" s="114">
        <v>7.1</v>
      </c>
      <c r="K1904" t="s">
        <v>17865</v>
      </c>
      <c r="L1904">
        <v>538943</v>
      </c>
      <c r="M1904"/>
      <c r="N1904" t="s">
        <v>17866</v>
      </c>
      <c r="O1904" t="s">
        <v>3980</v>
      </c>
      <c r="P1904"/>
      <c r="Q1904">
        <f t="shared" si="29"/>
        <v>21.38</v>
      </c>
    </row>
    <row r="1905" spans="1:17" ht="15">
      <c r="A1905" s="114">
        <v>27206</v>
      </c>
      <c r="B1905" t="s">
        <v>17867</v>
      </c>
      <c r="C1905" s="114">
        <v>202412</v>
      </c>
      <c r="D1905" s="114">
        <v>-8.67</v>
      </c>
      <c r="E1905" s="114">
        <v>202409</v>
      </c>
      <c r="F1905" s="114">
        <v>-8.33</v>
      </c>
      <c r="G1905" s="114">
        <v>202406</v>
      </c>
      <c r="H1905" s="114">
        <v>-8.09</v>
      </c>
      <c r="I1905" s="114">
        <v>202403</v>
      </c>
      <c r="J1905" s="114">
        <v>-7.75</v>
      </c>
      <c r="K1905" t="s">
        <v>17868</v>
      </c>
      <c r="L1905">
        <v>532712</v>
      </c>
      <c r="M1905" t="s">
        <v>3331</v>
      </c>
      <c r="N1905" t="s">
        <v>17869</v>
      </c>
      <c r="O1905" t="s">
        <v>3655</v>
      </c>
      <c r="P1905"/>
      <c r="Q1905">
        <f t="shared" si="29"/>
        <v>-32.840000000000003</v>
      </c>
    </row>
    <row r="1906" spans="1:17" ht="15">
      <c r="A1906" s="114">
        <v>27215</v>
      </c>
      <c r="B1906" t="s">
        <v>17870</v>
      </c>
      <c r="C1906" s="114">
        <v>202412</v>
      </c>
      <c r="D1906" s="114">
        <v>-2.94</v>
      </c>
      <c r="E1906" s="114">
        <v>202409</v>
      </c>
      <c r="F1906" s="114">
        <v>-0.69</v>
      </c>
      <c r="G1906" s="114">
        <v>202406</v>
      </c>
      <c r="H1906" s="114">
        <v>0.12</v>
      </c>
      <c r="I1906" s="114">
        <v>202403</v>
      </c>
      <c r="J1906" s="114">
        <v>0.83</v>
      </c>
      <c r="K1906" t="s">
        <v>17871</v>
      </c>
      <c r="L1906">
        <v>532745</v>
      </c>
      <c r="M1906"/>
      <c r="N1906" t="s">
        <v>17872</v>
      </c>
      <c r="O1906" t="s">
        <v>4097</v>
      </c>
      <c r="P1906"/>
      <c r="Q1906">
        <f t="shared" si="29"/>
        <v>-2.6799999999999997</v>
      </c>
    </row>
    <row r="1907" spans="1:17" ht="15">
      <c r="A1907" s="114">
        <v>27242</v>
      </c>
      <c r="B1907" t="s">
        <v>17873</v>
      </c>
      <c r="C1907" s="114">
        <v>202412</v>
      </c>
      <c r="D1907" s="114">
        <v>0.05</v>
      </c>
      <c r="E1907" s="114">
        <v>202409</v>
      </c>
      <c r="F1907" s="114">
        <v>0.42</v>
      </c>
      <c r="G1907" s="114">
        <v>202406</v>
      </c>
      <c r="H1907" s="114">
        <v>0.9</v>
      </c>
      <c r="I1907" s="114">
        <v>202403</v>
      </c>
      <c r="J1907" s="114">
        <v>1.05</v>
      </c>
      <c r="K1907" t="s">
        <v>17874</v>
      </c>
      <c r="L1907">
        <v>532719</v>
      </c>
      <c r="M1907" t="s">
        <v>457</v>
      </c>
      <c r="N1907" t="s">
        <v>17875</v>
      </c>
      <c r="O1907" t="s">
        <v>458</v>
      </c>
      <c r="P1907"/>
      <c r="Q1907">
        <f t="shared" si="29"/>
        <v>2.42</v>
      </c>
    </row>
    <row r="1908" spans="1:17" ht="15">
      <c r="A1908" s="114">
        <v>27243</v>
      </c>
      <c r="B1908" t="s">
        <v>17876</v>
      </c>
      <c r="C1908" s="114">
        <v>202412</v>
      </c>
      <c r="D1908" s="114">
        <v>4.71</v>
      </c>
      <c r="E1908" s="114">
        <v>202409</v>
      </c>
      <c r="F1908" s="114">
        <v>2.0299999999999998</v>
      </c>
      <c r="G1908" s="114">
        <v>202406</v>
      </c>
      <c r="H1908" s="114">
        <v>5.05</v>
      </c>
      <c r="I1908" s="114">
        <v>202403</v>
      </c>
      <c r="J1908" s="114">
        <v>3.95</v>
      </c>
      <c r="K1908" t="s">
        <v>17877</v>
      </c>
      <c r="L1908">
        <v>532726</v>
      </c>
      <c r="M1908" t="s">
        <v>949</v>
      </c>
      <c r="N1908" t="s">
        <v>17878</v>
      </c>
      <c r="O1908" t="s">
        <v>950</v>
      </c>
      <c r="P1908"/>
      <c r="Q1908">
        <f t="shared" si="29"/>
        <v>15.739999999999998</v>
      </c>
    </row>
    <row r="1909" spans="1:17" ht="15">
      <c r="A1909" s="114">
        <v>27244</v>
      </c>
      <c r="B1909" t="s">
        <v>17879</v>
      </c>
      <c r="C1909" s="114">
        <v>202412</v>
      </c>
      <c r="D1909" s="114">
        <v>-1.49</v>
      </c>
      <c r="E1909" s="114">
        <v>202409</v>
      </c>
      <c r="F1909" s="114">
        <v>-0.36</v>
      </c>
      <c r="G1909" s="114">
        <v>202406</v>
      </c>
      <c r="H1909" s="114">
        <v>-0.6</v>
      </c>
      <c r="I1909" s="114">
        <v>202403</v>
      </c>
      <c r="J1909" s="114">
        <v>-0.77</v>
      </c>
      <c r="K1909" t="s">
        <v>17880</v>
      </c>
      <c r="L1909">
        <v>532721</v>
      </c>
      <c r="M1909" t="s">
        <v>3342</v>
      </c>
      <c r="N1909" t="s">
        <v>17881</v>
      </c>
      <c r="O1909" t="s">
        <v>3875</v>
      </c>
      <c r="P1909"/>
      <c r="Q1909">
        <f t="shared" si="29"/>
        <v>-3.22</v>
      </c>
    </row>
    <row r="1910" spans="1:17" ht="15">
      <c r="A1910" s="114">
        <v>27257</v>
      </c>
      <c r="B1910" t="s">
        <v>17882</v>
      </c>
      <c r="C1910" s="114">
        <v>201406</v>
      </c>
      <c r="D1910" s="114">
        <v>-0.87</v>
      </c>
      <c r="E1910" s="114">
        <v>201403</v>
      </c>
      <c r="F1910" s="114">
        <v>1.79</v>
      </c>
      <c r="G1910" s="114">
        <v>201312</v>
      </c>
      <c r="H1910" s="114">
        <v>1.41</v>
      </c>
      <c r="I1910" s="114">
        <v>201309</v>
      </c>
      <c r="J1910" s="114">
        <v>0.93</v>
      </c>
      <c r="K1910" t="s">
        <v>17883</v>
      </c>
      <c r="L1910">
        <v>532727</v>
      </c>
      <c r="M1910" t="s">
        <v>17884</v>
      </c>
      <c r="N1910" t="s">
        <v>17885</v>
      </c>
      <c r="O1910" t="s">
        <v>17886</v>
      </c>
      <c r="P1910"/>
      <c r="Q1910">
        <f t="shared" si="29"/>
        <v>3.2600000000000002</v>
      </c>
    </row>
    <row r="1911" spans="1:17" ht="15">
      <c r="A1911" s="114">
        <v>27264</v>
      </c>
      <c r="B1911" t="s">
        <v>17887</v>
      </c>
      <c r="C1911" s="114">
        <v>202412</v>
      </c>
      <c r="D1911" s="114">
        <v>-3.3</v>
      </c>
      <c r="E1911" s="114">
        <v>202409</v>
      </c>
      <c r="F1911" s="114">
        <v>1.68</v>
      </c>
      <c r="G1911" s="114">
        <v>202406</v>
      </c>
      <c r="H1911" s="114">
        <v>-5.27</v>
      </c>
      <c r="I1911" s="114">
        <v>202403</v>
      </c>
      <c r="J1911" s="114">
        <v>-2.68</v>
      </c>
      <c r="K1911" t="s">
        <v>17888</v>
      </c>
      <c r="L1911">
        <v>532748</v>
      </c>
      <c r="M1911" t="s">
        <v>2234</v>
      </c>
      <c r="N1911" t="s">
        <v>17889</v>
      </c>
      <c r="O1911" t="s">
        <v>2235</v>
      </c>
      <c r="P1911"/>
      <c r="Q1911">
        <f t="shared" si="29"/>
        <v>-9.57</v>
      </c>
    </row>
    <row r="1912" spans="1:17" ht="15">
      <c r="A1912" s="114">
        <v>27265</v>
      </c>
      <c r="B1912" t="s">
        <v>17890</v>
      </c>
      <c r="C1912" s="114">
        <v>202312</v>
      </c>
      <c r="D1912" s="114">
        <v>-0.02</v>
      </c>
      <c r="E1912" s="114">
        <v>202309</v>
      </c>
      <c r="F1912" s="114">
        <v>-0.01</v>
      </c>
      <c r="G1912" s="114">
        <v>202306</v>
      </c>
      <c r="H1912" s="114">
        <v>-0.04</v>
      </c>
      <c r="I1912" s="114">
        <v>202303</v>
      </c>
      <c r="J1912" s="114">
        <v>-0.11</v>
      </c>
      <c r="K1912" t="s">
        <v>17891</v>
      </c>
      <c r="L1912">
        <v>532871</v>
      </c>
      <c r="M1912" t="s">
        <v>4785</v>
      </c>
      <c r="N1912" t="s">
        <v>17892</v>
      </c>
      <c r="O1912" t="s">
        <v>4784</v>
      </c>
      <c r="P1912"/>
      <c r="Q1912">
        <f t="shared" si="29"/>
        <v>-0.18</v>
      </c>
    </row>
    <row r="1913" spans="1:17" ht="15">
      <c r="A1913" s="114">
        <v>27266</v>
      </c>
      <c r="B1913" t="s">
        <v>17893</v>
      </c>
      <c r="C1913" s="114">
        <v>202412</v>
      </c>
      <c r="D1913" s="114">
        <v>3.99</v>
      </c>
      <c r="E1913" s="114">
        <v>202409</v>
      </c>
      <c r="F1913" s="114">
        <v>10.64</v>
      </c>
      <c r="G1913" s="114">
        <v>202406</v>
      </c>
      <c r="H1913" s="114">
        <v>4.09</v>
      </c>
      <c r="I1913" s="114">
        <v>202403</v>
      </c>
      <c r="J1913" s="114">
        <v>6.14</v>
      </c>
      <c r="K1913" t="s">
        <v>17894</v>
      </c>
      <c r="L1913">
        <v>532732</v>
      </c>
      <c r="M1913" t="s">
        <v>1625</v>
      </c>
      <c r="N1913" t="s">
        <v>17895</v>
      </c>
      <c r="O1913" t="s">
        <v>1626</v>
      </c>
      <c r="P1913"/>
      <c r="Q1913">
        <f t="shared" si="29"/>
        <v>24.86</v>
      </c>
    </row>
    <row r="1914" spans="1:17" ht="15">
      <c r="A1914" s="114">
        <v>27272</v>
      </c>
      <c r="B1914" t="s">
        <v>17896</v>
      </c>
      <c r="C1914" s="114">
        <v>202409</v>
      </c>
      <c r="D1914" s="114">
        <v>-132.59</v>
      </c>
      <c r="E1914" s="114">
        <v>202406</v>
      </c>
      <c r="F1914" s="114">
        <v>-136.57</v>
      </c>
      <c r="G1914" s="114">
        <v>202403</v>
      </c>
      <c r="H1914" s="114">
        <v>-126.96</v>
      </c>
      <c r="I1914" s="114">
        <v>202312</v>
      </c>
      <c r="J1914" s="114">
        <v>-119.54</v>
      </c>
      <c r="K1914" t="s">
        <v>17897</v>
      </c>
      <c r="L1914">
        <v>532904</v>
      </c>
      <c r="M1914" t="s">
        <v>2860</v>
      </c>
      <c r="N1914" t="s">
        <v>17898</v>
      </c>
      <c r="O1914" t="s">
        <v>2861</v>
      </c>
      <c r="P1914"/>
      <c r="Q1914">
        <f t="shared" si="29"/>
        <v>-515.66</v>
      </c>
    </row>
    <row r="1915" spans="1:17" ht="15">
      <c r="A1915" s="114">
        <v>27273</v>
      </c>
      <c r="B1915" t="s">
        <v>17899</v>
      </c>
      <c r="C1915" s="114">
        <v>202412</v>
      </c>
      <c r="D1915" s="114">
        <v>4.87</v>
      </c>
      <c r="E1915" s="114">
        <v>202409</v>
      </c>
      <c r="F1915" s="114">
        <v>3.32</v>
      </c>
      <c r="G1915" s="114">
        <v>202406</v>
      </c>
      <c r="H1915" s="114">
        <v>3.41</v>
      </c>
      <c r="I1915" s="114">
        <v>202403</v>
      </c>
      <c r="J1915" s="114">
        <v>5.9</v>
      </c>
      <c r="K1915" t="s">
        <v>17900</v>
      </c>
      <c r="L1915">
        <v>532714</v>
      </c>
      <c r="M1915" t="s">
        <v>1583</v>
      </c>
      <c r="N1915" t="s">
        <v>17901</v>
      </c>
      <c r="O1915" t="s">
        <v>1584</v>
      </c>
      <c r="P1915"/>
      <c r="Q1915">
        <f t="shared" si="29"/>
        <v>17.5</v>
      </c>
    </row>
    <row r="1916" spans="1:17" ht="15">
      <c r="A1916" s="114">
        <v>27275</v>
      </c>
      <c r="B1916" t="s">
        <v>17902</v>
      </c>
      <c r="C1916" s="114">
        <v>201212</v>
      </c>
      <c r="D1916" s="114">
        <v>0.3</v>
      </c>
      <c r="E1916" s="114">
        <v>201209</v>
      </c>
      <c r="F1916" s="114">
        <v>0.15</v>
      </c>
      <c r="G1916" s="114">
        <v>201206</v>
      </c>
      <c r="H1916" s="114">
        <v>0.22</v>
      </c>
      <c r="I1916" s="114">
        <v>201203</v>
      </c>
      <c r="J1916" s="114">
        <v>0.15</v>
      </c>
      <c r="K1916" t="s">
        <v>17903</v>
      </c>
      <c r="L1916">
        <v>532829</v>
      </c>
      <c r="M1916"/>
      <c r="N1916" t="s">
        <v>17904</v>
      </c>
      <c r="O1916" t="s">
        <v>3786</v>
      </c>
      <c r="P1916"/>
      <c r="Q1916">
        <f t="shared" si="29"/>
        <v>0.82</v>
      </c>
    </row>
    <row r="1917" spans="1:17" ht="15">
      <c r="A1917" s="114">
        <v>27297</v>
      </c>
      <c r="B1917" t="s">
        <v>17905</v>
      </c>
      <c r="C1917" s="114">
        <v>202412</v>
      </c>
      <c r="D1917" s="114">
        <v>3.45</v>
      </c>
      <c r="E1917" s="114">
        <v>202409</v>
      </c>
      <c r="F1917" s="114">
        <v>10.49</v>
      </c>
      <c r="G1917" s="114">
        <v>202406</v>
      </c>
      <c r="H1917" s="114">
        <v>5.63</v>
      </c>
      <c r="I1917" s="114">
        <v>202403</v>
      </c>
      <c r="J1917" s="114">
        <v>4.29</v>
      </c>
      <c r="K1917" t="s">
        <v>9796</v>
      </c>
      <c r="L1917">
        <v>532737</v>
      </c>
      <c r="M1917" t="s">
        <v>836</v>
      </c>
      <c r="N1917" t="s">
        <v>17906</v>
      </c>
      <c r="O1917" t="s">
        <v>837</v>
      </c>
      <c r="P1917"/>
      <c r="Q1917">
        <f t="shared" si="29"/>
        <v>23.86</v>
      </c>
    </row>
    <row r="1918" spans="1:17" ht="15">
      <c r="A1918" s="114">
        <v>27299</v>
      </c>
      <c r="B1918" t="s">
        <v>17907</v>
      </c>
      <c r="C1918" s="114">
        <v>201503</v>
      </c>
      <c r="D1918" s="114">
        <v>-77.989999999999995</v>
      </c>
      <c r="E1918" s="114">
        <v>201412</v>
      </c>
      <c r="F1918" s="114">
        <v>-1.19</v>
      </c>
      <c r="G1918" s="114">
        <v>201409</v>
      </c>
      <c r="H1918" s="114">
        <v>-1.85</v>
      </c>
      <c r="I1918" s="114">
        <v>201406</v>
      </c>
      <c r="J1918" s="114">
        <v>-0.49</v>
      </c>
      <c r="K1918" t="s">
        <v>17908</v>
      </c>
      <c r="L1918">
        <v>532739</v>
      </c>
      <c r="M1918" t="s">
        <v>17909</v>
      </c>
      <c r="N1918" t="s">
        <v>17910</v>
      </c>
      <c r="O1918" t="s">
        <v>17911</v>
      </c>
      <c r="P1918"/>
      <c r="Q1918">
        <f t="shared" si="29"/>
        <v>-81.519999999999982</v>
      </c>
    </row>
    <row r="1919" spans="1:17" ht="15">
      <c r="A1919" s="114">
        <v>27305</v>
      </c>
      <c r="B1919" t="s">
        <v>17912</v>
      </c>
      <c r="C1919" s="114">
        <v>202412</v>
      </c>
      <c r="D1919" s="114">
        <v>0.76</v>
      </c>
      <c r="E1919" s="114">
        <v>202409</v>
      </c>
      <c r="F1919" s="114">
        <v>0.79</v>
      </c>
      <c r="G1919" s="114">
        <v>202406</v>
      </c>
      <c r="H1919" s="114">
        <v>0.98</v>
      </c>
      <c r="I1919" s="114">
        <v>202403</v>
      </c>
      <c r="J1919" s="114">
        <v>0.84</v>
      </c>
      <c r="K1919" t="s">
        <v>17913</v>
      </c>
      <c r="L1919">
        <v>542669</v>
      </c>
      <c r="M1919"/>
      <c r="N1919" t="s">
        <v>17914</v>
      </c>
      <c r="O1919" t="s">
        <v>3549</v>
      </c>
      <c r="P1919"/>
      <c r="Q1919">
        <f t="shared" si="29"/>
        <v>3.37</v>
      </c>
    </row>
    <row r="1920" spans="1:17" ht="15">
      <c r="A1920" s="114">
        <v>27323</v>
      </c>
      <c r="B1920" t="s">
        <v>17915</v>
      </c>
      <c r="C1920" s="114">
        <v>202412</v>
      </c>
      <c r="D1920" s="114">
        <v>0.96</v>
      </c>
      <c r="E1920" s="114">
        <v>202409</v>
      </c>
      <c r="F1920" s="114">
        <v>4.9000000000000004</v>
      </c>
      <c r="G1920" s="114">
        <v>202406</v>
      </c>
      <c r="H1920" s="114">
        <v>3</v>
      </c>
      <c r="I1920" s="114">
        <v>202403</v>
      </c>
      <c r="J1920" s="114">
        <v>2.14</v>
      </c>
      <c r="K1920" t="s">
        <v>17916</v>
      </c>
      <c r="L1920">
        <v>533148</v>
      </c>
      <c r="M1920" t="s">
        <v>1515</v>
      </c>
      <c r="N1920" t="s">
        <v>17917</v>
      </c>
      <c r="O1920" t="s">
        <v>1516</v>
      </c>
      <c r="P1920"/>
      <c r="Q1920">
        <f t="shared" si="29"/>
        <v>11</v>
      </c>
    </row>
    <row r="1921" spans="1:17" ht="15">
      <c r="A1921" s="114">
        <v>27325</v>
      </c>
      <c r="B1921" t="s">
        <v>17918</v>
      </c>
      <c r="C1921" s="114">
        <v>202412</v>
      </c>
      <c r="D1921" s="114">
        <v>-0.21</v>
      </c>
      <c r="E1921" s="114">
        <v>202409</v>
      </c>
      <c r="F1921" s="114">
        <v>-1.24</v>
      </c>
      <c r="G1921" s="114">
        <v>202406</v>
      </c>
      <c r="H1921" s="114">
        <v>-0.08</v>
      </c>
      <c r="I1921" s="114">
        <v>202403</v>
      </c>
      <c r="J1921" s="114">
        <v>-0.1</v>
      </c>
      <c r="K1921" t="s">
        <v>17919</v>
      </c>
      <c r="L1921">
        <v>532771</v>
      </c>
      <c r="M1921" t="s">
        <v>1471</v>
      </c>
      <c r="N1921" t="s">
        <v>17920</v>
      </c>
      <c r="O1921" t="s">
        <v>1472</v>
      </c>
      <c r="P1921"/>
      <c r="Q1921">
        <f t="shared" si="29"/>
        <v>-1.6300000000000001</v>
      </c>
    </row>
    <row r="1922" spans="1:17" ht="15">
      <c r="A1922" s="114">
        <v>27333</v>
      </c>
      <c r="B1922" t="s">
        <v>17921</v>
      </c>
      <c r="C1922" s="114">
        <v>202412</v>
      </c>
      <c r="D1922" s="114">
        <v>0.1</v>
      </c>
      <c r="E1922" s="114">
        <v>202409</v>
      </c>
      <c r="F1922" s="114">
        <v>0.34</v>
      </c>
      <c r="G1922" s="114">
        <v>202406</v>
      </c>
      <c r="H1922" s="114">
        <v>0.05</v>
      </c>
      <c r="I1922" s="114">
        <v>202403</v>
      </c>
      <c r="J1922" s="114">
        <v>-0.06</v>
      </c>
      <c r="K1922" t="s">
        <v>9699</v>
      </c>
      <c r="L1922">
        <v>532749</v>
      </c>
      <c r="M1922" t="s">
        <v>142</v>
      </c>
      <c r="N1922" t="s">
        <v>17922</v>
      </c>
      <c r="O1922" t="s">
        <v>143</v>
      </c>
      <c r="P1922"/>
      <c r="Q1922">
        <f t="shared" si="29"/>
        <v>0.43000000000000005</v>
      </c>
    </row>
    <row r="1923" spans="1:17" ht="15">
      <c r="A1923" s="114">
        <v>27338</v>
      </c>
      <c r="B1923" t="s">
        <v>17923</v>
      </c>
      <c r="C1923" s="114">
        <v>202412</v>
      </c>
      <c r="D1923" s="114">
        <v>9.3800000000000008</v>
      </c>
      <c r="E1923" s="114">
        <v>202409</v>
      </c>
      <c r="F1923" s="114">
        <v>7.97</v>
      </c>
      <c r="G1923" s="114">
        <v>202406</v>
      </c>
      <c r="H1923" s="114">
        <v>7.07</v>
      </c>
      <c r="I1923" s="114">
        <v>202403</v>
      </c>
      <c r="J1923" s="114">
        <v>8.27</v>
      </c>
      <c r="K1923" t="s">
        <v>17924</v>
      </c>
      <c r="L1923">
        <v>532762</v>
      </c>
      <c r="M1923" t="s">
        <v>57</v>
      </c>
      <c r="N1923" t="s">
        <v>17925</v>
      </c>
      <c r="O1923" t="s">
        <v>58</v>
      </c>
      <c r="P1923"/>
      <c r="Q1923">
        <f t="shared" ref="Q1923:Q1986" si="30">D1923+F1923+H1923+J1923</f>
        <v>32.69</v>
      </c>
    </row>
    <row r="1924" spans="1:17" ht="15">
      <c r="A1924" s="114">
        <v>27340</v>
      </c>
      <c r="B1924" t="s">
        <v>17926</v>
      </c>
      <c r="C1924" s="114">
        <v>202412</v>
      </c>
      <c r="D1924" s="114">
        <v>1.05</v>
      </c>
      <c r="E1924" s="114">
        <v>202409</v>
      </c>
      <c r="F1924" s="114">
        <v>0.63</v>
      </c>
      <c r="G1924" s="114">
        <v>202406</v>
      </c>
      <c r="H1924" s="114">
        <v>0.62</v>
      </c>
      <c r="I1924" s="114">
        <v>202403</v>
      </c>
      <c r="J1924" s="114">
        <v>0.64</v>
      </c>
      <c r="K1924" t="s">
        <v>17927</v>
      </c>
      <c r="L1924">
        <v>532761</v>
      </c>
      <c r="M1924" t="s">
        <v>1240</v>
      </c>
      <c r="N1924" t="s">
        <v>17928</v>
      </c>
      <c r="O1924" t="s">
        <v>1241</v>
      </c>
      <c r="P1924"/>
      <c r="Q1924">
        <f t="shared" si="30"/>
        <v>2.9400000000000004</v>
      </c>
    </row>
    <row r="1925" spans="1:17" ht="15">
      <c r="A1925" s="114">
        <v>27346</v>
      </c>
      <c r="B1925" t="s">
        <v>17929</v>
      </c>
      <c r="C1925" s="114">
        <v>202412</v>
      </c>
      <c r="D1925" s="114">
        <v>2.5</v>
      </c>
      <c r="E1925" s="114">
        <v>202409</v>
      </c>
      <c r="F1925" s="114">
        <v>1.17</v>
      </c>
      <c r="G1925" s="114">
        <v>202406</v>
      </c>
      <c r="H1925" s="114">
        <v>1.62</v>
      </c>
      <c r="I1925" s="114">
        <v>202403</v>
      </c>
      <c r="J1925" s="114">
        <v>2.0499999999999998</v>
      </c>
      <c r="K1925" t="s">
        <v>17930</v>
      </c>
      <c r="L1925">
        <v>532923</v>
      </c>
      <c r="M1925" t="s">
        <v>2441</v>
      </c>
      <c r="N1925" t="s">
        <v>17931</v>
      </c>
      <c r="O1925" t="s">
        <v>2442</v>
      </c>
      <c r="P1925"/>
      <c r="Q1925">
        <f t="shared" si="30"/>
        <v>7.34</v>
      </c>
    </row>
    <row r="1926" spans="1:17" ht="15">
      <c r="A1926" s="114">
        <v>27350</v>
      </c>
      <c r="B1926" t="s">
        <v>17932</v>
      </c>
      <c r="C1926" s="114">
        <v>202412</v>
      </c>
      <c r="D1926" s="114">
        <v>-5.91</v>
      </c>
      <c r="E1926" s="114">
        <v>202409</v>
      </c>
      <c r="F1926" s="114">
        <v>-3.06</v>
      </c>
      <c r="G1926" s="114">
        <v>202406</v>
      </c>
      <c r="H1926" s="114">
        <v>-3.01</v>
      </c>
      <c r="I1926" s="114">
        <v>202403</v>
      </c>
      <c r="J1926" s="114">
        <v>-1.68</v>
      </c>
      <c r="K1926" t="s">
        <v>17933</v>
      </c>
      <c r="L1926">
        <v>532744</v>
      </c>
      <c r="M1926" t="s">
        <v>4580</v>
      </c>
      <c r="N1926" t="s">
        <v>17934</v>
      </c>
      <c r="O1926" t="s">
        <v>4579</v>
      </c>
      <c r="P1926"/>
      <c r="Q1926">
        <f t="shared" si="30"/>
        <v>-13.66</v>
      </c>
    </row>
    <row r="1927" spans="1:17" ht="15">
      <c r="A1927" s="114">
        <v>27366</v>
      </c>
      <c r="B1927" t="s">
        <v>17935</v>
      </c>
      <c r="C1927" s="114">
        <v>202412</v>
      </c>
      <c r="D1927" s="114">
        <v>-2.2599999999999998</v>
      </c>
      <c r="E1927" s="114">
        <v>202409</v>
      </c>
      <c r="F1927" s="114">
        <v>-14.75</v>
      </c>
      <c r="G1927" s="114">
        <v>202406</v>
      </c>
      <c r="H1927" s="114">
        <v>-4.3</v>
      </c>
      <c r="I1927" s="114">
        <v>202403</v>
      </c>
      <c r="J1927" s="114">
        <v>2.82</v>
      </c>
      <c r="K1927" t="s">
        <v>17936</v>
      </c>
      <c r="L1927">
        <v>532801</v>
      </c>
      <c r="M1927" t="s">
        <v>640</v>
      </c>
      <c r="N1927" t="s">
        <v>17937</v>
      </c>
      <c r="O1927" t="s">
        <v>641</v>
      </c>
      <c r="P1927"/>
      <c r="Q1927">
        <f t="shared" si="30"/>
        <v>-18.489999999999998</v>
      </c>
    </row>
    <row r="1928" spans="1:17" ht="15">
      <c r="A1928" s="114">
        <v>27371</v>
      </c>
      <c r="B1928" t="s">
        <v>17938</v>
      </c>
      <c r="C1928" s="114">
        <v>201203</v>
      </c>
      <c r="D1928" s="114">
        <v>0</v>
      </c>
      <c r="E1928" s="114">
        <v>201112</v>
      </c>
      <c r="F1928" s="114">
        <v>0</v>
      </c>
      <c r="G1928" s="114">
        <v>201109</v>
      </c>
      <c r="H1928" s="114">
        <v>0</v>
      </c>
      <c r="I1928" s="114">
        <v>201106</v>
      </c>
      <c r="J1928" s="114">
        <v>5.04</v>
      </c>
      <c r="K1928" t="s">
        <v>17939</v>
      </c>
      <c r="L1928">
        <v>532876</v>
      </c>
      <c r="M1928" t="s">
        <v>17940</v>
      </c>
      <c r="N1928" t="s">
        <v>17941</v>
      </c>
      <c r="O1928" t="s">
        <v>17942</v>
      </c>
      <c r="P1928"/>
      <c r="Q1928">
        <f t="shared" si="30"/>
        <v>5.04</v>
      </c>
    </row>
    <row r="1929" spans="1:17" ht="15">
      <c r="A1929" s="114">
        <v>27375</v>
      </c>
      <c r="B1929" t="s">
        <v>17943</v>
      </c>
      <c r="C1929" s="114">
        <v>202503</v>
      </c>
      <c r="D1929" s="114">
        <v>-0.77</v>
      </c>
      <c r="E1929" s="114">
        <v>202412</v>
      </c>
      <c r="F1929" s="114">
        <v>-1.57</v>
      </c>
      <c r="G1929" s="114">
        <v>202409</v>
      </c>
      <c r="H1929" s="114">
        <v>-1.1399999999999999</v>
      </c>
      <c r="I1929" s="114">
        <v>202406</v>
      </c>
      <c r="J1929" s="114">
        <v>-0.7</v>
      </c>
      <c r="K1929" t="s">
        <v>17944</v>
      </c>
      <c r="L1929">
        <v>532782</v>
      </c>
      <c r="M1929" t="s">
        <v>2872</v>
      </c>
      <c r="N1929" t="s">
        <v>17945</v>
      </c>
      <c r="O1929" t="s">
        <v>2873</v>
      </c>
      <c r="P1929"/>
      <c r="Q1929">
        <f t="shared" si="30"/>
        <v>-4.18</v>
      </c>
    </row>
    <row r="1930" spans="1:17" ht="15">
      <c r="A1930" s="114">
        <v>27387</v>
      </c>
      <c r="B1930" t="s">
        <v>17946</v>
      </c>
      <c r="C1930" s="114">
        <v>202412</v>
      </c>
      <c r="D1930" s="114">
        <v>4.13</v>
      </c>
      <c r="E1930" s="114">
        <v>202409</v>
      </c>
      <c r="F1930" s="114">
        <v>4.2699999999999996</v>
      </c>
      <c r="G1930" s="114">
        <v>202406</v>
      </c>
      <c r="H1930" s="114">
        <v>4.41</v>
      </c>
      <c r="I1930" s="114">
        <v>202403</v>
      </c>
      <c r="J1930" s="114">
        <v>4.28</v>
      </c>
      <c r="K1930" t="s">
        <v>17947</v>
      </c>
      <c r="L1930">
        <v>532783</v>
      </c>
      <c r="M1930" t="s">
        <v>1739</v>
      </c>
      <c r="N1930" t="s">
        <v>17948</v>
      </c>
      <c r="O1930" t="s">
        <v>1740</v>
      </c>
      <c r="P1930"/>
      <c r="Q1930">
        <f t="shared" si="30"/>
        <v>17.09</v>
      </c>
    </row>
    <row r="1931" spans="1:17" ht="15">
      <c r="A1931" s="114">
        <v>27419</v>
      </c>
      <c r="B1931" t="s">
        <v>17949</v>
      </c>
      <c r="C1931" s="114">
        <v>202412</v>
      </c>
      <c r="D1931" s="114">
        <v>1.92</v>
      </c>
      <c r="E1931" s="114">
        <v>202409</v>
      </c>
      <c r="F1931" s="114">
        <v>1.82</v>
      </c>
      <c r="G1931" s="114">
        <v>202406</v>
      </c>
      <c r="H1931" s="114">
        <v>1.5</v>
      </c>
      <c r="I1931" s="114">
        <v>202403</v>
      </c>
      <c r="J1931" s="114">
        <v>1.32</v>
      </c>
      <c r="K1931" t="s">
        <v>17950</v>
      </c>
      <c r="L1931">
        <v>533326</v>
      </c>
      <c r="M1931" t="s">
        <v>2969</v>
      </c>
      <c r="N1931" t="s">
        <v>17951</v>
      </c>
      <c r="O1931" t="s">
        <v>2970</v>
      </c>
      <c r="P1931"/>
      <c r="Q1931">
        <f t="shared" si="30"/>
        <v>6.5600000000000005</v>
      </c>
    </row>
    <row r="1932" spans="1:17" ht="15">
      <c r="A1932" s="114">
        <v>27437</v>
      </c>
      <c r="B1932" t="s">
        <v>17952</v>
      </c>
      <c r="C1932" s="114">
        <v>202006</v>
      </c>
      <c r="D1932" s="114">
        <v>-0.65</v>
      </c>
      <c r="E1932" s="114">
        <v>202003</v>
      </c>
      <c r="F1932" s="114">
        <v>-0.14000000000000001</v>
      </c>
      <c r="G1932" s="114">
        <v>201912</v>
      </c>
      <c r="H1932" s="114">
        <v>0.17</v>
      </c>
      <c r="I1932" s="114">
        <v>201909</v>
      </c>
      <c r="J1932" s="114">
        <v>0.14000000000000001</v>
      </c>
      <c r="K1932" t="s">
        <v>17953</v>
      </c>
      <c r="L1932">
        <v>532845</v>
      </c>
      <c r="M1932" t="s">
        <v>2975</v>
      </c>
      <c r="N1932" t="s">
        <v>17954</v>
      </c>
      <c r="O1932" t="s">
        <v>2976</v>
      </c>
      <c r="P1932"/>
      <c r="Q1932">
        <f t="shared" si="30"/>
        <v>-0.48</v>
      </c>
    </row>
    <row r="1933" spans="1:17" ht="15">
      <c r="A1933" s="114">
        <v>27443</v>
      </c>
      <c r="B1933" t="s">
        <v>17955</v>
      </c>
      <c r="C1933" s="114">
        <v>202412</v>
      </c>
      <c r="D1933" s="114">
        <v>2.15</v>
      </c>
      <c r="E1933" s="114">
        <v>202409</v>
      </c>
      <c r="F1933" s="114">
        <v>2.6</v>
      </c>
      <c r="G1933" s="114">
        <v>202406</v>
      </c>
      <c r="H1933" s="114">
        <v>0.64</v>
      </c>
      <c r="I1933" s="114">
        <v>202403</v>
      </c>
      <c r="J1933" s="114">
        <v>0.72</v>
      </c>
      <c r="K1933" t="s">
        <v>17956</v>
      </c>
      <c r="L1933">
        <v>532784</v>
      </c>
      <c r="M1933" t="s">
        <v>2744</v>
      </c>
      <c r="N1933" t="s">
        <v>17957</v>
      </c>
      <c r="O1933" t="s">
        <v>2745</v>
      </c>
      <c r="P1933"/>
      <c r="Q1933">
        <f t="shared" si="30"/>
        <v>6.1099999999999994</v>
      </c>
    </row>
    <row r="1934" spans="1:17" ht="15">
      <c r="A1934" s="114">
        <v>27482</v>
      </c>
      <c r="B1934" t="s">
        <v>17958</v>
      </c>
      <c r="C1934" s="114">
        <v>202406</v>
      </c>
      <c r="D1934" s="114">
        <v>-0.28999999999999998</v>
      </c>
      <c r="E1934" s="114">
        <v>202403</v>
      </c>
      <c r="F1934" s="114">
        <v>-0.3</v>
      </c>
      <c r="G1934" s="114">
        <v>202312</v>
      </c>
      <c r="H1934" s="114">
        <v>-7.0000000000000007E-2</v>
      </c>
      <c r="I1934" s="114">
        <v>202309</v>
      </c>
      <c r="J1934" s="114">
        <v>-0.17</v>
      </c>
      <c r="K1934" t="s">
        <v>17959</v>
      </c>
      <c r="L1934">
        <v>532800</v>
      </c>
      <c r="M1934" t="s">
        <v>3056</v>
      </c>
      <c r="N1934" t="s">
        <v>17960</v>
      </c>
      <c r="O1934" t="s">
        <v>3057</v>
      </c>
      <c r="P1934"/>
      <c r="Q1934">
        <f t="shared" si="30"/>
        <v>-0.83</v>
      </c>
    </row>
    <row r="1935" spans="1:17" ht="15">
      <c r="A1935" s="114">
        <v>27483</v>
      </c>
      <c r="B1935" t="s">
        <v>17961</v>
      </c>
      <c r="C1935" s="114">
        <v>202412</v>
      </c>
      <c r="D1935" s="114">
        <v>12.56</v>
      </c>
      <c r="E1935" s="114">
        <v>202409</v>
      </c>
      <c r="F1935" s="114">
        <v>14.74</v>
      </c>
      <c r="G1935" s="114">
        <v>202406</v>
      </c>
      <c r="H1935" s="114">
        <v>10.85</v>
      </c>
      <c r="I1935" s="114">
        <v>202403</v>
      </c>
      <c r="J1935" s="114">
        <v>11.39</v>
      </c>
      <c r="K1935" t="s">
        <v>17962</v>
      </c>
      <c r="L1935">
        <v>532842</v>
      </c>
      <c r="M1935" t="s">
        <v>2790</v>
      </c>
      <c r="N1935" t="s">
        <v>17963</v>
      </c>
      <c r="O1935" t="s">
        <v>2791</v>
      </c>
      <c r="P1935"/>
      <c r="Q1935">
        <f t="shared" si="30"/>
        <v>49.54</v>
      </c>
    </row>
    <row r="1936" spans="1:17" ht="15">
      <c r="A1936" s="114">
        <v>27485</v>
      </c>
      <c r="B1936" t="s">
        <v>17964</v>
      </c>
      <c r="C1936" s="114">
        <v>201912</v>
      </c>
      <c r="D1936" s="114">
        <v>-16.149999999999999</v>
      </c>
      <c r="E1936" s="114">
        <v>201909</v>
      </c>
      <c r="F1936" s="114">
        <v>-15.34</v>
      </c>
      <c r="G1936" s="114">
        <v>201906</v>
      </c>
      <c r="H1936" s="114">
        <v>-14.68</v>
      </c>
      <c r="I1936" s="114">
        <v>201903</v>
      </c>
      <c r="J1936" s="114">
        <v>-199.93</v>
      </c>
      <c r="K1936" t="s">
        <v>17965</v>
      </c>
      <c r="L1936">
        <v>532787</v>
      </c>
      <c r="M1936" t="s">
        <v>17966</v>
      </c>
      <c r="N1936" t="s">
        <v>17967</v>
      </c>
      <c r="O1936" t="s">
        <v>17968</v>
      </c>
      <c r="P1936"/>
      <c r="Q1936">
        <f t="shared" si="30"/>
        <v>-246.10000000000002</v>
      </c>
    </row>
    <row r="1937" spans="1:17" ht="15">
      <c r="A1937" s="114">
        <v>27486</v>
      </c>
      <c r="B1937" t="s">
        <v>17969</v>
      </c>
      <c r="C1937" s="114">
        <v>202503</v>
      </c>
      <c r="D1937" s="114">
        <v>5.44</v>
      </c>
      <c r="E1937" s="114">
        <v>202412</v>
      </c>
      <c r="F1937" s="114">
        <v>4.88</v>
      </c>
      <c r="G1937" s="114">
        <v>202409</v>
      </c>
      <c r="H1937" s="114">
        <v>5.14</v>
      </c>
      <c r="I1937" s="114">
        <v>202406</v>
      </c>
      <c r="J1937" s="114">
        <v>5.72</v>
      </c>
      <c r="K1937" t="s">
        <v>17970</v>
      </c>
      <c r="L1937">
        <v>532756</v>
      </c>
      <c r="M1937" t="s">
        <v>577</v>
      </c>
      <c r="N1937" t="s">
        <v>17971</v>
      </c>
      <c r="O1937" t="s">
        <v>578</v>
      </c>
      <c r="P1937"/>
      <c r="Q1937">
        <f t="shared" si="30"/>
        <v>21.18</v>
      </c>
    </row>
    <row r="1938" spans="1:17" ht="15">
      <c r="A1938" s="114">
        <v>27500</v>
      </c>
      <c r="B1938" t="s">
        <v>17972</v>
      </c>
      <c r="C1938" s="114">
        <v>202412</v>
      </c>
      <c r="D1938" s="114">
        <v>-0.56999999999999995</v>
      </c>
      <c r="E1938" s="114">
        <v>202409</v>
      </c>
      <c r="F1938" s="114">
        <v>-8.8699999999999992</v>
      </c>
      <c r="G1938" s="114">
        <v>202406</v>
      </c>
      <c r="H1938" s="114">
        <v>34.72</v>
      </c>
      <c r="I1938" s="114">
        <v>202403</v>
      </c>
      <c r="J1938" s="114">
        <v>18.510000000000002</v>
      </c>
      <c r="K1938" t="s">
        <v>17973</v>
      </c>
      <c r="L1938">
        <v>532859</v>
      </c>
      <c r="M1938" t="s">
        <v>1186</v>
      </c>
      <c r="N1938" t="s">
        <v>17974</v>
      </c>
      <c r="O1938" t="s">
        <v>1187</v>
      </c>
      <c r="P1938"/>
      <c r="Q1938">
        <f t="shared" si="30"/>
        <v>43.790000000000006</v>
      </c>
    </row>
    <row r="1939" spans="1:17" ht="15">
      <c r="A1939" s="114">
        <v>27501</v>
      </c>
      <c r="B1939" t="s">
        <v>17975</v>
      </c>
      <c r="C1939" s="114">
        <v>201506</v>
      </c>
      <c r="D1939" s="114">
        <v>-0.26</v>
      </c>
      <c r="E1939" s="114">
        <v>201503</v>
      </c>
      <c r="F1939" s="114">
        <v>-11.2</v>
      </c>
      <c r="G1939" s="114">
        <v>201412</v>
      </c>
      <c r="H1939" s="114">
        <v>-0.62</v>
      </c>
      <c r="I1939" s="114">
        <v>201409</v>
      </c>
      <c r="J1939" s="114">
        <v>-0.55000000000000004</v>
      </c>
      <c r="K1939" t="s">
        <v>17976</v>
      </c>
      <c r="L1939">
        <v>532789</v>
      </c>
      <c r="M1939" t="s">
        <v>17977</v>
      </c>
      <c r="N1939" t="s">
        <v>17978</v>
      </c>
      <c r="O1939" t="s">
        <v>17979</v>
      </c>
      <c r="P1939"/>
      <c r="Q1939">
        <f t="shared" si="30"/>
        <v>-12.629999999999999</v>
      </c>
    </row>
    <row r="1940" spans="1:17" ht="15">
      <c r="A1940" s="114">
        <v>27504</v>
      </c>
      <c r="B1940" t="s">
        <v>17980</v>
      </c>
      <c r="C1940" s="114">
        <v>202203</v>
      </c>
      <c r="D1940" s="114">
        <v>-3.89</v>
      </c>
      <c r="E1940" s="114">
        <v>202112</v>
      </c>
      <c r="F1940" s="114">
        <v>-2.62</v>
      </c>
      <c r="G1940" s="114">
        <v>202103</v>
      </c>
      <c r="H1940" s="114">
        <v>-5.65</v>
      </c>
      <c r="I1940" s="114">
        <v>202012</v>
      </c>
      <c r="J1940" s="114">
        <v>-4.92</v>
      </c>
      <c r="K1940" t="s">
        <v>17981</v>
      </c>
      <c r="L1940">
        <v>533008</v>
      </c>
      <c r="M1940" t="s">
        <v>17982</v>
      </c>
      <c r="N1940" t="s">
        <v>17983</v>
      </c>
      <c r="O1940" t="s">
        <v>17984</v>
      </c>
      <c r="P1940"/>
      <c r="Q1940">
        <f t="shared" si="30"/>
        <v>-17.079999999999998</v>
      </c>
    </row>
    <row r="1941" spans="1:17" ht="15">
      <c r="A1941" s="114">
        <v>27528</v>
      </c>
      <c r="B1941" t="s">
        <v>17985</v>
      </c>
      <c r="C1941" s="114">
        <v>202412</v>
      </c>
      <c r="D1941" s="114">
        <v>0.27</v>
      </c>
      <c r="E1941" s="114">
        <v>202409</v>
      </c>
      <c r="F1941" s="114">
        <v>1.26</v>
      </c>
      <c r="G1941" s="114">
        <v>202406</v>
      </c>
      <c r="H1941" s="114">
        <v>1.36</v>
      </c>
      <c r="I1941" s="114">
        <v>202403</v>
      </c>
      <c r="J1941" s="114">
        <v>1.82</v>
      </c>
      <c r="K1941" t="s">
        <v>17986</v>
      </c>
      <c r="L1941">
        <v>532797</v>
      </c>
      <c r="M1941" t="s">
        <v>299</v>
      </c>
      <c r="N1941" t="s">
        <v>17987</v>
      </c>
      <c r="O1941" t="s">
        <v>300</v>
      </c>
      <c r="P1941"/>
      <c r="Q1941">
        <f t="shared" si="30"/>
        <v>4.71</v>
      </c>
    </row>
    <row r="1942" spans="1:17" ht="15">
      <c r="A1942" s="114">
        <v>27531</v>
      </c>
      <c r="B1942" t="s">
        <v>17988</v>
      </c>
      <c r="C1942" s="114">
        <v>200806</v>
      </c>
      <c r="D1942" s="114">
        <v>2.4500000000000002</v>
      </c>
      <c r="E1942" s="114">
        <v>200803</v>
      </c>
      <c r="F1942" s="114">
        <v>2.62</v>
      </c>
      <c r="G1942" s="114">
        <v>200712</v>
      </c>
      <c r="H1942" s="114">
        <v>5.62</v>
      </c>
      <c r="I1942" s="114">
        <v>200709</v>
      </c>
      <c r="J1942" s="114">
        <v>5.09</v>
      </c>
      <c r="K1942" t="s">
        <v>17989</v>
      </c>
      <c r="L1942">
        <v>532823</v>
      </c>
      <c r="M1942" t="s">
        <v>4798</v>
      </c>
      <c r="N1942" t="s">
        <v>17990</v>
      </c>
      <c r="O1942" t="s">
        <v>4797</v>
      </c>
      <c r="P1942"/>
      <c r="Q1942">
        <f t="shared" si="30"/>
        <v>15.780000000000001</v>
      </c>
    </row>
    <row r="1943" spans="1:17" ht="15">
      <c r="A1943" s="114">
        <v>27539</v>
      </c>
      <c r="B1943" t="s">
        <v>17991</v>
      </c>
      <c r="C1943" s="114">
        <v>202412</v>
      </c>
      <c r="D1943" s="114">
        <v>1.32</v>
      </c>
      <c r="E1943" s="114">
        <v>202409</v>
      </c>
      <c r="F1943" s="114">
        <v>0.27</v>
      </c>
      <c r="G1943" s="114">
        <v>202406</v>
      </c>
      <c r="H1943" s="114">
        <v>-3.07</v>
      </c>
      <c r="I1943" s="114">
        <v>202403</v>
      </c>
      <c r="J1943" s="114">
        <v>-1.9</v>
      </c>
      <c r="K1943" t="s">
        <v>17992</v>
      </c>
      <c r="L1943">
        <v>532807</v>
      </c>
      <c r="M1943" t="s">
        <v>581</v>
      </c>
      <c r="N1943" t="s">
        <v>17993</v>
      </c>
      <c r="O1943" t="s">
        <v>582</v>
      </c>
      <c r="P1943"/>
      <c r="Q1943">
        <f t="shared" si="30"/>
        <v>-3.38</v>
      </c>
    </row>
    <row r="1944" spans="1:17" ht="15">
      <c r="A1944" s="114">
        <v>27558</v>
      </c>
      <c r="B1944" t="s">
        <v>17994</v>
      </c>
      <c r="C1944" s="114">
        <v>202412</v>
      </c>
      <c r="D1944" s="114">
        <v>-2.83</v>
      </c>
      <c r="E1944" s="114">
        <v>202409</v>
      </c>
      <c r="F1944" s="114">
        <v>-1.52</v>
      </c>
      <c r="G1944" s="114">
        <v>202406</v>
      </c>
      <c r="H1944" s="114">
        <v>20.39</v>
      </c>
      <c r="I1944" s="114">
        <v>202403</v>
      </c>
      <c r="J1944" s="114">
        <v>-1.08</v>
      </c>
      <c r="K1944" t="s">
        <v>9784</v>
      </c>
      <c r="L1944">
        <v>533152</v>
      </c>
      <c r="M1944" t="s">
        <v>1856</v>
      </c>
      <c r="N1944" t="s">
        <v>17995</v>
      </c>
      <c r="O1944" t="s">
        <v>1857</v>
      </c>
      <c r="P1944"/>
      <c r="Q1944">
        <f t="shared" si="30"/>
        <v>14.959999999999999</v>
      </c>
    </row>
    <row r="1945" spans="1:17" ht="15">
      <c r="A1945" s="114">
        <v>27581</v>
      </c>
      <c r="B1945" t="s">
        <v>17996</v>
      </c>
      <c r="C1945" s="114">
        <v>201812</v>
      </c>
      <c r="D1945" s="114">
        <v>-3.31</v>
      </c>
      <c r="E1945" s="114">
        <v>201809</v>
      </c>
      <c r="F1945" s="114">
        <v>0.56000000000000005</v>
      </c>
      <c r="G1945" s="114">
        <v>201806</v>
      </c>
      <c r="H1945" s="114">
        <v>3.58</v>
      </c>
      <c r="I1945" s="114">
        <v>201803</v>
      </c>
      <c r="J1945" s="114">
        <v>-12.73</v>
      </c>
      <c r="K1945" t="s">
        <v>17997</v>
      </c>
      <c r="L1945">
        <v>532813</v>
      </c>
      <c r="M1945" t="s">
        <v>4736</v>
      </c>
      <c r="N1945" t="s">
        <v>17998</v>
      </c>
      <c r="O1945" t="s">
        <v>4735</v>
      </c>
      <c r="P1945"/>
      <c r="Q1945">
        <f t="shared" si="30"/>
        <v>-11.9</v>
      </c>
    </row>
    <row r="1946" spans="1:17" ht="15">
      <c r="A1946" s="114">
        <v>27594</v>
      </c>
      <c r="B1946" t="s">
        <v>17999</v>
      </c>
      <c r="C1946" s="114">
        <v>202503</v>
      </c>
      <c r="D1946" s="114">
        <v>-8.1999999999999993</v>
      </c>
      <c r="E1946" s="114">
        <v>202412</v>
      </c>
      <c r="F1946" s="114">
        <v>-20.59</v>
      </c>
      <c r="G1946" s="114">
        <v>202409</v>
      </c>
      <c r="H1946" s="114">
        <v>-19.66</v>
      </c>
      <c r="I1946" s="114">
        <v>202406</v>
      </c>
      <c r="J1946" s="114">
        <v>-20.260000000000002</v>
      </c>
      <c r="K1946" t="s">
        <v>18000</v>
      </c>
      <c r="L1946">
        <v>533138</v>
      </c>
      <c r="M1946" t="s">
        <v>265</v>
      </c>
      <c r="N1946" t="s">
        <v>18001</v>
      </c>
      <c r="O1946" t="s">
        <v>266</v>
      </c>
      <c r="P1946"/>
      <c r="Q1946">
        <f t="shared" si="30"/>
        <v>-68.710000000000008</v>
      </c>
    </row>
    <row r="1947" spans="1:17" ht="15">
      <c r="A1947" s="114">
        <v>27614</v>
      </c>
      <c r="B1947" t="s">
        <v>18002</v>
      </c>
      <c r="C1947" s="114">
        <v>202412</v>
      </c>
      <c r="D1947" s="114">
        <v>12.52</v>
      </c>
      <c r="E1947" s="114">
        <v>202409</v>
      </c>
      <c r="F1947" s="114">
        <v>12.9</v>
      </c>
      <c r="G1947" s="114">
        <v>202406</v>
      </c>
      <c r="H1947" s="114">
        <v>14.99</v>
      </c>
      <c r="I1947" s="114">
        <v>202403</v>
      </c>
      <c r="J1947" s="114">
        <v>11.82</v>
      </c>
      <c r="K1947" t="s">
        <v>18003</v>
      </c>
      <c r="L1947">
        <v>532808</v>
      </c>
      <c r="M1947" t="s">
        <v>2241</v>
      </c>
      <c r="N1947" t="s">
        <v>18004</v>
      </c>
      <c r="O1947" t="s">
        <v>2242</v>
      </c>
      <c r="P1947"/>
      <c r="Q1947">
        <f t="shared" si="30"/>
        <v>52.230000000000004</v>
      </c>
    </row>
    <row r="1948" spans="1:17" ht="15">
      <c r="A1948" s="114">
        <v>27654</v>
      </c>
      <c r="B1948" t="s">
        <v>18005</v>
      </c>
      <c r="C1948" s="114">
        <v>202412</v>
      </c>
      <c r="D1948" s="114">
        <v>0.09</v>
      </c>
      <c r="E1948" s="114">
        <v>202409</v>
      </c>
      <c r="F1948" s="114">
        <v>0.09</v>
      </c>
      <c r="G1948" s="114">
        <v>202406</v>
      </c>
      <c r="H1948" s="114">
        <v>0.08</v>
      </c>
      <c r="I1948" s="114">
        <v>202403</v>
      </c>
      <c r="J1948" s="114">
        <v>2.2400000000000002</v>
      </c>
      <c r="K1948" t="s">
        <v>18006</v>
      </c>
      <c r="L1948">
        <v>532850</v>
      </c>
      <c r="M1948" t="s">
        <v>1894</v>
      </c>
      <c r="N1948" t="s">
        <v>18007</v>
      </c>
      <c r="O1948" t="s">
        <v>1895</v>
      </c>
      <c r="P1948"/>
      <c r="Q1948">
        <f t="shared" si="30"/>
        <v>2.5</v>
      </c>
    </row>
    <row r="1949" spans="1:17" ht="15">
      <c r="A1949" s="114">
        <v>27655</v>
      </c>
      <c r="B1949" t="s">
        <v>18008</v>
      </c>
      <c r="C1949" s="114">
        <v>202412</v>
      </c>
      <c r="D1949" s="114">
        <v>4.25</v>
      </c>
      <c r="E1949" s="114">
        <v>202409</v>
      </c>
      <c r="F1949" s="114">
        <v>4.0999999999999996</v>
      </c>
      <c r="G1949" s="114">
        <v>202406</v>
      </c>
      <c r="H1949" s="114">
        <v>4.4800000000000004</v>
      </c>
      <c r="I1949" s="114">
        <v>202403</v>
      </c>
      <c r="J1949" s="114">
        <v>6.76</v>
      </c>
      <c r="K1949" t="s">
        <v>18009</v>
      </c>
      <c r="L1949">
        <v>532830</v>
      </c>
      <c r="M1949" t="s">
        <v>269</v>
      </c>
      <c r="N1949" t="s">
        <v>18010</v>
      </c>
      <c r="O1949" t="s">
        <v>270</v>
      </c>
      <c r="P1949"/>
      <c r="Q1949">
        <f t="shared" si="30"/>
        <v>19.59</v>
      </c>
    </row>
    <row r="1950" spans="1:17" ht="15">
      <c r="A1950" s="114">
        <v>27662</v>
      </c>
      <c r="B1950" t="s">
        <v>18011</v>
      </c>
      <c r="C1950" s="114">
        <v>202403</v>
      </c>
      <c r="D1950" s="114">
        <v>-12.53</v>
      </c>
      <c r="E1950" s="114">
        <v>202312</v>
      </c>
      <c r="F1950" s="114">
        <v>-8.43</v>
      </c>
      <c r="G1950" s="114">
        <v>202309</v>
      </c>
      <c r="H1950" s="114">
        <v>-18.579999999999998</v>
      </c>
      <c r="I1950" s="114">
        <v>202306</v>
      </c>
      <c r="J1950" s="114">
        <v>-18.690000000000001</v>
      </c>
      <c r="K1950" t="s">
        <v>18012</v>
      </c>
      <c r="L1950">
        <v>532886</v>
      </c>
      <c r="M1950" t="s">
        <v>2608</v>
      </c>
      <c r="N1950" t="s">
        <v>18013</v>
      </c>
      <c r="O1950" t="s">
        <v>2609</v>
      </c>
      <c r="P1950"/>
      <c r="Q1950">
        <f t="shared" si="30"/>
        <v>-58.230000000000004</v>
      </c>
    </row>
    <row r="1951" spans="1:17" ht="15">
      <c r="A1951" s="114">
        <v>27675</v>
      </c>
      <c r="B1951" t="s">
        <v>2771</v>
      </c>
      <c r="C1951" s="114">
        <v>202412</v>
      </c>
      <c r="D1951" s="114">
        <v>-2.4500000000000002</v>
      </c>
      <c r="E1951" s="114">
        <v>202409</v>
      </c>
      <c r="F1951" s="114">
        <v>-3.31</v>
      </c>
      <c r="G1951" s="114">
        <v>202406</v>
      </c>
      <c r="H1951" s="114">
        <v>-2.96</v>
      </c>
      <c r="I1951" s="114">
        <v>202403</v>
      </c>
      <c r="J1951" s="114">
        <v>-3.26</v>
      </c>
      <c r="K1951" t="s">
        <v>18014</v>
      </c>
      <c r="L1951">
        <v>532872</v>
      </c>
      <c r="M1951" t="s">
        <v>2771</v>
      </c>
      <c r="N1951" t="s">
        <v>18015</v>
      </c>
      <c r="O1951" t="s">
        <v>2772</v>
      </c>
      <c r="P1951"/>
      <c r="Q1951">
        <f t="shared" si="30"/>
        <v>-11.979999999999999</v>
      </c>
    </row>
    <row r="1952" spans="1:17" ht="15">
      <c r="A1952" s="114">
        <v>27678</v>
      </c>
      <c r="B1952" t="s">
        <v>18016</v>
      </c>
      <c r="C1952" s="114">
        <v>202412</v>
      </c>
      <c r="D1952" s="114">
        <v>0.16</v>
      </c>
      <c r="E1952" s="114">
        <v>202409</v>
      </c>
      <c r="F1952" s="114">
        <v>0.19</v>
      </c>
      <c r="G1952" s="114">
        <v>202406</v>
      </c>
      <c r="H1952" s="114">
        <v>0.27</v>
      </c>
      <c r="I1952" s="114">
        <v>202403</v>
      </c>
      <c r="J1952" s="114">
        <v>-1.06</v>
      </c>
      <c r="K1952" t="s">
        <v>18017</v>
      </c>
      <c r="L1952">
        <v>532869</v>
      </c>
      <c r="M1952" t="s">
        <v>2913</v>
      </c>
      <c r="N1952" t="s">
        <v>18018</v>
      </c>
      <c r="O1952" t="s">
        <v>2914</v>
      </c>
      <c r="P1952"/>
      <c r="Q1952">
        <f t="shared" si="30"/>
        <v>-0.44000000000000006</v>
      </c>
    </row>
    <row r="1953" spans="1:17" ht="15">
      <c r="A1953" s="114">
        <v>27679</v>
      </c>
      <c r="B1953" t="s">
        <v>18019</v>
      </c>
      <c r="C1953" s="114">
        <v>202412</v>
      </c>
      <c r="D1953" s="114">
        <v>14.8</v>
      </c>
      <c r="E1953" s="114">
        <v>202409</v>
      </c>
      <c r="F1953" s="114">
        <v>-0.56000000000000005</v>
      </c>
      <c r="G1953" s="114">
        <v>202406</v>
      </c>
      <c r="H1953" s="114">
        <v>4.72</v>
      </c>
      <c r="I1953" s="114">
        <v>202403</v>
      </c>
      <c r="J1953" s="114">
        <v>1.04</v>
      </c>
      <c r="K1953" t="s">
        <v>18020</v>
      </c>
      <c r="L1953">
        <v>532867</v>
      </c>
      <c r="M1953" t="s">
        <v>3135</v>
      </c>
      <c r="N1953" t="s">
        <v>18021</v>
      </c>
      <c r="O1953" t="s">
        <v>3136</v>
      </c>
      <c r="P1953"/>
      <c r="Q1953">
        <f t="shared" si="30"/>
        <v>20</v>
      </c>
    </row>
    <row r="1954" spans="1:17" ht="15">
      <c r="A1954" s="114">
        <v>27696</v>
      </c>
      <c r="B1954" t="s">
        <v>18022</v>
      </c>
      <c r="C1954" s="114">
        <v>202412</v>
      </c>
      <c r="D1954" s="114">
        <v>15.75</v>
      </c>
      <c r="E1954" s="114">
        <v>202409</v>
      </c>
      <c r="F1954" s="114">
        <v>124.41</v>
      </c>
      <c r="G1954" s="114">
        <v>202406</v>
      </c>
      <c r="H1954" s="114">
        <v>-6.38</v>
      </c>
      <c r="I1954" s="114">
        <v>202403</v>
      </c>
      <c r="J1954" s="114">
        <v>400.88</v>
      </c>
      <c r="K1954" t="s">
        <v>18023</v>
      </c>
      <c r="L1954">
        <v>532925</v>
      </c>
      <c r="M1954" t="s">
        <v>3326</v>
      </c>
      <c r="N1954" t="s">
        <v>18024</v>
      </c>
      <c r="O1954" t="s">
        <v>9870</v>
      </c>
      <c r="P1954"/>
      <c r="Q1954">
        <f t="shared" si="30"/>
        <v>534.66</v>
      </c>
    </row>
    <row r="1955" spans="1:17" ht="15">
      <c r="A1955" s="114">
        <v>27697</v>
      </c>
      <c r="B1955" t="s">
        <v>18025</v>
      </c>
      <c r="C1955" s="114">
        <v>202503</v>
      </c>
      <c r="D1955" s="114">
        <v>-0.2</v>
      </c>
      <c r="E1955" s="114">
        <v>202412</v>
      </c>
      <c r="F1955" s="114">
        <v>-9.3800000000000008</v>
      </c>
      <c r="G1955" s="114">
        <v>202409</v>
      </c>
      <c r="H1955" s="114">
        <v>-0.63</v>
      </c>
      <c r="I1955" s="114">
        <v>202406</v>
      </c>
      <c r="J1955" s="114">
        <v>-0.99</v>
      </c>
      <c r="K1955" t="s">
        <v>18026</v>
      </c>
      <c r="L1955">
        <v>532798</v>
      </c>
      <c r="M1955" t="s">
        <v>2045</v>
      </c>
      <c r="N1955" t="s">
        <v>18027</v>
      </c>
      <c r="O1955" t="s">
        <v>2046</v>
      </c>
      <c r="P1955"/>
      <c r="Q1955">
        <f t="shared" si="30"/>
        <v>-11.200000000000001</v>
      </c>
    </row>
    <row r="1956" spans="1:17" ht="15">
      <c r="A1956" s="114">
        <v>27705</v>
      </c>
      <c r="B1956" t="s">
        <v>18028</v>
      </c>
      <c r="C1956" s="114">
        <v>202503</v>
      </c>
      <c r="D1956" s="114">
        <v>-0.59</v>
      </c>
      <c r="E1956" s="114">
        <v>202412</v>
      </c>
      <c r="F1956" s="114">
        <v>-0.36</v>
      </c>
      <c r="G1956" s="114">
        <v>202409</v>
      </c>
      <c r="H1956" s="114">
        <v>-0.79</v>
      </c>
      <c r="I1956" s="114">
        <v>202406</v>
      </c>
      <c r="J1956" s="114">
        <v>-0.17</v>
      </c>
      <c r="K1956" t="s">
        <v>18029</v>
      </c>
      <c r="L1956">
        <v>532794</v>
      </c>
      <c r="M1956" t="s">
        <v>3289</v>
      </c>
      <c r="N1956" t="s">
        <v>18030</v>
      </c>
      <c r="O1956" t="s">
        <v>3290</v>
      </c>
      <c r="P1956"/>
      <c r="Q1956">
        <f t="shared" si="30"/>
        <v>-1.91</v>
      </c>
    </row>
    <row r="1957" spans="1:17" ht="15">
      <c r="A1957" s="114">
        <v>27706</v>
      </c>
      <c r="B1957" t="s">
        <v>22517</v>
      </c>
      <c r="C1957" s="114">
        <v>202412</v>
      </c>
      <c r="D1957" s="114">
        <v>-0.77</v>
      </c>
      <c r="E1957" s="114">
        <v>202409</v>
      </c>
      <c r="F1957" s="114">
        <v>-0.62</v>
      </c>
      <c r="G1957" s="114">
        <v>202406</v>
      </c>
      <c r="H1957" s="114">
        <v>-0.55000000000000004</v>
      </c>
      <c r="I1957" s="114">
        <v>202403</v>
      </c>
      <c r="J1957" s="114">
        <v>0.11</v>
      </c>
      <c r="K1957" t="s">
        <v>22518</v>
      </c>
      <c r="L1957">
        <v>532795</v>
      </c>
      <c r="M1957" t="s">
        <v>3337</v>
      </c>
      <c r="N1957" t="s">
        <v>22519</v>
      </c>
      <c r="O1957" t="s">
        <v>4169</v>
      </c>
      <c r="P1957"/>
      <c r="Q1957">
        <f t="shared" si="30"/>
        <v>-1.83</v>
      </c>
    </row>
    <row r="1958" spans="1:17" ht="15">
      <c r="A1958" s="114">
        <v>27710</v>
      </c>
      <c r="B1958" t="s">
        <v>22520</v>
      </c>
      <c r="C1958" s="114">
        <v>202412</v>
      </c>
      <c r="D1958" s="114">
        <v>4.2300000000000004</v>
      </c>
      <c r="E1958" s="114">
        <v>202409</v>
      </c>
      <c r="F1958" s="114">
        <v>3.66</v>
      </c>
      <c r="G1958" s="114">
        <v>202403</v>
      </c>
      <c r="H1958" s="114">
        <v>1.71</v>
      </c>
      <c r="I1958" s="114">
        <v>202312</v>
      </c>
      <c r="J1958" s="114">
        <v>2.17</v>
      </c>
      <c r="K1958" t="s">
        <v>22521</v>
      </c>
      <c r="L1958">
        <v>532878</v>
      </c>
      <c r="M1958" t="s">
        <v>148</v>
      </c>
      <c r="N1958" t="s">
        <v>22522</v>
      </c>
      <c r="O1958" t="s">
        <v>149</v>
      </c>
      <c r="P1958"/>
      <c r="Q1958">
        <f t="shared" si="30"/>
        <v>11.770000000000001</v>
      </c>
    </row>
    <row r="1959" spans="1:17" ht="15">
      <c r="A1959" s="114">
        <v>27715</v>
      </c>
      <c r="B1959" t="s">
        <v>18031</v>
      </c>
      <c r="C1959" s="114">
        <v>202412</v>
      </c>
      <c r="D1959" s="114">
        <v>3.26</v>
      </c>
      <c r="E1959" s="114">
        <v>202409</v>
      </c>
      <c r="F1959" s="114">
        <v>-0.11</v>
      </c>
      <c r="G1959" s="114">
        <v>202406</v>
      </c>
      <c r="H1959" s="114">
        <v>-0.26</v>
      </c>
      <c r="I1959" s="114">
        <v>202403</v>
      </c>
      <c r="J1959" s="114">
        <v>-7.56</v>
      </c>
      <c r="K1959" t="s">
        <v>9795</v>
      </c>
      <c r="L1959">
        <v>532890</v>
      </c>
      <c r="M1959" t="s">
        <v>2905</v>
      </c>
      <c r="N1959" t="s">
        <v>18032</v>
      </c>
      <c r="O1959" t="s">
        <v>2906</v>
      </c>
      <c r="P1959"/>
      <c r="Q1959">
        <f t="shared" si="30"/>
        <v>-4.67</v>
      </c>
    </row>
    <row r="1960" spans="1:17" ht="15">
      <c r="A1960" s="114">
        <v>27738</v>
      </c>
      <c r="B1960" t="s">
        <v>18033</v>
      </c>
      <c r="C1960" s="114">
        <v>202412</v>
      </c>
      <c r="D1960" s="114">
        <v>-8.23</v>
      </c>
      <c r="E1960" s="114">
        <v>202409</v>
      </c>
      <c r="F1960" s="114">
        <v>-13.1</v>
      </c>
      <c r="G1960" s="114">
        <v>202406</v>
      </c>
      <c r="H1960" s="114">
        <v>-8.06</v>
      </c>
      <c r="I1960" s="114">
        <v>202403</v>
      </c>
      <c r="J1960" s="114">
        <v>-7.93</v>
      </c>
      <c r="K1960" t="s">
        <v>18034</v>
      </c>
      <c r="L1960">
        <v>532880</v>
      </c>
      <c r="M1960" t="s">
        <v>2138</v>
      </c>
      <c r="N1960" t="s">
        <v>18035</v>
      </c>
      <c r="O1960" t="s">
        <v>2139</v>
      </c>
      <c r="P1960"/>
      <c r="Q1960">
        <f t="shared" si="30"/>
        <v>-37.32</v>
      </c>
    </row>
    <row r="1961" spans="1:17" ht="15">
      <c r="A1961" s="114">
        <v>27739</v>
      </c>
      <c r="B1961" t="s">
        <v>18036</v>
      </c>
      <c r="C1961" s="114">
        <v>202412</v>
      </c>
      <c r="D1961" s="114">
        <v>0.61</v>
      </c>
      <c r="E1961" s="114">
        <v>202409</v>
      </c>
      <c r="F1961" s="114">
        <v>-0.24</v>
      </c>
      <c r="G1961" s="114">
        <v>202406</v>
      </c>
      <c r="H1961" s="114">
        <v>1.43</v>
      </c>
      <c r="I1961" s="114">
        <v>202403</v>
      </c>
      <c r="J1961" s="114">
        <v>-0.53</v>
      </c>
      <c r="K1961" t="s">
        <v>18037</v>
      </c>
      <c r="L1961">
        <v>532916</v>
      </c>
      <c r="M1961" t="s">
        <v>496</v>
      </c>
      <c r="N1961" t="s">
        <v>18038</v>
      </c>
      <c r="O1961" t="s">
        <v>497</v>
      </c>
      <c r="P1961"/>
      <c r="Q1961">
        <f t="shared" si="30"/>
        <v>1.2699999999999998</v>
      </c>
    </row>
    <row r="1962" spans="1:17" ht="15">
      <c r="A1962" s="114">
        <v>27740</v>
      </c>
      <c r="B1962" t="s">
        <v>18039</v>
      </c>
      <c r="C1962" s="114">
        <v>202503</v>
      </c>
      <c r="D1962" s="114">
        <v>6.48</v>
      </c>
      <c r="E1962" s="114">
        <v>202412</v>
      </c>
      <c r="F1962" s="114">
        <v>2.63</v>
      </c>
      <c r="G1962" s="114">
        <v>202409</v>
      </c>
      <c r="H1962" s="114">
        <v>3.26</v>
      </c>
      <c r="I1962" s="114">
        <v>202406</v>
      </c>
      <c r="J1962" s="114">
        <v>4.3899999999999997</v>
      </c>
      <c r="K1962" t="s">
        <v>18040</v>
      </c>
      <c r="L1962">
        <v>532853</v>
      </c>
      <c r="M1962" t="s">
        <v>234</v>
      </c>
      <c r="N1962" t="s">
        <v>18041</v>
      </c>
      <c r="O1962" t="s">
        <v>235</v>
      </c>
      <c r="P1962"/>
      <c r="Q1962">
        <f t="shared" si="30"/>
        <v>16.759999999999998</v>
      </c>
    </row>
    <row r="1963" spans="1:17" ht="15">
      <c r="A1963" s="114">
        <v>27752</v>
      </c>
      <c r="B1963" t="s">
        <v>18042</v>
      </c>
      <c r="C1963" s="114">
        <v>202309</v>
      </c>
      <c r="D1963" s="114">
        <v>-0.1</v>
      </c>
      <c r="E1963" s="114">
        <v>202306</v>
      </c>
      <c r="F1963" s="114">
        <v>-0.1</v>
      </c>
      <c r="G1963" s="114">
        <v>202303</v>
      </c>
      <c r="H1963" s="114">
        <v>-7.4</v>
      </c>
      <c r="I1963" s="114">
        <v>202212</v>
      </c>
      <c r="J1963" s="114">
        <v>0.15</v>
      </c>
      <c r="K1963" t="s">
        <v>18043</v>
      </c>
      <c r="L1963">
        <v>540023</v>
      </c>
      <c r="M1963"/>
      <c r="N1963" t="s">
        <v>18044</v>
      </c>
      <c r="O1963" t="s">
        <v>18045</v>
      </c>
      <c r="P1963"/>
      <c r="Q1963">
        <f t="shared" si="30"/>
        <v>-7.45</v>
      </c>
    </row>
    <row r="1964" spans="1:17" ht="15">
      <c r="A1964" s="114">
        <v>27753</v>
      </c>
      <c r="B1964" t="s">
        <v>18046</v>
      </c>
      <c r="C1964" s="114">
        <v>202412</v>
      </c>
      <c r="D1964" s="114">
        <v>4.4400000000000004</v>
      </c>
      <c r="E1964" s="114">
        <v>202409</v>
      </c>
      <c r="F1964" s="114">
        <v>4.33</v>
      </c>
      <c r="G1964" s="114">
        <v>202406</v>
      </c>
      <c r="H1964" s="114">
        <v>3.49</v>
      </c>
      <c r="I1964" s="114">
        <v>202403</v>
      </c>
      <c r="J1964" s="114">
        <v>4.08</v>
      </c>
      <c r="K1964" t="s">
        <v>18047</v>
      </c>
      <c r="L1964">
        <v>532856</v>
      </c>
      <c r="M1964" t="s">
        <v>3001</v>
      </c>
      <c r="N1964" t="s">
        <v>18048</v>
      </c>
      <c r="O1964" t="s">
        <v>3002</v>
      </c>
      <c r="P1964"/>
      <c r="Q1964">
        <f t="shared" si="30"/>
        <v>16.34</v>
      </c>
    </row>
    <row r="1965" spans="1:17" ht="15">
      <c r="A1965" s="114">
        <v>27754</v>
      </c>
      <c r="B1965" t="s">
        <v>18049</v>
      </c>
      <c r="C1965" s="114">
        <v>202412</v>
      </c>
      <c r="D1965" s="114">
        <v>5.96</v>
      </c>
      <c r="E1965" s="114">
        <v>202409</v>
      </c>
      <c r="F1965" s="114">
        <v>20.78</v>
      </c>
      <c r="G1965" s="114">
        <v>202406</v>
      </c>
      <c r="H1965" s="114">
        <v>16.559999999999999</v>
      </c>
      <c r="I1965" s="114">
        <v>202403</v>
      </c>
      <c r="J1965" s="114">
        <v>2.62</v>
      </c>
      <c r="K1965" t="s">
        <v>18050</v>
      </c>
      <c r="L1965">
        <v>532851</v>
      </c>
      <c r="M1965" t="s">
        <v>1385</v>
      </c>
      <c r="N1965" t="s">
        <v>18051</v>
      </c>
      <c r="O1965" t="s">
        <v>1386</v>
      </c>
      <c r="P1965"/>
      <c r="Q1965">
        <f t="shared" si="30"/>
        <v>45.919999999999995</v>
      </c>
    </row>
    <row r="1966" spans="1:17" ht="15">
      <c r="A1966" s="114">
        <v>27763</v>
      </c>
      <c r="B1966" t="s">
        <v>18052</v>
      </c>
      <c r="C1966" s="114">
        <v>202412</v>
      </c>
      <c r="D1966" s="114">
        <v>0.22</v>
      </c>
      <c r="E1966" s="114">
        <v>202409</v>
      </c>
      <c r="F1966" s="114">
        <v>0.14000000000000001</v>
      </c>
      <c r="G1966" s="114">
        <v>202406</v>
      </c>
      <c r="H1966" s="114">
        <v>0.77</v>
      </c>
      <c r="I1966" s="114">
        <v>202403</v>
      </c>
      <c r="J1966" s="114">
        <v>2.17</v>
      </c>
      <c r="K1966" t="s">
        <v>18053</v>
      </c>
      <c r="L1966">
        <v>540575</v>
      </c>
      <c r="M1966" t="s">
        <v>2796</v>
      </c>
      <c r="N1966" t="s">
        <v>18054</v>
      </c>
      <c r="O1966" t="s">
        <v>2797</v>
      </c>
      <c r="P1966"/>
      <c r="Q1966">
        <f t="shared" si="30"/>
        <v>3.3</v>
      </c>
    </row>
    <row r="1967" spans="1:17" ht="15">
      <c r="A1967" s="114">
        <v>27768</v>
      </c>
      <c r="B1967" t="s">
        <v>18055</v>
      </c>
      <c r="C1967" s="114">
        <v>202412</v>
      </c>
      <c r="D1967" s="114">
        <v>33.5</v>
      </c>
      <c r="E1967" s="114">
        <v>202409</v>
      </c>
      <c r="F1967" s="114">
        <v>-0.08</v>
      </c>
      <c r="G1967" s="114">
        <v>202406</v>
      </c>
      <c r="H1967" s="114">
        <v>-0.05</v>
      </c>
      <c r="I1967" s="114">
        <v>202403</v>
      </c>
      <c r="J1967" s="114">
        <v>-0.13</v>
      </c>
      <c r="K1967" t="s">
        <v>18056</v>
      </c>
      <c r="L1967">
        <v>532854</v>
      </c>
      <c r="M1967" t="s">
        <v>4265</v>
      </c>
      <c r="N1967" t="s">
        <v>18057</v>
      </c>
      <c r="O1967" t="s">
        <v>4264</v>
      </c>
      <c r="P1967"/>
      <c r="Q1967">
        <f t="shared" si="30"/>
        <v>33.24</v>
      </c>
    </row>
    <row r="1968" spans="1:17" ht="15">
      <c r="A1968" s="114">
        <v>27793</v>
      </c>
      <c r="B1968" t="s">
        <v>18058</v>
      </c>
      <c r="C1968" s="114">
        <v>202412</v>
      </c>
      <c r="D1968" s="114">
        <v>-0.23</v>
      </c>
      <c r="E1968" s="114">
        <v>202409</v>
      </c>
      <c r="F1968" s="114">
        <v>-5.84</v>
      </c>
      <c r="G1968" s="114">
        <v>202406</v>
      </c>
      <c r="H1968" s="114">
        <v>-1.98</v>
      </c>
      <c r="I1968" s="114">
        <v>202403</v>
      </c>
      <c r="J1968" s="114">
        <v>-4.53</v>
      </c>
      <c r="K1968" t="s">
        <v>9744</v>
      </c>
      <c r="L1968">
        <v>532834</v>
      </c>
      <c r="M1968" t="s">
        <v>501</v>
      </c>
      <c r="N1968" t="s">
        <v>18059</v>
      </c>
      <c r="O1968" t="s">
        <v>502</v>
      </c>
      <c r="P1968"/>
      <c r="Q1968">
        <f t="shared" si="30"/>
        <v>-12.580000000000002</v>
      </c>
    </row>
    <row r="1969" spans="1:17" ht="15">
      <c r="A1969" s="114">
        <v>27794</v>
      </c>
      <c r="B1969" t="s">
        <v>18060</v>
      </c>
      <c r="C1969" s="114">
        <v>202503</v>
      </c>
      <c r="D1969" s="114">
        <v>3.71</v>
      </c>
      <c r="E1969" s="114">
        <v>202412</v>
      </c>
      <c r="F1969" s="114">
        <v>3.99</v>
      </c>
      <c r="G1969" s="114">
        <v>202409</v>
      </c>
      <c r="H1969" s="114">
        <v>2.6</v>
      </c>
      <c r="I1969" s="114">
        <v>202406</v>
      </c>
      <c r="J1969" s="114">
        <v>2.54</v>
      </c>
      <c r="K1969" t="s">
        <v>18061</v>
      </c>
      <c r="L1969">
        <v>532884</v>
      </c>
      <c r="M1969" t="s">
        <v>2420</v>
      </c>
      <c r="N1969" t="s">
        <v>18062</v>
      </c>
      <c r="O1969" t="s">
        <v>9141</v>
      </c>
      <c r="P1969"/>
      <c r="Q1969">
        <f t="shared" si="30"/>
        <v>12.84</v>
      </c>
    </row>
    <row r="1970" spans="1:17" ht="15">
      <c r="A1970" s="114">
        <v>27797</v>
      </c>
      <c r="B1970" t="s">
        <v>18063</v>
      </c>
      <c r="C1970" s="114">
        <v>202412</v>
      </c>
      <c r="D1970" s="114">
        <v>3.87</v>
      </c>
      <c r="E1970" s="114">
        <v>202409</v>
      </c>
      <c r="F1970" s="114">
        <v>6.23</v>
      </c>
      <c r="G1970" s="114">
        <v>202406</v>
      </c>
      <c r="H1970" s="114">
        <v>6.98</v>
      </c>
      <c r="I1970" s="114">
        <v>202403</v>
      </c>
      <c r="J1970" s="114">
        <v>5.3</v>
      </c>
      <c r="K1970" t="s">
        <v>18064</v>
      </c>
      <c r="L1970">
        <v>532952</v>
      </c>
      <c r="M1970" t="s">
        <v>1988</v>
      </c>
      <c r="N1970" t="s">
        <v>18065</v>
      </c>
      <c r="O1970" t="s">
        <v>1989</v>
      </c>
      <c r="P1970"/>
      <c r="Q1970">
        <f t="shared" si="30"/>
        <v>22.380000000000003</v>
      </c>
    </row>
    <row r="1971" spans="1:17" ht="15">
      <c r="A1971" s="114">
        <v>27798</v>
      </c>
      <c r="B1971" t="s">
        <v>18066</v>
      </c>
      <c r="C1971" s="114">
        <v>202412</v>
      </c>
      <c r="D1971" s="114">
        <v>0.02</v>
      </c>
      <c r="E1971" s="114">
        <v>202409</v>
      </c>
      <c r="F1971" s="114">
        <v>0.51</v>
      </c>
      <c r="G1971" s="114">
        <v>202406</v>
      </c>
      <c r="H1971" s="114">
        <v>0.15</v>
      </c>
      <c r="I1971" s="114">
        <v>202403</v>
      </c>
      <c r="J1971" s="114">
        <v>-0.19</v>
      </c>
      <c r="K1971" t="s">
        <v>18067</v>
      </c>
      <c r="L1971">
        <v>532888</v>
      </c>
      <c r="M1971" t="s">
        <v>257</v>
      </c>
      <c r="N1971" t="s">
        <v>18068</v>
      </c>
      <c r="O1971" t="s">
        <v>258</v>
      </c>
      <c r="P1971"/>
      <c r="Q1971">
        <f t="shared" si="30"/>
        <v>0.49000000000000005</v>
      </c>
    </row>
    <row r="1972" spans="1:17" ht="15">
      <c r="A1972" s="114">
        <v>27800</v>
      </c>
      <c r="B1972" t="s">
        <v>21432</v>
      </c>
      <c r="C1972" s="114">
        <v>202412</v>
      </c>
      <c r="D1972" s="114">
        <v>0.35</v>
      </c>
      <c r="E1972" s="114">
        <v>202409</v>
      </c>
      <c r="F1972" s="114">
        <v>0.38</v>
      </c>
      <c r="G1972" s="114">
        <v>202406</v>
      </c>
      <c r="H1972" s="114">
        <v>-0.49</v>
      </c>
      <c r="I1972" s="114">
        <v>202403</v>
      </c>
      <c r="J1972" s="114">
        <v>-5.58</v>
      </c>
      <c r="K1972" t="s">
        <v>21433</v>
      </c>
      <c r="L1972">
        <v>532832</v>
      </c>
      <c r="M1972" t="s">
        <v>18069</v>
      </c>
      <c r="N1972" t="s">
        <v>18070</v>
      </c>
      <c r="O1972" t="s">
        <v>1260</v>
      </c>
      <c r="P1972"/>
      <c r="Q1972">
        <f t="shared" si="30"/>
        <v>-5.34</v>
      </c>
    </row>
    <row r="1973" spans="1:17" ht="15">
      <c r="A1973" s="114">
        <v>27828</v>
      </c>
      <c r="B1973" t="s">
        <v>18071</v>
      </c>
      <c r="C1973" s="114">
        <v>201906</v>
      </c>
      <c r="D1973" s="114">
        <v>0.18</v>
      </c>
      <c r="E1973" s="114">
        <v>201903</v>
      </c>
      <c r="F1973" s="114">
        <v>0.17</v>
      </c>
      <c r="G1973" s="114">
        <v>201812</v>
      </c>
      <c r="H1973" s="114">
        <v>0.42</v>
      </c>
      <c r="I1973" s="114">
        <v>201809</v>
      </c>
      <c r="J1973" s="114">
        <v>1.2</v>
      </c>
      <c r="K1973" t="s">
        <v>18072</v>
      </c>
      <c r="L1973">
        <v>532873</v>
      </c>
      <c r="M1973" t="s">
        <v>3325</v>
      </c>
      <c r="N1973" t="s">
        <v>18073</v>
      </c>
      <c r="O1973" t="s">
        <v>3931</v>
      </c>
      <c r="P1973"/>
      <c r="Q1973">
        <f t="shared" si="30"/>
        <v>1.97</v>
      </c>
    </row>
    <row r="1974" spans="1:17" ht="15">
      <c r="A1974" s="114">
        <v>27831</v>
      </c>
      <c r="B1974" t="s">
        <v>18074</v>
      </c>
      <c r="C1974" s="114">
        <v>201112</v>
      </c>
      <c r="D1974" s="114">
        <v>0.14000000000000001</v>
      </c>
      <c r="E1974" s="114">
        <v>201109</v>
      </c>
      <c r="F1974" s="114">
        <v>0.16</v>
      </c>
      <c r="G1974" s="114">
        <v>201106</v>
      </c>
      <c r="H1974" s="114">
        <v>0.09</v>
      </c>
      <c r="I1974" s="114">
        <v>201012</v>
      </c>
      <c r="J1974" s="114">
        <v>0.11</v>
      </c>
      <c r="K1974" t="s">
        <v>18074</v>
      </c>
      <c r="L1974">
        <v>535730</v>
      </c>
      <c r="M1974"/>
      <c r="N1974" t="s">
        <v>18075</v>
      </c>
      <c r="O1974" t="s">
        <v>4556</v>
      </c>
      <c r="P1974"/>
      <c r="Q1974">
        <f t="shared" si="30"/>
        <v>0.5</v>
      </c>
    </row>
    <row r="1975" spans="1:17" ht="15">
      <c r="A1975" s="114">
        <v>27871</v>
      </c>
      <c r="B1975" t="s">
        <v>18076</v>
      </c>
      <c r="C1975" s="114">
        <v>202503</v>
      </c>
      <c r="D1975" s="114">
        <v>30.92</v>
      </c>
      <c r="E1975" s="114">
        <v>202412</v>
      </c>
      <c r="F1975" s="114">
        <v>-0.87</v>
      </c>
      <c r="G1975" s="114">
        <v>202409</v>
      </c>
      <c r="H1975" s="114">
        <v>27.1</v>
      </c>
      <c r="I1975" s="114">
        <v>202406</v>
      </c>
      <c r="J1975" s="114">
        <v>27.29</v>
      </c>
      <c r="K1975" t="s">
        <v>18077</v>
      </c>
      <c r="L1975">
        <v>543276</v>
      </c>
      <c r="M1975" t="s">
        <v>625</v>
      </c>
      <c r="N1975" t="s">
        <v>18078</v>
      </c>
      <c r="O1975" t="s">
        <v>626</v>
      </c>
      <c r="P1975"/>
      <c r="Q1975">
        <f t="shared" si="30"/>
        <v>84.44</v>
      </c>
    </row>
    <row r="1976" spans="1:17" ht="15">
      <c r="A1976" s="114">
        <v>27883</v>
      </c>
      <c r="B1976" t="s">
        <v>18079</v>
      </c>
      <c r="C1976" s="114">
        <v>202503</v>
      </c>
      <c r="D1976" s="114">
        <v>-0.13</v>
      </c>
      <c r="E1976" s="114">
        <v>202412</v>
      </c>
      <c r="F1976" s="114">
        <v>0</v>
      </c>
      <c r="G1976" s="114">
        <v>202409</v>
      </c>
      <c r="H1976" s="114">
        <v>0.11</v>
      </c>
      <c r="I1976" s="114">
        <v>202406</v>
      </c>
      <c r="J1976" s="114">
        <v>0.11</v>
      </c>
      <c r="K1976" t="s">
        <v>18080</v>
      </c>
      <c r="L1976">
        <v>543743</v>
      </c>
      <c r="M1976" t="s">
        <v>2521</v>
      </c>
      <c r="N1976" t="s">
        <v>18081</v>
      </c>
      <c r="O1976" t="s">
        <v>2522</v>
      </c>
      <c r="P1976"/>
      <c r="Q1976">
        <f t="shared" si="30"/>
        <v>0.09</v>
      </c>
    </row>
    <row r="1977" spans="1:17" ht="15">
      <c r="A1977" s="114">
        <v>27925</v>
      </c>
      <c r="B1977" t="s">
        <v>18082</v>
      </c>
      <c r="C1977" s="114">
        <v>202412</v>
      </c>
      <c r="D1977" s="114">
        <v>0.28999999999999998</v>
      </c>
      <c r="E1977" s="114">
        <v>202409</v>
      </c>
      <c r="F1977" s="114">
        <v>1</v>
      </c>
      <c r="G1977" s="114">
        <v>202406</v>
      </c>
      <c r="H1977" s="114">
        <v>1.24</v>
      </c>
      <c r="I1977" s="114">
        <v>202403</v>
      </c>
      <c r="J1977" s="114">
        <v>0.74</v>
      </c>
      <c r="K1977" t="s">
        <v>18083</v>
      </c>
      <c r="L1977">
        <v>543725</v>
      </c>
      <c r="M1977" t="s">
        <v>827</v>
      </c>
      <c r="N1977" t="s">
        <v>18084</v>
      </c>
      <c r="O1977" t="s">
        <v>828</v>
      </c>
      <c r="P1977"/>
      <c r="Q1977">
        <f t="shared" si="30"/>
        <v>3.2700000000000005</v>
      </c>
    </row>
    <row r="1978" spans="1:17" ht="15">
      <c r="A1978" s="114">
        <v>27926</v>
      </c>
      <c r="B1978" t="s">
        <v>18085</v>
      </c>
      <c r="C1978" s="114">
        <v>202412</v>
      </c>
      <c r="D1978" s="114">
        <v>-15.41</v>
      </c>
      <c r="E1978" s="114">
        <v>202409</v>
      </c>
      <c r="F1978" s="114">
        <v>-10.98</v>
      </c>
      <c r="G1978" s="114">
        <v>202406</v>
      </c>
      <c r="H1978" s="114">
        <v>-7.76</v>
      </c>
      <c r="I1978" s="114">
        <v>202403</v>
      </c>
      <c r="J1978" s="114">
        <v>-5.41</v>
      </c>
      <c r="K1978" t="s">
        <v>18086</v>
      </c>
      <c r="L1978">
        <v>532957</v>
      </c>
      <c r="M1978"/>
      <c r="N1978" t="s">
        <v>18087</v>
      </c>
      <c r="O1978" t="s">
        <v>4340</v>
      </c>
      <c r="P1978"/>
      <c r="Q1978">
        <f t="shared" si="30"/>
        <v>-39.56</v>
      </c>
    </row>
    <row r="1979" spans="1:17" ht="15">
      <c r="A1979" s="114">
        <v>27985</v>
      </c>
      <c r="B1979" t="s">
        <v>18088</v>
      </c>
      <c r="C1979" s="114">
        <v>202412</v>
      </c>
      <c r="D1979" s="114">
        <v>-0.34</v>
      </c>
      <c r="E1979" s="114">
        <v>202409</v>
      </c>
      <c r="F1979" s="114">
        <v>0.04</v>
      </c>
      <c r="G1979" s="114">
        <v>202406</v>
      </c>
      <c r="H1979" s="114">
        <v>0.04</v>
      </c>
      <c r="I1979" s="114">
        <v>202403</v>
      </c>
      <c r="J1979" s="114">
        <v>3.75</v>
      </c>
      <c r="K1979" t="s">
        <v>9809</v>
      </c>
      <c r="L1979">
        <v>532951</v>
      </c>
      <c r="M1979" t="s">
        <v>1104</v>
      </c>
      <c r="N1979" t="s">
        <v>18089</v>
      </c>
      <c r="O1979" t="s">
        <v>1105</v>
      </c>
      <c r="P1979"/>
      <c r="Q1979">
        <f t="shared" si="30"/>
        <v>3.4899999999999998</v>
      </c>
    </row>
    <row r="1980" spans="1:17" ht="15">
      <c r="A1980" s="114">
        <v>27987</v>
      </c>
      <c r="B1980" t="s">
        <v>18090</v>
      </c>
      <c r="C1980" s="114">
        <v>202412</v>
      </c>
      <c r="D1980" s="114">
        <v>2.25</v>
      </c>
      <c r="E1980" s="114">
        <v>202409</v>
      </c>
      <c r="F1980" s="114">
        <v>1.2</v>
      </c>
      <c r="G1980" s="114">
        <v>202406</v>
      </c>
      <c r="H1980" s="114">
        <v>2.09</v>
      </c>
      <c r="I1980" s="114">
        <v>202403</v>
      </c>
      <c r="J1980" s="114">
        <v>1.76</v>
      </c>
      <c r="K1980" t="s">
        <v>18091</v>
      </c>
      <c r="L1980">
        <v>533169</v>
      </c>
      <c r="M1980" t="s">
        <v>1811</v>
      </c>
      <c r="N1980" t="s">
        <v>18092</v>
      </c>
      <c r="O1980" t="s">
        <v>1812</v>
      </c>
      <c r="P1980"/>
      <c r="Q1980">
        <f t="shared" si="30"/>
        <v>7.3</v>
      </c>
    </row>
    <row r="1981" spans="1:17" ht="15">
      <c r="A1981" s="114">
        <v>28003</v>
      </c>
      <c r="B1981" t="s">
        <v>18093</v>
      </c>
      <c r="C1981" s="114">
        <v>202412</v>
      </c>
      <c r="D1981" s="114">
        <v>2.97</v>
      </c>
      <c r="E1981" s="114">
        <v>202409</v>
      </c>
      <c r="F1981" s="114">
        <v>-0.33</v>
      </c>
      <c r="G1981" s="114">
        <v>202406</v>
      </c>
      <c r="H1981" s="114">
        <v>56.99</v>
      </c>
      <c r="I1981" s="114">
        <v>202403</v>
      </c>
      <c r="J1981" s="114">
        <v>0.31</v>
      </c>
      <c r="K1981" t="s">
        <v>9719</v>
      </c>
      <c r="L1981">
        <v>532899</v>
      </c>
      <c r="M1981" t="s">
        <v>1668</v>
      </c>
      <c r="N1981" t="s">
        <v>18094</v>
      </c>
      <c r="O1981" t="s">
        <v>1669</v>
      </c>
      <c r="P1981"/>
      <c r="Q1981">
        <f t="shared" si="30"/>
        <v>59.940000000000005</v>
      </c>
    </row>
    <row r="1982" spans="1:17" ht="15">
      <c r="A1982" s="114">
        <v>28009</v>
      </c>
      <c r="B1982" t="s">
        <v>18095</v>
      </c>
      <c r="C1982" s="114">
        <v>202503</v>
      </c>
      <c r="D1982" s="114">
        <v>5.98</v>
      </c>
      <c r="E1982" s="114">
        <v>202412</v>
      </c>
      <c r="F1982" s="114">
        <v>5.92</v>
      </c>
      <c r="G1982" s="114">
        <v>202409</v>
      </c>
      <c r="H1982" s="114">
        <v>6</v>
      </c>
      <c r="I1982" s="114">
        <v>202406</v>
      </c>
      <c r="J1982" s="114">
        <v>5.95</v>
      </c>
      <c r="K1982" t="s">
        <v>18095</v>
      </c>
      <c r="L1982">
        <v>532889</v>
      </c>
      <c r="M1982" t="s">
        <v>1653</v>
      </c>
      <c r="N1982" t="s">
        <v>18096</v>
      </c>
      <c r="O1982" t="s">
        <v>1654</v>
      </c>
      <c r="P1982"/>
      <c r="Q1982">
        <f t="shared" si="30"/>
        <v>23.849999999999998</v>
      </c>
    </row>
    <row r="1983" spans="1:17" ht="15">
      <c r="A1983" s="114">
        <v>28011</v>
      </c>
      <c r="B1983" t="s">
        <v>18097</v>
      </c>
      <c r="C1983" s="114">
        <v>202503</v>
      </c>
      <c r="D1983" s="114">
        <v>-1.08</v>
      </c>
      <c r="E1983" s="114">
        <v>202412</v>
      </c>
      <c r="F1983" s="114">
        <v>9.43</v>
      </c>
      <c r="G1983" s="114">
        <v>202409</v>
      </c>
      <c r="H1983" s="114">
        <v>18.739999999999998</v>
      </c>
      <c r="I1983" s="114">
        <v>202406</v>
      </c>
      <c r="J1983" s="114">
        <v>14.78</v>
      </c>
      <c r="K1983" t="s">
        <v>18098</v>
      </c>
      <c r="L1983">
        <v>532892</v>
      </c>
      <c r="M1983" t="s">
        <v>1942</v>
      </c>
      <c r="N1983" t="s">
        <v>18099</v>
      </c>
      <c r="O1983" t="s">
        <v>1943</v>
      </c>
      <c r="P1983"/>
      <c r="Q1983">
        <f t="shared" si="30"/>
        <v>41.87</v>
      </c>
    </row>
    <row r="1984" spans="1:17" ht="15">
      <c r="A1984" s="114">
        <v>28015</v>
      </c>
      <c r="B1984" t="s">
        <v>18100</v>
      </c>
      <c r="C1984" s="114">
        <v>202412</v>
      </c>
      <c r="D1984" s="114">
        <v>0.5</v>
      </c>
      <c r="E1984" s="114">
        <v>202409</v>
      </c>
      <c r="F1984" s="114">
        <v>0.98</v>
      </c>
      <c r="G1984" s="114">
        <v>202406</v>
      </c>
      <c r="H1984" s="114">
        <v>0.21</v>
      </c>
      <c r="I1984" s="114">
        <v>202403</v>
      </c>
      <c r="J1984" s="114">
        <v>1.81</v>
      </c>
      <c r="K1984" t="s">
        <v>18101</v>
      </c>
      <c r="L1984">
        <v>532986</v>
      </c>
      <c r="M1984" t="s">
        <v>2084</v>
      </c>
      <c r="N1984" t="s">
        <v>18102</v>
      </c>
      <c r="O1984" t="s">
        <v>2085</v>
      </c>
      <c r="P1984"/>
      <c r="Q1984">
        <f t="shared" si="30"/>
        <v>3.5</v>
      </c>
    </row>
    <row r="1985" spans="1:17" ht="15">
      <c r="A1985" s="114">
        <v>28049</v>
      </c>
      <c r="B1985" t="s">
        <v>18103</v>
      </c>
      <c r="C1985" s="114">
        <v>202412</v>
      </c>
      <c r="D1985" s="114">
        <v>28.47</v>
      </c>
      <c r="E1985" s="114">
        <v>202409</v>
      </c>
      <c r="F1985" s="114">
        <v>15.49</v>
      </c>
      <c r="G1985" s="114">
        <v>202406</v>
      </c>
      <c r="H1985" s="114">
        <v>15.08</v>
      </c>
      <c r="I1985" s="114">
        <v>202403</v>
      </c>
      <c r="J1985" s="114">
        <v>-1.97</v>
      </c>
      <c r="K1985" t="s">
        <v>18104</v>
      </c>
      <c r="L1985">
        <v>532967</v>
      </c>
      <c r="M1985" t="s">
        <v>1613</v>
      </c>
      <c r="N1985" t="s">
        <v>18105</v>
      </c>
      <c r="O1985" t="s">
        <v>1614</v>
      </c>
      <c r="P1985"/>
      <c r="Q1985">
        <f t="shared" si="30"/>
        <v>57.07</v>
      </c>
    </row>
    <row r="1986" spans="1:17" ht="15">
      <c r="A1986" s="114">
        <v>28067</v>
      </c>
      <c r="B1986" t="s">
        <v>18106</v>
      </c>
      <c r="C1986" s="114">
        <v>202412</v>
      </c>
      <c r="D1986" s="114">
        <v>0.11</v>
      </c>
      <c r="E1986" s="114">
        <v>202409</v>
      </c>
      <c r="F1986" s="114">
        <v>0.13</v>
      </c>
      <c r="G1986" s="114">
        <v>202406</v>
      </c>
      <c r="H1986" s="114">
        <v>2.4</v>
      </c>
      <c r="I1986" s="114">
        <v>202403</v>
      </c>
      <c r="J1986" s="114">
        <v>1.55</v>
      </c>
      <c r="K1986" t="s">
        <v>18107</v>
      </c>
      <c r="L1986">
        <v>535693</v>
      </c>
      <c r="M1986"/>
      <c r="N1986" t="s">
        <v>18108</v>
      </c>
      <c r="O1986" t="s">
        <v>3952</v>
      </c>
      <c r="P1986"/>
      <c r="Q1986">
        <f t="shared" si="30"/>
        <v>4.1899999999999995</v>
      </c>
    </row>
    <row r="1987" spans="1:17" ht="15">
      <c r="A1987" s="114">
        <v>28069</v>
      </c>
      <c r="B1987" t="s">
        <v>18109</v>
      </c>
      <c r="C1987" s="114">
        <v>202412</v>
      </c>
      <c r="D1987" s="114">
        <v>66.150000000000006</v>
      </c>
      <c r="E1987" s="114">
        <v>202409</v>
      </c>
      <c r="F1987" s="114">
        <v>57.53</v>
      </c>
      <c r="G1987" s="114">
        <v>202406</v>
      </c>
      <c r="H1987" s="114">
        <v>52.42</v>
      </c>
      <c r="I1987" s="114">
        <v>202403</v>
      </c>
      <c r="J1987" s="114">
        <v>52.83</v>
      </c>
      <c r="K1987" t="s">
        <v>18110</v>
      </c>
      <c r="L1987">
        <v>533023</v>
      </c>
      <c r="M1987" t="s">
        <v>3297</v>
      </c>
      <c r="N1987" t="s">
        <v>18111</v>
      </c>
      <c r="O1987" t="s">
        <v>3298</v>
      </c>
      <c r="P1987"/>
      <c r="Q1987">
        <f t="shared" ref="Q1987:Q2050" si="31">D1987+F1987+H1987+J1987</f>
        <v>228.93</v>
      </c>
    </row>
    <row r="1988" spans="1:17" ht="15">
      <c r="A1988" s="114">
        <v>28071</v>
      </c>
      <c r="B1988" t="s">
        <v>18112</v>
      </c>
      <c r="C1988" s="114">
        <v>202412</v>
      </c>
      <c r="D1988" s="114">
        <v>-4.4800000000000004</v>
      </c>
      <c r="E1988" s="114">
        <v>202409</v>
      </c>
      <c r="F1988" s="114">
        <v>-4.24</v>
      </c>
      <c r="G1988" s="114">
        <v>202406</v>
      </c>
      <c r="H1988" s="114">
        <v>-4.2</v>
      </c>
      <c r="I1988" s="114">
        <v>202403</v>
      </c>
      <c r="J1988" s="114">
        <v>-4.13</v>
      </c>
      <c r="K1988" t="s">
        <v>18113</v>
      </c>
      <c r="L1988">
        <v>532887</v>
      </c>
      <c r="M1988" t="s">
        <v>4525</v>
      </c>
      <c r="N1988" t="s">
        <v>18114</v>
      </c>
      <c r="O1988" t="s">
        <v>4524</v>
      </c>
      <c r="P1988"/>
      <c r="Q1988">
        <f t="shared" si="31"/>
        <v>-17.05</v>
      </c>
    </row>
    <row r="1989" spans="1:17" ht="15">
      <c r="A1989" s="114">
        <v>28074</v>
      </c>
      <c r="B1989" t="s">
        <v>18115</v>
      </c>
      <c r="C1989" s="114">
        <v>202412</v>
      </c>
      <c r="D1989" s="114">
        <v>78.7</v>
      </c>
      <c r="E1989" s="114">
        <v>202409</v>
      </c>
      <c r="F1989" s="114">
        <v>49.7</v>
      </c>
      <c r="G1989" s="114">
        <v>202406</v>
      </c>
      <c r="H1989" s="114">
        <v>69.599999999999994</v>
      </c>
      <c r="I1989" s="114">
        <v>202403</v>
      </c>
      <c r="J1989" s="114">
        <v>71.2</v>
      </c>
      <c r="K1989" t="s">
        <v>18116</v>
      </c>
      <c r="L1989">
        <v>532977</v>
      </c>
      <c r="M1989" t="s">
        <v>331</v>
      </c>
      <c r="N1989" t="s">
        <v>18117</v>
      </c>
      <c r="O1989" t="s">
        <v>332</v>
      </c>
      <c r="P1989"/>
      <c r="Q1989">
        <f t="shared" si="31"/>
        <v>269.2</v>
      </c>
    </row>
    <row r="1990" spans="1:17" ht="15">
      <c r="A1990" s="114">
        <v>28075</v>
      </c>
      <c r="B1990" t="s">
        <v>18118</v>
      </c>
      <c r="C1990" s="114">
        <v>202503</v>
      </c>
      <c r="D1990" s="114">
        <v>15.1</v>
      </c>
      <c r="E1990" s="114">
        <v>202412</v>
      </c>
      <c r="F1990" s="114">
        <v>14</v>
      </c>
      <c r="G1990" s="114">
        <v>202409</v>
      </c>
      <c r="H1990" s="114">
        <v>13.1</v>
      </c>
      <c r="I1990" s="114">
        <v>202406</v>
      </c>
      <c r="J1990" s="114">
        <v>13.4</v>
      </c>
      <c r="K1990" t="s">
        <v>18119</v>
      </c>
      <c r="L1990">
        <v>532978</v>
      </c>
      <c r="M1990" t="s">
        <v>337</v>
      </c>
      <c r="N1990" t="s">
        <v>18120</v>
      </c>
      <c r="O1990" t="s">
        <v>338</v>
      </c>
      <c r="P1990"/>
      <c r="Q1990">
        <f t="shared" si="31"/>
        <v>55.6</v>
      </c>
    </row>
    <row r="1991" spans="1:17" ht="15">
      <c r="A1991" s="114">
        <v>28150</v>
      </c>
      <c r="B1991" t="s">
        <v>18121</v>
      </c>
      <c r="C1991" s="114">
        <v>202412</v>
      </c>
      <c r="D1991" s="114">
        <v>-1.3</v>
      </c>
      <c r="E1991" s="114">
        <v>202409</v>
      </c>
      <c r="F1991" s="114">
        <v>1.55</v>
      </c>
      <c r="G1991" s="114">
        <v>202406</v>
      </c>
      <c r="H1991" s="114">
        <v>0.55000000000000004</v>
      </c>
      <c r="I1991" s="114">
        <v>202403</v>
      </c>
      <c r="J1991" s="114">
        <v>3.8</v>
      </c>
      <c r="K1991" t="s">
        <v>9698</v>
      </c>
      <c r="L1991">
        <v>532915</v>
      </c>
      <c r="M1991" t="s">
        <v>2426</v>
      </c>
      <c r="N1991" t="s">
        <v>18122</v>
      </c>
      <c r="O1991" t="s">
        <v>2427</v>
      </c>
      <c r="P1991"/>
      <c r="Q1991">
        <f t="shared" si="31"/>
        <v>4.5999999999999996</v>
      </c>
    </row>
    <row r="1992" spans="1:17" ht="15">
      <c r="A1992" s="114">
        <v>28174</v>
      </c>
      <c r="B1992" t="s">
        <v>18123</v>
      </c>
      <c r="C1992" s="114">
        <v>202012</v>
      </c>
      <c r="D1992" s="114">
        <v>-0.17</v>
      </c>
      <c r="E1992" s="114">
        <v>202009</v>
      </c>
      <c r="F1992" s="114">
        <v>-0.31</v>
      </c>
      <c r="G1992" s="114">
        <v>202006</v>
      </c>
      <c r="H1992" s="114">
        <v>-0.5</v>
      </c>
      <c r="I1992" s="114">
        <v>202003</v>
      </c>
      <c r="J1992" s="114">
        <v>-2.0099999999999998</v>
      </c>
      <c r="K1992" t="s">
        <v>18124</v>
      </c>
      <c r="L1992">
        <v>532975</v>
      </c>
      <c r="M1992"/>
      <c r="N1992" t="s">
        <v>21027</v>
      </c>
      <c r="O1992" t="s">
        <v>4551</v>
      </c>
      <c r="P1992"/>
      <c r="Q1992">
        <f t="shared" si="31"/>
        <v>-2.9899999999999998</v>
      </c>
    </row>
    <row r="1993" spans="1:17" ht="15">
      <c r="A1993" s="114">
        <v>28183</v>
      </c>
      <c r="B1993" t="s">
        <v>18125</v>
      </c>
      <c r="C1993" s="114">
        <v>202412</v>
      </c>
      <c r="D1993" s="114">
        <v>0.34</v>
      </c>
      <c r="E1993" s="114">
        <v>202409</v>
      </c>
      <c r="F1993" s="114">
        <v>0.01</v>
      </c>
      <c r="G1993" s="114">
        <v>202406</v>
      </c>
      <c r="H1993" s="114">
        <v>-3.22</v>
      </c>
      <c r="I1993" s="114">
        <v>202403</v>
      </c>
      <c r="J1993" s="114">
        <v>-0.28000000000000003</v>
      </c>
      <c r="K1993" t="s">
        <v>9843</v>
      </c>
      <c r="L1993">
        <v>532946</v>
      </c>
      <c r="M1993" t="s">
        <v>364</v>
      </c>
      <c r="N1993" t="s">
        <v>18126</v>
      </c>
      <c r="O1993" t="s">
        <v>365</v>
      </c>
      <c r="P1993"/>
      <c r="Q1993">
        <f t="shared" si="31"/>
        <v>-3.1500000000000004</v>
      </c>
    </row>
    <row r="1994" spans="1:17" ht="15">
      <c r="A1994" s="114">
        <v>28229</v>
      </c>
      <c r="B1994" t="s">
        <v>18127</v>
      </c>
      <c r="C1994" s="114">
        <v>202412</v>
      </c>
      <c r="D1994" s="114">
        <v>1.69</v>
      </c>
      <c r="E1994" s="114">
        <v>202409</v>
      </c>
      <c r="F1994" s="114">
        <v>1.52</v>
      </c>
      <c r="G1994" s="114">
        <v>202406</v>
      </c>
      <c r="H1994" s="114">
        <v>0.95</v>
      </c>
      <c r="I1994" s="114">
        <v>202403</v>
      </c>
      <c r="J1994" s="114">
        <v>1.88</v>
      </c>
      <c r="K1994" t="s">
        <v>18128</v>
      </c>
      <c r="L1994">
        <v>532922</v>
      </c>
      <c r="M1994" t="s">
        <v>800</v>
      </c>
      <c r="N1994" t="s">
        <v>18129</v>
      </c>
      <c r="O1994" t="s">
        <v>801</v>
      </c>
      <c r="P1994"/>
      <c r="Q1994">
        <f t="shared" si="31"/>
        <v>6.04</v>
      </c>
    </row>
    <row r="1995" spans="1:17" ht="15">
      <c r="A1995" s="114">
        <v>28243</v>
      </c>
      <c r="B1995" t="s">
        <v>18130</v>
      </c>
      <c r="C1995" s="114">
        <v>202203</v>
      </c>
      <c r="D1995" s="114">
        <v>5.68</v>
      </c>
      <c r="E1995" s="114">
        <v>202112</v>
      </c>
      <c r="F1995" s="114">
        <v>5.8</v>
      </c>
      <c r="G1995" s="114">
        <v>202109</v>
      </c>
      <c r="H1995" s="114">
        <v>6.23</v>
      </c>
      <c r="I1995" s="114">
        <v>202106</v>
      </c>
      <c r="J1995" s="114">
        <v>4.32</v>
      </c>
      <c r="K1995" t="s">
        <v>18131</v>
      </c>
      <c r="L1995">
        <v>533080</v>
      </c>
      <c r="M1995" t="s">
        <v>1928</v>
      </c>
      <c r="N1995" t="s">
        <v>18132</v>
      </c>
      <c r="O1995" t="s">
        <v>1929</v>
      </c>
      <c r="P1995"/>
      <c r="Q1995">
        <f t="shared" si="31"/>
        <v>22.03</v>
      </c>
    </row>
    <row r="1996" spans="1:17" ht="15">
      <c r="A1996" s="114">
        <v>28267</v>
      </c>
      <c r="B1996" t="s">
        <v>18133</v>
      </c>
      <c r="C1996" s="114">
        <v>201203</v>
      </c>
      <c r="D1996" s="114">
        <v>-0.16</v>
      </c>
      <c r="E1996" s="114">
        <v>201112</v>
      </c>
      <c r="F1996" s="114">
        <v>0.01</v>
      </c>
      <c r="G1996" s="114">
        <v>201109</v>
      </c>
      <c r="H1996" s="114">
        <v>0.02</v>
      </c>
      <c r="I1996" s="114">
        <v>201106</v>
      </c>
      <c r="J1996" s="114">
        <v>1.1599999999999999</v>
      </c>
      <c r="K1996" t="s">
        <v>18134</v>
      </c>
      <c r="L1996">
        <v>532948</v>
      </c>
      <c r="M1996" t="s">
        <v>4819</v>
      </c>
      <c r="N1996" t="s">
        <v>18135</v>
      </c>
      <c r="O1996" t="s">
        <v>4818</v>
      </c>
      <c r="P1996"/>
      <c r="Q1996">
        <f t="shared" si="31"/>
        <v>1.0299999999999998</v>
      </c>
    </row>
    <row r="1997" spans="1:17" ht="15">
      <c r="A1997" s="114">
        <v>28290</v>
      </c>
      <c r="B1997" t="s">
        <v>18136</v>
      </c>
      <c r="C1997" s="114">
        <v>202503</v>
      </c>
      <c r="D1997" s="114">
        <v>0.91</v>
      </c>
      <c r="E1997" s="114">
        <v>202412</v>
      </c>
      <c r="F1997" s="114">
        <v>1.05</v>
      </c>
      <c r="G1997" s="114">
        <v>202409</v>
      </c>
      <c r="H1997" s="114">
        <v>0.74</v>
      </c>
      <c r="I1997" s="114">
        <v>202406</v>
      </c>
      <c r="J1997" s="114">
        <v>0.69</v>
      </c>
      <c r="K1997" t="s">
        <v>18137</v>
      </c>
      <c r="L1997">
        <v>533344</v>
      </c>
      <c r="M1997" t="s">
        <v>2236</v>
      </c>
      <c r="N1997" t="s">
        <v>18138</v>
      </c>
      <c r="O1997" t="s">
        <v>2237</v>
      </c>
      <c r="P1997"/>
      <c r="Q1997">
        <f t="shared" si="31"/>
        <v>3.39</v>
      </c>
    </row>
    <row r="1998" spans="1:17" ht="15">
      <c r="A1998" s="114">
        <v>28291</v>
      </c>
      <c r="B1998" t="s">
        <v>18139</v>
      </c>
      <c r="C1998" s="114">
        <v>202412</v>
      </c>
      <c r="D1998" s="114">
        <v>0.63</v>
      </c>
      <c r="E1998" s="114">
        <v>202409</v>
      </c>
      <c r="F1998" s="114">
        <v>1.27</v>
      </c>
      <c r="G1998" s="114">
        <v>202406</v>
      </c>
      <c r="H1998" s="114">
        <v>0.36</v>
      </c>
      <c r="I1998" s="114">
        <v>202403</v>
      </c>
      <c r="J1998" s="114">
        <v>0.56999999999999995</v>
      </c>
      <c r="K1998" t="s">
        <v>18140</v>
      </c>
      <c r="L1998">
        <v>540775</v>
      </c>
      <c r="M1998" t="s">
        <v>1599</v>
      </c>
      <c r="N1998" t="s">
        <v>18141</v>
      </c>
      <c r="O1998" t="s">
        <v>1600</v>
      </c>
      <c r="P1998"/>
      <c r="Q1998">
        <f t="shared" si="31"/>
        <v>2.8299999999999996</v>
      </c>
    </row>
    <row r="1999" spans="1:17" ht="15">
      <c r="A1999" s="114">
        <v>28293</v>
      </c>
      <c r="B1999" t="s">
        <v>18142</v>
      </c>
      <c r="C1999" s="114">
        <v>202412</v>
      </c>
      <c r="D1999" s="114">
        <v>29.16</v>
      </c>
      <c r="E1999" s="114">
        <v>202409</v>
      </c>
      <c r="F1999" s="114">
        <v>29.66</v>
      </c>
      <c r="G1999" s="114">
        <v>202406</v>
      </c>
      <c r="H1999" s="114">
        <v>23.13</v>
      </c>
      <c r="I1999" s="114">
        <v>202403</v>
      </c>
      <c r="J1999" s="114">
        <v>27.07</v>
      </c>
      <c r="K1999" t="s">
        <v>18143</v>
      </c>
      <c r="L1999">
        <v>532927</v>
      </c>
      <c r="M1999" t="s">
        <v>798</v>
      </c>
      <c r="N1999" t="s">
        <v>18144</v>
      </c>
      <c r="O1999" t="s">
        <v>799</v>
      </c>
      <c r="P1999"/>
      <c r="Q1999">
        <f t="shared" si="31"/>
        <v>109.02000000000001</v>
      </c>
    </row>
    <row r="2000" spans="1:17" ht="15">
      <c r="A2000" s="114">
        <v>28294</v>
      </c>
      <c r="B2000" t="s">
        <v>18145</v>
      </c>
      <c r="C2000" s="114">
        <v>202412</v>
      </c>
      <c r="D2000" s="114">
        <v>9.98</v>
      </c>
      <c r="E2000" s="114">
        <v>202409</v>
      </c>
      <c r="F2000" s="114">
        <v>4.9400000000000004</v>
      </c>
      <c r="G2000" s="114">
        <v>202406</v>
      </c>
      <c r="H2000" s="114">
        <v>3.62</v>
      </c>
      <c r="I2000" s="114">
        <v>202403</v>
      </c>
      <c r="J2000" s="114">
        <v>8.92</v>
      </c>
      <c r="K2000" t="s">
        <v>18146</v>
      </c>
      <c r="L2000">
        <v>532929</v>
      </c>
      <c r="M2000" t="s">
        <v>480</v>
      </c>
      <c r="N2000" t="s">
        <v>18147</v>
      </c>
      <c r="O2000" t="s">
        <v>481</v>
      </c>
      <c r="P2000"/>
      <c r="Q2000">
        <f t="shared" si="31"/>
        <v>27.46</v>
      </c>
    </row>
    <row r="2001" spans="1:17" ht="15">
      <c r="A2001" s="114">
        <v>28300</v>
      </c>
      <c r="B2001" t="s">
        <v>18148</v>
      </c>
      <c r="C2001" s="114">
        <v>202412</v>
      </c>
      <c r="D2001" s="114">
        <v>13.21</v>
      </c>
      <c r="E2001" s="114">
        <v>202409</v>
      </c>
      <c r="F2001" s="114">
        <v>11.92</v>
      </c>
      <c r="G2001" s="114">
        <v>202406</v>
      </c>
      <c r="H2001" s="114">
        <v>11.48</v>
      </c>
      <c r="I2001" s="114">
        <v>202403</v>
      </c>
      <c r="J2001" s="114">
        <v>13.46</v>
      </c>
      <c r="K2001" t="s">
        <v>18149</v>
      </c>
      <c r="L2001">
        <v>532940</v>
      </c>
      <c r="M2001" t="s">
        <v>1492</v>
      </c>
      <c r="N2001" t="s">
        <v>18150</v>
      </c>
      <c r="O2001" t="s">
        <v>1493</v>
      </c>
      <c r="P2001"/>
      <c r="Q2001">
        <f t="shared" si="31"/>
        <v>50.07</v>
      </c>
    </row>
    <row r="2002" spans="1:17" ht="15">
      <c r="A2002" s="114">
        <v>28301</v>
      </c>
      <c r="B2002" t="s">
        <v>18151</v>
      </c>
      <c r="C2002" s="114">
        <v>202412</v>
      </c>
      <c r="D2002" s="114">
        <v>-0.48</v>
      </c>
      <c r="E2002" s="114">
        <v>202409</v>
      </c>
      <c r="F2002" s="114">
        <v>-1.1299999999999999</v>
      </c>
      <c r="G2002" s="114">
        <v>202406</v>
      </c>
      <c r="H2002" s="114">
        <v>-1.44</v>
      </c>
      <c r="I2002" s="114">
        <v>202403</v>
      </c>
      <c r="J2002" s="114">
        <v>-7.0000000000000007E-2</v>
      </c>
      <c r="K2002" t="s">
        <v>18152</v>
      </c>
      <c r="L2002">
        <v>532944</v>
      </c>
      <c r="M2002" t="s">
        <v>2150</v>
      </c>
      <c r="N2002" t="s">
        <v>18153</v>
      </c>
      <c r="O2002" t="s">
        <v>2151</v>
      </c>
      <c r="P2002"/>
      <c r="Q2002">
        <f t="shared" si="31"/>
        <v>-3.1199999999999997</v>
      </c>
    </row>
    <row r="2003" spans="1:17" ht="15">
      <c r="A2003" s="114">
        <v>28304</v>
      </c>
      <c r="B2003" t="s">
        <v>4604</v>
      </c>
      <c r="C2003" s="114">
        <v>201906</v>
      </c>
      <c r="D2003" s="114">
        <v>0</v>
      </c>
      <c r="E2003" s="114">
        <v>201903</v>
      </c>
      <c r="F2003" s="114">
        <v>0.03</v>
      </c>
      <c r="G2003" s="114">
        <v>201812</v>
      </c>
      <c r="H2003" s="114">
        <v>-0.02</v>
      </c>
      <c r="I2003" s="114">
        <v>201809</v>
      </c>
      <c r="J2003" s="114">
        <v>-0.02</v>
      </c>
      <c r="K2003" t="s">
        <v>18154</v>
      </c>
      <c r="L2003">
        <v>532991</v>
      </c>
      <c r="M2003" t="s">
        <v>4604</v>
      </c>
      <c r="N2003" t="s">
        <v>18155</v>
      </c>
      <c r="O2003" t="s">
        <v>4603</v>
      </c>
      <c r="P2003"/>
      <c r="Q2003">
        <f t="shared" si="31"/>
        <v>-1.0000000000000002E-2</v>
      </c>
    </row>
    <row r="2004" spans="1:17" ht="15">
      <c r="A2004" s="114">
        <v>28314</v>
      </c>
      <c r="B2004" t="s">
        <v>18156</v>
      </c>
      <c r="C2004" s="114">
        <v>201312</v>
      </c>
      <c r="D2004" s="114">
        <v>-0.02</v>
      </c>
      <c r="E2004" s="114">
        <v>201309</v>
      </c>
      <c r="F2004" s="114">
        <v>-0.02</v>
      </c>
      <c r="G2004" s="114">
        <v>201306</v>
      </c>
      <c r="H2004" s="114">
        <v>-0.02</v>
      </c>
      <c r="I2004" s="114">
        <v>201303</v>
      </c>
      <c r="J2004" s="114">
        <v>-2.8</v>
      </c>
      <c r="K2004" t="s">
        <v>18157</v>
      </c>
      <c r="L2004">
        <v>532995</v>
      </c>
      <c r="M2004"/>
      <c r="N2004" t="s">
        <v>18158</v>
      </c>
      <c r="O2004" t="s">
        <v>18159</v>
      </c>
      <c r="P2004"/>
      <c r="Q2004">
        <f t="shared" si="31"/>
        <v>-2.86</v>
      </c>
    </row>
    <row r="2005" spans="1:17" ht="15">
      <c r="A2005" s="114">
        <v>28334</v>
      </c>
      <c r="B2005" t="s">
        <v>18160</v>
      </c>
      <c r="C2005" s="114">
        <v>202412</v>
      </c>
      <c r="D2005" s="114">
        <v>8.84</v>
      </c>
      <c r="E2005" s="114">
        <v>202409</v>
      </c>
      <c r="F2005" s="114">
        <v>15.7</v>
      </c>
      <c r="G2005" s="114">
        <v>202406</v>
      </c>
      <c r="H2005" s="114">
        <v>6.14</v>
      </c>
      <c r="I2005" s="114">
        <v>202403</v>
      </c>
      <c r="J2005" s="114">
        <v>12.56</v>
      </c>
      <c r="K2005" t="s">
        <v>18161</v>
      </c>
      <c r="L2005">
        <v>532942</v>
      </c>
      <c r="M2005" t="s">
        <v>1629</v>
      </c>
      <c r="N2005" t="s">
        <v>18162</v>
      </c>
      <c r="O2005" t="s">
        <v>1630</v>
      </c>
      <c r="P2005"/>
      <c r="Q2005">
        <f t="shared" si="31"/>
        <v>43.24</v>
      </c>
    </row>
    <row r="2006" spans="1:17" ht="15">
      <c r="A2006" s="114">
        <v>28340</v>
      </c>
      <c r="B2006" t="s">
        <v>18163</v>
      </c>
      <c r="C2006" s="114">
        <v>202503</v>
      </c>
      <c r="D2006" s="114">
        <v>3.17</v>
      </c>
      <c r="E2006" s="114">
        <v>202412</v>
      </c>
      <c r="F2006" s="114">
        <v>1.84</v>
      </c>
      <c r="G2006" s="114">
        <v>202409</v>
      </c>
      <c r="H2006" s="114">
        <v>1.52</v>
      </c>
      <c r="I2006" s="114">
        <v>202406</v>
      </c>
      <c r="J2006" s="114">
        <v>0.7</v>
      </c>
      <c r="K2006" t="s">
        <v>18164</v>
      </c>
      <c r="L2006">
        <v>532928</v>
      </c>
      <c r="M2006" t="s">
        <v>18165</v>
      </c>
      <c r="N2006" t="s">
        <v>18166</v>
      </c>
      <c r="O2006" t="s">
        <v>3044</v>
      </c>
      <c r="P2006"/>
      <c r="Q2006">
        <f t="shared" si="31"/>
        <v>7.2299999999999995</v>
      </c>
    </row>
    <row r="2007" spans="1:17" ht="15">
      <c r="A2007" s="114">
        <v>28365</v>
      </c>
      <c r="B2007" t="s">
        <v>18167</v>
      </c>
      <c r="C2007" s="114">
        <v>202412</v>
      </c>
      <c r="D2007" s="114">
        <v>9.98</v>
      </c>
      <c r="E2007" s="114">
        <v>202409</v>
      </c>
      <c r="F2007" s="114">
        <v>0.17</v>
      </c>
      <c r="G2007" s="114">
        <v>202406</v>
      </c>
      <c r="H2007" s="114">
        <v>0.23</v>
      </c>
      <c r="I2007" s="114">
        <v>202403</v>
      </c>
      <c r="J2007" s="114">
        <v>0.31</v>
      </c>
      <c r="K2007" t="s">
        <v>18168</v>
      </c>
      <c r="L2007">
        <v>532947</v>
      </c>
      <c r="M2007" t="s">
        <v>1408</v>
      </c>
      <c r="N2007" t="s">
        <v>18169</v>
      </c>
      <c r="O2007" t="s">
        <v>1409</v>
      </c>
      <c r="P2007"/>
      <c r="Q2007">
        <f t="shared" si="31"/>
        <v>10.690000000000001</v>
      </c>
    </row>
    <row r="2008" spans="1:17" ht="15">
      <c r="A2008" s="114">
        <v>28369</v>
      </c>
      <c r="B2008" t="s">
        <v>2613</v>
      </c>
      <c r="C2008" s="114">
        <v>202412</v>
      </c>
      <c r="D2008" s="114">
        <v>0.03</v>
      </c>
      <c r="E2008" s="114">
        <v>202409</v>
      </c>
      <c r="F2008" s="114">
        <v>0.02</v>
      </c>
      <c r="G2008" s="114">
        <v>202406</v>
      </c>
      <c r="H2008" s="114">
        <v>0.06</v>
      </c>
      <c r="I2008" s="114">
        <v>202403</v>
      </c>
      <c r="J2008" s="114">
        <v>0.05</v>
      </c>
      <c r="K2008" t="s">
        <v>18170</v>
      </c>
      <c r="L2008">
        <v>532945</v>
      </c>
      <c r="M2008" t="s">
        <v>2613</v>
      </c>
      <c r="N2008" t="s">
        <v>18171</v>
      </c>
      <c r="O2008" t="s">
        <v>2614</v>
      </c>
      <c r="P2008"/>
      <c r="Q2008">
        <f t="shared" si="31"/>
        <v>0.16</v>
      </c>
    </row>
    <row r="2009" spans="1:17" ht="15">
      <c r="A2009" s="114">
        <v>28404</v>
      </c>
      <c r="B2009" t="s">
        <v>18172</v>
      </c>
      <c r="C2009" s="114">
        <v>201303</v>
      </c>
      <c r="D2009" s="114">
        <v>0</v>
      </c>
      <c r="E2009" s="114">
        <v>201212</v>
      </c>
      <c r="F2009" s="114">
        <v>-2.21</v>
      </c>
      <c r="G2009" s="114">
        <v>201209</v>
      </c>
      <c r="H2009" s="114">
        <v>0.28999999999999998</v>
      </c>
      <c r="I2009" s="114">
        <v>201206</v>
      </c>
      <c r="J2009" s="114">
        <v>1.81</v>
      </c>
      <c r="K2009" t="s">
        <v>18173</v>
      </c>
      <c r="L2009">
        <v>540874</v>
      </c>
      <c r="M2009"/>
      <c r="N2009" t="s">
        <v>18174</v>
      </c>
      <c r="O2009" t="s">
        <v>4284</v>
      </c>
      <c r="P2009"/>
      <c r="Q2009">
        <f t="shared" si="31"/>
        <v>-0.10999999999999988</v>
      </c>
    </row>
    <row r="2010" spans="1:17" ht="15">
      <c r="A2010" s="114">
        <v>28434</v>
      </c>
      <c r="B2010" t="s">
        <v>18175</v>
      </c>
      <c r="C2010" s="114">
        <v>202412</v>
      </c>
      <c r="D2010" s="114">
        <v>-0.88</v>
      </c>
      <c r="E2010" s="114">
        <v>202409</v>
      </c>
      <c r="F2010" s="114">
        <v>-1.51</v>
      </c>
      <c r="G2010" s="114">
        <v>202406</v>
      </c>
      <c r="H2010" s="114">
        <v>-1.26</v>
      </c>
      <c r="I2010" s="114">
        <v>202403</v>
      </c>
      <c r="J2010" s="114">
        <v>0.22</v>
      </c>
      <c r="K2010" t="s">
        <v>18176</v>
      </c>
      <c r="L2010">
        <v>532994</v>
      </c>
      <c r="M2010" t="s">
        <v>204</v>
      </c>
      <c r="N2010" t="s">
        <v>18177</v>
      </c>
      <c r="O2010" t="s">
        <v>205</v>
      </c>
      <c r="P2010"/>
      <c r="Q2010">
        <f t="shared" si="31"/>
        <v>-3.43</v>
      </c>
    </row>
    <row r="2011" spans="1:17" ht="15">
      <c r="A2011" s="114">
        <v>28441</v>
      </c>
      <c r="B2011" t="s">
        <v>18178</v>
      </c>
      <c r="C2011" s="114">
        <v>202412</v>
      </c>
      <c r="D2011" s="114">
        <v>3.38</v>
      </c>
      <c r="E2011" s="114">
        <v>202409</v>
      </c>
      <c r="F2011" s="114">
        <v>0.46</v>
      </c>
      <c r="G2011" s="114">
        <v>202406</v>
      </c>
      <c r="H2011" s="114">
        <v>0.43</v>
      </c>
      <c r="I2011" s="114">
        <v>202403</v>
      </c>
      <c r="J2011" s="114">
        <v>0.76</v>
      </c>
      <c r="K2011" t="s">
        <v>18179</v>
      </c>
      <c r="L2011">
        <v>533156</v>
      </c>
      <c r="M2011" t="s">
        <v>3151</v>
      </c>
      <c r="N2011" t="s">
        <v>18180</v>
      </c>
      <c r="O2011" t="s">
        <v>3152</v>
      </c>
      <c r="P2011"/>
      <c r="Q2011">
        <f t="shared" si="31"/>
        <v>5.0299999999999994</v>
      </c>
    </row>
    <row r="2012" spans="1:17" ht="15">
      <c r="A2012" s="114">
        <v>28563</v>
      </c>
      <c r="B2012" t="s">
        <v>18181</v>
      </c>
      <c r="C2012" s="114">
        <v>201812</v>
      </c>
      <c r="D2012" s="114">
        <v>0</v>
      </c>
      <c r="E2012" s="114">
        <v>201809</v>
      </c>
      <c r="F2012" s="114">
        <v>0</v>
      </c>
      <c r="G2012" s="114">
        <v>201806</v>
      </c>
      <c r="H2012" s="114">
        <v>0</v>
      </c>
      <c r="I2012" s="114">
        <v>201803</v>
      </c>
      <c r="J2012" s="114">
        <v>0.01</v>
      </c>
      <c r="K2012" t="s">
        <v>18182</v>
      </c>
      <c r="L2012">
        <v>533790</v>
      </c>
      <c r="M2012"/>
      <c r="N2012" t="s">
        <v>18183</v>
      </c>
      <c r="O2012" t="s">
        <v>18184</v>
      </c>
      <c r="P2012"/>
      <c r="Q2012">
        <f t="shared" si="31"/>
        <v>0.01</v>
      </c>
    </row>
    <row r="2013" spans="1:17" ht="15">
      <c r="A2013" s="114">
        <v>28573</v>
      </c>
      <c r="B2013" t="s">
        <v>18185</v>
      </c>
      <c r="C2013" s="114">
        <v>201203</v>
      </c>
      <c r="D2013" s="114">
        <v>0</v>
      </c>
      <c r="E2013" s="114">
        <v>201112</v>
      </c>
      <c r="F2013" s="114">
        <v>0</v>
      </c>
      <c r="G2013" s="114">
        <v>201109</v>
      </c>
      <c r="H2013" s="114">
        <v>0</v>
      </c>
      <c r="I2013" s="114">
        <v>201106</v>
      </c>
      <c r="J2013" s="114">
        <v>0</v>
      </c>
      <c r="K2013" t="s">
        <v>18186</v>
      </c>
      <c r="L2013">
        <v>533017</v>
      </c>
      <c r="M2013" t="s">
        <v>4646</v>
      </c>
      <c r="N2013" t="s">
        <v>18187</v>
      </c>
      <c r="O2013" t="s">
        <v>4645</v>
      </c>
      <c r="P2013"/>
      <c r="Q2013">
        <f t="shared" si="31"/>
        <v>0</v>
      </c>
    </row>
    <row r="2014" spans="1:17" ht="15">
      <c r="A2014" s="114">
        <v>28574</v>
      </c>
      <c r="B2014" t="s">
        <v>18188</v>
      </c>
      <c r="C2014" s="114">
        <v>202412</v>
      </c>
      <c r="D2014" s="114">
        <v>7.24</v>
      </c>
      <c r="E2014" s="114">
        <v>202409</v>
      </c>
      <c r="F2014" s="114">
        <v>0.53</v>
      </c>
      <c r="G2014" s="114">
        <v>202406</v>
      </c>
      <c r="H2014" s="114">
        <v>11.27</v>
      </c>
      <c r="I2014" s="114">
        <v>202403</v>
      </c>
      <c r="J2014" s="114">
        <v>10.210000000000001</v>
      </c>
      <c r="K2014" t="s">
        <v>18189</v>
      </c>
      <c r="L2014">
        <v>533204</v>
      </c>
      <c r="M2014" t="s">
        <v>4808</v>
      </c>
      <c r="N2014" t="s">
        <v>18190</v>
      </c>
      <c r="O2014" t="s">
        <v>4807</v>
      </c>
      <c r="P2014"/>
      <c r="Q2014">
        <f t="shared" si="31"/>
        <v>29.25</v>
      </c>
    </row>
    <row r="2015" spans="1:17" ht="15">
      <c r="A2015" s="114">
        <v>28589</v>
      </c>
      <c r="B2015" t="s">
        <v>18191</v>
      </c>
      <c r="C2015" s="114">
        <v>202503</v>
      </c>
      <c r="D2015" s="114">
        <v>2.93</v>
      </c>
      <c r="E2015" s="114">
        <v>202412</v>
      </c>
      <c r="F2015" s="114">
        <v>6.62</v>
      </c>
      <c r="G2015" s="114">
        <v>202409</v>
      </c>
      <c r="H2015" s="114">
        <v>4.63</v>
      </c>
      <c r="I2015" s="114">
        <v>202406</v>
      </c>
      <c r="J2015" s="114">
        <v>6.62</v>
      </c>
      <c r="K2015" t="s">
        <v>18192</v>
      </c>
      <c r="L2015">
        <v>533151</v>
      </c>
      <c r="M2015" t="s">
        <v>664</v>
      </c>
      <c r="N2015" t="s">
        <v>18193</v>
      </c>
      <c r="O2015" t="s">
        <v>665</v>
      </c>
      <c r="P2015"/>
      <c r="Q2015">
        <f t="shared" si="31"/>
        <v>20.8</v>
      </c>
    </row>
    <row r="2016" spans="1:17" ht="15">
      <c r="A2016" s="114">
        <v>28590</v>
      </c>
      <c r="B2016" t="s">
        <v>18194</v>
      </c>
      <c r="C2016" s="114">
        <v>202412</v>
      </c>
      <c r="D2016" s="114">
        <v>7.29</v>
      </c>
      <c r="E2016" s="114">
        <v>202409</v>
      </c>
      <c r="F2016" s="114">
        <v>6.27</v>
      </c>
      <c r="G2016" s="114">
        <v>202406</v>
      </c>
      <c r="H2016" s="114">
        <v>6.62</v>
      </c>
      <c r="I2016" s="114">
        <v>202403</v>
      </c>
      <c r="J2016" s="114">
        <v>10.01</v>
      </c>
      <c r="K2016" t="s">
        <v>18195</v>
      </c>
      <c r="L2016">
        <v>540425</v>
      </c>
      <c r="M2016" t="s">
        <v>2642</v>
      </c>
      <c r="N2016" t="s">
        <v>18196</v>
      </c>
      <c r="O2016" t="s">
        <v>2643</v>
      </c>
      <c r="P2016"/>
      <c r="Q2016">
        <f t="shared" si="31"/>
        <v>30.189999999999998</v>
      </c>
    </row>
    <row r="2017" spans="1:17" ht="15">
      <c r="A2017" s="114">
        <v>28591</v>
      </c>
      <c r="B2017" t="s">
        <v>18197</v>
      </c>
      <c r="C2017" s="114">
        <v>202412</v>
      </c>
      <c r="D2017" s="114">
        <v>8.15</v>
      </c>
      <c r="E2017" s="114">
        <v>202409</v>
      </c>
      <c r="F2017" s="114">
        <v>11.3</v>
      </c>
      <c r="G2017" s="114">
        <v>202406</v>
      </c>
      <c r="H2017" s="114">
        <v>9.77</v>
      </c>
      <c r="I2017" s="114">
        <v>202403</v>
      </c>
      <c r="J2017" s="114">
        <v>8.2899999999999991</v>
      </c>
      <c r="K2017" t="s">
        <v>18198</v>
      </c>
      <c r="L2017">
        <v>533262</v>
      </c>
      <c r="M2017" t="s">
        <v>2391</v>
      </c>
      <c r="N2017" t="s">
        <v>18199</v>
      </c>
      <c r="O2017" t="s">
        <v>2392</v>
      </c>
      <c r="P2017"/>
      <c r="Q2017">
        <f t="shared" si="31"/>
        <v>37.510000000000005</v>
      </c>
    </row>
    <row r="2018" spans="1:17" ht="15">
      <c r="A2018" s="114">
        <v>28611</v>
      </c>
      <c r="B2018" t="s">
        <v>18200</v>
      </c>
      <c r="C2018" s="114">
        <v>201909</v>
      </c>
      <c r="D2018" s="114">
        <v>-0.25</v>
      </c>
      <c r="E2018" s="114">
        <v>201906</v>
      </c>
      <c r="F2018" s="114">
        <v>-0.9</v>
      </c>
      <c r="G2018" s="114">
        <v>201809</v>
      </c>
      <c r="H2018" s="114">
        <v>-0.8</v>
      </c>
      <c r="I2018" s="114">
        <v>201806</v>
      </c>
      <c r="J2018" s="114">
        <v>0</v>
      </c>
      <c r="K2018" t="s">
        <v>18201</v>
      </c>
      <c r="L2018">
        <v>532989</v>
      </c>
      <c r="M2018" t="s">
        <v>326</v>
      </c>
      <c r="N2018" t="s">
        <v>18202</v>
      </c>
      <c r="O2018" t="s">
        <v>327</v>
      </c>
      <c r="P2018"/>
      <c r="Q2018">
        <f t="shared" si="31"/>
        <v>-1.95</v>
      </c>
    </row>
    <row r="2019" spans="1:17" ht="15">
      <c r="A2019" s="114">
        <v>28612</v>
      </c>
      <c r="B2019" t="s">
        <v>18203</v>
      </c>
      <c r="C2019" s="114">
        <v>201306</v>
      </c>
      <c r="D2019" s="114">
        <v>-0.11</v>
      </c>
      <c r="E2019" s="114">
        <v>201303</v>
      </c>
      <c r="F2019" s="114">
        <v>-0.32</v>
      </c>
      <c r="G2019" s="114">
        <v>201212</v>
      </c>
      <c r="H2019" s="114">
        <v>-0.02</v>
      </c>
      <c r="I2019" s="114">
        <v>201209</v>
      </c>
      <c r="J2019" s="114">
        <v>-0.03</v>
      </c>
      <c r="K2019" t="s">
        <v>18204</v>
      </c>
      <c r="L2019">
        <v>533006</v>
      </c>
      <c r="M2019" t="s">
        <v>4381</v>
      </c>
      <c r="N2019" t="s">
        <v>18205</v>
      </c>
      <c r="O2019" t="s">
        <v>4380</v>
      </c>
      <c r="P2019"/>
      <c r="Q2019">
        <f t="shared" si="31"/>
        <v>-0.48</v>
      </c>
    </row>
    <row r="2020" spans="1:17" ht="15">
      <c r="A2020" s="114">
        <v>28638</v>
      </c>
      <c r="B2020" t="s">
        <v>18206</v>
      </c>
      <c r="C2020" s="114">
        <v>202412</v>
      </c>
      <c r="D2020" s="114">
        <v>-0.56000000000000005</v>
      </c>
      <c r="E2020" s="114">
        <v>202409</v>
      </c>
      <c r="F2020" s="114">
        <v>0.21</v>
      </c>
      <c r="G2020" s="114">
        <v>202406</v>
      </c>
      <c r="H2020" s="114">
        <v>0.15</v>
      </c>
      <c r="I2020" s="114">
        <v>202403</v>
      </c>
      <c r="J2020" s="114">
        <v>0.1</v>
      </c>
      <c r="K2020" t="s">
        <v>18207</v>
      </c>
      <c r="L2020">
        <v>543965</v>
      </c>
      <c r="M2020" t="s">
        <v>3063</v>
      </c>
      <c r="N2020" t="s">
        <v>18208</v>
      </c>
      <c r="O2020" t="s">
        <v>3064</v>
      </c>
      <c r="P2020"/>
      <c r="Q2020">
        <f t="shared" si="31"/>
        <v>-0.10000000000000009</v>
      </c>
    </row>
    <row r="2021" spans="1:17" ht="15">
      <c r="A2021" s="114">
        <v>28668</v>
      </c>
      <c r="B2021" t="s">
        <v>18209</v>
      </c>
      <c r="C2021" s="114">
        <v>201706</v>
      </c>
      <c r="D2021" s="114">
        <v>0.01</v>
      </c>
      <c r="E2021" s="114">
        <v>201703</v>
      </c>
      <c r="F2021" s="114">
        <v>0.46</v>
      </c>
      <c r="G2021" s="114">
        <v>201612</v>
      </c>
      <c r="H2021" s="114">
        <v>0</v>
      </c>
      <c r="I2021" s="114">
        <v>201609</v>
      </c>
      <c r="J2021" s="114">
        <v>-0.05</v>
      </c>
      <c r="K2021" t="s">
        <v>18210</v>
      </c>
      <c r="L2021">
        <v>533015</v>
      </c>
      <c r="M2021" t="s">
        <v>4774</v>
      </c>
      <c r="N2021" t="s">
        <v>18211</v>
      </c>
      <c r="O2021" t="s">
        <v>4773</v>
      </c>
      <c r="P2021"/>
      <c r="Q2021">
        <f t="shared" si="31"/>
        <v>0.42000000000000004</v>
      </c>
    </row>
    <row r="2022" spans="1:17" ht="15">
      <c r="A2022" s="114">
        <v>28695</v>
      </c>
      <c r="B2022" t="s">
        <v>18212</v>
      </c>
      <c r="C2022" s="114">
        <v>202412</v>
      </c>
      <c r="D2022" s="114">
        <v>3.17</v>
      </c>
      <c r="E2022" s="114">
        <v>202409</v>
      </c>
      <c r="F2022" s="114">
        <v>3.25</v>
      </c>
      <c r="G2022" s="114">
        <v>202406</v>
      </c>
      <c r="H2022" s="114">
        <v>22.42</v>
      </c>
      <c r="I2022" s="114">
        <v>202403</v>
      </c>
      <c r="J2022" s="114">
        <v>15.43</v>
      </c>
      <c r="K2022" t="s">
        <v>18213</v>
      </c>
      <c r="L2022">
        <v>539150</v>
      </c>
      <c r="M2022" t="s">
        <v>2272</v>
      </c>
      <c r="N2022" t="s">
        <v>18214</v>
      </c>
      <c r="O2022" t="s">
        <v>2273</v>
      </c>
      <c r="P2022"/>
      <c r="Q2022">
        <f t="shared" si="31"/>
        <v>44.27</v>
      </c>
    </row>
    <row r="2023" spans="1:17" ht="15">
      <c r="A2023" s="114">
        <v>28750</v>
      </c>
      <c r="B2023" t="s">
        <v>18215</v>
      </c>
      <c r="C2023" s="114">
        <v>202412</v>
      </c>
      <c r="D2023" s="114">
        <v>-0.91</v>
      </c>
      <c r="E2023" s="114">
        <v>202409</v>
      </c>
      <c r="F2023" s="114">
        <v>-0.04</v>
      </c>
      <c r="G2023" s="114">
        <v>202406</v>
      </c>
      <c r="H2023" s="114">
        <v>7.0000000000000007E-2</v>
      </c>
      <c r="I2023" s="114">
        <v>202403</v>
      </c>
      <c r="J2023" s="114">
        <v>-0.03</v>
      </c>
      <c r="K2023" t="s">
        <v>18216</v>
      </c>
      <c r="L2023">
        <v>533268</v>
      </c>
      <c r="M2023"/>
      <c r="N2023" t="s">
        <v>18217</v>
      </c>
      <c r="O2023" t="s">
        <v>4791</v>
      </c>
      <c r="P2023"/>
      <c r="Q2023">
        <f t="shared" si="31"/>
        <v>-0.91000000000000014</v>
      </c>
    </row>
    <row r="2024" spans="1:17" ht="15">
      <c r="A2024" s="114">
        <v>28764</v>
      </c>
      <c r="B2024" t="s">
        <v>18218</v>
      </c>
      <c r="C2024" s="114">
        <v>202412</v>
      </c>
      <c r="D2024" s="114">
        <v>1.46</v>
      </c>
      <c r="E2024" s="114">
        <v>202409</v>
      </c>
      <c r="F2024" s="114">
        <v>-1.25</v>
      </c>
      <c r="G2024" s="114">
        <v>202406</v>
      </c>
      <c r="H2024" s="114">
        <v>0.52</v>
      </c>
      <c r="I2024" s="114">
        <v>202403</v>
      </c>
      <c r="J2024" s="114">
        <v>2.46</v>
      </c>
      <c r="K2024" t="s">
        <v>18219</v>
      </c>
      <c r="L2024">
        <v>544129</v>
      </c>
      <c r="M2024" t="s">
        <v>9099</v>
      </c>
      <c r="N2024" t="s">
        <v>18220</v>
      </c>
      <c r="O2024" t="s">
        <v>5893</v>
      </c>
      <c r="P2024"/>
      <c r="Q2024">
        <f t="shared" si="31"/>
        <v>3.19</v>
      </c>
    </row>
    <row r="2025" spans="1:17" ht="15">
      <c r="A2025" s="114">
        <v>28894</v>
      </c>
      <c r="B2025" t="s">
        <v>18221</v>
      </c>
      <c r="C2025" s="114">
        <v>202503</v>
      </c>
      <c r="D2025" s="114">
        <v>-0.56999999999999995</v>
      </c>
      <c r="E2025" s="114">
        <v>202412</v>
      </c>
      <c r="F2025" s="114">
        <v>-0.13</v>
      </c>
      <c r="G2025" s="114">
        <v>202409</v>
      </c>
      <c r="H2025" s="114">
        <v>-0.04</v>
      </c>
      <c r="I2025" s="114">
        <v>202406</v>
      </c>
      <c r="J2025" s="114">
        <v>2.0099999999999998</v>
      </c>
      <c r="K2025" t="s">
        <v>18222</v>
      </c>
      <c r="L2025">
        <v>533202</v>
      </c>
      <c r="M2025" t="s">
        <v>18223</v>
      </c>
      <c r="N2025" t="s">
        <v>21028</v>
      </c>
      <c r="O2025" t="s">
        <v>4323</v>
      </c>
      <c r="P2025"/>
      <c r="Q2025">
        <f t="shared" si="31"/>
        <v>1.2699999999999998</v>
      </c>
    </row>
    <row r="2026" spans="1:17" ht="15">
      <c r="A2026" s="114">
        <v>29112</v>
      </c>
      <c r="B2026" t="s">
        <v>18224</v>
      </c>
      <c r="C2026" s="114">
        <v>202412</v>
      </c>
      <c r="D2026" s="114">
        <v>-8.4700000000000006</v>
      </c>
      <c r="E2026" s="114">
        <v>202409</v>
      </c>
      <c r="F2026" s="114">
        <v>-34.4</v>
      </c>
      <c r="G2026" s="114">
        <v>202406</v>
      </c>
      <c r="H2026" s="114">
        <v>9.7899999999999991</v>
      </c>
      <c r="I2026" s="114">
        <v>202403</v>
      </c>
      <c r="J2026" s="114">
        <v>5.17</v>
      </c>
      <c r="K2026" t="s">
        <v>18225</v>
      </c>
      <c r="L2026">
        <v>533259</v>
      </c>
      <c r="M2026" t="s">
        <v>2571</v>
      </c>
      <c r="N2026" t="s">
        <v>18226</v>
      </c>
      <c r="O2026" t="s">
        <v>2572</v>
      </c>
      <c r="P2026"/>
      <c r="Q2026">
        <f t="shared" si="31"/>
        <v>-27.909999999999997</v>
      </c>
    </row>
    <row r="2027" spans="1:17" ht="15">
      <c r="A2027" s="114">
        <v>29118</v>
      </c>
      <c r="B2027" t="s">
        <v>18227</v>
      </c>
      <c r="C2027" s="114">
        <v>202412</v>
      </c>
      <c r="D2027" s="114">
        <v>-2.5499999999999998</v>
      </c>
      <c r="E2027" s="114">
        <v>202409</v>
      </c>
      <c r="F2027" s="114">
        <v>9.49</v>
      </c>
      <c r="G2027" s="114">
        <v>202406</v>
      </c>
      <c r="H2027" s="114">
        <v>4.1900000000000004</v>
      </c>
      <c r="I2027" s="114">
        <v>202403</v>
      </c>
      <c r="J2027" s="114">
        <v>-0.09</v>
      </c>
      <c r="K2027" t="s">
        <v>18228</v>
      </c>
      <c r="L2027">
        <v>543266</v>
      </c>
      <c r="M2027" t="s">
        <v>1169</v>
      </c>
      <c r="N2027" t="s">
        <v>18229</v>
      </c>
      <c r="O2027" t="s">
        <v>1170</v>
      </c>
      <c r="P2027"/>
      <c r="Q2027">
        <f t="shared" si="31"/>
        <v>11.040000000000001</v>
      </c>
    </row>
    <row r="2028" spans="1:17" ht="15">
      <c r="A2028" s="114">
        <v>29187</v>
      </c>
      <c r="B2028" t="s">
        <v>18230</v>
      </c>
      <c r="C2028" s="114">
        <v>201912</v>
      </c>
      <c r="D2028" s="114">
        <v>-7.0000000000000007E-2</v>
      </c>
      <c r="E2028" s="114">
        <v>201909</v>
      </c>
      <c r="F2028" s="114">
        <v>-62.43</v>
      </c>
      <c r="G2028" s="114">
        <v>201906</v>
      </c>
      <c r="H2028" s="114">
        <v>-0.13</v>
      </c>
      <c r="I2028" s="114">
        <v>201903</v>
      </c>
      <c r="J2028" s="114">
        <v>-4.55</v>
      </c>
      <c r="K2028" t="s">
        <v>18231</v>
      </c>
      <c r="L2028">
        <v>532997</v>
      </c>
      <c r="M2028" t="s">
        <v>4474</v>
      </c>
      <c r="N2028" t="s">
        <v>18232</v>
      </c>
      <c r="O2028" t="s">
        <v>4473</v>
      </c>
      <c r="P2028"/>
      <c r="Q2028">
        <f t="shared" si="31"/>
        <v>-67.180000000000007</v>
      </c>
    </row>
    <row r="2029" spans="1:17" ht="15">
      <c r="A2029" s="114">
        <v>29303</v>
      </c>
      <c r="B2029" t="s">
        <v>18233</v>
      </c>
      <c r="C2029" s="114">
        <v>202412</v>
      </c>
      <c r="D2029" s="114">
        <v>1.06</v>
      </c>
      <c r="E2029" s="114">
        <v>202409</v>
      </c>
      <c r="F2029" s="114">
        <v>1.05</v>
      </c>
      <c r="G2029" s="114">
        <v>202406</v>
      </c>
      <c r="H2029" s="114">
        <v>1.21</v>
      </c>
      <c r="I2029" s="114">
        <v>202403</v>
      </c>
      <c r="J2029" s="114">
        <v>0.78</v>
      </c>
      <c r="K2029" t="s">
        <v>18234</v>
      </c>
      <c r="L2029">
        <v>533014</v>
      </c>
      <c r="M2029" t="s">
        <v>3881</v>
      </c>
      <c r="N2029" t="s">
        <v>18235</v>
      </c>
      <c r="O2029" t="s">
        <v>3880</v>
      </c>
      <c r="P2029"/>
      <c r="Q2029">
        <f t="shared" si="31"/>
        <v>4.1000000000000005</v>
      </c>
    </row>
    <row r="2030" spans="1:17" ht="15">
      <c r="A2030" s="114">
        <v>29335</v>
      </c>
      <c r="B2030" t="s">
        <v>18236</v>
      </c>
      <c r="C2030" s="114">
        <v>202412</v>
      </c>
      <c r="D2030" s="114">
        <v>-0.06</v>
      </c>
      <c r="E2030" s="114">
        <v>202409</v>
      </c>
      <c r="F2030" s="114">
        <v>0.01</v>
      </c>
      <c r="G2030" s="114">
        <v>202406</v>
      </c>
      <c r="H2030" s="114">
        <v>-0.08</v>
      </c>
      <c r="I2030" s="114">
        <v>202403</v>
      </c>
      <c r="J2030" s="114">
        <v>-0.1</v>
      </c>
      <c r="K2030" t="s">
        <v>18237</v>
      </c>
      <c r="L2030">
        <v>533400</v>
      </c>
      <c r="M2030" t="s">
        <v>894</v>
      </c>
      <c r="N2030" t="s">
        <v>18238</v>
      </c>
      <c r="O2030" t="s">
        <v>895</v>
      </c>
      <c r="P2030"/>
      <c r="Q2030">
        <f t="shared" si="31"/>
        <v>-0.23</v>
      </c>
    </row>
    <row r="2031" spans="1:17" ht="15">
      <c r="A2031" s="114">
        <v>29368</v>
      </c>
      <c r="B2031" t="s">
        <v>18239</v>
      </c>
      <c r="C2031" s="114">
        <v>202412</v>
      </c>
      <c r="D2031" s="114">
        <v>-0.08</v>
      </c>
      <c r="E2031" s="114">
        <v>202409</v>
      </c>
      <c r="F2031" s="114">
        <v>0.52</v>
      </c>
      <c r="G2031" s="114">
        <v>202406</v>
      </c>
      <c r="H2031" s="114">
        <v>0.27</v>
      </c>
      <c r="I2031" s="114">
        <v>202403</v>
      </c>
      <c r="J2031" s="114">
        <v>0.4</v>
      </c>
      <c r="K2031" t="s">
        <v>18240</v>
      </c>
      <c r="L2031">
        <v>533163</v>
      </c>
      <c r="M2031" t="s">
        <v>3315</v>
      </c>
      <c r="N2031" t="s">
        <v>18241</v>
      </c>
      <c r="O2031" t="s">
        <v>4305</v>
      </c>
      <c r="P2031"/>
      <c r="Q2031">
        <f t="shared" si="31"/>
        <v>1.1099999999999999</v>
      </c>
    </row>
    <row r="2032" spans="1:17" ht="15">
      <c r="A2032" s="114">
        <v>29472</v>
      </c>
      <c r="B2032" t="s">
        <v>18242</v>
      </c>
      <c r="C2032" s="114">
        <v>202412</v>
      </c>
      <c r="D2032" s="114">
        <v>2.4300000000000002</v>
      </c>
      <c r="E2032" s="114">
        <v>202409</v>
      </c>
      <c r="F2032" s="114">
        <v>2.8</v>
      </c>
      <c r="G2032" s="114">
        <v>202406</v>
      </c>
      <c r="H2032" s="114">
        <v>2.56</v>
      </c>
      <c r="I2032" s="114">
        <v>202403</v>
      </c>
      <c r="J2032" s="114">
        <v>2.72</v>
      </c>
      <c r="K2032" t="s">
        <v>18243</v>
      </c>
      <c r="L2032">
        <v>533333</v>
      </c>
      <c r="M2032" t="s">
        <v>892</v>
      </c>
      <c r="N2032" t="s">
        <v>18244</v>
      </c>
      <c r="O2032" t="s">
        <v>893</v>
      </c>
      <c r="P2032"/>
      <c r="Q2032">
        <f t="shared" si="31"/>
        <v>10.510000000000002</v>
      </c>
    </row>
    <row r="2033" spans="1:17" ht="15">
      <c r="A2033" s="114">
        <v>29545</v>
      </c>
      <c r="B2033" t="s">
        <v>18245</v>
      </c>
      <c r="C2033" s="114">
        <v>202412</v>
      </c>
      <c r="D2033" s="114">
        <v>-0.03</v>
      </c>
      <c r="E2033" s="114">
        <v>202409</v>
      </c>
      <c r="F2033" s="114">
        <v>0.31</v>
      </c>
      <c r="G2033" s="114">
        <v>202406</v>
      </c>
      <c r="H2033" s="114">
        <v>0</v>
      </c>
      <c r="I2033" s="114">
        <v>202403</v>
      </c>
      <c r="J2033" s="114">
        <v>-7.0000000000000007E-2</v>
      </c>
      <c r="K2033" t="s">
        <v>18246</v>
      </c>
      <c r="L2033">
        <v>533292</v>
      </c>
      <c r="M2033" t="s">
        <v>17</v>
      </c>
      <c r="N2033" t="s">
        <v>18247</v>
      </c>
      <c r="O2033" t="s">
        <v>18</v>
      </c>
      <c r="P2033"/>
      <c r="Q2033">
        <f t="shared" si="31"/>
        <v>0.21000000000000002</v>
      </c>
    </row>
    <row r="2034" spans="1:17" ht="15">
      <c r="A2034" s="114">
        <v>29577</v>
      </c>
      <c r="B2034" t="s">
        <v>18248</v>
      </c>
      <c r="C2034" s="114">
        <v>202503</v>
      </c>
      <c r="D2034" s="114">
        <v>11.43</v>
      </c>
      <c r="E2034" s="114">
        <v>202412</v>
      </c>
      <c r="F2034" s="114">
        <v>6.07</v>
      </c>
      <c r="G2034" s="114">
        <v>202409</v>
      </c>
      <c r="H2034" s="114">
        <v>4.3899999999999997</v>
      </c>
      <c r="I2034" s="114">
        <v>202406</v>
      </c>
      <c r="J2034" s="114">
        <v>5.71</v>
      </c>
      <c r="K2034" t="s">
        <v>18249</v>
      </c>
      <c r="L2034">
        <v>543981</v>
      </c>
      <c r="M2034" t="s">
        <v>2483</v>
      </c>
      <c r="N2034" t="s">
        <v>18250</v>
      </c>
      <c r="O2034" t="s">
        <v>2484</v>
      </c>
      <c r="P2034"/>
      <c r="Q2034">
        <f t="shared" si="31"/>
        <v>27.6</v>
      </c>
    </row>
    <row r="2035" spans="1:17" ht="15">
      <c r="A2035" s="114">
        <v>29706</v>
      </c>
      <c r="B2035" t="s">
        <v>18251</v>
      </c>
      <c r="C2035" s="114">
        <v>202503</v>
      </c>
      <c r="D2035" s="114">
        <v>7.0000000000000007E-2</v>
      </c>
      <c r="E2035" s="114">
        <v>202412</v>
      </c>
      <c r="F2035" s="114">
        <v>0.06</v>
      </c>
      <c r="G2035" s="114">
        <v>202409</v>
      </c>
      <c r="H2035" s="114">
        <v>0.05</v>
      </c>
      <c r="I2035" s="114">
        <v>202406</v>
      </c>
      <c r="J2035" s="114">
        <v>0.56000000000000005</v>
      </c>
      <c r="K2035" t="s">
        <v>18252</v>
      </c>
      <c r="L2035">
        <v>533275</v>
      </c>
      <c r="M2035" t="s">
        <v>2630</v>
      </c>
      <c r="N2035" t="s">
        <v>21029</v>
      </c>
      <c r="O2035" t="s">
        <v>2631</v>
      </c>
      <c r="P2035"/>
      <c r="Q2035">
        <f t="shared" si="31"/>
        <v>0.74</v>
      </c>
    </row>
    <row r="2036" spans="1:17" ht="15">
      <c r="A2036" s="114">
        <v>29788</v>
      </c>
      <c r="B2036" t="s">
        <v>20689</v>
      </c>
      <c r="C2036" s="114">
        <v>202403</v>
      </c>
      <c r="D2036" s="114">
        <v>0.66</v>
      </c>
      <c r="E2036" s="114">
        <v>202312</v>
      </c>
      <c r="F2036" s="114">
        <v>0.14000000000000001</v>
      </c>
      <c r="G2036" s="114">
        <v>202309</v>
      </c>
      <c r="H2036" s="114">
        <v>0.15</v>
      </c>
      <c r="I2036" s="114">
        <v>202306</v>
      </c>
      <c r="J2036" s="114">
        <v>0.18</v>
      </c>
      <c r="K2036" t="s">
        <v>20690</v>
      </c>
      <c r="L2036">
        <v>533285</v>
      </c>
      <c r="M2036"/>
      <c r="N2036" t="s">
        <v>18253</v>
      </c>
      <c r="O2036" t="s">
        <v>21133</v>
      </c>
      <c r="P2036"/>
      <c r="Q2036">
        <f t="shared" si="31"/>
        <v>1.1300000000000001</v>
      </c>
    </row>
    <row r="2037" spans="1:17" ht="15">
      <c r="A2037" s="114">
        <v>29932</v>
      </c>
      <c r="B2037" t="s">
        <v>18254</v>
      </c>
      <c r="C2037" s="114">
        <v>202412</v>
      </c>
      <c r="D2037" s="114">
        <v>2.2599999999999998</v>
      </c>
      <c r="E2037" s="114">
        <v>202409</v>
      </c>
      <c r="F2037" s="114">
        <v>1.58</v>
      </c>
      <c r="G2037" s="114">
        <v>202406</v>
      </c>
      <c r="H2037" s="114">
        <v>1.41</v>
      </c>
      <c r="I2037" s="114">
        <v>202403</v>
      </c>
      <c r="J2037" s="114">
        <v>1.43</v>
      </c>
      <c r="K2037" t="s">
        <v>18255</v>
      </c>
      <c r="L2037">
        <v>533170</v>
      </c>
      <c r="M2037"/>
      <c r="N2037" t="s">
        <v>21030</v>
      </c>
      <c r="O2037" t="s">
        <v>3923</v>
      </c>
      <c r="P2037"/>
      <c r="Q2037">
        <f t="shared" si="31"/>
        <v>6.68</v>
      </c>
    </row>
    <row r="2038" spans="1:17" ht="15">
      <c r="A2038" s="114">
        <v>29955</v>
      </c>
      <c r="B2038" t="s">
        <v>18256</v>
      </c>
      <c r="C2038" s="114">
        <v>201809</v>
      </c>
      <c r="D2038" s="114">
        <v>7.66</v>
      </c>
      <c r="E2038" s="114">
        <v>201806</v>
      </c>
      <c r="F2038" s="114">
        <v>8.3000000000000007</v>
      </c>
      <c r="G2038" s="114">
        <v>201803</v>
      </c>
      <c r="H2038" s="114">
        <v>8.1999999999999993</v>
      </c>
      <c r="I2038" s="114">
        <v>201712</v>
      </c>
      <c r="J2038" s="114">
        <v>8.76</v>
      </c>
      <c r="K2038" t="s">
        <v>18257</v>
      </c>
      <c r="L2038">
        <v>533154</v>
      </c>
      <c r="M2038" t="s">
        <v>18258</v>
      </c>
      <c r="N2038" t="s">
        <v>18259</v>
      </c>
      <c r="O2038" t="s">
        <v>18260</v>
      </c>
      <c r="P2038"/>
      <c r="Q2038">
        <f t="shared" si="31"/>
        <v>32.92</v>
      </c>
    </row>
    <row r="2039" spans="1:17" ht="15">
      <c r="A2039" s="114">
        <v>29971</v>
      </c>
      <c r="B2039" t="s">
        <v>18261</v>
      </c>
      <c r="C2039" s="114">
        <v>202503</v>
      </c>
      <c r="D2039" s="114">
        <v>9.2899999999999991</v>
      </c>
      <c r="E2039" s="114">
        <v>202412</v>
      </c>
      <c r="F2039" s="114">
        <v>12.05</v>
      </c>
      <c r="G2039" s="114">
        <v>202409</v>
      </c>
      <c r="H2039" s="114">
        <v>8.68</v>
      </c>
      <c r="I2039" s="114">
        <v>202406</v>
      </c>
      <c r="J2039" s="114">
        <v>9.32</v>
      </c>
      <c r="K2039" t="s">
        <v>18261</v>
      </c>
      <c r="L2039">
        <v>543532</v>
      </c>
      <c r="M2039" t="s">
        <v>872</v>
      </c>
      <c r="N2039" t="s">
        <v>18262</v>
      </c>
      <c r="O2039" t="s">
        <v>873</v>
      </c>
      <c r="P2039"/>
      <c r="Q2039">
        <f t="shared" si="31"/>
        <v>39.340000000000003</v>
      </c>
    </row>
    <row r="2040" spans="1:17" ht="15">
      <c r="A2040" s="114">
        <v>30017</v>
      </c>
      <c r="B2040" t="s">
        <v>18263</v>
      </c>
      <c r="C2040" s="114">
        <v>201212</v>
      </c>
      <c r="D2040" s="114">
        <v>-0.72</v>
      </c>
      <c r="E2040" s="114">
        <v>201209</v>
      </c>
      <c r="F2040" s="114">
        <v>0.03</v>
      </c>
      <c r="G2040" s="114">
        <v>201206</v>
      </c>
      <c r="H2040" s="114">
        <v>0.03</v>
      </c>
      <c r="I2040" s="114">
        <v>201203</v>
      </c>
      <c r="J2040" s="114">
        <v>0</v>
      </c>
      <c r="K2040" t="s">
        <v>18264</v>
      </c>
      <c r="L2040">
        <v>533055</v>
      </c>
      <c r="M2040" t="s">
        <v>18265</v>
      </c>
      <c r="N2040" t="s">
        <v>18266</v>
      </c>
      <c r="O2040" t="s">
        <v>18267</v>
      </c>
      <c r="P2040"/>
      <c r="Q2040">
        <f t="shared" si="31"/>
        <v>-0.65999999999999992</v>
      </c>
    </row>
    <row r="2041" spans="1:17" ht="15">
      <c r="A2041" s="114">
        <v>30070</v>
      </c>
      <c r="B2041" t="s">
        <v>18268</v>
      </c>
      <c r="C2041" s="114">
        <v>202503</v>
      </c>
      <c r="D2041" s="114">
        <v>3.91</v>
      </c>
      <c r="E2041" s="114">
        <v>202412</v>
      </c>
      <c r="F2041" s="114">
        <v>1.39</v>
      </c>
      <c r="G2041" s="114">
        <v>202409</v>
      </c>
      <c r="H2041" s="114">
        <v>1.95</v>
      </c>
      <c r="I2041" s="114">
        <v>202406</v>
      </c>
      <c r="J2041" s="114">
        <v>1.34</v>
      </c>
      <c r="K2041" t="s">
        <v>18269</v>
      </c>
      <c r="L2041">
        <v>543933</v>
      </c>
      <c r="M2041" t="s">
        <v>653</v>
      </c>
      <c r="N2041" t="s">
        <v>18270</v>
      </c>
      <c r="O2041" t="s">
        <v>654</v>
      </c>
      <c r="P2041"/>
      <c r="Q2041">
        <f t="shared" si="31"/>
        <v>8.59</v>
      </c>
    </row>
    <row r="2042" spans="1:17" ht="15">
      <c r="A2042" s="114">
        <v>30111</v>
      </c>
      <c r="B2042" t="s">
        <v>18271</v>
      </c>
      <c r="C2042" s="114">
        <v>202503</v>
      </c>
      <c r="D2042" s="114">
        <v>20.14</v>
      </c>
      <c r="E2042" s="114">
        <v>202412</v>
      </c>
      <c r="F2042" s="114">
        <v>24.25</v>
      </c>
      <c r="G2042" s="114">
        <v>202409</v>
      </c>
      <c r="H2042" s="114">
        <v>19.57</v>
      </c>
      <c r="I2042" s="114">
        <v>202406</v>
      </c>
      <c r="J2042" s="114">
        <v>20.67</v>
      </c>
      <c r="K2042" t="s">
        <v>18272</v>
      </c>
      <c r="L2042">
        <v>543332</v>
      </c>
      <c r="M2042" t="s">
        <v>851</v>
      </c>
      <c r="N2042" t="s">
        <v>18273</v>
      </c>
      <c r="O2042" t="s">
        <v>852</v>
      </c>
      <c r="P2042"/>
      <c r="Q2042">
        <f t="shared" si="31"/>
        <v>84.63</v>
      </c>
    </row>
    <row r="2043" spans="1:17" ht="15">
      <c r="A2043" s="114">
        <v>30127</v>
      </c>
      <c r="B2043" t="s">
        <v>18274</v>
      </c>
      <c r="C2043" s="114">
        <v>202412</v>
      </c>
      <c r="D2043" s="114">
        <v>1.1399999999999999</v>
      </c>
      <c r="E2043" s="114">
        <v>202409</v>
      </c>
      <c r="F2043" s="114">
        <v>-2.46</v>
      </c>
      <c r="G2043" s="114">
        <v>202406</v>
      </c>
      <c r="H2043" s="114">
        <v>-2.42</v>
      </c>
      <c r="I2043" s="114">
        <v>202403</v>
      </c>
      <c r="J2043" s="114">
        <v>3.83</v>
      </c>
      <c r="K2043" t="s">
        <v>18275</v>
      </c>
      <c r="L2043">
        <v>533315</v>
      </c>
      <c r="M2043"/>
      <c r="N2043" t="s">
        <v>18276</v>
      </c>
      <c r="O2043" t="s">
        <v>4235</v>
      </c>
      <c r="P2043"/>
      <c r="Q2043">
        <f t="shared" si="31"/>
        <v>8.9999999999999858E-2</v>
      </c>
    </row>
    <row r="2044" spans="1:17" ht="15">
      <c r="A2044" s="114">
        <v>30141</v>
      </c>
      <c r="B2044" t="s">
        <v>18277</v>
      </c>
      <c r="C2044" s="114">
        <v>202412</v>
      </c>
      <c r="D2044" s="114">
        <v>0.01</v>
      </c>
      <c r="E2044" s="114">
        <v>202409</v>
      </c>
      <c r="F2044" s="114">
        <v>0.01</v>
      </c>
      <c r="G2044" s="114">
        <v>202406</v>
      </c>
      <c r="H2044" s="114">
        <v>0.01</v>
      </c>
      <c r="I2044" s="114">
        <v>202403</v>
      </c>
      <c r="J2044" s="114">
        <v>0.01</v>
      </c>
      <c r="K2044" t="s">
        <v>18278</v>
      </c>
      <c r="L2044">
        <v>533090</v>
      </c>
      <c r="M2044" t="s">
        <v>878</v>
      </c>
      <c r="N2044" t="s">
        <v>18279</v>
      </c>
      <c r="O2044" t="s">
        <v>879</v>
      </c>
      <c r="P2044"/>
      <c r="Q2044">
        <f t="shared" si="31"/>
        <v>0.04</v>
      </c>
    </row>
    <row r="2045" spans="1:17" ht="15">
      <c r="A2045" s="114">
        <v>30148</v>
      </c>
      <c r="B2045" t="s">
        <v>18280</v>
      </c>
      <c r="C2045" s="114">
        <v>202412</v>
      </c>
      <c r="D2045" s="114">
        <v>7.0000000000000007E-2</v>
      </c>
      <c r="E2045" s="114">
        <v>202409</v>
      </c>
      <c r="F2045" s="114">
        <v>0.26</v>
      </c>
      <c r="G2045" s="114">
        <v>202406</v>
      </c>
      <c r="H2045" s="114">
        <v>0.18</v>
      </c>
      <c r="I2045" s="114">
        <v>202403</v>
      </c>
      <c r="J2045" s="114">
        <v>0.06</v>
      </c>
      <c r="K2045" t="s">
        <v>18281</v>
      </c>
      <c r="L2045">
        <v>542248</v>
      </c>
      <c r="M2045"/>
      <c r="N2045" t="s">
        <v>18282</v>
      </c>
      <c r="O2045" t="s">
        <v>4253</v>
      </c>
      <c r="P2045"/>
      <c r="Q2045">
        <f t="shared" si="31"/>
        <v>0.57000000000000006</v>
      </c>
    </row>
    <row r="2046" spans="1:17" ht="15">
      <c r="A2046" s="114">
        <v>30163</v>
      </c>
      <c r="B2046" t="s">
        <v>18283</v>
      </c>
      <c r="C2046" s="114">
        <v>202412</v>
      </c>
      <c r="D2046" s="114">
        <v>-0.03</v>
      </c>
      <c r="E2046" s="114">
        <v>202409</v>
      </c>
      <c r="F2046" s="114">
        <v>0</v>
      </c>
      <c r="G2046" s="114">
        <v>202406</v>
      </c>
      <c r="H2046" s="114">
        <v>0.04</v>
      </c>
      <c r="I2046" s="114">
        <v>202403</v>
      </c>
      <c r="J2046" s="114">
        <v>-1.29</v>
      </c>
      <c r="K2046" t="s">
        <v>18283</v>
      </c>
      <c r="L2046">
        <v>533103</v>
      </c>
      <c r="M2046" t="s">
        <v>4611</v>
      </c>
      <c r="N2046" t="s">
        <v>18284</v>
      </c>
      <c r="O2046" t="s">
        <v>4610</v>
      </c>
      <c r="P2046"/>
      <c r="Q2046">
        <f t="shared" si="31"/>
        <v>-1.28</v>
      </c>
    </row>
    <row r="2047" spans="1:17" ht="15">
      <c r="A2047" s="114">
        <v>30297</v>
      </c>
      <c r="B2047" t="s">
        <v>18285</v>
      </c>
      <c r="C2047" s="114">
        <v>201603</v>
      </c>
      <c r="D2047" s="114">
        <v>0.43</v>
      </c>
      <c r="E2047" s="114">
        <v>201512</v>
      </c>
      <c r="F2047" s="114">
        <v>0.28999999999999998</v>
      </c>
      <c r="G2047" s="114">
        <v>201509</v>
      </c>
      <c r="H2047" s="114">
        <v>0.47</v>
      </c>
      <c r="I2047" s="114">
        <v>201506</v>
      </c>
      <c r="J2047" s="114">
        <v>0.54</v>
      </c>
      <c r="K2047" t="s">
        <v>18286</v>
      </c>
      <c r="L2047">
        <v>533276</v>
      </c>
      <c r="M2047" t="s">
        <v>18287</v>
      </c>
      <c r="N2047" t="s">
        <v>18288</v>
      </c>
      <c r="O2047" t="s">
        <v>18289</v>
      </c>
      <c r="P2047"/>
      <c r="Q2047">
        <f t="shared" si="31"/>
        <v>1.73</v>
      </c>
    </row>
    <row r="2048" spans="1:17" ht="15">
      <c r="A2048" s="114">
        <v>30381</v>
      </c>
      <c r="B2048" t="s">
        <v>18290</v>
      </c>
      <c r="C2048" s="114">
        <v>202412</v>
      </c>
      <c r="D2048" s="114">
        <v>2622.07</v>
      </c>
      <c r="E2048" s="114">
        <v>202409</v>
      </c>
      <c r="F2048" s="114">
        <v>113.29</v>
      </c>
      <c r="G2048" s="114">
        <v>202406</v>
      </c>
      <c r="H2048" s="114">
        <v>219.9</v>
      </c>
      <c r="I2048" s="114">
        <v>202403</v>
      </c>
      <c r="J2048" s="114">
        <v>275.57</v>
      </c>
      <c r="K2048" t="s">
        <v>18291</v>
      </c>
      <c r="L2048">
        <v>533095</v>
      </c>
      <c r="M2048"/>
      <c r="N2048" t="s">
        <v>18292</v>
      </c>
      <c r="O2048" t="s">
        <v>3438</v>
      </c>
      <c r="P2048"/>
      <c r="Q2048">
        <f t="shared" si="31"/>
        <v>3230.8300000000004</v>
      </c>
    </row>
    <row r="2049" spans="1:17" ht="15">
      <c r="A2049" s="114">
        <v>30388</v>
      </c>
      <c r="B2049" t="s">
        <v>20304</v>
      </c>
      <c r="C2049" s="114">
        <v>202309</v>
      </c>
      <c r="D2049" s="114">
        <v>-0.03</v>
      </c>
      <c r="E2049" s="114">
        <v>202306</v>
      </c>
      <c r="F2049" s="114">
        <v>-2.41</v>
      </c>
      <c r="G2049" s="114">
        <v>202303</v>
      </c>
      <c r="H2049" s="114">
        <v>0.04</v>
      </c>
      <c r="I2049" s="114">
        <v>202212</v>
      </c>
      <c r="J2049" s="114">
        <v>0</v>
      </c>
      <c r="K2049" t="s">
        <v>20305</v>
      </c>
      <c r="L2049">
        <v>538539</v>
      </c>
      <c r="M2049"/>
      <c r="N2049" t="s">
        <v>21031</v>
      </c>
      <c r="O2049" t="s">
        <v>4163</v>
      </c>
      <c r="P2049"/>
      <c r="Q2049">
        <f t="shared" si="31"/>
        <v>-2.4</v>
      </c>
    </row>
    <row r="2050" spans="1:17" ht="15">
      <c r="A2050" s="114">
        <v>30424</v>
      </c>
      <c r="B2050" t="s">
        <v>18293</v>
      </c>
      <c r="C2050" s="114">
        <v>201412</v>
      </c>
      <c r="D2050" s="114">
        <v>-0.01</v>
      </c>
      <c r="E2050" s="114">
        <v>201403</v>
      </c>
      <c r="F2050" s="114">
        <v>0</v>
      </c>
      <c r="G2050" s="114">
        <v>201312</v>
      </c>
      <c r="H2050" s="114">
        <v>-0.25</v>
      </c>
      <c r="I2050" s="114">
        <v>201106</v>
      </c>
      <c r="J2050" s="114">
        <v>0.36</v>
      </c>
      <c r="K2050" t="s">
        <v>18294</v>
      </c>
      <c r="L2050"/>
      <c r="M2050"/>
      <c r="N2050"/>
      <c r="O2050" t="s">
        <v>18295</v>
      </c>
      <c r="P2050"/>
      <c r="Q2050">
        <f t="shared" si="31"/>
        <v>9.9999999999999978E-2</v>
      </c>
    </row>
    <row r="2051" spans="1:17" ht="15">
      <c r="A2051" s="114">
        <v>30439</v>
      </c>
      <c r="B2051" t="s">
        <v>18296</v>
      </c>
      <c r="C2051" s="114">
        <v>202412</v>
      </c>
      <c r="D2051" s="114">
        <v>0.74</v>
      </c>
      <c r="E2051" s="114">
        <v>202409</v>
      </c>
      <c r="F2051" s="114">
        <v>0.53</v>
      </c>
      <c r="G2051" s="114">
        <v>202406</v>
      </c>
      <c r="H2051" s="114">
        <v>0.43</v>
      </c>
      <c r="I2051" s="114">
        <v>202403</v>
      </c>
      <c r="J2051" s="114">
        <v>-0.24</v>
      </c>
      <c r="K2051" t="s">
        <v>18297</v>
      </c>
      <c r="L2051">
        <v>534535</v>
      </c>
      <c r="M2051"/>
      <c r="N2051" t="s">
        <v>18298</v>
      </c>
      <c r="O2051" t="s">
        <v>18299</v>
      </c>
      <c r="P2051"/>
      <c r="Q2051">
        <f t="shared" ref="Q2051:Q2114" si="32">D2051+F2051+H2051+J2051</f>
        <v>1.46</v>
      </c>
    </row>
    <row r="2052" spans="1:17" ht="15">
      <c r="A2052" s="114">
        <v>30486</v>
      </c>
      <c r="B2052" t="s">
        <v>18300</v>
      </c>
      <c r="C2052" s="114">
        <v>202412</v>
      </c>
      <c r="D2052" s="114">
        <v>-3.1</v>
      </c>
      <c r="E2052" s="114">
        <v>202409</v>
      </c>
      <c r="F2052" s="114">
        <v>3.64</v>
      </c>
      <c r="G2052" s="114">
        <v>202406</v>
      </c>
      <c r="H2052" s="114">
        <v>2.12</v>
      </c>
      <c r="I2052" s="114">
        <v>202403</v>
      </c>
      <c r="J2052" s="114">
        <v>3.72</v>
      </c>
      <c r="K2052" t="s">
        <v>18301</v>
      </c>
      <c r="L2052">
        <v>541578</v>
      </c>
      <c r="M2052" t="s">
        <v>3149</v>
      </c>
      <c r="N2052" t="s">
        <v>18302</v>
      </c>
      <c r="O2052" t="s">
        <v>3150</v>
      </c>
      <c r="P2052"/>
      <c r="Q2052">
        <f t="shared" si="32"/>
        <v>6.3800000000000008</v>
      </c>
    </row>
    <row r="2053" spans="1:17" ht="15">
      <c r="A2053" s="114">
        <v>30992</v>
      </c>
      <c r="B2053" t="s">
        <v>18303</v>
      </c>
      <c r="C2053" s="114">
        <v>202412</v>
      </c>
      <c r="D2053" s="114">
        <v>1.54</v>
      </c>
      <c r="E2053" s="114">
        <v>202409</v>
      </c>
      <c r="F2053" s="114">
        <v>0.5</v>
      </c>
      <c r="G2053" s="114">
        <v>202406</v>
      </c>
      <c r="H2053" s="114">
        <v>2.11</v>
      </c>
      <c r="I2053" s="114">
        <v>202403</v>
      </c>
      <c r="J2053" s="114">
        <v>-2.3199999999999998</v>
      </c>
      <c r="K2053" t="s">
        <v>18304</v>
      </c>
      <c r="L2053">
        <v>533164</v>
      </c>
      <c r="M2053" t="s">
        <v>2967</v>
      </c>
      <c r="N2053" t="s">
        <v>18305</v>
      </c>
      <c r="O2053" t="s">
        <v>2968</v>
      </c>
      <c r="P2053"/>
      <c r="Q2053">
        <f t="shared" si="32"/>
        <v>1.8300000000000005</v>
      </c>
    </row>
    <row r="2054" spans="1:17" ht="15">
      <c r="A2054" s="114">
        <v>31631</v>
      </c>
      <c r="B2054" t="s">
        <v>18306</v>
      </c>
      <c r="C2054" s="114">
        <v>202412</v>
      </c>
      <c r="D2054" s="114">
        <v>31.76</v>
      </c>
      <c r="E2054" s="114">
        <v>202409</v>
      </c>
      <c r="F2054" s="114">
        <v>49.63</v>
      </c>
      <c r="G2054" s="114">
        <v>202406</v>
      </c>
      <c r="H2054" s="114">
        <v>64.569999999999993</v>
      </c>
      <c r="I2054" s="114">
        <v>202403</v>
      </c>
      <c r="J2054" s="114">
        <v>90.5</v>
      </c>
      <c r="K2054" t="s">
        <v>18307</v>
      </c>
      <c r="L2054">
        <v>539177</v>
      </c>
      <c r="M2054" t="s">
        <v>3429</v>
      </c>
      <c r="N2054" t="s">
        <v>18308</v>
      </c>
      <c r="O2054" t="s">
        <v>3428</v>
      </c>
      <c r="P2054"/>
      <c r="Q2054">
        <f t="shared" si="32"/>
        <v>236.45999999999998</v>
      </c>
    </row>
    <row r="2055" spans="1:17" ht="15">
      <c r="A2055" s="114">
        <v>31761</v>
      </c>
      <c r="B2055" t="s">
        <v>18309</v>
      </c>
      <c r="C2055" s="114">
        <v>202406</v>
      </c>
      <c r="D2055" s="114">
        <v>-5.56</v>
      </c>
      <c r="E2055" s="114">
        <v>202403</v>
      </c>
      <c r="F2055" s="114">
        <v>-7.26</v>
      </c>
      <c r="G2055" s="114">
        <v>202312</v>
      </c>
      <c r="H2055" s="114">
        <v>9.75</v>
      </c>
      <c r="I2055" s="114">
        <v>202309</v>
      </c>
      <c r="J2055" s="114">
        <v>-2.6</v>
      </c>
      <c r="K2055" t="s">
        <v>18310</v>
      </c>
      <c r="L2055"/>
      <c r="M2055"/>
      <c r="N2055"/>
      <c r="O2055" t="s">
        <v>18311</v>
      </c>
      <c r="P2055"/>
      <c r="Q2055">
        <f t="shared" si="32"/>
        <v>-5.67</v>
      </c>
    </row>
    <row r="2056" spans="1:17" ht="15">
      <c r="A2056" s="114">
        <v>31785</v>
      </c>
      <c r="B2056" t="s">
        <v>18312</v>
      </c>
      <c r="C2056" s="114">
        <v>202503</v>
      </c>
      <c r="D2056" s="114">
        <v>7.73</v>
      </c>
      <c r="E2056" s="114">
        <v>202412</v>
      </c>
      <c r="F2056" s="114">
        <v>7.47</v>
      </c>
      <c r="G2056" s="114">
        <v>202409</v>
      </c>
      <c r="H2056" s="114">
        <v>7.53</v>
      </c>
      <c r="I2056" s="114">
        <v>202406</v>
      </c>
      <c r="J2056" s="114">
        <v>6.65</v>
      </c>
      <c r="K2056" t="s">
        <v>18313</v>
      </c>
      <c r="L2056">
        <v>533146</v>
      </c>
      <c r="M2056" t="s">
        <v>747</v>
      </c>
      <c r="N2056" t="s">
        <v>18314</v>
      </c>
      <c r="O2056" t="s">
        <v>748</v>
      </c>
      <c r="P2056"/>
      <c r="Q2056">
        <f t="shared" si="32"/>
        <v>29.380000000000003</v>
      </c>
    </row>
    <row r="2057" spans="1:17" ht="15">
      <c r="A2057" s="114">
        <v>31998</v>
      </c>
      <c r="B2057" t="s">
        <v>18315</v>
      </c>
      <c r="C2057" s="114">
        <v>202412</v>
      </c>
      <c r="D2057" s="114">
        <v>-7.0000000000000007E-2</v>
      </c>
      <c r="E2057" s="114">
        <v>202409</v>
      </c>
      <c r="F2057" s="114">
        <v>-0.08</v>
      </c>
      <c r="G2057" s="114">
        <v>202406</v>
      </c>
      <c r="H2057" s="114">
        <v>-0.16</v>
      </c>
      <c r="I2057" s="114">
        <v>202403</v>
      </c>
      <c r="J2057" s="114">
        <v>-0.14000000000000001</v>
      </c>
      <c r="K2057" t="s">
        <v>18316</v>
      </c>
      <c r="L2057">
        <v>539544</v>
      </c>
      <c r="M2057"/>
      <c r="N2057" t="s">
        <v>18317</v>
      </c>
      <c r="O2057" t="s">
        <v>4817</v>
      </c>
      <c r="P2057"/>
      <c r="Q2057">
        <f t="shared" si="32"/>
        <v>-0.45000000000000007</v>
      </c>
    </row>
    <row r="2058" spans="1:17" ht="15">
      <c r="A2058" s="114">
        <v>32050</v>
      </c>
      <c r="B2058" t="s">
        <v>18318</v>
      </c>
      <c r="C2058" s="114">
        <v>201703</v>
      </c>
      <c r="D2058" s="114">
        <v>-0.04</v>
      </c>
      <c r="E2058" s="114">
        <v>201612</v>
      </c>
      <c r="F2058" s="114">
        <v>-0.02</v>
      </c>
      <c r="G2058" s="114">
        <v>201609</v>
      </c>
      <c r="H2058" s="114">
        <v>-0.01</v>
      </c>
      <c r="I2058" s="114">
        <v>201606</v>
      </c>
      <c r="J2058" s="114">
        <v>-0.02</v>
      </c>
      <c r="K2058" t="s">
        <v>18319</v>
      </c>
      <c r="L2058">
        <v>590094</v>
      </c>
      <c r="M2058" t="s">
        <v>18320</v>
      </c>
      <c r="N2058" t="s">
        <v>18321</v>
      </c>
      <c r="O2058" t="s">
        <v>18322</v>
      </c>
      <c r="P2058"/>
      <c r="Q2058">
        <f t="shared" si="32"/>
        <v>-0.09</v>
      </c>
    </row>
    <row r="2059" spans="1:17" ht="15">
      <c r="A2059" s="114">
        <v>32241</v>
      </c>
      <c r="B2059" t="s">
        <v>18323</v>
      </c>
      <c r="C2059" s="114">
        <v>202412</v>
      </c>
      <c r="D2059" s="114">
        <v>9.86</v>
      </c>
      <c r="E2059" s="114">
        <v>202409</v>
      </c>
      <c r="F2059" s="114">
        <v>2.67</v>
      </c>
      <c r="G2059" s="114">
        <v>202406</v>
      </c>
      <c r="H2059" s="114">
        <v>0.76</v>
      </c>
      <c r="I2059" s="114">
        <v>202403</v>
      </c>
      <c r="J2059" s="114">
        <v>4.79</v>
      </c>
      <c r="K2059" t="s">
        <v>18324</v>
      </c>
      <c r="L2059"/>
      <c r="M2059" t="s">
        <v>18325</v>
      </c>
      <c r="N2059" t="s">
        <v>18326</v>
      </c>
      <c r="O2059" t="s">
        <v>18327</v>
      </c>
      <c r="P2059"/>
      <c r="Q2059">
        <f t="shared" si="32"/>
        <v>18.079999999999998</v>
      </c>
    </row>
    <row r="2060" spans="1:17" ht="15">
      <c r="A2060" s="114">
        <v>32414</v>
      </c>
      <c r="B2060" t="s">
        <v>18328</v>
      </c>
      <c r="C2060" s="114">
        <v>202412</v>
      </c>
      <c r="D2060" s="114">
        <v>2.79</v>
      </c>
      <c r="E2060" s="114">
        <v>202409</v>
      </c>
      <c r="F2060" s="114">
        <v>1.75</v>
      </c>
      <c r="G2060" s="114">
        <v>202406</v>
      </c>
      <c r="H2060" s="114">
        <v>-0.22</v>
      </c>
      <c r="I2060" s="114">
        <v>202403</v>
      </c>
      <c r="J2060" s="114">
        <v>11.15</v>
      </c>
      <c r="K2060" t="s">
        <v>18329</v>
      </c>
      <c r="L2060">
        <v>533227</v>
      </c>
      <c r="M2060" t="s">
        <v>104</v>
      </c>
      <c r="N2060" t="s">
        <v>18330</v>
      </c>
      <c r="O2060" t="s">
        <v>105</v>
      </c>
      <c r="P2060"/>
      <c r="Q2060">
        <f t="shared" si="32"/>
        <v>15.47</v>
      </c>
    </row>
    <row r="2061" spans="1:17" ht="15">
      <c r="A2061" s="114">
        <v>32596</v>
      </c>
      <c r="B2061" t="s">
        <v>18331</v>
      </c>
      <c r="C2061" s="114">
        <v>202412</v>
      </c>
      <c r="D2061" s="114">
        <v>-52.13</v>
      </c>
      <c r="E2061" s="114">
        <v>202409</v>
      </c>
      <c r="F2061" s="114">
        <v>166.54</v>
      </c>
      <c r="G2061" s="114">
        <v>202406</v>
      </c>
      <c r="H2061" s="114">
        <v>70.790000000000006</v>
      </c>
      <c r="I2061" s="114">
        <v>202403</v>
      </c>
      <c r="J2061" s="114">
        <v>-3.67</v>
      </c>
      <c r="K2061" t="s">
        <v>18332</v>
      </c>
      <c r="L2061"/>
      <c r="M2061"/>
      <c r="N2061"/>
      <c r="O2061"/>
      <c r="P2061"/>
      <c r="Q2061">
        <f t="shared" si="32"/>
        <v>181.53</v>
      </c>
    </row>
    <row r="2062" spans="1:17" ht="15">
      <c r="A2062" s="114">
        <v>32948</v>
      </c>
      <c r="B2062" t="s">
        <v>18333</v>
      </c>
      <c r="C2062" s="114">
        <v>202412</v>
      </c>
      <c r="D2062" s="114">
        <v>30.22</v>
      </c>
      <c r="E2062" s="114">
        <v>202409</v>
      </c>
      <c r="F2062" s="114">
        <v>-8.59</v>
      </c>
      <c r="G2062" s="114">
        <v>202406</v>
      </c>
      <c r="H2062" s="114">
        <v>-7.85</v>
      </c>
      <c r="I2062" s="114">
        <v>202403</v>
      </c>
      <c r="J2062" s="114">
        <v>-8.98</v>
      </c>
      <c r="K2062" t="s">
        <v>18334</v>
      </c>
      <c r="L2062">
        <v>533289</v>
      </c>
      <c r="M2062" t="s">
        <v>4211</v>
      </c>
      <c r="N2062" t="s">
        <v>18335</v>
      </c>
      <c r="O2062" t="s">
        <v>4210</v>
      </c>
      <c r="P2062"/>
      <c r="Q2062">
        <f t="shared" si="32"/>
        <v>4.7999999999999989</v>
      </c>
    </row>
    <row r="2063" spans="1:17" ht="15">
      <c r="A2063" s="114">
        <v>33159</v>
      </c>
      <c r="B2063" t="s">
        <v>18336</v>
      </c>
      <c r="C2063" s="114">
        <v>202412</v>
      </c>
      <c r="D2063" s="114">
        <v>63.38</v>
      </c>
      <c r="E2063" s="114">
        <v>202409</v>
      </c>
      <c r="F2063" s="114">
        <v>-25.55</v>
      </c>
      <c r="G2063" s="114">
        <v>202406</v>
      </c>
      <c r="H2063" s="114">
        <v>70.7</v>
      </c>
      <c r="I2063" s="114">
        <v>202403</v>
      </c>
      <c r="J2063" s="114">
        <v>49.09</v>
      </c>
      <c r="K2063" t="s">
        <v>18337</v>
      </c>
      <c r="L2063">
        <v>539448</v>
      </c>
      <c r="M2063" t="s">
        <v>1337</v>
      </c>
      <c r="N2063" t="s">
        <v>18338</v>
      </c>
      <c r="O2063" t="s">
        <v>1338</v>
      </c>
      <c r="P2063"/>
      <c r="Q2063">
        <f t="shared" si="32"/>
        <v>157.62</v>
      </c>
    </row>
    <row r="2064" spans="1:17" ht="15">
      <c r="A2064" s="114">
        <v>33202</v>
      </c>
      <c r="B2064" t="s">
        <v>18339</v>
      </c>
      <c r="C2064" s="114">
        <v>202412</v>
      </c>
      <c r="D2064" s="114">
        <v>1.1599999999999999</v>
      </c>
      <c r="E2064" s="114">
        <v>202409</v>
      </c>
      <c r="F2064" s="114">
        <v>-1.85</v>
      </c>
      <c r="G2064" s="114">
        <v>202406</v>
      </c>
      <c r="H2064" s="114">
        <v>-1.24</v>
      </c>
      <c r="I2064" s="114">
        <v>202403</v>
      </c>
      <c r="J2064" s="114">
        <v>-0.27</v>
      </c>
      <c r="K2064" t="s">
        <v>18340</v>
      </c>
      <c r="L2064">
        <v>543283</v>
      </c>
      <c r="M2064" t="s">
        <v>376</v>
      </c>
      <c r="N2064" t="s">
        <v>18341</v>
      </c>
      <c r="O2064" t="s">
        <v>377</v>
      </c>
      <c r="P2064"/>
      <c r="Q2064">
        <f t="shared" si="32"/>
        <v>-2.2000000000000002</v>
      </c>
    </row>
    <row r="2065" spans="1:17" ht="15">
      <c r="A2065" s="114">
        <v>33252</v>
      </c>
      <c r="B2065" t="s">
        <v>21716</v>
      </c>
      <c r="C2065" s="114">
        <v>202209</v>
      </c>
      <c r="D2065" s="114">
        <v>-0.19</v>
      </c>
      <c r="E2065" s="114">
        <v>202206</v>
      </c>
      <c r="F2065" s="114">
        <v>-0.11</v>
      </c>
      <c r="G2065" s="114">
        <v>202203</v>
      </c>
      <c r="H2065" s="114">
        <v>-1.67</v>
      </c>
      <c r="I2065" s="114">
        <v>202112</v>
      </c>
      <c r="J2065" s="114">
        <v>-0.77</v>
      </c>
      <c r="K2065" t="s">
        <v>21717</v>
      </c>
      <c r="L2065">
        <v>536565</v>
      </c>
      <c r="M2065"/>
      <c r="N2065" t="s">
        <v>18342</v>
      </c>
      <c r="O2065" t="s">
        <v>4693</v>
      </c>
      <c r="P2065"/>
      <c r="Q2065">
        <f t="shared" si="32"/>
        <v>-2.74</v>
      </c>
    </row>
    <row r="2066" spans="1:17" ht="15">
      <c r="A2066" s="114">
        <v>33311</v>
      </c>
      <c r="B2066" t="s">
        <v>18343</v>
      </c>
      <c r="C2066" s="114">
        <v>202412</v>
      </c>
      <c r="D2066" s="114">
        <v>3.84</v>
      </c>
      <c r="E2066" s="114">
        <v>202409</v>
      </c>
      <c r="F2066" s="114">
        <v>3.11</v>
      </c>
      <c r="G2066" s="114">
        <v>202406</v>
      </c>
      <c r="H2066" s="114">
        <v>2.96</v>
      </c>
      <c r="I2066" s="114">
        <v>202403</v>
      </c>
      <c r="J2066" s="114">
        <v>-1.1499999999999999</v>
      </c>
      <c r="K2066" t="s">
        <v>18344</v>
      </c>
      <c r="L2066">
        <v>543280</v>
      </c>
      <c r="M2066" t="s">
        <v>2012</v>
      </c>
      <c r="N2066" t="s">
        <v>18345</v>
      </c>
      <c r="O2066" t="s">
        <v>2013</v>
      </c>
      <c r="P2066"/>
      <c r="Q2066">
        <f t="shared" si="32"/>
        <v>8.76</v>
      </c>
    </row>
    <row r="2067" spans="1:17" ht="15">
      <c r="A2067" s="114">
        <v>33406</v>
      </c>
      <c r="B2067" t="s">
        <v>18346</v>
      </c>
      <c r="C2067" s="114">
        <v>202412</v>
      </c>
      <c r="D2067" s="114">
        <v>1.92</v>
      </c>
      <c r="E2067" s="114">
        <v>202409</v>
      </c>
      <c r="F2067" s="114">
        <v>0.56000000000000005</v>
      </c>
      <c r="G2067" s="114">
        <v>202406</v>
      </c>
      <c r="H2067" s="114">
        <v>1.55</v>
      </c>
      <c r="I2067" s="114">
        <v>202403</v>
      </c>
      <c r="J2067" s="114">
        <v>0.64</v>
      </c>
      <c r="K2067" t="s">
        <v>18347</v>
      </c>
      <c r="L2067">
        <v>534425</v>
      </c>
      <c r="M2067" t="s">
        <v>2775</v>
      </c>
      <c r="N2067" t="s">
        <v>18348</v>
      </c>
      <c r="O2067" t="s">
        <v>2776</v>
      </c>
      <c r="P2067"/>
      <c r="Q2067">
        <f t="shared" si="32"/>
        <v>4.67</v>
      </c>
    </row>
    <row r="2068" spans="1:17" ht="15">
      <c r="A2068" s="114">
        <v>33432</v>
      </c>
      <c r="B2068" t="s">
        <v>18349</v>
      </c>
      <c r="C2068" s="114">
        <v>202412</v>
      </c>
      <c r="D2068" s="114">
        <v>12.75</v>
      </c>
      <c r="E2068" s="114">
        <v>202409</v>
      </c>
      <c r="F2068" s="114">
        <v>22.86</v>
      </c>
      <c r="G2068" s="114">
        <v>202406</v>
      </c>
      <c r="H2068" s="114">
        <v>15.4</v>
      </c>
      <c r="I2068" s="114">
        <v>202403</v>
      </c>
      <c r="J2068" s="114">
        <v>10.119999999999999</v>
      </c>
      <c r="K2068" t="s">
        <v>18350</v>
      </c>
      <c r="L2068">
        <v>533121</v>
      </c>
      <c r="M2068" t="s">
        <v>884</v>
      </c>
      <c r="N2068" t="s">
        <v>18351</v>
      </c>
      <c r="O2068" t="s">
        <v>885</v>
      </c>
      <c r="P2068"/>
      <c r="Q2068">
        <f t="shared" si="32"/>
        <v>61.129999999999995</v>
      </c>
    </row>
    <row r="2069" spans="1:17" ht="15">
      <c r="A2069" s="114">
        <v>33444</v>
      </c>
      <c r="B2069" t="s">
        <v>18352</v>
      </c>
      <c r="C2069" s="114">
        <v>202412</v>
      </c>
      <c r="D2069" s="114">
        <v>4.91</v>
      </c>
      <c r="E2069" s="114">
        <v>202409</v>
      </c>
      <c r="F2069" s="114">
        <v>8.7899999999999991</v>
      </c>
      <c r="G2069" s="114">
        <v>202406</v>
      </c>
      <c r="H2069" s="114">
        <v>10.99</v>
      </c>
      <c r="I2069" s="114">
        <v>202403</v>
      </c>
      <c r="J2069" s="114">
        <v>10.25</v>
      </c>
      <c r="K2069" t="s">
        <v>18353</v>
      </c>
      <c r="L2069">
        <v>533293</v>
      </c>
      <c r="M2069" t="s">
        <v>1617</v>
      </c>
      <c r="N2069" t="s">
        <v>18354</v>
      </c>
      <c r="O2069" t="s">
        <v>1618</v>
      </c>
      <c r="P2069"/>
      <c r="Q2069">
        <f t="shared" si="32"/>
        <v>34.94</v>
      </c>
    </row>
    <row r="2070" spans="1:17" ht="15">
      <c r="A2070" s="114">
        <v>33460</v>
      </c>
      <c r="B2070" t="s">
        <v>18355</v>
      </c>
      <c r="C2070" s="114">
        <v>202412</v>
      </c>
      <c r="D2070" s="114">
        <v>-0.46</v>
      </c>
      <c r="E2070" s="114">
        <v>202409</v>
      </c>
      <c r="F2070" s="114">
        <v>0.56999999999999995</v>
      </c>
      <c r="G2070" s="114">
        <v>202406</v>
      </c>
      <c r="H2070" s="114">
        <v>0.78</v>
      </c>
      <c r="I2070" s="114">
        <v>202403</v>
      </c>
      <c r="J2070" s="114">
        <v>0.53</v>
      </c>
      <c r="K2070" t="s">
        <v>18356</v>
      </c>
      <c r="L2070">
        <v>533108</v>
      </c>
      <c r="M2070"/>
      <c r="N2070" t="s">
        <v>18357</v>
      </c>
      <c r="O2070" t="s">
        <v>3922</v>
      </c>
      <c r="P2070"/>
      <c r="Q2070">
        <f t="shared" si="32"/>
        <v>1.42</v>
      </c>
    </row>
    <row r="2071" spans="1:17" ht="15">
      <c r="A2071" s="114">
        <v>33583</v>
      </c>
      <c r="B2071" t="s">
        <v>18358</v>
      </c>
      <c r="C2071" s="114">
        <v>202412</v>
      </c>
      <c r="D2071" s="114">
        <v>0.28999999999999998</v>
      </c>
      <c r="E2071" s="114">
        <v>202409</v>
      </c>
      <c r="F2071" s="114">
        <v>0.38</v>
      </c>
      <c r="G2071" s="114">
        <v>202406</v>
      </c>
      <c r="H2071" s="114">
        <v>0.34</v>
      </c>
      <c r="I2071" s="114">
        <v>202403</v>
      </c>
      <c r="J2071" s="114">
        <v>-0.26</v>
      </c>
      <c r="K2071" t="s">
        <v>18359</v>
      </c>
      <c r="L2071">
        <v>534809</v>
      </c>
      <c r="M2071" t="s">
        <v>2218</v>
      </c>
      <c r="N2071" t="s">
        <v>18360</v>
      </c>
      <c r="O2071" t="s">
        <v>20578</v>
      </c>
      <c r="P2071"/>
      <c r="Q2071">
        <f t="shared" si="32"/>
        <v>0.75</v>
      </c>
    </row>
    <row r="2072" spans="1:17" ht="15">
      <c r="A2072" s="114">
        <v>33648</v>
      </c>
      <c r="B2072" t="s">
        <v>18361</v>
      </c>
      <c r="C2072" s="114">
        <v>202412</v>
      </c>
      <c r="D2072" s="114">
        <v>3.81</v>
      </c>
      <c r="E2072" s="114">
        <v>202409</v>
      </c>
      <c r="F2072" s="114">
        <v>3.99</v>
      </c>
      <c r="G2072" s="114">
        <v>202406</v>
      </c>
      <c r="H2072" s="114">
        <v>3.53</v>
      </c>
      <c r="I2072" s="114">
        <v>202403</v>
      </c>
      <c r="J2072" s="114">
        <v>3.54</v>
      </c>
      <c r="K2072" t="s">
        <v>18362</v>
      </c>
      <c r="L2072">
        <v>542383</v>
      </c>
      <c r="M2072" t="s">
        <v>2453</v>
      </c>
      <c r="N2072" t="s">
        <v>18363</v>
      </c>
      <c r="O2072" t="s">
        <v>2454</v>
      </c>
      <c r="P2072"/>
      <c r="Q2072">
        <f t="shared" si="32"/>
        <v>14.870000000000001</v>
      </c>
    </row>
    <row r="2073" spans="1:17" ht="15">
      <c r="A2073" s="114">
        <v>33816</v>
      </c>
      <c r="B2073" t="s">
        <v>18364</v>
      </c>
      <c r="C2073" s="114">
        <v>202412</v>
      </c>
      <c r="D2073" s="114">
        <v>-4.99</v>
      </c>
      <c r="E2073" s="114">
        <v>202409</v>
      </c>
      <c r="F2073" s="114">
        <v>-3.86</v>
      </c>
      <c r="G2073" s="114">
        <v>202406</v>
      </c>
      <c r="H2073" s="114">
        <v>90.14</v>
      </c>
      <c r="I2073" s="114">
        <v>202403</v>
      </c>
      <c r="J2073" s="114">
        <v>-22.23</v>
      </c>
      <c r="K2073" t="s">
        <v>18365</v>
      </c>
      <c r="L2073">
        <v>533638</v>
      </c>
      <c r="M2073" t="s">
        <v>919</v>
      </c>
      <c r="N2073" t="s">
        <v>18366</v>
      </c>
      <c r="O2073" t="s">
        <v>920</v>
      </c>
      <c r="P2073"/>
      <c r="Q2073">
        <f t="shared" si="32"/>
        <v>59.06</v>
      </c>
    </row>
    <row r="2074" spans="1:17" ht="15">
      <c r="A2074" s="114">
        <v>33975</v>
      </c>
      <c r="B2074" t="s">
        <v>18367</v>
      </c>
      <c r="C2074" s="114">
        <v>202412</v>
      </c>
      <c r="D2074" s="114">
        <v>1.07</v>
      </c>
      <c r="E2074" s="114">
        <v>202409</v>
      </c>
      <c r="F2074" s="114">
        <v>0.78</v>
      </c>
      <c r="G2074" s="114">
        <v>202406</v>
      </c>
      <c r="H2074" s="114">
        <v>3.32</v>
      </c>
      <c r="I2074" s="114">
        <v>202403</v>
      </c>
      <c r="J2074" s="114">
        <v>2.14</v>
      </c>
      <c r="K2074" t="s">
        <v>18368</v>
      </c>
      <c r="L2074">
        <v>543936</v>
      </c>
      <c r="M2074" t="s">
        <v>2612</v>
      </c>
      <c r="N2074" t="s">
        <v>18369</v>
      </c>
      <c r="O2074" t="s">
        <v>20734</v>
      </c>
      <c r="P2074"/>
      <c r="Q2074">
        <f t="shared" si="32"/>
        <v>7.3100000000000005</v>
      </c>
    </row>
    <row r="2075" spans="1:17" ht="15">
      <c r="A2075" s="114">
        <v>34020</v>
      </c>
      <c r="B2075" t="s">
        <v>18370</v>
      </c>
      <c r="C2075" s="114">
        <v>202312</v>
      </c>
      <c r="D2075" s="114">
        <v>-6.29</v>
      </c>
      <c r="E2075" s="114">
        <v>202309</v>
      </c>
      <c r="F2075" s="114">
        <v>-2.81</v>
      </c>
      <c r="G2075" s="114">
        <v>202306</v>
      </c>
      <c r="H2075" s="114">
        <v>-2.27</v>
      </c>
      <c r="I2075" s="114">
        <v>202303</v>
      </c>
      <c r="J2075" s="114">
        <v>-3.45</v>
      </c>
      <c r="K2075" t="s">
        <v>18371</v>
      </c>
      <c r="L2075">
        <v>539126</v>
      </c>
      <c r="M2075" t="s">
        <v>1879</v>
      </c>
      <c r="N2075" t="s">
        <v>18372</v>
      </c>
      <c r="O2075" t="s">
        <v>1880</v>
      </c>
      <c r="P2075"/>
      <c r="Q2075">
        <f t="shared" si="32"/>
        <v>-14.82</v>
      </c>
    </row>
    <row r="2076" spans="1:17" ht="15">
      <c r="A2076" s="114">
        <v>34046</v>
      </c>
      <c r="B2076" t="s">
        <v>18373</v>
      </c>
      <c r="C2076" s="114">
        <v>202412</v>
      </c>
      <c r="D2076" s="114">
        <v>-61.73</v>
      </c>
      <c r="E2076" s="114">
        <v>202409</v>
      </c>
      <c r="F2076" s="114">
        <v>-30.34</v>
      </c>
      <c r="G2076" s="114">
        <v>202406</v>
      </c>
      <c r="H2076" s="114">
        <v>7.81</v>
      </c>
      <c r="I2076" s="114">
        <v>202403</v>
      </c>
      <c r="J2076" s="114">
        <v>18.059999999999999</v>
      </c>
      <c r="K2076" t="s">
        <v>18374</v>
      </c>
      <c r="L2076">
        <v>542759</v>
      </c>
      <c r="M2076" t="s">
        <v>2769</v>
      </c>
      <c r="N2076" t="s">
        <v>18375</v>
      </c>
      <c r="O2076" t="s">
        <v>2770</v>
      </c>
      <c r="P2076"/>
      <c r="Q2076">
        <f t="shared" si="32"/>
        <v>-66.199999999999989</v>
      </c>
    </row>
    <row r="2077" spans="1:17" ht="15">
      <c r="A2077" s="114">
        <v>34142</v>
      </c>
      <c r="B2077" t="s">
        <v>18376</v>
      </c>
      <c r="C2077" s="114">
        <v>202503</v>
      </c>
      <c r="D2077" s="114">
        <v>5.93</v>
      </c>
      <c r="E2077" s="114">
        <v>202412</v>
      </c>
      <c r="F2077" s="114">
        <v>5.91</v>
      </c>
      <c r="G2077" s="114">
        <v>202409</v>
      </c>
      <c r="H2077" s="114">
        <v>6.64</v>
      </c>
      <c r="I2077" s="114">
        <v>202406</v>
      </c>
      <c r="J2077" s="114">
        <v>6.47</v>
      </c>
      <c r="K2077" t="s">
        <v>18377</v>
      </c>
      <c r="L2077">
        <v>540124</v>
      </c>
      <c r="M2077" t="s">
        <v>1026</v>
      </c>
      <c r="N2077" t="s">
        <v>18378</v>
      </c>
      <c r="O2077" t="s">
        <v>1027</v>
      </c>
      <c r="P2077"/>
      <c r="Q2077">
        <f t="shared" si="32"/>
        <v>24.95</v>
      </c>
    </row>
    <row r="2078" spans="1:17" ht="15">
      <c r="A2078" s="114">
        <v>34242</v>
      </c>
      <c r="B2078" t="s">
        <v>18379</v>
      </c>
      <c r="C2078" s="114">
        <v>202412</v>
      </c>
      <c r="D2078" s="114">
        <v>5.19</v>
      </c>
      <c r="E2078" s="114">
        <v>202409</v>
      </c>
      <c r="F2078" s="114">
        <v>6.1</v>
      </c>
      <c r="G2078" s="114">
        <v>202406</v>
      </c>
      <c r="H2078" s="114">
        <v>1.44</v>
      </c>
      <c r="I2078" s="114">
        <v>202403</v>
      </c>
      <c r="J2078" s="114">
        <v>1.58</v>
      </c>
      <c r="K2078" t="s">
        <v>18380</v>
      </c>
      <c r="L2078">
        <v>543270</v>
      </c>
      <c r="M2078" t="s">
        <v>1960</v>
      </c>
      <c r="N2078" t="s">
        <v>18381</v>
      </c>
      <c r="O2078" t="s">
        <v>1961</v>
      </c>
      <c r="P2078"/>
      <c r="Q2078">
        <f t="shared" si="32"/>
        <v>14.309999999999999</v>
      </c>
    </row>
    <row r="2079" spans="1:17" ht="15">
      <c r="A2079" s="114">
        <v>34263</v>
      </c>
      <c r="B2079" t="s">
        <v>18382</v>
      </c>
      <c r="C2079" s="114">
        <v>201603</v>
      </c>
      <c r="D2079" s="114">
        <v>1.73</v>
      </c>
      <c r="E2079" s="114">
        <v>201512</v>
      </c>
      <c r="F2079" s="114">
        <v>4.5199999999999996</v>
      </c>
      <c r="G2079" s="114">
        <v>201509</v>
      </c>
      <c r="H2079" s="114">
        <v>1.79</v>
      </c>
      <c r="I2079" s="114">
        <v>201506</v>
      </c>
      <c r="J2079" s="114">
        <v>-0.82</v>
      </c>
      <c r="K2079" t="s">
        <v>18383</v>
      </c>
      <c r="L2079">
        <v>533177</v>
      </c>
      <c r="M2079" t="s">
        <v>1312</v>
      </c>
      <c r="N2079" t="s">
        <v>18384</v>
      </c>
      <c r="O2079" t="s">
        <v>1313</v>
      </c>
      <c r="P2079"/>
      <c r="Q2079">
        <f t="shared" si="32"/>
        <v>7.2199999999999989</v>
      </c>
    </row>
    <row r="2080" spans="1:17" ht="15">
      <c r="A2080" s="114">
        <v>34305</v>
      </c>
      <c r="B2080" t="s">
        <v>18385</v>
      </c>
      <c r="C2080" s="114">
        <v>202503</v>
      </c>
      <c r="D2080" s="114">
        <v>0.87</v>
      </c>
      <c r="E2080" s="114">
        <v>202412</v>
      </c>
      <c r="F2080" s="114">
        <v>1.18</v>
      </c>
      <c r="G2080" s="114">
        <v>202409</v>
      </c>
      <c r="H2080" s="114">
        <v>1.06</v>
      </c>
      <c r="I2080" s="114">
        <v>202406</v>
      </c>
      <c r="J2080" s="114">
        <v>0.96</v>
      </c>
      <c r="K2080" t="s">
        <v>18386</v>
      </c>
      <c r="L2080">
        <v>543972</v>
      </c>
      <c r="M2080" t="s">
        <v>88</v>
      </c>
      <c r="N2080" t="s">
        <v>18387</v>
      </c>
      <c r="O2080" t="s">
        <v>89</v>
      </c>
      <c r="P2080"/>
      <c r="Q2080">
        <f t="shared" si="32"/>
        <v>4.07</v>
      </c>
    </row>
    <row r="2081" spans="1:17" ht="15">
      <c r="A2081" s="114">
        <v>34354</v>
      </c>
      <c r="B2081" t="s">
        <v>18388</v>
      </c>
      <c r="C2081" s="114">
        <v>202503</v>
      </c>
      <c r="D2081" s="114">
        <v>0.92</v>
      </c>
      <c r="E2081" s="114">
        <v>202412</v>
      </c>
      <c r="F2081" s="114">
        <v>1.21</v>
      </c>
      <c r="G2081" s="114">
        <v>202409</v>
      </c>
      <c r="H2081" s="114">
        <v>2.94</v>
      </c>
      <c r="I2081" s="114">
        <v>202406</v>
      </c>
      <c r="J2081" s="114">
        <v>0.57999999999999996</v>
      </c>
      <c r="K2081" t="s">
        <v>18389</v>
      </c>
      <c r="L2081">
        <v>536974</v>
      </c>
      <c r="M2081"/>
      <c r="N2081" t="s">
        <v>18390</v>
      </c>
      <c r="O2081" t="s">
        <v>3958</v>
      </c>
      <c r="P2081"/>
      <c r="Q2081">
        <f t="shared" si="32"/>
        <v>5.65</v>
      </c>
    </row>
    <row r="2082" spans="1:17" ht="15">
      <c r="A2082" s="114">
        <v>34369</v>
      </c>
      <c r="B2082" t="s">
        <v>18391</v>
      </c>
      <c r="C2082" s="114">
        <v>202412</v>
      </c>
      <c r="D2082" s="114">
        <v>-2.08</v>
      </c>
      <c r="E2082" s="114">
        <v>202409</v>
      </c>
      <c r="F2082" s="114">
        <v>3.62</v>
      </c>
      <c r="G2082" s="114">
        <v>202406</v>
      </c>
      <c r="H2082" s="114">
        <v>0.6</v>
      </c>
      <c r="I2082" s="114">
        <v>202403</v>
      </c>
      <c r="J2082" s="114">
        <v>2.2400000000000002</v>
      </c>
      <c r="K2082" t="s">
        <v>18392</v>
      </c>
      <c r="L2082">
        <v>544198</v>
      </c>
      <c r="M2082" t="s">
        <v>9564</v>
      </c>
      <c r="N2082" t="s">
        <v>18393</v>
      </c>
      <c r="O2082" t="s">
        <v>9468</v>
      </c>
      <c r="P2082"/>
      <c r="Q2082">
        <f t="shared" si="32"/>
        <v>4.3800000000000008</v>
      </c>
    </row>
    <row r="2083" spans="1:17" ht="15">
      <c r="A2083" s="114">
        <v>34404</v>
      </c>
      <c r="B2083" t="s">
        <v>18394</v>
      </c>
      <c r="C2083" s="114">
        <v>202412</v>
      </c>
      <c r="D2083" s="114">
        <v>9.86</v>
      </c>
      <c r="E2083" s="114">
        <v>202409</v>
      </c>
      <c r="F2083" s="114">
        <v>8.73</v>
      </c>
      <c r="G2083" s="114">
        <v>202406</v>
      </c>
      <c r="H2083" s="114">
        <v>7.19</v>
      </c>
      <c r="I2083" s="114">
        <v>202403</v>
      </c>
      <c r="J2083" s="114">
        <v>11.34</v>
      </c>
      <c r="K2083" t="s">
        <v>18395</v>
      </c>
      <c r="L2083">
        <v>540048</v>
      </c>
      <c r="M2083" t="s">
        <v>2767</v>
      </c>
      <c r="N2083" t="s">
        <v>18396</v>
      </c>
      <c r="O2083" t="s">
        <v>2768</v>
      </c>
      <c r="P2083"/>
      <c r="Q2083">
        <f t="shared" si="32"/>
        <v>37.120000000000005</v>
      </c>
    </row>
    <row r="2084" spans="1:17" ht="15">
      <c r="A2084" s="114">
        <v>34484</v>
      </c>
      <c r="B2084" t="s">
        <v>22523</v>
      </c>
      <c r="C2084" s="114">
        <v>202412</v>
      </c>
      <c r="D2084" s="114">
        <v>4.26</v>
      </c>
      <c r="E2084" s="114">
        <v>202409</v>
      </c>
      <c r="F2084" s="114">
        <v>4.37</v>
      </c>
      <c r="G2084" s="114">
        <v>202406</v>
      </c>
      <c r="H2084" s="114">
        <v>4.21</v>
      </c>
      <c r="I2084" s="114">
        <v>202403</v>
      </c>
      <c r="J2084" s="114">
        <v>-2.89</v>
      </c>
      <c r="K2084" t="s">
        <v>22524</v>
      </c>
      <c r="L2084">
        <v>544222</v>
      </c>
      <c r="M2084" t="s">
        <v>12174</v>
      </c>
      <c r="N2084" t="s">
        <v>22525</v>
      </c>
      <c r="O2084" t="s">
        <v>10354</v>
      </c>
      <c r="P2084"/>
      <c r="Q2084">
        <f t="shared" si="32"/>
        <v>9.9499999999999993</v>
      </c>
    </row>
    <row r="2085" spans="1:17" ht="15">
      <c r="A2085" s="114">
        <v>34493</v>
      </c>
      <c r="B2085" t="s">
        <v>18397</v>
      </c>
      <c r="C2085" s="114">
        <v>201303</v>
      </c>
      <c r="D2085" s="114">
        <v>28.28</v>
      </c>
      <c r="E2085" s="114">
        <v>201212</v>
      </c>
      <c r="F2085" s="114">
        <v>16.91</v>
      </c>
      <c r="G2085" s="114">
        <v>201209</v>
      </c>
      <c r="H2085" s="114">
        <v>16.940000000000001</v>
      </c>
      <c r="I2085" s="114">
        <v>201206</v>
      </c>
      <c r="J2085" s="114">
        <v>15.3</v>
      </c>
      <c r="K2085" t="s">
        <v>18398</v>
      </c>
      <c r="L2085">
        <v>533180</v>
      </c>
      <c r="M2085" t="s">
        <v>18399</v>
      </c>
      <c r="N2085" t="s">
        <v>18400</v>
      </c>
      <c r="O2085" t="s">
        <v>18401</v>
      </c>
      <c r="P2085"/>
      <c r="Q2085">
        <f t="shared" si="32"/>
        <v>77.429999999999993</v>
      </c>
    </row>
    <row r="2086" spans="1:17" ht="15">
      <c r="A2086" s="114">
        <v>34495</v>
      </c>
      <c r="B2086" t="s">
        <v>18402</v>
      </c>
      <c r="C2086" s="114">
        <v>202412</v>
      </c>
      <c r="D2086" s="114">
        <v>0.99</v>
      </c>
      <c r="E2086" s="114">
        <v>202409</v>
      </c>
      <c r="F2086" s="114">
        <v>1.93</v>
      </c>
      <c r="G2086" s="114">
        <v>202406</v>
      </c>
      <c r="H2086" s="114">
        <v>0.75</v>
      </c>
      <c r="I2086" s="114">
        <v>202403</v>
      </c>
      <c r="J2086" s="114">
        <v>1.94</v>
      </c>
      <c r="K2086" t="s">
        <v>18403</v>
      </c>
      <c r="L2086">
        <v>543399</v>
      </c>
      <c r="M2086" t="s">
        <v>2915</v>
      </c>
      <c r="N2086" t="s">
        <v>18404</v>
      </c>
      <c r="O2086" t="s">
        <v>2916</v>
      </c>
      <c r="P2086"/>
      <c r="Q2086">
        <f t="shared" si="32"/>
        <v>5.6099999999999994</v>
      </c>
    </row>
    <row r="2087" spans="1:17" ht="15">
      <c r="A2087" s="114">
        <v>34503</v>
      </c>
      <c r="B2087" t="s">
        <v>18405</v>
      </c>
      <c r="C2087" s="114">
        <v>202412</v>
      </c>
      <c r="D2087" s="114">
        <v>1.32</v>
      </c>
      <c r="E2087" s="114">
        <v>202409</v>
      </c>
      <c r="F2087" s="114">
        <v>1.42</v>
      </c>
      <c r="G2087" s="114">
        <v>202406</v>
      </c>
      <c r="H2087" s="114">
        <v>1.1399999999999999</v>
      </c>
      <c r="I2087" s="114">
        <v>202403</v>
      </c>
      <c r="J2087" s="114">
        <v>1.04</v>
      </c>
      <c r="K2087" t="s">
        <v>18406</v>
      </c>
      <c r="L2087">
        <v>542919</v>
      </c>
      <c r="M2087" t="s">
        <v>222</v>
      </c>
      <c r="N2087" t="s">
        <v>18407</v>
      </c>
      <c r="O2087" t="s">
        <v>223</v>
      </c>
      <c r="P2087"/>
      <c r="Q2087">
        <f t="shared" si="32"/>
        <v>4.92</v>
      </c>
    </row>
    <row r="2088" spans="1:17" ht="15">
      <c r="A2088" s="114">
        <v>34518</v>
      </c>
      <c r="B2088" t="s">
        <v>18408</v>
      </c>
      <c r="C2088" s="114">
        <v>202412</v>
      </c>
      <c r="D2088" s="114">
        <v>-5.14</v>
      </c>
      <c r="E2088" s="114">
        <v>202409</v>
      </c>
      <c r="F2088" s="114">
        <v>-3.51</v>
      </c>
      <c r="G2088" s="114">
        <v>202406</v>
      </c>
      <c r="H2088" s="114">
        <v>-3.65</v>
      </c>
      <c r="I2088" s="114">
        <v>202403</v>
      </c>
      <c r="J2088" s="114">
        <v>-18.600000000000001</v>
      </c>
      <c r="K2088" t="s">
        <v>18408</v>
      </c>
      <c r="L2088">
        <v>533218</v>
      </c>
      <c r="M2088" t="s">
        <v>832</v>
      </c>
      <c r="N2088" t="s">
        <v>18409</v>
      </c>
      <c r="O2088" t="s">
        <v>833</v>
      </c>
      <c r="P2088"/>
      <c r="Q2088">
        <f t="shared" si="32"/>
        <v>-30.9</v>
      </c>
    </row>
    <row r="2089" spans="1:17" ht="15">
      <c r="A2089" s="114">
        <v>34531</v>
      </c>
      <c r="B2089" t="s">
        <v>18410</v>
      </c>
      <c r="C2089" s="114">
        <v>202412</v>
      </c>
      <c r="D2089" s="114">
        <v>3.84</v>
      </c>
      <c r="E2089" s="114">
        <v>202409</v>
      </c>
      <c r="F2089" s="114">
        <v>3.24</v>
      </c>
      <c r="G2089" s="114">
        <v>202406</v>
      </c>
      <c r="H2089" s="114">
        <v>1.2</v>
      </c>
      <c r="I2089" s="114">
        <v>202403</v>
      </c>
      <c r="J2089" s="114">
        <v>2.81</v>
      </c>
      <c r="K2089" t="s">
        <v>18411</v>
      </c>
      <c r="L2089">
        <v>543427</v>
      </c>
      <c r="M2089" t="s">
        <v>1869</v>
      </c>
      <c r="N2089" t="s">
        <v>18412</v>
      </c>
      <c r="O2089" t="s">
        <v>1870</v>
      </c>
      <c r="P2089"/>
      <c r="Q2089">
        <f t="shared" si="32"/>
        <v>11.09</v>
      </c>
    </row>
    <row r="2090" spans="1:17" ht="15">
      <c r="A2090" s="114">
        <v>34649</v>
      </c>
      <c r="B2090" t="s">
        <v>18413</v>
      </c>
      <c r="C2090" s="114">
        <v>202412</v>
      </c>
      <c r="D2090" s="114">
        <v>5.32</v>
      </c>
      <c r="E2090" s="114">
        <v>202409</v>
      </c>
      <c r="F2090" s="114">
        <v>4.87</v>
      </c>
      <c r="G2090" s="114">
        <v>202406</v>
      </c>
      <c r="H2090" s="114">
        <v>3.96</v>
      </c>
      <c r="I2090" s="114">
        <v>202403</v>
      </c>
      <c r="J2090" s="114">
        <v>4.74</v>
      </c>
      <c r="K2090" t="s">
        <v>18414</v>
      </c>
      <c r="L2090">
        <v>543654</v>
      </c>
      <c r="M2090" t="s">
        <v>1864</v>
      </c>
      <c r="N2090" t="s">
        <v>18415</v>
      </c>
      <c r="O2090" t="s">
        <v>1865</v>
      </c>
      <c r="P2090"/>
      <c r="Q2090">
        <f t="shared" si="32"/>
        <v>18.89</v>
      </c>
    </row>
    <row r="2091" spans="1:17" ht="15">
      <c r="A2091" s="114">
        <v>34663</v>
      </c>
      <c r="B2091" t="s">
        <v>18416</v>
      </c>
      <c r="C2091" s="114">
        <v>202409</v>
      </c>
      <c r="D2091" s="114">
        <v>1.52</v>
      </c>
      <c r="E2091" s="114">
        <v>202406</v>
      </c>
      <c r="F2091" s="114">
        <v>1.94</v>
      </c>
      <c r="G2091" s="114">
        <v>202403</v>
      </c>
      <c r="H2091" s="114">
        <v>1.7</v>
      </c>
      <c r="I2091" s="114">
        <v>202312</v>
      </c>
      <c r="J2091" s="114">
        <v>1.7</v>
      </c>
      <c r="K2091" t="s">
        <v>18417</v>
      </c>
      <c r="L2091">
        <v>533207</v>
      </c>
      <c r="M2091" t="s">
        <v>3893</v>
      </c>
      <c r="N2091" t="s">
        <v>18418</v>
      </c>
      <c r="O2091" t="s">
        <v>3892</v>
      </c>
      <c r="P2091"/>
      <c r="Q2091">
        <f t="shared" si="32"/>
        <v>6.86</v>
      </c>
    </row>
    <row r="2092" spans="1:17" ht="15">
      <c r="A2092" s="114">
        <v>34673</v>
      </c>
      <c r="B2092" t="s">
        <v>18419</v>
      </c>
      <c r="C2092" s="114">
        <v>202412</v>
      </c>
      <c r="D2092" s="114">
        <v>2.88</v>
      </c>
      <c r="E2092" s="114">
        <v>202409</v>
      </c>
      <c r="F2092" s="114">
        <v>2.64</v>
      </c>
      <c r="G2092" s="114">
        <v>202406</v>
      </c>
      <c r="H2092" s="114">
        <v>2.2599999999999998</v>
      </c>
      <c r="I2092" s="114">
        <v>202403</v>
      </c>
      <c r="J2092" s="114">
        <v>1.86</v>
      </c>
      <c r="K2092" t="s">
        <v>9714</v>
      </c>
      <c r="L2092">
        <v>533553</v>
      </c>
      <c r="M2092" t="s">
        <v>2949</v>
      </c>
      <c r="N2092" t="s">
        <v>18420</v>
      </c>
      <c r="O2092" t="s">
        <v>2950</v>
      </c>
      <c r="P2092"/>
      <c r="Q2092">
        <f t="shared" si="32"/>
        <v>9.6399999999999988</v>
      </c>
    </row>
    <row r="2093" spans="1:17" ht="15">
      <c r="A2093" s="114">
        <v>34697</v>
      </c>
      <c r="B2093" t="s">
        <v>18421</v>
      </c>
      <c r="C2093" s="114">
        <v>202209</v>
      </c>
      <c r="D2093" s="114">
        <v>2.77</v>
      </c>
      <c r="E2093" s="114">
        <v>202206</v>
      </c>
      <c r="F2093" s="114">
        <v>2.97</v>
      </c>
      <c r="G2093" s="114">
        <v>202203</v>
      </c>
      <c r="H2093" s="114">
        <v>3.23</v>
      </c>
      <c r="I2093" s="114">
        <v>202112</v>
      </c>
      <c r="J2093" s="114">
        <v>1.03</v>
      </c>
      <c r="K2093" t="s">
        <v>18422</v>
      </c>
      <c r="L2093">
        <v>539844</v>
      </c>
      <c r="M2093" t="s">
        <v>18423</v>
      </c>
      <c r="N2093" t="s">
        <v>18424</v>
      </c>
      <c r="O2093" t="s">
        <v>18425</v>
      </c>
      <c r="P2093"/>
      <c r="Q2093">
        <f t="shared" si="32"/>
        <v>10</v>
      </c>
    </row>
    <row r="2094" spans="1:17" ht="15">
      <c r="A2094" s="114">
        <v>34776</v>
      </c>
      <c r="B2094" t="s">
        <v>18426</v>
      </c>
      <c r="C2094" s="114">
        <v>202412</v>
      </c>
      <c r="D2094" s="114">
        <v>2.2200000000000002</v>
      </c>
      <c r="E2094" s="114">
        <v>202409</v>
      </c>
      <c r="F2094" s="114">
        <v>2.68</v>
      </c>
      <c r="G2094" s="114">
        <v>202406</v>
      </c>
      <c r="H2094" s="114">
        <v>2.16</v>
      </c>
      <c r="I2094" s="114">
        <v>202403</v>
      </c>
      <c r="J2094" s="114">
        <v>1.64</v>
      </c>
      <c r="K2094" t="s">
        <v>18427</v>
      </c>
      <c r="L2094">
        <v>543308</v>
      </c>
      <c r="M2094" t="s">
        <v>1610</v>
      </c>
      <c r="N2094" t="s">
        <v>18428</v>
      </c>
      <c r="O2094" t="s">
        <v>12197</v>
      </c>
      <c r="P2094"/>
      <c r="Q2094">
        <f t="shared" si="32"/>
        <v>8.7000000000000011</v>
      </c>
    </row>
    <row r="2095" spans="1:17" ht="15">
      <c r="A2095" s="114">
        <v>34787</v>
      </c>
      <c r="B2095" t="s">
        <v>18429</v>
      </c>
      <c r="C2095" s="114">
        <v>202412</v>
      </c>
      <c r="D2095" s="114">
        <v>25.94</v>
      </c>
      <c r="E2095" s="114">
        <v>202409</v>
      </c>
      <c r="F2095" s="114">
        <v>21.22</v>
      </c>
      <c r="G2095" s="114">
        <v>202406</v>
      </c>
      <c r="H2095" s="114">
        <v>19.02</v>
      </c>
      <c r="I2095" s="114">
        <v>202403</v>
      </c>
      <c r="J2095" s="114">
        <v>26.66</v>
      </c>
      <c r="K2095" t="s">
        <v>18430</v>
      </c>
      <c r="L2095">
        <v>539302</v>
      </c>
      <c r="M2095" t="s">
        <v>2294</v>
      </c>
      <c r="N2095" t="s">
        <v>18431</v>
      </c>
      <c r="O2095" t="s">
        <v>2295</v>
      </c>
      <c r="P2095"/>
      <c r="Q2095">
        <f t="shared" si="32"/>
        <v>92.839999999999989</v>
      </c>
    </row>
    <row r="2096" spans="1:17" ht="15">
      <c r="A2096" s="114">
        <v>34793</v>
      </c>
      <c r="B2096" t="s">
        <v>18432</v>
      </c>
      <c r="C2096" s="114">
        <v>202412</v>
      </c>
      <c r="D2096" s="114">
        <v>4.93</v>
      </c>
      <c r="E2096" s="114">
        <v>202409</v>
      </c>
      <c r="F2096" s="114">
        <v>4.1399999999999997</v>
      </c>
      <c r="G2096" s="114">
        <v>202406</v>
      </c>
      <c r="H2096" s="114">
        <v>4.0599999999999996</v>
      </c>
      <c r="I2096" s="114">
        <v>202403</v>
      </c>
      <c r="J2096" s="114">
        <v>4.1399999999999997</v>
      </c>
      <c r="K2096" t="s">
        <v>18433</v>
      </c>
      <c r="L2096">
        <v>539334</v>
      </c>
      <c r="M2096" t="s">
        <v>2670</v>
      </c>
      <c r="N2096" t="s">
        <v>18434</v>
      </c>
      <c r="O2096" t="s">
        <v>2671</v>
      </c>
      <c r="P2096"/>
      <c r="Q2096">
        <f t="shared" si="32"/>
        <v>17.27</v>
      </c>
    </row>
    <row r="2097" spans="1:17" ht="15">
      <c r="A2097" s="114">
        <v>34819</v>
      </c>
      <c r="B2097" t="s">
        <v>18435</v>
      </c>
      <c r="C2097" s="114">
        <v>202503</v>
      </c>
      <c r="D2097" s="114">
        <v>0.23</v>
      </c>
      <c r="E2097" s="114">
        <v>202412</v>
      </c>
      <c r="F2097" s="114">
        <v>0.01</v>
      </c>
      <c r="G2097" s="114">
        <v>202409</v>
      </c>
      <c r="H2097" s="114">
        <v>0</v>
      </c>
      <c r="I2097" s="114">
        <v>202406</v>
      </c>
      <c r="J2097" s="114">
        <v>0.17</v>
      </c>
      <c r="K2097" t="s">
        <v>18436</v>
      </c>
      <c r="L2097">
        <v>533122</v>
      </c>
      <c r="M2097" t="s">
        <v>2493</v>
      </c>
      <c r="N2097" t="s">
        <v>18437</v>
      </c>
      <c r="O2097" t="s">
        <v>2494</v>
      </c>
      <c r="P2097"/>
      <c r="Q2097">
        <f t="shared" si="32"/>
        <v>0.41000000000000003</v>
      </c>
    </row>
    <row r="2098" spans="1:17" ht="15">
      <c r="A2098" s="114">
        <v>34917</v>
      </c>
      <c r="B2098" t="s">
        <v>18438</v>
      </c>
      <c r="C2098" s="114">
        <v>202412</v>
      </c>
      <c r="D2098" s="114">
        <v>0.1</v>
      </c>
      <c r="E2098" s="114">
        <v>202409</v>
      </c>
      <c r="F2098" s="114">
        <v>0.11</v>
      </c>
      <c r="G2098" s="114">
        <v>202406</v>
      </c>
      <c r="H2098" s="114">
        <v>0.11</v>
      </c>
      <c r="I2098" s="114">
        <v>202403</v>
      </c>
      <c r="J2098" s="114">
        <v>0.11</v>
      </c>
      <c r="K2098" t="s">
        <v>18439</v>
      </c>
      <c r="L2098">
        <v>534674</v>
      </c>
      <c r="M2098" t="s">
        <v>782</v>
      </c>
      <c r="N2098" t="s">
        <v>18440</v>
      </c>
      <c r="O2098" t="s">
        <v>783</v>
      </c>
      <c r="P2098"/>
      <c r="Q2098">
        <f t="shared" si="32"/>
        <v>0.43</v>
      </c>
    </row>
    <row r="2099" spans="1:17" ht="15">
      <c r="A2099" s="114">
        <v>34928</v>
      </c>
      <c r="B2099" t="s">
        <v>18441</v>
      </c>
      <c r="C2099" s="114">
        <v>202412</v>
      </c>
      <c r="D2099" s="114">
        <v>4.83</v>
      </c>
      <c r="E2099" s="114">
        <v>202409</v>
      </c>
      <c r="F2099" s="114">
        <v>10.58</v>
      </c>
      <c r="G2099" s="114">
        <v>202406</v>
      </c>
      <c r="H2099" s="114">
        <v>8.3800000000000008</v>
      </c>
      <c r="I2099" s="114">
        <v>202403</v>
      </c>
      <c r="J2099" s="114">
        <v>7.09</v>
      </c>
      <c r="K2099" t="s">
        <v>18442</v>
      </c>
      <c r="L2099">
        <v>544119</v>
      </c>
      <c r="M2099" t="s">
        <v>9097</v>
      </c>
      <c r="N2099" t="s">
        <v>18443</v>
      </c>
      <c r="O2099" t="s">
        <v>6478</v>
      </c>
      <c r="P2099"/>
      <c r="Q2099">
        <f t="shared" si="32"/>
        <v>30.88</v>
      </c>
    </row>
    <row r="2100" spans="1:17" ht="15">
      <c r="A2100" s="114">
        <v>35066</v>
      </c>
      <c r="B2100" t="s">
        <v>18444</v>
      </c>
      <c r="C2100" s="114">
        <v>202503</v>
      </c>
      <c r="D2100" s="114">
        <v>1.3</v>
      </c>
      <c r="E2100" s="114">
        <v>202412</v>
      </c>
      <c r="F2100" s="114">
        <v>0.85</v>
      </c>
      <c r="G2100" s="114">
        <v>202409</v>
      </c>
      <c r="H2100" s="114">
        <v>1.0900000000000001</v>
      </c>
      <c r="I2100" s="114">
        <v>202406</v>
      </c>
      <c r="J2100" s="114">
        <v>0.95</v>
      </c>
      <c r="K2100" t="s">
        <v>18445</v>
      </c>
      <c r="L2100">
        <v>533137</v>
      </c>
      <c r="M2100" t="s">
        <v>707</v>
      </c>
      <c r="N2100" t="s">
        <v>18446</v>
      </c>
      <c r="O2100" t="s">
        <v>708</v>
      </c>
      <c r="P2100"/>
      <c r="Q2100">
        <f t="shared" si="32"/>
        <v>4.1900000000000004</v>
      </c>
    </row>
    <row r="2101" spans="1:17" ht="15">
      <c r="A2101" s="114">
        <v>35139</v>
      </c>
      <c r="B2101" t="s">
        <v>18447</v>
      </c>
      <c r="C2101" s="114">
        <v>202412</v>
      </c>
      <c r="D2101" s="114">
        <v>8.15</v>
      </c>
      <c r="E2101" s="114">
        <v>202409</v>
      </c>
      <c r="F2101" s="114">
        <v>1.08</v>
      </c>
      <c r="G2101" s="114">
        <v>202406</v>
      </c>
      <c r="H2101" s="114">
        <v>5.52</v>
      </c>
      <c r="I2101" s="114">
        <v>202403</v>
      </c>
      <c r="J2101" s="114">
        <v>13.48</v>
      </c>
      <c r="K2101" t="s">
        <v>18448</v>
      </c>
      <c r="L2101">
        <v>543413</v>
      </c>
      <c r="M2101" t="s">
        <v>2957</v>
      </c>
      <c r="N2101" t="s">
        <v>18449</v>
      </c>
      <c r="O2101" t="s">
        <v>2958</v>
      </c>
      <c r="P2101"/>
      <c r="Q2101">
        <f t="shared" si="32"/>
        <v>28.23</v>
      </c>
    </row>
    <row r="2102" spans="1:17" ht="15">
      <c r="A2102" s="114">
        <v>35142</v>
      </c>
      <c r="B2102" t="s">
        <v>18450</v>
      </c>
      <c r="C2102" s="114">
        <v>201306</v>
      </c>
      <c r="D2102" s="114">
        <v>0.02</v>
      </c>
      <c r="E2102" s="114">
        <v>201303</v>
      </c>
      <c r="F2102" s="114">
        <v>-0.93</v>
      </c>
      <c r="G2102" s="114">
        <v>201212</v>
      </c>
      <c r="H2102" s="114">
        <v>0.05</v>
      </c>
      <c r="I2102" s="114">
        <v>201209</v>
      </c>
      <c r="J2102" s="114">
        <v>0.05</v>
      </c>
      <c r="K2102" t="s">
        <v>18451</v>
      </c>
      <c r="L2102">
        <v>533159</v>
      </c>
      <c r="M2102" t="s">
        <v>18452</v>
      </c>
      <c r="N2102" t="s">
        <v>18453</v>
      </c>
      <c r="O2102" t="s">
        <v>18454</v>
      </c>
      <c r="P2102"/>
      <c r="Q2102">
        <f t="shared" si="32"/>
        <v>-0.80999999999999994</v>
      </c>
    </row>
    <row r="2103" spans="1:17" ht="15">
      <c r="A2103" s="114">
        <v>35224</v>
      </c>
      <c r="B2103" t="s">
        <v>18455</v>
      </c>
      <c r="C2103" s="114">
        <v>202412</v>
      </c>
      <c r="D2103" s="114">
        <v>1.86</v>
      </c>
      <c r="E2103" s="114">
        <v>202409</v>
      </c>
      <c r="F2103" s="114">
        <v>9.56</v>
      </c>
      <c r="G2103" s="114">
        <v>202406</v>
      </c>
      <c r="H2103" s="114">
        <v>48.48</v>
      </c>
      <c r="I2103" s="114">
        <v>202403</v>
      </c>
      <c r="J2103" s="114">
        <v>66.430000000000007</v>
      </c>
      <c r="K2103" t="s">
        <v>18456</v>
      </c>
      <c r="L2103">
        <v>533303</v>
      </c>
      <c r="M2103" t="s">
        <v>413</v>
      </c>
      <c r="N2103" t="s">
        <v>18457</v>
      </c>
      <c r="O2103" t="s">
        <v>414</v>
      </c>
      <c r="P2103"/>
      <c r="Q2103">
        <f t="shared" si="32"/>
        <v>126.33000000000001</v>
      </c>
    </row>
    <row r="2104" spans="1:17" ht="15">
      <c r="A2104" s="114">
        <v>35318</v>
      </c>
      <c r="B2104" t="s">
        <v>18458</v>
      </c>
      <c r="C2104" s="114">
        <v>202412</v>
      </c>
      <c r="D2104" s="114">
        <v>0.03</v>
      </c>
      <c r="E2104" s="114">
        <v>202409</v>
      </c>
      <c r="F2104" s="114">
        <v>-1.1299999999999999</v>
      </c>
      <c r="G2104" s="114">
        <v>202406</v>
      </c>
      <c r="H2104" s="114">
        <v>0.2</v>
      </c>
      <c r="I2104" s="114">
        <v>202403</v>
      </c>
      <c r="J2104" s="114">
        <v>1.85</v>
      </c>
      <c r="K2104" t="s">
        <v>18459</v>
      </c>
      <c r="L2104"/>
      <c r="M2104" t="s">
        <v>119</v>
      </c>
      <c r="N2104" t="s">
        <v>18460</v>
      </c>
      <c r="O2104" t="s">
        <v>120</v>
      </c>
      <c r="P2104"/>
      <c r="Q2104">
        <f t="shared" si="32"/>
        <v>0.95000000000000018</v>
      </c>
    </row>
    <row r="2105" spans="1:17" ht="15">
      <c r="A2105" s="114">
        <v>35325</v>
      </c>
      <c r="B2105" t="s">
        <v>22526</v>
      </c>
      <c r="C2105" s="114">
        <v>202412</v>
      </c>
      <c r="D2105" s="114">
        <v>-0.06</v>
      </c>
      <c r="E2105" s="114">
        <v>202409</v>
      </c>
      <c r="F2105" s="114">
        <v>0.02</v>
      </c>
      <c r="G2105" s="114">
        <v>202406</v>
      </c>
      <c r="H2105" s="114">
        <v>-0.08</v>
      </c>
      <c r="I2105" s="114">
        <v>202403</v>
      </c>
      <c r="J2105" s="114">
        <v>-0.25</v>
      </c>
      <c r="K2105" t="s">
        <v>22527</v>
      </c>
      <c r="L2105">
        <v>533100</v>
      </c>
      <c r="M2105"/>
      <c r="N2105" t="s">
        <v>22528</v>
      </c>
      <c r="O2105" t="s">
        <v>4520</v>
      </c>
      <c r="P2105"/>
      <c r="Q2105">
        <f t="shared" si="32"/>
        <v>-0.37</v>
      </c>
    </row>
    <row r="2106" spans="1:17" ht="15">
      <c r="A2106" s="114">
        <v>35408</v>
      </c>
      <c r="B2106" t="s">
        <v>18461</v>
      </c>
      <c r="C2106" s="114">
        <v>202412</v>
      </c>
      <c r="D2106" s="114">
        <v>27.06</v>
      </c>
      <c r="E2106" s="114">
        <v>202409</v>
      </c>
      <c r="F2106" s="114">
        <v>19.989999999999998</v>
      </c>
      <c r="G2106" s="114">
        <v>202406</v>
      </c>
      <c r="H2106" s="114">
        <v>16.079999999999998</v>
      </c>
      <c r="I2106" s="114">
        <v>202403</v>
      </c>
      <c r="J2106" s="114">
        <v>57.29</v>
      </c>
      <c r="K2106" t="s">
        <v>18462</v>
      </c>
      <c r="L2106">
        <v>543317</v>
      </c>
      <c r="M2106" t="s">
        <v>1088</v>
      </c>
      <c r="N2106" t="s">
        <v>18463</v>
      </c>
      <c r="O2106" t="s">
        <v>1089</v>
      </c>
      <c r="P2106"/>
      <c r="Q2106">
        <f t="shared" si="32"/>
        <v>120.41999999999999</v>
      </c>
    </row>
    <row r="2107" spans="1:17" ht="15">
      <c r="A2107" s="114">
        <v>35410</v>
      </c>
      <c r="B2107" t="s">
        <v>18464</v>
      </c>
      <c r="C2107" s="114">
        <v>202412</v>
      </c>
      <c r="D2107" s="114">
        <v>3.45</v>
      </c>
      <c r="E2107" s="114">
        <v>202409</v>
      </c>
      <c r="F2107" s="114">
        <v>4.7</v>
      </c>
      <c r="G2107" s="114">
        <v>202406</v>
      </c>
      <c r="H2107" s="114">
        <v>3.02</v>
      </c>
      <c r="I2107" s="114">
        <v>202403</v>
      </c>
      <c r="J2107" s="114">
        <v>15.9</v>
      </c>
      <c r="K2107" t="s">
        <v>18465</v>
      </c>
      <c r="L2107">
        <v>538666</v>
      </c>
      <c r="M2107" t="s">
        <v>2647</v>
      </c>
      <c r="N2107" t="s">
        <v>18466</v>
      </c>
      <c r="O2107" t="s">
        <v>2648</v>
      </c>
      <c r="P2107"/>
      <c r="Q2107">
        <f t="shared" si="32"/>
        <v>27.07</v>
      </c>
    </row>
    <row r="2108" spans="1:17" ht="15">
      <c r="A2108" s="114">
        <v>35435</v>
      </c>
      <c r="B2108" t="s">
        <v>18467</v>
      </c>
      <c r="C2108" s="114">
        <v>202412</v>
      </c>
      <c r="D2108" s="114">
        <v>3.53</v>
      </c>
      <c r="E2108" s="114">
        <v>202409</v>
      </c>
      <c r="F2108" s="114">
        <v>3.33</v>
      </c>
      <c r="G2108" s="114">
        <v>202406</v>
      </c>
      <c r="H2108" s="114">
        <v>2.2400000000000002</v>
      </c>
      <c r="I2108" s="114">
        <v>202403</v>
      </c>
      <c r="J2108" s="114">
        <v>4.45</v>
      </c>
      <c r="K2108" t="s">
        <v>18468</v>
      </c>
      <c r="L2108">
        <v>544081</v>
      </c>
      <c r="M2108" t="s">
        <v>9088</v>
      </c>
      <c r="N2108" t="s">
        <v>18469</v>
      </c>
      <c r="O2108" t="s">
        <v>1541</v>
      </c>
      <c r="P2108"/>
      <c r="Q2108">
        <f t="shared" si="32"/>
        <v>13.55</v>
      </c>
    </row>
    <row r="2109" spans="1:17" ht="15">
      <c r="A2109" s="114">
        <v>35508</v>
      </c>
      <c r="B2109" t="s">
        <v>18470</v>
      </c>
      <c r="C2109" s="114">
        <v>202412</v>
      </c>
      <c r="D2109" s="114">
        <v>0.16</v>
      </c>
      <c r="E2109" s="114">
        <v>202409</v>
      </c>
      <c r="F2109" s="114">
        <v>-2.2000000000000002</v>
      </c>
      <c r="G2109" s="114">
        <v>202406</v>
      </c>
      <c r="H2109" s="114">
        <v>-2.0299999999999998</v>
      </c>
      <c r="I2109" s="114">
        <v>202403</v>
      </c>
      <c r="J2109" s="114">
        <v>4.2</v>
      </c>
      <c r="K2109" t="s">
        <v>18471</v>
      </c>
      <c r="L2109"/>
      <c r="M2109" t="s">
        <v>1692</v>
      </c>
      <c r="N2109" t="s">
        <v>18472</v>
      </c>
      <c r="O2109" t="s">
        <v>1693</v>
      </c>
      <c r="P2109"/>
      <c r="Q2109">
        <f t="shared" si="32"/>
        <v>0.12999999999999989</v>
      </c>
    </row>
    <row r="2110" spans="1:17" ht="15">
      <c r="A2110" s="114">
        <v>35607</v>
      </c>
      <c r="B2110" t="s">
        <v>18473</v>
      </c>
      <c r="C2110" s="114">
        <v>202503</v>
      </c>
      <c r="D2110" s="114">
        <v>13.04</v>
      </c>
      <c r="E2110" s="114">
        <v>202412</v>
      </c>
      <c r="F2110" s="114">
        <v>11.35</v>
      </c>
      <c r="G2110" s="114">
        <v>202409</v>
      </c>
      <c r="H2110" s="114">
        <v>10.66</v>
      </c>
      <c r="I2110" s="114">
        <v>202406</v>
      </c>
      <c r="J2110" s="114">
        <v>9.82</v>
      </c>
      <c r="K2110" t="s">
        <v>18474</v>
      </c>
      <c r="L2110">
        <v>533282</v>
      </c>
      <c r="M2110" t="s">
        <v>1074</v>
      </c>
      <c r="N2110" t="s">
        <v>18475</v>
      </c>
      <c r="O2110" t="s">
        <v>1075</v>
      </c>
      <c r="P2110"/>
      <c r="Q2110">
        <f t="shared" si="32"/>
        <v>44.87</v>
      </c>
    </row>
    <row r="2111" spans="1:17" ht="15">
      <c r="A2111" s="114">
        <v>35611</v>
      </c>
      <c r="B2111" t="s">
        <v>18476</v>
      </c>
      <c r="C2111" s="114">
        <v>202003</v>
      </c>
      <c r="D2111" s="114">
        <v>-1.57</v>
      </c>
      <c r="E2111" s="114">
        <v>201912</v>
      </c>
      <c r="F2111" s="114">
        <v>-2.14</v>
      </c>
      <c r="G2111" s="114">
        <v>201909</v>
      </c>
      <c r="H2111" s="114">
        <v>-6.37</v>
      </c>
      <c r="I2111" s="114">
        <v>201906</v>
      </c>
      <c r="J2111" s="114">
        <v>-3.16</v>
      </c>
      <c r="K2111" t="s">
        <v>18477</v>
      </c>
      <c r="L2111">
        <v>533176</v>
      </c>
      <c r="M2111" t="s">
        <v>4683</v>
      </c>
      <c r="N2111" t="s">
        <v>18478</v>
      </c>
      <c r="O2111" t="s">
        <v>4682</v>
      </c>
      <c r="P2111"/>
      <c r="Q2111">
        <f t="shared" si="32"/>
        <v>-13.24</v>
      </c>
    </row>
    <row r="2112" spans="1:17" ht="15">
      <c r="A2112" s="114">
        <v>35619</v>
      </c>
      <c r="B2112" t="s">
        <v>18479</v>
      </c>
      <c r="C2112" s="114">
        <v>202503</v>
      </c>
      <c r="D2112" s="114">
        <v>-4.08</v>
      </c>
      <c r="E2112" s="114">
        <v>202412</v>
      </c>
      <c r="F2112" s="114">
        <v>9.44</v>
      </c>
      <c r="G2112" s="114">
        <v>202409</v>
      </c>
      <c r="H2112" s="114">
        <v>16.059999999999999</v>
      </c>
      <c r="I2112" s="114">
        <v>202406</v>
      </c>
      <c r="J2112" s="114">
        <v>4.54</v>
      </c>
      <c r="K2112" t="s">
        <v>18480</v>
      </c>
      <c r="L2112">
        <v>540595</v>
      </c>
      <c r="M2112" t="s">
        <v>2959</v>
      </c>
      <c r="N2112" t="s">
        <v>18481</v>
      </c>
      <c r="O2112" t="s">
        <v>2960</v>
      </c>
      <c r="P2112"/>
      <c r="Q2112">
        <f t="shared" si="32"/>
        <v>25.959999999999997</v>
      </c>
    </row>
    <row r="2113" spans="1:17" ht="15">
      <c r="A2113" s="114">
        <v>35713</v>
      </c>
      <c r="B2113" t="s">
        <v>18482</v>
      </c>
      <c r="C2113" s="114">
        <v>202503</v>
      </c>
      <c r="D2113" s="114">
        <v>9.26</v>
      </c>
      <c r="E2113" s="114">
        <v>202412</v>
      </c>
      <c r="F2113" s="114">
        <v>9.48</v>
      </c>
      <c r="G2113" s="114">
        <v>202409</v>
      </c>
      <c r="H2113" s="114">
        <v>4.25</v>
      </c>
      <c r="I2113" s="114">
        <v>202406</v>
      </c>
      <c r="J2113" s="114">
        <v>4.78</v>
      </c>
      <c r="K2113" t="s">
        <v>18483</v>
      </c>
      <c r="L2113">
        <v>543287</v>
      </c>
      <c r="M2113" t="s">
        <v>1728</v>
      </c>
      <c r="N2113" t="s">
        <v>18484</v>
      </c>
      <c r="O2113" t="s">
        <v>1729</v>
      </c>
      <c r="P2113"/>
      <c r="Q2113">
        <f t="shared" si="32"/>
        <v>27.770000000000003</v>
      </c>
    </row>
    <row r="2114" spans="1:17" ht="15">
      <c r="A2114" s="114">
        <v>35717</v>
      </c>
      <c r="B2114" t="s">
        <v>18485</v>
      </c>
      <c r="C2114" s="114">
        <v>202412</v>
      </c>
      <c r="D2114" s="114">
        <v>0.08</v>
      </c>
      <c r="E2114" s="114">
        <v>202409</v>
      </c>
      <c r="F2114" s="114">
        <v>-2.12</v>
      </c>
      <c r="G2114" s="114">
        <v>202406</v>
      </c>
      <c r="H2114" s="114">
        <v>-0.27</v>
      </c>
      <c r="I2114" s="114">
        <v>202403</v>
      </c>
      <c r="J2114" s="114">
        <v>-0.13</v>
      </c>
      <c r="K2114" t="s">
        <v>18486</v>
      </c>
      <c r="L2114">
        <v>533160</v>
      </c>
      <c r="M2114" t="s">
        <v>670</v>
      </c>
      <c r="N2114" t="s">
        <v>18487</v>
      </c>
      <c r="O2114" t="s">
        <v>671</v>
      </c>
      <c r="P2114"/>
      <c r="Q2114">
        <f t="shared" si="32"/>
        <v>-2.44</v>
      </c>
    </row>
    <row r="2115" spans="1:17" ht="15">
      <c r="A2115" s="114">
        <v>35727</v>
      </c>
      <c r="B2115" t="s">
        <v>18488</v>
      </c>
      <c r="C2115" s="114">
        <v>202412</v>
      </c>
      <c r="D2115" s="114">
        <v>36.119999999999997</v>
      </c>
      <c r="E2115" s="114">
        <v>202409</v>
      </c>
      <c r="F2115" s="114">
        <v>68.819999999999993</v>
      </c>
      <c r="G2115" s="114">
        <v>202406</v>
      </c>
      <c r="H2115" s="114">
        <v>23.35</v>
      </c>
      <c r="I2115" s="114">
        <v>202403</v>
      </c>
      <c r="J2115" s="114">
        <v>16.309999999999999</v>
      </c>
      <c r="K2115" t="s">
        <v>18489</v>
      </c>
      <c r="L2115">
        <v>540699</v>
      </c>
      <c r="M2115" t="s">
        <v>742</v>
      </c>
      <c r="N2115" t="s">
        <v>18490</v>
      </c>
      <c r="O2115" t="s">
        <v>743</v>
      </c>
      <c r="P2115"/>
      <c r="Q2115">
        <f t="shared" ref="Q2115:Q2178" si="33">D2115+F2115+H2115+J2115</f>
        <v>144.6</v>
      </c>
    </row>
    <row r="2116" spans="1:17" ht="15">
      <c r="A2116" s="114">
        <v>35743</v>
      </c>
      <c r="B2116" t="s">
        <v>18491</v>
      </c>
      <c r="C2116" s="114">
        <v>202412</v>
      </c>
      <c r="D2116" s="114">
        <v>-0.02</v>
      </c>
      <c r="E2116" s="114">
        <v>202409</v>
      </c>
      <c r="F2116" s="114">
        <v>-0.02</v>
      </c>
      <c r="G2116" s="114">
        <v>202406</v>
      </c>
      <c r="H2116" s="114">
        <v>-0.01</v>
      </c>
      <c r="I2116" s="114">
        <v>202403</v>
      </c>
      <c r="J2116" s="114">
        <v>-0.02</v>
      </c>
      <c r="K2116" t="s">
        <v>9869</v>
      </c>
      <c r="L2116">
        <v>533189</v>
      </c>
      <c r="M2116" t="s">
        <v>3324</v>
      </c>
      <c r="N2116" t="s">
        <v>18492</v>
      </c>
      <c r="O2116" t="s">
        <v>4445</v>
      </c>
      <c r="P2116"/>
      <c r="Q2116">
        <f t="shared" si="33"/>
        <v>-7.0000000000000007E-2</v>
      </c>
    </row>
    <row r="2117" spans="1:17" ht="15">
      <c r="A2117" s="114">
        <v>35794</v>
      </c>
      <c r="B2117" t="s">
        <v>18493</v>
      </c>
      <c r="C2117" s="114">
        <v>201612</v>
      </c>
      <c r="D2117" s="114">
        <v>2.48</v>
      </c>
      <c r="E2117" s="114">
        <v>201609</v>
      </c>
      <c r="F2117" s="114">
        <v>2.73</v>
      </c>
      <c r="G2117" s="114">
        <v>201606</v>
      </c>
      <c r="H2117" s="114">
        <v>2.59</v>
      </c>
      <c r="I2117" s="114">
        <v>201603</v>
      </c>
      <c r="J2117" s="114">
        <v>0.95</v>
      </c>
      <c r="K2117" t="s">
        <v>18494</v>
      </c>
      <c r="L2117">
        <v>533317</v>
      </c>
      <c r="M2117" t="s">
        <v>2142</v>
      </c>
      <c r="N2117" t="s">
        <v>18495</v>
      </c>
      <c r="O2117" t="s">
        <v>2143</v>
      </c>
      <c r="P2117"/>
      <c r="Q2117">
        <f t="shared" si="33"/>
        <v>8.75</v>
      </c>
    </row>
    <row r="2118" spans="1:17" ht="15">
      <c r="A2118" s="114">
        <v>35969</v>
      </c>
      <c r="B2118" t="s">
        <v>18496</v>
      </c>
      <c r="C2118" s="114">
        <v>202412</v>
      </c>
      <c r="D2118" s="114">
        <v>6.76</v>
      </c>
      <c r="E2118" s="114">
        <v>202409</v>
      </c>
      <c r="F2118" s="114">
        <v>7.77</v>
      </c>
      <c r="G2118" s="114">
        <v>202406</v>
      </c>
      <c r="H2118" s="114">
        <v>3.89</v>
      </c>
      <c r="I2118" s="114">
        <v>202403</v>
      </c>
      <c r="J2118" s="114">
        <v>5.0199999999999996</v>
      </c>
      <c r="K2118" t="s">
        <v>18497</v>
      </c>
      <c r="L2118">
        <v>543524</v>
      </c>
      <c r="M2118" t="s">
        <v>2370</v>
      </c>
      <c r="N2118" t="s">
        <v>18498</v>
      </c>
      <c r="O2118" t="s">
        <v>2371</v>
      </c>
      <c r="P2118"/>
      <c r="Q2118">
        <f t="shared" si="33"/>
        <v>23.439999999999998</v>
      </c>
    </row>
    <row r="2119" spans="1:17" ht="15">
      <c r="A2119" s="114">
        <v>36017</v>
      </c>
      <c r="B2119" t="s">
        <v>18499</v>
      </c>
      <c r="C2119" s="114">
        <v>202412</v>
      </c>
      <c r="D2119" s="114">
        <v>7.41</v>
      </c>
      <c r="E2119" s="114">
        <v>202409</v>
      </c>
      <c r="F2119" s="114">
        <v>88.13</v>
      </c>
      <c r="G2119" s="114">
        <v>202406</v>
      </c>
      <c r="H2119" s="114">
        <v>9.5399999999999991</v>
      </c>
      <c r="I2119" s="114">
        <v>202403</v>
      </c>
      <c r="J2119" s="114">
        <v>66.83</v>
      </c>
      <c r="K2119" t="s">
        <v>18500</v>
      </c>
      <c r="L2119">
        <v>533302</v>
      </c>
      <c r="M2119" t="s">
        <v>1606</v>
      </c>
      <c r="N2119" t="s">
        <v>18501</v>
      </c>
      <c r="O2119" t="s">
        <v>1607</v>
      </c>
      <c r="P2119"/>
      <c r="Q2119">
        <f t="shared" si="33"/>
        <v>171.90999999999997</v>
      </c>
    </row>
    <row r="2120" spans="1:17" ht="15">
      <c r="A2120" s="114">
        <v>36019</v>
      </c>
      <c r="B2120" t="s">
        <v>18502</v>
      </c>
      <c r="C2120" s="114">
        <v>202412</v>
      </c>
      <c r="D2120" s="114">
        <v>8.51</v>
      </c>
      <c r="E2120" s="114">
        <v>202409</v>
      </c>
      <c r="F2120" s="114">
        <v>14.29</v>
      </c>
      <c r="G2120" s="114">
        <v>202406</v>
      </c>
      <c r="H2120" s="114">
        <v>8.4600000000000009</v>
      </c>
      <c r="I2120" s="114">
        <v>202403</v>
      </c>
      <c r="J2120" s="114">
        <v>10.23</v>
      </c>
      <c r="K2120" t="s">
        <v>18503</v>
      </c>
      <c r="L2120">
        <v>533269</v>
      </c>
      <c r="M2120" t="s">
        <v>3218</v>
      </c>
      <c r="N2120" t="s">
        <v>18504</v>
      </c>
      <c r="O2120" t="s">
        <v>3219</v>
      </c>
      <c r="P2120"/>
      <c r="Q2120">
        <f t="shared" si="33"/>
        <v>41.489999999999995</v>
      </c>
    </row>
    <row r="2121" spans="1:17" ht="15">
      <c r="A2121" s="114">
        <v>36025</v>
      </c>
      <c r="B2121" t="s">
        <v>18505</v>
      </c>
      <c r="C2121" s="114">
        <v>202503</v>
      </c>
      <c r="D2121" s="114">
        <v>-0.93</v>
      </c>
      <c r="E2121" s="114">
        <v>202412</v>
      </c>
      <c r="F2121" s="114">
        <v>-1.25</v>
      </c>
      <c r="G2121" s="114">
        <v>202409</v>
      </c>
      <c r="H2121" s="114">
        <v>-1.5</v>
      </c>
      <c r="I2121" s="114">
        <v>202406</v>
      </c>
      <c r="J2121" s="114">
        <v>-1.29</v>
      </c>
      <c r="K2121" t="s">
        <v>18506</v>
      </c>
      <c r="L2121">
        <v>540768</v>
      </c>
      <c r="M2121" t="s">
        <v>1785</v>
      </c>
      <c r="N2121" t="s">
        <v>18507</v>
      </c>
      <c r="O2121" t="s">
        <v>1786</v>
      </c>
      <c r="P2121"/>
      <c r="Q2121">
        <f t="shared" si="33"/>
        <v>-4.9700000000000006</v>
      </c>
    </row>
    <row r="2122" spans="1:17" ht="15">
      <c r="A2122" s="114">
        <v>36078</v>
      </c>
      <c r="B2122" t="s">
        <v>18508</v>
      </c>
      <c r="C2122" s="114">
        <v>202412</v>
      </c>
      <c r="D2122" s="114">
        <v>1.52</v>
      </c>
      <c r="E2122" s="114">
        <v>202409</v>
      </c>
      <c r="F2122" s="114">
        <v>1.08</v>
      </c>
      <c r="G2122" s="114">
        <v>202406</v>
      </c>
      <c r="H2122" s="114">
        <v>0.73</v>
      </c>
      <c r="I2122" s="114">
        <v>202403</v>
      </c>
      <c r="J2122" s="114">
        <v>1.98</v>
      </c>
      <c r="K2122" t="s">
        <v>18509</v>
      </c>
      <c r="L2122">
        <v>544202</v>
      </c>
      <c r="M2122" t="s">
        <v>9731</v>
      </c>
      <c r="N2122" t="s">
        <v>18510</v>
      </c>
      <c r="O2122" t="s">
        <v>9496</v>
      </c>
      <c r="P2122"/>
      <c r="Q2122">
        <f t="shared" si="33"/>
        <v>5.3100000000000005</v>
      </c>
    </row>
    <row r="2123" spans="1:17" ht="15">
      <c r="A2123" s="114">
        <v>36109</v>
      </c>
      <c r="B2123" t="s">
        <v>18511</v>
      </c>
      <c r="C2123" s="114">
        <v>202412</v>
      </c>
      <c r="D2123" s="114">
        <v>6.34</v>
      </c>
      <c r="E2123" s="114">
        <v>202409</v>
      </c>
      <c r="F2123" s="114">
        <v>2.57</v>
      </c>
      <c r="G2123" s="114">
        <v>202406</v>
      </c>
      <c r="H2123" s="114">
        <v>2.99</v>
      </c>
      <c r="I2123" s="114">
        <v>202403</v>
      </c>
      <c r="J2123" s="114">
        <v>7.68</v>
      </c>
      <c r="K2123" t="s">
        <v>18512</v>
      </c>
      <c r="L2123">
        <v>544256</v>
      </c>
      <c r="M2123" t="s">
        <v>12330</v>
      </c>
      <c r="N2123" t="s">
        <v>18513</v>
      </c>
      <c r="O2123" t="s">
        <v>12179</v>
      </c>
      <c r="P2123"/>
      <c r="Q2123">
        <f t="shared" si="33"/>
        <v>19.579999999999998</v>
      </c>
    </row>
    <row r="2124" spans="1:17" ht="15">
      <c r="A2124" s="114">
        <v>36133</v>
      </c>
      <c r="B2124" t="s">
        <v>18514</v>
      </c>
      <c r="C2124" s="114">
        <v>202412</v>
      </c>
      <c r="D2124" s="114">
        <v>7.45</v>
      </c>
      <c r="E2124" s="114">
        <v>202409</v>
      </c>
      <c r="F2124" s="114">
        <v>7.49</v>
      </c>
      <c r="G2124" s="114">
        <v>202406</v>
      </c>
      <c r="H2124" s="114">
        <v>6.47</v>
      </c>
      <c r="I2124" s="114">
        <v>202403</v>
      </c>
      <c r="J2124" s="114">
        <v>8.17</v>
      </c>
      <c r="K2124" t="s">
        <v>18515</v>
      </c>
      <c r="L2124">
        <v>543329</v>
      </c>
      <c r="M2124" t="s">
        <v>3247</v>
      </c>
      <c r="N2124" t="s">
        <v>18516</v>
      </c>
      <c r="O2124" t="s">
        <v>3248</v>
      </c>
      <c r="P2124"/>
      <c r="Q2124">
        <f t="shared" si="33"/>
        <v>29.58</v>
      </c>
    </row>
    <row r="2125" spans="1:17" ht="15">
      <c r="A2125" s="114">
        <v>36162</v>
      </c>
      <c r="B2125" t="s">
        <v>18517</v>
      </c>
      <c r="C2125" s="114">
        <v>202412</v>
      </c>
      <c r="D2125" s="114">
        <v>4.95</v>
      </c>
      <c r="E2125" s="114">
        <v>202409</v>
      </c>
      <c r="F2125" s="114">
        <v>4.97</v>
      </c>
      <c r="G2125" s="114">
        <v>202406</v>
      </c>
      <c r="H2125" s="114">
        <v>4.17</v>
      </c>
      <c r="I2125" s="114">
        <v>202403</v>
      </c>
      <c r="J2125" s="114">
        <v>3.59</v>
      </c>
      <c r="K2125" t="s">
        <v>18518</v>
      </c>
      <c r="L2125">
        <v>533284</v>
      </c>
      <c r="M2125" t="s">
        <v>2478</v>
      </c>
      <c r="N2125" t="s">
        <v>18519</v>
      </c>
      <c r="O2125" t="s">
        <v>2479</v>
      </c>
      <c r="P2125"/>
      <c r="Q2125">
        <f t="shared" si="33"/>
        <v>17.68</v>
      </c>
    </row>
    <row r="2126" spans="1:17" ht="15">
      <c r="A2126" s="114">
        <v>36229</v>
      </c>
      <c r="B2126" t="s">
        <v>18520</v>
      </c>
      <c r="C2126" s="114">
        <v>202412</v>
      </c>
      <c r="D2126" s="114">
        <v>4.17</v>
      </c>
      <c r="E2126" s="114">
        <v>202409</v>
      </c>
      <c r="F2126" s="114">
        <v>-44.23</v>
      </c>
      <c r="G2126" s="114">
        <v>202406</v>
      </c>
      <c r="H2126" s="114">
        <v>5.43</v>
      </c>
      <c r="I2126" s="114">
        <v>202403</v>
      </c>
      <c r="J2126" s="114">
        <v>5.7</v>
      </c>
      <c r="K2126" t="s">
        <v>18521</v>
      </c>
      <c r="L2126">
        <v>535789</v>
      </c>
      <c r="M2126" t="s">
        <v>18522</v>
      </c>
      <c r="N2126" t="s">
        <v>18523</v>
      </c>
      <c r="O2126" t="s">
        <v>1261</v>
      </c>
      <c r="P2126"/>
      <c r="Q2126">
        <f t="shared" si="33"/>
        <v>-28.929999999999996</v>
      </c>
    </row>
    <row r="2127" spans="1:17" ht="15">
      <c r="A2127" s="114">
        <v>36662</v>
      </c>
      <c r="B2127" t="s">
        <v>18524</v>
      </c>
      <c r="C2127" s="114">
        <v>202503</v>
      </c>
      <c r="D2127" s="114">
        <v>18.920000000000002</v>
      </c>
      <c r="E2127" s="114">
        <v>202412</v>
      </c>
      <c r="F2127" s="114">
        <v>10.78</v>
      </c>
      <c r="G2127" s="114">
        <v>202409</v>
      </c>
      <c r="H2127" s="114">
        <v>18.18</v>
      </c>
      <c r="I2127" s="114">
        <v>202406</v>
      </c>
      <c r="J2127" s="114">
        <v>9.56</v>
      </c>
      <c r="K2127" t="s">
        <v>18525</v>
      </c>
      <c r="L2127">
        <v>540047</v>
      </c>
      <c r="M2127" t="s">
        <v>666</v>
      </c>
      <c r="N2127" t="s">
        <v>18526</v>
      </c>
      <c r="O2127" t="s">
        <v>667</v>
      </c>
      <c r="P2127"/>
      <c r="Q2127">
        <f t="shared" si="33"/>
        <v>57.440000000000005</v>
      </c>
    </row>
    <row r="2128" spans="1:17" ht="15">
      <c r="A2128" s="114">
        <v>36888</v>
      </c>
      <c r="B2128" t="s">
        <v>18527</v>
      </c>
      <c r="C2128" s="114">
        <v>202412</v>
      </c>
      <c r="D2128" s="114">
        <v>0.28999999999999998</v>
      </c>
      <c r="E2128" s="114">
        <v>202409</v>
      </c>
      <c r="F2128" s="114">
        <v>-0.01</v>
      </c>
      <c r="G2128" s="114">
        <v>202406</v>
      </c>
      <c r="H2128" s="114">
        <v>0.36</v>
      </c>
      <c r="I2128" s="114">
        <v>202403</v>
      </c>
      <c r="J2128" s="114">
        <v>-1.2</v>
      </c>
      <c r="K2128" t="s">
        <v>18528</v>
      </c>
      <c r="L2128">
        <v>535621</v>
      </c>
      <c r="M2128"/>
      <c r="N2128" t="s">
        <v>18529</v>
      </c>
      <c r="O2128" t="s">
        <v>3946</v>
      </c>
      <c r="P2128"/>
      <c r="Q2128">
        <f t="shared" si="33"/>
        <v>-0.56000000000000005</v>
      </c>
    </row>
    <row r="2129" spans="1:17" ht="15">
      <c r="A2129" s="114">
        <v>37062</v>
      </c>
      <c r="B2129" t="s">
        <v>18530</v>
      </c>
      <c r="C2129" s="114">
        <v>202412</v>
      </c>
      <c r="D2129" s="114">
        <v>-0.08</v>
      </c>
      <c r="E2129" s="114">
        <v>202409</v>
      </c>
      <c r="F2129" s="114">
        <v>-0.06</v>
      </c>
      <c r="G2129" s="114">
        <v>202406</v>
      </c>
      <c r="H2129" s="114">
        <v>0.03</v>
      </c>
      <c r="I2129" s="114">
        <v>202403</v>
      </c>
      <c r="J2129" s="114">
        <v>0.01</v>
      </c>
      <c r="K2129" t="s">
        <v>18531</v>
      </c>
      <c r="L2129">
        <v>538607</v>
      </c>
      <c r="M2129"/>
      <c r="N2129" t="s">
        <v>21032</v>
      </c>
      <c r="O2129" t="s">
        <v>3662</v>
      </c>
      <c r="P2129"/>
      <c r="Q2129">
        <f t="shared" si="33"/>
        <v>-0.10000000000000002</v>
      </c>
    </row>
    <row r="2130" spans="1:17" ht="15">
      <c r="A2130" s="114">
        <v>37263</v>
      </c>
      <c r="B2130" t="s">
        <v>18532</v>
      </c>
      <c r="C2130" s="114">
        <v>202412</v>
      </c>
      <c r="D2130" s="114">
        <v>0.56999999999999995</v>
      </c>
      <c r="E2130" s="114">
        <v>202409</v>
      </c>
      <c r="F2130" s="114">
        <v>2.25</v>
      </c>
      <c r="G2130" s="114">
        <v>202406</v>
      </c>
      <c r="H2130" s="114">
        <v>1.83</v>
      </c>
      <c r="I2130" s="114">
        <v>202403</v>
      </c>
      <c r="J2130" s="114">
        <v>2.2000000000000002</v>
      </c>
      <c r="K2130" t="s">
        <v>18533</v>
      </c>
      <c r="L2130">
        <v>543915</v>
      </c>
      <c r="M2130" t="s">
        <v>2212</v>
      </c>
      <c r="N2130" t="s">
        <v>18534</v>
      </c>
      <c r="O2130" t="s">
        <v>2213</v>
      </c>
      <c r="P2130"/>
      <c r="Q2130">
        <f t="shared" si="33"/>
        <v>6.8500000000000005</v>
      </c>
    </row>
    <row r="2131" spans="1:17" ht="15">
      <c r="A2131" s="114">
        <v>37265</v>
      </c>
      <c r="B2131" t="s">
        <v>18535</v>
      </c>
      <c r="C2131" s="114">
        <v>202412</v>
      </c>
      <c r="D2131" s="114">
        <v>80.52</v>
      </c>
      <c r="E2131" s="114">
        <v>202409</v>
      </c>
      <c r="F2131" s="114">
        <v>87.3</v>
      </c>
      <c r="G2131" s="114">
        <v>202406</v>
      </c>
      <c r="H2131" s="114">
        <v>76.52</v>
      </c>
      <c r="I2131" s="114">
        <v>202403</v>
      </c>
      <c r="J2131" s="114">
        <v>-23.29</v>
      </c>
      <c r="K2131" t="s">
        <v>9768</v>
      </c>
      <c r="L2131">
        <v>533336</v>
      </c>
      <c r="M2131" t="s">
        <v>726</v>
      </c>
      <c r="N2131" t="s">
        <v>18536</v>
      </c>
      <c r="O2131" t="s">
        <v>727</v>
      </c>
      <c r="P2131"/>
      <c r="Q2131">
        <f t="shared" si="33"/>
        <v>221.04999999999998</v>
      </c>
    </row>
    <row r="2132" spans="1:17" ht="15">
      <c r="A2132" s="114">
        <v>37382</v>
      </c>
      <c r="B2132" t="s">
        <v>18537</v>
      </c>
      <c r="C2132" s="114">
        <v>201906</v>
      </c>
      <c r="D2132" s="114">
        <v>-5.03</v>
      </c>
      <c r="E2132" s="114">
        <v>201903</v>
      </c>
      <c r="F2132" s="114">
        <v>1.95</v>
      </c>
      <c r="G2132" s="114">
        <v>201812</v>
      </c>
      <c r="H2132" s="114">
        <v>0.85</v>
      </c>
      <c r="I2132" s="114">
        <v>201809</v>
      </c>
      <c r="J2132" s="114">
        <v>1.75</v>
      </c>
      <c r="K2132" t="s">
        <v>18538</v>
      </c>
      <c r="L2132">
        <v>533200</v>
      </c>
      <c r="M2132" t="s">
        <v>4772</v>
      </c>
      <c r="N2132" t="s">
        <v>18539</v>
      </c>
      <c r="O2132" t="s">
        <v>4771</v>
      </c>
      <c r="P2132"/>
      <c r="Q2132">
        <f t="shared" si="33"/>
        <v>-0.48</v>
      </c>
    </row>
    <row r="2133" spans="1:17" ht="15">
      <c r="A2133" s="114">
        <v>37419</v>
      </c>
      <c r="B2133" t="s">
        <v>18540</v>
      </c>
      <c r="C2133" s="114">
        <v>202412</v>
      </c>
      <c r="D2133" s="114">
        <v>-6.24</v>
      </c>
      <c r="E2133" s="114">
        <v>202409</v>
      </c>
      <c r="F2133" s="114">
        <v>11.67</v>
      </c>
      <c r="G2133" s="114">
        <v>202406</v>
      </c>
      <c r="H2133" s="114">
        <v>24.95</v>
      </c>
      <c r="I2133" s="114">
        <v>202403</v>
      </c>
      <c r="J2133" s="114">
        <v>24.93</v>
      </c>
      <c r="K2133" t="s">
        <v>18541</v>
      </c>
      <c r="L2133">
        <v>541770</v>
      </c>
      <c r="M2133" t="s">
        <v>629</v>
      </c>
      <c r="N2133" t="s">
        <v>18542</v>
      </c>
      <c r="O2133" t="s">
        <v>630</v>
      </c>
      <c r="P2133"/>
      <c r="Q2133">
        <f t="shared" si="33"/>
        <v>55.31</v>
      </c>
    </row>
    <row r="2134" spans="1:17" ht="15">
      <c r="A2134" s="114">
        <v>37716</v>
      </c>
      <c r="B2134" t="s">
        <v>18543</v>
      </c>
      <c r="C2134" s="114">
        <v>202412</v>
      </c>
      <c r="D2134" s="114">
        <v>8.25</v>
      </c>
      <c r="E2134" s="114">
        <v>202409</v>
      </c>
      <c r="F2134" s="114">
        <v>8.2200000000000006</v>
      </c>
      <c r="G2134" s="114">
        <v>202406</v>
      </c>
      <c r="H2134" s="114">
        <v>9.1199999999999992</v>
      </c>
      <c r="I2134" s="114">
        <v>202403</v>
      </c>
      <c r="J2134" s="114">
        <v>7.2</v>
      </c>
      <c r="K2134" t="s">
        <v>18544</v>
      </c>
      <c r="L2134">
        <v>542141</v>
      </c>
      <c r="M2134" t="s">
        <v>2955</v>
      </c>
      <c r="N2134" t="s">
        <v>18545</v>
      </c>
      <c r="O2134" t="s">
        <v>2956</v>
      </c>
      <c r="P2134"/>
      <c r="Q2134">
        <f t="shared" si="33"/>
        <v>32.79</v>
      </c>
    </row>
    <row r="2135" spans="1:17" ht="15">
      <c r="A2135" s="114">
        <v>37791</v>
      </c>
      <c r="B2135" t="s">
        <v>2717</v>
      </c>
      <c r="C2135" s="114">
        <v>202503</v>
      </c>
      <c r="D2135" s="114">
        <v>-15.49</v>
      </c>
      <c r="E2135" s="114">
        <v>202412</v>
      </c>
      <c r="F2135" s="114">
        <v>7.08</v>
      </c>
      <c r="G2135" s="114">
        <v>202409</v>
      </c>
      <c r="H2135" s="114">
        <v>4.7699999999999996</v>
      </c>
      <c r="I2135" s="114">
        <v>202406</v>
      </c>
      <c r="J2135" s="114">
        <v>4.46</v>
      </c>
      <c r="K2135" t="s">
        <v>18546</v>
      </c>
      <c r="L2135">
        <v>540673</v>
      </c>
      <c r="M2135" t="s">
        <v>2717</v>
      </c>
      <c r="N2135" t="s">
        <v>18547</v>
      </c>
      <c r="O2135" t="s">
        <v>2718</v>
      </c>
      <c r="P2135"/>
      <c r="Q2135">
        <f t="shared" si="33"/>
        <v>0.8199999999999994</v>
      </c>
    </row>
    <row r="2136" spans="1:17" ht="15">
      <c r="A2136" s="114">
        <v>37832</v>
      </c>
      <c r="B2136" t="s">
        <v>18548</v>
      </c>
      <c r="C2136" s="114">
        <v>202403</v>
      </c>
      <c r="D2136" s="114">
        <v>-31.8</v>
      </c>
      <c r="E2136" s="114">
        <v>202312</v>
      </c>
      <c r="F2136" s="114">
        <v>-4.2300000000000004</v>
      </c>
      <c r="G2136" s="114">
        <v>202309</v>
      </c>
      <c r="H2136" s="114">
        <v>3.62</v>
      </c>
      <c r="I2136" s="114">
        <v>202306</v>
      </c>
      <c r="J2136" s="114">
        <v>-11.65</v>
      </c>
      <c r="K2136" t="s">
        <v>18549</v>
      </c>
      <c r="L2136">
        <v>533261</v>
      </c>
      <c r="M2136" t="s">
        <v>860</v>
      </c>
      <c r="N2136" t="s">
        <v>18550</v>
      </c>
      <c r="O2136" t="s">
        <v>861</v>
      </c>
      <c r="P2136"/>
      <c r="Q2136">
        <f t="shared" si="33"/>
        <v>-44.06</v>
      </c>
    </row>
    <row r="2137" spans="1:17" ht="15">
      <c r="A2137" s="114">
        <v>37833</v>
      </c>
      <c r="B2137" t="s">
        <v>18551</v>
      </c>
      <c r="C2137" s="114">
        <v>202412</v>
      </c>
      <c r="D2137" s="114">
        <v>-0.12</v>
      </c>
      <c r="E2137" s="114">
        <v>202409</v>
      </c>
      <c r="F2137" s="114">
        <v>-0.12</v>
      </c>
      <c r="G2137" s="114">
        <v>202406</v>
      </c>
      <c r="H2137" s="114">
        <v>0.11</v>
      </c>
      <c r="I2137" s="114">
        <v>202403</v>
      </c>
      <c r="J2137" s="114">
        <v>5.19</v>
      </c>
      <c r="K2137" t="s">
        <v>18552</v>
      </c>
      <c r="L2137">
        <v>533287</v>
      </c>
      <c r="M2137" t="s">
        <v>3287</v>
      </c>
      <c r="N2137" t="s">
        <v>18553</v>
      </c>
      <c r="O2137" t="s">
        <v>3288</v>
      </c>
      <c r="P2137"/>
      <c r="Q2137">
        <f t="shared" si="33"/>
        <v>5.0600000000000005</v>
      </c>
    </row>
    <row r="2138" spans="1:17" ht="15">
      <c r="A2138" s="114">
        <v>38025</v>
      </c>
      <c r="B2138" t="s">
        <v>18554</v>
      </c>
      <c r="C2138" s="114">
        <v>202503</v>
      </c>
      <c r="D2138" s="114">
        <v>11.91</v>
      </c>
      <c r="E2138" s="114">
        <v>202412</v>
      </c>
      <c r="F2138" s="114">
        <v>17.010000000000002</v>
      </c>
      <c r="G2138" s="114">
        <v>202409</v>
      </c>
      <c r="H2138" s="114">
        <v>16.21</v>
      </c>
      <c r="I2138" s="114">
        <v>202406</v>
      </c>
      <c r="J2138" s="114">
        <v>16.079999999999998</v>
      </c>
      <c r="K2138" t="s">
        <v>18555</v>
      </c>
      <c r="L2138">
        <v>533273</v>
      </c>
      <c r="M2138" t="s">
        <v>2126</v>
      </c>
      <c r="N2138" t="s">
        <v>18556</v>
      </c>
      <c r="O2138" t="s">
        <v>2127</v>
      </c>
      <c r="P2138"/>
      <c r="Q2138">
        <f t="shared" si="33"/>
        <v>61.21</v>
      </c>
    </row>
    <row r="2139" spans="1:17" ht="15">
      <c r="A2139" s="114">
        <v>38220</v>
      </c>
      <c r="B2139" t="s">
        <v>18557</v>
      </c>
      <c r="C2139" s="114">
        <v>202412</v>
      </c>
      <c r="D2139" s="114">
        <v>1.47</v>
      </c>
      <c r="E2139" s="114">
        <v>202409</v>
      </c>
      <c r="F2139" s="114">
        <v>0.74</v>
      </c>
      <c r="G2139" s="114">
        <v>202406</v>
      </c>
      <c r="H2139" s="114">
        <v>0.32</v>
      </c>
      <c r="I2139" s="114">
        <v>202403</v>
      </c>
      <c r="J2139" s="114">
        <v>2.77</v>
      </c>
      <c r="K2139" t="s">
        <v>18558</v>
      </c>
      <c r="L2139">
        <v>533581</v>
      </c>
      <c r="M2139" t="s">
        <v>2238</v>
      </c>
      <c r="N2139" t="s">
        <v>18559</v>
      </c>
      <c r="O2139" t="s">
        <v>9488</v>
      </c>
      <c r="P2139"/>
      <c r="Q2139">
        <f t="shared" si="33"/>
        <v>5.3</v>
      </c>
    </row>
    <row r="2140" spans="1:17" ht="15">
      <c r="A2140" s="114">
        <v>38364</v>
      </c>
      <c r="B2140" t="s">
        <v>18560</v>
      </c>
      <c r="C2140" s="114">
        <v>202412</v>
      </c>
      <c r="D2140" s="114">
        <v>2.2400000000000002</v>
      </c>
      <c r="E2140" s="114">
        <v>202409</v>
      </c>
      <c r="F2140" s="114">
        <v>2.72</v>
      </c>
      <c r="G2140" s="114">
        <v>202406</v>
      </c>
      <c r="H2140" s="114">
        <v>3.46</v>
      </c>
      <c r="I2140" s="114">
        <v>202403</v>
      </c>
      <c r="J2140" s="114">
        <v>6.3</v>
      </c>
      <c r="K2140" t="s">
        <v>9863</v>
      </c>
      <c r="L2140">
        <v>543993</v>
      </c>
      <c r="M2140"/>
      <c r="N2140" t="s">
        <v>18561</v>
      </c>
      <c r="O2140" t="s">
        <v>4548</v>
      </c>
      <c r="P2140"/>
      <c r="Q2140">
        <f t="shared" si="33"/>
        <v>14.720000000000002</v>
      </c>
    </row>
    <row r="2141" spans="1:17" ht="15">
      <c r="A2141" s="114">
        <v>38451</v>
      </c>
      <c r="B2141" t="s">
        <v>18562</v>
      </c>
      <c r="C2141" s="114">
        <v>202412</v>
      </c>
      <c r="D2141" s="114">
        <v>9.4499999999999993</v>
      </c>
      <c r="E2141" s="114">
        <v>202409</v>
      </c>
      <c r="F2141" s="114">
        <v>16.309999999999999</v>
      </c>
      <c r="G2141" s="114">
        <v>202406</v>
      </c>
      <c r="H2141" s="114">
        <v>13.39</v>
      </c>
      <c r="I2141" s="114">
        <v>202403</v>
      </c>
      <c r="J2141" s="114">
        <v>11.76</v>
      </c>
      <c r="K2141" t="s">
        <v>18563</v>
      </c>
      <c r="L2141">
        <v>543904</v>
      </c>
      <c r="M2141" t="s">
        <v>1813</v>
      </c>
      <c r="N2141" t="s">
        <v>18564</v>
      </c>
      <c r="O2141" t="s">
        <v>1814</v>
      </c>
      <c r="P2141"/>
      <c r="Q2141">
        <f t="shared" si="33"/>
        <v>50.91</v>
      </c>
    </row>
    <row r="2142" spans="1:17" ht="15">
      <c r="A2142" s="114">
        <v>38564</v>
      </c>
      <c r="B2142" t="s">
        <v>18565</v>
      </c>
      <c r="C2142" s="114">
        <v>202503</v>
      </c>
      <c r="D2142" s="114">
        <v>-5.16</v>
      </c>
      <c r="E2142" s="114">
        <v>202412</v>
      </c>
      <c r="F2142" s="114">
        <v>-0.55000000000000004</v>
      </c>
      <c r="G2142" s="114">
        <v>202409</v>
      </c>
      <c r="H2142" s="114">
        <v>-0.56000000000000005</v>
      </c>
      <c r="I2142" s="114">
        <v>202406</v>
      </c>
      <c r="J2142" s="114">
        <v>-0.53</v>
      </c>
      <c r="K2142" t="s">
        <v>9832</v>
      </c>
      <c r="L2142">
        <v>533520</v>
      </c>
      <c r="M2142" t="s">
        <v>3271</v>
      </c>
      <c r="N2142" t="s">
        <v>18566</v>
      </c>
      <c r="O2142" t="s">
        <v>3272</v>
      </c>
      <c r="P2142"/>
      <c r="Q2142">
        <f t="shared" si="33"/>
        <v>-6.8</v>
      </c>
    </row>
    <row r="2143" spans="1:17" ht="15">
      <c r="A2143" s="114">
        <v>38565</v>
      </c>
      <c r="B2143" t="s">
        <v>21718</v>
      </c>
      <c r="C2143" s="114">
        <v>202412</v>
      </c>
      <c r="D2143" s="114">
        <v>4.8099999999999996</v>
      </c>
      <c r="E2143" s="114">
        <v>202409</v>
      </c>
      <c r="F2143" s="114">
        <v>4.68</v>
      </c>
      <c r="G2143" s="114">
        <v>202406</v>
      </c>
      <c r="H2143" s="114">
        <v>7.18</v>
      </c>
      <c r="I2143" s="114">
        <v>202403</v>
      </c>
      <c r="J2143" s="114">
        <v>5.15</v>
      </c>
      <c r="K2143" t="s">
        <v>21719</v>
      </c>
      <c r="L2143">
        <v>533260</v>
      </c>
      <c r="M2143" t="s">
        <v>21720</v>
      </c>
      <c r="N2143" t="s">
        <v>22529</v>
      </c>
      <c r="O2143" t="s">
        <v>518</v>
      </c>
      <c r="P2143"/>
      <c r="Q2143">
        <f t="shared" si="33"/>
        <v>21.82</v>
      </c>
    </row>
    <row r="2144" spans="1:17" ht="15">
      <c r="A2144" s="114">
        <v>38599</v>
      </c>
      <c r="B2144" t="s">
        <v>18567</v>
      </c>
      <c r="C2144" s="114">
        <v>202503</v>
      </c>
      <c r="D2144" s="114">
        <v>4.55</v>
      </c>
      <c r="E2144" s="114">
        <v>202412</v>
      </c>
      <c r="F2144" s="114">
        <v>3.88</v>
      </c>
      <c r="G2144" s="114">
        <v>202409</v>
      </c>
      <c r="H2144" s="114">
        <v>4.7300000000000004</v>
      </c>
      <c r="I2144" s="114">
        <v>202406</v>
      </c>
      <c r="J2144" s="114">
        <v>4.32</v>
      </c>
      <c r="K2144" t="s">
        <v>18568</v>
      </c>
      <c r="L2144">
        <v>540749</v>
      </c>
      <c r="M2144" t="s">
        <v>1836</v>
      </c>
      <c r="N2144" t="s">
        <v>18569</v>
      </c>
      <c r="O2144" t="s">
        <v>1837</v>
      </c>
      <c r="P2144"/>
      <c r="Q2144">
        <f t="shared" si="33"/>
        <v>17.48</v>
      </c>
    </row>
    <row r="2145" spans="1:17" ht="15">
      <c r="A2145" s="114">
        <v>38716</v>
      </c>
      <c r="B2145" t="s">
        <v>18570</v>
      </c>
      <c r="C2145" s="114">
        <v>202503</v>
      </c>
      <c r="D2145" s="114">
        <v>2.23</v>
      </c>
      <c r="E2145" s="114">
        <v>202412</v>
      </c>
      <c r="F2145" s="114">
        <v>1.82</v>
      </c>
      <c r="G2145" s="114">
        <v>202409</v>
      </c>
      <c r="H2145" s="114">
        <v>2.27</v>
      </c>
      <c r="I2145" s="114">
        <v>202406</v>
      </c>
      <c r="J2145" s="114">
        <v>2.6</v>
      </c>
      <c r="K2145" t="s">
        <v>18571</v>
      </c>
      <c r="L2145">
        <v>533229</v>
      </c>
      <c r="M2145" t="s">
        <v>333</v>
      </c>
      <c r="N2145" t="s">
        <v>18572</v>
      </c>
      <c r="O2145" t="s">
        <v>334</v>
      </c>
      <c r="P2145"/>
      <c r="Q2145">
        <f t="shared" si="33"/>
        <v>8.92</v>
      </c>
    </row>
    <row r="2146" spans="1:17" ht="15">
      <c r="A2146" s="114">
        <v>38761</v>
      </c>
      <c r="B2146" t="s">
        <v>18573</v>
      </c>
      <c r="C2146" s="114">
        <v>201912</v>
      </c>
      <c r="D2146" s="114">
        <v>-0.35</v>
      </c>
      <c r="E2146" s="114">
        <v>201909</v>
      </c>
      <c r="F2146" s="114">
        <v>-7.99</v>
      </c>
      <c r="G2146" s="114">
        <v>201906</v>
      </c>
      <c r="H2146" s="114">
        <v>0.01</v>
      </c>
      <c r="I2146" s="114">
        <v>201903</v>
      </c>
      <c r="J2146" s="114">
        <v>0</v>
      </c>
      <c r="K2146" t="s">
        <v>18574</v>
      </c>
      <c r="L2146">
        <v>533569</v>
      </c>
      <c r="M2146" t="s">
        <v>18575</v>
      </c>
      <c r="N2146" t="s">
        <v>18576</v>
      </c>
      <c r="O2146" t="s">
        <v>18577</v>
      </c>
      <c r="P2146"/>
      <c r="Q2146">
        <f t="shared" si="33"/>
        <v>-8.33</v>
      </c>
    </row>
    <row r="2147" spans="1:17" ht="15">
      <c r="A2147" s="114">
        <v>38912</v>
      </c>
      <c r="B2147" t="s">
        <v>18578</v>
      </c>
      <c r="C2147" s="114">
        <v>202412</v>
      </c>
      <c r="D2147" s="114">
        <v>1.98</v>
      </c>
      <c r="E2147" s="114">
        <v>202409</v>
      </c>
      <c r="F2147" s="114">
        <v>1.91</v>
      </c>
      <c r="G2147" s="114">
        <v>202406</v>
      </c>
      <c r="H2147" s="114">
        <v>3.4</v>
      </c>
      <c r="I2147" s="114">
        <v>202403</v>
      </c>
      <c r="J2147" s="114">
        <v>1.06</v>
      </c>
      <c r="K2147" t="s">
        <v>18579</v>
      </c>
      <c r="L2147">
        <v>544029</v>
      </c>
      <c r="M2147" t="s">
        <v>951</v>
      </c>
      <c r="N2147" t="s">
        <v>18580</v>
      </c>
      <c r="O2147" t="s">
        <v>952</v>
      </c>
      <c r="P2147"/>
      <c r="Q2147">
        <f t="shared" si="33"/>
        <v>8.35</v>
      </c>
    </row>
    <row r="2148" spans="1:17" ht="15">
      <c r="A2148" s="114">
        <v>38941</v>
      </c>
      <c r="B2148" t="s">
        <v>18581</v>
      </c>
      <c r="C2148" s="114">
        <v>202503</v>
      </c>
      <c r="D2148" s="114">
        <v>19.329999999999998</v>
      </c>
      <c r="E2148" s="114">
        <v>202412</v>
      </c>
      <c r="F2148" s="114">
        <v>31.25</v>
      </c>
      <c r="G2148" s="114">
        <v>202409</v>
      </c>
      <c r="H2148" s="114">
        <v>46.98</v>
      </c>
      <c r="I2148" s="114">
        <v>202406</v>
      </c>
      <c r="J2148" s="114">
        <v>32.549999999999997</v>
      </c>
      <c r="K2148" t="s">
        <v>18582</v>
      </c>
      <c r="L2148">
        <v>543235</v>
      </c>
      <c r="M2148" t="s">
        <v>171</v>
      </c>
      <c r="N2148" t="s">
        <v>18583</v>
      </c>
      <c r="O2148" t="s">
        <v>172</v>
      </c>
      <c r="P2148"/>
      <c r="Q2148">
        <f t="shared" si="33"/>
        <v>130.11000000000001</v>
      </c>
    </row>
    <row r="2149" spans="1:17" ht="15">
      <c r="A2149" s="114">
        <v>38996</v>
      </c>
      <c r="B2149" t="s">
        <v>18584</v>
      </c>
      <c r="C2149" s="114">
        <v>202412</v>
      </c>
      <c r="D2149" s="114">
        <v>0.39</v>
      </c>
      <c r="E2149" s="114">
        <v>202409</v>
      </c>
      <c r="F2149" s="114">
        <v>0.95</v>
      </c>
      <c r="G2149" s="114">
        <v>202406</v>
      </c>
      <c r="H2149" s="114">
        <v>0.54</v>
      </c>
      <c r="I2149" s="114">
        <v>202403</v>
      </c>
      <c r="J2149" s="114">
        <v>0.97</v>
      </c>
      <c r="K2149" t="s">
        <v>18585</v>
      </c>
      <c r="L2149"/>
      <c r="M2149" t="s">
        <v>1830</v>
      </c>
      <c r="N2149" t="s">
        <v>18586</v>
      </c>
      <c r="O2149" t="s">
        <v>1831</v>
      </c>
      <c r="P2149"/>
      <c r="Q2149">
        <f t="shared" si="33"/>
        <v>2.8499999999999996</v>
      </c>
    </row>
    <row r="2150" spans="1:17" ht="15">
      <c r="A2150" s="114">
        <v>39082</v>
      </c>
      <c r="B2150" t="s">
        <v>18587</v>
      </c>
      <c r="C2150" s="114">
        <v>202203</v>
      </c>
      <c r="D2150" s="114">
        <v>-2.33</v>
      </c>
      <c r="E2150" s="114">
        <v>202112</v>
      </c>
      <c r="F2150" s="114">
        <v>1.97</v>
      </c>
      <c r="G2150" s="114">
        <v>202109</v>
      </c>
      <c r="H2150" s="114">
        <v>0.52</v>
      </c>
      <c r="I2150" s="114">
        <v>202106</v>
      </c>
      <c r="J2150" s="114">
        <v>-1.56</v>
      </c>
      <c r="K2150" t="s">
        <v>18587</v>
      </c>
      <c r="L2150">
        <v>533451</v>
      </c>
      <c r="M2150" t="s">
        <v>1566</v>
      </c>
      <c r="N2150" t="s">
        <v>18588</v>
      </c>
      <c r="O2150" t="s">
        <v>1567</v>
      </c>
      <c r="P2150"/>
      <c r="Q2150">
        <f t="shared" si="33"/>
        <v>-1.4000000000000001</v>
      </c>
    </row>
    <row r="2151" spans="1:17" ht="15">
      <c r="A2151" s="114">
        <v>39108</v>
      </c>
      <c r="B2151" t="s">
        <v>18589</v>
      </c>
      <c r="C2151" s="114">
        <v>202503</v>
      </c>
      <c r="D2151" s="114">
        <v>1.41</v>
      </c>
      <c r="E2151" s="114">
        <v>202412</v>
      </c>
      <c r="F2151" s="114">
        <v>1.29</v>
      </c>
      <c r="G2151" s="114">
        <v>202409</v>
      </c>
      <c r="H2151" s="114">
        <v>1.69</v>
      </c>
      <c r="I2151" s="114">
        <v>202406</v>
      </c>
      <c r="J2151" s="114">
        <v>1.56</v>
      </c>
      <c r="K2151" t="s">
        <v>18590</v>
      </c>
      <c r="L2151">
        <v>542066</v>
      </c>
      <c r="M2151" t="s">
        <v>279</v>
      </c>
      <c r="N2151" t="s">
        <v>18591</v>
      </c>
      <c r="O2151" t="s">
        <v>280</v>
      </c>
      <c r="P2151"/>
      <c r="Q2151">
        <f t="shared" si="33"/>
        <v>5.9500000000000011</v>
      </c>
    </row>
    <row r="2152" spans="1:17" ht="15">
      <c r="A2152" s="114">
        <v>39209</v>
      </c>
      <c r="B2152" t="s">
        <v>18592</v>
      </c>
      <c r="C2152" s="114">
        <v>202412</v>
      </c>
      <c r="D2152" s="114">
        <v>0.73</v>
      </c>
      <c r="E2152" s="114">
        <v>202409</v>
      </c>
      <c r="F2152" s="114">
        <v>-2.16</v>
      </c>
      <c r="G2152" s="114">
        <v>202406</v>
      </c>
      <c r="H2152" s="114">
        <v>1.38</v>
      </c>
      <c r="I2152" s="114">
        <v>202403</v>
      </c>
      <c r="J2152" s="114">
        <v>1.1100000000000001</v>
      </c>
      <c r="K2152" t="s">
        <v>18593</v>
      </c>
      <c r="L2152"/>
      <c r="M2152" t="s">
        <v>112</v>
      </c>
      <c r="N2152" t="s">
        <v>18594</v>
      </c>
      <c r="O2152" t="s">
        <v>113</v>
      </c>
      <c r="P2152"/>
      <c r="Q2152">
        <f t="shared" si="33"/>
        <v>1.0599999999999998</v>
      </c>
    </row>
    <row r="2153" spans="1:17" ht="15">
      <c r="A2153" s="114">
        <v>39220</v>
      </c>
      <c r="B2153" t="s">
        <v>18595</v>
      </c>
      <c r="C2153" s="114">
        <v>202412</v>
      </c>
      <c r="D2153" s="114">
        <v>2.29</v>
      </c>
      <c r="E2153" s="114">
        <v>202409</v>
      </c>
      <c r="F2153" s="114">
        <v>2.12</v>
      </c>
      <c r="G2153" s="114">
        <v>202406</v>
      </c>
      <c r="H2153" s="114">
        <v>2.23</v>
      </c>
      <c r="I2153" s="114">
        <v>202403</v>
      </c>
      <c r="J2153" s="114">
        <v>2.56</v>
      </c>
      <c r="K2153" t="s">
        <v>18596</v>
      </c>
      <c r="L2153">
        <v>533272</v>
      </c>
      <c r="M2153" t="s">
        <v>1537</v>
      </c>
      <c r="N2153" t="s">
        <v>18597</v>
      </c>
      <c r="O2153" t="s">
        <v>1538</v>
      </c>
      <c r="P2153"/>
      <c r="Q2153">
        <f t="shared" si="33"/>
        <v>9.2000000000000011</v>
      </c>
    </row>
    <row r="2154" spans="1:17" ht="15">
      <c r="A2154" s="114">
        <v>39378</v>
      </c>
      <c r="B2154" t="s">
        <v>18598</v>
      </c>
      <c r="C2154" s="114">
        <v>202412</v>
      </c>
      <c r="D2154" s="114">
        <v>9.19</v>
      </c>
      <c r="E2154" s="114">
        <v>202409</v>
      </c>
      <c r="F2154" s="114">
        <v>9.3800000000000008</v>
      </c>
      <c r="G2154" s="114">
        <v>202406</v>
      </c>
      <c r="H2154" s="114">
        <v>9.24</v>
      </c>
      <c r="I2154" s="114">
        <v>202403</v>
      </c>
      <c r="J2154" s="114">
        <v>8.6</v>
      </c>
      <c r="K2154" t="s">
        <v>18599</v>
      </c>
      <c r="L2154">
        <v>543358</v>
      </c>
      <c r="M2154" t="s">
        <v>2558</v>
      </c>
      <c r="N2154" t="s">
        <v>18600</v>
      </c>
      <c r="O2154" t="s">
        <v>2559</v>
      </c>
      <c r="P2154"/>
      <c r="Q2154">
        <f t="shared" si="33"/>
        <v>36.410000000000004</v>
      </c>
    </row>
    <row r="2155" spans="1:17" ht="15">
      <c r="A2155" s="114">
        <v>39587</v>
      </c>
      <c r="B2155" t="s">
        <v>18601</v>
      </c>
      <c r="C2155" s="114">
        <v>202206</v>
      </c>
      <c r="D2155" s="114">
        <v>-6.84</v>
      </c>
      <c r="E2155" s="114">
        <v>202203</v>
      </c>
      <c r="F2155" s="114">
        <v>-142.24</v>
      </c>
      <c r="G2155" s="114">
        <v>202112</v>
      </c>
      <c r="H2155" s="114">
        <v>-0.98</v>
      </c>
      <c r="I2155" s="114">
        <v>202109</v>
      </c>
      <c r="J2155" s="114">
        <v>-6.1</v>
      </c>
      <c r="K2155" t="s">
        <v>18602</v>
      </c>
      <c r="L2155">
        <v>540798</v>
      </c>
      <c r="M2155" t="s">
        <v>936</v>
      </c>
      <c r="N2155" t="s">
        <v>18603</v>
      </c>
      <c r="O2155" t="s">
        <v>937</v>
      </c>
      <c r="P2155"/>
      <c r="Q2155">
        <f t="shared" si="33"/>
        <v>-156.16</v>
      </c>
    </row>
    <row r="2156" spans="1:17" ht="15">
      <c r="A2156" s="114">
        <v>39628</v>
      </c>
      <c r="B2156" t="s">
        <v>18604</v>
      </c>
      <c r="C2156" s="114">
        <v>202412</v>
      </c>
      <c r="D2156" s="114">
        <v>-4.05</v>
      </c>
      <c r="E2156" s="114">
        <v>202409</v>
      </c>
      <c r="F2156" s="114">
        <v>-1.41</v>
      </c>
      <c r="G2156" s="114">
        <v>202406</v>
      </c>
      <c r="H2156" s="114">
        <v>1.51</v>
      </c>
      <c r="I2156" s="114">
        <v>202403</v>
      </c>
      <c r="J2156" s="114">
        <v>2.88</v>
      </c>
      <c r="K2156" t="s">
        <v>18605</v>
      </c>
      <c r="L2156">
        <v>544133</v>
      </c>
      <c r="M2156" t="s">
        <v>9113</v>
      </c>
      <c r="N2156" t="s">
        <v>18606</v>
      </c>
      <c r="O2156" t="s">
        <v>9112</v>
      </c>
      <c r="P2156"/>
      <c r="Q2156">
        <f t="shared" si="33"/>
        <v>-1.0700000000000003</v>
      </c>
    </row>
    <row r="2157" spans="1:17" ht="15">
      <c r="A2157" s="114">
        <v>39683</v>
      </c>
      <c r="B2157" t="s">
        <v>18607</v>
      </c>
      <c r="C2157" s="114">
        <v>202503</v>
      </c>
      <c r="D2157" s="114">
        <v>5.72</v>
      </c>
      <c r="E2157" s="114">
        <v>202412</v>
      </c>
      <c r="F2157" s="114">
        <v>5.54</v>
      </c>
      <c r="G2157" s="114">
        <v>202409</v>
      </c>
      <c r="H2157" s="114">
        <v>0.52</v>
      </c>
      <c r="I2157" s="114">
        <v>202406</v>
      </c>
      <c r="J2157" s="114">
        <v>0.08</v>
      </c>
      <c r="K2157" t="s">
        <v>18608</v>
      </c>
      <c r="L2157"/>
      <c r="M2157" t="s">
        <v>1457</v>
      </c>
      <c r="N2157" t="s">
        <v>18609</v>
      </c>
      <c r="O2157" t="s">
        <v>12461</v>
      </c>
      <c r="P2157"/>
      <c r="Q2157">
        <f t="shared" si="33"/>
        <v>11.86</v>
      </c>
    </row>
    <row r="2158" spans="1:17" ht="15">
      <c r="A2158" s="114">
        <v>39716</v>
      </c>
      <c r="B2158" t="s">
        <v>18610</v>
      </c>
      <c r="C2158" s="114">
        <v>202503</v>
      </c>
      <c r="D2158" s="114">
        <v>-0.14000000000000001</v>
      </c>
      <c r="E2158" s="114">
        <v>202412</v>
      </c>
      <c r="F2158" s="114">
        <v>-0.2</v>
      </c>
      <c r="G2158" s="114">
        <v>202409</v>
      </c>
      <c r="H2158" s="114">
        <v>0.6</v>
      </c>
      <c r="I2158" s="114">
        <v>202406</v>
      </c>
      <c r="J2158" s="114">
        <v>0.11</v>
      </c>
      <c r="K2158" t="s">
        <v>18611</v>
      </c>
      <c r="L2158">
        <v>533263</v>
      </c>
      <c r="M2158" t="s">
        <v>1084</v>
      </c>
      <c r="N2158" t="s">
        <v>18612</v>
      </c>
      <c r="O2158" t="s">
        <v>1085</v>
      </c>
      <c r="P2158"/>
      <c r="Q2158">
        <f t="shared" si="33"/>
        <v>0.36999999999999994</v>
      </c>
    </row>
    <row r="2159" spans="1:17" ht="15">
      <c r="A2159" s="114">
        <v>39763</v>
      </c>
      <c r="B2159" t="s">
        <v>20306</v>
      </c>
      <c r="C2159" s="114">
        <v>202503</v>
      </c>
      <c r="D2159" s="114">
        <v>21.59</v>
      </c>
      <c r="E2159" s="114">
        <v>202412</v>
      </c>
      <c r="F2159" s="114">
        <v>18.41</v>
      </c>
      <c r="G2159" s="114">
        <v>202409</v>
      </c>
      <c r="H2159" s="114">
        <v>13.75</v>
      </c>
      <c r="I2159" s="114">
        <v>202406</v>
      </c>
      <c r="J2159" s="114">
        <v>14.98</v>
      </c>
      <c r="K2159" t="s">
        <v>20307</v>
      </c>
      <c r="L2159">
        <v>544277</v>
      </c>
      <c r="M2159" t="s">
        <v>12349</v>
      </c>
      <c r="N2159" t="s">
        <v>20308</v>
      </c>
      <c r="O2159" t="s">
        <v>12348</v>
      </c>
      <c r="P2159"/>
      <c r="Q2159">
        <f t="shared" si="33"/>
        <v>68.73</v>
      </c>
    </row>
    <row r="2160" spans="1:17" ht="15">
      <c r="A2160" s="114">
        <v>39858</v>
      </c>
      <c r="B2160" t="s">
        <v>18613</v>
      </c>
      <c r="C2160" s="114">
        <v>202503</v>
      </c>
      <c r="D2160" s="114">
        <v>2.59</v>
      </c>
      <c r="E2160" s="114">
        <v>202412</v>
      </c>
      <c r="F2160" s="114">
        <v>2.0299999999999998</v>
      </c>
      <c r="G2160" s="114">
        <v>202409</v>
      </c>
      <c r="H2160" s="114">
        <v>1.94</v>
      </c>
      <c r="I2160" s="114">
        <v>202406</v>
      </c>
      <c r="J2160" s="114">
        <v>1.89</v>
      </c>
      <c r="K2160" t="s">
        <v>18614</v>
      </c>
      <c r="L2160">
        <v>543398</v>
      </c>
      <c r="M2160" t="s">
        <v>1686</v>
      </c>
      <c r="N2160" t="s">
        <v>18615</v>
      </c>
      <c r="O2160" t="s">
        <v>1687</v>
      </c>
      <c r="P2160"/>
      <c r="Q2160">
        <f t="shared" si="33"/>
        <v>8.4499999999999993</v>
      </c>
    </row>
    <row r="2161" spans="1:17" ht="15">
      <c r="A2161" s="114">
        <v>40028</v>
      </c>
      <c r="B2161" t="s">
        <v>18616</v>
      </c>
      <c r="C2161" s="114">
        <v>201503</v>
      </c>
      <c r="D2161" s="114">
        <v>-17.46</v>
      </c>
      <c r="E2161" s="114">
        <v>201412</v>
      </c>
      <c r="F2161" s="114">
        <v>4.74</v>
      </c>
      <c r="G2161" s="114">
        <v>201403</v>
      </c>
      <c r="H2161" s="114">
        <v>7.3</v>
      </c>
      <c r="I2161" s="114">
        <v>201312</v>
      </c>
      <c r="J2161" s="114">
        <v>6.27</v>
      </c>
      <c r="K2161" t="s">
        <v>18617</v>
      </c>
      <c r="L2161">
        <v>533332</v>
      </c>
      <c r="M2161" t="s">
        <v>18618</v>
      </c>
      <c r="N2161" t="s">
        <v>18619</v>
      </c>
      <c r="O2161" t="s">
        <v>18620</v>
      </c>
      <c r="P2161"/>
      <c r="Q2161">
        <f t="shared" si="33"/>
        <v>0.84999999999999876</v>
      </c>
    </row>
    <row r="2162" spans="1:17" ht="15">
      <c r="A2162" s="114">
        <v>40111</v>
      </c>
      <c r="B2162" t="s">
        <v>18621</v>
      </c>
      <c r="C2162" s="114">
        <v>202412</v>
      </c>
      <c r="D2162" s="114">
        <v>4.38</v>
      </c>
      <c r="E2162" s="114">
        <v>202409</v>
      </c>
      <c r="F2162" s="114">
        <v>15.5</v>
      </c>
      <c r="G2162" s="114">
        <v>202406</v>
      </c>
      <c r="H2162" s="114">
        <v>15.09</v>
      </c>
      <c r="I2162" s="114">
        <v>202403</v>
      </c>
      <c r="J2162" s="114">
        <v>0</v>
      </c>
      <c r="K2162" t="s">
        <v>9820</v>
      </c>
      <c r="L2162">
        <v>533221</v>
      </c>
      <c r="M2162" t="s">
        <v>3914</v>
      </c>
      <c r="N2162" t="s">
        <v>18622</v>
      </c>
      <c r="O2162" t="s">
        <v>3913</v>
      </c>
      <c r="P2162"/>
      <c r="Q2162">
        <f t="shared" si="33"/>
        <v>34.97</v>
      </c>
    </row>
    <row r="2163" spans="1:17" ht="15">
      <c r="A2163" s="114">
        <v>40147</v>
      </c>
      <c r="B2163" t="s">
        <v>18623</v>
      </c>
      <c r="C2163" s="114">
        <v>202503</v>
      </c>
      <c r="D2163" s="114">
        <v>-8.4700000000000006</v>
      </c>
      <c r="E2163" s="114">
        <v>202412</v>
      </c>
      <c r="F2163" s="114">
        <v>-3.27</v>
      </c>
      <c r="G2163" s="114">
        <v>202409</v>
      </c>
      <c r="H2163" s="114">
        <v>14.59</v>
      </c>
      <c r="I2163" s="114">
        <v>202406</v>
      </c>
      <c r="J2163" s="114">
        <v>-13</v>
      </c>
      <c r="K2163" t="s">
        <v>18624</v>
      </c>
      <c r="L2163">
        <v>543396</v>
      </c>
      <c r="M2163" t="s">
        <v>2214</v>
      </c>
      <c r="N2163" t="s">
        <v>18625</v>
      </c>
      <c r="O2163" t="s">
        <v>2215</v>
      </c>
      <c r="P2163"/>
      <c r="Q2163">
        <f t="shared" si="33"/>
        <v>-10.15</v>
      </c>
    </row>
    <row r="2164" spans="1:17" ht="15">
      <c r="A2164" s="114">
        <v>40171</v>
      </c>
      <c r="B2164" t="s">
        <v>18626</v>
      </c>
      <c r="C2164" s="114">
        <v>202503</v>
      </c>
      <c r="D2164" s="114">
        <v>0.12</v>
      </c>
      <c r="E2164" s="114">
        <v>202412</v>
      </c>
      <c r="F2164" s="114">
        <v>0.22</v>
      </c>
      <c r="G2164" s="114">
        <v>202409</v>
      </c>
      <c r="H2164" s="114">
        <v>0.19</v>
      </c>
      <c r="I2164" s="114">
        <v>202406</v>
      </c>
      <c r="J2164" s="114">
        <v>0.35</v>
      </c>
      <c r="K2164" t="s">
        <v>18627</v>
      </c>
      <c r="L2164">
        <v>535267</v>
      </c>
      <c r="M2164"/>
      <c r="N2164" t="s">
        <v>18628</v>
      </c>
      <c r="O2164" t="s">
        <v>4317</v>
      </c>
      <c r="P2164"/>
      <c r="Q2164">
        <f t="shared" si="33"/>
        <v>0.88</v>
      </c>
    </row>
    <row r="2165" spans="1:17" ht="15">
      <c r="A2165" s="114">
        <v>40176</v>
      </c>
      <c r="B2165" t="s">
        <v>18629</v>
      </c>
      <c r="C2165" s="114">
        <v>202412</v>
      </c>
      <c r="D2165" s="114">
        <v>51.31</v>
      </c>
      <c r="E2165" s="114">
        <v>202409</v>
      </c>
      <c r="F2165" s="114">
        <v>12.11</v>
      </c>
      <c r="G2165" s="114">
        <v>202406</v>
      </c>
      <c r="H2165" s="114">
        <v>13.98</v>
      </c>
      <c r="I2165" s="114">
        <v>202403</v>
      </c>
      <c r="J2165" s="114">
        <v>32.9</v>
      </c>
      <c r="K2165" t="s">
        <v>18630</v>
      </c>
      <c r="L2165">
        <v>539854</v>
      </c>
      <c r="M2165"/>
      <c r="N2165" t="s">
        <v>18631</v>
      </c>
      <c r="O2165" t="s">
        <v>4089</v>
      </c>
      <c r="P2165"/>
      <c r="Q2165">
        <f t="shared" si="33"/>
        <v>110.30000000000001</v>
      </c>
    </row>
    <row r="2166" spans="1:17" ht="15">
      <c r="A2166" s="114">
        <v>40177</v>
      </c>
      <c r="B2166" t="s">
        <v>18632</v>
      </c>
      <c r="C2166" s="114">
        <v>202209</v>
      </c>
      <c r="D2166" s="114">
        <v>-0.32</v>
      </c>
      <c r="E2166" s="114">
        <v>202206</v>
      </c>
      <c r="F2166" s="114">
        <v>-0.1</v>
      </c>
      <c r="G2166" s="114">
        <v>202203</v>
      </c>
      <c r="H2166" s="114">
        <v>2.2799999999999998</v>
      </c>
      <c r="I2166" s="114">
        <v>202112</v>
      </c>
      <c r="J2166" s="114">
        <v>159.96</v>
      </c>
      <c r="K2166" t="s">
        <v>18633</v>
      </c>
      <c r="L2166"/>
      <c r="M2166"/>
      <c r="N2166"/>
      <c r="O2166"/>
      <c r="P2166"/>
      <c r="Q2166">
        <f t="shared" si="33"/>
        <v>161.82000000000002</v>
      </c>
    </row>
    <row r="2167" spans="1:17" ht="15">
      <c r="A2167" s="114">
        <v>40188</v>
      </c>
      <c r="B2167" t="s">
        <v>21434</v>
      </c>
      <c r="C2167" s="114">
        <v>202412</v>
      </c>
      <c r="D2167" s="114">
        <v>1.49</v>
      </c>
      <c r="E2167" s="114">
        <v>202409</v>
      </c>
      <c r="F2167" s="114">
        <v>-2.2599999999999998</v>
      </c>
      <c r="G2167" s="114">
        <v>202406</v>
      </c>
      <c r="H2167" s="114">
        <v>1.7</v>
      </c>
      <c r="I2167" s="114">
        <v>202403</v>
      </c>
      <c r="J2167" s="114">
        <v>45.22</v>
      </c>
      <c r="K2167" t="s">
        <v>21435</v>
      </c>
      <c r="L2167">
        <v>544321</v>
      </c>
      <c r="M2167" t="s">
        <v>20926</v>
      </c>
      <c r="N2167" t="s">
        <v>21436</v>
      </c>
      <c r="O2167" t="s">
        <v>20574</v>
      </c>
      <c r="P2167"/>
      <c r="Q2167">
        <f t="shared" si="33"/>
        <v>46.15</v>
      </c>
    </row>
    <row r="2168" spans="1:17" ht="15">
      <c r="A2168" s="114">
        <v>40217</v>
      </c>
      <c r="B2168" t="s">
        <v>18634</v>
      </c>
      <c r="C2168" s="114">
        <v>202412</v>
      </c>
      <c r="D2168" s="114">
        <v>-0.28000000000000003</v>
      </c>
      <c r="E2168" s="114">
        <v>202409</v>
      </c>
      <c r="F2168" s="114">
        <v>0.22</v>
      </c>
      <c r="G2168" s="114">
        <v>202406</v>
      </c>
      <c r="H2168" s="114">
        <v>1.37</v>
      </c>
      <c r="I2168" s="114">
        <v>202403</v>
      </c>
      <c r="J2168" s="114">
        <v>1.49</v>
      </c>
      <c r="K2168" t="s">
        <v>18635</v>
      </c>
      <c r="L2168">
        <v>540797</v>
      </c>
      <c r="M2168" t="s">
        <v>2638</v>
      </c>
      <c r="N2168" t="s">
        <v>18636</v>
      </c>
      <c r="O2168" t="s">
        <v>2639</v>
      </c>
      <c r="P2168"/>
      <c r="Q2168">
        <f t="shared" si="33"/>
        <v>2.8</v>
      </c>
    </row>
    <row r="2169" spans="1:17" ht="15">
      <c r="A2169" s="114">
        <v>40258</v>
      </c>
      <c r="B2169" t="s">
        <v>18637</v>
      </c>
      <c r="C2169" s="114">
        <v>201603</v>
      </c>
      <c r="D2169" s="114">
        <v>2.39</v>
      </c>
      <c r="E2169" s="114">
        <v>201512</v>
      </c>
      <c r="F2169" s="114">
        <v>6.77</v>
      </c>
      <c r="G2169" s="114">
        <v>201509</v>
      </c>
      <c r="H2169" s="114">
        <v>3.02</v>
      </c>
      <c r="I2169" s="114">
        <v>201506</v>
      </c>
      <c r="J2169" s="114">
        <v>2.93</v>
      </c>
      <c r="K2169" t="s">
        <v>18638</v>
      </c>
      <c r="L2169">
        <v>534756</v>
      </c>
      <c r="M2169" t="s">
        <v>18639</v>
      </c>
      <c r="N2169" t="s">
        <v>18640</v>
      </c>
      <c r="O2169" t="s">
        <v>18641</v>
      </c>
      <c r="P2169"/>
      <c r="Q2169">
        <f t="shared" si="33"/>
        <v>15.11</v>
      </c>
    </row>
    <row r="2170" spans="1:17" ht="15">
      <c r="A2170" s="114">
        <v>40267</v>
      </c>
      <c r="B2170" t="s">
        <v>18642</v>
      </c>
      <c r="C2170" s="114">
        <v>202412</v>
      </c>
      <c r="D2170" s="114">
        <v>2.81</v>
      </c>
      <c r="E2170" s="114">
        <v>202409</v>
      </c>
      <c r="F2170" s="114">
        <v>4.0999999999999996</v>
      </c>
      <c r="G2170" s="114">
        <v>202406</v>
      </c>
      <c r="H2170" s="114">
        <v>1.52</v>
      </c>
      <c r="I2170" s="114">
        <v>202403</v>
      </c>
      <c r="J2170" s="114">
        <v>1.1000000000000001</v>
      </c>
      <c r="K2170" t="s">
        <v>18643</v>
      </c>
      <c r="L2170">
        <v>544058</v>
      </c>
      <c r="M2170" t="s">
        <v>1968</v>
      </c>
      <c r="N2170" t="s">
        <v>18644</v>
      </c>
      <c r="O2170" t="s">
        <v>1969</v>
      </c>
      <c r="P2170"/>
      <c r="Q2170">
        <f t="shared" si="33"/>
        <v>9.5299999999999994</v>
      </c>
    </row>
    <row r="2171" spans="1:17" ht="15">
      <c r="A2171" s="114">
        <v>40279</v>
      </c>
      <c r="B2171" t="s">
        <v>18645</v>
      </c>
      <c r="C2171" s="114">
        <v>202503</v>
      </c>
      <c r="D2171" s="114">
        <v>6.75</v>
      </c>
      <c r="E2171" s="114">
        <v>202412</v>
      </c>
      <c r="F2171" s="114">
        <v>15.18</v>
      </c>
      <c r="G2171" s="114">
        <v>202409</v>
      </c>
      <c r="H2171" s="114">
        <v>8.3000000000000007</v>
      </c>
      <c r="I2171" s="114">
        <v>202406</v>
      </c>
      <c r="J2171" s="114">
        <v>7.15</v>
      </c>
      <c r="K2171" t="s">
        <v>18646</v>
      </c>
      <c r="L2171">
        <v>534816</v>
      </c>
      <c r="M2171" t="s">
        <v>1366</v>
      </c>
      <c r="N2171" t="s">
        <v>18647</v>
      </c>
      <c r="O2171" t="s">
        <v>1367</v>
      </c>
      <c r="P2171"/>
      <c r="Q2171">
        <f t="shared" si="33"/>
        <v>37.380000000000003</v>
      </c>
    </row>
    <row r="2172" spans="1:17" ht="15">
      <c r="A2172" s="114">
        <v>40291</v>
      </c>
      <c r="B2172" t="s">
        <v>18648</v>
      </c>
      <c r="C2172" s="114">
        <v>202403</v>
      </c>
      <c r="D2172" s="114">
        <v>0.28999999999999998</v>
      </c>
      <c r="E2172" s="114">
        <v>202312</v>
      </c>
      <c r="F2172" s="114">
        <v>-7.0000000000000007E-2</v>
      </c>
      <c r="G2172" s="114">
        <v>202309</v>
      </c>
      <c r="H2172" s="114">
        <v>0.42</v>
      </c>
      <c r="I2172" s="114">
        <v>202306</v>
      </c>
      <c r="J2172" s="114">
        <v>-0.05</v>
      </c>
      <c r="K2172" t="s">
        <v>18649</v>
      </c>
      <c r="L2172">
        <v>534338</v>
      </c>
      <c r="M2172"/>
      <c r="N2172" t="s">
        <v>18650</v>
      </c>
      <c r="O2172" t="s">
        <v>4153</v>
      </c>
      <c r="P2172"/>
      <c r="Q2172">
        <f t="shared" si="33"/>
        <v>0.58999999999999986</v>
      </c>
    </row>
    <row r="2173" spans="1:17" ht="15">
      <c r="A2173" s="114">
        <v>40292</v>
      </c>
      <c r="B2173" t="s">
        <v>18651</v>
      </c>
      <c r="C2173" s="114">
        <v>202412</v>
      </c>
      <c r="D2173" s="114">
        <v>0.23</v>
      </c>
      <c r="E2173" s="114">
        <v>202409</v>
      </c>
      <c r="F2173" s="114">
        <v>0.25</v>
      </c>
      <c r="G2173" s="114">
        <v>202406</v>
      </c>
      <c r="H2173" s="114">
        <v>0.17</v>
      </c>
      <c r="I2173" s="114">
        <v>202403</v>
      </c>
      <c r="J2173" s="114">
        <v>0.16</v>
      </c>
      <c r="K2173" t="s">
        <v>18652</v>
      </c>
      <c r="L2173">
        <v>543914</v>
      </c>
      <c r="M2173"/>
      <c r="N2173" t="s">
        <v>18653</v>
      </c>
      <c r="O2173" t="s">
        <v>4451</v>
      </c>
      <c r="P2173"/>
      <c r="Q2173">
        <f t="shared" si="33"/>
        <v>0.81</v>
      </c>
    </row>
    <row r="2174" spans="1:17" ht="15">
      <c r="A2174" s="114">
        <v>40294</v>
      </c>
      <c r="B2174" t="s">
        <v>18654</v>
      </c>
      <c r="C2174" s="114">
        <v>202503</v>
      </c>
      <c r="D2174" s="114">
        <v>7.98</v>
      </c>
      <c r="E2174" s="114">
        <v>202412</v>
      </c>
      <c r="F2174" s="114">
        <v>7.01</v>
      </c>
      <c r="G2174" s="114">
        <v>202409</v>
      </c>
      <c r="H2174" s="114">
        <v>7.79</v>
      </c>
      <c r="I2174" s="114">
        <v>202406</v>
      </c>
      <c r="J2174" s="114">
        <v>6.84</v>
      </c>
      <c r="K2174" t="s">
        <v>18655</v>
      </c>
      <c r="L2174">
        <v>533573</v>
      </c>
      <c r="M2174" t="s">
        <v>188</v>
      </c>
      <c r="N2174" t="s">
        <v>18656</v>
      </c>
      <c r="O2174" t="s">
        <v>189</v>
      </c>
      <c r="P2174"/>
      <c r="Q2174">
        <f t="shared" si="33"/>
        <v>29.62</v>
      </c>
    </row>
    <row r="2175" spans="1:17" ht="15">
      <c r="A2175" s="114">
        <v>40341</v>
      </c>
      <c r="B2175" t="s">
        <v>18657</v>
      </c>
      <c r="C2175" s="114">
        <v>201909</v>
      </c>
      <c r="D2175" s="114">
        <v>0.35</v>
      </c>
      <c r="E2175" s="114">
        <v>201906</v>
      </c>
      <c r="F2175" s="114">
        <v>0.22</v>
      </c>
      <c r="G2175" s="114">
        <v>201903</v>
      </c>
      <c r="H2175" s="114">
        <v>0.16</v>
      </c>
      <c r="I2175" s="114">
        <v>201812</v>
      </c>
      <c r="J2175" s="114">
        <v>0.6</v>
      </c>
      <c r="K2175" t="s">
        <v>18658</v>
      </c>
      <c r="L2175">
        <v>533427</v>
      </c>
      <c r="M2175"/>
      <c r="N2175" t="s">
        <v>18659</v>
      </c>
      <c r="O2175" t="s">
        <v>4306</v>
      </c>
      <c r="P2175"/>
      <c r="Q2175">
        <f t="shared" si="33"/>
        <v>1.33</v>
      </c>
    </row>
    <row r="2176" spans="1:17" ht="15">
      <c r="A2176" s="114">
        <v>40342</v>
      </c>
      <c r="B2176" t="s">
        <v>18660</v>
      </c>
      <c r="C2176" s="114">
        <v>202406</v>
      </c>
      <c r="D2176" s="114">
        <v>17.14</v>
      </c>
      <c r="E2176" s="114">
        <v>202403</v>
      </c>
      <c r="F2176" s="114">
        <v>14.6</v>
      </c>
      <c r="G2176" s="114">
        <v>202312</v>
      </c>
      <c r="H2176" s="114">
        <v>-15.25</v>
      </c>
      <c r="I2176" s="114">
        <v>202309</v>
      </c>
      <c r="J2176" s="114">
        <v>5.69</v>
      </c>
      <c r="K2176" t="s">
        <v>18661</v>
      </c>
      <c r="L2176">
        <v>533320</v>
      </c>
      <c r="M2176" t="s">
        <v>1528</v>
      </c>
      <c r="N2176" t="s">
        <v>18662</v>
      </c>
      <c r="O2176" t="s">
        <v>1529</v>
      </c>
      <c r="P2176"/>
      <c r="Q2176">
        <f t="shared" si="33"/>
        <v>22.180000000000003</v>
      </c>
    </row>
    <row r="2177" spans="1:17" ht="15">
      <c r="A2177" s="114">
        <v>40401</v>
      </c>
      <c r="B2177" t="s">
        <v>18663</v>
      </c>
      <c r="C2177" s="114">
        <v>202412</v>
      </c>
      <c r="D2177" s="114">
        <v>-0.7</v>
      </c>
      <c r="E2177" s="114">
        <v>202409</v>
      </c>
      <c r="F2177" s="114">
        <v>-0.82</v>
      </c>
      <c r="G2177" s="114">
        <v>202406</v>
      </c>
      <c r="H2177" s="114">
        <v>4.05</v>
      </c>
      <c r="I2177" s="114">
        <v>202403</v>
      </c>
      <c r="J2177" s="114">
        <v>-0.34</v>
      </c>
      <c r="K2177" t="s">
        <v>18664</v>
      </c>
      <c r="L2177"/>
      <c r="M2177" t="s">
        <v>825</v>
      </c>
      <c r="N2177" t="s">
        <v>18665</v>
      </c>
      <c r="O2177" t="s">
        <v>826</v>
      </c>
      <c r="P2177"/>
      <c r="Q2177">
        <f t="shared" si="33"/>
        <v>2.19</v>
      </c>
    </row>
    <row r="2178" spans="1:17" ht="15">
      <c r="A2178" s="114">
        <v>40410</v>
      </c>
      <c r="B2178" t="s">
        <v>21033</v>
      </c>
      <c r="C2178" s="114">
        <v>202412</v>
      </c>
      <c r="D2178" s="114">
        <v>1.32</v>
      </c>
      <c r="E2178" s="114">
        <v>202409</v>
      </c>
      <c r="F2178" s="114">
        <v>1.83</v>
      </c>
      <c r="G2178" s="114">
        <v>202406</v>
      </c>
      <c r="H2178" s="114">
        <v>2.99</v>
      </c>
      <c r="I2178" s="114">
        <v>202403</v>
      </c>
      <c r="J2178" s="114">
        <v>4.68</v>
      </c>
      <c r="K2178" t="s">
        <v>21034</v>
      </c>
      <c r="L2178">
        <v>538401</v>
      </c>
      <c r="M2178"/>
      <c r="N2178" t="s">
        <v>21035</v>
      </c>
      <c r="O2178" t="s">
        <v>4282</v>
      </c>
      <c r="P2178"/>
      <c r="Q2178">
        <f t="shared" si="33"/>
        <v>10.82</v>
      </c>
    </row>
    <row r="2179" spans="1:17" ht="15">
      <c r="A2179" s="114">
        <v>40412</v>
      </c>
      <c r="B2179" t="s">
        <v>18666</v>
      </c>
      <c r="C2179" s="114">
        <v>202503</v>
      </c>
      <c r="D2179" s="114">
        <v>2.42</v>
      </c>
      <c r="E2179" s="114">
        <v>202412</v>
      </c>
      <c r="F2179" s="114">
        <v>2.63</v>
      </c>
      <c r="G2179" s="114">
        <v>202409</v>
      </c>
      <c r="H2179" s="114">
        <v>3.17</v>
      </c>
      <c r="I2179" s="114">
        <v>202406</v>
      </c>
      <c r="J2179" s="114">
        <v>3.2</v>
      </c>
      <c r="K2179" t="s">
        <v>9741</v>
      </c>
      <c r="L2179">
        <v>534392</v>
      </c>
      <c r="M2179" t="s">
        <v>3211</v>
      </c>
      <c r="N2179" t="s">
        <v>18667</v>
      </c>
      <c r="O2179" t="s">
        <v>3212</v>
      </c>
      <c r="P2179"/>
      <c r="Q2179">
        <f t="shared" ref="Q2179:Q2242" si="34">D2179+F2179+H2179+J2179</f>
        <v>11.419999999999998</v>
      </c>
    </row>
    <row r="2180" spans="1:17" ht="15">
      <c r="A2180" s="114">
        <v>40438</v>
      </c>
      <c r="B2180" t="s">
        <v>18668</v>
      </c>
      <c r="C2180" s="114">
        <v>202412</v>
      </c>
      <c r="D2180" s="114">
        <v>1.07</v>
      </c>
      <c r="E2180" s="114">
        <v>202409</v>
      </c>
      <c r="F2180" s="114">
        <v>1.1399999999999999</v>
      </c>
      <c r="G2180" s="114">
        <v>202403</v>
      </c>
      <c r="H2180" s="114">
        <v>-0.85</v>
      </c>
      <c r="I2180" s="114">
        <v>202312</v>
      </c>
      <c r="J2180" s="114">
        <v>0.82</v>
      </c>
      <c r="K2180" t="s">
        <v>18669</v>
      </c>
      <c r="L2180">
        <v>533296</v>
      </c>
      <c r="M2180" t="s">
        <v>927</v>
      </c>
      <c r="N2180" t="s">
        <v>18670</v>
      </c>
      <c r="O2180" t="s">
        <v>928</v>
      </c>
      <c r="P2180"/>
      <c r="Q2180">
        <f t="shared" si="34"/>
        <v>2.1799999999999997</v>
      </c>
    </row>
    <row r="2181" spans="1:17" ht="15">
      <c r="A2181" s="114">
        <v>40448</v>
      </c>
      <c r="B2181" t="s">
        <v>18671</v>
      </c>
      <c r="C2181" s="114">
        <v>201706</v>
      </c>
      <c r="D2181" s="114">
        <v>-0.1</v>
      </c>
      <c r="E2181" s="114">
        <v>201203</v>
      </c>
      <c r="F2181" s="114">
        <v>0.74</v>
      </c>
      <c r="G2181" s="114">
        <v>201112</v>
      </c>
      <c r="H2181" s="114">
        <v>0.48</v>
      </c>
      <c r="I2181" s="114">
        <v>201103</v>
      </c>
      <c r="J2181" s="114">
        <v>2.06</v>
      </c>
      <c r="K2181" t="s">
        <v>18672</v>
      </c>
      <c r="L2181">
        <v>537985</v>
      </c>
      <c r="M2181"/>
      <c r="N2181" t="s">
        <v>18673</v>
      </c>
      <c r="O2181" t="s">
        <v>4431</v>
      </c>
      <c r="P2181"/>
      <c r="Q2181">
        <f t="shared" si="34"/>
        <v>3.18</v>
      </c>
    </row>
    <row r="2182" spans="1:17" ht="15">
      <c r="A2182" s="114">
        <v>40452</v>
      </c>
      <c r="B2182" t="s">
        <v>18674</v>
      </c>
      <c r="C2182" s="114">
        <v>202412</v>
      </c>
      <c r="D2182" s="114">
        <v>-15.99</v>
      </c>
      <c r="E2182" s="114">
        <v>202409</v>
      </c>
      <c r="F2182" s="114">
        <v>1.25</v>
      </c>
      <c r="G2182" s="114">
        <v>202406</v>
      </c>
      <c r="H2182" s="114">
        <v>1.1399999999999999</v>
      </c>
      <c r="I2182" s="114">
        <v>202403</v>
      </c>
      <c r="J2182" s="114">
        <v>-0.37</v>
      </c>
      <c r="K2182" t="s">
        <v>18675</v>
      </c>
      <c r="L2182">
        <v>543451</v>
      </c>
      <c r="M2182" t="s">
        <v>101</v>
      </c>
      <c r="N2182" t="s">
        <v>18676</v>
      </c>
      <c r="O2182" t="s">
        <v>102</v>
      </c>
      <c r="P2182"/>
      <c r="Q2182">
        <f t="shared" si="34"/>
        <v>-13.969999999999999</v>
      </c>
    </row>
    <row r="2183" spans="1:17" ht="15">
      <c r="A2183" s="114">
        <v>40457</v>
      </c>
      <c r="B2183" t="s">
        <v>18677</v>
      </c>
      <c r="C2183" s="114">
        <v>202412</v>
      </c>
      <c r="D2183" s="114">
        <v>13.11</v>
      </c>
      <c r="E2183" s="114">
        <v>202409</v>
      </c>
      <c r="F2183" s="114">
        <v>14.43</v>
      </c>
      <c r="G2183" s="114">
        <v>202406</v>
      </c>
      <c r="H2183" s="114">
        <v>14.49</v>
      </c>
      <c r="I2183" s="114">
        <v>202403</v>
      </c>
      <c r="J2183" s="114">
        <v>14.94</v>
      </c>
      <c r="K2183" t="s">
        <v>18678</v>
      </c>
      <c r="L2183">
        <v>540153</v>
      </c>
      <c r="M2183" t="s">
        <v>843</v>
      </c>
      <c r="N2183" t="s">
        <v>18679</v>
      </c>
      <c r="O2183" t="s">
        <v>844</v>
      </c>
      <c r="P2183"/>
      <c r="Q2183">
        <f t="shared" si="34"/>
        <v>56.97</v>
      </c>
    </row>
    <row r="2184" spans="1:17" ht="15">
      <c r="A2184" s="114">
        <v>40479</v>
      </c>
      <c r="B2184" t="s">
        <v>18680</v>
      </c>
      <c r="C2184" s="114">
        <v>202412</v>
      </c>
      <c r="D2184" s="114">
        <v>-0.12</v>
      </c>
      <c r="E2184" s="114">
        <v>202409</v>
      </c>
      <c r="F2184" s="114">
        <v>-0.25</v>
      </c>
      <c r="G2184" s="114">
        <v>202406</v>
      </c>
      <c r="H2184" s="114">
        <v>-0.24</v>
      </c>
      <c r="I2184" s="114">
        <v>202403</v>
      </c>
      <c r="J2184" s="114">
        <v>-0.48</v>
      </c>
      <c r="K2184" t="s">
        <v>18681</v>
      </c>
      <c r="L2184">
        <v>533499</v>
      </c>
      <c r="M2184" t="s">
        <v>3316</v>
      </c>
      <c r="N2184" t="s">
        <v>18682</v>
      </c>
      <c r="O2184" t="s">
        <v>4793</v>
      </c>
      <c r="P2184"/>
      <c r="Q2184">
        <f t="shared" si="34"/>
        <v>-1.0899999999999999</v>
      </c>
    </row>
    <row r="2185" spans="1:17" ht="15">
      <c r="A2185" s="114">
        <v>40505</v>
      </c>
      <c r="B2185" t="s">
        <v>18683</v>
      </c>
      <c r="C2185" s="114">
        <v>202412</v>
      </c>
      <c r="D2185" s="114">
        <v>-1.75</v>
      </c>
      <c r="E2185" s="114">
        <v>202409</v>
      </c>
      <c r="F2185" s="114">
        <v>-1.51</v>
      </c>
      <c r="G2185" s="114">
        <v>202406</v>
      </c>
      <c r="H2185" s="114">
        <v>-0.94</v>
      </c>
      <c r="I2185" s="114">
        <v>202403</v>
      </c>
      <c r="J2185" s="114">
        <v>-3.77</v>
      </c>
      <c r="K2185" t="s">
        <v>18684</v>
      </c>
      <c r="L2185">
        <v>533543</v>
      </c>
      <c r="M2185" t="s">
        <v>486</v>
      </c>
      <c r="N2185" t="s">
        <v>18685</v>
      </c>
      <c r="O2185" t="s">
        <v>487</v>
      </c>
      <c r="P2185"/>
      <c r="Q2185">
        <f t="shared" si="34"/>
        <v>-7.9699999999999989</v>
      </c>
    </row>
    <row r="2186" spans="1:17" ht="15">
      <c r="A2186" s="114">
        <v>40506</v>
      </c>
      <c r="B2186" t="s">
        <v>18686</v>
      </c>
      <c r="C2186" s="114">
        <v>202412</v>
      </c>
      <c r="D2186" s="114">
        <v>-0.02</v>
      </c>
      <c r="E2186" s="114">
        <v>202409</v>
      </c>
      <c r="F2186" s="114">
        <v>7.1</v>
      </c>
      <c r="G2186" s="114">
        <v>202406</v>
      </c>
      <c r="H2186" s="114">
        <v>-0.01</v>
      </c>
      <c r="I2186" s="114">
        <v>202403</v>
      </c>
      <c r="J2186" s="114">
        <v>-21.01</v>
      </c>
      <c r="K2186" t="s">
        <v>18687</v>
      </c>
      <c r="L2186">
        <v>533482</v>
      </c>
      <c r="M2186" t="s">
        <v>1658</v>
      </c>
      <c r="N2186" t="s">
        <v>18688</v>
      </c>
      <c r="O2186" t="s">
        <v>1659</v>
      </c>
      <c r="P2186"/>
      <c r="Q2186">
        <f t="shared" si="34"/>
        <v>-13.940000000000001</v>
      </c>
    </row>
    <row r="2187" spans="1:17" ht="15">
      <c r="A2187" s="114">
        <v>40517</v>
      </c>
      <c r="B2187" t="s">
        <v>18689</v>
      </c>
      <c r="C2187" s="114">
        <v>202412</v>
      </c>
      <c r="D2187" s="114">
        <v>-2.15</v>
      </c>
      <c r="E2187" s="114">
        <v>202409</v>
      </c>
      <c r="F2187" s="114">
        <v>-5.09</v>
      </c>
      <c r="G2187" s="114">
        <v>202406</v>
      </c>
      <c r="H2187" s="114">
        <v>0.49</v>
      </c>
      <c r="I2187" s="114">
        <v>202403</v>
      </c>
      <c r="J2187" s="114">
        <v>1.34</v>
      </c>
      <c r="K2187" t="s">
        <v>9873</v>
      </c>
      <c r="L2187">
        <v>533632</v>
      </c>
      <c r="M2187" t="s">
        <v>2144</v>
      </c>
      <c r="N2187" t="s">
        <v>18690</v>
      </c>
      <c r="O2187" t="s">
        <v>2145</v>
      </c>
      <c r="P2187"/>
      <c r="Q2187">
        <f t="shared" si="34"/>
        <v>-5.41</v>
      </c>
    </row>
    <row r="2188" spans="1:17" ht="15">
      <c r="A2188" s="114">
        <v>40541</v>
      </c>
      <c r="B2188" t="s">
        <v>20309</v>
      </c>
      <c r="C2188" s="114">
        <v>202412</v>
      </c>
      <c r="D2188" s="114">
        <v>1.31</v>
      </c>
      <c r="E2188" s="114">
        <v>202409</v>
      </c>
      <c r="F2188" s="114">
        <v>-17.88</v>
      </c>
      <c r="G2188" s="114">
        <v>202406</v>
      </c>
      <c r="H2188" s="114">
        <v>-6.22</v>
      </c>
      <c r="I2188" s="114">
        <v>202403</v>
      </c>
      <c r="J2188" s="114">
        <v>15.54</v>
      </c>
      <c r="K2188" t="s">
        <v>20310</v>
      </c>
      <c r="L2188">
        <v>544279</v>
      </c>
      <c r="M2188" t="s">
        <v>12351</v>
      </c>
      <c r="N2188" t="s">
        <v>20311</v>
      </c>
      <c r="O2188" t="s">
        <v>12350</v>
      </c>
      <c r="P2188"/>
      <c r="Q2188">
        <f t="shared" si="34"/>
        <v>-7.25</v>
      </c>
    </row>
    <row r="2189" spans="1:17" ht="15">
      <c r="A2189" s="114">
        <v>40552</v>
      </c>
      <c r="B2189" t="s">
        <v>18691</v>
      </c>
      <c r="C2189" s="114">
        <v>202412</v>
      </c>
      <c r="D2189" s="114">
        <v>-0.04</v>
      </c>
      <c r="E2189" s="114">
        <v>202409</v>
      </c>
      <c r="F2189" s="114">
        <v>-0.25</v>
      </c>
      <c r="G2189" s="114">
        <v>202406</v>
      </c>
      <c r="H2189" s="114">
        <v>41.02</v>
      </c>
      <c r="I2189" s="114">
        <v>202403</v>
      </c>
      <c r="J2189" s="114">
        <v>-3.33</v>
      </c>
      <c r="K2189" t="s">
        <v>18692</v>
      </c>
      <c r="L2189">
        <v>539917</v>
      </c>
      <c r="M2189" t="s">
        <v>1986</v>
      </c>
      <c r="N2189" t="s">
        <v>18693</v>
      </c>
      <c r="O2189" t="s">
        <v>1987</v>
      </c>
      <c r="P2189"/>
      <c r="Q2189">
        <f t="shared" si="34"/>
        <v>37.400000000000006</v>
      </c>
    </row>
    <row r="2190" spans="1:17" ht="15">
      <c r="A2190" s="114">
        <v>40572</v>
      </c>
      <c r="B2190" t="s">
        <v>18694</v>
      </c>
      <c r="C2190" s="114">
        <v>202503</v>
      </c>
      <c r="D2190" s="114">
        <v>2.94</v>
      </c>
      <c r="E2190" s="114">
        <v>202412</v>
      </c>
      <c r="F2190" s="114">
        <v>2.58</v>
      </c>
      <c r="G2190" s="114">
        <v>202409</v>
      </c>
      <c r="H2190" s="114">
        <v>2.7</v>
      </c>
      <c r="I2190" s="114">
        <v>202406</v>
      </c>
      <c r="J2190" s="114">
        <v>2.2000000000000002</v>
      </c>
      <c r="K2190" t="s">
        <v>18695</v>
      </c>
      <c r="L2190">
        <v>543533</v>
      </c>
      <c r="M2190" t="s">
        <v>841</v>
      </c>
      <c r="N2190" t="s">
        <v>18696</v>
      </c>
      <c r="O2190" t="s">
        <v>842</v>
      </c>
      <c r="P2190"/>
      <c r="Q2190">
        <f t="shared" si="34"/>
        <v>10.419999999999998</v>
      </c>
    </row>
    <row r="2191" spans="1:17" ht="15">
      <c r="A2191" s="114">
        <v>40619</v>
      </c>
      <c r="B2191" t="s">
        <v>18697</v>
      </c>
      <c r="C2191" s="114">
        <v>202412</v>
      </c>
      <c r="D2191" s="114">
        <v>0.79</v>
      </c>
      <c r="E2191" s="114">
        <v>202409</v>
      </c>
      <c r="F2191" s="114">
        <v>0.37</v>
      </c>
      <c r="G2191" s="114">
        <v>202406</v>
      </c>
      <c r="H2191" s="114">
        <v>0.25</v>
      </c>
      <c r="I2191" s="114">
        <v>202403</v>
      </c>
      <c r="J2191" s="114">
        <v>0.85</v>
      </c>
      <c r="K2191" t="s">
        <v>18698</v>
      </c>
      <c r="L2191">
        <v>541233</v>
      </c>
      <c r="M2191" t="s">
        <v>1697</v>
      </c>
      <c r="N2191" t="s">
        <v>18699</v>
      </c>
      <c r="O2191" t="s">
        <v>1698</v>
      </c>
      <c r="P2191"/>
      <c r="Q2191">
        <f t="shared" si="34"/>
        <v>2.2600000000000002</v>
      </c>
    </row>
    <row r="2192" spans="1:17" ht="15">
      <c r="A2192" s="114">
        <v>40647</v>
      </c>
      <c r="B2192" t="s">
        <v>18700</v>
      </c>
      <c r="C2192" s="114">
        <v>202503</v>
      </c>
      <c r="D2192" s="114">
        <v>-3.63</v>
      </c>
      <c r="E2192" s="114">
        <v>202412</v>
      </c>
      <c r="F2192" s="114">
        <v>-0.18</v>
      </c>
      <c r="G2192" s="114">
        <v>202409</v>
      </c>
      <c r="H2192" s="114">
        <v>-0.16</v>
      </c>
      <c r="I2192" s="114">
        <v>202406</v>
      </c>
      <c r="J2192" s="114">
        <v>-0.08</v>
      </c>
      <c r="K2192" t="s">
        <v>18701</v>
      </c>
      <c r="L2192">
        <v>533540</v>
      </c>
      <c r="M2192" t="s">
        <v>3030</v>
      </c>
      <c r="N2192" t="s">
        <v>18702</v>
      </c>
      <c r="O2192" t="s">
        <v>3031</v>
      </c>
      <c r="P2192"/>
      <c r="Q2192">
        <f t="shared" si="34"/>
        <v>-4.05</v>
      </c>
    </row>
    <row r="2193" spans="1:17" ht="15">
      <c r="A2193" s="114">
        <v>40738</v>
      </c>
      <c r="B2193" t="s">
        <v>18703</v>
      </c>
      <c r="C2193" s="114">
        <v>202412</v>
      </c>
      <c r="D2193" s="114">
        <v>1.92</v>
      </c>
      <c r="E2193" s="114">
        <v>202409</v>
      </c>
      <c r="F2193" s="114">
        <v>31.02</v>
      </c>
      <c r="G2193" s="114">
        <v>202406</v>
      </c>
      <c r="H2193" s="114">
        <v>-1.67</v>
      </c>
      <c r="I2193" s="114">
        <v>202403</v>
      </c>
      <c r="J2193" s="114">
        <v>-2.57</v>
      </c>
      <c r="K2193" t="s">
        <v>9775</v>
      </c>
      <c r="L2193">
        <v>533704</v>
      </c>
      <c r="M2193" t="s">
        <v>866</v>
      </c>
      <c r="N2193" t="s">
        <v>18704</v>
      </c>
      <c r="O2193" t="s">
        <v>867</v>
      </c>
      <c r="P2193"/>
      <c r="Q2193">
        <f t="shared" si="34"/>
        <v>28.699999999999996</v>
      </c>
    </row>
    <row r="2194" spans="1:17" ht="15">
      <c r="A2194" s="114">
        <v>40749</v>
      </c>
      <c r="B2194" t="s">
        <v>18705</v>
      </c>
      <c r="C2194" s="114">
        <v>202412</v>
      </c>
      <c r="D2194" s="114">
        <v>2.2999999999999998</v>
      </c>
      <c r="E2194" s="114">
        <v>202409</v>
      </c>
      <c r="F2194" s="114">
        <v>2.2200000000000002</v>
      </c>
      <c r="G2194" s="114">
        <v>202406</v>
      </c>
      <c r="H2194" s="114">
        <v>3.53</v>
      </c>
      <c r="I2194" s="114">
        <v>202403</v>
      </c>
      <c r="J2194" s="114">
        <v>-12.49</v>
      </c>
      <c r="K2194" t="s">
        <v>18706</v>
      </c>
      <c r="L2194">
        <v>534076</v>
      </c>
      <c r="M2194" t="s">
        <v>2444</v>
      </c>
      <c r="N2194" t="s">
        <v>18707</v>
      </c>
      <c r="O2194" t="s">
        <v>2445</v>
      </c>
      <c r="P2194"/>
      <c r="Q2194">
        <f t="shared" si="34"/>
        <v>-4.4400000000000013</v>
      </c>
    </row>
    <row r="2195" spans="1:17" ht="15">
      <c r="A2195" s="114">
        <v>40790</v>
      </c>
      <c r="B2195" t="s">
        <v>18708</v>
      </c>
      <c r="C2195" s="114">
        <v>202412</v>
      </c>
      <c r="D2195" s="114">
        <v>10.49</v>
      </c>
      <c r="E2195" s="114">
        <v>202409</v>
      </c>
      <c r="F2195" s="114">
        <v>8.9499999999999993</v>
      </c>
      <c r="G2195" s="114">
        <v>202406</v>
      </c>
      <c r="H2195" s="114">
        <v>0.64</v>
      </c>
      <c r="I2195" s="114">
        <v>202403</v>
      </c>
      <c r="J2195" s="114">
        <v>3.42</v>
      </c>
      <c r="K2195" t="s">
        <v>18709</v>
      </c>
      <c r="L2195">
        <v>539301</v>
      </c>
      <c r="M2195" t="s">
        <v>230</v>
      </c>
      <c r="N2195" t="s">
        <v>18710</v>
      </c>
      <c r="O2195" t="s">
        <v>231</v>
      </c>
      <c r="P2195"/>
      <c r="Q2195">
        <f t="shared" si="34"/>
        <v>23.5</v>
      </c>
    </row>
    <row r="2196" spans="1:17" ht="15">
      <c r="A2196" s="114">
        <v>40903</v>
      </c>
      <c r="B2196" t="s">
        <v>18711</v>
      </c>
      <c r="C2196" s="114">
        <v>202412</v>
      </c>
      <c r="D2196" s="114">
        <v>2.72</v>
      </c>
      <c r="E2196" s="114">
        <v>202409</v>
      </c>
      <c r="F2196" s="114">
        <v>3.84</v>
      </c>
      <c r="G2196" s="114">
        <v>202406</v>
      </c>
      <c r="H2196" s="114">
        <v>2.92</v>
      </c>
      <c r="I2196" s="114">
        <v>202403</v>
      </c>
      <c r="J2196" s="114">
        <v>4.79</v>
      </c>
      <c r="K2196" t="s">
        <v>9660</v>
      </c>
      <c r="L2196">
        <v>540691</v>
      </c>
      <c r="M2196" t="s">
        <v>43</v>
      </c>
      <c r="N2196" t="s">
        <v>18712</v>
      </c>
      <c r="O2196" t="s">
        <v>44</v>
      </c>
      <c r="P2196"/>
      <c r="Q2196">
        <f t="shared" si="34"/>
        <v>14.27</v>
      </c>
    </row>
    <row r="2197" spans="1:17" ht="15">
      <c r="A2197" s="114">
        <v>40912</v>
      </c>
      <c r="B2197" t="s">
        <v>18713</v>
      </c>
      <c r="C2197" s="114">
        <v>202412</v>
      </c>
      <c r="D2197" s="114">
        <v>-0.48</v>
      </c>
      <c r="E2197" s="114">
        <v>202409</v>
      </c>
      <c r="F2197" s="114">
        <v>-1.81</v>
      </c>
      <c r="G2197" s="114">
        <v>202406</v>
      </c>
      <c r="H2197" s="114">
        <v>-1.6</v>
      </c>
      <c r="I2197" s="114">
        <v>202403</v>
      </c>
      <c r="J2197" s="114">
        <v>-2.36</v>
      </c>
      <c r="K2197" t="s">
        <v>18714</v>
      </c>
      <c r="L2197">
        <v>535755</v>
      </c>
      <c r="M2197" t="s">
        <v>45</v>
      </c>
      <c r="N2197" t="s">
        <v>18715</v>
      </c>
      <c r="O2197" t="s">
        <v>46</v>
      </c>
      <c r="P2197"/>
      <c r="Q2197">
        <f t="shared" si="34"/>
        <v>-6.25</v>
      </c>
    </row>
    <row r="2198" spans="1:17" ht="15">
      <c r="A2198" s="114">
        <v>40942</v>
      </c>
      <c r="B2198" t="s">
        <v>18716</v>
      </c>
      <c r="C2198" s="114">
        <v>202503</v>
      </c>
      <c r="D2198" s="114">
        <v>8.4700000000000006</v>
      </c>
      <c r="E2198" s="114">
        <v>202412</v>
      </c>
      <c r="F2198" s="114">
        <v>11.12</v>
      </c>
      <c r="G2198" s="114">
        <v>202409</v>
      </c>
      <c r="H2198" s="114">
        <v>10.14</v>
      </c>
      <c r="I2198" s="114">
        <v>202406</v>
      </c>
      <c r="J2198" s="114">
        <v>11.89</v>
      </c>
      <c r="K2198" t="s">
        <v>18717</v>
      </c>
      <c r="L2198">
        <v>540376</v>
      </c>
      <c r="M2198" t="s">
        <v>749</v>
      </c>
      <c r="N2198" t="s">
        <v>18718</v>
      </c>
      <c r="O2198" t="s">
        <v>750</v>
      </c>
      <c r="P2198"/>
      <c r="Q2198">
        <f t="shared" si="34"/>
        <v>41.620000000000005</v>
      </c>
    </row>
    <row r="2199" spans="1:17" ht="15">
      <c r="A2199" s="114">
        <v>40963</v>
      </c>
      <c r="B2199" t="s">
        <v>18719</v>
      </c>
      <c r="C2199" s="114">
        <v>202412</v>
      </c>
      <c r="D2199" s="114">
        <v>10.01</v>
      </c>
      <c r="E2199" s="114">
        <v>202409</v>
      </c>
      <c r="F2199" s="114">
        <v>10.69</v>
      </c>
      <c r="G2199" s="114">
        <v>202406</v>
      </c>
      <c r="H2199" s="114">
        <v>11.64</v>
      </c>
      <c r="I2199" s="114">
        <v>202403</v>
      </c>
      <c r="J2199" s="114">
        <v>9.8000000000000007</v>
      </c>
      <c r="K2199" t="s">
        <v>9651</v>
      </c>
      <c r="L2199">
        <v>540762</v>
      </c>
      <c r="M2199" t="s">
        <v>2996</v>
      </c>
      <c r="N2199" t="s">
        <v>18720</v>
      </c>
      <c r="O2199" t="s">
        <v>2997</v>
      </c>
      <c r="P2199"/>
      <c r="Q2199">
        <f t="shared" si="34"/>
        <v>42.14</v>
      </c>
    </row>
    <row r="2200" spans="1:17" ht="15">
      <c r="A2200" s="114">
        <v>41136</v>
      </c>
      <c r="B2200" t="s">
        <v>18721</v>
      </c>
      <c r="C2200" s="114">
        <v>202303</v>
      </c>
      <c r="D2200" s="114">
        <v>0</v>
      </c>
      <c r="E2200" s="114">
        <v>202212</v>
      </c>
      <c r="F2200" s="114">
        <v>0.03</v>
      </c>
      <c r="G2200" s="114">
        <v>202209</v>
      </c>
      <c r="H2200" s="114">
        <v>0.09</v>
      </c>
      <c r="I2200" s="114">
        <v>202206</v>
      </c>
      <c r="J2200" s="114">
        <v>-0.03</v>
      </c>
      <c r="K2200" t="s">
        <v>18722</v>
      </c>
      <c r="L2200">
        <v>533605</v>
      </c>
      <c r="M2200" t="s">
        <v>3336</v>
      </c>
      <c r="N2200" t="s">
        <v>18723</v>
      </c>
      <c r="O2200" t="s">
        <v>4644</v>
      </c>
      <c r="P2200"/>
      <c r="Q2200">
        <f t="shared" si="34"/>
        <v>0.09</v>
      </c>
    </row>
    <row r="2201" spans="1:17" ht="15">
      <c r="A2201" s="114">
        <v>41147</v>
      </c>
      <c r="B2201" t="s">
        <v>18724</v>
      </c>
      <c r="C2201" s="114">
        <v>202503</v>
      </c>
      <c r="D2201" s="114">
        <v>2.5499999999999998</v>
      </c>
      <c r="E2201" s="114">
        <v>202412</v>
      </c>
      <c r="F2201" s="114">
        <v>2.5099999999999998</v>
      </c>
      <c r="G2201" s="114">
        <v>202409</v>
      </c>
      <c r="H2201" s="114">
        <v>2.79</v>
      </c>
      <c r="I2201" s="114">
        <v>202406</v>
      </c>
      <c r="J2201" s="114">
        <v>2.75</v>
      </c>
      <c r="K2201" t="s">
        <v>18724</v>
      </c>
      <c r="L2201">
        <v>533519</v>
      </c>
      <c r="M2201" t="s">
        <v>9665</v>
      </c>
      <c r="N2201" t="s">
        <v>18725</v>
      </c>
      <c r="O2201" t="s">
        <v>1678</v>
      </c>
      <c r="P2201"/>
      <c r="Q2201">
        <f t="shared" si="34"/>
        <v>10.6</v>
      </c>
    </row>
    <row r="2202" spans="1:17" ht="15">
      <c r="A2202" s="114">
        <v>41198</v>
      </c>
      <c r="B2202" t="s">
        <v>18726</v>
      </c>
      <c r="C2202" s="114">
        <v>201406</v>
      </c>
      <c r="D2202" s="114">
        <v>-0.02</v>
      </c>
      <c r="E2202" s="114">
        <v>201403</v>
      </c>
      <c r="F2202" s="114">
        <v>0</v>
      </c>
      <c r="G2202" s="114">
        <v>201312</v>
      </c>
      <c r="H2202" s="114">
        <v>0.01</v>
      </c>
      <c r="I2202" s="114">
        <v>201309</v>
      </c>
      <c r="J2202" s="114">
        <v>0</v>
      </c>
      <c r="K2202" t="s">
        <v>18727</v>
      </c>
      <c r="L2202">
        <v>538295</v>
      </c>
      <c r="M2202"/>
      <c r="N2202" t="s">
        <v>18728</v>
      </c>
      <c r="O2202" t="s">
        <v>18729</v>
      </c>
      <c r="P2202"/>
      <c r="Q2202">
        <f t="shared" si="34"/>
        <v>-0.01</v>
      </c>
    </row>
    <row r="2203" spans="1:17" ht="15">
      <c r="A2203" s="114">
        <v>41203</v>
      </c>
      <c r="B2203" t="s">
        <v>18730</v>
      </c>
      <c r="C2203" s="114">
        <v>202412</v>
      </c>
      <c r="D2203" s="114">
        <v>2.62</v>
      </c>
      <c r="E2203" s="114">
        <v>202409</v>
      </c>
      <c r="F2203" s="114">
        <v>1.83</v>
      </c>
      <c r="G2203" s="114">
        <v>202406</v>
      </c>
      <c r="H2203" s="114">
        <v>3.11</v>
      </c>
      <c r="I2203" s="114">
        <v>202403</v>
      </c>
      <c r="J2203" s="114">
        <v>2.48</v>
      </c>
      <c r="K2203" t="s">
        <v>18731</v>
      </c>
      <c r="L2203"/>
      <c r="M2203"/>
      <c r="N2203"/>
      <c r="O2203" t="s">
        <v>4860</v>
      </c>
      <c r="P2203"/>
      <c r="Q2203">
        <f t="shared" si="34"/>
        <v>10.040000000000001</v>
      </c>
    </row>
    <row r="2204" spans="1:17" ht="15">
      <c r="A2204" s="114">
        <v>41238</v>
      </c>
      <c r="B2204" t="s">
        <v>18732</v>
      </c>
      <c r="C2204" s="114">
        <v>202412</v>
      </c>
      <c r="D2204" s="114">
        <v>0.9</v>
      </c>
      <c r="E2204" s="114">
        <v>202409</v>
      </c>
      <c r="F2204" s="114">
        <v>4.54</v>
      </c>
      <c r="G2204" s="114">
        <v>202406</v>
      </c>
      <c r="H2204" s="114">
        <v>5.03</v>
      </c>
      <c r="I2204" s="114">
        <v>202403</v>
      </c>
      <c r="J2204" s="114">
        <v>2.48</v>
      </c>
      <c r="K2204" t="s">
        <v>18733</v>
      </c>
      <c r="L2204">
        <v>533676</v>
      </c>
      <c r="M2204" t="s">
        <v>1354</v>
      </c>
      <c r="N2204" t="s">
        <v>18734</v>
      </c>
      <c r="O2204" t="s">
        <v>1355</v>
      </c>
      <c r="P2204"/>
      <c r="Q2204">
        <f t="shared" si="34"/>
        <v>12.950000000000001</v>
      </c>
    </row>
    <row r="2205" spans="1:17" ht="15">
      <c r="A2205" s="114">
        <v>41242</v>
      </c>
      <c r="B2205" t="s">
        <v>18735</v>
      </c>
      <c r="C2205" s="114">
        <v>202412</v>
      </c>
      <c r="D2205" s="114">
        <v>57.47</v>
      </c>
      <c r="E2205" s="114">
        <v>202409</v>
      </c>
      <c r="F2205" s="114">
        <v>52.21</v>
      </c>
      <c r="G2205" s="114">
        <v>202406</v>
      </c>
      <c r="H2205" s="114">
        <v>43.18</v>
      </c>
      <c r="I2205" s="114">
        <v>202403</v>
      </c>
      <c r="J2205" s="114">
        <v>30.27</v>
      </c>
      <c r="K2205" t="s">
        <v>18736</v>
      </c>
      <c r="L2205">
        <v>539113</v>
      </c>
      <c r="M2205"/>
      <c r="N2205" t="s">
        <v>18737</v>
      </c>
      <c r="O2205" t="s">
        <v>3803</v>
      </c>
      <c r="P2205"/>
      <c r="Q2205">
        <f t="shared" si="34"/>
        <v>183.13000000000002</v>
      </c>
    </row>
    <row r="2206" spans="1:17" ht="15">
      <c r="A2206" s="114">
        <v>41244</v>
      </c>
      <c r="B2206" t="s">
        <v>18738</v>
      </c>
      <c r="C2206" s="114">
        <v>202412</v>
      </c>
      <c r="D2206" s="114">
        <v>-0.1</v>
      </c>
      <c r="E2206" s="114">
        <v>202409</v>
      </c>
      <c r="F2206" s="114">
        <v>-0.35</v>
      </c>
      <c r="G2206" s="114">
        <v>202406</v>
      </c>
      <c r="H2206" s="114">
        <v>-0.19</v>
      </c>
      <c r="I2206" s="114">
        <v>202403</v>
      </c>
      <c r="J2206" s="114">
        <v>0.01</v>
      </c>
      <c r="K2206" t="s">
        <v>18739</v>
      </c>
      <c r="L2206">
        <v>538351</v>
      </c>
      <c r="M2206"/>
      <c r="N2206" t="s">
        <v>18740</v>
      </c>
      <c r="O2206" t="s">
        <v>4676</v>
      </c>
      <c r="P2206"/>
      <c r="Q2206">
        <f t="shared" si="34"/>
        <v>-0.62999999999999989</v>
      </c>
    </row>
    <row r="2207" spans="1:17" ht="15">
      <c r="A2207" s="114">
        <v>41261</v>
      </c>
      <c r="B2207" t="s">
        <v>18741</v>
      </c>
      <c r="C2207" s="114">
        <v>202503</v>
      </c>
      <c r="D2207" s="114">
        <v>18.57</v>
      </c>
      <c r="E2207" s="114">
        <v>202412</v>
      </c>
      <c r="F2207" s="114">
        <v>11.6</v>
      </c>
      <c r="G2207" s="114">
        <v>202409</v>
      </c>
      <c r="H2207" s="114">
        <v>15.52</v>
      </c>
      <c r="I2207" s="114">
        <v>202406</v>
      </c>
      <c r="J2207" s="114">
        <v>12.79</v>
      </c>
      <c r="K2207" t="s">
        <v>18742</v>
      </c>
      <c r="L2207">
        <v>539524</v>
      </c>
      <c r="M2207" t="s">
        <v>1680</v>
      </c>
      <c r="N2207" t="s">
        <v>18743</v>
      </c>
      <c r="O2207" t="s">
        <v>1681</v>
      </c>
      <c r="P2207"/>
      <c r="Q2207">
        <f t="shared" si="34"/>
        <v>58.48</v>
      </c>
    </row>
    <row r="2208" spans="1:17" ht="15">
      <c r="A2208" s="114">
        <v>41287</v>
      </c>
      <c r="B2208" t="s">
        <v>18744</v>
      </c>
      <c r="C2208" s="114">
        <v>202412</v>
      </c>
      <c r="D2208" s="114">
        <v>-0.15</v>
      </c>
      <c r="E2208" s="114">
        <v>202409</v>
      </c>
      <c r="F2208" s="114">
        <v>0.73</v>
      </c>
      <c r="G2208" s="114">
        <v>202406</v>
      </c>
      <c r="H2208" s="114">
        <v>0.24</v>
      </c>
      <c r="I2208" s="114">
        <v>202403</v>
      </c>
      <c r="J2208" s="114">
        <v>0.35</v>
      </c>
      <c r="K2208" t="s">
        <v>18745</v>
      </c>
      <c r="L2208">
        <v>534732</v>
      </c>
      <c r="M2208"/>
      <c r="N2208" t="s">
        <v>18746</v>
      </c>
      <c r="O2208" t="s">
        <v>3979</v>
      </c>
      <c r="P2208"/>
      <c r="Q2208">
        <f t="shared" si="34"/>
        <v>1.17</v>
      </c>
    </row>
    <row r="2209" spans="1:17" ht="15">
      <c r="A2209" s="114">
        <v>41289</v>
      </c>
      <c r="B2209" t="s">
        <v>20312</v>
      </c>
      <c r="C2209" s="114">
        <v>202412</v>
      </c>
      <c r="D2209" s="114">
        <v>-0.17</v>
      </c>
      <c r="E2209" s="114">
        <v>202409</v>
      </c>
      <c r="F2209" s="114">
        <v>-0.04</v>
      </c>
      <c r="G2209" s="114">
        <v>202406</v>
      </c>
      <c r="H2209" s="114">
        <v>-7.0000000000000007E-2</v>
      </c>
      <c r="I2209" s="114">
        <v>202312</v>
      </c>
      <c r="J2209" s="114">
        <v>-0.05</v>
      </c>
      <c r="K2209" t="s">
        <v>20313</v>
      </c>
      <c r="L2209">
        <v>534733</v>
      </c>
      <c r="M2209"/>
      <c r="N2209" t="s">
        <v>21036</v>
      </c>
      <c r="O2209" t="s">
        <v>4331</v>
      </c>
      <c r="P2209"/>
      <c r="Q2209">
        <f t="shared" si="34"/>
        <v>-0.33</v>
      </c>
    </row>
    <row r="2210" spans="1:17" ht="15">
      <c r="A2210" s="114">
        <v>41310</v>
      </c>
      <c r="B2210" t="s">
        <v>18747</v>
      </c>
      <c r="C2210" s="114">
        <v>202412</v>
      </c>
      <c r="D2210" s="114">
        <v>-9.64</v>
      </c>
      <c r="E2210" s="114">
        <v>202409</v>
      </c>
      <c r="F2210" s="114">
        <v>10.54</v>
      </c>
      <c r="G2210" s="114">
        <v>202406</v>
      </c>
      <c r="H2210" s="114">
        <v>1.91</v>
      </c>
      <c r="I2210" s="114">
        <v>202403</v>
      </c>
      <c r="J2210" s="114">
        <v>-18.13</v>
      </c>
      <c r="K2210" t="s">
        <v>18748</v>
      </c>
      <c r="L2210">
        <v>541005</v>
      </c>
      <c r="M2210"/>
      <c r="N2210" t="s">
        <v>18749</v>
      </c>
      <c r="O2210" t="s">
        <v>4351</v>
      </c>
      <c r="P2210"/>
      <c r="Q2210">
        <f t="shared" si="34"/>
        <v>-15.32</v>
      </c>
    </row>
    <row r="2211" spans="1:17" ht="15">
      <c r="A2211" s="114">
        <v>41312</v>
      </c>
      <c r="B2211" t="s">
        <v>18750</v>
      </c>
      <c r="C2211" s="114">
        <v>202412</v>
      </c>
      <c r="D2211" s="114">
        <v>-0.74</v>
      </c>
      <c r="E2211" s="114">
        <v>202409</v>
      </c>
      <c r="F2211" s="114">
        <v>-1.26</v>
      </c>
      <c r="G2211" s="114">
        <v>202403</v>
      </c>
      <c r="H2211" s="114">
        <v>-1.44</v>
      </c>
      <c r="I2211" s="114">
        <v>202312</v>
      </c>
      <c r="J2211" s="114">
        <v>-1.03</v>
      </c>
      <c r="K2211" t="s">
        <v>18751</v>
      </c>
      <c r="L2211">
        <v>534312</v>
      </c>
      <c r="M2211" t="s">
        <v>1962</v>
      </c>
      <c r="N2211" t="s">
        <v>18752</v>
      </c>
      <c r="O2211" t="s">
        <v>1963</v>
      </c>
      <c r="P2211"/>
      <c r="Q2211">
        <f t="shared" si="34"/>
        <v>-4.47</v>
      </c>
    </row>
    <row r="2212" spans="1:17" ht="15">
      <c r="A2212" s="114">
        <v>41343</v>
      </c>
      <c r="B2212" t="s">
        <v>18753</v>
      </c>
      <c r="C2212" s="114">
        <v>202412</v>
      </c>
      <c r="D2212" s="114">
        <v>1.57</v>
      </c>
      <c r="E2212" s="114">
        <v>202409</v>
      </c>
      <c r="F2212" s="114">
        <v>1.1200000000000001</v>
      </c>
      <c r="G2212" s="114">
        <v>202406</v>
      </c>
      <c r="H2212" s="114">
        <v>1.34</v>
      </c>
      <c r="I2212" s="114">
        <v>202403</v>
      </c>
      <c r="J2212" s="114">
        <v>1.35</v>
      </c>
      <c r="K2212" t="s">
        <v>18754</v>
      </c>
      <c r="L2212">
        <v>543390</v>
      </c>
      <c r="M2212" t="s">
        <v>2280</v>
      </c>
      <c r="N2212" t="s">
        <v>18755</v>
      </c>
      <c r="O2212" t="s">
        <v>2281</v>
      </c>
      <c r="P2212"/>
      <c r="Q2212">
        <f t="shared" si="34"/>
        <v>5.3800000000000008</v>
      </c>
    </row>
    <row r="2213" spans="1:17" ht="15">
      <c r="A2213" s="114">
        <v>41369</v>
      </c>
      <c r="B2213" t="s">
        <v>18756</v>
      </c>
      <c r="C2213" s="114">
        <v>202403</v>
      </c>
      <c r="D2213" s="114">
        <v>13.61</v>
      </c>
      <c r="E2213" s="114">
        <v>202312</v>
      </c>
      <c r="F2213" s="114">
        <v>10.82</v>
      </c>
      <c r="G2213" s="114">
        <v>202309</v>
      </c>
      <c r="H2213" s="114">
        <v>8.44</v>
      </c>
      <c r="I2213" s="114">
        <v>202306</v>
      </c>
      <c r="J2213" s="114">
        <v>9.84</v>
      </c>
      <c r="K2213" t="s">
        <v>18757</v>
      </c>
      <c r="L2213">
        <v>535648</v>
      </c>
      <c r="M2213" t="s">
        <v>1535</v>
      </c>
      <c r="N2213" t="s">
        <v>18758</v>
      </c>
      <c r="O2213" t="s">
        <v>1536</v>
      </c>
      <c r="P2213"/>
      <c r="Q2213">
        <f t="shared" si="34"/>
        <v>42.709999999999994</v>
      </c>
    </row>
    <row r="2214" spans="1:17" ht="15">
      <c r="A2214" s="114">
        <v>41375</v>
      </c>
      <c r="B2214" t="s">
        <v>18759</v>
      </c>
      <c r="C2214" s="114">
        <v>202412</v>
      </c>
      <c r="D2214" s="114">
        <v>0.63</v>
      </c>
      <c r="E2214" s="114">
        <v>202409</v>
      </c>
      <c r="F2214" s="114">
        <v>0.69</v>
      </c>
      <c r="G2214" s="114">
        <v>202406</v>
      </c>
      <c r="H2214" s="114">
        <v>0.87</v>
      </c>
      <c r="I2214" s="114">
        <v>202403</v>
      </c>
      <c r="J2214" s="114">
        <v>0.86</v>
      </c>
      <c r="K2214" t="s">
        <v>18760</v>
      </c>
      <c r="L2214">
        <v>534600</v>
      </c>
      <c r="M2214" t="s">
        <v>1525</v>
      </c>
      <c r="N2214" t="s">
        <v>18761</v>
      </c>
      <c r="O2214" t="s">
        <v>20192</v>
      </c>
      <c r="P2214"/>
      <c r="Q2214">
        <f t="shared" si="34"/>
        <v>3.05</v>
      </c>
    </row>
    <row r="2215" spans="1:17" ht="15">
      <c r="A2215" s="114">
        <v>41398</v>
      </c>
      <c r="B2215" t="s">
        <v>18762</v>
      </c>
      <c r="C2215" s="114">
        <v>202412</v>
      </c>
      <c r="D2215" s="114">
        <v>-13.35</v>
      </c>
      <c r="E2215" s="114">
        <v>202409</v>
      </c>
      <c r="F2215" s="114">
        <v>-9.6199999999999992</v>
      </c>
      <c r="G2215" s="114">
        <v>202406</v>
      </c>
      <c r="H2215" s="114">
        <v>-6.33</v>
      </c>
      <c r="I2215" s="114">
        <v>202403</v>
      </c>
      <c r="J2215" s="114">
        <v>-5.25</v>
      </c>
      <c r="K2215" t="s">
        <v>18763</v>
      </c>
      <c r="L2215">
        <v>538685</v>
      </c>
      <c r="M2215" t="s">
        <v>2652</v>
      </c>
      <c r="N2215" t="s">
        <v>18764</v>
      </c>
      <c r="O2215" t="s">
        <v>2653</v>
      </c>
      <c r="P2215"/>
      <c r="Q2215">
        <f t="shared" si="34"/>
        <v>-34.549999999999997</v>
      </c>
    </row>
    <row r="2216" spans="1:17" ht="15">
      <c r="A2216" s="114">
        <v>41403</v>
      </c>
      <c r="B2216" t="s">
        <v>18765</v>
      </c>
      <c r="C2216" s="114">
        <v>202412</v>
      </c>
      <c r="D2216" s="114">
        <v>-1.7</v>
      </c>
      <c r="E2216" s="114">
        <v>202409</v>
      </c>
      <c r="F2216" s="114">
        <v>-1.36</v>
      </c>
      <c r="G2216" s="114">
        <v>202406</v>
      </c>
      <c r="H2216" s="114">
        <v>-1.81</v>
      </c>
      <c r="I2216" s="114">
        <v>202403</v>
      </c>
      <c r="J2216" s="114">
        <v>-1.42</v>
      </c>
      <c r="K2216" t="s">
        <v>18766</v>
      </c>
      <c r="L2216">
        <v>540083</v>
      </c>
      <c r="M2216" t="s">
        <v>3069</v>
      </c>
      <c r="N2216" t="s">
        <v>18767</v>
      </c>
      <c r="O2216" t="s">
        <v>3070</v>
      </c>
      <c r="P2216"/>
      <c r="Q2216">
        <f t="shared" si="34"/>
        <v>-6.29</v>
      </c>
    </row>
    <row r="2217" spans="1:17" ht="15">
      <c r="A2217" s="114">
        <v>41433</v>
      </c>
      <c r="B2217" t="s">
        <v>18768</v>
      </c>
      <c r="C2217" s="114">
        <v>202412</v>
      </c>
      <c r="D2217" s="114">
        <v>0.88</v>
      </c>
      <c r="E2217" s="114">
        <v>202409</v>
      </c>
      <c r="F2217" s="114">
        <v>0.9</v>
      </c>
      <c r="G2217" s="114">
        <v>202406</v>
      </c>
      <c r="H2217" s="114">
        <v>0.48</v>
      </c>
      <c r="I2217" s="114">
        <v>202403</v>
      </c>
      <c r="J2217" s="114">
        <v>0.81</v>
      </c>
      <c r="K2217" t="s">
        <v>18769</v>
      </c>
      <c r="L2217">
        <v>539986</v>
      </c>
      <c r="M2217" t="s">
        <v>3319</v>
      </c>
      <c r="N2217" t="s">
        <v>18770</v>
      </c>
      <c r="O2217" t="s">
        <v>3781</v>
      </c>
      <c r="P2217"/>
      <c r="Q2217">
        <f t="shared" si="34"/>
        <v>3.07</v>
      </c>
    </row>
    <row r="2218" spans="1:17" ht="15">
      <c r="A2218" s="114">
        <v>41473</v>
      </c>
      <c r="B2218" t="s">
        <v>18771</v>
      </c>
      <c r="C2218" s="114">
        <v>202412</v>
      </c>
      <c r="D2218" s="114">
        <v>4.74</v>
      </c>
      <c r="E2218" s="114">
        <v>202409</v>
      </c>
      <c r="F2218" s="114">
        <v>-8.25</v>
      </c>
      <c r="G2218" s="114">
        <v>202406</v>
      </c>
      <c r="H2218" s="114">
        <v>-0.34</v>
      </c>
      <c r="I2218" s="114">
        <v>202403</v>
      </c>
      <c r="J2218" s="114">
        <v>-0.27</v>
      </c>
      <c r="K2218" t="s">
        <v>18772</v>
      </c>
      <c r="L2218">
        <v>534328</v>
      </c>
      <c r="M2218" t="s">
        <v>1180</v>
      </c>
      <c r="N2218" t="s">
        <v>18773</v>
      </c>
      <c r="O2218" t="s">
        <v>1181</v>
      </c>
      <c r="P2218"/>
      <c r="Q2218">
        <f t="shared" si="34"/>
        <v>-4.1199999999999992</v>
      </c>
    </row>
    <row r="2219" spans="1:17" ht="15">
      <c r="A2219" s="114">
        <v>41486</v>
      </c>
      <c r="B2219" t="s">
        <v>18774</v>
      </c>
      <c r="C2219" s="114">
        <v>202503</v>
      </c>
      <c r="D2219" s="114">
        <v>-1.02</v>
      </c>
      <c r="E2219" s="114">
        <v>202412</v>
      </c>
      <c r="F2219" s="114">
        <v>-0.22</v>
      </c>
      <c r="G2219" s="114">
        <v>202409</v>
      </c>
      <c r="H2219" s="114">
        <v>-1.1599999999999999</v>
      </c>
      <c r="I2219" s="114">
        <v>202406</v>
      </c>
      <c r="J2219" s="114">
        <v>-1.35</v>
      </c>
      <c r="K2219" t="s">
        <v>18775</v>
      </c>
      <c r="L2219">
        <v>534796</v>
      </c>
      <c r="M2219"/>
      <c r="N2219" t="s">
        <v>18776</v>
      </c>
      <c r="O2219" t="s">
        <v>4667</v>
      </c>
      <c r="P2219"/>
      <c r="Q2219">
        <f t="shared" si="34"/>
        <v>-3.75</v>
      </c>
    </row>
    <row r="2220" spans="1:17" ht="15">
      <c r="A2220" s="114">
        <v>41487</v>
      </c>
      <c r="B2220" t="s">
        <v>18777</v>
      </c>
      <c r="C2220" s="114">
        <v>202412</v>
      </c>
      <c r="D2220" s="114">
        <v>-1.23</v>
      </c>
      <c r="E2220" s="114">
        <v>202409</v>
      </c>
      <c r="F2220" s="114">
        <v>-1.75</v>
      </c>
      <c r="G2220" s="114">
        <v>202406</v>
      </c>
      <c r="H2220" s="114">
        <v>6.17</v>
      </c>
      <c r="I2220" s="114">
        <v>202403</v>
      </c>
      <c r="J2220" s="114">
        <v>-0.59</v>
      </c>
      <c r="K2220" t="s">
        <v>18778</v>
      </c>
      <c r="L2220">
        <v>534597</v>
      </c>
      <c r="M2220" t="s">
        <v>2491</v>
      </c>
      <c r="N2220" t="s">
        <v>18779</v>
      </c>
      <c r="O2220" t="s">
        <v>2492</v>
      </c>
      <c r="P2220"/>
      <c r="Q2220">
        <f t="shared" si="34"/>
        <v>2.6</v>
      </c>
    </row>
    <row r="2221" spans="1:17" ht="15">
      <c r="A2221" s="114">
        <v>41492</v>
      </c>
      <c r="B2221" t="s">
        <v>18780</v>
      </c>
      <c r="C2221" s="114">
        <v>202412</v>
      </c>
      <c r="D2221" s="114">
        <v>0.05</v>
      </c>
      <c r="E2221" s="114">
        <v>202409</v>
      </c>
      <c r="F2221" s="114">
        <v>-0.09</v>
      </c>
      <c r="G2221" s="114">
        <v>202406</v>
      </c>
      <c r="H2221" s="114">
        <v>-0.3</v>
      </c>
      <c r="I2221" s="114">
        <v>202403</v>
      </c>
      <c r="J2221" s="114">
        <v>-0.35</v>
      </c>
      <c r="K2221" t="s">
        <v>18781</v>
      </c>
      <c r="L2221">
        <v>534675</v>
      </c>
      <c r="M2221" t="s">
        <v>2326</v>
      </c>
      <c r="N2221" t="s">
        <v>21037</v>
      </c>
      <c r="O2221" t="s">
        <v>2327</v>
      </c>
      <c r="P2221"/>
      <c r="Q2221">
        <f t="shared" si="34"/>
        <v>-0.69</v>
      </c>
    </row>
    <row r="2222" spans="1:17" ht="15">
      <c r="A2222" s="114">
        <v>41535</v>
      </c>
      <c r="B2222" t="s">
        <v>18782</v>
      </c>
      <c r="C2222" s="114">
        <v>202503</v>
      </c>
      <c r="D2222" s="114">
        <v>1.34</v>
      </c>
      <c r="E2222" s="114">
        <v>202412</v>
      </c>
      <c r="F2222" s="114">
        <v>0.28999999999999998</v>
      </c>
      <c r="G2222" s="114">
        <v>202409</v>
      </c>
      <c r="H2222" s="114">
        <v>-0.28000000000000003</v>
      </c>
      <c r="I2222" s="114">
        <v>202406</v>
      </c>
      <c r="J2222" s="114">
        <v>-0.38</v>
      </c>
      <c r="K2222" t="s">
        <v>18783</v>
      </c>
      <c r="L2222">
        <v>534598</v>
      </c>
      <c r="M2222" t="s">
        <v>2544</v>
      </c>
      <c r="N2222" t="s">
        <v>21038</v>
      </c>
      <c r="O2222" t="s">
        <v>2545</v>
      </c>
      <c r="P2222"/>
      <c r="Q2222">
        <f t="shared" si="34"/>
        <v>0.97000000000000008</v>
      </c>
    </row>
    <row r="2223" spans="1:17" ht="15">
      <c r="A2223" s="114">
        <v>41547</v>
      </c>
      <c r="B2223" t="s">
        <v>18784</v>
      </c>
      <c r="C2223" s="114">
        <v>202412</v>
      </c>
      <c r="D2223" s="114">
        <v>4.6900000000000004</v>
      </c>
      <c r="E2223" s="114">
        <v>202409</v>
      </c>
      <c r="F2223" s="114">
        <v>7.58</v>
      </c>
      <c r="G2223" s="114">
        <v>202406</v>
      </c>
      <c r="H2223" s="114">
        <v>10.46</v>
      </c>
      <c r="I2223" s="114">
        <v>202403</v>
      </c>
      <c r="J2223" s="114">
        <v>9.66</v>
      </c>
      <c r="K2223" t="s">
        <v>18785</v>
      </c>
      <c r="L2223">
        <v>544260</v>
      </c>
      <c r="M2223" t="s">
        <v>12333</v>
      </c>
      <c r="N2223" t="s">
        <v>18786</v>
      </c>
      <c r="O2223" t="s">
        <v>12213</v>
      </c>
      <c r="P2223"/>
      <c r="Q2223">
        <f t="shared" si="34"/>
        <v>32.39</v>
      </c>
    </row>
    <row r="2224" spans="1:17" ht="15">
      <c r="A2224" s="114">
        <v>41741</v>
      </c>
      <c r="B2224" t="s">
        <v>18787</v>
      </c>
      <c r="C2224" s="114">
        <v>202412</v>
      </c>
      <c r="D2224" s="114">
        <v>0.01</v>
      </c>
      <c r="E2224" s="114">
        <v>202409</v>
      </c>
      <c r="F2224" s="114">
        <v>0</v>
      </c>
      <c r="G2224" s="114">
        <v>202406</v>
      </c>
      <c r="H2224" s="114">
        <v>0.03</v>
      </c>
      <c r="I2224" s="114">
        <v>202403</v>
      </c>
      <c r="J2224" s="114">
        <v>0.06</v>
      </c>
      <c r="K2224" t="s">
        <v>18788</v>
      </c>
      <c r="L2224">
        <v>535958</v>
      </c>
      <c r="M2224" t="s">
        <v>868</v>
      </c>
      <c r="N2224" t="s">
        <v>18789</v>
      </c>
      <c r="O2224" t="s">
        <v>869</v>
      </c>
      <c r="P2224"/>
      <c r="Q2224">
        <f t="shared" si="34"/>
        <v>0.1</v>
      </c>
    </row>
    <row r="2225" spans="1:17" ht="15">
      <c r="A2225" s="114">
        <v>41771</v>
      </c>
      <c r="B2225" t="s">
        <v>18790</v>
      </c>
      <c r="C2225" s="114">
        <v>202412</v>
      </c>
      <c r="D2225" s="114">
        <v>10.54</v>
      </c>
      <c r="E2225" s="114">
        <v>202409</v>
      </c>
      <c r="F2225" s="114">
        <v>10.54</v>
      </c>
      <c r="G2225" s="114">
        <v>202406</v>
      </c>
      <c r="H2225" s="114">
        <v>10.93</v>
      </c>
      <c r="I2225" s="114">
        <v>202403</v>
      </c>
      <c r="J2225" s="114">
        <v>7.87</v>
      </c>
      <c r="K2225" t="s">
        <v>18791</v>
      </c>
      <c r="L2225">
        <v>543306</v>
      </c>
      <c r="M2225" t="s">
        <v>753</v>
      </c>
      <c r="N2225" t="s">
        <v>18792</v>
      </c>
      <c r="O2225" t="s">
        <v>754</v>
      </c>
      <c r="P2225"/>
      <c r="Q2225">
        <f t="shared" si="34"/>
        <v>39.879999999999995</v>
      </c>
    </row>
    <row r="2226" spans="1:17" ht="15">
      <c r="A2226" s="114">
        <v>41859</v>
      </c>
      <c r="B2226" t="s">
        <v>18793</v>
      </c>
      <c r="C2226" s="114">
        <v>202412</v>
      </c>
      <c r="D2226" s="114">
        <v>-2.2599999999999998</v>
      </c>
      <c r="E2226" s="114">
        <v>202409</v>
      </c>
      <c r="F2226" s="114">
        <v>-3.04</v>
      </c>
      <c r="G2226" s="114">
        <v>202406</v>
      </c>
      <c r="H2226" s="114">
        <v>-3.31</v>
      </c>
      <c r="I2226" s="114">
        <v>202403</v>
      </c>
      <c r="J2226" s="114">
        <v>-3.01</v>
      </c>
      <c r="K2226" t="s">
        <v>18794</v>
      </c>
      <c r="L2226">
        <v>535458</v>
      </c>
      <c r="M2226" t="s">
        <v>2064</v>
      </c>
      <c r="N2226" t="s">
        <v>18795</v>
      </c>
      <c r="O2226" t="s">
        <v>2065</v>
      </c>
      <c r="P2226"/>
      <c r="Q2226">
        <f t="shared" si="34"/>
        <v>-11.62</v>
      </c>
    </row>
    <row r="2227" spans="1:17" ht="15">
      <c r="A2227" s="114">
        <v>42049</v>
      </c>
      <c r="B2227" t="s">
        <v>18796</v>
      </c>
      <c r="C2227" s="114">
        <v>202412</v>
      </c>
      <c r="D2227" s="114">
        <v>-0.11</v>
      </c>
      <c r="E2227" s="114">
        <v>202409</v>
      </c>
      <c r="F2227" s="114">
        <v>1.01</v>
      </c>
      <c r="G2227" s="114">
        <v>202406</v>
      </c>
      <c r="H2227" s="114">
        <v>-0.59</v>
      </c>
      <c r="I2227" s="114">
        <v>202403</v>
      </c>
      <c r="J2227" s="114">
        <v>-2.71</v>
      </c>
      <c r="K2227" t="s">
        <v>18797</v>
      </c>
      <c r="L2227">
        <v>539346</v>
      </c>
      <c r="M2227" t="s">
        <v>2511</v>
      </c>
      <c r="N2227" t="s">
        <v>18798</v>
      </c>
      <c r="O2227" t="s">
        <v>2512</v>
      </c>
      <c r="P2227"/>
      <c r="Q2227">
        <f t="shared" si="34"/>
        <v>-2.4</v>
      </c>
    </row>
    <row r="2228" spans="1:17" ht="15">
      <c r="A2228" s="114">
        <v>42128</v>
      </c>
      <c r="B2228" t="s">
        <v>18799</v>
      </c>
      <c r="C2228" s="114">
        <v>202503</v>
      </c>
      <c r="D2228" s="114">
        <v>2.66</v>
      </c>
      <c r="E2228" s="114">
        <v>202412</v>
      </c>
      <c r="F2228" s="114">
        <v>2.0299999999999998</v>
      </c>
      <c r="G2228" s="114">
        <v>202409</v>
      </c>
      <c r="H2228" s="114">
        <v>2.33</v>
      </c>
      <c r="I2228" s="114">
        <v>202406</v>
      </c>
      <c r="J2228" s="114">
        <v>1.83</v>
      </c>
      <c r="K2228" t="s">
        <v>18800</v>
      </c>
      <c r="L2228">
        <v>541336</v>
      </c>
      <c r="M2228" t="s">
        <v>1351</v>
      </c>
      <c r="N2228" t="s">
        <v>18801</v>
      </c>
      <c r="O2228" t="s">
        <v>1352</v>
      </c>
      <c r="P2228"/>
      <c r="Q2228">
        <f t="shared" si="34"/>
        <v>8.85</v>
      </c>
    </row>
    <row r="2229" spans="1:17" ht="15">
      <c r="A2229" s="114">
        <v>42137</v>
      </c>
      <c r="B2229" t="s">
        <v>18802</v>
      </c>
      <c r="C2229" s="114">
        <v>202412</v>
      </c>
      <c r="D2229" s="114">
        <v>1.49</v>
      </c>
      <c r="E2229" s="114">
        <v>202409</v>
      </c>
      <c r="F2229" s="114">
        <v>-0.1</v>
      </c>
      <c r="G2229" s="114">
        <v>202406</v>
      </c>
      <c r="H2229" s="114">
        <v>1.7</v>
      </c>
      <c r="I2229" s="114">
        <v>202403</v>
      </c>
      <c r="J2229" s="114">
        <v>140.1</v>
      </c>
      <c r="K2229" t="s">
        <v>18803</v>
      </c>
      <c r="L2229">
        <v>537839</v>
      </c>
      <c r="M2229"/>
      <c r="N2229" t="s">
        <v>18804</v>
      </c>
      <c r="O2229" t="s">
        <v>4055</v>
      </c>
      <c r="P2229"/>
      <c r="Q2229">
        <f t="shared" si="34"/>
        <v>143.19</v>
      </c>
    </row>
    <row r="2230" spans="1:17" ht="15">
      <c r="A2230" s="114">
        <v>42165</v>
      </c>
      <c r="B2230" t="s">
        <v>18805</v>
      </c>
      <c r="C2230" s="114">
        <v>202412</v>
      </c>
      <c r="D2230" s="114">
        <v>-1.03</v>
      </c>
      <c r="E2230" s="114">
        <v>202409</v>
      </c>
      <c r="F2230" s="114">
        <v>3.38</v>
      </c>
      <c r="G2230" s="114">
        <v>202406</v>
      </c>
      <c r="H2230" s="114">
        <v>2.48</v>
      </c>
      <c r="I2230" s="114">
        <v>202403</v>
      </c>
      <c r="J2230" s="114">
        <v>1.08</v>
      </c>
      <c r="K2230" t="s">
        <v>18806</v>
      </c>
      <c r="L2230">
        <v>534623</v>
      </c>
      <c r="M2230"/>
      <c r="N2230" t="s">
        <v>18807</v>
      </c>
      <c r="O2230" t="s">
        <v>4480</v>
      </c>
      <c r="P2230"/>
      <c r="Q2230">
        <f t="shared" si="34"/>
        <v>5.91</v>
      </c>
    </row>
    <row r="2231" spans="1:17" ht="15">
      <c r="A2231" s="114">
        <v>42197</v>
      </c>
      <c r="B2231" t="s">
        <v>18808</v>
      </c>
      <c r="C2231" s="114">
        <v>202412</v>
      </c>
      <c r="D2231" s="114">
        <v>12.14</v>
      </c>
      <c r="E2231" s="114">
        <v>202409</v>
      </c>
      <c r="F2231" s="114">
        <v>10.99</v>
      </c>
      <c r="G2231" s="114">
        <v>202406</v>
      </c>
      <c r="H2231" s="114">
        <v>8.9</v>
      </c>
      <c r="I2231" s="114">
        <v>202403</v>
      </c>
      <c r="J2231" s="114">
        <v>11.6</v>
      </c>
      <c r="K2231" t="s">
        <v>18809</v>
      </c>
      <c r="L2231"/>
      <c r="M2231" t="s">
        <v>2980</v>
      </c>
      <c r="N2231" t="s">
        <v>18810</v>
      </c>
      <c r="O2231" t="s">
        <v>2981</v>
      </c>
      <c r="P2231"/>
      <c r="Q2231">
        <f t="shared" si="34"/>
        <v>43.63</v>
      </c>
    </row>
    <row r="2232" spans="1:17" ht="15">
      <c r="A2232" s="114">
        <v>42260</v>
      </c>
      <c r="B2232" t="s">
        <v>18811</v>
      </c>
      <c r="C2232" s="114">
        <v>202412</v>
      </c>
      <c r="D2232" s="114">
        <v>-2.82</v>
      </c>
      <c r="E2232" s="114">
        <v>202409</v>
      </c>
      <c r="F2232" s="114">
        <v>0.15</v>
      </c>
      <c r="G2232" s="114">
        <v>202406</v>
      </c>
      <c r="H2232" s="114">
        <v>1.31</v>
      </c>
      <c r="I2232" s="114">
        <v>202403</v>
      </c>
      <c r="J2232" s="114">
        <v>-1.79</v>
      </c>
      <c r="K2232" t="s">
        <v>18812</v>
      </c>
      <c r="L2232">
        <v>534612</v>
      </c>
      <c r="M2232" t="s">
        <v>4259</v>
      </c>
      <c r="N2232" t="s">
        <v>18813</v>
      </c>
      <c r="O2232" t="s">
        <v>4258</v>
      </c>
      <c r="P2232"/>
      <c r="Q2232">
        <f t="shared" si="34"/>
        <v>-3.15</v>
      </c>
    </row>
    <row r="2233" spans="1:17" ht="15">
      <c r="A2233" s="114">
        <v>42328</v>
      </c>
      <c r="B2233" t="s">
        <v>18814</v>
      </c>
      <c r="C2233" s="114">
        <v>202412</v>
      </c>
      <c r="D2233" s="114">
        <v>12.97</v>
      </c>
      <c r="E2233" s="114">
        <v>202409</v>
      </c>
      <c r="F2233" s="114">
        <v>19.3</v>
      </c>
      <c r="G2233" s="114">
        <v>202406</v>
      </c>
      <c r="H2233" s="114">
        <v>2.17</v>
      </c>
      <c r="I2233" s="114">
        <v>202403</v>
      </c>
      <c r="J2233" s="114">
        <v>17.87</v>
      </c>
      <c r="K2233" t="s">
        <v>18815</v>
      </c>
      <c r="L2233">
        <v>534742</v>
      </c>
      <c r="M2233" t="s">
        <v>3306</v>
      </c>
      <c r="N2233" t="s">
        <v>18816</v>
      </c>
      <c r="O2233" t="s">
        <v>3307</v>
      </c>
      <c r="P2233"/>
      <c r="Q2233">
        <f t="shared" si="34"/>
        <v>52.31</v>
      </c>
    </row>
    <row r="2234" spans="1:17" ht="15">
      <c r="A2234" s="114">
        <v>42402</v>
      </c>
      <c r="B2234" t="s">
        <v>18817</v>
      </c>
      <c r="C2234" s="114">
        <v>202503</v>
      </c>
      <c r="D2234" s="114">
        <v>1.82</v>
      </c>
      <c r="E2234" s="114">
        <v>202412</v>
      </c>
      <c r="F2234" s="114">
        <v>2.12</v>
      </c>
      <c r="G2234" s="114">
        <v>202409</v>
      </c>
      <c r="H2234" s="114">
        <v>1.27</v>
      </c>
      <c r="I2234" s="114">
        <v>202406</v>
      </c>
      <c r="J2234" s="114">
        <v>1.73</v>
      </c>
      <c r="K2234" t="s">
        <v>18818</v>
      </c>
      <c r="L2234">
        <v>543278</v>
      </c>
      <c r="M2234" t="s">
        <v>1551</v>
      </c>
      <c r="N2234" t="s">
        <v>18819</v>
      </c>
      <c r="O2234" t="s">
        <v>1552</v>
      </c>
      <c r="P2234"/>
      <c r="Q2234">
        <f t="shared" si="34"/>
        <v>6.9400000000000013</v>
      </c>
    </row>
    <row r="2235" spans="1:17" ht="15">
      <c r="A2235" s="114">
        <v>42462</v>
      </c>
      <c r="B2235" t="s">
        <v>18820</v>
      </c>
      <c r="C2235" s="114">
        <v>202412</v>
      </c>
      <c r="D2235" s="114">
        <v>5.64</v>
      </c>
      <c r="E2235" s="114">
        <v>202409</v>
      </c>
      <c r="F2235" s="114">
        <v>6.56</v>
      </c>
      <c r="G2235" s="114">
        <v>202406</v>
      </c>
      <c r="H2235" s="114">
        <v>6.03</v>
      </c>
      <c r="I2235" s="114">
        <v>202403</v>
      </c>
      <c r="J2235" s="114">
        <v>5.72</v>
      </c>
      <c r="K2235" t="s">
        <v>18821</v>
      </c>
      <c r="L2235">
        <v>543253</v>
      </c>
      <c r="M2235" t="s">
        <v>401</v>
      </c>
      <c r="N2235" t="s">
        <v>18822</v>
      </c>
      <c r="O2235" t="s">
        <v>402</v>
      </c>
      <c r="P2235"/>
      <c r="Q2235">
        <f t="shared" si="34"/>
        <v>23.95</v>
      </c>
    </row>
    <row r="2236" spans="1:17" ht="15">
      <c r="A2236" s="114">
        <v>42512</v>
      </c>
      <c r="B2236" t="s">
        <v>18823</v>
      </c>
      <c r="C2236" s="114">
        <v>202412</v>
      </c>
      <c r="D2236" s="114">
        <v>-81.28</v>
      </c>
      <c r="E2236" s="114">
        <v>202409</v>
      </c>
      <c r="F2236" s="114">
        <v>190.94</v>
      </c>
      <c r="G2236" s="114">
        <v>202406</v>
      </c>
      <c r="H2236" s="114">
        <v>-10.94</v>
      </c>
      <c r="I2236" s="114">
        <v>202403</v>
      </c>
      <c r="J2236" s="114">
        <v>-39.72</v>
      </c>
      <c r="K2236" t="s">
        <v>18824</v>
      </c>
      <c r="L2236">
        <v>542933</v>
      </c>
      <c r="M2236" t="s">
        <v>3114</v>
      </c>
      <c r="N2236" t="s">
        <v>18825</v>
      </c>
      <c r="O2236" t="s">
        <v>3115</v>
      </c>
      <c r="P2236"/>
      <c r="Q2236">
        <f t="shared" si="34"/>
        <v>59</v>
      </c>
    </row>
    <row r="2237" spans="1:17" ht="15">
      <c r="A2237" s="114">
        <v>42518</v>
      </c>
      <c r="B2237" t="s">
        <v>18826</v>
      </c>
      <c r="C2237" s="114">
        <v>202503</v>
      </c>
      <c r="D2237" s="114">
        <v>4.17</v>
      </c>
      <c r="E2237" s="114">
        <v>202412</v>
      </c>
      <c r="F2237" s="114">
        <v>3.58</v>
      </c>
      <c r="G2237" s="114">
        <v>202409</v>
      </c>
      <c r="H2237" s="114">
        <v>4.99</v>
      </c>
      <c r="I2237" s="114">
        <v>202406</v>
      </c>
      <c r="J2237" s="114">
        <v>4.5199999999999996</v>
      </c>
      <c r="K2237" t="s">
        <v>18827</v>
      </c>
      <c r="L2237">
        <v>539871</v>
      </c>
      <c r="M2237" t="s">
        <v>2989</v>
      </c>
      <c r="N2237" t="s">
        <v>18828</v>
      </c>
      <c r="O2237" t="s">
        <v>2990</v>
      </c>
      <c r="P2237"/>
      <c r="Q2237">
        <f t="shared" si="34"/>
        <v>17.259999999999998</v>
      </c>
    </row>
    <row r="2238" spans="1:17" ht="15">
      <c r="A2238" s="114">
        <v>42523</v>
      </c>
      <c r="B2238" t="s">
        <v>18829</v>
      </c>
      <c r="C2238" s="114">
        <v>202412</v>
      </c>
      <c r="D2238" s="114">
        <v>0.5</v>
      </c>
      <c r="E2238" s="114">
        <v>202409</v>
      </c>
      <c r="F2238" s="114">
        <v>1.29</v>
      </c>
      <c r="G2238" s="114">
        <v>202406</v>
      </c>
      <c r="H2238" s="114">
        <v>0.87</v>
      </c>
      <c r="I2238" s="114">
        <v>202403</v>
      </c>
      <c r="J2238" s="114">
        <v>1.53</v>
      </c>
      <c r="K2238" t="s">
        <v>18830</v>
      </c>
      <c r="L2238">
        <v>539787</v>
      </c>
      <c r="M2238" t="s">
        <v>1153</v>
      </c>
      <c r="N2238" t="s">
        <v>18831</v>
      </c>
      <c r="O2238" t="s">
        <v>1154</v>
      </c>
      <c r="P2238"/>
      <c r="Q2238">
        <f t="shared" si="34"/>
        <v>4.1900000000000004</v>
      </c>
    </row>
    <row r="2239" spans="1:17" ht="15">
      <c r="A2239" s="114">
        <v>42529</v>
      </c>
      <c r="B2239" t="s">
        <v>18832</v>
      </c>
      <c r="C2239" s="114">
        <v>202503</v>
      </c>
      <c r="D2239" s="114">
        <v>9</v>
      </c>
      <c r="E2239" s="114">
        <v>202412</v>
      </c>
      <c r="F2239" s="114">
        <v>5.14</v>
      </c>
      <c r="G2239" s="114">
        <v>202409</v>
      </c>
      <c r="H2239" s="114">
        <v>5.14</v>
      </c>
      <c r="I2239" s="114">
        <v>202406</v>
      </c>
      <c r="J2239" s="114">
        <v>2.72</v>
      </c>
      <c r="K2239" t="s">
        <v>18833</v>
      </c>
      <c r="L2239">
        <v>534618</v>
      </c>
      <c r="M2239" t="s">
        <v>3467</v>
      </c>
      <c r="N2239" t="s">
        <v>18834</v>
      </c>
      <c r="O2239" t="s">
        <v>9132</v>
      </c>
      <c r="P2239"/>
      <c r="Q2239">
        <f t="shared" si="34"/>
        <v>22</v>
      </c>
    </row>
    <row r="2240" spans="1:17" ht="15">
      <c r="A2240" s="114">
        <v>42548</v>
      </c>
      <c r="B2240" t="s">
        <v>18835</v>
      </c>
      <c r="C2240" s="114">
        <v>202003</v>
      </c>
      <c r="D2240" s="114">
        <v>-0.49</v>
      </c>
      <c r="E2240" s="114">
        <v>201912</v>
      </c>
      <c r="F2240" s="114">
        <v>-0.13</v>
      </c>
      <c r="G2240" s="114">
        <v>201909</v>
      </c>
      <c r="H2240" s="114">
        <v>0.56000000000000005</v>
      </c>
      <c r="I2240" s="114">
        <v>201906</v>
      </c>
      <c r="J2240" s="114">
        <v>-0.11</v>
      </c>
      <c r="K2240" t="s">
        <v>18836</v>
      </c>
      <c r="L2240">
        <v>539190</v>
      </c>
      <c r="M2240"/>
      <c r="N2240" t="s">
        <v>18837</v>
      </c>
      <c r="O2240" t="s">
        <v>4755</v>
      </c>
      <c r="P2240"/>
      <c r="Q2240">
        <f t="shared" si="34"/>
        <v>-0.16999999999999993</v>
      </c>
    </row>
    <row r="2241" spans="1:17" ht="15">
      <c r="A2241" s="114">
        <v>42606</v>
      </c>
      <c r="B2241" t="s">
        <v>18838</v>
      </c>
      <c r="C2241" s="114">
        <v>202412</v>
      </c>
      <c r="D2241" s="114">
        <v>0.02</v>
      </c>
      <c r="E2241" s="114">
        <v>202409</v>
      </c>
      <c r="F2241" s="114">
        <v>0.06</v>
      </c>
      <c r="G2241" s="114">
        <v>202406</v>
      </c>
      <c r="H2241" s="114">
        <v>0.05</v>
      </c>
      <c r="I2241" s="114">
        <v>202403</v>
      </c>
      <c r="J2241" s="114">
        <v>0.03</v>
      </c>
      <c r="K2241" t="s">
        <v>18839</v>
      </c>
      <c r="L2241"/>
      <c r="M2241" t="s">
        <v>2773</v>
      </c>
      <c r="N2241" t="s">
        <v>18840</v>
      </c>
      <c r="O2241" t="s">
        <v>2774</v>
      </c>
      <c r="P2241"/>
      <c r="Q2241">
        <f t="shared" si="34"/>
        <v>0.16</v>
      </c>
    </row>
    <row r="2242" spans="1:17" ht="15">
      <c r="A2242" s="114">
        <v>42683</v>
      </c>
      <c r="B2242" t="s">
        <v>18841</v>
      </c>
      <c r="C2242" s="114">
        <v>202503</v>
      </c>
      <c r="D2242" s="114">
        <v>10.97</v>
      </c>
      <c r="E2242" s="114">
        <v>202412</v>
      </c>
      <c r="F2242" s="114">
        <v>1.1499999999999999</v>
      </c>
      <c r="G2242" s="114">
        <v>202409</v>
      </c>
      <c r="H2242" s="114">
        <v>7.15</v>
      </c>
      <c r="I2242" s="114">
        <v>202406</v>
      </c>
      <c r="J2242" s="114">
        <v>6.94</v>
      </c>
      <c r="K2242" t="s">
        <v>18842</v>
      </c>
      <c r="L2242">
        <v>534691</v>
      </c>
      <c r="M2242"/>
      <c r="N2242" t="s">
        <v>18843</v>
      </c>
      <c r="O2242" t="s">
        <v>4516</v>
      </c>
      <c r="P2242"/>
      <c r="Q2242">
        <f t="shared" si="34"/>
        <v>26.210000000000004</v>
      </c>
    </row>
    <row r="2243" spans="1:17" ht="15">
      <c r="A2243" s="114">
        <v>42712</v>
      </c>
      <c r="B2243" t="s">
        <v>18844</v>
      </c>
      <c r="C2243" s="114">
        <v>202412</v>
      </c>
      <c r="D2243" s="114">
        <v>3.34</v>
      </c>
      <c r="E2243" s="114">
        <v>202409</v>
      </c>
      <c r="F2243" s="114">
        <v>3.41</v>
      </c>
      <c r="G2243" s="114">
        <v>202406</v>
      </c>
      <c r="H2243" s="114">
        <v>2.88</v>
      </c>
      <c r="I2243" s="114">
        <v>202403</v>
      </c>
      <c r="J2243" s="114">
        <v>2.42</v>
      </c>
      <c r="K2243" t="s">
        <v>18845</v>
      </c>
      <c r="L2243">
        <v>544022</v>
      </c>
      <c r="M2243" t="s">
        <v>259</v>
      </c>
      <c r="N2243" t="s">
        <v>18846</v>
      </c>
      <c r="O2243" t="s">
        <v>260</v>
      </c>
      <c r="P2243"/>
      <c r="Q2243">
        <f t="shared" ref="Q2243:Q2306" si="35">D2243+F2243+H2243+J2243</f>
        <v>12.049999999999999</v>
      </c>
    </row>
    <row r="2244" spans="1:17" ht="15">
      <c r="A2244" s="114">
        <v>42719</v>
      </c>
      <c r="B2244" t="s">
        <v>18847</v>
      </c>
      <c r="C2244" s="114">
        <v>202412</v>
      </c>
      <c r="D2244" s="114">
        <v>7.56</v>
      </c>
      <c r="E2244" s="114">
        <v>202409</v>
      </c>
      <c r="F2244" s="114">
        <v>4.76</v>
      </c>
      <c r="G2244" s="114">
        <v>202406</v>
      </c>
      <c r="H2244" s="114">
        <v>5.5</v>
      </c>
      <c r="I2244" s="114">
        <v>202403</v>
      </c>
      <c r="J2244" s="114">
        <v>11.28</v>
      </c>
      <c r="K2244" t="s">
        <v>18848</v>
      </c>
      <c r="L2244">
        <v>543258</v>
      </c>
      <c r="M2244" t="s">
        <v>1339</v>
      </c>
      <c r="N2244" t="s">
        <v>18849</v>
      </c>
      <c r="O2244" t="s">
        <v>1340</v>
      </c>
      <c r="P2244"/>
      <c r="Q2244">
        <f t="shared" si="35"/>
        <v>29.1</v>
      </c>
    </row>
    <row r="2245" spans="1:17" ht="15">
      <c r="A2245" s="114">
        <v>42732</v>
      </c>
      <c r="B2245" t="s">
        <v>18850</v>
      </c>
      <c r="C2245" s="114">
        <v>202412</v>
      </c>
      <c r="D2245" s="114">
        <v>11.64</v>
      </c>
      <c r="E2245" s="114">
        <v>202409</v>
      </c>
      <c r="F2245" s="114">
        <v>12.44</v>
      </c>
      <c r="G2245" s="114">
        <v>202406</v>
      </c>
      <c r="H2245" s="114">
        <v>10.67</v>
      </c>
      <c r="I2245" s="114">
        <v>202403</v>
      </c>
      <c r="J2245" s="114">
        <v>10.76</v>
      </c>
      <c r="K2245" t="s">
        <v>18851</v>
      </c>
      <c r="L2245">
        <v>543527</v>
      </c>
      <c r="M2245" t="s">
        <v>2330</v>
      </c>
      <c r="N2245" t="s">
        <v>18852</v>
      </c>
      <c r="O2245" t="s">
        <v>2331</v>
      </c>
      <c r="P2245"/>
      <c r="Q2245">
        <f t="shared" si="35"/>
        <v>45.51</v>
      </c>
    </row>
    <row r="2246" spans="1:17" ht="15">
      <c r="A2246" s="114">
        <v>42751</v>
      </c>
      <c r="B2246" t="s">
        <v>18853</v>
      </c>
      <c r="C2246" s="114">
        <v>202412</v>
      </c>
      <c r="D2246" s="114">
        <v>1.2</v>
      </c>
      <c r="E2246" s="114">
        <v>202409</v>
      </c>
      <c r="F2246" s="114">
        <v>5.36</v>
      </c>
      <c r="G2246" s="114">
        <v>202406</v>
      </c>
      <c r="H2246" s="114">
        <v>2.16</v>
      </c>
      <c r="I2246" s="114">
        <v>202403</v>
      </c>
      <c r="J2246" s="114">
        <v>2.69</v>
      </c>
      <c r="K2246" t="s">
        <v>18854</v>
      </c>
      <c r="L2246">
        <v>543669</v>
      </c>
      <c r="M2246" t="s">
        <v>2501</v>
      </c>
      <c r="N2246" t="s">
        <v>18855</v>
      </c>
      <c r="O2246" t="s">
        <v>2502</v>
      </c>
      <c r="P2246"/>
      <c r="Q2246">
        <f t="shared" si="35"/>
        <v>11.41</v>
      </c>
    </row>
    <row r="2247" spans="1:17" ht="15">
      <c r="A2247" s="114">
        <v>42781</v>
      </c>
      <c r="B2247" t="s">
        <v>18856</v>
      </c>
      <c r="C2247" s="114">
        <v>202103</v>
      </c>
      <c r="D2247" s="114">
        <v>6.06</v>
      </c>
      <c r="E2247" s="114">
        <v>202012</v>
      </c>
      <c r="F2247" s="114">
        <v>11.11</v>
      </c>
      <c r="G2247" s="114">
        <v>202003</v>
      </c>
      <c r="H2247" s="114">
        <v>-3.4</v>
      </c>
      <c r="I2247" s="114">
        <v>201912</v>
      </c>
      <c r="J2247" s="114">
        <v>3.65</v>
      </c>
      <c r="K2247" t="s">
        <v>18857</v>
      </c>
      <c r="L2247">
        <v>543260</v>
      </c>
      <c r="M2247" t="s">
        <v>2814</v>
      </c>
      <c r="N2247" t="s">
        <v>18858</v>
      </c>
      <c r="O2247" t="s">
        <v>2815</v>
      </c>
      <c r="P2247"/>
      <c r="Q2247">
        <f t="shared" si="35"/>
        <v>17.419999999999998</v>
      </c>
    </row>
    <row r="2248" spans="1:17" ht="15">
      <c r="A2248" s="114">
        <v>42820</v>
      </c>
      <c r="B2248" t="s">
        <v>18859</v>
      </c>
      <c r="C2248" s="114">
        <v>202412</v>
      </c>
      <c r="D2248" s="114">
        <v>1.9</v>
      </c>
      <c r="E2248" s="114">
        <v>202409</v>
      </c>
      <c r="F2248" s="114">
        <v>3.12</v>
      </c>
      <c r="G2248" s="114">
        <v>202406</v>
      </c>
      <c r="H2248" s="114">
        <v>2.5499999999999998</v>
      </c>
      <c r="I2248" s="114">
        <v>202403</v>
      </c>
      <c r="J2248" s="114">
        <v>1.17</v>
      </c>
      <c r="K2248" t="s">
        <v>18860</v>
      </c>
      <c r="L2248">
        <v>539331</v>
      </c>
      <c r="M2248" t="s">
        <v>3165</v>
      </c>
      <c r="N2248" t="s">
        <v>18861</v>
      </c>
      <c r="O2248" t="s">
        <v>3166</v>
      </c>
      <c r="P2248"/>
      <c r="Q2248">
        <f t="shared" si="35"/>
        <v>8.7399999999999984</v>
      </c>
    </row>
    <row r="2249" spans="1:17" ht="15">
      <c r="A2249" s="114">
        <v>42944</v>
      </c>
      <c r="B2249" t="s">
        <v>18862</v>
      </c>
      <c r="C2249" s="114">
        <v>202503</v>
      </c>
      <c r="D2249" s="114">
        <v>2.46</v>
      </c>
      <c r="E2249" s="114">
        <v>202412</v>
      </c>
      <c r="F2249" s="114">
        <v>1.59</v>
      </c>
      <c r="G2249" s="114">
        <v>202409</v>
      </c>
      <c r="H2249" s="114">
        <v>1.8</v>
      </c>
      <c r="I2249" s="114">
        <v>202406</v>
      </c>
      <c r="J2249" s="114">
        <v>1.42</v>
      </c>
      <c r="K2249" t="s">
        <v>18863</v>
      </c>
      <c r="L2249">
        <v>543994</v>
      </c>
      <c r="M2249" t="s">
        <v>1519</v>
      </c>
      <c r="N2249" t="s">
        <v>18864</v>
      </c>
      <c r="O2249" t="s">
        <v>1520</v>
      </c>
      <c r="P2249"/>
      <c r="Q2249">
        <f t="shared" si="35"/>
        <v>7.27</v>
      </c>
    </row>
    <row r="2250" spans="1:17" ht="15">
      <c r="A2250" s="114">
        <v>43026</v>
      </c>
      <c r="B2250" t="s">
        <v>21721</v>
      </c>
      <c r="C2250" s="114">
        <v>202412</v>
      </c>
      <c r="D2250" s="114">
        <v>5.72</v>
      </c>
      <c r="E2250" s="114">
        <v>202403</v>
      </c>
      <c r="F2250" s="114">
        <v>2.86</v>
      </c>
      <c r="G2250" s="114">
        <v>202312</v>
      </c>
      <c r="H2250" s="114">
        <v>4.5999999999999996</v>
      </c>
      <c r="I2250" s="114">
        <v>202309</v>
      </c>
      <c r="J2250" s="114">
        <v>3.55</v>
      </c>
      <c r="K2250" t="s">
        <v>21722</v>
      </c>
      <c r="L2250"/>
      <c r="M2250"/>
      <c r="N2250"/>
      <c r="O2250" t="s">
        <v>4672</v>
      </c>
      <c r="P2250"/>
      <c r="Q2250">
        <f t="shared" si="35"/>
        <v>16.73</v>
      </c>
    </row>
    <row r="2251" spans="1:17" ht="15">
      <c r="A2251" s="114">
        <v>43058</v>
      </c>
      <c r="B2251" t="s">
        <v>18865</v>
      </c>
      <c r="C2251" s="114">
        <v>202412</v>
      </c>
      <c r="D2251" s="114">
        <v>1.81</v>
      </c>
      <c r="E2251" s="114">
        <v>202409</v>
      </c>
      <c r="F2251" s="114">
        <v>2.4700000000000002</v>
      </c>
      <c r="G2251" s="114">
        <v>202406</v>
      </c>
      <c r="H2251" s="114">
        <v>1.66</v>
      </c>
      <c r="I2251" s="114">
        <v>202403</v>
      </c>
      <c r="J2251" s="114">
        <v>1.1100000000000001</v>
      </c>
      <c r="K2251" t="s">
        <v>18866</v>
      </c>
      <c r="L2251">
        <v>543482</v>
      </c>
      <c r="M2251" t="s">
        <v>18867</v>
      </c>
      <c r="N2251" t="s">
        <v>18868</v>
      </c>
      <c r="O2251" t="s">
        <v>3426</v>
      </c>
      <c r="P2251"/>
      <c r="Q2251">
        <f t="shared" si="35"/>
        <v>7.0500000000000007</v>
      </c>
    </row>
    <row r="2252" spans="1:17" ht="15">
      <c r="A2252" s="114">
        <v>43069</v>
      </c>
      <c r="B2252" t="s">
        <v>18869</v>
      </c>
      <c r="C2252" s="114">
        <v>202412</v>
      </c>
      <c r="D2252" s="114">
        <v>1.77</v>
      </c>
      <c r="E2252" s="114">
        <v>202409</v>
      </c>
      <c r="F2252" s="114">
        <v>5.32</v>
      </c>
      <c r="G2252" s="114">
        <v>202406</v>
      </c>
      <c r="H2252" s="114">
        <v>1.51</v>
      </c>
      <c r="I2252" s="114">
        <v>202403</v>
      </c>
      <c r="J2252" s="114">
        <v>3.48</v>
      </c>
      <c r="K2252" t="s">
        <v>18870</v>
      </c>
      <c r="L2252">
        <v>538730</v>
      </c>
      <c r="M2252" t="s">
        <v>2220</v>
      </c>
      <c r="N2252" t="s">
        <v>18871</v>
      </c>
      <c r="O2252" t="s">
        <v>2221</v>
      </c>
      <c r="P2252"/>
      <c r="Q2252">
        <f t="shared" si="35"/>
        <v>12.08</v>
      </c>
    </row>
    <row r="2253" spans="1:17" ht="15">
      <c r="A2253" s="114">
        <v>43079</v>
      </c>
      <c r="B2253" t="s">
        <v>18872</v>
      </c>
      <c r="C2253" s="114">
        <v>202503</v>
      </c>
      <c r="D2253" s="114">
        <v>4.1500000000000004</v>
      </c>
      <c r="E2253" s="114">
        <v>202412</v>
      </c>
      <c r="F2253" s="114">
        <v>3.82</v>
      </c>
      <c r="G2253" s="114">
        <v>202409</v>
      </c>
      <c r="H2253" s="114">
        <v>3.65</v>
      </c>
      <c r="I2253" s="114">
        <v>202406</v>
      </c>
      <c r="J2253" s="114">
        <v>3.44</v>
      </c>
      <c r="K2253" t="s">
        <v>18873</v>
      </c>
      <c r="L2253">
        <v>543335</v>
      </c>
      <c r="M2253" t="s">
        <v>202</v>
      </c>
      <c r="N2253" t="s">
        <v>18874</v>
      </c>
      <c r="O2253" t="s">
        <v>203</v>
      </c>
      <c r="P2253"/>
      <c r="Q2253">
        <f t="shared" si="35"/>
        <v>15.06</v>
      </c>
    </row>
    <row r="2254" spans="1:17" ht="15">
      <c r="A2254" s="114">
        <v>43083</v>
      </c>
      <c r="B2254" t="s">
        <v>18875</v>
      </c>
      <c r="C2254" s="114">
        <v>202412</v>
      </c>
      <c r="D2254" s="114">
        <v>0.02</v>
      </c>
      <c r="E2254" s="114">
        <v>202409</v>
      </c>
      <c r="F2254" s="114">
        <v>-0.02</v>
      </c>
      <c r="G2254" s="114">
        <v>202406</v>
      </c>
      <c r="H2254" s="114">
        <v>0.11</v>
      </c>
      <c r="I2254" s="114">
        <v>202403</v>
      </c>
      <c r="J2254" s="114">
        <v>0.02</v>
      </c>
      <c r="K2254" t="s">
        <v>18876</v>
      </c>
      <c r="L2254">
        <v>538961</v>
      </c>
      <c r="M2254" t="s">
        <v>978</v>
      </c>
      <c r="N2254" t="s">
        <v>18877</v>
      </c>
      <c r="O2254" t="s">
        <v>979</v>
      </c>
      <c r="P2254"/>
      <c r="Q2254">
        <f t="shared" si="35"/>
        <v>0.13</v>
      </c>
    </row>
    <row r="2255" spans="1:17" ht="15">
      <c r="A2255" s="114">
        <v>43151</v>
      </c>
      <c r="B2255" t="s">
        <v>18878</v>
      </c>
      <c r="C2255" s="114">
        <v>201906</v>
      </c>
      <c r="D2255" s="114">
        <v>-0.06</v>
      </c>
      <c r="E2255" s="114">
        <v>201903</v>
      </c>
      <c r="F2255" s="114">
        <v>-0.03</v>
      </c>
      <c r="G2255" s="114">
        <v>201812</v>
      </c>
      <c r="H2255" s="114">
        <v>-0.01</v>
      </c>
      <c r="I2255" s="114">
        <v>201809</v>
      </c>
      <c r="J2255" s="114">
        <v>0</v>
      </c>
      <c r="K2255" t="s">
        <v>18879</v>
      </c>
      <c r="L2255">
        <v>534920</v>
      </c>
      <c r="M2255"/>
      <c r="N2255" t="s">
        <v>18880</v>
      </c>
      <c r="O2255" t="s">
        <v>4841</v>
      </c>
      <c r="P2255"/>
      <c r="Q2255">
        <f t="shared" si="35"/>
        <v>-9.9999999999999992E-2</v>
      </c>
    </row>
    <row r="2256" spans="1:17" ht="15">
      <c r="A2256" s="114">
        <v>43205</v>
      </c>
      <c r="B2256" t="s">
        <v>18881</v>
      </c>
      <c r="C2256" s="114">
        <v>202412</v>
      </c>
      <c r="D2256" s="114">
        <v>-3.1</v>
      </c>
      <c r="E2256" s="114">
        <v>202409</v>
      </c>
      <c r="F2256" s="114">
        <v>31.22</v>
      </c>
      <c r="G2256" s="114">
        <v>202406</v>
      </c>
      <c r="H2256" s="114">
        <v>3.75</v>
      </c>
      <c r="I2256" s="114">
        <v>202403</v>
      </c>
      <c r="J2256" s="114">
        <v>12.67</v>
      </c>
      <c r="K2256" t="s">
        <v>18882</v>
      </c>
      <c r="L2256">
        <v>540311</v>
      </c>
      <c r="M2256" t="s">
        <v>1488</v>
      </c>
      <c r="N2256" t="s">
        <v>18883</v>
      </c>
      <c r="O2256" t="s">
        <v>1489</v>
      </c>
      <c r="P2256"/>
      <c r="Q2256">
        <f t="shared" si="35"/>
        <v>44.54</v>
      </c>
    </row>
    <row r="2257" spans="1:17" ht="15">
      <c r="A2257" s="114">
        <v>43224</v>
      </c>
      <c r="B2257" t="s">
        <v>3605</v>
      </c>
      <c r="C2257" s="114">
        <v>202412</v>
      </c>
      <c r="D2257" s="114">
        <v>1.35</v>
      </c>
      <c r="E2257" s="114">
        <v>202409</v>
      </c>
      <c r="F2257" s="114">
        <v>6.34</v>
      </c>
      <c r="G2257" s="114">
        <v>202406</v>
      </c>
      <c r="H2257" s="114">
        <v>6</v>
      </c>
      <c r="I2257" s="114">
        <v>202403</v>
      </c>
      <c r="J2257" s="114">
        <v>7.94</v>
      </c>
      <c r="K2257" t="s">
        <v>18884</v>
      </c>
      <c r="L2257">
        <v>535136</v>
      </c>
      <c r="M2257" t="s">
        <v>3605</v>
      </c>
      <c r="N2257" t="s">
        <v>18885</v>
      </c>
      <c r="O2257" t="s">
        <v>3604</v>
      </c>
      <c r="P2257"/>
      <c r="Q2257">
        <f t="shared" si="35"/>
        <v>21.63</v>
      </c>
    </row>
    <row r="2258" spans="1:17" ht="15">
      <c r="A2258" s="114">
        <v>43355</v>
      </c>
      <c r="B2258" t="s">
        <v>18886</v>
      </c>
      <c r="C2258" s="114">
        <v>202412</v>
      </c>
      <c r="D2258" s="114">
        <v>4.6100000000000003</v>
      </c>
      <c r="E2258" s="114">
        <v>202409</v>
      </c>
      <c r="F2258" s="114">
        <v>4.2</v>
      </c>
      <c r="G2258" s="114">
        <v>202406</v>
      </c>
      <c r="H2258" s="114">
        <v>3.79</v>
      </c>
      <c r="I2258" s="114">
        <v>202403</v>
      </c>
      <c r="J2258" s="114">
        <v>3.86</v>
      </c>
      <c r="K2258" t="s">
        <v>18887</v>
      </c>
      <c r="L2258">
        <v>543996</v>
      </c>
      <c r="M2258" t="s">
        <v>3077</v>
      </c>
      <c r="N2258" t="s">
        <v>18888</v>
      </c>
      <c r="O2258" t="s">
        <v>3078</v>
      </c>
      <c r="P2258"/>
      <c r="Q2258">
        <f t="shared" si="35"/>
        <v>16.46</v>
      </c>
    </row>
    <row r="2259" spans="1:17" ht="15">
      <c r="A2259" s="114">
        <v>43363</v>
      </c>
      <c r="B2259" t="s">
        <v>18889</v>
      </c>
      <c r="C2259" s="114">
        <v>202412</v>
      </c>
      <c r="D2259" s="114">
        <v>2.9</v>
      </c>
      <c r="E2259" s="114">
        <v>202409</v>
      </c>
      <c r="F2259" s="114">
        <v>12.34</v>
      </c>
      <c r="G2259" s="114">
        <v>202406</v>
      </c>
      <c r="H2259" s="114">
        <v>11.29</v>
      </c>
      <c r="I2259" s="114">
        <v>202403</v>
      </c>
      <c r="J2259" s="114">
        <v>1.93</v>
      </c>
      <c r="K2259" t="s">
        <v>18890</v>
      </c>
      <c r="L2259">
        <v>537750</v>
      </c>
      <c r="M2259"/>
      <c r="N2259" t="s">
        <v>18891</v>
      </c>
      <c r="O2259" t="s">
        <v>3679</v>
      </c>
      <c r="P2259"/>
      <c r="Q2259">
        <f t="shared" si="35"/>
        <v>28.46</v>
      </c>
    </row>
    <row r="2260" spans="1:17" ht="15">
      <c r="A2260" s="114">
        <v>43575</v>
      </c>
      <c r="B2260" t="s">
        <v>18892</v>
      </c>
      <c r="C2260" s="114">
        <v>202503</v>
      </c>
      <c r="D2260" s="114">
        <v>4.91</v>
      </c>
      <c r="E2260" s="114">
        <v>202412</v>
      </c>
      <c r="F2260" s="114">
        <v>4.59</v>
      </c>
      <c r="G2260" s="114">
        <v>202409</v>
      </c>
      <c r="H2260" s="114">
        <v>3.84</v>
      </c>
      <c r="I2260" s="114">
        <v>202406</v>
      </c>
      <c r="J2260" s="114">
        <v>3.79</v>
      </c>
      <c r="K2260" t="s">
        <v>18893</v>
      </c>
      <c r="L2260">
        <v>544172</v>
      </c>
      <c r="M2260" t="s">
        <v>9367</v>
      </c>
      <c r="N2260" t="s">
        <v>18894</v>
      </c>
      <c r="O2260" t="s">
        <v>9366</v>
      </c>
      <c r="P2260"/>
      <c r="Q2260">
        <f t="shared" si="35"/>
        <v>17.13</v>
      </c>
    </row>
    <row r="2261" spans="1:17" ht="15">
      <c r="A2261" s="114">
        <v>43592</v>
      </c>
      <c r="B2261" t="s">
        <v>18895</v>
      </c>
      <c r="C2261" s="114">
        <v>202009</v>
      </c>
      <c r="D2261" s="114">
        <v>-0.01</v>
      </c>
      <c r="E2261" s="114">
        <v>202006</v>
      </c>
      <c r="F2261" s="114">
        <v>0</v>
      </c>
      <c r="G2261" s="114">
        <v>202003</v>
      </c>
      <c r="H2261" s="114">
        <v>-6.34</v>
      </c>
      <c r="I2261" s="114">
        <v>201912</v>
      </c>
      <c r="J2261" s="114">
        <v>-1.51</v>
      </c>
      <c r="K2261" t="s">
        <v>18896</v>
      </c>
      <c r="L2261">
        <v>537524</v>
      </c>
      <c r="M2261"/>
      <c r="N2261" t="s">
        <v>18897</v>
      </c>
      <c r="O2261" t="s">
        <v>4715</v>
      </c>
      <c r="P2261"/>
      <c r="Q2261">
        <f t="shared" si="35"/>
        <v>-7.8599999999999994</v>
      </c>
    </row>
    <row r="2262" spans="1:17" ht="15">
      <c r="A2262" s="114">
        <v>43632</v>
      </c>
      <c r="B2262" t="s">
        <v>18898</v>
      </c>
      <c r="C2262" s="114">
        <v>202412</v>
      </c>
      <c r="D2262" s="114">
        <v>1.85</v>
      </c>
      <c r="E2262" s="114">
        <v>202409</v>
      </c>
      <c r="F2262" s="114">
        <v>1.81</v>
      </c>
      <c r="G2262" s="114">
        <v>202406</v>
      </c>
      <c r="H2262" s="114">
        <v>1.76</v>
      </c>
      <c r="I2262" s="114">
        <v>202403</v>
      </c>
      <c r="J2262" s="114">
        <v>4.88</v>
      </c>
      <c r="K2262" t="s">
        <v>18899</v>
      </c>
      <c r="L2262">
        <v>535667</v>
      </c>
      <c r="M2262"/>
      <c r="N2262" t="s">
        <v>18900</v>
      </c>
      <c r="O2262" t="s">
        <v>4070</v>
      </c>
      <c r="P2262"/>
      <c r="Q2262">
        <f t="shared" si="35"/>
        <v>10.3</v>
      </c>
    </row>
    <row r="2263" spans="1:17" ht="15">
      <c r="A2263" s="114">
        <v>43686</v>
      </c>
      <c r="B2263" t="s">
        <v>18901</v>
      </c>
      <c r="C2263" s="114">
        <v>202209</v>
      </c>
      <c r="D2263" s="114">
        <v>-0.37</v>
      </c>
      <c r="E2263" s="114">
        <v>202206</v>
      </c>
      <c r="F2263" s="114">
        <v>-6.72</v>
      </c>
      <c r="G2263" s="114">
        <v>202203</v>
      </c>
      <c r="H2263" s="114">
        <v>-94.49</v>
      </c>
      <c r="I2263" s="114">
        <v>202112</v>
      </c>
      <c r="J2263" s="114">
        <v>-5.52</v>
      </c>
      <c r="K2263" t="s">
        <v>18902</v>
      </c>
      <c r="L2263">
        <v>536507</v>
      </c>
      <c r="M2263" t="s">
        <v>921</v>
      </c>
      <c r="N2263" t="s">
        <v>18903</v>
      </c>
      <c r="O2263" t="s">
        <v>922</v>
      </c>
      <c r="P2263"/>
      <c r="Q2263">
        <f t="shared" si="35"/>
        <v>-107.1</v>
      </c>
    </row>
    <row r="2264" spans="1:17" ht="15">
      <c r="A2264" s="114">
        <v>43768</v>
      </c>
      <c r="B2264" t="s">
        <v>18904</v>
      </c>
      <c r="C2264" s="114">
        <v>201703</v>
      </c>
      <c r="D2264" s="114">
        <v>0</v>
      </c>
      <c r="E2264" s="114">
        <v>201612</v>
      </c>
      <c r="F2264" s="114">
        <v>0</v>
      </c>
      <c r="G2264" s="114">
        <v>201609</v>
      </c>
      <c r="H2264" s="114">
        <v>0</v>
      </c>
      <c r="I2264" s="114">
        <v>201606</v>
      </c>
      <c r="J2264" s="114">
        <v>0</v>
      </c>
      <c r="K2264" t="s">
        <v>18905</v>
      </c>
      <c r="L2264">
        <v>536073</v>
      </c>
      <c r="M2264"/>
      <c r="N2264" t="s">
        <v>21039</v>
      </c>
      <c r="O2264" t="s">
        <v>20691</v>
      </c>
      <c r="P2264"/>
      <c r="Q2264">
        <f t="shared" si="35"/>
        <v>0</v>
      </c>
    </row>
    <row r="2265" spans="1:17" ht="15">
      <c r="A2265" s="114">
        <v>43787</v>
      </c>
      <c r="B2265" t="s">
        <v>18906</v>
      </c>
      <c r="C2265" s="114">
        <v>202012</v>
      </c>
      <c r="D2265" s="114">
        <v>0.12</v>
      </c>
      <c r="E2265" s="114">
        <v>202009</v>
      </c>
      <c r="F2265" s="114">
        <v>-0.77</v>
      </c>
      <c r="G2265" s="114">
        <v>202006</v>
      </c>
      <c r="H2265" s="114">
        <v>-0.7</v>
      </c>
      <c r="I2265" s="114">
        <v>202003</v>
      </c>
      <c r="J2265" s="114">
        <v>-1.47</v>
      </c>
      <c r="K2265" t="s">
        <v>18907</v>
      </c>
      <c r="L2265">
        <v>536264</v>
      </c>
      <c r="M2265"/>
      <c r="N2265" t="s">
        <v>18908</v>
      </c>
      <c r="O2265" t="s">
        <v>9082</v>
      </c>
      <c r="P2265"/>
      <c r="Q2265">
        <f t="shared" si="35"/>
        <v>-2.8200000000000003</v>
      </c>
    </row>
    <row r="2266" spans="1:17" ht="15">
      <c r="A2266" s="114">
        <v>43812</v>
      </c>
      <c r="B2266" t="s">
        <v>18909</v>
      </c>
      <c r="C2266" s="114">
        <v>202109</v>
      </c>
      <c r="D2266" s="114">
        <v>0.2</v>
      </c>
      <c r="E2266" s="114">
        <v>202106</v>
      </c>
      <c r="F2266" s="114">
        <v>0.12</v>
      </c>
      <c r="G2266" s="114">
        <v>202103</v>
      </c>
      <c r="H2266" s="114">
        <v>-0.11</v>
      </c>
      <c r="I2266" s="114">
        <v>202012</v>
      </c>
      <c r="J2266" s="114">
        <v>0.03</v>
      </c>
      <c r="K2266" t="s">
        <v>18910</v>
      </c>
      <c r="L2266">
        <v>536672</v>
      </c>
      <c r="M2266"/>
      <c r="N2266" t="s">
        <v>18911</v>
      </c>
      <c r="O2266" t="s">
        <v>4639</v>
      </c>
      <c r="P2266"/>
      <c r="Q2266">
        <f t="shared" si="35"/>
        <v>0.24000000000000002</v>
      </c>
    </row>
    <row r="2267" spans="1:17" ht="15">
      <c r="A2267" s="114">
        <v>43814</v>
      </c>
      <c r="B2267" t="s">
        <v>18912</v>
      </c>
      <c r="C2267" s="114">
        <v>202412</v>
      </c>
      <c r="D2267" s="114">
        <v>0.49</v>
      </c>
      <c r="E2267" s="114">
        <v>202409</v>
      </c>
      <c r="F2267" s="114">
        <v>1.35</v>
      </c>
      <c r="G2267" s="114">
        <v>202406</v>
      </c>
      <c r="H2267" s="114">
        <v>0.78</v>
      </c>
      <c r="I2267" s="114">
        <v>202403</v>
      </c>
      <c r="J2267" s="114">
        <v>2.11</v>
      </c>
      <c r="K2267" t="s">
        <v>9701</v>
      </c>
      <c r="L2267">
        <v>538979</v>
      </c>
      <c r="M2267" t="s">
        <v>1078</v>
      </c>
      <c r="N2267" t="s">
        <v>18913</v>
      </c>
      <c r="O2267" t="s">
        <v>1079</v>
      </c>
      <c r="P2267"/>
      <c r="Q2267">
        <f t="shared" si="35"/>
        <v>4.7300000000000004</v>
      </c>
    </row>
    <row r="2268" spans="1:17" ht="15">
      <c r="A2268" s="114">
        <v>43822</v>
      </c>
      <c r="B2268" t="s">
        <v>18914</v>
      </c>
      <c r="C2268" s="114">
        <v>202412</v>
      </c>
      <c r="D2268" s="114">
        <v>0.27</v>
      </c>
      <c r="E2268" s="114">
        <v>202409</v>
      </c>
      <c r="F2268" s="114">
        <v>1.1100000000000001</v>
      </c>
      <c r="G2268" s="114">
        <v>202406</v>
      </c>
      <c r="H2268" s="114">
        <v>2.17</v>
      </c>
      <c r="I2268" s="114">
        <v>202403</v>
      </c>
      <c r="J2268" s="114">
        <v>1.6</v>
      </c>
      <c r="K2268" t="s">
        <v>18915</v>
      </c>
      <c r="L2268"/>
      <c r="M2268" t="s">
        <v>1906</v>
      </c>
      <c r="N2268" t="s">
        <v>18916</v>
      </c>
      <c r="O2268" t="s">
        <v>1907</v>
      </c>
      <c r="P2268"/>
      <c r="Q2268">
        <f t="shared" si="35"/>
        <v>5.15</v>
      </c>
    </row>
    <row r="2269" spans="1:17" ht="15">
      <c r="A2269" s="114">
        <v>43863</v>
      </c>
      <c r="B2269" t="s">
        <v>18917</v>
      </c>
      <c r="C2269" s="114">
        <v>202412</v>
      </c>
      <c r="D2269" s="114">
        <v>31.81</v>
      </c>
      <c r="E2269" s="114">
        <v>202409</v>
      </c>
      <c r="F2269" s="114">
        <v>133</v>
      </c>
      <c r="G2269" s="114">
        <v>202406</v>
      </c>
      <c r="H2269" s="114">
        <v>53.22</v>
      </c>
      <c r="I2269" s="114">
        <v>202403</v>
      </c>
      <c r="J2269" s="114">
        <v>93.69</v>
      </c>
      <c r="K2269" t="s">
        <v>18918</v>
      </c>
      <c r="L2269">
        <v>536773</v>
      </c>
      <c r="M2269" t="s">
        <v>1509</v>
      </c>
      <c r="N2269" t="s">
        <v>18919</v>
      </c>
      <c r="O2269" t="s">
        <v>1510</v>
      </c>
      <c r="P2269"/>
      <c r="Q2269">
        <f t="shared" si="35"/>
        <v>311.72000000000003</v>
      </c>
    </row>
    <row r="2270" spans="1:17" ht="15">
      <c r="A2270" s="114">
        <v>43934</v>
      </c>
      <c r="B2270" t="s">
        <v>18920</v>
      </c>
      <c r="C2270" s="114">
        <v>202412</v>
      </c>
      <c r="D2270" s="114">
        <v>3.21</v>
      </c>
      <c r="E2270" s="114">
        <v>202409</v>
      </c>
      <c r="F2270" s="114">
        <v>4.4800000000000004</v>
      </c>
      <c r="G2270" s="114">
        <v>202406</v>
      </c>
      <c r="H2270" s="114">
        <v>4.8</v>
      </c>
      <c r="I2270" s="114">
        <v>202403</v>
      </c>
      <c r="J2270" s="114">
        <v>5.96</v>
      </c>
      <c r="K2270" t="s">
        <v>18921</v>
      </c>
      <c r="L2270">
        <v>539336</v>
      </c>
      <c r="M2270" t="s">
        <v>1119</v>
      </c>
      <c r="N2270" t="s">
        <v>18922</v>
      </c>
      <c r="O2270" t="s">
        <v>1120</v>
      </c>
      <c r="P2270"/>
      <c r="Q2270">
        <f t="shared" si="35"/>
        <v>18.45</v>
      </c>
    </row>
    <row r="2271" spans="1:17" ht="15">
      <c r="A2271" s="114">
        <v>43952</v>
      </c>
      <c r="B2271" t="s">
        <v>18923</v>
      </c>
      <c r="C2271" s="114">
        <v>202009</v>
      </c>
      <c r="D2271" s="114">
        <v>69.92</v>
      </c>
      <c r="E2271" s="114">
        <v>202006</v>
      </c>
      <c r="F2271" s="114">
        <v>2.73</v>
      </c>
      <c r="G2271" s="114">
        <v>202003</v>
      </c>
      <c r="H2271" s="114">
        <v>-26.49</v>
      </c>
      <c r="I2271" s="114">
        <v>201912</v>
      </c>
      <c r="J2271" s="114">
        <v>-1.03</v>
      </c>
      <c r="K2271" t="s">
        <v>18924</v>
      </c>
      <c r="L2271">
        <v>538564</v>
      </c>
      <c r="M2271"/>
      <c r="N2271" t="s">
        <v>18925</v>
      </c>
      <c r="O2271" t="s">
        <v>4026</v>
      </c>
      <c r="P2271"/>
      <c r="Q2271">
        <f t="shared" si="35"/>
        <v>45.13000000000001</v>
      </c>
    </row>
    <row r="2272" spans="1:17" ht="15">
      <c r="A2272" s="114">
        <v>43964</v>
      </c>
      <c r="B2272" t="s">
        <v>18926</v>
      </c>
      <c r="C2272" s="114">
        <v>202209</v>
      </c>
      <c r="D2272" s="114">
        <v>-1.85</v>
      </c>
      <c r="E2272" s="114">
        <v>202206</v>
      </c>
      <c r="F2272" s="114">
        <v>-2.64</v>
      </c>
      <c r="G2272" s="114">
        <v>202203</v>
      </c>
      <c r="H2272" s="114">
        <v>-21.19</v>
      </c>
      <c r="I2272" s="114">
        <v>202112</v>
      </c>
      <c r="J2272" s="114">
        <v>-7.95</v>
      </c>
      <c r="K2272" t="s">
        <v>18927</v>
      </c>
      <c r="L2272">
        <v>537254</v>
      </c>
      <c r="M2272"/>
      <c r="N2272" t="s">
        <v>18928</v>
      </c>
      <c r="O2272" t="s">
        <v>4732</v>
      </c>
      <c r="P2272"/>
      <c r="Q2272">
        <f t="shared" si="35"/>
        <v>-33.630000000000003</v>
      </c>
    </row>
    <row r="2273" spans="1:17" ht="15">
      <c r="A2273" s="114">
        <v>43989</v>
      </c>
      <c r="B2273" t="s">
        <v>18929</v>
      </c>
      <c r="C2273" s="114">
        <v>202412</v>
      </c>
      <c r="D2273" s="114">
        <v>0.89</v>
      </c>
      <c r="E2273" s="114">
        <v>202409</v>
      </c>
      <c r="F2273" s="114">
        <v>0.71</v>
      </c>
      <c r="G2273" s="114">
        <v>202403</v>
      </c>
      <c r="H2273" s="114">
        <v>0.28000000000000003</v>
      </c>
      <c r="I2273" s="114">
        <v>202312</v>
      </c>
      <c r="J2273" s="114">
        <v>0.03</v>
      </c>
      <c r="K2273" t="s">
        <v>18930</v>
      </c>
      <c r="L2273">
        <v>539083</v>
      </c>
      <c r="M2273" t="s">
        <v>1383</v>
      </c>
      <c r="N2273" t="s">
        <v>18931</v>
      </c>
      <c r="O2273" t="s">
        <v>1384</v>
      </c>
      <c r="P2273"/>
      <c r="Q2273">
        <f t="shared" si="35"/>
        <v>1.9100000000000001</v>
      </c>
    </row>
    <row r="2274" spans="1:17" ht="15">
      <c r="A2274" s="114">
        <v>44041</v>
      </c>
      <c r="B2274" t="s">
        <v>18932</v>
      </c>
      <c r="C2274" s="114">
        <v>202503</v>
      </c>
      <c r="D2274" s="114">
        <v>1.1399999999999999</v>
      </c>
      <c r="E2274" s="114">
        <v>202412</v>
      </c>
      <c r="F2274" s="114">
        <v>1.33</v>
      </c>
      <c r="G2274" s="114">
        <v>202409</v>
      </c>
      <c r="H2274" s="114">
        <v>0.53</v>
      </c>
      <c r="I2274" s="114">
        <v>202406</v>
      </c>
      <c r="J2274" s="114">
        <v>17.489999999999998</v>
      </c>
      <c r="K2274" t="s">
        <v>18933</v>
      </c>
      <c r="L2274">
        <v>537291</v>
      </c>
      <c r="M2274" t="s">
        <v>1999</v>
      </c>
      <c r="N2274" t="s">
        <v>18934</v>
      </c>
      <c r="O2274" t="s">
        <v>2000</v>
      </c>
      <c r="P2274"/>
      <c r="Q2274">
        <f t="shared" si="35"/>
        <v>20.49</v>
      </c>
    </row>
    <row r="2275" spans="1:17" ht="15">
      <c r="A2275" s="114">
        <v>44042</v>
      </c>
      <c r="B2275" t="s">
        <v>18935</v>
      </c>
      <c r="C2275" s="114">
        <v>202112</v>
      </c>
      <c r="D2275" s="114">
        <v>-0.61</v>
      </c>
      <c r="E2275" s="114">
        <v>202109</v>
      </c>
      <c r="F2275" s="114">
        <v>-1.29</v>
      </c>
      <c r="G2275" s="114">
        <v>202106</v>
      </c>
      <c r="H2275" s="114">
        <v>1.74</v>
      </c>
      <c r="I2275" s="114">
        <v>202103</v>
      </c>
      <c r="J2275" s="114">
        <v>-3.43</v>
      </c>
      <c r="K2275" t="s">
        <v>18936</v>
      </c>
      <c r="L2275">
        <v>537292</v>
      </c>
      <c r="M2275" t="s">
        <v>97</v>
      </c>
      <c r="N2275" t="s">
        <v>18937</v>
      </c>
      <c r="O2275" t="s">
        <v>98</v>
      </c>
      <c r="P2275"/>
      <c r="Q2275">
        <f t="shared" si="35"/>
        <v>-3.59</v>
      </c>
    </row>
    <row r="2276" spans="1:17" ht="15">
      <c r="A2276" s="114">
        <v>44085</v>
      </c>
      <c r="B2276" t="s">
        <v>18938</v>
      </c>
      <c r="C2276" s="114">
        <v>202412</v>
      </c>
      <c r="D2276" s="114">
        <v>-0.92</v>
      </c>
      <c r="E2276" s="114">
        <v>202409</v>
      </c>
      <c r="F2276" s="114">
        <v>24.74</v>
      </c>
      <c r="G2276" s="114">
        <v>202406</v>
      </c>
      <c r="H2276" s="114">
        <v>-2.8</v>
      </c>
      <c r="I2276" s="114">
        <v>202403</v>
      </c>
      <c r="J2276" s="114">
        <v>-79.44</v>
      </c>
      <c r="K2276" t="s">
        <v>9811</v>
      </c>
      <c r="L2276">
        <v>538902</v>
      </c>
      <c r="M2276" t="s">
        <v>780</v>
      </c>
      <c r="N2276" t="s">
        <v>18939</v>
      </c>
      <c r="O2276" t="s">
        <v>781</v>
      </c>
      <c r="P2276"/>
      <c r="Q2276">
        <f t="shared" si="35"/>
        <v>-58.42</v>
      </c>
    </row>
    <row r="2277" spans="1:17" ht="15">
      <c r="A2277" s="114">
        <v>44137</v>
      </c>
      <c r="B2277" t="s">
        <v>18940</v>
      </c>
      <c r="C2277" s="114">
        <v>202412</v>
      </c>
      <c r="D2277" s="114">
        <v>0.17</v>
      </c>
      <c r="E2277" s="114">
        <v>202409</v>
      </c>
      <c r="F2277" s="114">
        <v>0.67</v>
      </c>
      <c r="G2277" s="114">
        <v>202403</v>
      </c>
      <c r="H2277" s="114">
        <v>0.71</v>
      </c>
      <c r="I2277" s="114">
        <v>202312</v>
      </c>
      <c r="J2277" s="114">
        <v>0.65</v>
      </c>
      <c r="K2277" t="s">
        <v>18941</v>
      </c>
      <c r="L2277">
        <v>539841</v>
      </c>
      <c r="M2277" t="s">
        <v>3501</v>
      </c>
      <c r="N2277" t="s">
        <v>18942</v>
      </c>
      <c r="O2277" t="s">
        <v>3500</v>
      </c>
      <c r="P2277"/>
      <c r="Q2277">
        <f t="shared" si="35"/>
        <v>2.2000000000000002</v>
      </c>
    </row>
    <row r="2278" spans="1:17" ht="15">
      <c r="A2278" s="114">
        <v>44227</v>
      </c>
      <c r="B2278" t="s">
        <v>21437</v>
      </c>
      <c r="C2278" s="114">
        <v>202412</v>
      </c>
      <c r="D2278" s="114">
        <v>0.05</v>
      </c>
      <c r="E2278" s="114">
        <v>202409</v>
      </c>
      <c r="F2278" s="114">
        <v>0.04</v>
      </c>
      <c r="G2278" s="114">
        <v>202406</v>
      </c>
      <c r="H2278" s="114">
        <v>0.06</v>
      </c>
      <c r="I2278" s="114">
        <v>202403</v>
      </c>
      <c r="J2278" s="114">
        <v>0</v>
      </c>
      <c r="K2278" t="s">
        <v>21438</v>
      </c>
      <c r="L2278">
        <v>537766</v>
      </c>
      <c r="M2278" t="s">
        <v>4404</v>
      </c>
      <c r="N2278" t="s">
        <v>21439</v>
      </c>
      <c r="O2278" t="s">
        <v>4403</v>
      </c>
      <c r="P2278"/>
      <c r="Q2278">
        <f t="shared" si="35"/>
        <v>0.15</v>
      </c>
    </row>
    <row r="2279" spans="1:17" ht="15">
      <c r="A2279" s="114">
        <v>44237</v>
      </c>
      <c r="B2279" t="s">
        <v>18943</v>
      </c>
      <c r="C2279" s="114">
        <v>202412</v>
      </c>
      <c r="D2279" s="114">
        <v>1.03</v>
      </c>
      <c r="E2279" s="114">
        <v>202409</v>
      </c>
      <c r="F2279" s="114">
        <v>2.34</v>
      </c>
      <c r="G2279" s="114">
        <v>202406</v>
      </c>
      <c r="H2279" s="114">
        <v>0.06</v>
      </c>
      <c r="I2279" s="114">
        <v>202403</v>
      </c>
      <c r="J2279" s="114">
        <v>7.0000000000000007E-2</v>
      </c>
      <c r="K2279" t="s">
        <v>18944</v>
      </c>
      <c r="L2279">
        <v>537785</v>
      </c>
      <c r="M2279" t="s">
        <v>2356</v>
      </c>
      <c r="N2279" t="s">
        <v>18945</v>
      </c>
      <c r="O2279" t="s">
        <v>2357</v>
      </c>
      <c r="P2279"/>
      <c r="Q2279">
        <f t="shared" si="35"/>
        <v>3.5</v>
      </c>
    </row>
    <row r="2280" spans="1:17" ht="15">
      <c r="A2280" s="114">
        <v>44299</v>
      </c>
      <c r="B2280" t="s">
        <v>18946</v>
      </c>
      <c r="C2280" s="114">
        <v>202412</v>
      </c>
      <c r="D2280" s="114">
        <v>-0.63</v>
      </c>
      <c r="E2280" s="114">
        <v>202409</v>
      </c>
      <c r="F2280" s="114">
        <v>-2.46</v>
      </c>
      <c r="G2280" s="114">
        <v>202406</v>
      </c>
      <c r="H2280" s="114">
        <v>-3.44</v>
      </c>
      <c r="I2280" s="114">
        <v>202403</v>
      </c>
      <c r="J2280" s="114">
        <v>8.8000000000000007</v>
      </c>
      <c r="K2280" t="s">
        <v>9829</v>
      </c>
      <c r="L2280">
        <v>539742</v>
      </c>
      <c r="M2280" t="s">
        <v>2708</v>
      </c>
      <c r="N2280" t="s">
        <v>18947</v>
      </c>
      <c r="O2280" t="s">
        <v>2709</v>
      </c>
      <c r="P2280"/>
      <c r="Q2280">
        <f t="shared" si="35"/>
        <v>2.2700000000000014</v>
      </c>
    </row>
    <row r="2281" spans="1:17" ht="15">
      <c r="A2281" s="114">
        <v>44363</v>
      </c>
      <c r="B2281" t="s">
        <v>18948</v>
      </c>
      <c r="C2281" s="114">
        <v>202412</v>
      </c>
      <c r="D2281" s="114">
        <v>-2.85</v>
      </c>
      <c r="E2281" s="114">
        <v>202409</v>
      </c>
      <c r="F2281" s="114">
        <v>-0.4</v>
      </c>
      <c r="G2281" s="114">
        <v>202406</v>
      </c>
      <c r="H2281" s="114">
        <v>1.57</v>
      </c>
      <c r="I2281" s="114">
        <v>202403</v>
      </c>
      <c r="J2281" s="114">
        <v>4.72</v>
      </c>
      <c r="K2281" t="s">
        <v>18949</v>
      </c>
      <c r="L2281">
        <v>543934</v>
      </c>
      <c r="M2281"/>
      <c r="N2281" t="s">
        <v>18950</v>
      </c>
      <c r="O2281" t="s">
        <v>4769</v>
      </c>
      <c r="P2281"/>
      <c r="Q2281">
        <f t="shared" si="35"/>
        <v>3.04</v>
      </c>
    </row>
    <row r="2282" spans="1:17" ht="15">
      <c r="A2282" s="114">
        <v>44398</v>
      </c>
      <c r="B2282" t="s">
        <v>18951</v>
      </c>
      <c r="C2282" s="114">
        <v>202412</v>
      </c>
      <c r="D2282" s="114">
        <v>2.54</v>
      </c>
      <c r="E2282" s="114">
        <v>202409</v>
      </c>
      <c r="F2282" s="114">
        <v>2.89</v>
      </c>
      <c r="G2282" s="114">
        <v>202406</v>
      </c>
      <c r="H2282" s="114">
        <v>3.28</v>
      </c>
      <c r="I2282" s="114">
        <v>202403</v>
      </c>
      <c r="J2282" s="114">
        <v>2.99</v>
      </c>
      <c r="K2282" t="s">
        <v>18952</v>
      </c>
      <c r="L2282">
        <v>539978</v>
      </c>
      <c r="M2282" t="s">
        <v>2352</v>
      </c>
      <c r="N2282" t="s">
        <v>18953</v>
      </c>
      <c r="O2282" t="s">
        <v>2353</v>
      </c>
      <c r="P2282"/>
      <c r="Q2282">
        <f t="shared" si="35"/>
        <v>11.7</v>
      </c>
    </row>
    <row r="2283" spans="1:17" ht="15">
      <c r="A2283" s="114">
        <v>44404</v>
      </c>
      <c r="B2283" t="s">
        <v>18954</v>
      </c>
      <c r="C2283" s="114">
        <v>202412</v>
      </c>
      <c r="D2283" s="114">
        <v>2.81</v>
      </c>
      <c r="E2283" s="114">
        <v>202409</v>
      </c>
      <c r="F2283" s="114">
        <v>3.35</v>
      </c>
      <c r="G2283" s="114">
        <v>202406</v>
      </c>
      <c r="H2283" s="114">
        <v>2.65</v>
      </c>
      <c r="I2283" s="114">
        <v>202403</v>
      </c>
      <c r="J2283" s="114">
        <v>2.13</v>
      </c>
      <c r="K2283" t="s">
        <v>18955</v>
      </c>
      <c r="L2283">
        <v>540136</v>
      </c>
      <c r="M2283" t="s">
        <v>1246</v>
      </c>
      <c r="N2283" t="s">
        <v>18956</v>
      </c>
      <c r="O2283" t="s">
        <v>1247</v>
      </c>
      <c r="P2283"/>
      <c r="Q2283">
        <f t="shared" si="35"/>
        <v>10.940000000000001</v>
      </c>
    </row>
    <row r="2284" spans="1:17" ht="15">
      <c r="A2284" s="114">
        <v>44425</v>
      </c>
      <c r="B2284" t="s">
        <v>18957</v>
      </c>
      <c r="C2284" s="114">
        <v>202412</v>
      </c>
      <c r="D2284" s="114">
        <v>1.1200000000000001</v>
      </c>
      <c r="E2284" s="114">
        <v>202409</v>
      </c>
      <c r="F2284" s="114">
        <v>0.28000000000000003</v>
      </c>
      <c r="G2284" s="114">
        <v>202406</v>
      </c>
      <c r="H2284" s="114">
        <v>0.61</v>
      </c>
      <c r="I2284" s="114">
        <v>202403</v>
      </c>
      <c r="J2284" s="114">
        <v>1</v>
      </c>
      <c r="K2284" t="s">
        <v>18958</v>
      </c>
      <c r="L2284">
        <v>538119</v>
      </c>
      <c r="M2284"/>
      <c r="N2284" t="s">
        <v>18959</v>
      </c>
      <c r="O2284" t="s">
        <v>3790</v>
      </c>
      <c r="P2284"/>
      <c r="Q2284">
        <f t="shared" si="35"/>
        <v>3.0100000000000002</v>
      </c>
    </row>
    <row r="2285" spans="1:17" ht="15">
      <c r="A2285" s="114">
        <v>44429</v>
      </c>
      <c r="B2285" t="s">
        <v>18960</v>
      </c>
      <c r="C2285" s="114">
        <v>202412</v>
      </c>
      <c r="D2285" s="114">
        <v>-0.71</v>
      </c>
      <c r="E2285" s="114">
        <v>202409</v>
      </c>
      <c r="F2285" s="114">
        <v>-0.33</v>
      </c>
      <c r="G2285" s="114">
        <v>202406</v>
      </c>
      <c r="H2285" s="114">
        <v>0.28000000000000003</v>
      </c>
      <c r="I2285" s="114">
        <v>202403</v>
      </c>
      <c r="J2285" s="114">
        <v>0.05</v>
      </c>
      <c r="K2285" t="s">
        <v>18961</v>
      </c>
      <c r="L2285">
        <v>540027</v>
      </c>
      <c r="M2285"/>
      <c r="N2285" t="s">
        <v>18962</v>
      </c>
      <c r="O2285" t="s">
        <v>3832</v>
      </c>
      <c r="P2285"/>
      <c r="Q2285">
        <f t="shared" si="35"/>
        <v>-0.71</v>
      </c>
    </row>
    <row r="2286" spans="1:17" ht="15">
      <c r="A2286" s="114">
        <v>44500</v>
      </c>
      <c r="B2286" t="s">
        <v>18963</v>
      </c>
      <c r="C2286" s="114">
        <v>202412</v>
      </c>
      <c r="D2286" s="114">
        <v>4.54</v>
      </c>
      <c r="E2286" s="114">
        <v>202409</v>
      </c>
      <c r="F2286" s="114">
        <v>5.91</v>
      </c>
      <c r="G2286" s="114">
        <v>202406</v>
      </c>
      <c r="H2286" s="114">
        <v>6.28</v>
      </c>
      <c r="I2286" s="114">
        <v>202403</v>
      </c>
      <c r="J2286" s="114">
        <v>5.27</v>
      </c>
      <c r="K2286" t="s">
        <v>18964</v>
      </c>
      <c r="L2286">
        <v>540704</v>
      </c>
      <c r="M2286" t="s">
        <v>1840</v>
      </c>
      <c r="N2286" t="s">
        <v>18965</v>
      </c>
      <c r="O2286" t="s">
        <v>1841</v>
      </c>
      <c r="P2286"/>
      <c r="Q2286">
        <f t="shared" si="35"/>
        <v>22</v>
      </c>
    </row>
    <row r="2287" spans="1:17" ht="15">
      <c r="A2287" s="114">
        <v>44508</v>
      </c>
      <c r="B2287" t="s">
        <v>18966</v>
      </c>
      <c r="C2287" s="114">
        <v>202412</v>
      </c>
      <c r="D2287" s="114">
        <v>1.6</v>
      </c>
      <c r="E2287" s="114">
        <v>202409</v>
      </c>
      <c r="F2287" s="114">
        <v>1.43</v>
      </c>
      <c r="G2287" s="114">
        <v>202406</v>
      </c>
      <c r="H2287" s="114">
        <v>1.76</v>
      </c>
      <c r="I2287" s="114">
        <v>202403</v>
      </c>
      <c r="J2287" s="114">
        <v>2.0499999999999998</v>
      </c>
      <c r="K2287" t="s">
        <v>18967</v>
      </c>
      <c r="L2287"/>
      <c r="M2287" t="s">
        <v>34</v>
      </c>
      <c r="N2287" t="s">
        <v>18968</v>
      </c>
      <c r="O2287" t="s">
        <v>35</v>
      </c>
      <c r="P2287"/>
      <c r="Q2287">
        <f t="shared" si="35"/>
        <v>6.84</v>
      </c>
    </row>
    <row r="2288" spans="1:17" ht="15">
      <c r="A2288" s="114">
        <v>44662</v>
      </c>
      <c r="B2288" t="s">
        <v>18969</v>
      </c>
      <c r="C2288" s="114">
        <v>202412</v>
      </c>
      <c r="D2288" s="114">
        <v>5.68</v>
      </c>
      <c r="E2288" s="114">
        <v>202409</v>
      </c>
      <c r="F2288" s="114">
        <v>5.58</v>
      </c>
      <c r="G2288" s="114">
        <v>202406</v>
      </c>
      <c r="H2288" s="114">
        <v>5.58</v>
      </c>
      <c r="I2288" s="114">
        <v>202403</v>
      </c>
      <c r="J2288" s="114">
        <v>5.75</v>
      </c>
      <c r="K2288" t="s">
        <v>18970</v>
      </c>
      <c r="L2288">
        <v>543441</v>
      </c>
      <c r="M2288" t="s">
        <v>592</v>
      </c>
      <c r="N2288" t="s">
        <v>18971</v>
      </c>
      <c r="O2288" t="s">
        <v>593</v>
      </c>
      <c r="P2288"/>
      <c r="Q2288">
        <f t="shared" si="35"/>
        <v>22.59</v>
      </c>
    </row>
    <row r="2289" spans="1:17" ht="15">
      <c r="A2289" s="114">
        <v>44814</v>
      </c>
      <c r="B2289" t="s">
        <v>18972</v>
      </c>
      <c r="C2289" s="114">
        <v>202503</v>
      </c>
      <c r="D2289" s="114">
        <v>29.38</v>
      </c>
      <c r="E2289" s="114">
        <v>202412</v>
      </c>
      <c r="F2289" s="114">
        <v>30.47</v>
      </c>
      <c r="G2289" s="114">
        <v>202409</v>
      </c>
      <c r="H2289" s="114">
        <v>30.2</v>
      </c>
      <c r="I2289" s="114">
        <v>202406</v>
      </c>
      <c r="J2289" s="114">
        <v>29.65</v>
      </c>
      <c r="K2289" t="s">
        <v>18973</v>
      </c>
      <c r="L2289">
        <v>540115</v>
      </c>
      <c r="M2289" t="s">
        <v>1744</v>
      </c>
      <c r="N2289" t="s">
        <v>18974</v>
      </c>
      <c r="O2289" t="s">
        <v>1745</v>
      </c>
      <c r="P2289"/>
      <c r="Q2289">
        <f t="shared" si="35"/>
        <v>119.69999999999999</v>
      </c>
    </row>
    <row r="2290" spans="1:17" ht="15">
      <c r="A2290" s="114">
        <v>44990</v>
      </c>
      <c r="B2290" t="s">
        <v>21440</v>
      </c>
      <c r="C2290" s="114">
        <v>202412</v>
      </c>
      <c r="D2290" s="114">
        <v>14.16</v>
      </c>
      <c r="E2290" s="114">
        <v>202409</v>
      </c>
      <c r="F2290" s="114">
        <v>16.39</v>
      </c>
      <c r="G2290" s="114">
        <v>202406</v>
      </c>
      <c r="H2290" s="114">
        <v>17.059999999999999</v>
      </c>
      <c r="I2290" s="114">
        <v>202403</v>
      </c>
      <c r="J2290" s="114">
        <v>14.54</v>
      </c>
      <c r="K2290" t="s">
        <v>21441</v>
      </c>
      <c r="L2290">
        <v>544355</v>
      </c>
      <c r="M2290" t="s">
        <v>21442</v>
      </c>
      <c r="N2290" t="s">
        <v>21443</v>
      </c>
      <c r="O2290" t="s">
        <v>21120</v>
      </c>
      <c r="P2290"/>
      <c r="Q2290">
        <f t="shared" si="35"/>
        <v>62.15</v>
      </c>
    </row>
    <row r="2291" spans="1:17" ht="15">
      <c r="A2291" s="114">
        <v>44993</v>
      </c>
      <c r="B2291" t="s">
        <v>18975</v>
      </c>
      <c r="C2291" s="114">
        <v>202503</v>
      </c>
      <c r="D2291" s="114">
        <v>6.84</v>
      </c>
      <c r="E2291" s="114">
        <v>202412</v>
      </c>
      <c r="F2291" s="114">
        <v>8.01</v>
      </c>
      <c r="G2291" s="114">
        <v>202409</v>
      </c>
      <c r="H2291" s="114">
        <v>7.86</v>
      </c>
      <c r="I2291" s="114">
        <v>202406</v>
      </c>
      <c r="J2291" s="114">
        <v>6.8</v>
      </c>
      <c r="K2291" t="s">
        <v>18976</v>
      </c>
      <c r="L2291">
        <v>543980</v>
      </c>
      <c r="M2291" t="s">
        <v>1500</v>
      </c>
      <c r="N2291" t="s">
        <v>18977</v>
      </c>
      <c r="O2291" t="s">
        <v>1501</v>
      </c>
      <c r="P2291"/>
      <c r="Q2291">
        <f t="shared" si="35"/>
        <v>29.51</v>
      </c>
    </row>
    <row r="2292" spans="1:17" ht="15">
      <c r="A2292" s="114">
        <v>45107</v>
      </c>
      <c r="B2292" t="s">
        <v>18978</v>
      </c>
      <c r="C2292" s="114">
        <v>202412</v>
      </c>
      <c r="D2292" s="114">
        <v>9.5</v>
      </c>
      <c r="E2292" s="114">
        <v>202409</v>
      </c>
      <c r="F2292" s="114">
        <v>9.7799999999999994</v>
      </c>
      <c r="G2292" s="114">
        <v>202406</v>
      </c>
      <c r="H2292" s="114">
        <v>9.92</v>
      </c>
      <c r="I2292" s="114">
        <v>202403</v>
      </c>
      <c r="J2292" s="114">
        <v>9.39</v>
      </c>
      <c r="K2292" t="s">
        <v>18979</v>
      </c>
      <c r="L2292">
        <v>539551</v>
      </c>
      <c r="M2292" t="s">
        <v>2058</v>
      </c>
      <c r="N2292" t="s">
        <v>18980</v>
      </c>
      <c r="O2292" t="s">
        <v>2059</v>
      </c>
      <c r="P2292"/>
      <c r="Q2292">
        <f t="shared" si="35"/>
        <v>38.590000000000003</v>
      </c>
    </row>
    <row r="2293" spans="1:17" ht="15">
      <c r="A2293" s="114">
        <v>45144</v>
      </c>
      <c r="B2293" t="s">
        <v>18981</v>
      </c>
      <c r="C2293" s="114">
        <v>202503</v>
      </c>
      <c r="D2293" s="114">
        <v>2.2000000000000002</v>
      </c>
      <c r="E2293" s="114">
        <v>202412</v>
      </c>
      <c r="F2293" s="114">
        <v>3.03</v>
      </c>
      <c r="G2293" s="114">
        <v>202409</v>
      </c>
      <c r="H2293" s="114">
        <v>2.4500000000000002</v>
      </c>
      <c r="I2293" s="114">
        <v>202406</v>
      </c>
      <c r="J2293" s="114">
        <v>2.29</v>
      </c>
      <c r="K2293" t="s">
        <v>18982</v>
      </c>
      <c r="L2293">
        <v>539889</v>
      </c>
      <c r="M2293" t="s">
        <v>2200</v>
      </c>
      <c r="N2293" t="s">
        <v>18983</v>
      </c>
      <c r="O2293" t="s">
        <v>2201</v>
      </c>
      <c r="P2293"/>
      <c r="Q2293">
        <f t="shared" si="35"/>
        <v>9.9700000000000006</v>
      </c>
    </row>
    <row r="2294" spans="1:17" ht="15">
      <c r="A2294" s="114">
        <v>45167</v>
      </c>
      <c r="B2294" t="s">
        <v>18984</v>
      </c>
      <c r="C2294" s="114">
        <v>202412</v>
      </c>
      <c r="D2294" s="114">
        <v>-0.04</v>
      </c>
      <c r="E2294" s="114">
        <v>202409</v>
      </c>
      <c r="F2294" s="114">
        <v>-0.4</v>
      </c>
      <c r="G2294" s="114">
        <v>202406</v>
      </c>
      <c r="H2294" s="114">
        <v>-1.26</v>
      </c>
      <c r="I2294" s="114">
        <v>202309</v>
      </c>
      <c r="J2294" s="114">
        <v>-0.87</v>
      </c>
      <c r="K2294" t="s">
        <v>18985</v>
      </c>
      <c r="L2294">
        <v>538733</v>
      </c>
      <c r="M2294"/>
      <c r="N2294" t="s">
        <v>18986</v>
      </c>
      <c r="O2294" t="s">
        <v>4752</v>
      </c>
      <c r="P2294"/>
      <c r="Q2294">
        <f t="shared" si="35"/>
        <v>-2.57</v>
      </c>
    </row>
    <row r="2295" spans="1:17" ht="15">
      <c r="A2295" s="114">
        <v>45268</v>
      </c>
      <c r="B2295" t="s">
        <v>18987</v>
      </c>
      <c r="C2295" s="114">
        <v>202503</v>
      </c>
      <c r="D2295" s="114">
        <v>7.92</v>
      </c>
      <c r="E2295" s="114">
        <v>202412</v>
      </c>
      <c r="F2295" s="114">
        <v>7.1</v>
      </c>
      <c r="G2295" s="114">
        <v>202409</v>
      </c>
      <c r="H2295" s="114">
        <v>7.76</v>
      </c>
      <c r="I2295" s="114">
        <v>202406</v>
      </c>
      <c r="J2295" s="114">
        <v>9.93</v>
      </c>
      <c r="K2295" t="s">
        <v>18988</v>
      </c>
      <c r="L2295">
        <v>543299</v>
      </c>
      <c r="M2295" t="s">
        <v>2683</v>
      </c>
      <c r="N2295" t="s">
        <v>18989</v>
      </c>
      <c r="O2295" t="s">
        <v>2684</v>
      </c>
      <c r="P2295"/>
      <c r="Q2295">
        <f t="shared" si="35"/>
        <v>32.71</v>
      </c>
    </row>
    <row r="2296" spans="1:17" ht="15">
      <c r="A2296" s="114">
        <v>45748</v>
      </c>
      <c r="B2296" t="s">
        <v>18990</v>
      </c>
      <c r="C2296" s="114">
        <v>201712</v>
      </c>
      <c r="D2296" s="114">
        <v>1.59</v>
      </c>
      <c r="E2296" s="114">
        <v>201709</v>
      </c>
      <c r="F2296" s="114">
        <v>1.74</v>
      </c>
      <c r="G2296" s="114">
        <v>201706</v>
      </c>
      <c r="H2296" s="114">
        <v>1.52</v>
      </c>
      <c r="I2296" s="114">
        <v>201703</v>
      </c>
      <c r="J2296" s="114">
        <v>1.42</v>
      </c>
      <c r="K2296" t="s">
        <v>18991</v>
      </c>
      <c r="L2296">
        <v>539332</v>
      </c>
      <c r="M2296" t="s">
        <v>2008</v>
      </c>
      <c r="N2296" t="s">
        <v>18992</v>
      </c>
      <c r="O2296" t="s">
        <v>2009</v>
      </c>
      <c r="P2296"/>
      <c r="Q2296">
        <f t="shared" si="35"/>
        <v>6.27</v>
      </c>
    </row>
    <row r="2297" spans="1:17" ht="15">
      <c r="A2297" s="114">
        <v>45765</v>
      </c>
      <c r="B2297" t="s">
        <v>18993</v>
      </c>
      <c r="C2297" s="114">
        <v>202412</v>
      </c>
      <c r="D2297" s="114">
        <v>19.89</v>
      </c>
      <c r="E2297" s="114">
        <v>202409</v>
      </c>
      <c r="F2297" s="114">
        <v>17.010000000000002</v>
      </c>
      <c r="G2297" s="114">
        <v>202406</v>
      </c>
      <c r="H2297" s="114">
        <v>17.489999999999998</v>
      </c>
      <c r="I2297" s="114">
        <v>202403</v>
      </c>
      <c r="J2297" s="114">
        <v>17.690000000000001</v>
      </c>
      <c r="K2297" t="s">
        <v>18994</v>
      </c>
      <c r="L2297">
        <v>538567</v>
      </c>
      <c r="M2297" t="s">
        <v>1121</v>
      </c>
      <c r="N2297" t="s">
        <v>18995</v>
      </c>
      <c r="O2297" t="s">
        <v>1122</v>
      </c>
      <c r="P2297"/>
      <c r="Q2297">
        <f t="shared" si="35"/>
        <v>72.08</v>
      </c>
    </row>
    <row r="2298" spans="1:17" ht="15">
      <c r="A2298" s="114">
        <v>45794</v>
      </c>
      <c r="B2298" t="s">
        <v>18996</v>
      </c>
      <c r="C2298" s="114">
        <v>202412</v>
      </c>
      <c r="D2298" s="114">
        <v>0.11</v>
      </c>
      <c r="E2298" s="114">
        <v>202409</v>
      </c>
      <c r="F2298" s="114">
        <v>0.4</v>
      </c>
      <c r="G2298" s="114">
        <v>202406</v>
      </c>
      <c r="H2298" s="114">
        <v>0.28999999999999998</v>
      </c>
      <c r="I2298" s="114">
        <v>202403</v>
      </c>
      <c r="J2298" s="114">
        <v>-12.65</v>
      </c>
      <c r="K2298" t="s">
        <v>18997</v>
      </c>
      <c r="L2298">
        <v>538563</v>
      </c>
      <c r="M2298"/>
      <c r="N2298" t="s">
        <v>18998</v>
      </c>
      <c r="O2298" t="s">
        <v>4830</v>
      </c>
      <c r="P2298"/>
      <c r="Q2298">
        <f t="shared" si="35"/>
        <v>-11.85</v>
      </c>
    </row>
    <row r="2299" spans="1:17" ht="15">
      <c r="A2299" s="114">
        <v>45828</v>
      </c>
      <c r="B2299" t="s">
        <v>18999</v>
      </c>
      <c r="C2299" s="114">
        <v>202403</v>
      </c>
      <c r="D2299" s="114">
        <v>18</v>
      </c>
      <c r="E2299" s="114">
        <v>202312</v>
      </c>
      <c r="F2299" s="114">
        <v>14.75</v>
      </c>
      <c r="G2299" s="114">
        <v>202309</v>
      </c>
      <c r="H2299" s="114">
        <v>15.38</v>
      </c>
      <c r="I2299" s="114">
        <v>202306</v>
      </c>
      <c r="J2299" s="114">
        <v>13.89</v>
      </c>
      <c r="K2299" t="s">
        <v>19000</v>
      </c>
      <c r="L2299">
        <v>541988</v>
      </c>
      <c r="M2299" t="s">
        <v>36</v>
      </c>
      <c r="N2299" t="s">
        <v>19001</v>
      </c>
      <c r="O2299" t="s">
        <v>37</v>
      </c>
      <c r="P2299"/>
      <c r="Q2299">
        <f t="shared" si="35"/>
        <v>62.02</v>
      </c>
    </row>
    <row r="2300" spans="1:17" ht="15">
      <c r="A2300" s="114">
        <v>45880</v>
      </c>
      <c r="B2300" t="s">
        <v>21444</v>
      </c>
      <c r="C2300" s="114">
        <v>202412</v>
      </c>
      <c r="D2300" s="114">
        <v>3.13</v>
      </c>
      <c r="E2300" s="114">
        <v>202409</v>
      </c>
      <c r="F2300" s="114">
        <v>0.28000000000000003</v>
      </c>
      <c r="G2300" s="114">
        <v>202406</v>
      </c>
      <c r="H2300" s="114">
        <v>1.48</v>
      </c>
      <c r="I2300" s="114">
        <v>202403</v>
      </c>
      <c r="J2300" s="114">
        <v>0.25</v>
      </c>
      <c r="K2300" t="s">
        <v>21445</v>
      </c>
      <c r="L2300">
        <v>538668</v>
      </c>
      <c r="M2300"/>
      <c r="N2300" t="s">
        <v>21446</v>
      </c>
      <c r="O2300" t="s">
        <v>3842</v>
      </c>
      <c r="P2300"/>
      <c r="Q2300">
        <f t="shared" si="35"/>
        <v>5.1400000000000006</v>
      </c>
    </row>
    <row r="2301" spans="1:17" ht="15">
      <c r="A2301" s="114">
        <v>45888</v>
      </c>
      <c r="B2301" t="s">
        <v>19002</v>
      </c>
      <c r="C2301" s="114">
        <v>202412</v>
      </c>
      <c r="D2301" s="114">
        <v>5.56</v>
      </c>
      <c r="E2301" s="114">
        <v>202409</v>
      </c>
      <c r="F2301" s="114">
        <v>4.26</v>
      </c>
      <c r="G2301" s="114">
        <v>202406</v>
      </c>
      <c r="H2301" s="114">
        <v>6.17</v>
      </c>
      <c r="I2301" s="114">
        <v>202403</v>
      </c>
      <c r="J2301" s="114">
        <v>9.6999999999999993</v>
      </c>
      <c r="K2301" t="s">
        <v>19003</v>
      </c>
      <c r="L2301">
        <v>543254</v>
      </c>
      <c r="M2301" t="s">
        <v>312</v>
      </c>
      <c r="N2301" t="s">
        <v>19004</v>
      </c>
      <c r="O2301" t="s">
        <v>313</v>
      </c>
      <c r="P2301"/>
      <c r="Q2301">
        <f t="shared" si="35"/>
        <v>25.689999999999998</v>
      </c>
    </row>
    <row r="2302" spans="1:17" ht="15">
      <c r="A2302" s="114">
        <v>45895</v>
      </c>
      <c r="B2302" t="s">
        <v>19005</v>
      </c>
      <c r="C2302" s="114">
        <v>202406</v>
      </c>
      <c r="D2302" s="114">
        <v>-137.41999999999999</v>
      </c>
      <c r="E2302" s="114">
        <v>202403</v>
      </c>
      <c r="F2302" s="114">
        <v>-122.13</v>
      </c>
      <c r="G2302" s="114">
        <v>202312</v>
      </c>
      <c r="H2302" s="114">
        <v>-24.25</v>
      </c>
      <c r="I2302" s="114">
        <v>202309</v>
      </c>
      <c r="J2302" s="114">
        <v>-22.92</v>
      </c>
      <c r="K2302" t="s">
        <v>19006</v>
      </c>
      <c r="L2302"/>
      <c r="M2302" t="s">
        <v>2874</v>
      </c>
      <c r="N2302" t="s">
        <v>19007</v>
      </c>
      <c r="O2302" t="s">
        <v>2875</v>
      </c>
      <c r="P2302"/>
      <c r="Q2302">
        <f t="shared" si="35"/>
        <v>-306.71999999999997</v>
      </c>
    </row>
    <row r="2303" spans="1:17" ht="15">
      <c r="A2303" s="114">
        <v>45914</v>
      </c>
      <c r="B2303" t="s">
        <v>19008</v>
      </c>
      <c r="C2303" s="114">
        <v>202503</v>
      </c>
      <c r="D2303" s="114">
        <v>-1.33</v>
      </c>
      <c r="E2303" s="114">
        <v>202412</v>
      </c>
      <c r="F2303" s="114">
        <v>-1.18</v>
      </c>
      <c r="G2303" s="114">
        <v>202409</v>
      </c>
      <c r="H2303" s="114">
        <v>-1.1599999999999999</v>
      </c>
      <c r="I2303" s="114">
        <v>202406</v>
      </c>
      <c r="J2303" s="114">
        <v>-2.52</v>
      </c>
      <c r="K2303" t="s">
        <v>19009</v>
      </c>
      <c r="L2303">
        <v>539289</v>
      </c>
      <c r="M2303" t="s">
        <v>294</v>
      </c>
      <c r="N2303" t="s">
        <v>19010</v>
      </c>
      <c r="O2303" t="s">
        <v>295</v>
      </c>
      <c r="P2303"/>
      <c r="Q2303">
        <f t="shared" si="35"/>
        <v>-6.1899999999999995</v>
      </c>
    </row>
    <row r="2304" spans="1:17" ht="15">
      <c r="A2304" s="114">
        <v>45929</v>
      </c>
      <c r="B2304" t="s">
        <v>19011</v>
      </c>
      <c r="C2304" s="114">
        <v>202503</v>
      </c>
      <c r="D2304" s="114">
        <v>4.38</v>
      </c>
      <c r="E2304" s="114">
        <v>202412</v>
      </c>
      <c r="F2304" s="114">
        <v>-0.72</v>
      </c>
      <c r="G2304" s="114">
        <v>202409</v>
      </c>
      <c r="H2304" s="114">
        <v>3.82</v>
      </c>
      <c r="I2304" s="114">
        <v>202406</v>
      </c>
      <c r="J2304" s="114">
        <v>-2.16</v>
      </c>
      <c r="K2304" t="s">
        <v>19012</v>
      </c>
      <c r="L2304">
        <v>541167</v>
      </c>
      <c r="M2304" t="s">
        <v>3273</v>
      </c>
      <c r="N2304" t="s">
        <v>19013</v>
      </c>
      <c r="O2304" t="s">
        <v>3274</v>
      </c>
      <c r="P2304"/>
      <c r="Q2304">
        <f t="shared" si="35"/>
        <v>5.32</v>
      </c>
    </row>
    <row r="2305" spans="1:17" ht="15">
      <c r="A2305" s="114">
        <v>45939</v>
      </c>
      <c r="B2305" t="s">
        <v>19014</v>
      </c>
      <c r="C2305" s="114">
        <v>202412</v>
      </c>
      <c r="D2305" s="114">
        <v>4.24</v>
      </c>
      <c r="E2305" s="114">
        <v>202409</v>
      </c>
      <c r="F2305" s="114">
        <v>4.68</v>
      </c>
      <c r="G2305" s="114">
        <v>202406</v>
      </c>
      <c r="H2305" s="114">
        <v>5.52</v>
      </c>
      <c r="I2305" s="114">
        <v>202403</v>
      </c>
      <c r="J2305" s="114">
        <v>6.44</v>
      </c>
      <c r="K2305" t="s">
        <v>19015</v>
      </c>
      <c r="L2305">
        <v>543689</v>
      </c>
      <c r="M2305" t="s">
        <v>3104</v>
      </c>
      <c r="N2305" t="s">
        <v>19016</v>
      </c>
      <c r="O2305" t="s">
        <v>3105</v>
      </c>
      <c r="P2305"/>
      <c r="Q2305">
        <f t="shared" si="35"/>
        <v>20.88</v>
      </c>
    </row>
    <row r="2306" spans="1:17" ht="15">
      <c r="A2306" s="114">
        <v>45947</v>
      </c>
      <c r="B2306" t="s">
        <v>19017</v>
      </c>
      <c r="C2306" s="114">
        <v>202412</v>
      </c>
      <c r="D2306" s="114">
        <v>3.53</v>
      </c>
      <c r="E2306" s="114">
        <v>202409</v>
      </c>
      <c r="F2306" s="114">
        <v>3.86</v>
      </c>
      <c r="G2306" s="114">
        <v>202406</v>
      </c>
      <c r="H2306" s="114">
        <v>4.29</v>
      </c>
      <c r="I2306" s="114">
        <v>202403</v>
      </c>
      <c r="J2306" s="114">
        <v>3.75</v>
      </c>
      <c r="K2306" t="s">
        <v>19018</v>
      </c>
      <c r="L2306">
        <v>538715</v>
      </c>
      <c r="M2306"/>
      <c r="N2306" t="s">
        <v>19019</v>
      </c>
      <c r="O2306" t="s">
        <v>3697</v>
      </c>
      <c r="P2306"/>
      <c r="Q2306">
        <f t="shared" si="35"/>
        <v>15.43</v>
      </c>
    </row>
    <row r="2307" spans="1:17" ht="15">
      <c r="A2307" s="114">
        <v>45948</v>
      </c>
      <c r="B2307" t="s">
        <v>19020</v>
      </c>
      <c r="C2307" s="114">
        <v>202412</v>
      </c>
      <c r="D2307" s="114">
        <v>-5.0199999999999996</v>
      </c>
      <c r="E2307" s="114">
        <v>202409</v>
      </c>
      <c r="F2307" s="114">
        <v>2.2200000000000002</v>
      </c>
      <c r="G2307" s="114">
        <v>202406</v>
      </c>
      <c r="H2307" s="114">
        <v>6.06</v>
      </c>
      <c r="I2307" s="114">
        <v>202403</v>
      </c>
      <c r="J2307" s="114">
        <v>0.34</v>
      </c>
      <c r="K2307" t="s">
        <v>19021</v>
      </c>
      <c r="L2307">
        <v>538732</v>
      </c>
      <c r="M2307"/>
      <c r="N2307" t="s">
        <v>19022</v>
      </c>
      <c r="O2307" t="s">
        <v>3906</v>
      </c>
      <c r="P2307"/>
      <c r="Q2307">
        <f t="shared" ref="Q2307:Q2370" si="36">D2307+F2307+H2307+J2307</f>
        <v>3.6</v>
      </c>
    </row>
    <row r="2308" spans="1:17" ht="15">
      <c r="A2308" s="114">
        <v>45949</v>
      </c>
      <c r="B2308" t="s">
        <v>19023</v>
      </c>
      <c r="C2308" s="114">
        <v>202503</v>
      </c>
      <c r="D2308" s="114">
        <v>12.54</v>
      </c>
      <c r="E2308" s="114">
        <v>202412</v>
      </c>
      <c r="F2308" s="114">
        <v>10.210000000000001</v>
      </c>
      <c r="G2308" s="114">
        <v>202409</v>
      </c>
      <c r="H2308" s="114">
        <v>7.08</v>
      </c>
      <c r="I2308" s="114">
        <v>202406</v>
      </c>
      <c r="J2308" s="114">
        <v>7.29</v>
      </c>
      <c r="K2308" t="s">
        <v>19024</v>
      </c>
      <c r="L2308">
        <v>538734</v>
      </c>
      <c r="M2308"/>
      <c r="N2308" t="s">
        <v>19025</v>
      </c>
      <c r="O2308" t="s">
        <v>3672</v>
      </c>
      <c r="P2308"/>
      <c r="Q2308">
        <f t="shared" si="36"/>
        <v>37.119999999999997</v>
      </c>
    </row>
    <row r="2309" spans="1:17" ht="15">
      <c r="A2309" s="114">
        <v>45955</v>
      </c>
      <c r="B2309" t="s">
        <v>19026</v>
      </c>
      <c r="C2309" s="114">
        <v>202503</v>
      </c>
      <c r="D2309" s="114">
        <v>4.34</v>
      </c>
      <c r="E2309" s="114">
        <v>202412</v>
      </c>
      <c r="F2309" s="114">
        <v>1.71</v>
      </c>
      <c r="G2309" s="114">
        <v>202409</v>
      </c>
      <c r="H2309" s="114">
        <v>0.37</v>
      </c>
      <c r="I2309" s="114">
        <v>202406</v>
      </c>
      <c r="J2309" s="114">
        <v>0.23</v>
      </c>
      <c r="K2309" t="s">
        <v>19027</v>
      </c>
      <c r="L2309">
        <v>540222</v>
      </c>
      <c r="M2309" t="s">
        <v>1690</v>
      </c>
      <c r="N2309" t="s">
        <v>19028</v>
      </c>
      <c r="O2309" t="s">
        <v>1691</v>
      </c>
      <c r="P2309"/>
      <c r="Q2309">
        <f t="shared" si="36"/>
        <v>6.65</v>
      </c>
    </row>
    <row r="2310" spans="1:17" ht="15">
      <c r="A2310" s="114">
        <v>45967</v>
      </c>
      <c r="B2310" t="s">
        <v>19029</v>
      </c>
      <c r="C2310" s="114">
        <v>202412</v>
      </c>
      <c r="D2310" s="114">
        <v>10.61</v>
      </c>
      <c r="E2310" s="114">
        <v>202409</v>
      </c>
      <c r="F2310" s="114">
        <v>5.7</v>
      </c>
      <c r="G2310" s="114">
        <v>202406</v>
      </c>
      <c r="H2310" s="114">
        <v>21.48</v>
      </c>
      <c r="I2310" s="114">
        <v>202403</v>
      </c>
      <c r="J2310" s="114">
        <v>28.1</v>
      </c>
      <c r="K2310" t="s">
        <v>19030</v>
      </c>
      <c r="L2310">
        <v>540902</v>
      </c>
      <c r="M2310" t="s">
        <v>154</v>
      </c>
      <c r="N2310" t="s">
        <v>19031</v>
      </c>
      <c r="O2310" t="s">
        <v>155</v>
      </c>
      <c r="P2310"/>
      <c r="Q2310">
        <f t="shared" si="36"/>
        <v>65.89</v>
      </c>
    </row>
    <row r="2311" spans="1:17" ht="15">
      <c r="A2311" s="114">
        <v>47716</v>
      </c>
      <c r="B2311" t="s">
        <v>19032</v>
      </c>
      <c r="C2311" s="114">
        <v>202503</v>
      </c>
      <c r="D2311" s="114">
        <v>23.08</v>
      </c>
      <c r="E2311" s="114">
        <v>202412</v>
      </c>
      <c r="F2311" s="114">
        <v>25.45</v>
      </c>
      <c r="G2311" s="114">
        <v>202409</v>
      </c>
      <c r="H2311" s="114">
        <v>24.88</v>
      </c>
      <c r="I2311" s="114">
        <v>202406</v>
      </c>
      <c r="J2311" s="114">
        <v>22.01</v>
      </c>
      <c r="K2311" t="s">
        <v>19033</v>
      </c>
      <c r="L2311">
        <v>543232</v>
      </c>
      <c r="M2311" t="s">
        <v>505</v>
      </c>
      <c r="N2311" t="s">
        <v>19034</v>
      </c>
      <c r="O2311" t="s">
        <v>506</v>
      </c>
      <c r="P2311"/>
      <c r="Q2311">
        <f t="shared" si="36"/>
        <v>95.42</v>
      </c>
    </row>
    <row r="2312" spans="1:17" ht="15">
      <c r="A2312" s="114">
        <v>47802</v>
      </c>
      <c r="B2312" t="s">
        <v>19035</v>
      </c>
      <c r="C2312" s="114">
        <v>202412</v>
      </c>
      <c r="D2312" s="114">
        <v>-2.4500000000000002</v>
      </c>
      <c r="E2312" s="114">
        <v>202409</v>
      </c>
      <c r="F2312" s="114">
        <v>-1.51</v>
      </c>
      <c r="G2312" s="114">
        <v>202406</v>
      </c>
      <c r="H2312" s="114">
        <v>-0.28999999999999998</v>
      </c>
      <c r="I2312" s="114">
        <v>202403</v>
      </c>
      <c r="J2312" s="114">
        <v>2.48</v>
      </c>
      <c r="K2312" t="s">
        <v>19036</v>
      </c>
      <c r="L2312">
        <v>543829</v>
      </c>
      <c r="M2312" t="s">
        <v>1100</v>
      </c>
      <c r="N2312" t="s">
        <v>19037</v>
      </c>
      <c r="O2312" t="s">
        <v>1101</v>
      </c>
      <c r="P2312"/>
      <c r="Q2312">
        <f t="shared" si="36"/>
        <v>-1.77</v>
      </c>
    </row>
    <row r="2313" spans="1:17" ht="15">
      <c r="A2313" s="114">
        <v>48455</v>
      </c>
      <c r="B2313" t="s">
        <v>19038</v>
      </c>
      <c r="C2313" s="114">
        <v>202503</v>
      </c>
      <c r="D2313" s="114">
        <v>10.029999999999999</v>
      </c>
      <c r="E2313" s="114">
        <v>202412</v>
      </c>
      <c r="F2313" s="114">
        <v>8.94</v>
      </c>
      <c r="G2313" s="114">
        <v>202409</v>
      </c>
      <c r="H2313" s="114">
        <v>8.4</v>
      </c>
      <c r="I2313" s="114">
        <v>202406</v>
      </c>
      <c r="J2313" s="114">
        <v>7.8</v>
      </c>
      <c r="K2313" t="s">
        <v>19039</v>
      </c>
      <c r="L2313">
        <v>544044</v>
      </c>
      <c r="M2313" t="s">
        <v>1335</v>
      </c>
      <c r="N2313" t="s">
        <v>19040</v>
      </c>
      <c r="O2313" t="s">
        <v>1336</v>
      </c>
      <c r="P2313"/>
      <c r="Q2313">
        <f t="shared" si="36"/>
        <v>35.169999999999995</v>
      </c>
    </row>
    <row r="2314" spans="1:17" ht="15">
      <c r="A2314" s="114">
        <v>51492</v>
      </c>
      <c r="B2314" t="s">
        <v>21447</v>
      </c>
      <c r="C2314" s="114">
        <v>202412</v>
      </c>
      <c r="D2314" s="114">
        <v>0.22</v>
      </c>
      <c r="E2314" s="114">
        <v>202409</v>
      </c>
      <c r="F2314" s="114">
        <v>0.19</v>
      </c>
      <c r="G2314" s="114">
        <v>202406</v>
      </c>
      <c r="H2314" s="114">
        <v>0</v>
      </c>
      <c r="I2314" s="114">
        <v>202312</v>
      </c>
      <c r="J2314" s="114">
        <v>0.01</v>
      </c>
      <c r="K2314" t="s">
        <v>21448</v>
      </c>
      <c r="L2314">
        <v>539528</v>
      </c>
      <c r="M2314"/>
      <c r="N2314" t="s">
        <v>21449</v>
      </c>
      <c r="O2314" t="s">
        <v>12086</v>
      </c>
      <c r="P2314"/>
      <c r="Q2314">
        <f t="shared" si="36"/>
        <v>0.42000000000000004</v>
      </c>
    </row>
    <row r="2315" spans="1:17" ht="15">
      <c r="A2315" s="114">
        <v>54748</v>
      </c>
      <c r="B2315" t="s">
        <v>19041</v>
      </c>
      <c r="C2315" s="114">
        <v>202412</v>
      </c>
      <c r="D2315" s="114">
        <v>0.01</v>
      </c>
      <c r="E2315" s="114">
        <v>202409</v>
      </c>
      <c r="F2315" s="114">
        <v>0.2</v>
      </c>
      <c r="G2315" s="114">
        <v>202406</v>
      </c>
      <c r="H2315" s="114">
        <v>0.15</v>
      </c>
      <c r="I2315" s="114">
        <v>202403</v>
      </c>
      <c r="J2315" s="114">
        <v>-0.1</v>
      </c>
      <c r="K2315" t="s">
        <v>19042</v>
      </c>
      <c r="L2315">
        <v>539545</v>
      </c>
      <c r="M2315"/>
      <c r="N2315" t="s">
        <v>19043</v>
      </c>
      <c r="O2315" t="s">
        <v>4304</v>
      </c>
      <c r="P2315"/>
      <c r="Q2315">
        <f t="shared" si="36"/>
        <v>0.26</v>
      </c>
    </row>
    <row r="2316" spans="1:17" ht="15">
      <c r="A2316" s="114">
        <v>54759</v>
      </c>
      <c r="B2316" t="s">
        <v>19044</v>
      </c>
      <c r="C2316" s="114">
        <v>202503</v>
      </c>
      <c r="D2316" s="114">
        <v>0.4</v>
      </c>
      <c r="E2316" s="114">
        <v>202412</v>
      </c>
      <c r="F2316" s="114">
        <v>0.46</v>
      </c>
      <c r="G2316" s="114">
        <v>202409</v>
      </c>
      <c r="H2316" s="114">
        <v>0.28000000000000003</v>
      </c>
      <c r="I2316" s="114">
        <v>202406</v>
      </c>
      <c r="J2316" s="114">
        <v>0.91</v>
      </c>
      <c r="K2316" t="s">
        <v>19045</v>
      </c>
      <c r="L2316">
        <v>539437</v>
      </c>
      <c r="M2316" t="s">
        <v>1284</v>
      </c>
      <c r="N2316" t="s">
        <v>19046</v>
      </c>
      <c r="O2316" t="s">
        <v>1285</v>
      </c>
      <c r="P2316"/>
      <c r="Q2316">
        <f t="shared" si="36"/>
        <v>2.0500000000000003</v>
      </c>
    </row>
    <row r="2317" spans="1:17" ht="15">
      <c r="A2317" s="114">
        <v>54764</v>
      </c>
      <c r="B2317" t="s">
        <v>19047</v>
      </c>
      <c r="C2317" s="114">
        <v>201612</v>
      </c>
      <c r="D2317" s="114">
        <v>-0.06</v>
      </c>
      <c r="E2317" s="114">
        <v>201609</v>
      </c>
      <c r="F2317" s="114">
        <v>-0.06</v>
      </c>
      <c r="G2317" s="114">
        <v>201606</v>
      </c>
      <c r="H2317" s="114">
        <v>0.2</v>
      </c>
      <c r="I2317" s="114">
        <v>201603</v>
      </c>
      <c r="J2317" s="114">
        <v>0</v>
      </c>
      <c r="K2317" t="s">
        <v>19048</v>
      </c>
      <c r="L2317">
        <v>539673</v>
      </c>
      <c r="M2317"/>
      <c r="N2317" t="s">
        <v>19049</v>
      </c>
      <c r="O2317" t="s">
        <v>4825</v>
      </c>
      <c r="P2317"/>
      <c r="Q2317">
        <f t="shared" si="36"/>
        <v>8.0000000000000016E-2</v>
      </c>
    </row>
    <row r="2318" spans="1:17" ht="15">
      <c r="A2318" s="114">
        <v>54766</v>
      </c>
      <c r="B2318" t="s">
        <v>21723</v>
      </c>
      <c r="C2318" s="114">
        <v>202412</v>
      </c>
      <c r="D2318" s="114">
        <v>1.92</v>
      </c>
      <c r="E2318" s="114">
        <v>202409</v>
      </c>
      <c r="F2318" s="114">
        <v>1.62</v>
      </c>
      <c r="G2318" s="114">
        <v>202406</v>
      </c>
      <c r="H2318" s="114">
        <v>2.95</v>
      </c>
      <c r="I2318" s="114">
        <v>202403</v>
      </c>
      <c r="J2318" s="114">
        <v>2.2400000000000002</v>
      </c>
      <c r="K2318" t="s">
        <v>21724</v>
      </c>
      <c r="L2318">
        <v>544367</v>
      </c>
      <c r="M2318" t="s">
        <v>21530</v>
      </c>
      <c r="N2318" t="s">
        <v>21725</v>
      </c>
      <c r="O2318" t="s">
        <v>21111</v>
      </c>
      <c r="P2318"/>
      <c r="Q2318">
        <f t="shared" si="36"/>
        <v>8.73</v>
      </c>
    </row>
    <row r="2319" spans="1:17" ht="15">
      <c r="A2319" s="114">
        <v>54769</v>
      </c>
      <c r="B2319" t="s">
        <v>19050</v>
      </c>
      <c r="C2319" s="114">
        <v>202503</v>
      </c>
      <c r="D2319" s="114">
        <v>9.82</v>
      </c>
      <c r="E2319" s="114">
        <v>202412</v>
      </c>
      <c r="F2319" s="114">
        <v>5.1100000000000003</v>
      </c>
      <c r="G2319" s="114">
        <v>202409</v>
      </c>
      <c r="H2319" s="114">
        <v>3.86</v>
      </c>
      <c r="I2319" s="114">
        <v>202406</v>
      </c>
      <c r="J2319" s="114">
        <v>5.46</v>
      </c>
      <c r="K2319" t="s">
        <v>19051</v>
      </c>
      <c r="L2319">
        <v>538835</v>
      </c>
      <c r="M2319" t="s">
        <v>1389</v>
      </c>
      <c r="N2319" t="s">
        <v>19052</v>
      </c>
      <c r="O2319" t="s">
        <v>1390</v>
      </c>
      <c r="P2319"/>
      <c r="Q2319">
        <f t="shared" si="36"/>
        <v>24.25</v>
      </c>
    </row>
    <row r="2320" spans="1:17" ht="15">
      <c r="A2320" s="114">
        <v>54778</v>
      </c>
      <c r="B2320" t="s">
        <v>19053</v>
      </c>
      <c r="C2320" s="114">
        <v>202412</v>
      </c>
      <c r="D2320" s="114">
        <v>-0.49</v>
      </c>
      <c r="E2320" s="114">
        <v>202409</v>
      </c>
      <c r="F2320" s="114">
        <v>-0.16</v>
      </c>
      <c r="G2320" s="114">
        <v>202406</v>
      </c>
      <c r="H2320" s="114">
        <v>-0.54</v>
      </c>
      <c r="I2320" s="114">
        <v>202403</v>
      </c>
      <c r="J2320" s="114">
        <v>-14.33</v>
      </c>
      <c r="K2320" t="s">
        <v>19054</v>
      </c>
      <c r="L2320">
        <v>539436</v>
      </c>
      <c r="M2320" t="s">
        <v>599</v>
      </c>
      <c r="N2320" t="s">
        <v>19055</v>
      </c>
      <c r="O2320" t="s">
        <v>600</v>
      </c>
      <c r="P2320"/>
      <c r="Q2320">
        <f t="shared" si="36"/>
        <v>-15.52</v>
      </c>
    </row>
    <row r="2321" spans="1:17" ht="15">
      <c r="A2321" s="114">
        <v>54801</v>
      </c>
      <c r="B2321" t="s">
        <v>19056</v>
      </c>
      <c r="C2321" s="114">
        <v>202412</v>
      </c>
      <c r="D2321" s="114">
        <v>0.2</v>
      </c>
      <c r="E2321" s="114">
        <v>202409</v>
      </c>
      <c r="F2321" s="114">
        <v>0.15</v>
      </c>
      <c r="G2321" s="114">
        <v>202406</v>
      </c>
      <c r="H2321" s="114">
        <v>0.13</v>
      </c>
      <c r="I2321" s="114">
        <v>202403</v>
      </c>
      <c r="J2321" s="114">
        <v>0.02</v>
      </c>
      <c r="K2321" t="s">
        <v>19057</v>
      </c>
      <c r="L2321">
        <v>540132</v>
      </c>
      <c r="M2321"/>
      <c r="N2321" t="s">
        <v>19058</v>
      </c>
      <c r="O2321" t="s">
        <v>4778</v>
      </c>
      <c r="P2321"/>
      <c r="Q2321">
        <f t="shared" si="36"/>
        <v>0.5</v>
      </c>
    </row>
    <row r="2322" spans="1:17" ht="15">
      <c r="A2322" s="114">
        <v>54811</v>
      </c>
      <c r="B2322" t="s">
        <v>19059</v>
      </c>
      <c r="C2322" s="114">
        <v>202003</v>
      </c>
      <c r="D2322" s="114">
        <v>-0.24</v>
      </c>
      <c r="E2322" s="114">
        <v>201912</v>
      </c>
      <c r="F2322" s="114">
        <v>0.14000000000000001</v>
      </c>
      <c r="G2322" s="114">
        <v>201909</v>
      </c>
      <c r="H2322" s="114">
        <v>0.13</v>
      </c>
      <c r="I2322" s="114">
        <v>201906</v>
      </c>
      <c r="J2322" s="114">
        <v>0.06</v>
      </c>
      <c r="K2322" t="s">
        <v>19060</v>
      </c>
      <c r="L2322">
        <v>539167</v>
      </c>
      <c r="M2322"/>
      <c r="N2322" t="s">
        <v>19061</v>
      </c>
      <c r="O2322" t="s">
        <v>4549</v>
      </c>
      <c r="P2322"/>
      <c r="Q2322">
        <f t="shared" si="36"/>
        <v>9.0000000000000024E-2</v>
      </c>
    </row>
    <row r="2323" spans="1:17" ht="15">
      <c r="A2323" s="114">
        <v>54835</v>
      </c>
      <c r="B2323" t="s">
        <v>19062</v>
      </c>
      <c r="C2323" s="114">
        <v>202412</v>
      </c>
      <c r="D2323" s="114">
        <v>0.73</v>
      </c>
      <c r="E2323" s="114">
        <v>202409</v>
      </c>
      <c r="F2323" s="114">
        <v>0.63</v>
      </c>
      <c r="G2323" s="114">
        <v>202406</v>
      </c>
      <c r="H2323" s="114">
        <v>0.56999999999999995</v>
      </c>
      <c r="I2323" s="114">
        <v>202403</v>
      </c>
      <c r="J2323" s="114">
        <v>0.38</v>
      </c>
      <c r="K2323" t="s">
        <v>19063</v>
      </c>
      <c r="L2323">
        <v>538882</v>
      </c>
      <c r="M2323"/>
      <c r="N2323" t="s">
        <v>19064</v>
      </c>
      <c r="O2323" t="s">
        <v>4182</v>
      </c>
      <c r="P2323"/>
      <c r="Q2323">
        <f t="shared" si="36"/>
        <v>2.3099999999999996</v>
      </c>
    </row>
    <row r="2324" spans="1:17" ht="15">
      <c r="A2324" s="114">
        <v>54879</v>
      </c>
      <c r="B2324" t="s">
        <v>19065</v>
      </c>
      <c r="C2324" s="114">
        <v>202009</v>
      </c>
      <c r="D2324" s="114">
        <v>0</v>
      </c>
      <c r="E2324" s="114">
        <v>202006</v>
      </c>
      <c r="F2324" s="114">
        <v>-0.01</v>
      </c>
      <c r="G2324" s="114">
        <v>202003</v>
      </c>
      <c r="H2324" s="114">
        <v>0.03</v>
      </c>
      <c r="I2324" s="114">
        <v>201912</v>
      </c>
      <c r="J2324" s="114">
        <v>0</v>
      </c>
      <c r="K2324" t="s">
        <v>19066</v>
      </c>
      <c r="L2324">
        <v>539091</v>
      </c>
      <c r="M2324"/>
      <c r="N2324" t="s">
        <v>19067</v>
      </c>
      <c r="O2324" t="s">
        <v>20314</v>
      </c>
      <c r="P2324"/>
      <c r="Q2324">
        <f t="shared" si="36"/>
        <v>1.9999999999999997E-2</v>
      </c>
    </row>
    <row r="2325" spans="1:17" ht="15">
      <c r="A2325" s="114">
        <v>55355</v>
      </c>
      <c r="B2325" t="s">
        <v>19068</v>
      </c>
      <c r="C2325" s="114">
        <v>202412</v>
      </c>
      <c r="D2325" s="114">
        <v>1.23</v>
      </c>
      <c r="E2325" s="114">
        <v>202409</v>
      </c>
      <c r="F2325" s="114">
        <v>1.5</v>
      </c>
      <c r="G2325" s="114">
        <v>202406</v>
      </c>
      <c r="H2325" s="114">
        <v>3.49</v>
      </c>
      <c r="I2325" s="114">
        <v>202403</v>
      </c>
      <c r="J2325" s="114">
        <v>2.0099999999999998</v>
      </c>
      <c r="K2325" t="s">
        <v>19069</v>
      </c>
      <c r="L2325">
        <v>539275</v>
      </c>
      <c r="M2325"/>
      <c r="N2325" t="s">
        <v>19070</v>
      </c>
      <c r="O2325" t="s">
        <v>3791</v>
      </c>
      <c r="P2325"/>
      <c r="Q2325">
        <f t="shared" si="36"/>
        <v>8.23</v>
      </c>
    </row>
    <row r="2326" spans="1:17" ht="15">
      <c r="A2326" s="114">
        <v>58495</v>
      </c>
      <c r="B2326" t="s">
        <v>19071</v>
      </c>
      <c r="C2326" s="114">
        <v>202412</v>
      </c>
      <c r="D2326" s="114">
        <v>0.09</v>
      </c>
      <c r="E2326" s="114">
        <v>202409</v>
      </c>
      <c r="F2326" s="114">
        <v>0.11</v>
      </c>
      <c r="G2326" s="114">
        <v>202406</v>
      </c>
      <c r="H2326" s="114">
        <v>0.08</v>
      </c>
      <c r="I2326" s="114">
        <v>202403</v>
      </c>
      <c r="J2326" s="114">
        <v>0.15</v>
      </c>
      <c r="K2326" t="s">
        <v>19072</v>
      </c>
      <c r="L2326"/>
      <c r="M2326" t="s">
        <v>1013</v>
      </c>
      <c r="N2326" t="s">
        <v>19073</v>
      </c>
      <c r="O2326" t="s">
        <v>1014</v>
      </c>
      <c r="P2326"/>
      <c r="Q2326">
        <f t="shared" si="36"/>
        <v>0.43000000000000005</v>
      </c>
    </row>
    <row r="2327" spans="1:17" ht="15">
      <c r="A2327" s="114">
        <v>64793</v>
      </c>
      <c r="B2327" t="s">
        <v>19074</v>
      </c>
      <c r="C2327" s="114">
        <v>202412</v>
      </c>
      <c r="D2327" s="114">
        <v>-0.51</v>
      </c>
      <c r="E2327" s="114">
        <v>202409</v>
      </c>
      <c r="F2327" s="114">
        <v>-0.44</v>
      </c>
      <c r="G2327" s="114">
        <v>202406</v>
      </c>
      <c r="H2327" s="114">
        <v>-0.68</v>
      </c>
      <c r="I2327" s="114">
        <v>202403</v>
      </c>
      <c r="J2327" s="114">
        <v>-0.22</v>
      </c>
      <c r="K2327" t="s">
        <v>19075</v>
      </c>
      <c r="L2327">
        <v>538772</v>
      </c>
      <c r="M2327"/>
      <c r="N2327" t="s">
        <v>19076</v>
      </c>
      <c r="O2327" t="s">
        <v>3593</v>
      </c>
      <c r="P2327"/>
      <c r="Q2327">
        <f t="shared" si="36"/>
        <v>-1.8499999999999999</v>
      </c>
    </row>
    <row r="2328" spans="1:17" ht="15">
      <c r="A2328" s="114">
        <v>64824</v>
      </c>
      <c r="B2328" t="s">
        <v>19077</v>
      </c>
      <c r="C2328" s="114">
        <v>202412</v>
      </c>
      <c r="D2328" s="114">
        <v>46.66</v>
      </c>
      <c r="E2328" s="114">
        <v>202409</v>
      </c>
      <c r="F2328" s="114">
        <v>3.88</v>
      </c>
      <c r="G2328" s="114">
        <v>202406</v>
      </c>
      <c r="H2328" s="114">
        <v>-6.4</v>
      </c>
      <c r="I2328" s="114">
        <v>202403</v>
      </c>
      <c r="J2328" s="114">
        <v>-8.57</v>
      </c>
      <c r="K2328" t="s">
        <v>19078</v>
      </c>
      <c r="L2328">
        <v>538836</v>
      </c>
      <c r="M2328" t="s">
        <v>1934</v>
      </c>
      <c r="N2328" t="s">
        <v>19079</v>
      </c>
      <c r="O2328" t="s">
        <v>1935</v>
      </c>
      <c r="P2328"/>
      <c r="Q2328">
        <f t="shared" si="36"/>
        <v>35.57</v>
      </c>
    </row>
    <row r="2329" spans="1:17" ht="15">
      <c r="A2329" s="114">
        <v>64846</v>
      </c>
      <c r="B2329" t="s">
        <v>19080</v>
      </c>
      <c r="C2329" s="114">
        <v>202412</v>
      </c>
      <c r="D2329" s="114">
        <v>0.35</v>
      </c>
      <c r="E2329" s="114">
        <v>202409</v>
      </c>
      <c r="F2329" s="114">
        <v>0.17</v>
      </c>
      <c r="G2329" s="114">
        <v>202406</v>
      </c>
      <c r="H2329" s="114">
        <v>0.25</v>
      </c>
      <c r="I2329" s="114">
        <v>202403</v>
      </c>
      <c r="J2329" s="114">
        <v>0.69</v>
      </c>
      <c r="K2329" t="s">
        <v>19081</v>
      </c>
      <c r="L2329">
        <v>539044</v>
      </c>
      <c r="M2329" t="s">
        <v>1799</v>
      </c>
      <c r="N2329" t="s">
        <v>19082</v>
      </c>
      <c r="O2329" t="s">
        <v>1800</v>
      </c>
      <c r="P2329"/>
      <c r="Q2329">
        <f t="shared" si="36"/>
        <v>1.46</v>
      </c>
    </row>
    <row r="2330" spans="1:17" ht="15">
      <c r="A2330" s="114">
        <v>64847</v>
      </c>
      <c r="B2330" t="s">
        <v>19083</v>
      </c>
      <c r="C2330" s="114">
        <v>202412</v>
      </c>
      <c r="D2330" s="114">
        <v>0.67</v>
      </c>
      <c r="E2330" s="114">
        <v>202409</v>
      </c>
      <c r="F2330" s="114">
        <v>0.32</v>
      </c>
      <c r="G2330" s="114">
        <v>202406</v>
      </c>
      <c r="H2330" s="114">
        <v>0.4</v>
      </c>
      <c r="I2330" s="114">
        <v>202403</v>
      </c>
      <c r="J2330" s="114">
        <v>0.75</v>
      </c>
      <c r="K2330" t="s">
        <v>9800</v>
      </c>
      <c r="L2330">
        <v>539046</v>
      </c>
      <c r="M2330" t="s">
        <v>1795</v>
      </c>
      <c r="N2330" t="s">
        <v>19084</v>
      </c>
      <c r="O2330" t="s">
        <v>1796</v>
      </c>
      <c r="P2330"/>
      <c r="Q2330">
        <f t="shared" si="36"/>
        <v>2.14</v>
      </c>
    </row>
    <row r="2331" spans="1:17" ht="15">
      <c r="A2331" s="114">
        <v>64848</v>
      </c>
      <c r="B2331" t="s">
        <v>19085</v>
      </c>
      <c r="C2331" s="114">
        <v>202412</v>
      </c>
      <c r="D2331" s="114">
        <v>-3.9</v>
      </c>
      <c r="E2331" s="114">
        <v>202409</v>
      </c>
      <c r="F2331" s="114">
        <v>-40.75</v>
      </c>
      <c r="G2331" s="114">
        <v>202406</v>
      </c>
      <c r="H2331" s="114">
        <v>-5.78</v>
      </c>
      <c r="I2331" s="114">
        <v>202403</v>
      </c>
      <c r="J2331" s="114">
        <v>-8.5500000000000007</v>
      </c>
      <c r="K2331" t="s">
        <v>19086</v>
      </c>
      <c r="L2331">
        <v>539043</v>
      </c>
      <c r="M2331" t="s">
        <v>452</v>
      </c>
      <c r="N2331" t="s">
        <v>19087</v>
      </c>
      <c r="O2331" t="s">
        <v>453</v>
      </c>
      <c r="P2331"/>
      <c r="Q2331">
        <f t="shared" si="36"/>
        <v>-58.980000000000004</v>
      </c>
    </row>
    <row r="2332" spans="1:17" ht="15">
      <c r="A2332" s="114">
        <v>64887</v>
      </c>
      <c r="B2332" t="s">
        <v>19088</v>
      </c>
      <c r="C2332" s="114">
        <v>202012</v>
      </c>
      <c r="D2332" s="114">
        <v>-2.33</v>
      </c>
      <c r="E2332" s="114">
        <v>202009</v>
      </c>
      <c r="F2332" s="114">
        <v>-2.35</v>
      </c>
      <c r="G2332" s="114">
        <v>202006</v>
      </c>
      <c r="H2332" s="114">
        <v>-1.88</v>
      </c>
      <c r="I2332" s="114">
        <v>202003</v>
      </c>
      <c r="J2332" s="114">
        <v>-8.5</v>
      </c>
      <c r="K2332" t="s">
        <v>19089</v>
      </c>
      <c r="L2332">
        <v>539207</v>
      </c>
      <c r="M2332" t="s">
        <v>4171</v>
      </c>
      <c r="N2332" t="s">
        <v>19090</v>
      </c>
      <c r="O2332" t="s">
        <v>4170</v>
      </c>
      <c r="P2332"/>
      <c r="Q2332">
        <f t="shared" si="36"/>
        <v>-15.059999999999999</v>
      </c>
    </row>
    <row r="2333" spans="1:17" ht="15">
      <c r="A2333" s="114">
        <v>65036</v>
      </c>
      <c r="B2333" t="s">
        <v>19091</v>
      </c>
      <c r="C2333" s="114">
        <v>202503</v>
      </c>
      <c r="D2333" s="114">
        <v>8.82</v>
      </c>
      <c r="E2333" s="114">
        <v>202412</v>
      </c>
      <c r="F2333" s="114">
        <v>8.9499999999999993</v>
      </c>
      <c r="G2333" s="114">
        <v>202409</v>
      </c>
      <c r="H2333" s="114">
        <v>5.9</v>
      </c>
      <c r="I2333" s="114">
        <v>202406</v>
      </c>
      <c r="J2333" s="114">
        <v>4.72</v>
      </c>
      <c r="K2333" t="s">
        <v>19092</v>
      </c>
      <c r="L2333">
        <v>543333</v>
      </c>
      <c r="M2333" t="s">
        <v>521</v>
      </c>
      <c r="N2333" t="s">
        <v>19093</v>
      </c>
      <c r="O2333" t="s">
        <v>522</v>
      </c>
      <c r="P2333"/>
      <c r="Q2333">
        <f t="shared" si="36"/>
        <v>28.39</v>
      </c>
    </row>
    <row r="2334" spans="1:17" ht="15">
      <c r="A2334" s="114">
        <v>65118</v>
      </c>
      <c r="B2334" t="s">
        <v>19094</v>
      </c>
      <c r="C2334" s="114">
        <v>202412</v>
      </c>
      <c r="D2334" s="114">
        <v>3.96</v>
      </c>
      <c r="E2334" s="114">
        <v>202409</v>
      </c>
      <c r="F2334" s="114">
        <v>-0.23</v>
      </c>
      <c r="G2334" s="114">
        <v>202406</v>
      </c>
      <c r="H2334" s="114">
        <v>-1.07</v>
      </c>
      <c r="I2334" s="114">
        <v>202403</v>
      </c>
      <c r="J2334" s="114">
        <v>1.57</v>
      </c>
      <c r="K2334" t="s">
        <v>19095</v>
      </c>
      <c r="L2334">
        <v>539141</v>
      </c>
      <c r="M2334" t="s">
        <v>3081</v>
      </c>
      <c r="N2334" t="s">
        <v>19096</v>
      </c>
      <c r="O2334" t="s">
        <v>3082</v>
      </c>
      <c r="P2334"/>
      <c r="Q2334">
        <f t="shared" si="36"/>
        <v>4.2300000000000004</v>
      </c>
    </row>
    <row r="2335" spans="1:17" ht="15">
      <c r="A2335" s="114">
        <v>65131</v>
      </c>
      <c r="B2335" t="s">
        <v>19097</v>
      </c>
      <c r="C2335" s="114">
        <v>202412</v>
      </c>
      <c r="D2335" s="114">
        <v>0.87</v>
      </c>
      <c r="E2335" s="114">
        <v>202409</v>
      </c>
      <c r="F2335" s="114">
        <v>0.84</v>
      </c>
      <c r="G2335" s="114">
        <v>202406</v>
      </c>
      <c r="H2335" s="114">
        <v>0.73</v>
      </c>
      <c r="I2335" s="114">
        <v>202403</v>
      </c>
      <c r="J2335" s="114">
        <v>0.65</v>
      </c>
      <c r="K2335" t="s">
        <v>19098</v>
      </c>
      <c r="L2335">
        <v>542012</v>
      </c>
      <c r="M2335"/>
      <c r="N2335" t="s">
        <v>21040</v>
      </c>
      <c r="O2335" t="s">
        <v>3667</v>
      </c>
      <c r="P2335"/>
      <c r="Q2335">
        <f t="shared" si="36"/>
        <v>3.09</v>
      </c>
    </row>
    <row r="2336" spans="1:17" ht="15">
      <c r="A2336" s="114">
        <v>65133</v>
      </c>
      <c r="B2336" t="s">
        <v>19099</v>
      </c>
      <c r="C2336" s="114">
        <v>202412</v>
      </c>
      <c r="D2336" s="114">
        <v>2.75</v>
      </c>
      <c r="E2336" s="114">
        <v>202409</v>
      </c>
      <c r="F2336" s="114">
        <v>-0.01</v>
      </c>
      <c r="G2336" s="114">
        <v>202406</v>
      </c>
      <c r="H2336" s="114">
        <v>0.77</v>
      </c>
      <c r="I2336" s="114">
        <v>202403</v>
      </c>
      <c r="J2336" s="114">
        <v>2.67</v>
      </c>
      <c r="K2336" t="s">
        <v>19100</v>
      </c>
      <c r="L2336">
        <v>543714</v>
      </c>
      <c r="M2336" t="s">
        <v>1683</v>
      </c>
      <c r="N2336" t="s">
        <v>19101</v>
      </c>
      <c r="O2336" t="s">
        <v>1684</v>
      </c>
      <c r="P2336"/>
      <c r="Q2336">
        <f t="shared" si="36"/>
        <v>6.18</v>
      </c>
    </row>
    <row r="2337" spans="1:17" ht="15">
      <c r="A2337" s="114">
        <v>65216</v>
      </c>
      <c r="B2337" t="s">
        <v>19102</v>
      </c>
      <c r="C2337" s="114">
        <v>202412</v>
      </c>
      <c r="D2337" s="114">
        <v>1.84</v>
      </c>
      <c r="E2337" s="114">
        <v>202409</v>
      </c>
      <c r="F2337" s="114">
        <v>0.17</v>
      </c>
      <c r="G2337" s="114">
        <v>202406</v>
      </c>
      <c r="H2337" s="114">
        <v>0.22</v>
      </c>
      <c r="I2337" s="114">
        <v>202403</v>
      </c>
      <c r="J2337" s="114">
        <v>0.12</v>
      </c>
      <c r="K2337" t="s">
        <v>19102</v>
      </c>
      <c r="L2337">
        <v>540079</v>
      </c>
      <c r="M2337"/>
      <c r="N2337" t="s">
        <v>21041</v>
      </c>
      <c r="O2337" t="s">
        <v>9315</v>
      </c>
      <c r="P2337"/>
      <c r="Q2337">
        <f t="shared" si="36"/>
        <v>2.3500000000000005</v>
      </c>
    </row>
    <row r="2338" spans="1:17" ht="15">
      <c r="A2338" s="114">
        <v>65221</v>
      </c>
      <c r="B2338" t="s">
        <v>19103</v>
      </c>
      <c r="C2338" s="114">
        <v>202412</v>
      </c>
      <c r="D2338" s="114">
        <v>6.12</v>
      </c>
      <c r="E2338" s="114">
        <v>202409</v>
      </c>
      <c r="F2338" s="114">
        <v>9.08</v>
      </c>
      <c r="G2338" s="114">
        <v>202406</v>
      </c>
      <c r="H2338" s="114">
        <v>7.41</v>
      </c>
      <c r="I2338" s="114">
        <v>202403</v>
      </c>
      <c r="J2338" s="114">
        <v>7.11</v>
      </c>
      <c r="K2338" t="s">
        <v>19104</v>
      </c>
      <c r="L2338">
        <v>542650</v>
      </c>
      <c r="M2338" t="s">
        <v>1883</v>
      </c>
      <c r="N2338" t="s">
        <v>19105</v>
      </c>
      <c r="O2338" t="s">
        <v>1884</v>
      </c>
      <c r="P2338"/>
      <c r="Q2338">
        <f t="shared" si="36"/>
        <v>29.72</v>
      </c>
    </row>
    <row r="2339" spans="1:17" ht="15">
      <c r="A2339" s="114">
        <v>65240</v>
      </c>
      <c r="B2339" t="s">
        <v>19106</v>
      </c>
      <c r="C2339" s="114">
        <v>202412</v>
      </c>
      <c r="D2339" s="114">
        <v>0.06</v>
      </c>
      <c r="E2339" s="114">
        <v>202409</v>
      </c>
      <c r="F2339" s="114">
        <v>0.03</v>
      </c>
      <c r="G2339" s="114">
        <v>202406</v>
      </c>
      <c r="H2339" s="114">
        <v>0.16</v>
      </c>
      <c r="I2339" s="114">
        <v>202403</v>
      </c>
      <c r="J2339" s="114">
        <v>0.61</v>
      </c>
      <c r="K2339" t="s">
        <v>19107</v>
      </c>
      <c r="L2339"/>
      <c r="M2339" t="s">
        <v>55</v>
      </c>
      <c r="N2339" t="s">
        <v>19108</v>
      </c>
      <c r="O2339" t="s">
        <v>56</v>
      </c>
      <c r="P2339"/>
      <c r="Q2339">
        <f t="shared" si="36"/>
        <v>0.86</v>
      </c>
    </row>
    <row r="2340" spans="1:17" ht="15">
      <c r="A2340" s="114">
        <v>65384</v>
      </c>
      <c r="B2340" t="s">
        <v>19109</v>
      </c>
      <c r="C2340" s="114">
        <v>202412</v>
      </c>
      <c r="D2340" s="114">
        <v>0.13</v>
      </c>
      <c r="E2340" s="114">
        <v>202409</v>
      </c>
      <c r="F2340" s="114">
        <v>0.39</v>
      </c>
      <c r="G2340" s="114">
        <v>202406</v>
      </c>
      <c r="H2340" s="114">
        <v>-0.17</v>
      </c>
      <c r="I2340" s="114">
        <v>202403</v>
      </c>
      <c r="J2340" s="114">
        <v>0</v>
      </c>
      <c r="K2340" t="s">
        <v>19110</v>
      </c>
      <c r="L2340">
        <v>538918</v>
      </c>
      <c r="M2340"/>
      <c r="N2340" t="s">
        <v>19111</v>
      </c>
      <c r="O2340" t="s">
        <v>4567</v>
      </c>
      <c r="P2340"/>
      <c r="Q2340">
        <f t="shared" si="36"/>
        <v>0.35</v>
      </c>
    </row>
    <row r="2341" spans="1:17" ht="15">
      <c r="A2341" s="114">
        <v>65437</v>
      </c>
      <c r="B2341" t="s">
        <v>19112</v>
      </c>
      <c r="C2341" s="114">
        <v>202412</v>
      </c>
      <c r="D2341" s="114">
        <v>19.57</v>
      </c>
      <c r="E2341" s="114">
        <v>202409</v>
      </c>
      <c r="F2341" s="114">
        <v>-1.21</v>
      </c>
      <c r="G2341" s="114">
        <v>202406</v>
      </c>
      <c r="H2341" s="114">
        <v>-1.3</v>
      </c>
      <c r="I2341" s="114">
        <v>202403</v>
      </c>
      <c r="J2341" s="114">
        <v>-3.53</v>
      </c>
      <c r="K2341" t="s">
        <v>19113</v>
      </c>
      <c r="L2341">
        <v>540700</v>
      </c>
      <c r="M2341" t="s">
        <v>484</v>
      </c>
      <c r="N2341" t="s">
        <v>19114</v>
      </c>
      <c r="O2341" t="s">
        <v>485</v>
      </c>
      <c r="P2341"/>
      <c r="Q2341">
        <f t="shared" si="36"/>
        <v>13.53</v>
      </c>
    </row>
    <row r="2342" spans="1:17" ht="15">
      <c r="A2342" s="114">
        <v>65456</v>
      </c>
      <c r="B2342" t="s">
        <v>19115</v>
      </c>
      <c r="C2342" s="114">
        <v>202503</v>
      </c>
      <c r="D2342" s="114">
        <v>1.24</v>
      </c>
      <c r="E2342" s="114">
        <v>202412</v>
      </c>
      <c r="F2342" s="114">
        <v>1.01</v>
      </c>
      <c r="G2342" s="114">
        <v>202409</v>
      </c>
      <c r="H2342" s="114">
        <v>0.61</v>
      </c>
      <c r="I2342" s="114">
        <v>202406</v>
      </c>
      <c r="J2342" s="114">
        <v>0.37</v>
      </c>
      <c r="K2342" t="s">
        <v>19116</v>
      </c>
      <c r="L2342">
        <v>538920</v>
      </c>
      <c r="M2342" t="s">
        <v>3708</v>
      </c>
      <c r="N2342" t="s">
        <v>19117</v>
      </c>
      <c r="O2342" t="s">
        <v>3707</v>
      </c>
      <c r="P2342"/>
      <c r="Q2342">
        <f t="shared" si="36"/>
        <v>3.23</v>
      </c>
    </row>
    <row r="2343" spans="1:17" ht="15">
      <c r="A2343" s="114">
        <v>65601</v>
      </c>
      <c r="B2343" t="s">
        <v>19118</v>
      </c>
      <c r="C2343" s="114">
        <v>202412</v>
      </c>
      <c r="D2343" s="114">
        <v>0.17</v>
      </c>
      <c r="E2343" s="114">
        <v>202409</v>
      </c>
      <c r="F2343" s="114">
        <v>7.0000000000000007E-2</v>
      </c>
      <c r="G2343" s="114">
        <v>202406</v>
      </c>
      <c r="H2343" s="114">
        <v>0.5</v>
      </c>
      <c r="I2343" s="114">
        <v>202403</v>
      </c>
      <c r="J2343" s="114">
        <v>-0.12</v>
      </c>
      <c r="K2343" t="s">
        <v>19119</v>
      </c>
      <c r="L2343">
        <v>538942</v>
      </c>
      <c r="M2343"/>
      <c r="N2343" t="s">
        <v>19120</v>
      </c>
      <c r="O2343" t="s">
        <v>3796</v>
      </c>
      <c r="P2343"/>
      <c r="Q2343">
        <f t="shared" si="36"/>
        <v>0.62</v>
      </c>
    </row>
    <row r="2344" spans="1:17" ht="15">
      <c r="A2344" s="114">
        <v>65688</v>
      </c>
      <c r="B2344" t="s">
        <v>19121</v>
      </c>
      <c r="C2344" s="114">
        <v>202412</v>
      </c>
      <c r="D2344" s="114">
        <v>0.06</v>
      </c>
      <c r="E2344" s="114">
        <v>202409</v>
      </c>
      <c r="F2344" s="114">
        <v>-0.12</v>
      </c>
      <c r="G2344" s="114">
        <v>202406</v>
      </c>
      <c r="H2344" s="114">
        <v>1.23</v>
      </c>
      <c r="I2344" s="114">
        <v>202403</v>
      </c>
      <c r="J2344" s="114">
        <v>0.1</v>
      </c>
      <c r="K2344" t="s">
        <v>19122</v>
      </c>
      <c r="L2344">
        <v>539056</v>
      </c>
      <c r="M2344" t="s">
        <v>1314</v>
      </c>
      <c r="N2344" t="s">
        <v>19123</v>
      </c>
      <c r="O2344" t="s">
        <v>1315</v>
      </c>
      <c r="P2344"/>
      <c r="Q2344">
        <f t="shared" si="36"/>
        <v>1.27</v>
      </c>
    </row>
    <row r="2345" spans="1:17" ht="15">
      <c r="A2345" s="114">
        <v>65733</v>
      </c>
      <c r="B2345" t="s">
        <v>19124</v>
      </c>
      <c r="C2345" s="114">
        <v>202412</v>
      </c>
      <c r="D2345" s="114">
        <v>1.71</v>
      </c>
      <c r="E2345" s="114">
        <v>202409</v>
      </c>
      <c r="F2345" s="114">
        <v>1.94</v>
      </c>
      <c r="G2345" s="114">
        <v>202406</v>
      </c>
      <c r="H2345" s="114">
        <v>2.36</v>
      </c>
      <c r="I2345" s="114">
        <v>202403</v>
      </c>
      <c r="J2345" s="114">
        <v>2.16</v>
      </c>
      <c r="K2345" t="s">
        <v>19125</v>
      </c>
      <c r="L2345">
        <v>539876</v>
      </c>
      <c r="M2345" t="s">
        <v>635</v>
      </c>
      <c r="N2345" t="s">
        <v>19126</v>
      </c>
      <c r="O2345" t="s">
        <v>636</v>
      </c>
      <c r="P2345"/>
      <c r="Q2345">
        <f t="shared" si="36"/>
        <v>8.17</v>
      </c>
    </row>
    <row r="2346" spans="1:17" ht="15">
      <c r="A2346" s="114">
        <v>65734</v>
      </c>
      <c r="B2346" t="s">
        <v>19127</v>
      </c>
      <c r="C2346" s="114">
        <v>202412</v>
      </c>
      <c r="D2346" s="114">
        <v>7.8</v>
      </c>
      <c r="E2346" s="114">
        <v>202409</v>
      </c>
      <c r="F2346" s="114">
        <v>7.14</v>
      </c>
      <c r="G2346" s="114">
        <v>202406</v>
      </c>
      <c r="H2346" s="114">
        <v>5.9</v>
      </c>
      <c r="I2346" s="114">
        <v>202403</v>
      </c>
      <c r="J2346" s="114">
        <v>3.82</v>
      </c>
      <c r="K2346" t="s">
        <v>19128</v>
      </c>
      <c r="L2346">
        <v>539042</v>
      </c>
      <c r="M2346" t="s">
        <v>3571</v>
      </c>
      <c r="N2346" t="s">
        <v>19129</v>
      </c>
      <c r="O2346" t="s">
        <v>21042</v>
      </c>
      <c r="P2346"/>
      <c r="Q2346">
        <f t="shared" si="36"/>
        <v>24.66</v>
      </c>
    </row>
    <row r="2347" spans="1:17" ht="15">
      <c r="A2347" s="114">
        <v>65807</v>
      </c>
      <c r="B2347" t="s">
        <v>19130</v>
      </c>
      <c r="C2347" s="114">
        <v>202412</v>
      </c>
      <c r="D2347" s="114">
        <v>1.03</v>
      </c>
      <c r="E2347" s="114">
        <v>202409</v>
      </c>
      <c r="F2347" s="114">
        <v>7.22</v>
      </c>
      <c r="G2347" s="114">
        <v>202406</v>
      </c>
      <c r="H2347" s="114">
        <v>1.1399999999999999</v>
      </c>
      <c r="I2347" s="114">
        <v>202403</v>
      </c>
      <c r="J2347" s="114">
        <v>-4.01</v>
      </c>
      <c r="K2347" t="s">
        <v>19131</v>
      </c>
      <c r="L2347">
        <v>540647</v>
      </c>
      <c r="M2347" t="s">
        <v>960</v>
      </c>
      <c r="N2347" t="s">
        <v>19132</v>
      </c>
      <c r="O2347" t="s">
        <v>961</v>
      </c>
      <c r="P2347"/>
      <c r="Q2347">
        <f t="shared" si="36"/>
        <v>5.3800000000000008</v>
      </c>
    </row>
    <row r="2348" spans="1:17" ht="15">
      <c r="A2348" s="114">
        <v>65835</v>
      </c>
      <c r="B2348" t="s">
        <v>19133</v>
      </c>
      <c r="C2348" s="114">
        <v>202412</v>
      </c>
      <c r="D2348" s="114">
        <v>-1.28</v>
      </c>
      <c r="E2348" s="114">
        <v>202409</v>
      </c>
      <c r="F2348" s="114">
        <v>-1.64</v>
      </c>
      <c r="G2348" s="114">
        <v>202406</v>
      </c>
      <c r="H2348" s="114">
        <v>-2.2200000000000002</v>
      </c>
      <c r="I2348" s="114">
        <v>202403</v>
      </c>
      <c r="J2348" s="114">
        <v>-3.29</v>
      </c>
      <c r="K2348" t="s">
        <v>19134</v>
      </c>
      <c r="L2348">
        <v>540648</v>
      </c>
      <c r="M2348" t="s">
        <v>2183</v>
      </c>
      <c r="N2348" t="s">
        <v>19135</v>
      </c>
      <c r="O2348" t="s">
        <v>2184</v>
      </c>
      <c r="P2348"/>
      <c r="Q2348">
        <f t="shared" si="36"/>
        <v>-8.43</v>
      </c>
    </row>
    <row r="2349" spans="1:17" ht="15">
      <c r="A2349" s="114">
        <v>65837</v>
      </c>
      <c r="B2349" t="s">
        <v>19136</v>
      </c>
      <c r="C2349" s="114">
        <v>202303</v>
      </c>
      <c r="D2349" s="114">
        <v>-0.03</v>
      </c>
      <c r="E2349" s="114">
        <v>202212</v>
      </c>
      <c r="F2349" s="114">
        <v>-0.03</v>
      </c>
      <c r="G2349" s="114">
        <v>202209</v>
      </c>
      <c r="H2349" s="114">
        <v>-7.0000000000000007E-2</v>
      </c>
      <c r="I2349" s="114">
        <v>202206</v>
      </c>
      <c r="J2349" s="114">
        <v>0.09</v>
      </c>
      <c r="K2349" t="s">
        <v>19137</v>
      </c>
      <c r="L2349">
        <v>539097</v>
      </c>
      <c r="M2349"/>
      <c r="N2349" t="s">
        <v>21043</v>
      </c>
      <c r="O2349" t="s">
        <v>4175</v>
      </c>
      <c r="P2349"/>
      <c r="Q2349">
        <f t="shared" si="36"/>
        <v>-4.0000000000000008E-2</v>
      </c>
    </row>
    <row r="2350" spans="1:17" ht="15">
      <c r="A2350" s="114">
        <v>65841</v>
      </c>
      <c r="B2350" t="s">
        <v>19138</v>
      </c>
      <c r="C2350" s="114">
        <v>202412</v>
      </c>
      <c r="D2350" s="114">
        <v>0.23</v>
      </c>
      <c r="E2350" s="114">
        <v>202409</v>
      </c>
      <c r="F2350" s="114">
        <v>0.17</v>
      </c>
      <c r="G2350" s="114">
        <v>202406</v>
      </c>
      <c r="H2350" s="114">
        <v>0.24</v>
      </c>
      <c r="I2350" s="114">
        <v>202403</v>
      </c>
      <c r="J2350" s="114">
        <v>0.17</v>
      </c>
      <c r="K2350" t="s">
        <v>19139</v>
      </c>
      <c r="L2350">
        <v>539807</v>
      </c>
      <c r="M2350" t="s">
        <v>1368</v>
      </c>
      <c r="N2350" t="s">
        <v>19140</v>
      </c>
      <c r="O2350" t="s">
        <v>1369</v>
      </c>
      <c r="P2350"/>
      <c r="Q2350">
        <f t="shared" si="36"/>
        <v>0.81</v>
      </c>
    </row>
    <row r="2351" spans="1:17" ht="15">
      <c r="A2351" s="114">
        <v>65851</v>
      </c>
      <c r="B2351" t="s">
        <v>19141</v>
      </c>
      <c r="C2351" s="114">
        <v>202412</v>
      </c>
      <c r="D2351" s="114">
        <v>-0.05</v>
      </c>
      <c r="E2351" s="114">
        <v>202409</v>
      </c>
      <c r="F2351" s="114">
        <v>-0.02</v>
      </c>
      <c r="G2351" s="114">
        <v>202406</v>
      </c>
      <c r="H2351" s="114">
        <v>-0.02</v>
      </c>
      <c r="I2351" s="114">
        <v>202403</v>
      </c>
      <c r="J2351" s="114">
        <v>-0.33</v>
      </c>
      <c r="K2351" t="s">
        <v>19142</v>
      </c>
      <c r="L2351">
        <v>539225</v>
      </c>
      <c r="M2351" t="s">
        <v>4625</v>
      </c>
      <c r="N2351" t="s">
        <v>19143</v>
      </c>
      <c r="O2351" t="s">
        <v>4624</v>
      </c>
      <c r="P2351"/>
      <c r="Q2351">
        <f t="shared" si="36"/>
        <v>-0.42000000000000004</v>
      </c>
    </row>
    <row r="2352" spans="1:17" ht="15">
      <c r="A2352" s="114">
        <v>65863</v>
      </c>
      <c r="B2352" t="s">
        <v>19144</v>
      </c>
      <c r="C2352" s="114">
        <v>202412</v>
      </c>
      <c r="D2352" s="114">
        <v>0.38</v>
      </c>
      <c r="E2352" s="114">
        <v>202409</v>
      </c>
      <c r="F2352" s="114">
        <v>0.31</v>
      </c>
      <c r="G2352" s="114">
        <v>202406</v>
      </c>
      <c r="H2352" s="114">
        <v>0.28999999999999998</v>
      </c>
      <c r="I2352" s="114">
        <v>202403</v>
      </c>
      <c r="J2352" s="114">
        <v>0.25</v>
      </c>
      <c r="K2352" t="s">
        <v>19145</v>
      </c>
      <c r="L2352">
        <v>539428</v>
      </c>
      <c r="M2352"/>
      <c r="N2352" t="s">
        <v>19146</v>
      </c>
      <c r="O2352" t="s">
        <v>4186</v>
      </c>
      <c r="P2352"/>
      <c r="Q2352">
        <f t="shared" si="36"/>
        <v>1.23</v>
      </c>
    </row>
    <row r="2353" spans="1:17" ht="15">
      <c r="A2353" s="114">
        <v>65878</v>
      </c>
      <c r="B2353" t="s">
        <v>19147</v>
      </c>
      <c r="C2353" s="114">
        <v>202503</v>
      </c>
      <c r="D2353" s="114">
        <v>4.3099999999999996</v>
      </c>
      <c r="E2353" s="114">
        <v>202412</v>
      </c>
      <c r="F2353" s="114">
        <v>2.9</v>
      </c>
      <c r="G2353" s="114">
        <v>202409</v>
      </c>
      <c r="H2353" s="114">
        <v>5.2</v>
      </c>
      <c r="I2353" s="114">
        <v>202406</v>
      </c>
      <c r="J2353" s="114">
        <v>3.18</v>
      </c>
      <c r="K2353" t="s">
        <v>19148</v>
      </c>
      <c r="L2353">
        <v>543644</v>
      </c>
      <c r="M2353" t="s">
        <v>1370</v>
      </c>
      <c r="N2353" t="s">
        <v>19149</v>
      </c>
      <c r="O2353" t="s">
        <v>1371</v>
      </c>
      <c r="P2353"/>
      <c r="Q2353">
        <f t="shared" si="36"/>
        <v>15.59</v>
      </c>
    </row>
    <row r="2354" spans="1:17" ht="15">
      <c r="A2354" s="114">
        <v>65893</v>
      </c>
      <c r="B2354" t="s">
        <v>19150</v>
      </c>
      <c r="C2354" s="114">
        <v>202503</v>
      </c>
      <c r="D2354" s="114">
        <v>31.68</v>
      </c>
      <c r="E2354" s="114">
        <v>202412</v>
      </c>
      <c r="F2354" s="114">
        <v>26.97</v>
      </c>
      <c r="G2354" s="114">
        <v>202409</v>
      </c>
      <c r="H2354" s="114">
        <v>38.299999999999997</v>
      </c>
      <c r="I2354" s="114">
        <v>202406</v>
      </c>
      <c r="J2354" s="114">
        <v>36.94</v>
      </c>
      <c r="K2354" t="s">
        <v>19151</v>
      </c>
      <c r="L2354">
        <v>541557</v>
      </c>
      <c r="M2354" t="s">
        <v>911</v>
      </c>
      <c r="N2354" t="s">
        <v>19152</v>
      </c>
      <c r="O2354" t="s">
        <v>912</v>
      </c>
      <c r="P2354"/>
      <c r="Q2354">
        <f t="shared" si="36"/>
        <v>133.88999999999999</v>
      </c>
    </row>
    <row r="2355" spans="1:17" ht="15">
      <c r="A2355" s="114">
        <v>65916</v>
      </c>
      <c r="B2355" t="s">
        <v>19153</v>
      </c>
      <c r="C2355" s="114">
        <v>202412</v>
      </c>
      <c r="D2355" s="114">
        <v>0.01</v>
      </c>
      <c r="E2355" s="114">
        <v>202409</v>
      </c>
      <c r="F2355" s="114">
        <v>0.05</v>
      </c>
      <c r="G2355" s="114">
        <v>202406</v>
      </c>
      <c r="H2355" s="114">
        <v>0.03</v>
      </c>
      <c r="I2355" s="114">
        <v>202403</v>
      </c>
      <c r="J2355" s="114">
        <v>0.02</v>
      </c>
      <c r="K2355" t="s">
        <v>19154</v>
      </c>
      <c r="L2355">
        <v>539216</v>
      </c>
      <c r="M2355"/>
      <c r="N2355" t="s">
        <v>19155</v>
      </c>
      <c r="O2355" t="s">
        <v>4302</v>
      </c>
      <c r="P2355"/>
      <c r="Q2355">
        <f t="shared" si="36"/>
        <v>0.11</v>
      </c>
    </row>
    <row r="2356" spans="1:17" ht="15">
      <c r="A2356" s="114">
        <v>65921</v>
      </c>
      <c r="B2356" t="s">
        <v>19156</v>
      </c>
      <c r="C2356" s="114">
        <v>202012</v>
      </c>
      <c r="D2356" s="114">
        <v>0.16</v>
      </c>
      <c r="E2356" s="114">
        <v>202009</v>
      </c>
      <c r="F2356" s="114">
        <v>0.12</v>
      </c>
      <c r="G2356" s="114">
        <v>202006</v>
      </c>
      <c r="H2356" s="114">
        <v>0.15</v>
      </c>
      <c r="I2356" s="114">
        <v>202003</v>
      </c>
      <c r="J2356" s="114">
        <v>0.23</v>
      </c>
      <c r="K2356" t="s">
        <v>19157</v>
      </c>
      <c r="L2356">
        <v>539252</v>
      </c>
      <c r="M2356" t="s">
        <v>2681</v>
      </c>
      <c r="N2356" t="s">
        <v>19158</v>
      </c>
      <c r="O2356" t="s">
        <v>2682</v>
      </c>
      <c r="P2356"/>
      <c r="Q2356">
        <f t="shared" si="36"/>
        <v>0.66</v>
      </c>
    </row>
    <row r="2357" spans="1:17" ht="15">
      <c r="A2357" s="114">
        <v>66008</v>
      </c>
      <c r="B2357" t="s">
        <v>19159</v>
      </c>
      <c r="C2357" s="114">
        <v>202503</v>
      </c>
      <c r="D2357" s="114">
        <v>6.38</v>
      </c>
      <c r="E2357" s="114">
        <v>202412</v>
      </c>
      <c r="F2357" s="114">
        <v>7.26</v>
      </c>
      <c r="G2357" s="114">
        <v>202409</v>
      </c>
      <c r="H2357" s="114">
        <v>6.75</v>
      </c>
      <c r="I2357" s="114">
        <v>202406</v>
      </c>
      <c r="J2357" s="114">
        <v>6.76</v>
      </c>
      <c r="K2357" t="s">
        <v>19160</v>
      </c>
      <c r="L2357">
        <v>542772</v>
      </c>
      <c r="M2357" t="s">
        <v>5</v>
      </c>
      <c r="N2357" t="s">
        <v>19161</v>
      </c>
      <c r="O2357" t="s">
        <v>6</v>
      </c>
      <c r="P2357"/>
      <c r="Q2357">
        <f t="shared" si="36"/>
        <v>27.15</v>
      </c>
    </row>
    <row r="2358" spans="1:17" ht="15">
      <c r="A2358" s="114">
        <v>66042</v>
      </c>
      <c r="B2358" t="s">
        <v>19162</v>
      </c>
      <c r="C2358" s="114">
        <v>202112</v>
      </c>
      <c r="D2358" s="114">
        <v>-19.61</v>
      </c>
      <c r="E2358" s="114">
        <v>202109</v>
      </c>
      <c r="F2358" s="114">
        <v>-20.6</v>
      </c>
      <c r="G2358" s="114">
        <v>202106</v>
      </c>
      <c r="H2358" s="114">
        <v>-21.15</v>
      </c>
      <c r="I2358" s="114">
        <v>202103</v>
      </c>
      <c r="J2358" s="114">
        <v>-20.100000000000001</v>
      </c>
      <c r="K2358" t="s">
        <v>19163</v>
      </c>
      <c r="L2358">
        <v>540064</v>
      </c>
      <c r="M2358" t="s">
        <v>3322</v>
      </c>
      <c r="N2358" t="s">
        <v>19164</v>
      </c>
      <c r="O2358" t="s">
        <v>3898</v>
      </c>
      <c r="P2358"/>
      <c r="Q2358">
        <f t="shared" si="36"/>
        <v>-81.460000000000008</v>
      </c>
    </row>
    <row r="2359" spans="1:17" ht="15">
      <c r="A2359" s="114">
        <v>66072</v>
      </c>
      <c r="B2359" t="s">
        <v>19165</v>
      </c>
      <c r="C2359" s="114">
        <v>202312</v>
      </c>
      <c r="D2359" s="114">
        <v>0</v>
      </c>
      <c r="E2359" s="114">
        <v>202309</v>
      </c>
      <c r="F2359" s="114">
        <v>-0.01</v>
      </c>
      <c r="G2359" s="114">
        <v>202306</v>
      </c>
      <c r="H2359" s="114">
        <v>-0.01</v>
      </c>
      <c r="I2359" s="114">
        <v>202303</v>
      </c>
      <c r="J2359" s="114">
        <v>-0.01</v>
      </c>
      <c r="K2359" t="s">
        <v>19166</v>
      </c>
      <c r="L2359">
        <v>539402</v>
      </c>
      <c r="M2359"/>
      <c r="N2359" t="s">
        <v>21044</v>
      </c>
      <c r="O2359" t="s">
        <v>4517</v>
      </c>
      <c r="P2359"/>
      <c r="Q2359">
        <f t="shared" si="36"/>
        <v>-0.03</v>
      </c>
    </row>
    <row r="2360" spans="1:17" ht="15">
      <c r="A2360" s="114">
        <v>66145</v>
      </c>
      <c r="B2360" t="s">
        <v>19167</v>
      </c>
      <c r="C2360" s="114">
        <v>202412</v>
      </c>
      <c r="D2360" s="114">
        <v>0.76</v>
      </c>
      <c r="E2360" s="114">
        <v>202409</v>
      </c>
      <c r="F2360" s="114">
        <v>-0.05</v>
      </c>
      <c r="G2360" s="114">
        <v>202406</v>
      </c>
      <c r="H2360" s="114">
        <v>1.02</v>
      </c>
      <c r="I2360" s="114">
        <v>202403</v>
      </c>
      <c r="J2360" s="114">
        <v>1.19</v>
      </c>
      <c r="K2360" t="s">
        <v>19168</v>
      </c>
      <c r="L2360">
        <v>543419</v>
      </c>
      <c r="M2360" t="s">
        <v>2679</v>
      </c>
      <c r="N2360" t="s">
        <v>19169</v>
      </c>
      <c r="O2360" t="s">
        <v>2680</v>
      </c>
      <c r="P2360"/>
      <c r="Q2360">
        <f t="shared" si="36"/>
        <v>2.92</v>
      </c>
    </row>
    <row r="2361" spans="1:17" ht="15">
      <c r="A2361" s="114">
        <v>66197</v>
      </c>
      <c r="B2361" t="s">
        <v>19170</v>
      </c>
      <c r="C2361" s="114">
        <v>202412</v>
      </c>
      <c r="D2361" s="114">
        <v>6.15</v>
      </c>
      <c r="E2361" s="114">
        <v>202409</v>
      </c>
      <c r="F2361" s="114">
        <v>6.73</v>
      </c>
      <c r="G2361" s="114">
        <v>202406</v>
      </c>
      <c r="H2361" s="114">
        <v>6.11</v>
      </c>
      <c r="I2361" s="114">
        <v>202403</v>
      </c>
      <c r="J2361" s="114">
        <v>5.22</v>
      </c>
      <c r="K2361" t="s">
        <v>19171</v>
      </c>
      <c r="L2361">
        <v>540596</v>
      </c>
      <c r="M2361" t="s">
        <v>858</v>
      </c>
      <c r="N2361" t="s">
        <v>19172</v>
      </c>
      <c r="O2361" t="s">
        <v>859</v>
      </c>
      <c r="P2361"/>
      <c r="Q2361">
        <f t="shared" si="36"/>
        <v>24.21</v>
      </c>
    </row>
    <row r="2362" spans="1:17" ht="15">
      <c r="A2362" s="114">
        <v>66214</v>
      </c>
      <c r="B2362" t="s">
        <v>19173</v>
      </c>
      <c r="C2362" s="114">
        <v>202503</v>
      </c>
      <c r="D2362" s="114">
        <v>0.09</v>
      </c>
      <c r="E2362" s="114">
        <v>202412</v>
      </c>
      <c r="F2362" s="114">
        <v>0.03</v>
      </c>
      <c r="G2362" s="114">
        <v>202409</v>
      </c>
      <c r="H2362" s="114">
        <v>0.1</v>
      </c>
      <c r="I2362" s="114">
        <v>202406</v>
      </c>
      <c r="J2362" s="114">
        <v>0.02</v>
      </c>
      <c r="K2362" t="s">
        <v>19174</v>
      </c>
      <c r="L2362">
        <v>539220</v>
      </c>
      <c r="M2362"/>
      <c r="N2362" t="s">
        <v>19175</v>
      </c>
      <c r="O2362" t="s">
        <v>4246</v>
      </c>
      <c r="P2362"/>
      <c r="Q2362">
        <f t="shared" si="36"/>
        <v>0.24</v>
      </c>
    </row>
    <row r="2363" spans="1:17" ht="15">
      <c r="A2363" s="114">
        <v>66215</v>
      </c>
      <c r="B2363" t="s">
        <v>19176</v>
      </c>
      <c r="C2363" s="114">
        <v>202412</v>
      </c>
      <c r="D2363" s="114">
        <v>7.0000000000000007E-2</v>
      </c>
      <c r="E2363" s="114">
        <v>202409</v>
      </c>
      <c r="F2363" s="114">
        <v>0.02</v>
      </c>
      <c r="G2363" s="114">
        <v>202406</v>
      </c>
      <c r="H2363" s="114">
        <v>0.02</v>
      </c>
      <c r="I2363" s="114">
        <v>202403</v>
      </c>
      <c r="J2363" s="114">
        <v>-0.02</v>
      </c>
      <c r="K2363" t="s">
        <v>19177</v>
      </c>
      <c r="L2363">
        <v>539222</v>
      </c>
      <c r="M2363"/>
      <c r="N2363" t="s">
        <v>19178</v>
      </c>
      <c r="O2363" t="s">
        <v>9819</v>
      </c>
      <c r="P2363"/>
      <c r="Q2363">
        <f t="shared" si="36"/>
        <v>9.0000000000000011E-2</v>
      </c>
    </row>
    <row r="2364" spans="1:17" ht="15">
      <c r="A2364" s="114">
        <v>66223</v>
      </c>
      <c r="B2364" t="s">
        <v>19179</v>
      </c>
      <c r="C2364" s="114">
        <v>202412</v>
      </c>
      <c r="D2364" s="114">
        <v>0.16</v>
      </c>
      <c r="E2364" s="114">
        <v>202409</v>
      </c>
      <c r="F2364" s="114">
        <v>0.48</v>
      </c>
      <c r="G2364" s="114">
        <v>202406</v>
      </c>
      <c r="H2364" s="114">
        <v>0.39</v>
      </c>
      <c r="I2364" s="114">
        <v>202403</v>
      </c>
      <c r="J2364" s="114">
        <v>0.68</v>
      </c>
      <c r="K2364" t="s">
        <v>19180</v>
      </c>
      <c r="L2364">
        <v>539226</v>
      </c>
      <c r="M2364"/>
      <c r="N2364" t="s">
        <v>19181</v>
      </c>
      <c r="O2364" t="s">
        <v>3730</v>
      </c>
      <c r="P2364"/>
      <c r="Q2364">
        <f t="shared" si="36"/>
        <v>1.71</v>
      </c>
    </row>
    <row r="2365" spans="1:17" ht="15">
      <c r="A2365" s="114">
        <v>66224</v>
      </c>
      <c r="B2365" t="s">
        <v>19182</v>
      </c>
      <c r="C2365" s="114">
        <v>202212</v>
      </c>
      <c r="D2365" s="114">
        <v>0.02</v>
      </c>
      <c r="E2365" s="114">
        <v>202209</v>
      </c>
      <c r="F2365" s="114">
        <v>-0.01</v>
      </c>
      <c r="G2365" s="114">
        <v>202206</v>
      </c>
      <c r="H2365" s="114">
        <v>0</v>
      </c>
      <c r="I2365" s="114">
        <v>202203</v>
      </c>
      <c r="J2365" s="114">
        <v>-0.01</v>
      </c>
      <c r="K2365" t="s">
        <v>19183</v>
      </c>
      <c r="L2365">
        <v>539526</v>
      </c>
      <c r="M2365"/>
      <c r="N2365" t="s">
        <v>19184</v>
      </c>
      <c r="O2365" t="s">
        <v>4526</v>
      </c>
      <c r="P2365"/>
      <c r="Q2365">
        <f t="shared" si="36"/>
        <v>0</v>
      </c>
    </row>
    <row r="2366" spans="1:17" ht="15">
      <c r="A2366" s="114">
        <v>66261</v>
      </c>
      <c r="B2366" t="s">
        <v>19185</v>
      </c>
      <c r="C2366" s="114">
        <v>202412</v>
      </c>
      <c r="D2366" s="114">
        <v>0.35</v>
      </c>
      <c r="E2366" s="114">
        <v>202409</v>
      </c>
      <c r="F2366" s="114">
        <v>0.16</v>
      </c>
      <c r="G2366" s="114">
        <v>202406</v>
      </c>
      <c r="H2366" s="114">
        <v>0.34</v>
      </c>
      <c r="I2366" s="114">
        <v>202403</v>
      </c>
      <c r="J2366" s="114">
        <v>0.47</v>
      </c>
      <c r="K2366" t="s">
        <v>19186</v>
      </c>
      <c r="L2366"/>
      <c r="M2366" t="s">
        <v>1198</v>
      </c>
      <c r="N2366" t="s">
        <v>19187</v>
      </c>
      <c r="O2366" t="s">
        <v>1199</v>
      </c>
      <c r="P2366"/>
      <c r="Q2366">
        <f t="shared" si="36"/>
        <v>1.32</v>
      </c>
    </row>
    <row r="2367" spans="1:17" ht="15">
      <c r="A2367" s="114">
        <v>66273</v>
      </c>
      <c r="B2367" t="s">
        <v>19188</v>
      </c>
      <c r="C2367" s="114">
        <v>202503</v>
      </c>
      <c r="D2367" s="114">
        <v>5.5</v>
      </c>
      <c r="E2367" s="114">
        <v>202412</v>
      </c>
      <c r="F2367" s="114">
        <v>4.8499999999999996</v>
      </c>
      <c r="G2367" s="114">
        <v>202409</v>
      </c>
      <c r="H2367" s="114">
        <v>6.09</v>
      </c>
      <c r="I2367" s="114">
        <v>202406</v>
      </c>
      <c r="J2367" s="114">
        <v>-7.39</v>
      </c>
      <c r="K2367" t="s">
        <v>19189</v>
      </c>
      <c r="L2367">
        <v>539254</v>
      </c>
      <c r="M2367" t="s">
        <v>66</v>
      </c>
      <c r="N2367" t="s">
        <v>19190</v>
      </c>
      <c r="O2367" t="s">
        <v>67</v>
      </c>
      <c r="P2367"/>
      <c r="Q2367">
        <f t="shared" si="36"/>
        <v>9.0499999999999972</v>
      </c>
    </row>
    <row r="2368" spans="1:17" ht="15">
      <c r="A2368" s="114">
        <v>66318</v>
      </c>
      <c r="B2368" t="s">
        <v>19191</v>
      </c>
      <c r="C2368" s="114">
        <v>202412</v>
      </c>
      <c r="D2368" s="114">
        <v>0.15</v>
      </c>
      <c r="E2368" s="114">
        <v>202409</v>
      </c>
      <c r="F2368" s="114">
        <v>0.15</v>
      </c>
      <c r="G2368" s="114">
        <v>202406</v>
      </c>
      <c r="H2368" s="114">
        <v>0.31</v>
      </c>
      <c r="I2368" s="114">
        <v>202403</v>
      </c>
      <c r="J2368" s="114">
        <v>0.61</v>
      </c>
      <c r="K2368" t="s">
        <v>19192</v>
      </c>
      <c r="L2368">
        <v>540061</v>
      </c>
      <c r="M2368" t="s">
        <v>436</v>
      </c>
      <c r="N2368" t="s">
        <v>19193</v>
      </c>
      <c r="O2368" t="s">
        <v>437</v>
      </c>
      <c r="P2368"/>
      <c r="Q2368">
        <f t="shared" si="36"/>
        <v>1.22</v>
      </c>
    </row>
    <row r="2369" spans="1:17" ht="15">
      <c r="A2369" s="114">
        <v>66400</v>
      </c>
      <c r="B2369" t="s">
        <v>19194</v>
      </c>
      <c r="C2369" s="114">
        <v>202412</v>
      </c>
      <c r="D2369" s="114">
        <v>0.13</v>
      </c>
      <c r="E2369" s="114">
        <v>202409</v>
      </c>
      <c r="F2369" s="114">
        <v>0.34</v>
      </c>
      <c r="G2369" s="114">
        <v>202406</v>
      </c>
      <c r="H2369" s="114">
        <v>0.08</v>
      </c>
      <c r="I2369" s="114">
        <v>202403</v>
      </c>
      <c r="J2369" s="114">
        <v>0.47</v>
      </c>
      <c r="K2369" t="s">
        <v>19195</v>
      </c>
      <c r="L2369">
        <v>543667</v>
      </c>
      <c r="M2369" t="s">
        <v>1379</v>
      </c>
      <c r="N2369" t="s">
        <v>19196</v>
      </c>
      <c r="O2369" t="s">
        <v>1380</v>
      </c>
      <c r="P2369"/>
      <c r="Q2369">
        <f t="shared" si="36"/>
        <v>1.02</v>
      </c>
    </row>
    <row r="2370" spans="1:17" ht="15">
      <c r="A2370" s="114">
        <v>66415</v>
      </c>
      <c r="B2370" t="s">
        <v>19197</v>
      </c>
      <c r="C2370" s="114">
        <v>202412</v>
      </c>
      <c r="D2370" s="114">
        <v>2.08</v>
      </c>
      <c r="E2370" s="114">
        <v>202409</v>
      </c>
      <c r="F2370" s="114">
        <v>2.17</v>
      </c>
      <c r="G2370" s="114">
        <v>202406</v>
      </c>
      <c r="H2370" s="114">
        <v>1.1000000000000001</v>
      </c>
      <c r="I2370" s="114">
        <v>202403</v>
      </c>
      <c r="J2370" s="114">
        <v>1.46</v>
      </c>
      <c r="K2370" t="s">
        <v>19198</v>
      </c>
      <c r="L2370"/>
      <c r="M2370" t="s">
        <v>2526</v>
      </c>
      <c r="N2370" t="s">
        <v>19199</v>
      </c>
      <c r="O2370" t="s">
        <v>2527</v>
      </c>
      <c r="P2370"/>
      <c r="Q2370">
        <f t="shared" si="36"/>
        <v>6.81</v>
      </c>
    </row>
    <row r="2371" spans="1:17" ht="15">
      <c r="A2371" s="114">
        <v>66424</v>
      </c>
      <c r="B2371" t="s">
        <v>19200</v>
      </c>
      <c r="C2371" s="114">
        <v>202209</v>
      </c>
      <c r="D2371" s="114">
        <v>1.8</v>
      </c>
      <c r="E2371" s="114">
        <v>202206</v>
      </c>
      <c r="F2371" s="114">
        <v>-1.56</v>
      </c>
      <c r="G2371" s="114">
        <v>202203</v>
      </c>
      <c r="H2371" s="114">
        <v>-1.72</v>
      </c>
      <c r="I2371" s="114">
        <v>202112</v>
      </c>
      <c r="J2371" s="114">
        <v>-0.95</v>
      </c>
      <c r="K2371" t="s">
        <v>19201</v>
      </c>
      <c r="L2371">
        <v>539227</v>
      </c>
      <c r="M2371"/>
      <c r="N2371" t="s">
        <v>19202</v>
      </c>
      <c r="O2371" t="s">
        <v>3915</v>
      </c>
      <c r="P2371"/>
      <c r="Q2371">
        <f t="shared" ref="Q2371:Q2434" si="37">D2371+F2371+H2371+J2371</f>
        <v>-2.4299999999999997</v>
      </c>
    </row>
    <row r="2372" spans="1:17" ht="15">
      <c r="A2372" s="114">
        <v>66569</v>
      </c>
      <c r="B2372" t="s">
        <v>19203</v>
      </c>
      <c r="C2372" s="114">
        <v>202412</v>
      </c>
      <c r="D2372" s="114">
        <v>36.450000000000003</v>
      </c>
      <c r="E2372" s="114">
        <v>202409</v>
      </c>
      <c r="F2372" s="114">
        <v>46.62</v>
      </c>
      <c r="G2372" s="114">
        <v>202406</v>
      </c>
      <c r="H2372" s="114">
        <v>34.54</v>
      </c>
      <c r="I2372" s="114">
        <v>202403</v>
      </c>
      <c r="J2372" s="114">
        <v>32.119999999999997</v>
      </c>
      <c r="K2372" t="s">
        <v>19204</v>
      </c>
      <c r="L2372">
        <v>539956</v>
      </c>
      <c r="M2372"/>
      <c r="N2372" t="s">
        <v>19205</v>
      </c>
      <c r="O2372" t="s">
        <v>3586</v>
      </c>
      <c r="P2372"/>
      <c r="Q2372">
        <f t="shared" si="37"/>
        <v>149.72999999999999</v>
      </c>
    </row>
    <row r="2373" spans="1:17" ht="15">
      <c r="A2373" s="114">
        <v>66574</v>
      </c>
      <c r="B2373" t="s">
        <v>19206</v>
      </c>
      <c r="C2373" s="114">
        <v>202503</v>
      </c>
      <c r="D2373" s="114">
        <v>-0.6</v>
      </c>
      <c r="E2373" s="114">
        <v>202412</v>
      </c>
      <c r="F2373" s="114">
        <v>0.02</v>
      </c>
      <c r="G2373" s="114">
        <v>202409</v>
      </c>
      <c r="H2373" s="114">
        <v>0.77</v>
      </c>
      <c r="I2373" s="114">
        <v>202406</v>
      </c>
      <c r="J2373" s="114">
        <v>0.75</v>
      </c>
      <c r="K2373" t="s">
        <v>19207</v>
      </c>
      <c r="L2373">
        <v>539678</v>
      </c>
      <c r="M2373" t="s">
        <v>2354</v>
      </c>
      <c r="N2373" t="s">
        <v>19208</v>
      </c>
      <c r="O2373" t="s">
        <v>2355</v>
      </c>
      <c r="P2373"/>
      <c r="Q2373">
        <f t="shared" si="37"/>
        <v>0.94000000000000006</v>
      </c>
    </row>
    <row r="2374" spans="1:17" ht="15">
      <c r="A2374" s="114">
        <v>66768</v>
      </c>
      <c r="B2374" t="s">
        <v>19209</v>
      </c>
      <c r="C2374" s="114">
        <v>202403</v>
      </c>
      <c r="D2374" s="114">
        <v>3.19</v>
      </c>
      <c r="E2374" s="114">
        <v>202312</v>
      </c>
      <c r="F2374" s="114">
        <v>3.88</v>
      </c>
      <c r="G2374" s="114">
        <v>202309</v>
      </c>
      <c r="H2374" s="114">
        <v>3.6</v>
      </c>
      <c r="I2374" s="114">
        <v>202306</v>
      </c>
      <c r="J2374" s="114">
        <v>3.5</v>
      </c>
      <c r="K2374" t="s">
        <v>19210</v>
      </c>
      <c r="L2374">
        <v>539799</v>
      </c>
      <c r="M2374" t="s">
        <v>430</v>
      </c>
      <c r="N2374" t="s">
        <v>19211</v>
      </c>
      <c r="O2374" t="s">
        <v>431</v>
      </c>
      <c r="P2374"/>
      <c r="Q2374">
        <f t="shared" si="37"/>
        <v>14.17</v>
      </c>
    </row>
    <row r="2375" spans="1:17" ht="15">
      <c r="A2375" s="114">
        <v>66797</v>
      </c>
      <c r="B2375" t="s">
        <v>19212</v>
      </c>
      <c r="C2375" s="114">
        <v>202412</v>
      </c>
      <c r="D2375" s="114">
        <v>6.18</v>
      </c>
      <c r="E2375" s="114">
        <v>202409</v>
      </c>
      <c r="F2375" s="114">
        <v>5.53</v>
      </c>
      <c r="G2375" s="114">
        <v>202406</v>
      </c>
      <c r="H2375" s="114">
        <v>6.21</v>
      </c>
      <c r="I2375" s="114">
        <v>202403</v>
      </c>
      <c r="J2375" s="114">
        <v>6.61</v>
      </c>
      <c r="K2375" t="s">
        <v>19213</v>
      </c>
      <c r="L2375">
        <v>543318</v>
      </c>
      <c r="M2375" t="s">
        <v>587</v>
      </c>
      <c r="N2375" t="s">
        <v>19214</v>
      </c>
      <c r="O2375" t="s">
        <v>588</v>
      </c>
      <c r="P2375"/>
      <c r="Q2375">
        <f t="shared" si="37"/>
        <v>24.53</v>
      </c>
    </row>
    <row r="2376" spans="1:17" ht="15">
      <c r="A2376" s="114">
        <v>66889</v>
      </c>
      <c r="B2376" t="s">
        <v>19215</v>
      </c>
      <c r="C2376" s="114">
        <v>202412</v>
      </c>
      <c r="D2376" s="114">
        <v>0.19</v>
      </c>
      <c r="E2376" s="114">
        <v>202409</v>
      </c>
      <c r="F2376" s="114">
        <v>0.45</v>
      </c>
      <c r="G2376" s="114">
        <v>202406</v>
      </c>
      <c r="H2376" s="114">
        <v>0.21</v>
      </c>
      <c r="I2376" s="114">
        <v>202403</v>
      </c>
      <c r="J2376" s="114">
        <v>0.18</v>
      </c>
      <c r="K2376" t="s">
        <v>19216</v>
      </c>
      <c r="L2376">
        <v>539359</v>
      </c>
      <c r="M2376" t="s">
        <v>2322</v>
      </c>
      <c r="N2376" t="s">
        <v>19217</v>
      </c>
      <c r="O2376" t="s">
        <v>2323</v>
      </c>
      <c r="P2376"/>
      <c r="Q2376">
        <f t="shared" si="37"/>
        <v>1.03</v>
      </c>
    </row>
    <row r="2377" spans="1:17" ht="15">
      <c r="A2377" s="114">
        <v>66893</v>
      </c>
      <c r="B2377" t="s">
        <v>19218</v>
      </c>
      <c r="C2377" s="114">
        <v>202412</v>
      </c>
      <c r="D2377" s="114">
        <v>2.57</v>
      </c>
      <c r="E2377" s="114">
        <v>202409</v>
      </c>
      <c r="F2377" s="114">
        <v>1.51</v>
      </c>
      <c r="G2377" s="114">
        <v>202406</v>
      </c>
      <c r="H2377" s="114">
        <v>0.36</v>
      </c>
      <c r="I2377" s="114">
        <v>202403</v>
      </c>
      <c r="J2377" s="114">
        <v>2.81</v>
      </c>
      <c r="K2377" t="s">
        <v>19219</v>
      </c>
      <c r="L2377">
        <v>543275</v>
      </c>
      <c r="M2377" t="s">
        <v>177</v>
      </c>
      <c r="N2377" t="s">
        <v>19220</v>
      </c>
      <c r="O2377" t="s">
        <v>178</v>
      </c>
      <c r="P2377"/>
      <c r="Q2377">
        <f t="shared" si="37"/>
        <v>7.25</v>
      </c>
    </row>
    <row r="2378" spans="1:17" ht="15">
      <c r="A2378" s="114">
        <v>66910</v>
      </c>
      <c r="B2378" t="s">
        <v>19221</v>
      </c>
      <c r="C2378" s="114">
        <v>202412</v>
      </c>
      <c r="D2378" s="114">
        <v>0.04</v>
      </c>
      <c r="E2378" s="114">
        <v>202409</v>
      </c>
      <c r="F2378" s="114">
        <v>0.02</v>
      </c>
      <c r="G2378" s="114">
        <v>202406</v>
      </c>
      <c r="H2378" s="114">
        <v>0.06</v>
      </c>
      <c r="I2378" s="114">
        <v>202403</v>
      </c>
      <c r="J2378" s="114">
        <v>0.33</v>
      </c>
      <c r="K2378" t="s">
        <v>19222</v>
      </c>
      <c r="L2378">
        <v>540080</v>
      </c>
      <c r="M2378"/>
      <c r="N2378" t="s">
        <v>21045</v>
      </c>
      <c r="O2378" t="s">
        <v>9159</v>
      </c>
      <c r="P2378"/>
      <c r="Q2378">
        <f t="shared" si="37"/>
        <v>0.45</v>
      </c>
    </row>
    <row r="2379" spans="1:17" ht="15">
      <c r="A2379" s="114">
        <v>67008</v>
      </c>
      <c r="B2379" t="s">
        <v>19223</v>
      </c>
      <c r="C2379" s="114">
        <v>202412</v>
      </c>
      <c r="D2379" s="114">
        <v>9.11</v>
      </c>
      <c r="E2379" s="114">
        <v>202409</v>
      </c>
      <c r="F2379" s="114">
        <v>1.2</v>
      </c>
      <c r="G2379" s="114">
        <v>202406</v>
      </c>
      <c r="H2379" s="114">
        <v>0.97</v>
      </c>
      <c r="I2379" s="114">
        <v>202403</v>
      </c>
      <c r="J2379" s="114">
        <v>1.1000000000000001</v>
      </c>
      <c r="K2379" t="s">
        <v>19224</v>
      </c>
      <c r="L2379">
        <v>543489</v>
      </c>
      <c r="M2379" t="s">
        <v>966</v>
      </c>
      <c r="N2379" t="s">
        <v>19225</v>
      </c>
      <c r="O2379" t="s">
        <v>967</v>
      </c>
      <c r="P2379"/>
      <c r="Q2379">
        <f t="shared" si="37"/>
        <v>12.379999999999999</v>
      </c>
    </row>
    <row r="2380" spans="1:17" ht="15">
      <c r="A2380" s="114">
        <v>67024</v>
      </c>
      <c r="B2380" t="s">
        <v>19226</v>
      </c>
      <c r="C2380" s="114">
        <v>202412</v>
      </c>
      <c r="D2380" s="114">
        <v>0</v>
      </c>
      <c r="E2380" s="114">
        <v>202409</v>
      </c>
      <c r="F2380" s="114">
        <v>0</v>
      </c>
      <c r="G2380" s="114">
        <v>202406</v>
      </c>
      <c r="H2380" s="114">
        <v>0.02</v>
      </c>
      <c r="I2380" s="114">
        <v>202403</v>
      </c>
      <c r="J2380" s="114">
        <v>-0.03</v>
      </c>
      <c r="K2380" t="s">
        <v>19227</v>
      </c>
      <c r="L2380">
        <v>541735</v>
      </c>
      <c r="M2380"/>
      <c r="N2380" t="s">
        <v>19228</v>
      </c>
      <c r="O2380" t="s">
        <v>4241</v>
      </c>
      <c r="P2380"/>
      <c r="Q2380">
        <f t="shared" si="37"/>
        <v>-9.9999999999999985E-3</v>
      </c>
    </row>
    <row r="2381" spans="1:17" ht="15">
      <c r="A2381" s="114">
        <v>67043</v>
      </c>
      <c r="B2381" t="s">
        <v>19229</v>
      </c>
      <c r="C2381" s="114">
        <v>202412</v>
      </c>
      <c r="D2381" s="114">
        <v>-0.78</v>
      </c>
      <c r="E2381" s="114">
        <v>202409</v>
      </c>
      <c r="F2381" s="114">
        <v>-0.67</v>
      </c>
      <c r="G2381" s="114">
        <v>202403</v>
      </c>
      <c r="H2381" s="114">
        <v>-0.63</v>
      </c>
      <c r="I2381" s="114">
        <v>202312</v>
      </c>
      <c r="J2381" s="114">
        <v>7.09</v>
      </c>
      <c r="K2381" t="s">
        <v>19230</v>
      </c>
      <c r="L2381">
        <v>541741</v>
      </c>
      <c r="M2381"/>
      <c r="N2381" t="s">
        <v>21046</v>
      </c>
      <c r="O2381" t="s">
        <v>4441</v>
      </c>
      <c r="P2381"/>
      <c r="Q2381">
        <f t="shared" si="37"/>
        <v>5.01</v>
      </c>
    </row>
    <row r="2382" spans="1:17" ht="15">
      <c r="A2382" s="114">
        <v>67056</v>
      </c>
      <c r="B2382" t="s">
        <v>21450</v>
      </c>
      <c r="C2382" s="114">
        <v>202503</v>
      </c>
      <c r="D2382" s="114">
        <v>0.14000000000000001</v>
      </c>
      <c r="E2382" s="114">
        <v>202412</v>
      </c>
      <c r="F2382" s="114">
        <v>0.27</v>
      </c>
      <c r="G2382" s="114">
        <v>202312</v>
      </c>
      <c r="H2382" s="114">
        <v>0.22</v>
      </c>
      <c r="I2382" s="114">
        <v>202309</v>
      </c>
      <c r="J2382" s="114">
        <v>0.14000000000000001</v>
      </c>
      <c r="K2382" t="s">
        <v>21451</v>
      </c>
      <c r="L2382">
        <v>539992</v>
      </c>
      <c r="M2382" t="s">
        <v>1724</v>
      </c>
      <c r="N2382" t="s">
        <v>21452</v>
      </c>
      <c r="O2382" t="s">
        <v>1725</v>
      </c>
      <c r="P2382"/>
      <c r="Q2382">
        <f t="shared" si="37"/>
        <v>0.77</v>
      </c>
    </row>
    <row r="2383" spans="1:17" ht="15">
      <c r="A2383" s="114">
        <v>67061</v>
      </c>
      <c r="B2383" t="s">
        <v>21047</v>
      </c>
      <c r="C2383" s="114">
        <v>202412</v>
      </c>
      <c r="D2383" s="114">
        <v>7.48</v>
      </c>
      <c r="E2383" s="114">
        <v>202409</v>
      </c>
      <c r="F2383" s="114">
        <v>4.4400000000000004</v>
      </c>
      <c r="G2383" s="114">
        <v>202406</v>
      </c>
      <c r="H2383" s="114">
        <v>4.17</v>
      </c>
      <c r="I2383" s="114">
        <v>202312</v>
      </c>
      <c r="J2383" s="114">
        <v>0.85</v>
      </c>
      <c r="K2383" t="s">
        <v>21048</v>
      </c>
      <c r="L2383">
        <v>544317</v>
      </c>
      <c r="M2383" t="s">
        <v>20928</v>
      </c>
      <c r="N2383" t="s">
        <v>21049</v>
      </c>
      <c r="O2383" t="s">
        <v>20543</v>
      </c>
      <c r="P2383"/>
      <c r="Q2383">
        <f t="shared" si="37"/>
        <v>16.940000000000005</v>
      </c>
    </row>
    <row r="2384" spans="1:17" ht="15">
      <c r="A2384" s="114">
        <v>67074</v>
      </c>
      <c r="B2384" t="s">
        <v>19231</v>
      </c>
      <c r="C2384" s="114">
        <v>202412</v>
      </c>
      <c r="D2384" s="114">
        <v>0.31</v>
      </c>
      <c r="E2384" s="114">
        <v>202409</v>
      </c>
      <c r="F2384" s="114">
        <v>0.87</v>
      </c>
      <c r="G2384" s="114">
        <v>202406</v>
      </c>
      <c r="H2384" s="114">
        <v>0.53</v>
      </c>
      <c r="I2384" s="114">
        <v>202403</v>
      </c>
      <c r="J2384" s="114">
        <v>4.4000000000000004</v>
      </c>
      <c r="K2384" t="s">
        <v>19232</v>
      </c>
      <c r="L2384">
        <v>539469</v>
      </c>
      <c r="M2384"/>
      <c r="N2384" t="s">
        <v>19233</v>
      </c>
      <c r="O2384" t="s">
        <v>9922</v>
      </c>
      <c r="P2384"/>
      <c r="Q2384">
        <f t="shared" si="37"/>
        <v>6.11</v>
      </c>
    </row>
    <row r="2385" spans="1:17" ht="15">
      <c r="A2385" s="114">
        <v>67194</v>
      </c>
      <c r="B2385" t="s">
        <v>19234</v>
      </c>
      <c r="C2385" s="114">
        <v>202412</v>
      </c>
      <c r="D2385" s="114">
        <v>3.96</v>
      </c>
      <c r="E2385" s="114">
        <v>202409</v>
      </c>
      <c r="F2385" s="114">
        <v>3.74</v>
      </c>
      <c r="G2385" s="114">
        <v>202406</v>
      </c>
      <c r="H2385" s="114">
        <v>2.73</v>
      </c>
      <c r="I2385" s="114">
        <v>202403</v>
      </c>
      <c r="J2385" s="114">
        <v>3.73</v>
      </c>
      <c r="K2385" t="s">
        <v>19235</v>
      </c>
      <c r="L2385">
        <v>539686</v>
      </c>
      <c r="M2385" t="s">
        <v>3537</v>
      </c>
      <c r="N2385" t="s">
        <v>19236</v>
      </c>
      <c r="O2385" t="s">
        <v>3536</v>
      </c>
      <c r="P2385"/>
      <c r="Q2385">
        <f t="shared" si="37"/>
        <v>14.16</v>
      </c>
    </row>
    <row r="2386" spans="1:17" ht="15">
      <c r="A2386" s="114">
        <v>67292</v>
      </c>
      <c r="B2386" t="s">
        <v>19237</v>
      </c>
      <c r="C2386" s="114">
        <v>202412</v>
      </c>
      <c r="D2386" s="114">
        <v>8.6999999999999993</v>
      </c>
      <c r="E2386" s="114">
        <v>202409</v>
      </c>
      <c r="F2386" s="114">
        <v>14.23</v>
      </c>
      <c r="G2386" s="114">
        <v>202406</v>
      </c>
      <c r="H2386" s="114">
        <v>13.15</v>
      </c>
      <c r="I2386" s="114">
        <v>202403</v>
      </c>
      <c r="J2386" s="114">
        <v>13.02</v>
      </c>
      <c r="K2386" t="s">
        <v>19238</v>
      </c>
      <c r="L2386"/>
      <c r="M2386" t="s">
        <v>3223</v>
      </c>
      <c r="N2386" t="s">
        <v>19239</v>
      </c>
      <c r="O2386" t="s">
        <v>3224</v>
      </c>
      <c r="P2386"/>
      <c r="Q2386">
        <f t="shared" si="37"/>
        <v>49.099999999999994</v>
      </c>
    </row>
    <row r="2387" spans="1:17" ht="15">
      <c r="A2387" s="114">
        <v>67368</v>
      </c>
      <c r="B2387" t="s">
        <v>21050</v>
      </c>
      <c r="C2387" s="114">
        <v>202503</v>
      </c>
      <c r="D2387" s="114">
        <v>0.03</v>
      </c>
      <c r="E2387" s="114">
        <v>202412</v>
      </c>
      <c r="F2387" s="114">
        <v>0.03</v>
      </c>
      <c r="G2387" s="114">
        <v>202409</v>
      </c>
      <c r="H2387" s="114">
        <v>0.03</v>
      </c>
      <c r="I2387" s="114">
        <v>202406</v>
      </c>
      <c r="J2387" s="114">
        <v>0.01</v>
      </c>
      <c r="K2387" t="s">
        <v>21051</v>
      </c>
      <c r="L2387">
        <v>539519</v>
      </c>
      <c r="M2387"/>
      <c r="N2387" t="s">
        <v>19240</v>
      </c>
      <c r="O2387" t="s">
        <v>19241</v>
      </c>
      <c r="P2387"/>
      <c r="Q2387">
        <f t="shared" si="37"/>
        <v>9.9999999999999992E-2</v>
      </c>
    </row>
    <row r="2388" spans="1:17" ht="15">
      <c r="A2388" s="114">
        <v>67411</v>
      </c>
      <c r="B2388" t="s">
        <v>19242</v>
      </c>
      <c r="C2388" s="114">
        <v>202412</v>
      </c>
      <c r="D2388" s="114">
        <v>110.26</v>
      </c>
      <c r="E2388" s="114">
        <v>201612</v>
      </c>
      <c r="F2388" s="114">
        <v>0.16</v>
      </c>
      <c r="G2388" s="114">
        <v>201609</v>
      </c>
      <c r="H2388" s="114">
        <v>-0.01</v>
      </c>
      <c r="I2388" s="114">
        <v>201606</v>
      </c>
      <c r="J2388" s="114">
        <v>0.23</v>
      </c>
      <c r="K2388" t="s">
        <v>19243</v>
      </c>
      <c r="L2388">
        <v>539533</v>
      </c>
      <c r="M2388"/>
      <c r="N2388" t="s">
        <v>19244</v>
      </c>
      <c r="O2388" t="s">
        <v>4857</v>
      </c>
      <c r="P2388"/>
      <c r="Q2388">
        <f t="shared" si="37"/>
        <v>110.64</v>
      </c>
    </row>
    <row r="2389" spans="1:17" ht="15">
      <c r="A2389" s="114">
        <v>67587</v>
      </c>
      <c r="B2389" t="s">
        <v>19245</v>
      </c>
      <c r="C2389" s="114">
        <v>202406</v>
      </c>
      <c r="D2389" s="114">
        <v>3.2</v>
      </c>
      <c r="E2389" s="114">
        <v>202403</v>
      </c>
      <c r="F2389" s="114">
        <v>0.05</v>
      </c>
      <c r="G2389" s="114">
        <v>202312</v>
      </c>
      <c r="H2389" s="114">
        <v>7.0000000000000007E-2</v>
      </c>
      <c r="I2389" s="114">
        <v>202309</v>
      </c>
      <c r="J2389" s="114">
        <v>0.09</v>
      </c>
      <c r="K2389" t="s">
        <v>19246</v>
      </c>
      <c r="L2389">
        <v>539593</v>
      </c>
      <c r="M2389"/>
      <c r="N2389" t="s">
        <v>19247</v>
      </c>
      <c r="O2389" t="s">
        <v>4815</v>
      </c>
      <c r="P2389"/>
      <c r="Q2389">
        <f t="shared" si="37"/>
        <v>3.4099999999999997</v>
      </c>
    </row>
    <row r="2390" spans="1:17" ht="15">
      <c r="A2390" s="114">
        <v>67610</v>
      </c>
      <c r="B2390" t="s">
        <v>19248</v>
      </c>
      <c r="C2390" s="114">
        <v>202412</v>
      </c>
      <c r="D2390" s="114">
        <v>3.4</v>
      </c>
      <c r="E2390" s="114">
        <v>202409</v>
      </c>
      <c r="F2390" s="114">
        <v>3.7</v>
      </c>
      <c r="G2390" s="114">
        <v>202406</v>
      </c>
      <c r="H2390" s="114">
        <v>3.74</v>
      </c>
      <c r="I2390" s="114">
        <v>202403</v>
      </c>
      <c r="J2390" s="114">
        <v>3.41</v>
      </c>
      <c r="K2390" t="s">
        <v>19248</v>
      </c>
      <c r="L2390">
        <v>540293</v>
      </c>
      <c r="M2390" t="s">
        <v>2316</v>
      </c>
      <c r="N2390" t="s">
        <v>19249</v>
      </c>
      <c r="O2390" t="s">
        <v>2317</v>
      </c>
      <c r="P2390"/>
      <c r="Q2390">
        <f t="shared" si="37"/>
        <v>14.25</v>
      </c>
    </row>
    <row r="2391" spans="1:17" ht="15">
      <c r="A2391" s="114">
        <v>67630</v>
      </c>
      <c r="B2391" t="s">
        <v>20692</v>
      </c>
      <c r="C2391" s="114">
        <v>202412</v>
      </c>
      <c r="D2391" s="114">
        <v>0.18</v>
      </c>
      <c r="E2391" s="114">
        <v>202409</v>
      </c>
      <c r="F2391" s="114">
        <v>0.11</v>
      </c>
      <c r="G2391" s="114">
        <v>202406</v>
      </c>
      <c r="H2391" s="114">
        <v>0.14000000000000001</v>
      </c>
      <c r="I2391" s="114">
        <v>202403</v>
      </c>
      <c r="J2391" s="114">
        <v>7.0000000000000007E-2</v>
      </c>
      <c r="K2391" t="s">
        <v>20693</v>
      </c>
      <c r="L2391">
        <v>539659</v>
      </c>
      <c r="M2391"/>
      <c r="N2391" t="s">
        <v>21052</v>
      </c>
      <c r="O2391" t="s">
        <v>4112</v>
      </c>
      <c r="P2391"/>
      <c r="Q2391">
        <f t="shared" si="37"/>
        <v>0.5</v>
      </c>
    </row>
    <row r="2392" spans="1:17" ht="15">
      <c r="A2392" s="114">
        <v>67660</v>
      </c>
      <c r="B2392" t="s">
        <v>19250</v>
      </c>
      <c r="C2392" s="114">
        <v>202212</v>
      </c>
      <c r="D2392" s="114">
        <v>0.14000000000000001</v>
      </c>
      <c r="E2392" s="114">
        <v>202209</v>
      </c>
      <c r="F2392" s="114">
        <v>0.24</v>
      </c>
      <c r="G2392" s="114">
        <v>202206</v>
      </c>
      <c r="H2392" s="114">
        <v>0.06</v>
      </c>
      <c r="I2392" s="114">
        <v>202112</v>
      </c>
      <c r="J2392" s="114">
        <v>0.05</v>
      </c>
      <c r="K2392" t="s">
        <v>19251</v>
      </c>
      <c r="L2392">
        <v>539679</v>
      </c>
      <c r="M2392"/>
      <c r="N2392" t="s">
        <v>19252</v>
      </c>
      <c r="O2392" t="s">
        <v>22530</v>
      </c>
      <c r="P2392"/>
      <c r="Q2392">
        <f t="shared" si="37"/>
        <v>0.49</v>
      </c>
    </row>
    <row r="2393" spans="1:17" ht="15">
      <c r="A2393" s="114">
        <v>67697</v>
      </c>
      <c r="B2393" t="s">
        <v>19253</v>
      </c>
      <c r="C2393" s="114">
        <v>202412</v>
      </c>
      <c r="D2393" s="114">
        <v>0.3</v>
      </c>
      <c r="E2393" s="114">
        <v>202409</v>
      </c>
      <c r="F2393" s="114">
        <v>2.11</v>
      </c>
      <c r="G2393" s="114">
        <v>202406</v>
      </c>
      <c r="H2393" s="114">
        <v>-4.95</v>
      </c>
      <c r="I2393" s="114">
        <v>202403</v>
      </c>
      <c r="J2393" s="114">
        <v>-4.46</v>
      </c>
      <c r="K2393" t="s">
        <v>19254</v>
      </c>
      <c r="L2393">
        <v>540701</v>
      </c>
      <c r="M2393" t="s">
        <v>674</v>
      </c>
      <c r="N2393" t="s">
        <v>19255</v>
      </c>
      <c r="O2393" t="s">
        <v>675</v>
      </c>
      <c r="P2393"/>
      <c r="Q2393">
        <f t="shared" si="37"/>
        <v>-7</v>
      </c>
    </row>
    <row r="2394" spans="1:17" ht="15">
      <c r="A2394" s="114">
        <v>67729</v>
      </c>
      <c r="B2394" t="s">
        <v>19256</v>
      </c>
      <c r="C2394" s="114">
        <v>202503</v>
      </c>
      <c r="D2394" s="114">
        <v>8.8699999999999992</v>
      </c>
      <c r="E2394" s="114">
        <v>202412</v>
      </c>
      <c r="F2394" s="114">
        <v>9.2899999999999991</v>
      </c>
      <c r="G2394" s="114">
        <v>202409</v>
      </c>
      <c r="H2394" s="114">
        <v>9.16</v>
      </c>
      <c r="I2394" s="114">
        <v>202406</v>
      </c>
      <c r="J2394" s="114">
        <v>8.7799999999999994</v>
      </c>
      <c r="K2394" t="s">
        <v>19257</v>
      </c>
      <c r="L2394">
        <v>543415</v>
      </c>
      <c r="M2394" t="s">
        <v>165</v>
      </c>
      <c r="N2394" t="s">
        <v>19258</v>
      </c>
      <c r="O2394" t="s">
        <v>166</v>
      </c>
      <c r="P2394"/>
      <c r="Q2394">
        <f t="shared" si="37"/>
        <v>36.099999999999994</v>
      </c>
    </row>
    <row r="2395" spans="1:17" ht="15">
      <c r="A2395" s="114">
        <v>67741</v>
      </c>
      <c r="B2395" t="s">
        <v>19259</v>
      </c>
      <c r="C2395" s="114">
        <v>202503</v>
      </c>
      <c r="D2395" s="114">
        <v>2.21</v>
      </c>
      <c r="E2395" s="114">
        <v>202412</v>
      </c>
      <c r="F2395" s="114">
        <v>2.14</v>
      </c>
      <c r="G2395" s="114">
        <v>202409</v>
      </c>
      <c r="H2395" s="114">
        <v>1.9</v>
      </c>
      <c r="I2395" s="114">
        <v>202406</v>
      </c>
      <c r="J2395" s="114">
        <v>1.81</v>
      </c>
      <c r="K2395" t="s">
        <v>19260</v>
      </c>
      <c r="L2395">
        <v>539837</v>
      </c>
      <c r="M2395" t="s">
        <v>3516</v>
      </c>
      <c r="N2395" t="s">
        <v>19261</v>
      </c>
      <c r="O2395" t="s">
        <v>3515</v>
      </c>
      <c r="P2395"/>
      <c r="Q2395">
        <f t="shared" si="37"/>
        <v>8.06</v>
      </c>
    </row>
    <row r="2396" spans="1:17" ht="15">
      <c r="A2396" s="114">
        <v>67753</v>
      </c>
      <c r="B2396" t="s">
        <v>19262</v>
      </c>
      <c r="C2396" s="114">
        <v>202412</v>
      </c>
      <c r="D2396" s="114">
        <v>-1.1299999999999999</v>
      </c>
      <c r="E2396" s="114">
        <v>202409</v>
      </c>
      <c r="F2396" s="114">
        <v>-0.76</v>
      </c>
      <c r="G2396" s="114">
        <v>202406</v>
      </c>
      <c r="H2396" s="114">
        <v>-0.85</v>
      </c>
      <c r="I2396" s="114">
        <v>202403</v>
      </c>
      <c r="J2396" s="114">
        <v>0.62</v>
      </c>
      <c r="K2396" t="s">
        <v>19263</v>
      </c>
      <c r="L2396">
        <v>542459</v>
      </c>
      <c r="M2396"/>
      <c r="N2396" t="s">
        <v>19264</v>
      </c>
      <c r="O2396" t="s">
        <v>4065</v>
      </c>
      <c r="P2396"/>
      <c r="Q2396">
        <f t="shared" si="37"/>
        <v>-2.1199999999999997</v>
      </c>
    </row>
    <row r="2397" spans="1:17" ht="15">
      <c r="A2397" s="114">
        <v>67799</v>
      </c>
      <c r="B2397" t="s">
        <v>19265</v>
      </c>
      <c r="C2397" s="114">
        <v>202412</v>
      </c>
      <c r="D2397" s="114">
        <v>0.12</v>
      </c>
      <c r="E2397" s="114">
        <v>202409</v>
      </c>
      <c r="F2397" s="114">
        <v>0.16</v>
      </c>
      <c r="G2397" s="114">
        <v>202406</v>
      </c>
      <c r="H2397" s="114">
        <v>0.19</v>
      </c>
      <c r="I2397" s="114">
        <v>202403</v>
      </c>
      <c r="J2397" s="114">
        <v>-7.0000000000000007E-2</v>
      </c>
      <c r="K2397" t="s">
        <v>19266</v>
      </c>
      <c r="L2397">
        <v>539921</v>
      </c>
      <c r="M2397"/>
      <c r="N2397" t="s">
        <v>19267</v>
      </c>
      <c r="O2397" t="s">
        <v>3541</v>
      </c>
      <c r="P2397"/>
      <c r="Q2397">
        <f t="shared" si="37"/>
        <v>0.4</v>
      </c>
    </row>
    <row r="2398" spans="1:17" ht="15">
      <c r="A2398" s="114">
        <v>67804</v>
      </c>
      <c r="B2398" t="s">
        <v>19268</v>
      </c>
      <c r="C2398" s="114">
        <v>202412</v>
      </c>
      <c r="D2398" s="114">
        <v>4.91</v>
      </c>
      <c r="E2398" s="114">
        <v>202409</v>
      </c>
      <c r="F2398" s="114">
        <v>4.84</v>
      </c>
      <c r="G2398" s="114">
        <v>202406</v>
      </c>
      <c r="H2398" s="114">
        <v>3.59</v>
      </c>
      <c r="I2398" s="114">
        <v>202403</v>
      </c>
      <c r="J2398" s="114">
        <v>3</v>
      </c>
      <c r="K2398" t="s">
        <v>9743</v>
      </c>
      <c r="L2398">
        <v>539725</v>
      </c>
      <c r="M2398" t="s">
        <v>1048</v>
      </c>
      <c r="N2398" t="s">
        <v>19269</v>
      </c>
      <c r="O2398" t="s">
        <v>1049</v>
      </c>
      <c r="P2398"/>
      <c r="Q2398">
        <f t="shared" si="37"/>
        <v>16.34</v>
      </c>
    </row>
    <row r="2399" spans="1:17" ht="15">
      <c r="A2399" s="114">
        <v>67908</v>
      </c>
      <c r="B2399" t="s">
        <v>20315</v>
      </c>
      <c r="C2399" s="114">
        <v>202412</v>
      </c>
      <c r="D2399" s="114">
        <v>3.62</v>
      </c>
      <c r="E2399" s="114">
        <v>202409</v>
      </c>
      <c r="F2399" s="114">
        <v>3.51</v>
      </c>
      <c r="G2399" s="114">
        <v>202406</v>
      </c>
      <c r="H2399" s="114">
        <v>3.09</v>
      </c>
      <c r="I2399" s="114">
        <v>202403</v>
      </c>
      <c r="J2399" s="114">
        <v>3.05</v>
      </c>
      <c r="K2399" t="s">
        <v>20316</v>
      </c>
      <c r="L2399">
        <v>539843</v>
      </c>
      <c r="M2399" t="s">
        <v>2080</v>
      </c>
      <c r="N2399" t="s">
        <v>20317</v>
      </c>
      <c r="O2399" t="s">
        <v>2081</v>
      </c>
      <c r="P2399"/>
      <c r="Q2399">
        <f t="shared" si="37"/>
        <v>13.27</v>
      </c>
    </row>
    <row r="2400" spans="1:17" ht="15">
      <c r="A2400" s="114">
        <v>67917</v>
      </c>
      <c r="B2400" t="s">
        <v>19270</v>
      </c>
      <c r="C2400" s="114">
        <v>202412</v>
      </c>
      <c r="D2400" s="114">
        <v>5</v>
      </c>
      <c r="E2400" s="114">
        <v>202409</v>
      </c>
      <c r="F2400" s="114">
        <v>6.49</v>
      </c>
      <c r="G2400" s="114">
        <v>202406</v>
      </c>
      <c r="H2400" s="114">
        <v>5.82</v>
      </c>
      <c r="I2400" s="114">
        <v>202403</v>
      </c>
      <c r="J2400" s="114">
        <v>8.24</v>
      </c>
      <c r="K2400" t="s">
        <v>19271</v>
      </c>
      <c r="L2400">
        <v>540212</v>
      </c>
      <c r="M2400" t="s">
        <v>2942</v>
      </c>
      <c r="N2400" t="s">
        <v>19272</v>
      </c>
      <c r="O2400" t="s">
        <v>2943</v>
      </c>
      <c r="P2400"/>
      <c r="Q2400">
        <f t="shared" si="37"/>
        <v>25.550000000000004</v>
      </c>
    </row>
    <row r="2401" spans="1:17" ht="15">
      <c r="A2401" s="114">
        <v>67920</v>
      </c>
      <c r="B2401" t="s">
        <v>19273</v>
      </c>
      <c r="C2401" s="114">
        <v>202412</v>
      </c>
      <c r="D2401" s="114">
        <v>0.15</v>
      </c>
      <c r="E2401" s="114">
        <v>202409</v>
      </c>
      <c r="F2401" s="114">
        <v>0</v>
      </c>
      <c r="G2401" s="114">
        <v>202406</v>
      </c>
      <c r="H2401" s="114">
        <v>0.06</v>
      </c>
      <c r="I2401" s="114">
        <v>202403</v>
      </c>
      <c r="J2401" s="114">
        <v>-0.05</v>
      </c>
      <c r="K2401" t="s">
        <v>19274</v>
      </c>
      <c r="L2401">
        <v>539773</v>
      </c>
      <c r="M2401"/>
      <c r="N2401" t="s">
        <v>19275</v>
      </c>
      <c r="O2401" t="s">
        <v>4125</v>
      </c>
      <c r="P2401"/>
      <c r="Q2401">
        <f t="shared" si="37"/>
        <v>0.15999999999999998</v>
      </c>
    </row>
    <row r="2402" spans="1:17" ht="15">
      <c r="A2402" s="114">
        <v>67979</v>
      </c>
      <c r="B2402" t="s">
        <v>19276</v>
      </c>
      <c r="C2402" s="114">
        <v>202412</v>
      </c>
      <c r="D2402" s="114">
        <v>0.32</v>
      </c>
      <c r="E2402" s="114">
        <v>202409</v>
      </c>
      <c r="F2402" s="114">
        <v>0.22</v>
      </c>
      <c r="G2402" s="114">
        <v>202406</v>
      </c>
      <c r="H2402" s="114">
        <v>0.28999999999999998</v>
      </c>
      <c r="I2402" s="114">
        <v>202009</v>
      </c>
      <c r="J2402" s="114">
        <v>-0.12</v>
      </c>
      <c r="K2402" t="s">
        <v>19277</v>
      </c>
      <c r="L2402">
        <v>540204</v>
      </c>
      <c r="M2402"/>
      <c r="N2402" t="s">
        <v>19278</v>
      </c>
      <c r="O2402" t="s">
        <v>4087</v>
      </c>
      <c r="P2402"/>
      <c r="Q2402">
        <f t="shared" si="37"/>
        <v>0.71000000000000008</v>
      </c>
    </row>
    <row r="2403" spans="1:17" ht="15">
      <c r="A2403" s="114">
        <v>68021</v>
      </c>
      <c r="B2403" t="s">
        <v>21453</v>
      </c>
      <c r="C2403" s="114">
        <v>202412</v>
      </c>
      <c r="D2403" s="114">
        <v>-0.28000000000000003</v>
      </c>
      <c r="E2403" s="114">
        <v>202409</v>
      </c>
      <c r="F2403" s="114">
        <v>4.3</v>
      </c>
      <c r="G2403" s="114">
        <v>202406</v>
      </c>
      <c r="H2403" s="114">
        <v>2.35</v>
      </c>
      <c r="I2403" s="114">
        <v>202403</v>
      </c>
      <c r="J2403" s="114">
        <v>2.27</v>
      </c>
      <c r="K2403" t="s">
        <v>21454</v>
      </c>
      <c r="L2403">
        <v>539834</v>
      </c>
      <c r="M2403"/>
      <c r="N2403" t="s">
        <v>21455</v>
      </c>
      <c r="O2403" t="s">
        <v>4334</v>
      </c>
      <c r="P2403"/>
      <c r="Q2403">
        <f t="shared" si="37"/>
        <v>8.6399999999999988</v>
      </c>
    </row>
    <row r="2404" spans="1:17" ht="15">
      <c r="A2404" s="114">
        <v>68099</v>
      </c>
      <c r="B2404" t="s">
        <v>20694</v>
      </c>
      <c r="C2404" s="114">
        <v>202412</v>
      </c>
      <c r="D2404" s="114">
        <v>-9.48</v>
      </c>
      <c r="E2404" s="114">
        <v>202409</v>
      </c>
      <c r="F2404" s="114">
        <v>-0.63</v>
      </c>
      <c r="G2404" s="114">
        <v>202406</v>
      </c>
      <c r="H2404" s="114">
        <v>-1.1599999999999999</v>
      </c>
      <c r="I2404" s="114">
        <v>202403</v>
      </c>
      <c r="J2404" s="114">
        <v>0</v>
      </c>
      <c r="K2404" t="s">
        <v>20695</v>
      </c>
      <c r="L2404">
        <v>544305</v>
      </c>
      <c r="M2404" t="s">
        <v>20696</v>
      </c>
      <c r="N2404" t="s">
        <v>20697</v>
      </c>
      <c r="O2404" t="s">
        <v>20698</v>
      </c>
      <c r="P2404"/>
      <c r="Q2404">
        <f t="shared" si="37"/>
        <v>-11.270000000000001</v>
      </c>
    </row>
    <row r="2405" spans="1:17" ht="15">
      <c r="A2405" s="114">
        <v>68113</v>
      </c>
      <c r="B2405" t="s">
        <v>19279</v>
      </c>
      <c r="C2405" s="114">
        <v>202412</v>
      </c>
      <c r="D2405" s="114">
        <v>0.64</v>
      </c>
      <c r="E2405" s="114">
        <v>202409</v>
      </c>
      <c r="F2405" s="114">
        <v>0.46</v>
      </c>
      <c r="G2405" s="114">
        <v>202406</v>
      </c>
      <c r="H2405" s="114">
        <v>0.26</v>
      </c>
      <c r="I2405" s="114">
        <v>202403</v>
      </c>
      <c r="J2405" s="114">
        <v>0.36</v>
      </c>
      <c r="K2405" t="s">
        <v>19280</v>
      </c>
      <c r="L2405">
        <v>543992</v>
      </c>
      <c r="M2405" t="s">
        <v>3277</v>
      </c>
      <c r="N2405" t="s">
        <v>19281</v>
      </c>
      <c r="O2405" t="s">
        <v>3278</v>
      </c>
      <c r="P2405"/>
      <c r="Q2405">
        <f t="shared" si="37"/>
        <v>1.7200000000000002</v>
      </c>
    </row>
    <row r="2406" spans="1:17" ht="15">
      <c r="A2406" s="114">
        <v>68117</v>
      </c>
      <c r="B2406" t="s">
        <v>21726</v>
      </c>
      <c r="C2406" s="114">
        <v>202503</v>
      </c>
      <c r="D2406" s="114">
        <v>0.04</v>
      </c>
      <c r="E2406" s="114">
        <v>202412</v>
      </c>
      <c r="F2406" s="114">
        <v>7.0000000000000007E-2</v>
      </c>
      <c r="G2406" s="114">
        <v>202409</v>
      </c>
      <c r="H2406" s="114">
        <v>0.2</v>
      </c>
      <c r="I2406" s="114">
        <v>202406</v>
      </c>
      <c r="J2406" s="114">
        <v>0.28999999999999998</v>
      </c>
      <c r="K2406" t="s">
        <v>21726</v>
      </c>
      <c r="L2406">
        <v>543320</v>
      </c>
      <c r="M2406" t="s">
        <v>22531</v>
      </c>
      <c r="N2406" t="s">
        <v>22532</v>
      </c>
      <c r="O2406" t="s">
        <v>3303</v>
      </c>
      <c r="P2406"/>
      <c r="Q2406">
        <f t="shared" si="37"/>
        <v>0.60000000000000009</v>
      </c>
    </row>
    <row r="2407" spans="1:17" ht="15">
      <c r="A2407" s="114">
        <v>68121</v>
      </c>
      <c r="B2407" t="s">
        <v>21456</v>
      </c>
      <c r="C2407" s="114">
        <v>202412</v>
      </c>
      <c r="D2407" s="114">
        <v>2.89</v>
      </c>
      <c r="E2407" s="114">
        <v>202409</v>
      </c>
      <c r="F2407" s="114">
        <v>2.2200000000000002</v>
      </c>
      <c r="G2407" s="114">
        <v>202406</v>
      </c>
      <c r="H2407" s="114">
        <v>0</v>
      </c>
      <c r="I2407" s="114">
        <v>202403</v>
      </c>
      <c r="J2407" s="114">
        <v>31.1</v>
      </c>
      <c r="K2407" t="s">
        <v>21457</v>
      </c>
      <c r="L2407">
        <v>544306</v>
      </c>
      <c r="M2407" t="s">
        <v>20927</v>
      </c>
      <c r="N2407" t="s">
        <v>21458</v>
      </c>
      <c r="O2407" t="s">
        <v>20577</v>
      </c>
      <c r="P2407"/>
      <c r="Q2407">
        <f t="shared" si="37"/>
        <v>36.21</v>
      </c>
    </row>
    <row r="2408" spans="1:17" ht="15">
      <c r="A2408" s="114">
        <v>68137</v>
      </c>
      <c r="B2408" t="s">
        <v>19282</v>
      </c>
      <c r="C2408" s="114">
        <v>202412</v>
      </c>
      <c r="D2408" s="114">
        <v>0.18</v>
      </c>
      <c r="E2408" s="114">
        <v>202409</v>
      </c>
      <c r="F2408" s="114">
        <v>0.2</v>
      </c>
      <c r="G2408" s="114">
        <v>202403</v>
      </c>
      <c r="H2408" s="114">
        <v>0.16</v>
      </c>
      <c r="I2408" s="114">
        <v>202312</v>
      </c>
      <c r="J2408" s="114">
        <v>0.09</v>
      </c>
      <c r="K2408" t="s">
        <v>19283</v>
      </c>
      <c r="L2408"/>
      <c r="M2408" t="s">
        <v>2517</v>
      </c>
      <c r="N2408" t="s">
        <v>19284</v>
      </c>
      <c r="O2408" t="s">
        <v>2518</v>
      </c>
      <c r="P2408"/>
      <c r="Q2408">
        <f t="shared" si="37"/>
        <v>0.63</v>
      </c>
    </row>
    <row r="2409" spans="1:17" ht="15">
      <c r="A2409" s="114">
        <v>68148</v>
      </c>
      <c r="B2409" t="s">
        <v>20318</v>
      </c>
      <c r="C2409" s="114">
        <v>202503</v>
      </c>
      <c r="D2409" s="114">
        <v>-4.5999999999999996</v>
      </c>
      <c r="E2409" s="114">
        <v>202412</v>
      </c>
      <c r="F2409" s="114">
        <v>-3.48</v>
      </c>
      <c r="G2409" s="114">
        <v>202409</v>
      </c>
      <c r="H2409" s="114">
        <v>-62.88</v>
      </c>
      <c r="I2409" s="114">
        <v>202406</v>
      </c>
      <c r="J2409" s="114">
        <v>-159.04</v>
      </c>
      <c r="K2409" t="s">
        <v>20319</v>
      </c>
      <c r="L2409">
        <v>544285</v>
      </c>
      <c r="M2409" t="s">
        <v>20320</v>
      </c>
      <c r="N2409" t="s">
        <v>20321</v>
      </c>
      <c r="O2409" t="s">
        <v>20322</v>
      </c>
      <c r="P2409"/>
      <c r="Q2409">
        <f t="shared" si="37"/>
        <v>-230</v>
      </c>
    </row>
    <row r="2410" spans="1:17" ht="15">
      <c r="A2410" s="114">
        <v>68149</v>
      </c>
      <c r="B2410" t="s">
        <v>20323</v>
      </c>
      <c r="C2410" s="114">
        <v>202412</v>
      </c>
      <c r="D2410" s="114">
        <v>-0.16</v>
      </c>
      <c r="E2410" s="114">
        <v>202409</v>
      </c>
      <c r="F2410" s="114">
        <v>-1.0900000000000001</v>
      </c>
      <c r="G2410" s="114">
        <v>202406</v>
      </c>
      <c r="H2410" s="114">
        <v>-1.28</v>
      </c>
      <c r="I2410" s="114">
        <v>202403</v>
      </c>
      <c r="J2410" s="114">
        <v>-1.17</v>
      </c>
      <c r="K2410" t="s">
        <v>20324</v>
      </c>
      <c r="L2410">
        <v>544226</v>
      </c>
      <c r="M2410" t="s">
        <v>12177</v>
      </c>
      <c r="N2410" t="s">
        <v>20325</v>
      </c>
      <c r="O2410" t="s">
        <v>10210</v>
      </c>
      <c r="P2410"/>
      <c r="Q2410">
        <f t="shared" si="37"/>
        <v>-3.7</v>
      </c>
    </row>
    <row r="2411" spans="1:17" ht="15">
      <c r="A2411" s="114">
        <v>68151</v>
      </c>
      <c r="B2411" t="s">
        <v>19285</v>
      </c>
      <c r="C2411" s="114">
        <v>202412</v>
      </c>
      <c r="D2411" s="114">
        <v>0.34</v>
      </c>
      <c r="E2411" s="114">
        <v>202409</v>
      </c>
      <c r="F2411" s="114">
        <v>0.14000000000000001</v>
      </c>
      <c r="G2411" s="114">
        <v>202406</v>
      </c>
      <c r="H2411" s="114">
        <v>0.74</v>
      </c>
      <c r="I2411" s="114">
        <v>202403</v>
      </c>
      <c r="J2411" s="114">
        <v>-0.93</v>
      </c>
      <c r="K2411" t="s">
        <v>19286</v>
      </c>
      <c r="L2411">
        <v>543529</v>
      </c>
      <c r="M2411" t="s">
        <v>700</v>
      </c>
      <c r="N2411" t="s">
        <v>19287</v>
      </c>
      <c r="O2411" t="s">
        <v>701</v>
      </c>
      <c r="P2411"/>
      <c r="Q2411">
        <f t="shared" si="37"/>
        <v>0.28999999999999992</v>
      </c>
    </row>
    <row r="2412" spans="1:17" ht="15">
      <c r="A2412" s="114">
        <v>68224</v>
      </c>
      <c r="B2412" t="s">
        <v>19288</v>
      </c>
      <c r="C2412" s="114">
        <v>202503</v>
      </c>
      <c r="D2412" s="114">
        <v>0.45</v>
      </c>
      <c r="E2412" s="114">
        <v>202412</v>
      </c>
      <c r="F2412" s="114">
        <v>0.1</v>
      </c>
      <c r="G2412" s="114">
        <v>202409</v>
      </c>
      <c r="H2412" s="114">
        <v>0.15</v>
      </c>
      <c r="I2412" s="114">
        <v>202406</v>
      </c>
      <c r="J2412" s="114">
        <v>0.25</v>
      </c>
      <c r="K2412" t="s">
        <v>19289</v>
      </c>
      <c r="L2412">
        <v>539894</v>
      </c>
      <c r="M2412"/>
      <c r="N2412" t="s">
        <v>19290</v>
      </c>
      <c r="O2412" t="s">
        <v>3878</v>
      </c>
      <c r="P2412"/>
      <c r="Q2412">
        <f t="shared" si="37"/>
        <v>0.95000000000000007</v>
      </c>
    </row>
    <row r="2413" spans="1:17" ht="15">
      <c r="A2413" s="114">
        <v>68227</v>
      </c>
      <c r="B2413" t="s">
        <v>21459</v>
      </c>
      <c r="C2413" s="114">
        <v>202412</v>
      </c>
      <c r="D2413" s="114">
        <v>2.2000000000000002</v>
      </c>
      <c r="E2413" s="114">
        <v>202409</v>
      </c>
      <c r="F2413" s="114">
        <v>2.16</v>
      </c>
      <c r="G2413" s="114">
        <v>202406</v>
      </c>
      <c r="H2413" s="114">
        <v>1.64</v>
      </c>
      <c r="I2413" s="114">
        <v>202403</v>
      </c>
      <c r="J2413" s="114">
        <v>0</v>
      </c>
      <c r="K2413" t="s">
        <v>21460</v>
      </c>
      <c r="L2413">
        <v>533024</v>
      </c>
      <c r="M2413" t="s">
        <v>3108</v>
      </c>
      <c r="N2413" t="s">
        <v>21461</v>
      </c>
      <c r="O2413" t="s">
        <v>22449</v>
      </c>
      <c r="P2413"/>
      <c r="Q2413">
        <f t="shared" si="37"/>
        <v>6</v>
      </c>
    </row>
    <row r="2414" spans="1:17" ht="15">
      <c r="A2414" s="114">
        <v>68245</v>
      </c>
      <c r="B2414" t="s">
        <v>19291</v>
      </c>
      <c r="C2414" s="114">
        <v>202412</v>
      </c>
      <c r="D2414" s="114">
        <v>2.0499999999999998</v>
      </c>
      <c r="E2414" s="114">
        <v>202409</v>
      </c>
      <c r="F2414" s="114">
        <v>1.7</v>
      </c>
      <c r="G2414" s="114">
        <v>202406</v>
      </c>
      <c r="H2414" s="114">
        <v>0.46</v>
      </c>
      <c r="I2414" s="114">
        <v>202403</v>
      </c>
      <c r="J2414" s="114">
        <v>-0.1</v>
      </c>
      <c r="K2414" t="s">
        <v>19292</v>
      </c>
      <c r="L2414">
        <v>544203</v>
      </c>
      <c r="M2414" t="s">
        <v>9901</v>
      </c>
      <c r="N2414" t="s">
        <v>19293</v>
      </c>
      <c r="O2414" t="s">
        <v>9464</v>
      </c>
      <c r="P2414"/>
      <c r="Q2414">
        <f t="shared" si="37"/>
        <v>4.1100000000000003</v>
      </c>
    </row>
    <row r="2415" spans="1:17" ht="15">
      <c r="A2415" s="114">
        <v>68295</v>
      </c>
      <c r="B2415" t="s">
        <v>19294</v>
      </c>
      <c r="C2415" s="114">
        <v>202412</v>
      </c>
      <c r="D2415" s="114">
        <v>0.28000000000000003</v>
      </c>
      <c r="E2415" s="114">
        <v>202409</v>
      </c>
      <c r="F2415" s="114">
        <v>0.6</v>
      </c>
      <c r="G2415" s="114">
        <v>202406</v>
      </c>
      <c r="H2415" s="114">
        <v>0.93</v>
      </c>
      <c r="I2415" s="114">
        <v>202403</v>
      </c>
      <c r="J2415" s="114">
        <v>-2.41</v>
      </c>
      <c r="K2415" t="s">
        <v>19295</v>
      </c>
      <c r="L2415">
        <v>539939</v>
      </c>
      <c r="M2415"/>
      <c r="N2415" t="s">
        <v>19296</v>
      </c>
      <c r="O2415" t="s">
        <v>4157</v>
      </c>
      <c r="P2415"/>
      <c r="Q2415">
        <f t="shared" si="37"/>
        <v>-0.60000000000000009</v>
      </c>
    </row>
    <row r="2416" spans="1:17" ht="15">
      <c r="A2416" s="114">
        <v>68304</v>
      </c>
      <c r="B2416" t="s">
        <v>19297</v>
      </c>
      <c r="C2416" s="114">
        <v>202503</v>
      </c>
      <c r="D2416" s="114">
        <v>10.67</v>
      </c>
      <c r="E2416" s="114">
        <v>202412</v>
      </c>
      <c r="F2416" s="114">
        <v>8.83</v>
      </c>
      <c r="G2416" s="114">
        <v>202409</v>
      </c>
      <c r="H2416" s="114">
        <v>9.34</v>
      </c>
      <c r="I2416" s="114">
        <v>202406</v>
      </c>
      <c r="J2416" s="114">
        <v>8.9700000000000006</v>
      </c>
      <c r="K2416" t="s">
        <v>19298</v>
      </c>
      <c r="L2416">
        <v>543387</v>
      </c>
      <c r="M2416" t="s">
        <v>2721</v>
      </c>
      <c r="N2416" t="s">
        <v>19299</v>
      </c>
      <c r="O2416" t="s">
        <v>2722</v>
      </c>
      <c r="P2416"/>
      <c r="Q2416">
        <f t="shared" si="37"/>
        <v>37.81</v>
      </c>
    </row>
    <row r="2417" spans="1:17" ht="15">
      <c r="A2417" s="114">
        <v>68317</v>
      </c>
      <c r="B2417" t="s">
        <v>19300</v>
      </c>
      <c r="C2417" s="114">
        <v>202503</v>
      </c>
      <c r="D2417" s="114">
        <v>4.33</v>
      </c>
      <c r="E2417" s="114">
        <v>202412</v>
      </c>
      <c r="F2417" s="114">
        <v>3.89</v>
      </c>
      <c r="G2417" s="114">
        <v>202409</v>
      </c>
      <c r="H2417" s="114">
        <v>1.28</v>
      </c>
      <c r="I2417" s="114">
        <v>202406</v>
      </c>
      <c r="J2417" s="114">
        <v>3.64</v>
      </c>
      <c r="K2417" t="s">
        <v>19301</v>
      </c>
      <c r="L2417">
        <v>543657</v>
      </c>
      <c r="M2417" t="s">
        <v>61</v>
      </c>
      <c r="N2417" t="s">
        <v>19302</v>
      </c>
      <c r="O2417" t="s">
        <v>62</v>
      </c>
      <c r="P2417"/>
      <c r="Q2417">
        <f t="shared" si="37"/>
        <v>13.14</v>
      </c>
    </row>
    <row r="2418" spans="1:17" ht="15">
      <c r="A2418" s="114">
        <v>68332</v>
      </c>
      <c r="B2418" t="s">
        <v>19303</v>
      </c>
      <c r="C2418" s="114">
        <v>202412</v>
      </c>
      <c r="D2418" s="114">
        <v>1.17</v>
      </c>
      <c r="E2418" s="114">
        <v>202409</v>
      </c>
      <c r="F2418" s="114">
        <v>1.63</v>
      </c>
      <c r="G2418" s="114">
        <v>202406</v>
      </c>
      <c r="H2418" s="114">
        <v>1.08</v>
      </c>
      <c r="I2418" s="114">
        <v>202403</v>
      </c>
      <c r="J2418" s="114">
        <v>1.04</v>
      </c>
      <c r="K2418" t="s">
        <v>19304</v>
      </c>
      <c r="L2418">
        <v>539938</v>
      </c>
      <c r="M2418"/>
      <c r="N2418" t="s">
        <v>19305</v>
      </c>
      <c r="O2418" t="s">
        <v>4129</v>
      </c>
      <c r="P2418"/>
      <c r="Q2418">
        <f t="shared" si="37"/>
        <v>4.92</v>
      </c>
    </row>
    <row r="2419" spans="1:17" ht="15">
      <c r="A2419" s="114">
        <v>68389</v>
      </c>
      <c r="B2419" t="s">
        <v>21462</v>
      </c>
      <c r="C2419" s="114">
        <v>202412</v>
      </c>
      <c r="D2419" s="114">
        <v>0.6</v>
      </c>
      <c r="E2419" s="114">
        <v>202409</v>
      </c>
      <c r="F2419" s="114">
        <v>3.35</v>
      </c>
      <c r="G2419" s="114">
        <v>202406</v>
      </c>
      <c r="H2419" s="114">
        <v>1.71</v>
      </c>
      <c r="I2419" s="114">
        <v>202403</v>
      </c>
      <c r="J2419" s="114">
        <v>11.3</v>
      </c>
      <c r="K2419" t="s">
        <v>21463</v>
      </c>
      <c r="L2419">
        <v>539946</v>
      </c>
      <c r="M2419"/>
      <c r="N2419" t="s">
        <v>21464</v>
      </c>
      <c r="O2419" t="s">
        <v>4710</v>
      </c>
      <c r="P2419"/>
      <c r="Q2419">
        <f t="shared" si="37"/>
        <v>16.96</v>
      </c>
    </row>
    <row r="2420" spans="1:17" ht="15">
      <c r="A2420" s="114">
        <v>68392</v>
      </c>
      <c r="B2420" t="s">
        <v>19306</v>
      </c>
      <c r="C2420" s="114">
        <v>202412</v>
      </c>
      <c r="D2420" s="114">
        <v>1.1399999999999999</v>
      </c>
      <c r="E2420" s="114">
        <v>202409</v>
      </c>
      <c r="F2420" s="114">
        <v>1.94</v>
      </c>
      <c r="G2420" s="114">
        <v>202406</v>
      </c>
      <c r="H2420" s="114">
        <v>103.34</v>
      </c>
      <c r="I2420" s="114">
        <v>202403</v>
      </c>
      <c r="J2420" s="114">
        <v>-0.48</v>
      </c>
      <c r="K2420" t="s">
        <v>19307</v>
      </c>
      <c r="L2420">
        <v>540975</v>
      </c>
      <c r="M2420" t="s">
        <v>267</v>
      </c>
      <c r="N2420" t="s">
        <v>19308</v>
      </c>
      <c r="O2420" t="s">
        <v>268</v>
      </c>
      <c r="P2420"/>
      <c r="Q2420">
        <f t="shared" si="37"/>
        <v>105.94</v>
      </c>
    </row>
    <row r="2421" spans="1:17" ht="15">
      <c r="A2421" s="114">
        <v>68403</v>
      </c>
      <c r="B2421" t="s">
        <v>19309</v>
      </c>
      <c r="C2421" s="114">
        <v>202412</v>
      </c>
      <c r="D2421" s="114">
        <v>8.2100000000000009</v>
      </c>
      <c r="E2421" s="114">
        <v>202409</v>
      </c>
      <c r="F2421" s="114">
        <v>8.15</v>
      </c>
      <c r="G2421" s="114">
        <v>202406</v>
      </c>
      <c r="H2421" s="114">
        <v>8.0399999999999991</v>
      </c>
      <c r="I2421" s="114">
        <v>202403</v>
      </c>
      <c r="J2421" s="114">
        <v>4.08</v>
      </c>
      <c r="K2421" t="s">
        <v>19310</v>
      </c>
      <c r="L2421">
        <v>539997</v>
      </c>
      <c r="M2421"/>
      <c r="N2421" t="s">
        <v>19311</v>
      </c>
      <c r="O2421" t="s">
        <v>3686</v>
      </c>
      <c r="P2421"/>
      <c r="Q2421">
        <f t="shared" si="37"/>
        <v>28.479999999999997</v>
      </c>
    </row>
    <row r="2422" spans="1:17" ht="15">
      <c r="A2422" s="114">
        <v>68464</v>
      </c>
      <c r="B2422" t="s">
        <v>19312</v>
      </c>
      <c r="C2422" s="114">
        <v>202412</v>
      </c>
      <c r="D2422" s="114">
        <v>1.21</v>
      </c>
      <c r="E2422" s="114">
        <v>202409</v>
      </c>
      <c r="F2422" s="114">
        <v>0.39</v>
      </c>
      <c r="G2422" s="114">
        <v>202406</v>
      </c>
      <c r="H2422" s="114">
        <v>0.33</v>
      </c>
      <c r="I2422" s="114">
        <v>202403</v>
      </c>
      <c r="J2422" s="114">
        <v>1.26</v>
      </c>
      <c r="K2422" t="s">
        <v>19313</v>
      </c>
      <c r="L2422">
        <v>539991</v>
      </c>
      <c r="M2422"/>
      <c r="N2422" t="s">
        <v>19314</v>
      </c>
      <c r="O2422" t="s">
        <v>3720</v>
      </c>
      <c r="P2422"/>
      <c r="Q2422">
        <f t="shared" si="37"/>
        <v>3.1900000000000004</v>
      </c>
    </row>
    <row r="2423" spans="1:17" ht="15">
      <c r="A2423" s="114">
        <v>68466</v>
      </c>
      <c r="B2423" t="s">
        <v>19315</v>
      </c>
      <c r="C2423" s="114">
        <v>202412</v>
      </c>
      <c r="D2423" s="114">
        <v>0.05</v>
      </c>
      <c r="E2423" s="114">
        <v>202409</v>
      </c>
      <c r="F2423" s="114">
        <v>-0.02</v>
      </c>
      <c r="G2423" s="114">
        <v>202406</v>
      </c>
      <c r="H2423" s="114">
        <v>0.05</v>
      </c>
      <c r="I2423" s="114">
        <v>202403</v>
      </c>
      <c r="J2423" s="114">
        <v>0.48</v>
      </c>
      <c r="K2423" t="s">
        <v>19316</v>
      </c>
      <c r="L2423">
        <v>540006</v>
      </c>
      <c r="M2423"/>
      <c r="N2423" t="s">
        <v>19317</v>
      </c>
      <c r="O2423" t="s">
        <v>4166</v>
      </c>
      <c r="P2423"/>
      <c r="Q2423">
        <f t="shared" si="37"/>
        <v>0.55999999999999994</v>
      </c>
    </row>
    <row r="2424" spans="1:17" ht="15">
      <c r="A2424" s="114">
        <v>68478</v>
      </c>
      <c r="B2424" t="s">
        <v>19318</v>
      </c>
      <c r="C2424" s="114">
        <v>202412</v>
      </c>
      <c r="D2424" s="114">
        <v>-4.0999999999999996</v>
      </c>
      <c r="E2424" s="114">
        <v>202409</v>
      </c>
      <c r="F2424" s="114">
        <v>-1.89</v>
      </c>
      <c r="G2424" s="114">
        <v>202406</v>
      </c>
      <c r="H2424" s="114">
        <v>-3.13</v>
      </c>
      <c r="I2424" s="114">
        <v>202403</v>
      </c>
      <c r="J2424" s="114">
        <v>-7.02</v>
      </c>
      <c r="K2424" t="s">
        <v>19319</v>
      </c>
      <c r="L2424">
        <v>541546</v>
      </c>
      <c r="M2424" t="s">
        <v>968</v>
      </c>
      <c r="N2424" t="s">
        <v>19320</v>
      </c>
      <c r="O2424" t="s">
        <v>969</v>
      </c>
      <c r="P2424"/>
      <c r="Q2424">
        <f t="shared" si="37"/>
        <v>-16.14</v>
      </c>
    </row>
    <row r="2425" spans="1:17" ht="15">
      <c r="A2425" s="114">
        <v>68575</v>
      </c>
      <c r="B2425" t="s">
        <v>19321</v>
      </c>
      <c r="C2425" s="114">
        <v>202412</v>
      </c>
      <c r="D2425" s="114">
        <v>18.079999999999998</v>
      </c>
      <c r="E2425" s="114">
        <v>202409</v>
      </c>
      <c r="F2425" s="114">
        <v>15.46</v>
      </c>
      <c r="G2425" s="114">
        <v>202406</v>
      </c>
      <c r="H2425" s="114">
        <v>23.15</v>
      </c>
      <c r="I2425" s="114">
        <v>202403</v>
      </c>
      <c r="J2425" s="114">
        <v>19.53</v>
      </c>
      <c r="K2425" t="s">
        <v>9814</v>
      </c>
      <c r="L2425">
        <v>540679</v>
      </c>
      <c r="M2425" t="s">
        <v>2739</v>
      </c>
      <c r="N2425" t="s">
        <v>19322</v>
      </c>
      <c r="O2425" t="s">
        <v>2740</v>
      </c>
      <c r="P2425"/>
      <c r="Q2425">
        <f t="shared" si="37"/>
        <v>76.22</v>
      </c>
    </row>
    <row r="2426" spans="1:17" ht="15">
      <c r="A2426" s="114">
        <v>68596</v>
      </c>
      <c r="B2426" t="s">
        <v>19323</v>
      </c>
      <c r="C2426" s="114">
        <v>202412</v>
      </c>
      <c r="D2426" s="114">
        <v>0</v>
      </c>
      <c r="E2426" s="114">
        <v>202409</v>
      </c>
      <c r="F2426" s="114">
        <v>0</v>
      </c>
      <c r="G2426" s="114">
        <v>202406</v>
      </c>
      <c r="H2426" s="114">
        <v>0.01</v>
      </c>
      <c r="I2426" s="114">
        <v>202403</v>
      </c>
      <c r="J2426" s="114">
        <v>0.02</v>
      </c>
      <c r="K2426" t="s">
        <v>19324</v>
      </c>
      <c r="L2426">
        <v>541702</v>
      </c>
      <c r="M2426"/>
      <c r="N2426" t="s">
        <v>19325</v>
      </c>
      <c r="O2426" t="s">
        <v>3866</v>
      </c>
      <c r="P2426"/>
      <c r="Q2426">
        <f t="shared" si="37"/>
        <v>0.03</v>
      </c>
    </row>
    <row r="2427" spans="1:17" ht="15">
      <c r="A2427" s="114">
        <v>68696</v>
      </c>
      <c r="B2427" t="s">
        <v>19326</v>
      </c>
      <c r="C2427" s="114">
        <v>202412</v>
      </c>
      <c r="D2427" s="114">
        <v>-0.15</v>
      </c>
      <c r="E2427" s="114">
        <v>202409</v>
      </c>
      <c r="F2427" s="114">
        <v>-0.19</v>
      </c>
      <c r="G2427" s="114">
        <v>202406</v>
      </c>
      <c r="H2427" s="114">
        <v>-0.19</v>
      </c>
      <c r="I2427" s="114">
        <v>202403</v>
      </c>
      <c r="J2427" s="114">
        <v>-0.17</v>
      </c>
      <c r="K2427" t="s">
        <v>19327</v>
      </c>
      <c r="L2427">
        <v>543281</v>
      </c>
      <c r="M2427" t="s">
        <v>2880</v>
      </c>
      <c r="N2427" t="s">
        <v>19328</v>
      </c>
      <c r="O2427" t="s">
        <v>2881</v>
      </c>
      <c r="P2427"/>
      <c r="Q2427">
        <f t="shared" si="37"/>
        <v>-0.70000000000000007</v>
      </c>
    </row>
    <row r="2428" spans="1:17" ht="15">
      <c r="A2428" s="114">
        <v>68755</v>
      </c>
      <c r="B2428" t="s">
        <v>21727</v>
      </c>
      <c r="C2428" s="114">
        <v>202503</v>
      </c>
      <c r="D2428" s="114">
        <v>-3.31</v>
      </c>
      <c r="E2428" s="114">
        <v>202412</v>
      </c>
      <c r="F2428" s="114">
        <v>-0.91</v>
      </c>
      <c r="G2428" s="114">
        <v>202409</v>
      </c>
      <c r="H2428" s="114">
        <v>1.96</v>
      </c>
      <c r="I2428" s="114">
        <v>202406</v>
      </c>
      <c r="J2428" s="114">
        <v>3.47</v>
      </c>
      <c r="K2428" t="s">
        <v>21727</v>
      </c>
      <c r="L2428">
        <v>540097</v>
      </c>
      <c r="M2428"/>
      <c r="N2428" t="s">
        <v>19329</v>
      </c>
      <c r="O2428" t="s">
        <v>9443</v>
      </c>
      <c r="P2428"/>
      <c r="Q2428">
        <f t="shared" si="37"/>
        <v>1.2100000000000004</v>
      </c>
    </row>
    <row r="2429" spans="1:17" ht="15">
      <c r="A2429" s="114">
        <v>68789</v>
      </c>
      <c r="B2429" t="s">
        <v>22533</v>
      </c>
      <c r="C2429" s="114">
        <v>202412</v>
      </c>
      <c r="D2429" s="114">
        <v>1.08</v>
      </c>
      <c r="E2429" s="114">
        <v>202409</v>
      </c>
      <c r="F2429" s="114">
        <v>-4.5199999999999996</v>
      </c>
      <c r="G2429" s="114">
        <v>202406</v>
      </c>
      <c r="H2429" s="114">
        <v>-0.23</v>
      </c>
      <c r="I2429" s="114">
        <v>202403</v>
      </c>
      <c r="J2429" s="114">
        <v>-3.9</v>
      </c>
      <c r="K2429" t="s">
        <v>22534</v>
      </c>
      <c r="L2429">
        <v>540145</v>
      </c>
      <c r="M2429" t="s">
        <v>3145</v>
      </c>
      <c r="N2429" t="s">
        <v>22535</v>
      </c>
      <c r="O2429" t="s">
        <v>3146</v>
      </c>
      <c r="P2429"/>
      <c r="Q2429">
        <f t="shared" si="37"/>
        <v>-7.5699999999999994</v>
      </c>
    </row>
    <row r="2430" spans="1:17" ht="15">
      <c r="A2430" s="114">
        <v>68799</v>
      </c>
      <c r="B2430" t="s">
        <v>19330</v>
      </c>
      <c r="C2430" s="114">
        <v>202412</v>
      </c>
      <c r="D2430" s="114">
        <v>0.38</v>
      </c>
      <c r="E2430" s="114">
        <v>202409</v>
      </c>
      <c r="F2430" s="114">
        <v>0.79</v>
      </c>
      <c r="G2430" s="114">
        <v>202406</v>
      </c>
      <c r="H2430" s="114">
        <v>0.86</v>
      </c>
      <c r="I2430" s="114">
        <v>202403</v>
      </c>
      <c r="J2430" s="114">
        <v>2.0699999999999998</v>
      </c>
      <c r="K2430" t="s">
        <v>19331</v>
      </c>
      <c r="L2430"/>
      <c r="M2430" t="s">
        <v>1453</v>
      </c>
      <c r="N2430" t="s">
        <v>19332</v>
      </c>
      <c r="O2430" t="s">
        <v>1454</v>
      </c>
      <c r="P2430"/>
      <c r="Q2430">
        <f t="shared" si="37"/>
        <v>4.0999999999999996</v>
      </c>
    </row>
    <row r="2431" spans="1:17" ht="15">
      <c r="A2431" s="114">
        <v>68804</v>
      </c>
      <c r="B2431" t="s">
        <v>19333</v>
      </c>
      <c r="C2431" s="114">
        <v>202403</v>
      </c>
      <c r="D2431" s="114">
        <v>0.86</v>
      </c>
      <c r="E2431" s="114">
        <v>202312</v>
      </c>
      <c r="F2431" s="114">
        <v>1.19</v>
      </c>
      <c r="G2431" s="114">
        <v>202309</v>
      </c>
      <c r="H2431" s="114">
        <v>0.47</v>
      </c>
      <c r="I2431" s="114">
        <v>202306</v>
      </c>
      <c r="J2431" s="114">
        <v>0.47</v>
      </c>
      <c r="K2431" t="s">
        <v>19334</v>
      </c>
      <c r="L2431"/>
      <c r="M2431" t="s">
        <v>2193</v>
      </c>
      <c r="N2431" t="s">
        <v>19335</v>
      </c>
      <c r="O2431" t="s">
        <v>2194</v>
      </c>
      <c r="P2431"/>
      <c r="Q2431">
        <f t="shared" si="37"/>
        <v>2.9899999999999993</v>
      </c>
    </row>
    <row r="2432" spans="1:17" ht="15">
      <c r="A2432" s="114">
        <v>68823</v>
      </c>
      <c r="B2432" t="s">
        <v>19336</v>
      </c>
      <c r="C2432" s="114">
        <v>202412</v>
      </c>
      <c r="D2432" s="114">
        <v>0.1</v>
      </c>
      <c r="E2432" s="114">
        <v>202409</v>
      </c>
      <c r="F2432" s="114">
        <v>0.03</v>
      </c>
      <c r="G2432" s="114">
        <v>202406</v>
      </c>
      <c r="H2432" s="114">
        <v>0.01</v>
      </c>
      <c r="I2432" s="114">
        <v>202403</v>
      </c>
      <c r="J2432" s="114">
        <v>0.02</v>
      </c>
      <c r="K2432" t="s">
        <v>19337</v>
      </c>
      <c r="L2432">
        <v>542670</v>
      </c>
      <c r="M2432"/>
      <c r="N2432" t="s">
        <v>19338</v>
      </c>
      <c r="O2432" t="s">
        <v>3631</v>
      </c>
      <c r="P2432"/>
      <c r="Q2432">
        <f t="shared" si="37"/>
        <v>0.16</v>
      </c>
    </row>
    <row r="2433" spans="1:17" ht="15">
      <c r="A2433" s="114">
        <v>68828</v>
      </c>
      <c r="B2433" t="s">
        <v>19339</v>
      </c>
      <c r="C2433" s="114">
        <v>202212</v>
      </c>
      <c r="D2433" s="114">
        <v>0.56999999999999995</v>
      </c>
      <c r="E2433" s="114">
        <v>202209</v>
      </c>
      <c r="F2433" s="114">
        <v>-0.57999999999999996</v>
      </c>
      <c r="G2433" s="114">
        <v>202206</v>
      </c>
      <c r="H2433" s="114">
        <v>-0.54</v>
      </c>
      <c r="I2433" s="114">
        <v>202203</v>
      </c>
      <c r="J2433" s="114">
        <v>-6.05</v>
      </c>
      <c r="K2433" t="s">
        <v>19340</v>
      </c>
      <c r="L2433">
        <v>540653</v>
      </c>
      <c r="M2433" t="s">
        <v>3339</v>
      </c>
      <c r="N2433" t="s">
        <v>19341</v>
      </c>
      <c r="O2433" t="s">
        <v>4133</v>
      </c>
      <c r="P2433"/>
      <c r="Q2433">
        <f t="shared" si="37"/>
        <v>-6.6</v>
      </c>
    </row>
    <row r="2434" spans="1:17" ht="15">
      <c r="A2434" s="114">
        <v>68829</v>
      </c>
      <c r="B2434" t="s">
        <v>19342</v>
      </c>
      <c r="C2434" s="114">
        <v>202303</v>
      </c>
      <c r="D2434" s="114">
        <v>9.06</v>
      </c>
      <c r="E2434" s="114">
        <v>202212</v>
      </c>
      <c r="F2434" s="114">
        <v>2.48</v>
      </c>
      <c r="G2434" s="114">
        <v>202209</v>
      </c>
      <c r="H2434" s="114">
        <v>1.81</v>
      </c>
      <c r="I2434" s="114">
        <v>202206</v>
      </c>
      <c r="J2434" s="114">
        <v>-4.8600000000000003</v>
      </c>
      <c r="K2434" t="s">
        <v>19343</v>
      </c>
      <c r="L2434">
        <v>540724</v>
      </c>
      <c r="M2434" t="s">
        <v>731</v>
      </c>
      <c r="N2434" t="s">
        <v>19344</v>
      </c>
      <c r="O2434" t="s">
        <v>732</v>
      </c>
      <c r="P2434"/>
      <c r="Q2434">
        <f t="shared" si="37"/>
        <v>8.490000000000002</v>
      </c>
    </row>
    <row r="2435" spans="1:17" ht="15">
      <c r="A2435" s="114">
        <v>68842</v>
      </c>
      <c r="B2435" t="s">
        <v>19345</v>
      </c>
      <c r="C2435" s="114">
        <v>202503</v>
      </c>
      <c r="D2435" s="114">
        <v>30.14</v>
      </c>
      <c r="E2435" s="114">
        <v>202412</v>
      </c>
      <c r="F2435" s="114">
        <v>20.18</v>
      </c>
      <c r="G2435" s="114">
        <v>202409</v>
      </c>
      <c r="H2435" s="114">
        <v>22.54</v>
      </c>
      <c r="I2435" s="114">
        <v>202406</v>
      </c>
      <c r="J2435" s="114">
        <v>19</v>
      </c>
      <c r="K2435" t="s">
        <v>19346</v>
      </c>
      <c r="L2435">
        <v>542726</v>
      </c>
      <c r="M2435" t="s">
        <v>1328</v>
      </c>
      <c r="N2435" t="s">
        <v>19347</v>
      </c>
      <c r="O2435" t="s">
        <v>1329</v>
      </c>
      <c r="P2435"/>
      <c r="Q2435">
        <f t="shared" ref="Q2435:Q2498" si="38">D2435+F2435+H2435+J2435</f>
        <v>91.86</v>
      </c>
    </row>
    <row r="2436" spans="1:17" ht="15">
      <c r="A2436" s="114">
        <v>68848</v>
      </c>
      <c r="B2436" t="s">
        <v>22536</v>
      </c>
      <c r="C2436" s="114">
        <v>202503</v>
      </c>
      <c r="D2436" s="114">
        <v>3.22</v>
      </c>
      <c r="E2436" s="114">
        <v>202412</v>
      </c>
      <c r="F2436" s="114">
        <v>5.18</v>
      </c>
      <c r="G2436" s="114">
        <v>202409</v>
      </c>
      <c r="H2436" s="114">
        <v>7.02</v>
      </c>
      <c r="I2436" s="114">
        <v>202406</v>
      </c>
      <c r="J2436" s="114">
        <v>6.43</v>
      </c>
      <c r="K2436" t="s">
        <v>22537</v>
      </c>
      <c r="L2436">
        <v>540776</v>
      </c>
      <c r="M2436" t="s">
        <v>13</v>
      </c>
      <c r="N2436" t="s">
        <v>22538</v>
      </c>
      <c r="O2436" t="s">
        <v>14</v>
      </c>
      <c r="P2436"/>
      <c r="Q2436">
        <f t="shared" si="38"/>
        <v>21.85</v>
      </c>
    </row>
    <row r="2437" spans="1:17" ht="15">
      <c r="A2437" s="114">
        <v>68910</v>
      </c>
      <c r="B2437" t="s">
        <v>19348</v>
      </c>
      <c r="C2437" s="114">
        <v>202303</v>
      </c>
      <c r="D2437" s="114">
        <v>0</v>
      </c>
      <c r="E2437" s="114">
        <v>202212</v>
      </c>
      <c r="F2437" s="114">
        <v>0.35</v>
      </c>
      <c r="G2437" s="114">
        <v>202209</v>
      </c>
      <c r="H2437" s="114">
        <v>-0.28000000000000003</v>
      </c>
      <c r="I2437" s="114">
        <v>202206</v>
      </c>
      <c r="J2437" s="114">
        <v>-0.28999999999999998</v>
      </c>
      <c r="K2437" t="s">
        <v>19349</v>
      </c>
      <c r="L2437"/>
      <c r="M2437" t="s">
        <v>2089</v>
      </c>
      <c r="N2437" t="s">
        <v>19350</v>
      </c>
      <c r="O2437" t="s">
        <v>2090</v>
      </c>
      <c r="P2437"/>
      <c r="Q2437">
        <f t="shared" si="38"/>
        <v>-0.22000000000000003</v>
      </c>
    </row>
    <row r="2438" spans="1:17" ht="15">
      <c r="A2438" s="114">
        <v>68972</v>
      </c>
      <c r="B2438" t="s">
        <v>19351</v>
      </c>
      <c r="C2438" s="114">
        <v>202412</v>
      </c>
      <c r="D2438" s="114">
        <v>0.38</v>
      </c>
      <c r="E2438" s="114">
        <v>202409</v>
      </c>
      <c r="F2438" s="114">
        <v>0.13</v>
      </c>
      <c r="G2438" s="114">
        <v>202406</v>
      </c>
      <c r="H2438" s="114">
        <v>0.23</v>
      </c>
      <c r="I2438" s="114">
        <v>202403</v>
      </c>
      <c r="J2438" s="114">
        <v>0.56999999999999995</v>
      </c>
      <c r="K2438" t="s">
        <v>19352</v>
      </c>
      <c r="L2438">
        <v>543420</v>
      </c>
      <c r="M2438" t="s">
        <v>1469</v>
      </c>
      <c r="N2438" t="s">
        <v>19353</v>
      </c>
      <c r="O2438" t="s">
        <v>1470</v>
      </c>
      <c r="P2438"/>
      <c r="Q2438">
        <f t="shared" si="38"/>
        <v>1.31</v>
      </c>
    </row>
    <row r="2439" spans="1:17" ht="15">
      <c r="A2439" s="114">
        <v>68973</v>
      </c>
      <c r="B2439" t="s">
        <v>19354</v>
      </c>
      <c r="C2439" s="114">
        <v>202412</v>
      </c>
      <c r="D2439" s="114">
        <v>1.22</v>
      </c>
      <c r="E2439" s="114">
        <v>202409</v>
      </c>
      <c r="F2439" s="114">
        <v>0.21</v>
      </c>
      <c r="G2439" s="114">
        <v>202406</v>
      </c>
      <c r="H2439" s="114">
        <v>-0.1</v>
      </c>
      <c r="I2439" s="114">
        <v>202403</v>
      </c>
      <c r="J2439" s="114">
        <v>-2.11</v>
      </c>
      <c r="K2439" t="s">
        <v>19355</v>
      </c>
      <c r="L2439"/>
      <c r="M2439" t="s">
        <v>99</v>
      </c>
      <c r="N2439" t="s">
        <v>19356</v>
      </c>
      <c r="O2439" t="s">
        <v>100</v>
      </c>
      <c r="P2439"/>
      <c r="Q2439">
        <f t="shared" si="38"/>
        <v>-0.78</v>
      </c>
    </row>
    <row r="2440" spans="1:17" ht="15">
      <c r="A2440" s="114">
        <v>68975</v>
      </c>
      <c r="B2440" t="s">
        <v>19357</v>
      </c>
      <c r="C2440" s="114">
        <v>202412</v>
      </c>
      <c r="D2440" s="114">
        <v>-0.33</v>
      </c>
      <c r="E2440" s="114">
        <v>202409</v>
      </c>
      <c r="F2440" s="114">
        <v>0.72</v>
      </c>
      <c r="G2440" s="114">
        <v>202406</v>
      </c>
      <c r="H2440" s="114">
        <v>0.62</v>
      </c>
      <c r="I2440" s="114">
        <v>202403</v>
      </c>
      <c r="J2440" s="114">
        <v>1.57</v>
      </c>
      <c r="K2440" t="s">
        <v>19358</v>
      </c>
      <c r="L2440"/>
      <c r="M2440" t="s">
        <v>1703</v>
      </c>
      <c r="N2440" t="s">
        <v>19359</v>
      </c>
      <c r="O2440" t="s">
        <v>1704</v>
      </c>
      <c r="P2440"/>
      <c r="Q2440">
        <f t="shared" si="38"/>
        <v>2.58</v>
      </c>
    </row>
    <row r="2441" spans="1:17" ht="15">
      <c r="A2441" s="114">
        <v>69008</v>
      </c>
      <c r="B2441" t="s">
        <v>19360</v>
      </c>
      <c r="C2441" s="114">
        <v>202412</v>
      </c>
      <c r="D2441" s="114">
        <v>-1.35</v>
      </c>
      <c r="E2441" s="114">
        <v>202409</v>
      </c>
      <c r="F2441" s="114">
        <v>3.6</v>
      </c>
      <c r="G2441" s="114">
        <v>202406</v>
      </c>
      <c r="H2441" s="114">
        <v>-1.87</v>
      </c>
      <c r="I2441" s="114">
        <v>202403</v>
      </c>
      <c r="J2441" s="114">
        <v>2.5299999999999998</v>
      </c>
      <c r="K2441" t="s">
        <v>19361</v>
      </c>
      <c r="L2441">
        <v>542729</v>
      </c>
      <c r="M2441" t="s">
        <v>682</v>
      </c>
      <c r="N2441" t="s">
        <v>19362</v>
      </c>
      <c r="O2441" t="s">
        <v>683</v>
      </c>
      <c r="P2441"/>
      <c r="Q2441">
        <f t="shared" si="38"/>
        <v>2.9099999999999997</v>
      </c>
    </row>
    <row r="2442" spans="1:17" ht="15">
      <c r="A2442" s="114">
        <v>69022</v>
      </c>
      <c r="B2442" t="s">
        <v>19363</v>
      </c>
      <c r="C2442" s="114">
        <v>202412</v>
      </c>
      <c r="D2442" s="114">
        <v>1.83</v>
      </c>
      <c r="E2442" s="114">
        <v>202409</v>
      </c>
      <c r="F2442" s="114">
        <v>2</v>
      </c>
      <c r="G2442" s="114">
        <v>202406</v>
      </c>
      <c r="H2442" s="114">
        <v>1.49</v>
      </c>
      <c r="I2442" s="114">
        <v>202403</v>
      </c>
      <c r="J2442" s="114">
        <v>2.4300000000000002</v>
      </c>
      <c r="K2442" t="s">
        <v>19364</v>
      </c>
      <c r="L2442">
        <v>540735</v>
      </c>
      <c r="M2442" t="s">
        <v>1416</v>
      </c>
      <c r="N2442" t="s">
        <v>19365</v>
      </c>
      <c r="O2442" t="s">
        <v>1417</v>
      </c>
      <c r="P2442"/>
      <c r="Q2442">
        <f t="shared" si="38"/>
        <v>7.75</v>
      </c>
    </row>
    <row r="2443" spans="1:17" ht="15">
      <c r="A2443" s="114">
        <v>69034</v>
      </c>
      <c r="B2443" t="s">
        <v>19366</v>
      </c>
      <c r="C2443" s="114">
        <v>202412</v>
      </c>
      <c r="D2443" s="114">
        <v>-0.09</v>
      </c>
      <c r="E2443" s="114">
        <v>202409</v>
      </c>
      <c r="F2443" s="114">
        <v>0.21</v>
      </c>
      <c r="G2443" s="114">
        <v>202406</v>
      </c>
      <c r="H2443" s="114">
        <v>0.89</v>
      </c>
      <c r="I2443" s="114">
        <v>202403</v>
      </c>
      <c r="J2443" s="114">
        <v>0.87</v>
      </c>
      <c r="K2443" t="s">
        <v>19366</v>
      </c>
      <c r="L2443">
        <v>543535</v>
      </c>
      <c r="M2443" t="s">
        <v>3239</v>
      </c>
      <c r="N2443" t="s">
        <v>19367</v>
      </c>
      <c r="O2443" t="s">
        <v>3240</v>
      </c>
      <c r="P2443"/>
      <c r="Q2443">
        <f t="shared" si="38"/>
        <v>1.88</v>
      </c>
    </row>
    <row r="2444" spans="1:17" ht="15">
      <c r="A2444" s="114">
        <v>69479</v>
      </c>
      <c r="B2444" t="s">
        <v>22539</v>
      </c>
      <c r="C2444" s="114">
        <v>202503</v>
      </c>
      <c r="D2444" s="114">
        <v>6.72</v>
      </c>
      <c r="E2444" s="114">
        <v>202412</v>
      </c>
      <c r="F2444" s="114">
        <v>5.1100000000000003</v>
      </c>
      <c r="G2444" s="114">
        <v>202409</v>
      </c>
      <c r="H2444" s="114">
        <v>4.32</v>
      </c>
      <c r="I2444" s="114">
        <v>202406</v>
      </c>
      <c r="J2444" s="114">
        <v>2.27</v>
      </c>
      <c r="K2444" t="s">
        <v>22540</v>
      </c>
      <c r="L2444">
        <v>541974</v>
      </c>
      <c r="M2444" t="s">
        <v>1816</v>
      </c>
      <c r="N2444" t="s">
        <v>22541</v>
      </c>
      <c r="O2444" t="s">
        <v>9078</v>
      </c>
      <c r="P2444"/>
      <c r="Q2444">
        <f t="shared" si="38"/>
        <v>18.419999999999998</v>
      </c>
    </row>
    <row r="2445" spans="1:17" ht="15">
      <c r="A2445" s="114">
        <v>69486</v>
      </c>
      <c r="B2445" t="s">
        <v>19368</v>
      </c>
      <c r="C2445" s="114">
        <v>201906</v>
      </c>
      <c r="D2445" s="114">
        <v>-12.83</v>
      </c>
      <c r="E2445" s="114">
        <v>201903</v>
      </c>
      <c r="F2445" s="114">
        <v>7.08</v>
      </c>
      <c r="G2445" s="114">
        <v>201812</v>
      </c>
      <c r="H2445" s="114">
        <v>1.73</v>
      </c>
      <c r="I2445" s="114">
        <v>201809</v>
      </c>
      <c r="J2445" s="114">
        <v>11.75</v>
      </c>
      <c r="K2445" t="s">
        <v>19369</v>
      </c>
      <c r="L2445">
        <v>541545</v>
      </c>
      <c r="M2445" t="s">
        <v>4812</v>
      </c>
      <c r="N2445" t="s">
        <v>19370</v>
      </c>
      <c r="O2445" t="s">
        <v>4811</v>
      </c>
      <c r="P2445"/>
      <c r="Q2445">
        <f t="shared" si="38"/>
        <v>7.73</v>
      </c>
    </row>
    <row r="2446" spans="1:17" ht="15">
      <c r="A2446" s="114">
        <v>69551</v>
      </c>
      <c r="B2446" t="s">
        <v>19371</v>
      </c>
      <c r="C2446" s="114">
        <v>202412</v>
      </c>
      <c r="D2446" s="114">
        <v>4.7</v>
      </c>
      <c r="E2446" s="114">
        <v>202409</v>
      </c>
      <c r="F2446" s="114">
        <v>5.71</v>
      </c>
      <c r="G2446" s="114">
        <v>202406</v>
      </c>
      <c r="H2446" s="114">
        <v>5.85</v>
      </c>
      <c r="I2446" s="114">
        <v>202403</v>
      </c>
      <c r="J2446" s="114">
        <v>4.58</v>
      </c>
      <c r="K2446" t="s">
        <v>19372</v>
      </c>
      <c r="L2446">
        <v>544174</v>
      </c>
      <c r="M2446" t="s">
        <v>9369</v>
      </c>
      <c r="N2446" t="s">
        <v>19373</v>
      </c>
      <c r="O2446" t="s">
        <v>9368</v>
      </c>
      <c r="P2446"/>
      <c r="Q2446">
        <f t="shared" si="38"/>
        <v>20.839999999999996</v>
      </c>
    </row>
    <row r="2447" spans="1:17" ht="15">
      <c r="A2447" s="114">
        <v>69617</v>
      </c>
      <c r="B2447" t="s">
        <v>19374</v>
      </c>
      <c r="C2447" s="114">
        <v>202412</v>
      </c>
      <c r="D2447" s="114">
        <v>2.13</v>
      </c>
      <c r="E2447" s="114">
        <v>202409</v>
      </c>
      <c r="F2447" s="114">
        <v>2.62</v>
      </c>
      <c r="G2447" s="114">
        <v>202406</v>
      </c>
      <c r="H2447" s="114">
        <v>2.25</v>
      </c>
      <c r="I2447" s="114">
        <v>202403</v>
      </c>
      <c r="J2447" s="114">
        <v>3</v>
      </c>
      <c r="K2447" t="s">
        <v>19375</v>
      </c>
      <c r="L2447">
        <v>544239</v>
      </c>
      <c r="M2447" t="s">
        <v>12323</v>
      </c>
      <c r="N2447" t="s">
        <v>19376</v>
      </c>
      <c r="O2447" t="s">
        <v>12223</v>
      </c>
      <c r="P2447"/>
      <c r="Q2447">
        <f t="shared" si="38"/>
        <v>10</v>
      </c>
    </row>
    <row r="2448" spans="1:17" ht="15">
      <c r="A2448" s="114">
        <v>69688</v>
      </c>
      <c r="B2448" t="s">
        <v>19377</v>
      </c>
      <c r="C2448" s="114">
        <v>202412</v>
      </c>
      <c r="D2448" s="114">
        <v>-6.8</v>
      </c>
      <c r="E2448" s="114">
        <v>202409</v>
      </c>
      <c r="F2448" s="114">
        <v>-4.57</v>
      </c>
      <c r="G2448" s="114">
        <v>202406</v>
      </c>
      <c r="H2448" s="114">
        <v>-4.8</v>
      </c>
      <c r="I2448" s="114">
        <v>202403</v>
      </c>
      <c r="J2448" s="114">
        <v>-2.68</v>
      </c>
      <c r="K2448" t="s">
        <v>19378</v>
      </c>
      <c r="L2448"/>
      <c r="M2448" t="s">
        <v>3304</v>
      </c>
      <c r="N2448" t="s">
        <v>19379</v>
      </c>
      <c r="O2448" t="s">
        <v>3305</v>
      </c>
      <c r="P2448"/>
      <c r="Q2448">
        <f t="shared" si="38"/>
        <v>-18.850000000000001</v>
      </c>
    </row>
    <row r="2449" spans="1:17" ht="15">
      <c r="A2449" s="114">
        <v>69690</v>
      </c>
      <c r="B2449" t="s">
        <v>19380</v>
      </c>
      <c r="C2449" s="114">
        <v>202412</v>
      </c>
      <c r="D2449" s="114">
        <v>0.91</v>
      </c>
      <c r="E2449" s="114">
        <v>202409</v>
      </c>
      <c r="F2449" s="114">
        <v>1.34</v>
      </c>
      <c r="G2449" s="114">
        <v>202406</v>
      </c>
      <c r="H2449" s="114">
        <v>1.25</v>
      </c>
      <c r="I2449" s="114">
        <v>202403</v>
      </c>
      <c r="J2449" s="114">
        <v>1.1100000000000001</v>
      </c>
      <c r="K2449" t="s">
        <v>19381</v>
      </c>
      <c r="L2449"/>
      <c r="M2449" t="s">
        <v>1781</v>
      </c>
      <c r="N2449" t="s">
        <v>19382</v>
      </c>
      <c r="O2449" t="s">
        <v>1782</v>
      </c>
      <c r="P2449"/>
      <c r="Q2449">
        <f t="shared" si="38"/>
        <v>4.6100000000000003</v>
      </c>
    </row>
    <row r="2450" spans="1:17" ht="15">
      <c r="A2450" s="114">
        <v>69729</v>
      </c>
      <c r="B2450" t="s">
        <v>19383</v>
      </c>
      <c r="C2450" s="114">
        <v>202412</v>
      </c>
      <c r="D2450" s="114">
        <v>3.44</v>
      </c>
      <c r="E2450" s="114">
        <v>202409</v>
      </c>
      <c r="F2450" s="114">
        <v>1.56</v>
      </c>
      <c r="G2450" s="114">
        <v>202406</v>
      </c>
      <c r="H2450" s="114">
        <v>2.2200000000000002</v>
      </c>
      <c r="I2450" s="114">
        <v>202403</v>
      </c>
      <c r="J2450" s="114">
        <v>2.29</v>
      </c>
      <c r="K2450" t="s">
        <v>19384</v>
      </c>
      <c r="L2450"/>
      <c r="M2450" t="s">
        <v>2457</v>
      </c>
      <c r="N2450" t="s">
        <v>19385</v>
      </c>
      <c r="O2450" t="s">
        <v>2458</v>
      </c>
      <c r="P2450"/>
      <c r="Q2450">
        <f t="shared" si="38"/>
        <v>9.5100000000000016</v>
      </c>
    </row>
    <row r="2451" spans="1:17" ht="15">
      <c r="A2451" s="114">
        <v>69794</v>
      </c>
      <c r="B2451" t="s">
        <v>19386</v>
      </c>
      <c r="C2451" s="114">
        <v>202412</v>
      </c>
      <c r="D2451" s="114">
        <v>1.28</v>
      </c>
      <c r="E2451" s="114">
        <v>202409</v>
      </c>
      <c r="F2451" s="114">
        <v>2.6</v>
      </c>
      <c r="G2451" s="114">
        <v>202406</v>
      </c>
      <c r="H2451" s="114">
        <v>8.8000000000000007</v>
      </c>
      <c r="I2451" s="114">
        <v>202403</v>
      </c>
      <c r="J2451" s="114">
        <v>4.3099999999999996</v>
      </c>
      <c r="K2451" t="s">
        <v>19387</v>
      </c>
      <c r="L2451">
        <v>540544</v>
      </c>
      <c r="M2451" t="s">
        <v>2335</v>
      </c>
      <c r="N2451" t="s">
        <v>19388</v>
      </c>
      <c r="O2451" t="s">
        <v>2336</v>
      </c>
      <c r="P2451"/>
      <c r="Q2451">
        <f t="shared" si="38"/>
        <v>16.989999999999998</v>
      </c>
    </row>
    <row r="2452" spans="1:17" ht="15">
      <c r="A2452" s="114">
        <v>69803</v>
      </c>
      <c r="B2452" t="s">
        <v>19389</v>
      </c>
      <c r="C2452" s="114">
        <v>202503</v>
      </c>
      <c r="D2452" s="114">
        <v>0.95</v>
      </c>
      <c r="E2452" s="114">
        <v>202412</v>
      </c>
      <c r="F2452" s="114">
        <v>0.9</v>
      </c>
      <c r="G2452" s="114">
        <v>202409</v>
      </c>
      <c r="H2452" s="114">
        <v>1.1399999999999999</v>
      </c>
      <c r="I2452" s="114">
        <v>202406</v>
      </c>
      <c r="J2452" s="114">
        <v>1.27</v>
      </c>
      <c r="K2452" t="s">
        <v>19390</v>
      </c>
      <c r="L2452">
        <v>540602</v>
      </c>
      <c r="M2452" t="s">
        <v>1111</v>
      </c>
      <c r="N2452" t="s">
        <v>19391</v>
      </c>
      <c r="O2452" t="s">
        <v>1112</v>
      </c>
      <c r="P2452"/>
      <c r="Q2452">
        <f t="shared" si="38"/>
        <v>4.26</v>
      </c>
    </row>
    <row r="2453" spans="1:17" ht="15">
      <c r="A2453" s="114">
        <v>69808</v>
      </c>
      <c r="B2453" t="s">
        <v>19392</v>
      </c>
      <c r="C2453" s="114">
        <v>202412</v>
      </c>
      <c r="D2453" s="114">
        <v>1.2</v>
      </c>
      <c r="E2453" s="114">
        <v>202409</v>
      </c>
      <c r="F2453" s="114">
        <v>2.1</v>
      </c>
      <c r="G2453" s="114">
        <v>202406</v>
      </c>
      <c r="H2453" s="114">
        <v>1.39</v>
      </c>
      <c r="I2453" s="114">
        <v>202403</v>
      </c>
      <c r="J2453" s="114">
        <v>1.05</v>
      </c>
      <c r="K2453" t="s">
        <v>19393</v>
      </c>
      <c r="L2453"/>
      <c r="M2453" t="s">
        <v>1011</v>
      </c>
      <c r="N2453" t="s">
        <v>19394</v>
      </c>
      <c r="O2453" t="s">
        <v>20326</v>
      </c>
      <c r="P2453"/>
      <c r="Q2453">
        <f t="shared" si="38"/>
        <v>5.7399999999999993</v>
      </c>
    </row>
    <row r="2454" spans="1:17" ht="15">
      <c r="A2454" s="114">
        <v>69816</v>
      </c>
      <c r="B2454" t="s">
        <v>19395</v>
      </c>
      <c r="C2454" s="114">
        <v>202412</v>
      </c>
      <c r="D2454" s="114">
        <v>0.2</v>
      </c>
      <c r="E2454" s="114">
        <v>202409</v>
      </c>
      <c r="F2454" s="114">
        <v>0.02</v>
      </c>
      <c r="G2454" s="114">
        <v>202406</v>
      </c>
      <c r="H2454" s="114">
        <v>-2.25</v>
      </c>
      <c r="I2454" s="114">
        <v>202403</v>
      </c>
      <c r="J2454" s="114">
        <v>-4.1399999999999997</v>
      </c>
      <c r="K2454" t="s">
        <v>19396</v>
      </c>
      <c r="L2454">
        <v>540654</v>
      </c>
      <c r="M2454"/>
      <c r="N2454" t="s">
        <v>19397</v>
      </c>
      <c r="O2454" t="s">
        <v>4283</v>
      </c>
      <c r="P2454"/>
      <c r="Q2454">
        <f t="shared" si="38"/>
        <v>-6.17</v>
      </c>
    </row>
    <row r="2455" spans="1:17" ht="15">
      <c r="A2455" s="114">
        <v>69820</v>
      </c>
      <c r="B2455" t="s">
        <v>19398</v>
      </c>
      <c r="C2455" s="114">
        <v>202412</v>
      </c>
      <c r="D2455" s="114">
        <v>1.08</v>
      </c>
      <c r="E2455" s="114">
        <v>202409</v>
      </c>
      <c r="F2455" s="114">
        <v>2.98</v>
      </c>
      <c r="G2455" s="114">
        <v>202406</v>
      </c>
      <c r="H2455" s="114">
        <v>2.1</v>
      </c>
      <c r="I2455" s="114">
        <v>202403</v>
      </c>
      <c r="J2455" s="114">
        <v>3.32</v>
      </c>
      <c r="K2455" t="s">
        <v>19399</v>
      </c>
      <c r="L2455">
        <v>544117</v>
      </c>
      <c r="M2455" t="s">
        <v>9746</v>
      </c>
      <c r="N2455" t="s">
        <v>19400</v>
      </c>
      <c r="O2455" t="s">
        <v>6524</v>
      </c>
      <c r="P2455"/>
      <c r="Q2455">
        <f t="shared" si="38"/>
        <v>9.48</v>
      </c>
    </row>
    <row r="2456" spans="1:17" ht="15">
      <c r="A2456" s="114">
        <v>69821</v>
      </c>
      <c r="B2456" t="s">
        <v>19401</v>
      </c>
      <c r="C2456" s="114">
        <v>202412</v>
      </c>
      <c r="D2456" s="114">
        <v>0.21</v>
      </c>
      <c r="E2456" s="114">
        <v>202409</v>
      </c>
      <c r="F2456" s="114">
        <v>0.15</v>
      </c>
      <c r="G2456" s="114">
        <v>202406</v>
      </c>
      <c r="H2456" s="114">
        <v>0.17</v>
      </c>
      <c r="I2456" s="114">
        <v>202403</v>
      </c>
      <c r="J2456" s="114">
        <v>0.22</v>
      </c>
      <c r="K2456" t="s">
        <v>19402</v>
      </c>
      <c r="L2456">
        <v>540401</v>
      </c>
      <c r="M2456"/>
      <c r="N2456" t="s">
        <v>19403</v>
      </c>
      <c r="O2456" t="s">
        <v>3833</v>
      </c>
      <c r="P2456"/>
      <c r="Q2456">
        <f t="shared" si="38"/>
        <v>0.75</v>
      </c>
    </row>
    <row r="2457" spans="1:17" ht="15">
      <c r="A2457" s="114">
        <v>69822</v>
      </c>
      <c r="B2457" t="s">
        <v>19404</v>
      </c>
      <c r="C2457" s="114">
        <v>202412</v>
      </c>
      <c r="D2457" s="114">
        <v>0.06</v>
      </c>
      <c r="E2457" s="114">
        <v>202409</v>
      </c>
      <c r="F2457" s="114">
        <v>-0.01</v>
      </c>
      <c r="G2457" s="114">
        <v>202406</v>
      </c>
      <c r="H2457" s="114">
        <v>0</v>
      </c>
      <c r="I2457" s="114">
        <v>202403</v>
      </c>
      <c r="J2457" s="114">
        <v>-0.02</v>
      </c>
      <c r="K2457" t="s">
        <v>19405</v>
      </c>
      <c r="L2457">
        <v>540377</v>
      </c>
      <c r="M2457"/>
      <c r="N2457" t="s">
        <v>19406</v>
      </c>
      <c r="O2457" t="s">
        <v>3795</v>
      </c>
      <c r="P2457"/>
      <c r="Q2457">
        <f t="shared" si="38"/>
        <v>2.9999999999999995E-2</v>
      </c>
    </row>
    <row r="2458" spans="1:17" ht="15">
      <c r="A2458" s="114">
        <v>69989</v>
      </c>
      <c r="B2458" t="s">
        <v>19407</v>
      </c>
      <c r="C2458" s="114">
        <v>202412</v>
      </c>
      <c r="D2458" s="114">
        <v>0.08</v>
      </c>
      <c r="E2458" s="114">
        <v>202409</v>
      </c>
      <c r="F2458" s="114">
        <v>0.09</v>
      </c>
      <c r="G2458" s="114">
        <v>202406</v>
      </c>
      <c r="H2458" s="114">
        <v>0.1</v>
      </c>
      <c r="I2458" s="114">
        <v>202403</v>
      </c>
      <c r="J2458" s="114">
        <v>0.49</v>
      </c>
      <c r="K2458" t="s">
        <v>19408</v>
      </c>
      <c r="L2458">
        <v>540268</v>
      </c>
      <c r="M2458" t="s">
        <v>3049</v>
      </c>
      <c r="N2458" t="s">
        <v>19409</v>
      </c>
      <c r="O2458" t="s">
        <v>3050</v>
      </c>
      <c r="P2458"/>
      <c r="Q2458">
        <f t="shared" si="38"/>
        <v>0.76</v>
      </c>
    </row>
    <row r="2459" spans="1:17" ht="15">
      <c r="A2459" s="114">
        <v>70118</v>
      </c>
      <c r="B2459" t="s">
        <v>19410</v>
      </c>
      <c r="C2459" s="114">
        <v>202412</v>
      </c>
      <c r="D2459" s="114">
        <v>7.0000000000000007E-2</v>
      </c>
      <c r="E2459" s="114">
        <v>202409</v>
      </c>
      <c r="F2459" s="114">
        <v>0.06</v>
      </c>
      <c r="G2459" s="114">
        <v>202406</v>
      </c>
      <c r="H2459" s="114">
        <v>7.0000000000000007E-2</v>
      </c>
      <c r="I2459" s="114">
        <v>202403</v>
      </c>
      <c r="J2459" s="114">
        <v>0.11</v>
      </c>
      <c r="K2459" t="s">
        <v>19411</v>
      </c>
      <c r="L2459">
        <v>540642</v>
      </c>
      <c r="M2459" t="s">
        <v>2534</v>
      </c>
      <c r="N2459" t="s">
        <v>19412</v>
      </c>
      <c r="O2459" t="s">
        <v>2535</v>
      </c>
      <c r="P2459"/>
      <c r="Q2459">
        <f t="shared" si="38"/>
        <v>0.31</v>
      </c>
    </row>
    <row r="2460" spans="1:17" ht="15">
      <c r="A2460" s="114">
        <v>70183</v>
      </c>
      <c r="B2460" t="s">
        <v>19413</v>
      </c>
      <c r="C2460" s="114">
        <v>202412</v>
      </c>
      <c r="D2460" s="114">
        <v>0.89</v>
      </c>
      <c r="E2460" s="114">
        <v>202409</v>
      </c>
      <c r="F2460" s="114">
        <v>0.77</v>
      </c>
      <c r="G2460" s="114">
        <v>202406</v>
      </c>
      <c r="H2460" s="114">
        <v>0.84</v>
      </c>
      <c r="I2460" s="114">
        <v>202403</v>
      </c>
      <c r="J2460" s="114">
        <v>1.49</v>
      </c>
      <c r="K2460" t="s">
        <v>19414</v>
      </c>
      <c r="L2460">
        <v>540395</v>
      </c>
      <c r="M2460"/>
      <c r="N2460" t="s">
        <v>19415</v>
      </c>
      <c r="O2460" t="s">
        <v>3653</v>
      </c>
      <c r="P2460"/>
      <c r="Q2460">
        <f t="shared" si="38"/>
        <v>3.99</v>
      </c>
    </row>
    <row r="2461" spans="1:17" ht="15">
      <c r="A2461" s="114">
        <v>70221</v>
      </c>
      <c r="B2461" t="s">
        <v>19416</v>
      </c>
      <c r="C2461" s="114">
        <v>202412</v>
      </c>
      <c r="D2461" s="114">
        <v>0.14000000000000001</v>
      </c>
      <c r="E2461" s="114">
        <v>202409</v>
      </c>
      <c r="F2461" s="114">
        <v>-0.13</v>
      </c>
      <c r="G2461" s="114">
        <v>202406</v>
      </c>
      <c r="H2461" s="114">
        <v>1.74</v>
      </c>
      <c r="I2461" s="114">
        <v>202403</v>
      </c>
      <c r="J2461" s="114">
        <v>0.35</v>
      </c>
      <c r="K2461" t="s">
        <v>19417</v>
      </c>
      <c r="L2461">
        <v>543811</v>
      </c>
      <c r="M2461" t="s">
        <v>110</v>
      </c>
      <c r="N2461" t="s">
        <v>19418</v>
      </c>
      <c r="O2461" t="s">
        <v>111</v>
      </c>
      <c r="P2461"/>
      <c r="Q2461">
        <f t="shared" si="38"/>
        <v>2.1</v>
      </c>
    </row>
    <row r="2462" spans="1:17" ht="15">
      <c r="A2462" s="114">
        <v>70223</v>
      </c>
      <c r="B2462" t="s">
        <v>19419</v>
      </c>
      <c r="C2462" s="114">
        <v>202412</v>
      </c>
      <c r="D2462" s="114">
        <v>0</v>
      </c>
      <c r="E2462" s="114">
        <v>202409</v>
      </c>
      <c r="F2462" s="114">
        <v>0.74</v>
      </c>
      <c r="G2462" s="114">
        <v>202406</v>
      </c>
      <c r="H2462" s="114">
        <v>1.38</v>
      </c>
      <c r="I2462" s="114">
        <v>202403</v>
      </c>
      <c r="J2462" s="114">
        <v>1.64</v>
      </c>
      <c r="K2462" t="s">
        <v>19420</v>
      </c>
      <c r="L2462"/>
      <c r="M2462" t="s">
        <v>929</v>
      </c>
      <c r="N2462" t="s">
        <v>19421</v>
      </c>
      <c r="O2462" t="s">
        <v>930</v>
      </c>
      <c r="P2462"/>
      <c r="Q2462">
        <f t="shared" si="38"/>
        <v>3.76</v>
      </c>
    </row>
    <row r="2463" spans="1:17" ht="15">
      <c r="A2463" s="114">
        <v>70224</v>
      </c>
      <c r="B2463" t="s">
        <v>19422</v>
      </c>
      <c r="C2463" s="114">
        <v>202412</v>
      </c>
      <c r="D2463" s="114">
        <v>1.42</v>
      </c>
      <c r="E2463" s="114">
        <v>202409</v>
      </c>
      <c r="F2463" s="114">
        <v>1.59</v>
      </c>
      <c r="G2463" s="114">
        <v>202406</v>
      </c>
      <c r="H2463" s="114">
        <v>0.34</v>
      </c>
      <c r="I2463" s="114">
        <v>202403</v>
      </c>
      <c r="J2463" s="114">
        <v>-0.18</v>
      </c>
      <c r="K2463" t="s">
        <v>19423</v>
      </c>
      <c r="L2463"/>
      <c r="M2463" t="s">
        <v>2189</v>
      </c>
      <c r="N2463" t="s">
        <v>19424</v>
      </c>
      <c r="O2463" t="s">
        <v>2190</v>
      </c>
      <c r="P2463"/>
      <c r="Q2463">
        <f t="shared" si="38"/>
        <v>3.1699999999999995</v>
      </c>
    </row>
    <row r="2464" spans="1:17" ht="15">
      <c r="A2464" s="114">
        <v>70232</v>
      </c>
      <c r="B2464" t="s">
        <v>19425</v>
      </c>
      <c r="C2464" s="114">
        <v>202412</v>
      </c>
      <c r="D2464" s="114">
        <v>10.57</v>
      </c>
      <c r="E2464" s="114">
        <v>202409</v>
      </c>
      <c r="F2464" s="114">
        <v>7.85</v>
      </c>
      <c r="G2464" s="114">
        <v>202406</v>
      </c>
      <c r="H2464" s="114">
        <v>5.71</v>
      </c>
      <c r="I2464" s="114">
        <v>202403</v>
      </c>
      <c r="J2464" s="114">
        <v>15.11</v>
      </c>
      <c r="K2464" t="s">
        <v>19426</v>
      </c>
      <c r="L2464"/>
      <c r="M2464" t="s">
        <v>627</v>
      </c>
      <c r="N2464" t="s">
        <v>19427</v>
      </c>
      <c r="O2464" t="s">
        <v>628</v>
      </c>
      <c r="P2464"/>
      <c r="Q2464">
        <f t="shared" si="38"/>
        <v>39.24</v>
      </c>
    </row>
    <row r="2465" spans="1:17" ht="15">
      <c r="A2465" s="114">
        <v>70281</v>
      </c>
      <c r="B2465" t="s">
        <v>19428</v>
      </c>
      <c r="C2465" s="114">
        <v>202412</v>
      </c>
      <c r="D2465" s="114">
        <v>2.0299999999999998</v>
      </c>
      <c r="E2465" s="114">
        <v>202409</v>
      </c>
      <c r="F2465" s="114">
        <v>2.54</v>
      </c>
      <c r="G2465" s="114">
        <v>202406</v>
      </c>
      <c r="H2465" s="114">
        <v>-3.5</v>
      </c>
      <c r="I2465" s="114">
        <v>202403</v>
      </c>
      <c r="J2465" s="114">
        <v>-65.37</v>
      </c>
      <c r="K2465" t="s">
        <v>19429</v>
      </c>
      <c r="L2465">
        <v>541540</v>
      </c>
      <c r="M2465" t="s">
        <v>2748</v>
      </c>
      <c r="N2465" t="s">
        <v>19430</v>
      </c>
      <c r="O2465" t="s">
        <v>2749</v>
      </c>
      <c r="P2465"/>
      <c r="Q2465">
        <f t="shared" si="38"/>
        <v>-64.300000000000011</v>
      </c>
    </row>
    <row r="2466" spans="1:17" ht="15">
      <c r="A2466" s="114">
        <v>70299</v>
      </c>
      <c r="B2466" t="s">
        <v>19431</v>
      </c>
      <c r="C2466" s="114">
        <v>202412</v>
      </c>
      <c r="D2466" s="114">
        <v>3.33</v>
      </c>
      <c r="E2466" s="114">
        <v>202409</v>
      </c>
      <c r="F2466" s="114">
        <v>3.29</v>
      </c>
      <c r="G2466" s="114">
        <v>202406</v>
      </c>
      <c r="H2466" s="114">
        <v>3.39</v>
      </c>
      <c r="I2466" s="114">
        <v>202403</v>
      </c>
      <c r="J2466" s="114">
        <v>4.79</v>
      </c>
      <c r="K2466" t="s">
        <v>19432</v>
      </c>
      <c r="L2466">
        <v>543227</v>
      </c>
      <c r="M2466" t="s">
        <v>1131</v>
      </c>
      <c r="N2466" t="s">
        <v>19433</v>
      </c>
      <c r="O2466" t="s">
        <v>1132</v>
      </c>
      <c r="P2466"/>
      <c r="Q2466">
        <f t="shared" si="38"/>
        <v>14.8</v>
      </c>
    </row>
    <row r="2467" spans="1:17" ht="15">
      <c r="A2467" s="114">
        <v>70312</v>
      </c>
      <c r="B2467" t="s">
        <v>19434</v>
      </c>
      <c r="C2467" s="114">
        <v>202412</v>
      </c>
      <c r="D2467" s="114">
        <v>0.77</v>
      </c>
      <c r="E2467" s="114">
        <v>202409</v>
      </c>
      <c r="F2467" s="114">
        <v>3.74</v>
      </c>
      <c r="G2467" s="114">
        <v>202406</v>
      </c>
      <c r="H2467" s="114">
        <v>1.56</v>
      </c>
      <c r="I2467" s="114">
        <v>202403</v>
      </c>
      <c r="J2467" s="114">
        <v>1.86</v>
      </c>
      <c r="K2467" t="s">
        <v>19435</v>
      </c>
      <c r="L2467">
        <v>543462</v>
      </c>
      <c r="M2467" t="s">
        <v>710</v>
      </c>
      <c r="N2467" t="s">
        <v>19436</v>
      </c>
      <c r="O2467" t="s">
        <v>711</v>
      </c>
      <c r="P2467"/>
      <c r="Q2467">
        <f t="shared" si="38"/>
        <v>7.9300000000000006</v>
      </c>
    </row>
    <row r="2468" spans="1:17" ht="15">
      <c r="A2468" s="114">
        <v>70392</v>
      </c>
      <c r="B2468" t="s">
        <v>19437</v>
      </c>
      <c r="C2468" s="114">
        <v>202412</v>
      </c>
      <c r="D2468" s="114">
        <v>-3.98</v>
      </c>
      <c r="E2468" s="114">
        <v>202409</v>
      </c>
      <c r="F2468" s="114">
        <v>-1.53</v>
      </c>
      <c r="G2468" s="114">
        <v>202406</v>
      </c>
      <c r="H2468" s="114">
        <v>-2.35</v>
      </c>
      <c r="I2468" s="114">
        <v>202403</v>
      </c>
      <c r="J2468" s="114">
        <v>-2.75</v>
      </c>
      <c r="K2468" t="s">
        <v>19438</v>
      </c>
      <c r="L2468">
        <v>540694</v>
      </c>
      <c r="M2468"/>
      <c r="N2468" t="s">
        <v>19439</v>
      </c>
      <c r="O2468" t="s">
        <v>4101</v>
      </c>
      <c r="P2468"/>
      <c r="Q2468">
        <f t="shared" si="38"/>
        <v>-10.61</v>
      </c>
    </row>
    <row r="2469" spans="1:17" ht="15">
      <c r="A2469" s="114">
        <v>70438</v>
      </c>
      <c r="B2469" t="s">
        <v>21728</v>
      </c>
      <c r="C2469" s="114">
        <v>202412</v>
      </c>
      <c r="D2469" s="114">
        <v>-0.01</v>
      </c>
      <c r="E2469" s="114">
        <v>202409</v>
      </c>
      <c r="F2469" s="114">
        <v>-0.01</v>
      </c>
      <c r="G2469" s="114">
        <v>202406</v>
      </c>
      <c r="H2469" s="114">
        <v>0</v>
      </c>
      <c r="I2469" s="114">
        <v>202403</v>
      </c>
      <c r="J2469" s="114">
        <v>0</v>
      </c>
      <c r="K2469" t="s">
        <v>21729</v>
      </c>
      <c r="L2469">
        <v>544379</v>
      </c>
      <c r="M2469" t="s">
        <v>21730</v>
      </c>
      <c r="N2469" t="s">
        <v>21731</v>
      </c>
      <c r="O2469" t="s">
        <v>21732</v>
      </c>
      <c r="P2469"/>
      <c r="Q2469">
        <f t="shared" si="38"/>
        <v>-0.02</v>
      </c>
    </row>
    <row r="2470" spans="1:17" ht="15">
      <c r="A2470" s="114">
        <v>70460</v>
      </c>
      <c r="B2470" t="s">
        <v>19440</v>
      </c>
      <c r="C2470" s="114">
        <v>202306</v>
      </c>
      <c r="D2470" s="114">
        <v>0</v>
      </c>
      <c r="E2470" s="114">
        <v>201909</v>
      </c>
      <c r="F2470" s="114">
        <v>0.54</v>
      </c>
      <c r="G2470" s="114">
        <v>201709</v>
      </c>
      <c r="H2470" s="114">
        <v>0.11</v>
      </c>
      <c r="I2470" s="114">
        <v>201706</v>
      </c>
      <c r="J2470" s="114">
        <v>0.25</v>
      </c>
      <c r="K2470" t="s">
        <v>19441</v>
      </c>
      <c r="L2470"/>
      <c r="M2470" t="s">
        <v>19442</v>
      </c>
      <c r="N2470" t="s">
        <v>19443</v>
      </c>
      <c r="O2470" t="s">
        <v>8073</v>
      </c>
      <c r="P2470"/>
      <c r="Q2470">
        <f t="shared" si="38"/>
        <v>0.9</v>
      </c>
    </row>
    <row r="2471" spans="1:17" ht="15">
      <c r="A2471" s="114">
        <v>70490</v>
      </c>
      <c r="B2471" t="s">
        <v>19444</v>
      </c>
      <c r="C2471" s="114">
        <v>202412</v>
      </c>
      <c r="D2471" s="114">
        <v>6.18</v>
      </c>
      <c r="E2471" s="114">
        <v>202409</v>
      </c>
      <c r="F2471" s="114">
        <v>5.31</v>
      </c>
      <c r="G2471" s="114">
        <v>202406</v>
      </c>
      <c r="H2471" s="114">
        <v>6.32</v>
      </c>
      <c r="I2471" s="114">
        <v>202403</v>
      </c>
      <c r="J2471" s="114">
        <v>6.19</v>
      </c>
      <c r="K2471" t="s">
        <v>19445</v>
      </c>
      <c r="L2471">
        <v>540710</v>
      </c>
      <c r="M2471" t="s">
        <v>510</v>
      </c>
      <c r="N2471" t="s">
        <v>19446</v>
      </c>
      <c r="O2471" t="s">
        <v>511</v>
      </c>
      <c r="P2471"/>
      <c r="Q2471">
        <f t="shared" si="38"/>
        <v>24</v>
      </c>
    </row>
    <row r="2472" spans="1:17" ht="15">
      <c r="A2472" s="114">
        <v>70589</v>
      </c>
      <c r="B2472" t="s">
        <v>19447</v>
      </c>
      <c r="C2472" s="114">
        <v>202412</v>
      </c>
      <c r="D2472" s="114">
        <v>1.26</v>
      </c>
      <c r="E2472" s="114">
        <v>202409</v>
      </c>
      <c r="F2472" s="114">
        <v>1.21</v>
      </c>
      <c r="G2472" s="114">
        <v>202406</v>
      </c>
      <c r="H2472" s="114">
        <v>0.85</v>
      </c>
      <c r="I2472" s="114">
        <v>202403</v>
      </c>
      <c r="J2472" s="114">
        <v>0.56000000000000005</v>
      </c>
      <c r="K2472" t="s">
        <v>19448</v>
      </c>
      <c r="L2472">
        <v>540519</v>
      </c>
      <c r="M2472"/>
      <c r="N2472" t="s">
        <v>19449</v>
      </c>
      <c r="O2472" t="s">
        <v>4315</v>
      </c>
      <c r="P2472"/>
      <c r="Q2472">
        <f t="shared" si="38"/>
        <v>3.88</v>
      </c>
    </row>
    <row r="2473" spans="1:17" ht="15">
      <c r="A2473" s="114">
        <v>70632</v>
      </c>
      <c r="B2473" t="s">
        <v>19450</v>
      </c>
      <c r="C2473" s="114">
        <v>202503</v>
      </c>
      <c r="D2473" s="114">
        <v>1.97</v>
      </c>
      <c r="E2473" s="114">
        <v>202412</v>
      </c>
      <c r="F2473" s="114">
        <v>1.57</v>
      </c>
      <c r="G2473" s="114">
        <v>202409</v>
      </c>
      <c r="H2473" s="114">
        <v>1.76</v>
      </c>
      <c r="I2473" s="114">
        <v>202406</v>
      </c>
      <c r="J2473" s="114">
        <v>1.45</v>
      </c>
      <c r="K2473" t="s">
        <v>19450</v>
      </c>
      <c r="L2473">
        <v>540526</v>
      </c>
      <c r="M2473" t="s">
        <v>19451</v>
      </c>
      <c r="N2473" t="s">
        <v>19452</v>
      </c>
      <c r="O2473" t="s">
        <v>6231</v>
      </c>
      <c r="P2473"/>
      <c r="Q2473">
        <f t="shared" si="38"/>
        <v>6.75</v>
      </c>
    </row>
    <row r="2474" spans="1:17" ht="15">
      <c r="A2474" s="114">
        <v>70633</v>
      </c>
      <c r="B2474" t="s">
        <v>21053</v>
      </c>
      <c r="C2474" s="114">
        <v>202409</v>
      </c>
      <c r="D2474" s="114">
        <v>1.22</v>
      </c>
      <c r="E2474" s="114">
        <v>202406</v>
      </c>
      <c r="F2474" s="114">
        <v>1.71</v>
      </c>
      <c r="G2474" s="114">
        <v>202403</v>
      </c>
      <c r="H2474" s="114">
        <v>0.71</v>
      </c>
      <c r="I2474" s="114">
        <v>202312</v>
      </c>
      <c r="J2474" s="114">
        <v>1.2</v>
      </c>
      <c r="K2474" t="s">
        <v>21465</v>
      </c>
      <c r="L2474">
        <v>540565</v>
      </c>
      <c r="M2474" t="s">
        <v>19453</v>
      </c>
      <c r="N2474" t="s">
        <v>19454</v>
      </c>
      <c r="O2474" t="s">
        <v>5903</v>
      </c>
      <c r="P2474"/>
      <c r="Q2474">
        <f t="shared" si="38"/>
        <v>4.84</v>
      </c>
    </row>
    <row r="2475" spans="1:17" ht="15">
      <c r="A2475" s="114">
        <v>70666</v>
      </c>
      <c r="B2475" t="s">
        <v>19455</v>
      </c>
      <c r="C2475" s="114">
        <v>202503</v>
      </c>
      <c r="D2475" s="114">
        <v>1.26</v>
      </c>
      <c r="E2475" s="114">
        <v>202412</v>
      </c>
      <c r="F2475" s="114">
        <v>2.92</v>
      </c>
      <c r="G2475" s="114">
        <v>202409</v>
      </c>
      <c r="H2475" s="114">
        <v>1.56</v>
      </c>
      <c r="I2475" s="114">
        <v>202406</v>
      </c>
      <c r="J2475" s="114">
        <v>2.63</v>
      </c>
      <c r="K2475" t="s">
        <v>19456</v>
      </c>
      <c r="L2475">
        <v>541450</v>
      </c>
      <c r="M2475" t="s">
        <v>70</v>
      </c>
      <c r="N2475" t="s">
        <v>19457</v>
      </c>
      <c r="O2475" t="s">
        <v>71</v>
      </c>
      <c r="P2475"/>
      <c r="Q2475">
        <f t="shared" si="38"/>
        <v>8.370000000000001</v>
      </c>
    </row>
    <row r="2476" spans="1:17" ht="15">
      <c r="A2476" s="114">
        <v>70833</v>
      </c>
      <c r="B2476" t="s">
        <v>19458</v>
      </c>
      <c r="C2476" s="114">
        <v>202412</v>
      </c>
      <c r="D2476" s="114">
        <v>-2.8</v>
      </c>
      <c r="E2476" s="114">
        <v>202409</v>
      </c>
      <c r="F2476" s="114">
        <v>0.01</v>
      </c>
      <c r="G2476" s="114">
        <v>202406</v>
      </c>
      <c r="H2476" s="114">
        <v>0.17</v>
      </c>
      <c r="I2476" s="114">
        <v>202403</v>
      </c>
      <c r="J2476" s="114">
        <v>-0.46</v>
      </c>
      <c r="K2476" t="s">
        <v>19459</v>
      </c>
      <c r="L2476">
        <v>538445</v>
      </c>
      <c r="M2476" t="s">
        <v>1106</v>
      </c>
      <c r="N2476" t="s">
        <v>21054</v>
      </c>
      <c r="O2476" t="s">
        <v>1107</v>
      </c>
      <c r="P2476"/>
      <c r="Q2476">
        <f t="shared" si="38"/>
        <v>-3.08</v>
      </c>
    </row>
    <row r="2477" spans="1:17" ht="15">
      <c r="A2477" s="114">
        <v>70839</v>
      </c>
      <c r="B2477" t="s">
        <v>19460</v>
      </c>
      <c r="C2477" s="114">
        <v>202412</v>
      </c>
      <c r="D2477" s="114">
        <v>1.87</v>
      </c>
      <c r="E2477" s="114">
        <v>202409</v>
      </c>
      <c r="F2477" s="114">
        <v>1.69</v>
      </c>
      <c r="G2477" s="114">
        <v>202406</v>
      </c>
      <c r="H2477" s="114">
        <v>2.89</v>
      </c>
      <c r="I2477" s="114">
        <v>202403</v>
      </c>
      <c r="J2477" s="114">
        <v>5.93</v>
      </c>
      <c r="K2477" t="s">
        <v>19461</v>
      </c>
      <c r="L2477"/>
      <c r="M2477"/>
      <c r="N2477"/>
      <c r="O2477" t="s">
        <v>4564</v>
      </c>
      <c r="P2477"/>
      <c r="Q2477">
        <f t="shared" si="38"/>
        <v>12.379999999999999</v>
      </c>
    </row>
    <row r="2478" spans="1:17" ht="15">
      <c r="A2478" s="114">
        <v>70921</v>
      </c>
      <c r="B2478" t="s">
        <v>19462</v>
      </c>
      <c r="C2478" s="114">
        <v>202503</v>
      </c>
      <c r="D2478" s="114">
        <v>23.2</v>
      </c>
      <c r="E2478" s="114">
        <v>202412</v>
      </c>
      <c r="F2478" s="114">
        <v>3.25</v>
      </c>
      <c r="G2478" s="114">
        <v>202409</v>
      </c>
      <c r="H2478" s="114">
        <v>2.4500000000000002</v>
      </c>
      <c r="I2478" s="114">
        <v>202406</v>
      </c>
      <c r="J2478" s="114">
        <v>7.52</v>
      </c>
      <c r="K2478" t="s">
        <v>19463</v>
      </c>
      <c r="L2478">
        <v>542216</v>
      </c>
      <c r="M2478" t="s">
        <v>657</v>
      </c>
      <c r="N2478" t="s">
        <v>19464</v>
      </c>
      <c r="O2478" t="s">
        <v>658</v>
      </c>
      <c r="P2478"/>
      <c r="Q2478">
        <f t="shared" si="38"/>
        <v>36.42</v>
      </c>
    </row>
    <row r="2479" spans="1:17" ht="15">
      <c r="A2479" s="114">
        <v>70925</v>
      </c>
      <c r="B2479" t="s">
        <v>19465</v>
      </c>
      <c r="C2479" s="114">
        <v>202412</v>
      </c>
      <c r="D2479" s="114">
        <v>0.46</v>
      </c>
      <c r="E2479" s="114">
        <v>202409</v>
      </c>
      <c r="F2479" s="114">
        <v>0.76</v>
      </c>
      <c r="G2479" s="114">
        <v>202406</v>
      </c>
      <c r="H2479" s="114">
        <v>0.63</v>
      </c>
      <c r="I2479" s="114">
        <v>202403</v>
      </c>
      <c r="J2479" s="114">
        <v>7.12</v>
      </c>
      <c r="K2479" t="s">
        <v>19466</v>
      </c>
      <c r="L2479">
        <v>542233</v>
      </c>
      <c r="M2479" t="s">
        <v>3032</v>
      </c>
      <c r="N2479" t="s">
        <v>19467</v>
      </c>
      <c r="O2479" t="s">
        <v>3033</v>
      </c>
      <c r="P2479"/>
      <c r="Q2479">
        <f t="shared" si="38"/>
        <v>8.9700000000000006</v>
      </c>
    </row>
    <row r="2480" spans="1:17" ht="15">
      <c r="A2480" s="114">
        <v>70961</v>
      </c>
      <c r="B2480" t="s">
        <v>19468</v>
      </c>
      <c r="C2480" s="114">
        <v>202503</v>
      </c>
      <c r="D2480" s="114">
        <v>1.32</v>
      </c>
      <c r="E2480" s="114">
        <v>202412</v>
      </c>
      <c r="F2480" s="114">
        <v>1.21</v>
      </c>
      <c r="G2480" s="114">
        <v>202409</v>
      </c>
      <c r="H2480" s="114">
        <v>1.22</v>
      </c>
      <c r="I2480" s="114">
        <v>202406</v>
      </c>
      <c r="J2480" s="114">
        <v>1.08</v>
      </c>
      <c r="K2480" t="s">
        <v>19469</v>
      </c>
      <c r="L2480">
        <v>540750</v>
      </c>
      <c r="M2480" t="s">
        <v>1288</v>
      </c>
      <c r="N2480" t="s">
        <v>19470</v>
      </c>
      <c r="O2480" t="s">
        <v>1289</v>
      </c>
      <c r="P2480"/>
      <c r="Q2480">
        <f t="shared" si="38"/>
        <v>4.83</v>
      </c>
    </row>
    <row r="2481" spans="1:17" ht="15">
      <c r="A2481" s="114">
        <v>70987</v>
      </c>
      <c r="B2481" t="s">
        <v>19471</v>
      </c>
      <c r="C2481" s="114">
        <v>202003</v>
      </c>
      <c r="D2481" s="114">
        <v>-1.29</v>
      </c>
      <c r="E2481" s="114">
        <v>201912</v>
      </c>
      <c r="F2481" s="114">
        <v>1.55</v>
      </c>
      <c r="G2481" s="114">
        <v>201909</v>
      </c>
      <c r="H2481" s="114">
        <v>2.0099999999999998</v>
      </c>
      <c r="I2481" s="114">
        <v>201906</v>
      </c>
      <c r="J2481" s="114">
        <v>-1.01</v>
      </c>
      <c r="K2481" t="s">
        <v>19472</v>
      </c>
      <c r="L2481">
        <v>540590</v>
      </c>
      <c r="M2481"/>
      <c r="N2481" t="s">
        <v>19473</v>
      </c>
      <c r="O2481" t="s">
        <v>3855</v>
      </c>
      <c r="P2481"/>
      <c r="Q2481">
        <f t="shared" si="38"/>
        <v>1.2599999999999996</v>
      </c>
    </row>
    <row r="2482" spans="1:17" ht="15">
      <c r="A2482" s="114">
        <v>70990</v>
      </c>
      <c r="B2482" t="s">
        <v>19474</v>
      </c>
      <c r="C2482" s="114">
        <v>202412</v>
      </c>
      <c r="D2482" s="114">
        <v>-0.21</v>
      </c>
      <c r="E2482" s="114">
        <v>202409</v>
      </c>
      <c r="F2482" s="114">
        <v>0.02</v>
      </c>
      <c r="G2482" s="114">
        <v>202406</v>
      </c>
      <c r="H2482" s="114">
        <v>0.05</v>
      </c>
      <c r="I2482" s="114">
        <v>202403</v>
      </c>
      <c r="J2482" s="114">
        <v>0.88</v>
      </c>
      <c r="K2482" t="s">
        <v>19475</v>
      </c>
      <c r="L2482"/>
      <c r="M2482" t="s">
        <v>59</v>
      </c>
      <c r="N2482" t="s">
        <v>19476</v>
      </c>
      <c r="O2482" t="s">
        <v>60</v>
      </c>
      <c r="P2482"/>
      <c r="Q2482">
        <f t="shared" si="38"/>
        <v>0.74</v>
      </c>
    </row>
    <row r="2483" spans="1:17" ht="15">
      <c r="A2483" s="114">
        <v>70992</v>
      </c>
      <c r="B2483" t="s">
        <v>19477</v>
      </c>
      <c r="C2483" s="114">
        <v>202412</v>
      </c>
      <c r="D2483" s="114">
        <v>2.67</v>
      </c>
      <c r="E2483" s="114">
        <v>202409</v>
      </c>
      <c r="F2483" s="114">
        <v>2.71</v>
      </c>
      <c r="G2483" s="114">
        <v>202406</v>
      </c>
      <c r="H2483" s="114">
        <v>1.3</v>
      </c>
      <c r="I2483" s="114">
        <v>202403</v>
      </c>
      <c r="J2483" s="114">
        <v>2.88</v>
      </c>
      <c r="K2483" t="s">
        <v>19478</v>
      </c>
      <c r="L2483"/>
      <c r="M2483" t="s">
        <v>3110</v>
      </c>
      <c r="N2483" t="s">
        <v>19479</v>
      </c>
      <c r="O2483" t="s">
        <v>3111</v>
      </c>
      <c r="P2483"/>
      <c r="Q2483">
        <f t="shared" si="38"/>
        <v>9.5599999999999987</v>
      </c>
    </row>
    <row r="2484" spans="1:17" ht="15">
      <c r="A2484" s="114">
        <v>71013</v>
      </c>
      <c r="B2484" t="s">
        <v>21466</v>
      </c>
      <c r="C2484" s="114">
        <v>202412</v>
      </c>
      <c r="D2484" s="114">
        <v>0.73</v>
      </c>
      <c r="E2484" s="114">
        <v>202409</v>
      </c>
      <c r="F2484" s="114">
        <v>0.45</v>
      </c>
      <c r="G2484" s="114">
        <v>202406</v>
      </c>
      <c r="H2484" s="114">
        <v>0.39</v>
      </c>
      <c r="I2484" s="114">
        <v>202403</v>
      </c>
      <c r="J2484" s="114">
        <v>41.53</v>
      </c>
      <c r="K2484" t="s">
        <v>21467</v>
      </c>
      <c r="L2484">
        <v>544350</v>
      </c>
      <c r="M2484" t="s">
        <v>21468</v>
      </c>
      <c r="N2484" t="s">
        <v>21469</v>
      </c>
      <c r="O2484" t="s">
        <v>20900</v>
      </c>
      <c r="P2484"/>
      <c r="Q2484">
        <f t="shared" si="38"/>
        <v>43.1</v>
      </c>
    </row>
    <row r="2485" spans="1:17" ht="15">
      <c r="A2485" s="114">
        <v>71015</v>
      </c>
      <c r="B2485" t="s">
        <v>19480</v>
      </c>
      <c r="C2485" s="114">
        <v>202306</v>
      </c>
      <c r="D2485" s="114">
        <v>0.01</v>
      </c>
      <c r="E2485" s="114">
        <v>202303</v>
      </c>
      <c r="F2485" s="114">
        <v>0.12</v>
      </c>
      <c r="G2485" s="114">
        <v>202212</v>
      </c>
      <c r="H2485" s="114">
        <v>0.75</v>
      </c>
      <c r="I2485" s="114">
        <v>202209</v>
      </c>
      <c r="J2485" s="114">
        <v>-0.11</v>
      </c>
      <c r="K2485" t="s">
        <v>19481</v>
      </c>
      <c r="L2485">
        <v>540614</v>
      </c>
      <c r="M2485"/>
      <c r="N2485" t="s">
        <v>19482</v>
      </c>
      <c r="O2485" t="s">
        <v>3989</v>
      </c>
      <c r="P2485"/>
      <c r="Q2485">
        <f t="shared" si="38"/>
        <v>0.77</v>
      </c>
    </row>
    <row r="2486" spans="1:17" ht="15">
      <c r="A2486" s="114">
        <v>71032</v>
      </c>
      <c r="B2486" t="s">
        <v>21055</v>
      </c>
      <c r="C2486" s="114">
        <v>202503</v>
      </c>
      <c r="D2486" s="114">
        <v>0.35</v>
      </c>
      <c r="E2486" s="114">
        <v>202412</v>
      </c>
      <c r="F2486" s="114">
        <v>0.36</v>
      </c>
      <c r="G2486" s="114">
        <v>202409</v>
      </c>
      <c r="H2486" s="114">
        <v>0.51</v>
      </c>
      <c r="I2486" s="114">
        <v>202406</v>
      </c>
      <c r="J2486" s="114">
        <v>0.2</v>
      </c>
      <c r="K2486" t="s">
        <v>21056</v>
      </c>
      <c r="L2486"/>
      <c r="M2486" t="s">
        <v>2617</v>
      </c>
      <c r="N2486" t="s">
        <v>19483</v>
      </c>
      <c r="O2486" t="s">
        <v>2618</v>
      </c>
      <c r="P2486"/>
      <c r="Q2486">
        <f t="shared" si="38"/>
        <v>1.42</v>
      </c>
    </row>
    <row r="2487" spans="1:17" ht="15">
      <c r="A2487" s="114">
        <v>71063</v>
      </c>
      <c r="B2487" t="s">
        <v>19484</v>
      </c>
      <c r="C2487" s="114">
        <v>202412</v>
      </c>
      <c r="D2487" s="114">
        <v>-6.01</v>
      </c>
      <c r="E2487" s="114">
        <v>202409</v>
      </c>
      <c r="F2487" s="114">
        <v>-1.7</v>
      </c>
      <c r="G2487" s="114">
        <v>202406</v>
      </c>
      <c r="H2487" s="114">
        <v>-2.0499999999999998</v>
      </c>
      <c r="I2487" s="114">
        <v>202403</v>
      </c>
      <c r="J2487" s="114">
        <v>-1.31</v>
      </c>
      <c r="K2487" t="s">
        <v>19485</v>
      </c>
      <c r="L2487">
        <v>540824</v>
      </c>
      <c r="M2487" t="s">
        <v>274</v>
      </c>
      <c r="N2487" t="s">
        <v>19486</v>
      </c>
      <c r="O2487" t="s">
        <v>275</v>
      </c>
      <c r="P2487"/>
      <c r="Q2487">
        <f t="shared" si="38"/>
        <v>-11.07</v>
      </c>
    </row>
    <row r="2488" spans="1:17" ht="15">
      <c r="A2488" s="114">
        <v>71075</v>
      </c>
      <c r="B2488" t="s">
        <v>19487</v>
      </c>
      <c r="C2488" s="114">
        <v>202412</v>
      </c>
      <c r="D2488" s="114">
        <v>1.83</v>
      </c>
      <c r="E2488" s="114">
        <v>202409</v>
      </c>
      <c r="F2488" s="114">
        <v>-0.04</v>
      </c>
      <c r="G2488" s="114">
        <v>202406</v>
      </c>
      <c r="H2488" s="114">
        <v>0.15</v>
      </c>
      <c r="I2488" s="114">
        <v>202403</v>
      </c>
      <c r="J2488" s="114">
        <v>-0.39</v>
      </c>
      <c r="K2488" t="s">
        <v>19488</v>
      </c>
      <c r="L2488"/>
      <c r="M2488" t="s">
        <v>3023</v>
      </c>
      <c r="N2488" t="s">
        <v>19489</v>
      </c>
      <c r="O2488" t="s">
        <v>3024</v>
      </c>
      <c r="P2488"/>
      <c r="Q2488">
        <f t="shared" si="38"/>
        <v>1.5499999999999998</v>
      </c>
    </row>
    <row r="2489" spans="1:17" ht="15">
      <c r="A2489" s="114">
        <v>71077</v>
      </c>
      <c r="B2489" t="s">
        <v>19490</v>
      </c>
      <c r="C2489" s="114">
        <v>202412</v>
      </c>
      <c r="D2489" s="114">
        <v>-2.15</v>
      </c>
      <c r="E2489" s="114">
        <v>202409</v>
      </c>
      <c r="F2489" s="114">
        <v>-0.36</v>
      </c>
      <c r="G2489" s="114">
        <v>202406</v>
      </c>
      <c r="H2489" s="114">
        <v>-0.44</v>
      </c>
      <c r="I2489" s="114">
        <v>202403</v>
      </c>
      <c r="J2489" s="114">
        <v>-0.08</v>
      </c>
      <c r="K2489" t="s">
        <v>19491</v>
      </c>
      <c r="L2489"/>
      <c r="M2489" t="s">
        <v>2644</v>
      </c>
      <c r="N2489" t="s">
        <v>19492</v>
      </c>
      <c r="O2489" t="s">
        <v>2645</v>
      </c>
      <c r="P2489"/>
      <c r="Q2489">
        <f t="shared" si="38"/>
        <v>-3.03</v>
      </c>
    </row>
    <row r="2490" spans="1:17" ht="15">
      <c r="A2490" s="114">
        <v>71080</v>
      </c>
      <c r="B2490" t="s">
        <v>19493</v>
      </c>
      <c r="C2490" s="114">
        <v>202412</v>
      </c>
      <c r="D2490" s="114">
        <v>0.35</v>
      </c>
      <c r="E2490" s="114">
        <v>202409</v>
      </c>
      <c r="F2490" s="114">
        <v>0.35</v>
      </c>
      <c r="G2490" s="114">
        <v>202406</v>
      </c>
      <c r="H2490" s="114">
        <v>0.28000000000000003</v>
      </c>
      <c r="I2490" s="114">
        <v>202403</v>
      </c>
      <c r="J2490" s="114">
        <v>0.4</v>
      </c>
      <c r="K2490" t="s">
        <v>19494</v>
      </c>
      <c r="L2490">
        <v>540727</v>
      </c>
      <c r="M2490"/>
      <c r="N2490" t="s">
        <v>19495</v>
      </c>
      <c r="O2490" t="s">
        <v>4392</v>
      </c>
      <c r="P2490"/>
      <c r="Q2490">
        <f t="shared" si="38"/>
        <v>1.38</v>
      </c>
    </row>
    <row r="2491" spans="1:17" ht="15">
      <c r="A2491" s="114">
        <v>71359</v>
      </c>
      <c r="B2491" t="s">
        <v>19496</v>
      </c>
      <c r="C2491" s="114">
        <v>202503</v>
      </c>
      <c r="D2491" s="114">
        <v>0.06</v>
      </c>
      <c r="E2491" s="114">
        <v>202412</v>
      </c>
      <c r="F2491" s="114">
        <v>0.05</v>
      </c>
      <c r="G2491" s="114">
        <v>202409</v>
      </c>
      <c r="H2491" s="114">
        <v>0.05</v>
      </c>
      <c r="I2491" s="114">
        <v>202406</v>
      </c>
      <c r="J2491" s="114">
        <v>7.0000000000000007E-2</v>
      </c>
      <c r="K2491" t="s">
        <v>19497</v>
      </c>
      <c r="L2491">
        <v>540693</v>
      </c>
      <c r="M2491"/>
      <c r="N2491" t="s">
        <v>19498</v>
      </c>
      <c r="O2491" t="s">
        <v>20606</v>
      </c>
      <c r="P2491"/>
      <c r="Q2491">
        <f t="shared" si="38"/>
        <v>0.23</v>
      </c>
    </row>
    <row r="2492" spans="1:17" ht="15">
      <c r="A2492" s="114">
        <v>71376</v>
      </c>
      <c r="B2492" t="s">
        <v>20327</v>
      </c>
      <c r="C2492" s="114">
        <v>202412</v>
      </c>
      <c r="D2492" s="114">
        <v>111.6</v>
      </c>
      <c r="E2492" s="114">
        <v>202409</v>
      </c>
      <c r="F2492" s="114">
        <v>50.75</v>
      </c>
      <c r="G2492" s="114">
        <v>202406</v>
      </c>
      <c r="H2492" s="114">
        <v>67.739999999999995</v>
      </c>
      <c r="I2492" s="114">
        <v>202403</v>
      </c>
      <c r="J2492" s="114">
        <v>96.21</v>
      </c>
      <c r="K2492" t="s">
        <v>20328</v>
      </c>
      <c r="L2492"/>
      <c r="M2492"/>
      <c r="N2492"/>
      <c r="O2492" t="s">
        <v>4867</v>
      </c>
      <c r="P2492"/>
      <c r="Q2492">
        <f t="shared" si="38"/>
        <v>326.29999999999995</v>
      </c>
    </row>
    <row r="2493" spans="1:17" ht="15">
      <c r="A2493" s="114">
        <v>71405</v>
      </c>
      <c r="B2493" t="s">
        <v>19499</v>
      </c>
      <c r="C2493" s="114">
        <v>202412</v>
      </c>
      <c r="D2493" s="114">
        <v>2.6</v>
      </c>
      <c r="E2493" s="114">
        <v>202409</v>
      </c>
      <c r="F2493" s="114">
        <v>1.93</v>
      </c>
      <c r="G2493" s="114">
        <v>202406</v>
      </c>
      <c r="H2493" s="114">
        <v>2.1</v>
      </c>
      <c r="I2493" s="114">
        <v>202403</v>
      </c>
      <c r="J2493" s="114">
        <v>4.18</v>
      </c>
      <c r="K2493" t="s">
        <v>19500</v>
      </c>
      <c r="L2493"/>
      <c r="M2493" t="s">
        <v>3259</v>
      </c>
      <c r="N2493" t="s">
        <v>19501</v>
      </c>
      <c r="O2493" t="s">
        <v>3260</v>
      </c>
      <c r="P2493"/>
      <c r="Q2493">
        <f t="shared" si="38"/>
        <v>10.81</v>
      </c>
    </row>
    <row r="2494" spans="1:17" ht="15">
      <c r="A2494" s="114">
        <v>71415</v>
      </c>
      <c r="B2494" t="s">
        <v>19502</v>
      </c>
      <c r="C2494" s="114">
        <v>202412</v>
      </c>
      <c r="D2494" s="114">
        <v>0.19</v>
      </c>
      <c r="E2494" s="114">
        <v>202409</v>
      </c>
      <c r="F2494" s="114">
        <v>0.03</v>
      </c>
      <c r="G2494" s="114">
        <v>202406</v>
      </c>
      <c r="H2494" s="114">
        <v>0.01</v>
      </c>
      <c r="I2494" s="114">
        <v>202403</v>
      </c>
      <c r="J2494" s="114">
        <v>0.01</v>
      </c>
      <c r="K2494" t="s">
        <v>19503</v>
      </c>
      <c r="L2494">
        <v>540730</v>
      </c>
      <c r="M2494"/>
      <c r="N2494" t="s">
        <v>19504</v>
      </c>
      <c r="O2494" t="s">
        <v>21733</v>
      </c>
      <c r="P2494"/>
      <c r="Q2494">
        <f t="shared" si="38"/>
        <v>0.24000000000000002</v>
      </c>
    </row>
    <row r="2495" spans="1:17" ht="15">
      <c r="A2495" s="114">
        <v>71477</v>
      </c>
      <c r="B2495" t="s">
        <v>19505</v>
      </c>
      <c r="C2495" s="114">
        <v>202412</v>
      </c>
      <c r="D2495" s="114">
        <v>3.66</v>
      </c>
      <c r="E2495" s="114">
        <v>202409</v>
      </c>
      <c r="F2495" s="114">
        <v>6.03</v>
      </c>
      <c r="G2495" s="114">
        <v>202406</v>
      </c>
      <c r="H2495" s="114">
        <v>5.18</v>
      </c>
      <c r="I2495" s="114">
        <v>202403</v>
      </c>
      <c r="J2495" s="114">
        <v>6.44</v>
      </c>
      <c r="K2495" t="s">
        <v>19506</v>
      </c>
      <c r="L2495">
        <v>540725</v>
      </c>
      <c r="M2495" t="s">
        <v>2651</v>
      </c>
      <c r="N2495" t="s">
        <v>19507</v>
      </c>
      <c r="O2495" t="s">
        <v>9492</v>
      </c>
      <c r="P2495"/>
      <c r="Q2495">
        <f t="shared" si="38"/>
        <v>21.310000000000002</v>
      </c>
    </row>
    <row r="2496" spans="1:17" ht="15">
      <c r="A2496" s="114">
        <v>71563</v>
      </c>
      <c r="B2496" t="s">
        <v>19508</v>
      </c>
      <c r="C2496" s="114">
        <v>202203</v>
      </c>
      <c r="D2496" s="114">
        <v>4.34</v>
      </c>
      <c r="E2496" s="114">
        <v>202112</v>
      </c>
      <c r="F2496" s="114">
        <v>7.09</v>
      </c>
      <c r="G2496" s="114">
        <v>202109</v>
      </c>
      <c r="H2496" s="114">
        <v>4.87</v>
      </c>
      <c r="I2496" s="114">
        <v>202106</v>
      </c>
      <c r="J2496" s="114">
        <v>1.92</v>
      </c>
      <c r="K2496" t="s">
        <v>19509</v>
      </c>
      <c r="L2496">
        <v>544161</v>
      </c>
      <c r="M2496" t="s">
        <v>764</v>
      </c>
      <c r="N2496" t="s">
        <v>19510</v>
      </c>
      <c r="O2496" t="s">
        <v>765</v>
      </c>
      <c r="P2496"/>
      <c r="Q2496">
        <f t="shared" si="38"/>
        <v>18.22</v>
      </c>
    </row>
    <row r="2497" spans="1:17" ht="15">
      <c r="A2497" s="114">
        <v>71579</v>
      </c>
      <c r="B2497" t="s">
        <v>19511</v>
      </c>
      <c r="C2497" s="114">
        <v>202412</v>
      </c>
      <c r="D2497" s="114">
        <v>-0.6</v>
      </c>
      <c r="E2497" s="114">
        <v>202409</v>
      </c>
      <c r="F2497" s="114">
        <v>3.35</v>
      </c>
      <c r="G2497" s="114">
        <v>202406</v>
      </c>
      <c r="H2497" s="114">
        <v>6.84</v>
      </c>
      <c r="I2497" s="114">
        <v>202403</v>
      </c>
      <c r="J2497" s="114">
        <v>3.48</v>
      </c>
      <c r="K2497" t="s">
        <v>19512</v>
      </c>
      <c r="L2497">
        <v>540774</v>
      </c>
      <c r="M2497" t="s">
        <v>1296</v>
      </c>
      <c r="N2497" t="s">
        <v>19513</v>
      </c>
      <c r="O2497" t="s">
        <v>1297</v>
      </c>
      <c r="P2497"/>
      <c r="Q2497">
        <f t="shared" si="38"/>
        <v>13.07</v>
      </c>
    </row>
    <row r="2498" spans="1:17" ht="15">
      <c r="A2498" s="114">
        <v>71615</v>
      </c>
      <c r="B2498" t="s">
        <v>19514</v>
      </c>
      <c r="C2498" s="114">
        <v>202412</v>
      </c>
      <c r="D2498" s="114">
        <v>4.22</v>
      </c>
      <c r="E2498" s="114">
        <v>202409</v>
      </c>
      <c r="F2498" s="114">
        <v>4.97</v>
      </c>
      <c r="G2498" s="114">
        <v>202406</v>
      </c>
      <c r="H2498" s="114">
        <v>3.62</v>
      </c>
      <c r="I2498" s="114">
        <v>202403</v>
      </c>
      <c r="J2498" s="114">
        <v>10</v>
      </c>
      <c r="K2498" t="s">
        <v>19515</v>
      </c>
      <c r="L2498">
        <v>540737</v>
      </c>
      <c r="M2498"/>
      <c r="N2498" t="s">
        <v>19516</v>
      </c>
      <c r="O2498" t="s">
        <v>3598</v>
      </c>
      <c r="P2498"/>
      <c r="Q2498">
        <f t="shared" si="38"/>
        <v>22.81</v>
      </c>
    </row>
    <row r="2499" spans="1:17" ht="15">
      <c r="A2499" s="114">
        <v>71616</v>
      </c>
      <c r="B2499" t="s">
        <v>19517</v>
      </c>
      <c r="C2499" s="114">
        <v>202412</v>
      </c>
      <c r="D2499" s="114">
        <v>7.0000000000000007E-2</v>
      </c>
      <c r="E2499" s="114">
        <v>202409</v>
      </c>
      <c r="F2499" s="114">
        <v>0.03</v>
      </c>
      <c r="G2499" s="114">
        <v>202406</v>
      </c>
      <c r="H2499" s="114">
        <v>0.09</v>
      </c>
      <c r="I2499" s="114">
        <v>202403</v>
      </c>
      <c r="J2499" s="114">
        <v>0.33</v>
      </c>
      <c r="K2499" t="s">
        <v>19518</v>
      </c>
      <c r="L2499">
        <v>540738</v>
      </c>
      <c r="M2499"/>
      <c r="N2499" t="s">
        <v>19519</v>
      </c>
      <c r="O2499" t="s">
        <v>3705</v>
      </c>
      <c r="P2499"/>
      <c r="Q2499">
        <f t="shared" ref="Q2499:Q2562" si="39">D2499+F2499+H2499+J2499</f>
        <v>0.52</v>
      </c>
    </row>
    <row r="2500" spans="1:17" ht="15">
      <c r="A2500" s="114">
        <v>71622</v>
      </c>
      <c r="B2500" t="s">
        <v>19520</v>
      </c>
      <c r="C2500" s="114">
        <v>202412</v>
      </c>
      <c r="D2500" s="114">
        <v>5.27</v>
      </c>
      <c r="E2500" s="114">
        <v>202409</v>
      </c>
      <c r="F2500" s="114">
        <v>1.32</v>
      </c>
      <c r="G2500" s="114">
        <v>202406</v>
      </c>
      <c r="H2500" s="114">
        <v>1.41</v>
      </c>
      <c r="I2500" s="114">
        <v>202403</v>
      </c>
      <c r="J2500" s="114">
        <v>1.68</v>
      </c>
      <c r="K2500" t="s">
        <v>19521</v>
      </c>
      <c r="L2500">
        <v>544207</v>
      </c>
      <c r="M2500" t="s">
        <v>19522</v>
      </c>
      <c r="N2500" t="s">
        <v>19523</v>
      </c>
      <c r="O2500" t="s">
        <v>19524</v>
      </c>
      <c r="P2500"/>
      <c r="Q2500">
        <f t="shared" si="39"/>
        <v>9.68</v>
      </c>
    </row>
    <row r="2501" spans="1:17" ht="15">
      <c r="A2501" s="114">
        <v>71623</v>
      </c>
      <c r="B2501" t="s">
        <v>19525</v>
      </c>
      <c r="C2501" s="114">
        <v>202412</v>
      </c>
      <c r="D2501" s="114">
        <v>0.6</v>
      </c>
      <c r="E2501" s="114">
        <v>202409</v>
      </c>
      <c r="F2501" s="114">
        <v>0.52</v>
      </c>
      <c r="G2501" s="114">
        <v>202406</v>
      </c>
      <c r="H2501" s="114">
        <v>0.28999999999999998</v>
      </c>
      <c r="I2501" s="114">
        <v>202403</v>
      </c>
      <c r="J2501" s="114">
        <v>0.52</v>
      </c>
      <c r="K2501" t="s">
        <v>19526</v>
      </c>
      <c r="L2501">
        <v>540879</v>
      </c>
      <c r="M2501" t="s">
        <v>190</v>
      </c>
      <c r="N2501" t="s">
        <v>19527</v>
      </c>
      <c r="O2501" t="s">
        <v>191</v>
      </c>
      <c r="P2501"/>
      <c r="Q2501">
        <f t="shared" si="39"/>
        <v>1.9300000000000002</v>
      </c>
    </row>
    <row r="2502" spans="1:17" ht="15">
      <c r="A2502" s="114">
        <v>71631</v>
      </c>
      <c r="B2502" t="s">
        <v>19528</v>
      </c>
      <c r="C2502" s="114">
        <v>202412</v>
      </c>
      <c r="D2502" s="114">
        <v>17.66</v>
      </c>
      <c r="E2502" s="114">
        <v>202409</v>
      </c>
      <c r="F2502" s="114">
        <v>12.38</v>
      </c>
      <c r="G2502" s="114">
        <v>202406</v>
      </c>
      <c r="H2502" s="114">
        <v>24.94</v>
      </c>
      <c r="I2502" s="114">
        <v>202403</v>
      </c>
      <c r="J2502" s="114">
        <v>29.16</v>
      </c>
      <c r="K2502" t="s">
        <v>19529</v>
      </c>
      <c r="L2502">
        <v>541019</v>
      </c>
      <c r="M2502" t="s">
        <v>1184</v>
      </c>
      <c r="N2502" t="s">
        <v>19530</v>
      </c>
      <c r="O2502" t="s">
        <v>1185</v>
      </c>
      <c r="P2502"/>
      <c r="Q2502">
        <f t="shared" si="39"/>
        <v>84.14</v>
      </c>
    </row>
    <row r="2503" spans="1:17" ht="15">
      <c r="A2503" s="114">
        <v>71635</v>
      </c>
      <c r="B2503" t="s">
        <v>19531</v>
      </c>
      <c r="C2503" s="114">
        <v>202412</v>
      </c>
      <c r="D2503" s="114">
        <v>-0.04</v>
      </c>
      <c r="E2503" s="114">
        <v>202409</v>
      </c>
      <c r="F2503" s="114">
        <v>-0.03</v>
      </c>
      <c r="G2503" s="114">
        <v>202406</v>
      </c>
      <c r="H2503" s="114">
        <v>-0.05</v>
      </c>
      <c r="I2503" s="114">
        <v>202403</v>
      </c>
      <c r="J2503" s="114">
        <v>-0.03</v>
      </c>
      <c r="K2503" t="s">
        <v>19532</v>
      </c>
      <c r="L2503">
        <v>541161</v>
      </c>
      <c r="M2503" t="s">
        <v>1575</v>
      </c>
      <c r="N2503" t="s">
        <v>19533</v>
      </c>
      <c r="O2503" t="s">
        <v>1576</v>
      </c>
      <c r="P2503"/>
      <c r="Q2503">
        <f t="shared" si="39"/>
        <v>-0.15000000000000002</v>
      </c>
    </row>
    <row r="2504" spans="1:17" ht="15">
      <c r="A2504" s="114">
        <v>71636</v>
      </c>
      <c r="B2504" t="s">
        <v>20329</v>
      </c>
      <c r="C2504" s="114">
        <v>202412</v>
      </c>
      <c r="D2504" s="114">
        <v>2.09</v>
      </c>
      <c r="E2504" s="114">
        <v>202409</v>
      </c>
      <c r="F2504" s="114">
        <v>0.28999999999999998</v>
      </c>
      <c r="G2504" s="114">
        <v>202406</v>
      </c>
      <c r="H2504" s="114">
        <v>0.03</v>
      </c>
      <c r="I2504" s="114">
        <v>202403</v>
      </c>
      <c r="J2504" s="114">
        <v>50.97</v>
      </c>
      <c r="K2504" t="s">
        <v>20330</v>
      </c>
      <c r="L2504">
        <v>544283</v>
      </c>
      <c r="M2504" t="s">
        <v>20331</v>
      </c>
      <c r="N2504" t="s">
        <v>20332</v>
      </c>
      <c r="O2504" t="s">
        <v>20333</v>
      </c>
      <c r="P2504"/>
      <c r="Q2504">
        <f t="shared" si="39"/>
        <v>53.379999999999995</v>
      </c>
    </row>
    <row r="2505" spans="1:17" ht="15">
      <c r="A2505" s="114">
        <v>71644</v>
      </c>
      <c r="B2505" t="s">
        <v>19534</v>
      </c>
      <c r="C2505" s="114">
        <v>202503</v>
      </c>
      <c r="D2505" s="114">
        <v>-0.01</v>
      </c>
      <c r="E2505" s="114">
        <v>202412</v>
      </c>
      <c r="F2505" s="114">
        <v>0.13</v>
      </c>
      <c r="G2505" s="114">
        <v>202409</v>
      </c>
      <c r="H2505" s="114">
        <v>7.0000000000000007E-2</v>
      </c>
      <c r="I2505" s="114">
        <v>202406</v>
      </c>
      <c r="J2505" s="114">
        <v>0</v>
      </c>
      <c r="K2505" t="s">
        <v>19535</v>
      </c>
      <c r="L2505"/>
      <c r="M2505" t="s">
        <v>2703</v>
      </c>
      <c r="N2505" t="s">
        <v>19536</v>
      </c>
      <c r="O2505" t="s">
        <v>2704</v>
      </c>
      <c r="P2505"/>
      <c r="Q2505">
        <f t="shared" si="39"/>
        <v>0.19</v>
      </c>
    </row>
    <row r="2506" spans="1:17" ht="15">
      <c r="A2506" s="114">
        <v>71649</v>
      </c>
      <c r="B2506" t="s">
        <v>19537</v>
      </c>
      <c r="C2506" s="114">
        <v>202212</v>
      </c>
      <c r="D2506" s="114">
        <v>0.9</v>
      </c>
      <c r="E2506" s="114">
        <v>202209</v>
      </c>
      <c r="F2506" s="114">
        <v>0.75</v>
      </c>
      <c r="G2506" s="114">
        <v>202206</v>
      </c>
      <c r="H2506" s="114">
        <v>0.19</v>
      </c>
      <c r="I2506" s="114">
        <v>202203</v>
      </c>
      <c r="J2506" s="114">
        <v>0.18</v>
      </c>
      <c r="K2506" t="s">
        <v>19538</v>
      </c>
      <c r="L2506">
        <v>543625</v>
      </c>
      <c r="M2506" t="s">
        <v>2603</v>
      </c>
      <c r="N2506" t="s">
        <v>19539</v>
      </c>
      <c r="O2506" t="s">
        <v>2604</v>
      </c>
      <c r="P2506"/>
      <c r="Q2506">
        <f t="shared" si="39"/>
        <v>2.02</v>
      </c>
    </row>
    <row r="2507" spans="1:17" ht="15">
      <c r="A2507" s="114">
        <v>71654</v>
      </c>
      <c r="B2507" t="s">
        <v>19540</v>
      </c>
      <c r="C2507" s="114">
        <v>202412</v>
      </c>
      <c r="D2507" s="114">
        <v>5.77</v>
      </c>
      <c r="E2507" s="114">
        <v>202409</v>
      </c>
      <c r="F2507" s="114">
        <v>5.39</v>
      </c>
      <c r="G2507" s="114">
        <v>202406</v>
      </c>
      <c r="H2507" s="114">
        <v>5.04</v>
      </c>
      <c r="I2507" s="114">
        <v>202403</v>
      </c>
      <c r="J2507" s="114">
        <v>4.3099999999999996</v>
      </c>
      <c r="K2507" t="s">
        <v>19541</v>
      </c>
      <c r="L2507">
        <v>544302</v>
      </c>
      <c r="M2507" t="s">
        <v>19542</v>
      </c>
      <c r="N2507" t="s">
        <v>19543</v>
      </c>
      <c r="O2507" t="s">
        <v>6783</v>
      </c>
      <c r="P2507"/>
      <c r="Q2507">
        <f t="shared" si="39"/>
        <v>20.509999999999998</v>
      </c>
    </row>
    <row r="2508" spans="1:17" ht="15">
      <c r="A2508" s="114">
        <v>71656</v>
      </c>
      <c r="B2508" t="s">
        <v>19544</v>
      </c>
      <c r="C2508" s="114">
        <v>202503</v>
      </c>
      <c r="D2508" s="114">
        <v>7.27</v>
      </c>
      <c r="E2508" s="114">
        <v>202412</v>
      </c>
      <c r="F2508" s="114">
        <v>4.1500000000000004</v>
      </c>
      <c r="G2508" s="114">
        <v>202409</v>
      </c>
      <c r="H2508" s="114">
        <v>3.47</v>
      </c>
      <c r="I2508" s="114">
        <v>202406</v>
      </c>
      <c r="J2508" s="114">
        <v>2.62</v>
      </c>
      <c r="K2508" t="s">
        <v>19545</v>
      </c>
      <c r="L2508">
        <v>543525</v>
      </c>
      <c r="M2508" t="s">
        <v>2706</v>
      </c>
      <c r="N2508" t="s">
        <v>19546</v>
      </c>
      <c r="O2508" t="s">
        <v>2707</v>
      </c>
      <c r="P2508"/>
      <c r="Q2508">
        <f t="shared" si="39"/>
        <v>17.510000000000002</v>
      </c>
    </row>
    <row r="2509" spans="1:17" ht="15">
      <c r="A2509" s="114">
        <v>71671</v>
      </c>
      <c r="B2509" t="s">
        <v>19547</v>
      </c>
      <c r="C2509" s="114">
        <v>202412</v>
      </c>
      <c r="D2509" s="114">
        <v>2.4900000000000002</v>
      </c>
      <c r="E2509" s="114">
        <v>202409</v>
      </c>
      <c r="F2509" s="114">
        <v>2.34</v>
      </c>
      <c r="G2509" s="114">
        <v>202406</v>
      </c>
      <c r="H2509" s="114">
        <v>1.74</v>
      </c>
      <c r="I2509" s="114">
        <v>202403</v>
      </c>
      <c r="J2509" s="114">
        <v>2</v>
      </c>
      <c r="K2509" t="s">
        <v>19548</v>
      </c>
      <c r="L2509"/>
      <c r="M2509" t="s">
        <v>19549</v>
      </c>
      <c r="N2509" t="s">
        <v>19550</v>
      </c>
      <c r="O2509" t="s">
        <v>9338</v>
      </c>
      <c r="P2509"/>
      <c r="Q2509">
        <f t="shared" si="39"/>
        <v>8.57</v>
      </c>
    </row>
    <row r="2510" spans="1:17" ht="15">
      <c r="A2510" s="114">
        <v>71679</v>
      </c>
      <c r="B2510" t="s">
        <v>19551</v>
      </c>
      <c r="C2510" s="114">
        <v>202412</v>
      </c>
      <c r="D2510" s="114">
        <v>0.09</v>
      </c>
      <c r="E2510" s="114">
        <v>202409</v>
      </c>
      <c r="F2510" s="114">
        <v>0.08</v>
      </c>
      <c r="G2510" s="114">
        <v>202406</v>
      </c>
      <c r="H2510" s="114">
        <v>7.0000000000000007E-2</v>
      </c>
      <c r="I2510" s="114">
        <v>202403</v>
      </c>
      <c r="J2510" s="114">
        <v>0.15</v>
      </c>
      <c r="K2510" t="s">
        <v>19552</v>
      </c>
      <c r="L2510"/>
      <c r="M2510" t="s">
        <v>3163</v>
      </c>
      <c r="N2510" t="s">
        <v>19553</v>
      </c>
      <c r="O2510" t="s">
        <v>9502</v>
      </c>
      <c r="P2510"/>
      <c r="Q2510">
        <f t="shared" si="39"/>
        <v>0.39</v>
      </c>
    </row>
    <row r="2511" spans="1:17" ht="15">
      <c r="A2511" s="114">
        <v>71696</v>
      </c>
      <c r="B2511" t="s">
        <v>19554</v>
      </c>
      <c r="C2511" s="114">
        <v>202412</v>
      </c>
      <c r="D2511" s="114">
        <v>0.06</v>
      </c>
      <c r="E2511" s="114">
        <v>202409</v>
      </c>
      <c r="F2511" s="114">
        <v>-0.71</v>
      </c>
      <c r="G2511" s="114">
        <v>202406</v>
      </c>
      <c r="H2511" s="114">
        <v>-0.56999999999999995</v>
      </c>
      <c r="I2511" s="114">
        <v>202403</v>
      </c>
      <c r="J2511" s="114">
        <v>1.78</v>
      </c>
      <c r="K2511" t="s">
        <v>19555</v>
      </c>
      <c r="L2511">
        <v>540786</v>
      </c>
      <c r="M2511"/>
      <c r="N2511" t="s">
        <v>19556</v>
      </c>
      <c r="O2511" t="s">
        <v>4435</v>
      </c>
      <c r="P2511"/>
      <c r="Q2511">
        <f t="shared" si="39"/>
        <v>0.56000000000000028</v>
      </c>
    </row>
    <row r="2512" spans="1:17" ht="15">
      <c r="A2512" s="114">
        <v>71704</v>
      </c>
      <c r="B2512" t="s">
        <v>19557</v>
      </c>
      <c r="C2512" s="114">
        <v>202412</v>
      </c>
      <c r="D2512" s="114">
        <v>1.82</v>
      </c>
      <c r="E2512" s="114">
        <v>202409</v>
      </c>
      <c r="F2512" s="114">
        <v>3.05</v>
      </c>
      <c r="G2512" s="114">
        <v>202406</v>
      </c>
      <c r="H2512" s="114">
        <v>2.35</v>
      </c>
      <c r="I2512" s="114">
        <v>202403</v>
      </c>
      <c r="J2512" s="114">
        <v>9.0399999999999991</v>
      </c>
      <c r="K2512" t="s">
        <v>19558</v>
      </c>
      <c r="L2512"/>
      <c r="M2512" t="s">
        <v>1264</v>
      </c>
      <c r="N2512" t="s">
        <v>19559</v>
      </c>
      <c r="O2512" t="s">
        <v>1265</v>
      </c>
      <c r="P2512"/>
      <c r="Q2512">
        <f t="shared" si="39"/>
        <v>16.259999999999998</v>
      </c>
    </row>
    <row r="2513" spans="1:17" ht="15">
      <c r="A2513" s="114">
        <v>71706</v>
      </c>
      <c r="B2513" t="s">
        <v>21057</v>
      </c>
      <c r="C2513" s="114">
        <v>202412</v>
      </c>
      <c r="D2513" s="114">
        <v>7.8</v>
      </c>
      <c r="E2513" s="114">
        <v>202409</v>
      </c>
      <c r="F2513" s="114">
        <v>6.8</v>
      </c>
      <c r="G2513" s="114">
        <v>202406</v>
      </c>
      <c r="H2513" s="114">
        <v>5.64</v>
      </c>
      <c r="I2513" s="114">
        <v>202403</v>
      </c>
      <c r="J2513" s="114">
        <v>3.76</v>
      </c>
      <c r="K2513" t="s">
        <v>21058</v>
      </c>
      <c r="L2513">
        <v>544309</v>
      </c>
      <c r="M2513" t="s">
        <v>20924</v>
      </c>
      <c r="N2513" t="s">
        <v>21059</v>
      </c>
      <c r="O2513" t="s">
        <v>20569</v>
      </c>
      <c r="P2513"/>
      <c r="Q2513">
        <f t="shared" si="39"/>
        <v>24</v>
      </c>
    </row>
    <row r="2514" spans="1:17" ht="15">
      <c r="A2514" s="114">
        <v>71707</v>
      </c>
      <c r="B2514" t="s">
        <v>19560</v>
      </c>
      <c r="C2514" s="114">
        <v>202412</v>
      </c>
      <c r="D2514" s="114">
        <v>0.81</v>
      </c>
      <c r="E2514" s="114">
        <v>202409</v>
      </c>
      <c r="F2514" s="114">
        <v>0.88</v>
      </c>
      <c r="G2514" s="114">
        <v>202406</v>
      </c>
      <c r="H2514" s="114">
        <v>0.99</v>
      </c>
      <c r="I2514" s="114">
        <v>202403</v>
      </c>
      <c r="J2514" s="114">
        <v>1.62</v>
      </c>
      <c r="K2514" t="s">
        <v>19561</v>
      </c>
      <c r="L2514"/>
      <c r="M2514" t="s">
        <v>2665</v>
      </c>
      <c r="N2514" t="s">
        <v>19562</v>
      </c>
      <c r="O2514" t="s">
        <v>20334</v>
      </c>
      <c r="P2514"/>
      <c r="Q2514">
        <f t="shared" si="39"/>
        <v>4.3</v>
      </c>
    </row>
    <row r="2515" spans="1:17" ht="15">
      <c r="A2515" s="114">
        <v>71717</v>
      </c>
      <c r="B2515" t="s">
        <v>19563</v>
      </c>
      <c r="C2515" s="114">
        <v>202503</v>
      </c>
      <c r="D2515" s="114">
        <v>0.12</v>
      </c>
      <c r="E2515" s="114">
        <v>202412</v>
      </c>
      <c r="F2515" s="114">
        <v>0.1</v>
      </c>
      <c r="G2515" s="114">
        <v>202409</v>
      </c>
      <c r="H2515" s="114">
        <v>0.09</v>
      </c>
      <c r="I2515" s="114">
        <v>202406</v>
      </c>
      <c r="J2515" s="114">
        <v>0.06</v>
      </c>
      <c r="K2515" t="s">
        <v>9807</v>
      </c>
      <c r="L2515">
        <v>542231</v>
      </c>
      <c r="M2515" t="s">
        <v>2076</v>
      </c>
      <c r="N2515" t="s">
        <v>19564</v>
      </c>
      <c r="O2515" t="s">
        <v>2077</v>
      </c>
      <c r="P2515"/>
      <c r="Q2515">
        <f t="shared" si="39"/>
        <v>0.37</v>
      </c>
    </row>
    <row r="2516" spans="1:17" ht="15">
      <c r="A2516" s="114">
        <v>71718</v>
      </c>
      <c r="B2516" t="s">
        <v>19565</v>
      </c>
      <c r="C2516" s="114">
        <v>202412</v>
      </c>
      <c r="D2516" s="114">
        <v>-2.2799999999999998</v>
      </c>
      <c r="E2516" s="114">
        <v>202409</v>
      </c>
      <c r="F2516" s="114">
        <v>-2.06</v>
      </c>
      <c r="G2516" s="114">
        <v>202406</v>
      </c>
      <c r="H2516" s="114">
        <v>-0.52</v>
      </c>
      <c r="I2516" s="114">
        <v>202403</v>
      </c>
      <c r="J2516" s="114">
        <v>0.28999999999999998</v>
      </c>
      <c r="K2516" t="s">
        <v>19566</v>
      </c>
      <c r="L2516">
        <v>542905</v>
      </c>
      <c r="M2516" t="s">
        <v>1209</v>
      </c>
      <c r="N2516" t="s">
        <v>19567</v>
      </c>
      <c r="O2516" t="s">
        <v>1210</v>
      </c>
      <c r="P2516"/>
      <c r="Q2516">
        <f t="shared" si="39"/>
        <v>-4.5699999999999994</v>
      </c>
    </row>
    <row r="2517" spans="1:17" ht="15">
      <c r="A2517" s="114">
        <v>71730</v>
      </c>
      <c r="B2517" t="s">
        <v>19568</v>
      </c>
      <c r="C2517" s="114">
        <v>202412</v>
      </c>
      <c r="D2517" s="114">
        <v>0.43</v>
      </c>
      <c r="E2517" s="114">
        <v>202409</v>
      </c>
      <c r="F2517" s="114">
        <v>0.38</v>
      </c>
      <c r="G2517" s="114">
        <v>202406</v>
      </c>
      <c r="H2517" s="114">
        <v>1.46</v>
      </c>
      <c r="I2517" s="114">
        <v>202403</v>
      </c>
      <c r="J2517" s="114">
        <v>0.13</v>
      </c>
      <c r="K2517" t="s">
        <v>19569</v>
      </c>
      <c r="L2517">
        <v>540796</v>
      </c>
      <c r="M2517"/>
      <c r="N2517" t="s">
        <v>19570</v>
      </c>
      <c r="O2517" t="s">
        <v>3926</v>
      </c>
      <c r="P2517"/>
      <c r="Q2517">
        <f t="shared" si="39"/>
        <v>2.4</v>
      </c>
    </row>
    <row r="2518" spans="1:17" ht="15">
      <c r="A2518" s="114">
        <v>71732</v>
      </c>
      <c r="B2518" t="s">
        <v>20335</v>
      </c>
      <c r="C2518" s="114">
        <v>202412</v>
      </c>
      <c r="D2518" s="114">
        <v>0.08</v>
      </c>
      <c r="E2518" s="114">
        <v>202409</v>
      </c>
      <c r="F2518" s="114">
        <v>0.04</v>
      </c>
      <c r="G2518" s="114">
        <v>202406</v>
      </c>
      <c r="H2518" s="114">
        <v>0.4</v>
      </c>
      <c r="I2518" s="114">
        <v>202403</v>
      </c>
      <c r="J2518" s="114">
        <v>0.02</v>
      </c>
      <c r="K2518" t="s">
        <v>20336</v>
      </c>
      <c r="L2518">
        <v>540809</v>
      </c>
      <c r="M2518"/>
      <c r="N2518" t="s">
        <v>20337</v>
      </c>
      <c r="O2518" t="s">
        <v>4538</v>
      </c>
      <c r="P2518"/>
      <c r="Q2518">
        <f t="shared" si="39"/>
        <v>0.54</v>
      </c>
    </row>
    <row r="2519" spans="1:17" ht="15">
      <c r="A2519" s="114">
        <v>71737</v>
      </c>
      <c r="B2519" t="s">
        <v>19571</v>
      </c>
      <c r="C2519" s="114">
        <v>202412</v>
      </c>
      <c r="D2519" s="114">
        <v>0.33</v>
      </c>
      <c r="E2519" s="114">
        <v>202409</v>
      </c>
      <c r="F2519" s="114">
        <v>0.38</v>
      </c>
      <c r="G2519" s="114">
        <v>202406</v>
      </c>
      <c r="H2519" s="114">
        <v>0.36</v>
      </c>
      <c r="I2519" s="114">
        <v>202403</v>
      </c>
      <c r="J2519" s="114">
        <v>0.31</v>
      </c>
      <c r="K2519" t="s">
        <v>19572</v>
      </c>
      <c r="L2519"/>
      <c r="M2519" t="s">
        <v>2146</v>
      </c>
      <c r="N2519" t="s">
        <v>19573</v>
      </c>
      <c r="O2519" t="s">
        <v>2147</v>
      </c>
      <c r="P2519"/>
      <c r="Q2519">
        <f t="shared" si="39"/>
        <v>1.38</v>
      </c>
    </row>
    <row r="2520" spans="1:17" ht="15">
      <c r="A2520" s="114">
        <v>71740</v>
      </c>
      <c r="B2520" t="s">
        <v>19574</v>
      </c>
      <c r="C2520" s="114">
        <v>202412</v>
      </c>
      <c r="D2520" s="114">
        <v>2.93</v>
      </c>
      <c r="E2520" s="114">
        <v>202409</v>
      </c>
      <c r="F2520" s="114">
        <v>0.28000000000000003</v>
      </c>
      <c r="G2520" s="114">
        <v>202406</v>
      </c>
      <c r="H2520" s="114">
        <v>0.23</v>
      </c>
      <c r="I2520" s="114">
        <v>202403</v>
      </c>
      <c r="J2520" s="114">
        <v>1.29</v>
      </c>
      <c r="K2520" t="s">
        <v>19575</v>
      </c>
      <c r="L2520"/>
      <c r="M2520" t="s">
        <v>3025</v>
      </c>
      <c r="N2520" t="s">
        <v>19576</v>
      </c>
      <c r="O2520" t="s">
        <v>3026</v>
      </c>
      <c r="P2520"/>
      <c r="Q2520">
        <f t="shared" si="39"/>
        <v>4.7300000000000004</v>
      </c>
    </row>
    <row r="2521" spans="1:17" ht="15">
      <c r="A2521" s="114">
        <v>71753</v>
      </c>
      <c r="B2521" t="s">
        <v>22542</v>
      </c>
      <c r="C2521" s="114">
        <v>202503</v>
      </c>
      <c r="D2521" s="114">
        <v>0.87</v>
      </c>
      <c r="E2521" s="114">
        <v>202412</v>
      </c>
      <c r="F2521" s="114">
        <v>0.82</v>
      </c>
      <c r="G2521" s="114">
        <v>202409</v>
      </c>
      <c r="H2521" s="114">
        <v>0.78</v>
      </c>
      <c r="I2521" s="114">
        <v>202406</v>
      </c>
      <c r="J2521" s="114">
        <v>0.74</v>
      </c>
      <c r="K2521" t="s">
        <v>22543</v>
      </c>
      <c r="L2521">
        <v>543959</v>
      </c>
      <c r="M2521" t="s">
        <v>2582</v>
      </c>
      <c r="N2521" t="s">
        <v>22544</v>
      </c>
      <c r="O2521" t="s">
        <v>2583</v>
      </c>
      <c r="P2521"/>
      <c r="Q2521">
        <f t="shared" si="39"/>
        <v>3.21</v>
      </c>
    </row>
    <row r="2522" spans="1:17" ht="15">
      <c r="A2522" s="114">
        <v>71771</v>
      </c>
      <c r="B2522" t="s">
        <v>19577</v>
      </c>
      <c r="C2522" s="114">
        <v>202412</v>
      </c>
      <c r="D2522" s="114">
        <v>-1.34</v>
      </c>
      <c r="E2522" s="114">
        <v>202409</v>
      </c>
      <c r="F2522" s="114">
        <v>-5.65</v>
      </c>
      <c r="G2522" s="114">
        <v>202406</v>
      </c>
      <c r="H2522" s="114">
        <v>0.27</v>
      </c>
      <c r="I2522" s="114">
        <v>202403</v>
      </c>
      <c r="J2522" s="114">
        <v>-0.22</v>
      </c>
      <c r="K2522" t="s">
        <v>19578</v>
      </c>
      <c r="L2522"/>
      <c r="M2522" t="s">
        <v>366</v>
      </c>
      <c r="N2522" t="s">
        <v>19579</v>
      </c>
      <c r="O2522" t="s">
        <v>367</v>
      </c>
      <c r="P2522"/>
      <c r="Q2522">
        <f t="shared" si="39"/>
        <v>-6.94</v>
      </c>
    </row>
    <row r="2523" spans="1:17" ht="15">
      <c r="A2523" s="114">
        <v>71774</v>
      </c>
      <c r="B2523" t="s">
        <v>19580</v>
      </c>
      <c r="C2523" s="114">
        <v>202412</v>
      </c>
      <c r="D2523" s="114">
        <v>1.49</v>
      </c>
      <c r="E2523" s="114">
        <v>202409</v>
      </c>
      <c r="F2523" s="114">
        <v>0.14000000000000001</v>
      </c>
      <c r="G2523" s="114">
        <v>202406</v>
      </c>
      <c r="H2523" s="114">
        <v>0.67</v>
      </c>
      <c r="I2523" s="114">
        <v>202403</v>
      </c>
      <c r="J2523" s="114">
        <v>1</v>
      </c>
      <c r="K2523" t="s">
        <v>19581</v>
      </c>
      <c r="L2523">
        <v>543986</v>
      </c>
      <c r="M2523" t="s">
        <v>2765</v>
      </c>
      <c r="N2523" t="s">
        <v>19582</v>
      </c>
      <c r="O2523" t="s">
        <v>2766</v>
      </c>
      <c r="P2523"/>
      <c r="Q2523">
        <f t="shared" si="39"/>
        <v>3.3</v>
      </c>
    </row>
    <row r="2524" spans="1:17" ht="15">
      <c r="A2524" s="114">
        <v>71777</v>
      </c>
      <c r="B2524" t="s">
        <v>19583</v>
      </c>
      <c r="C2524" s="114">
        <v>202412</v>
      </c>
      <c r="D2524" s="114">
        <v>1.59</v>
      </c>
      <c r="E2524" s="114">
        <v>202409</v>
      </c>
      <c r="F2524" s="114">
        <v>1.52</v>
      </c>
      <c r="G2524" s="114">
        <v>202406</v>
      </c>
      <c r="H2524" s="114">
        <v>1.55</v>
      </c>
      <c r="I2524" s="114">
        <v>202403</v>
      </c>
      <c r="J2524" s="114">
        <v>1.08</v>
      </c>
      <c r="K2524" t="s">
        <v>19584</v>
      </c>
      <c r="L2524">
        <v>543442</v>
      </c>
      <c r="M2524" t="s">
        <v>397</v>
      </c>
      <c r="N2524" t="s">
        <v>19585</v>
      </c>
      <c r="O2524" t="s">
        <v>398</v>
      </c>
      <c r="P2524"/>
      <c r="Q2524">
        <f t="shared" si="39"/>
        <v>5.74</v>
      </c>
    </row>
    <row r="2525" spans="1:17" ht="15">
      <c r="A2525" s="114">
        <v>71811</v>
      </c>
      <c r="B2525" t="s">
        <v>19586</v>
      </c>
      <c r="C2525" s="114">
        <v>202409</v>
      </c>
      <c r="D2525" s="114">
        <v>2.75</v>
      </c>
      <c r="E2525" s="114">
        <v>202406</v>
      </c>
      <c r="F2525" s="114">
        <v>2.57</v>
      </c>
      <c r="G2525" s="114">
        <v>202403</v>
      </c>
      <c r="H2525" s="114">
        <v>4.7699999999999996</v>
      </c>
      <c r="I2525" s="114">
        <v>202312</v>
      </c>
      <c r="J2525" s="114">
        <v>6.5</v>
      </c>
      <c r="K2525" t="s">
        <v>19587</v>
      </c>
      <c r="L2525">
        <v>543463</v>
      </c>
      <c r="M2525" t="s">
        <v>1821</v>
      </c>
      <c r="N2525" t="s">
        <v>19588</v>
      </c>
      <c r="O2525" t="s">
        <v>1822</v>
      </c>
      <c r="P2525"/>
      <c r="Q2525">
        <f t="shared" si="39"/>
        <v>16.59</v>
      </c>
    </row>
    <row r="2526" spans="1:17" ht="15">
      <c r="A2526" s="114">
        <v>71813</v>
      </c>
      <c r="B2526" t="s">
        <v>19589</v>
      </c>
      <c r="C2526" s="114">
        <v>202412</v>
      </c>
      <c r="D2526" s="114">
        <v>0.72</v>
      </c>
      <c r="E2526" s="114">
        <v>202409</v>
      </c>
      <c r="F2526" s="114">
        <v>1.39</v>
      </c>
      <c r="G2526" s="114">
        <v>202406</v>
      </c>
      <c r="H2526" s="114">
        <v>0.61</v>
      </c>
      <c r="I2526" s="114">
        <v>202403</v>
      </c>
      <c r="J2526" s="114">
        <v>1.43</v>
      </c>
      <c r="K2526" t="s">
        <v>19590</v>
      </c>
      <c r="L2526">
        <v>540923</v>
      </c>
      <c r="M2526" t="s">
        <v>247</v>
      </c>
      <c r="N2526" t="s">
        <v>19591</v>
      </c>
      <c r="O2526" t="s">
        <v>248</v>
      </c>
      <c r="P2526"/>
      <c r="Q2526">
        <f t="shared" si="39"/>
        <v>4.1499999999999995</v>
      </c>
    </row>
    <row r="2527" spans="1:17" ht="15">
      <c r="A2527" s="114">
        <v>71829</v>
      </c>
      <c r="B2527" t="s">
        <v>19592</v>
      </c>
      <c r="C2527" s="114">
        <v>202412</v>
      </c>
      <c r="D2527" s="114">
        <v>7.0000000000000007E-2</v>
      </c>
      <c r="E2527" s="114">
        <v>202409</v>
      </c>
      <c r="F2527" s="114">
        <v>0.08</v>
      </c>
      <c r="G2527" s="114">
        <v>202406</v>
      </c>
      <c r="H2527" s="114">
        <v>0.03</v>
      </c>
      <c r="I2527" s="114">
        <v>202403</v>
      </c>
      <c r="J2527" s="114">
        <v>0.04</v>
      </c>
      <c r="K2527" t="s">
        <v>19593</v>
      </c>
      <c r="L2527">
        <v>543688</v>
      </c>
      <c r="M2527" t="s">
        <v>2567</v>
      </c>
      <c r="N2527" t="s">
        <v>19594</v>
      </c>
      <c r="O2527" t="s">
        <v>2568</v>
      </c>
      <c r="P2527"/>
      <c r="Q2527">
        <f t="shared" si="39"/>
        <v>0.22000000000000003</v>
      </c>
    </row>
    <row r="2528" spans="1:17" ht="15">
      <c r="A2528" s="114">
        <v>72028</v>
      </c>
      <c r="B2528" t="s">
        <v>19595</v>
      </c>
      <c r="C2528" s="114">
        <v>202503</v>
      </c>
      <c r="D2528" s="114">
        <v>8.98</v>
      </c>
      <c r="E2528" s="114">
        <v>202412</v>
      </c>
      <c r="F2528" s="114">
        <v>13.1</v>
      </c>
      <c r="G2528" s="114">
        <v>202409</v>
      </c>
      <c r="H2528" s="114">
        <v>16.12</v>
      </c>
      <c r="I2528" s="114">
        <v>202406</v>
      </c>
      <c r="J2528" s="114">
        <v>12.51</v>
      </c>
      <c r="K2528" t="s">
        <v>19596</v>
      </c>
      <c r="L2528">
        <v>543228</v>
      </c>
      <c r="M2528" t="s">
        <v>2473</v>
      </c>
      <c r="N2528" t="s">
        <v>19597</v>
      </c>
      <c r="O2528" t="s">
        <v>2474</v>
      </c>
      <c r="P2528"/>
      <c r="Q2528">
        <f t="shared" si="39"/>
        <v>50.71</v>
      </c>
    </row>
    <row r="2529" spans="1:17" ht="15">
      <c r="A2529" s="114">
        <v>72051</v>
      </c>
      <c r="B2529" t="s">
        <v>19598</v>
      </c>
      <c r="C2529" s="114">
        <v>202412</v>
      </c>
      <c r="D2529" s="114">
        <v>2.0099999999999998</v>
      </c>
      <c r="E2529" s="114">
        <v>202409</v>
      </c>
      <c r="F2529" s="114">
        <v>2.2200000000000002</v>
      </c>
      <c r="G2529" s="114">
        <v>202406</v>
      </c>
      <c r="H2529" s="114">
        <v>0.1</v>
      </c>
      <c r="I2529" s="114">
        <v>202403</v>
      </c>
      <c r="J2529" s="114">
        <v>1.83</v>
      </c>
      <c r="K2529" t="s">
        <v>19599</v>
      </c>
      <c r="L2529">
        <v>542484</v>
      </c>
      <c r="M2529" t="s">
        <v>228</v>
      </c>
      <c r="N2529" t="s">
        <v>19600</v>
      </c>
      <c r="O2529" t="s">
        <v>229</v>
      </c>
      <c r="P2529"/>
      <c r="Q2529">
        <f t="shared" si="39"/>
        <v>6.16</v>
      </c>
    </row>
    <row r="2530" spans="1:17" ht="15">
      <c r="A2530" s="114">
        <v>72061</v>
      </c>
      <c r="B2530" t="s">
        <v>19601</v>
      </c>
      <c r="C2530" s="114">
        <v>202412</v>
      </c>
      <c r="D2530" s="114">
        <v>0.35</v>
      </c>
      <c r="E2530" s="114">
        <v>202409</v>
      </c>
      <c r="F2530" s="114">
        <v>0.35</v>
      </c>
      <c r="G2530" s="114">
        <v>202406</v>
      </c>
      <c r="H2530" s="114">
        <v>0.27</v>
      </c>
      <c r="I2530" s="114">
        <v>202403</v>
      </c>
      <c r="J2530" s="114">
        <v>0.26</v>
      </c>
      <c r="K2530" t="s">
        <v>19602</v>
      </c>
      <c r="L2530">
        <v>542774</v>
      </c>
      <c r="M2530" t="s">
        <v>1966</v>
      </c>
      <c r="N2530" t="s">
        <v>19603</v>
      </c>
      <c r="O2530" t="s">
        <v>1967</v>
      </c>
      <c r="P2530"/>
      <c r="Q2530">
        <f t="shared" si="39"/>
        <v>1.23</v>
      </c>
    </row>
    <row r="2531" spans="1:17" ht="15">
      <c r="A2531" s="114">
        <v>72062</v>
      </c>
      <c r="B2531" t="s">
        <v>19604</v>
      </c>
      <c r="C2531" s="114">
        <v>202503</v>
      </c>
      <c r="D2531" s="114">
        <v>9.01</v>
      </c>
      <c r="E2531" s="114">
        <v>202412</v>
      </c>
      <c r="F2531" s="114">
        <v>6.89</v>
      </c>
      <c r="G2531" s="114">
        <v>202409</v>
      </c>
      <c r="H2531" s="114">
        <v>7.51</v>
      </c>
      <c r="I2531" s="114">
        <v>202406</v>
      </c>
      <c r="J2531" s="114">
        <v>7.53</v>
      </c>
      <c r="K2531" t="s">
        <v>9664</v>
      </c>
      <c r="L2531">
        <v>542651</v>
      </c>
      <c r="M2531" t="s">
        <v>1651</v>
      </c>
      <c r="N2531" t="s">
        <v>19605</v>
      </c>
      <c r="O2531" t="s">
        <v>1652</v>
      </c>
      <c r="P2531"/>
      <c r="Q2531">
        <f t="shared" si="39"/>
        <v>30.939999999999998</v>
      </c>
    </row>
    <row r="2532" spans="1:17" ht="15">
      <c r="A2532" s="114">
        <v>72090</v>
      </c>
      <c r="B2532" t="s">
        <v>19606</v>
      </c>
      <c r="C2532" s="114">
        <v>202412</v>
      </c>
      <c r="D2532" s="114">
        <v>-0.19</v>
      </c>
      <c r="E2532" s="114">
        <v>202409</v>
      </c>
      <c r="F2532" s="114">
        <v>-0.2</v>
      </c>
      <c r="G2532" s="114">
        <v>202406</v>
      </c>
      <c r="H2532" s="114">
        <v>-0.44</v>
      </c>
      <c r="I2532" s="114">
        <v>202403</v>
      </c>
      <c r="J2532" s="114">
        <v>-0.33</v>
      </c>
      <c r="K2532" t="s">
        <v>19607</v>
      </c>
      <c r="L2532"/>
      <c r="M2532" t="s">
        <v>3100</v>
      </c>
      <c r="N2532" t="s">
        <v>19608</v>
      </c>
      <c r="O2532" t="s">
        <v>3101</v>
      </c>
      <c r="P2532"/>
      <c r="Q2532">
        <f t="shared" si="39"/>
        <v>-1.1600000000000001</v>
      </c>
    </row>
    <row r="2533" spans="1:17" ht="15">
      <c r="A2533" s="114">
        <v>72176</v>
      </c>
      <c r="B2533" t="s">
        <v>19609</v>
      </c>
      <c r="C2533" s="114">
        <v>202412</v>
      </c>
      <c r="D2533" s="114">
        <v>14.69</v>
      </c>
      <c r="E2533" s="114">
        <v>202409</v>
      </c>
      <c r="F2533" s="114">
        <v>13.13</v>
      </c>
      <c r="G2533" s="114">
        <v>202406</v>
      </c>
      <c r="H2533" s="114">
        <v>4.8499999999999996</v>
      </c>
      <c r="I2533" s="114">
        <v>202403</v>
      </c>
      <c r="J2533" s="114">
        <v>2.29</v>
      </c>
      <c r="K2533" t="s">
        <v>19610</v>
      </c>
      <c r="L2533">
        <v>535101</v>
      </c>
      <c r="M2533" t="s">
        <v>2961</v>
      </c>
      <c r="N2533" t="s">
        <v>19611</v>
      </c>
      <c r="O2533" t="s">
        <v>2962</v>
      </c>
      <c r="P2533"/>
      <c r="Q2533">
        <f t="shared" si="39"/>
        <v>34.96</v>
      </c>
    </row>
    <row r="2534" spans="1:17" ht="15">
      <c r="A2534" s="114">
        <v>72253</v>
      </c>
      <c r="B2534" t="s">
        <v>19612</v>
      </c>
      <c r="C2534" s="114">
        <v>202412</v>
      </c>
      <c r="D2534" s="114">
        <v>0.03</v>
      </c>
      <c r="E2534" s="114">
        <v>202409</v>
      </c>
      <c r="F2534" s="114">
        <v>0.01</v>
      </c>
      <c r="G2534" s="114">
        <v>202406</v>
      </c>
      <c r="H2534" s="114">
        <v>0.12</v>
      </c>
      <c r="I2534" s="114">
        <v>202403</v>
      </c>
      <c r="J2534" s="114">
        <v>0.35</v>
      </c>
      <c r="K2534" t="s">
        <v>19613</v>
      </c>
      <c r="L2534"/>
      <c r="M2534" t="s">
        <v>19</v>
      </c>
      <c r="N2534" t="s">
        <v>19614</v>
      </c>
      <c r="O2534" t="s">
        <v>20</v>
      </c>
      <c r="P2534"/>
      <c r="Q2534">
        <f t="shared" si="39"/>
        <v>0.51</v>
      </c>
    </row>
    <row r="2535" spans="1:17" ht="15">
      <c r="A2535" s="114">
        <v>72285</v>
      </c>
      <c r="B2535" t="s">
        <v>19615</v>
      </c>
      <c r="C2535" s="114">
        <v>202412</v>
      </c>
      <c r="D2535" s="114">
        <v>3.81</v>
      </c>
      <c r="E2535" s="114">
        <v>202409</v>
      </c>
      <c r="F2535" s="114">
        <v>3.94</v>
      </c>
      <c r="G2535" s="114">
        <v>202406</v>
      </c>
      <c r="H2535" s="114">
        <v>3.81</v>
      </c>
      <c r="I2535" s="114">
        <v>202403</v>
      </c>
      <c r="J2535" s="114">
        <v>19.100000000000001</v>
      </c>
      <c r="K2535" t="s">
        <v>19616</v>
      </c>
      <c r="L2535">
        <v>543910</v>
      </c>
      <c r="M2535" t="s">
        <v>306</v>
      </c>
      <c r="N2535" t="s">
        <v>19617</v>
      </c>
      <c r="O2535" t="s">
        <v>307</v>
      </c>
      <c r="P2535"/>
      <c r="Q2535">
        <f t="shared" si="39"/>
        <v>30.660000000000004</v>
      </c>
    </row>
    <row r="2536" spans="1:17" ht="15">
      <c r="A2536" s="114">
        <v>72298</v>
      </c>
      <c r="B2536" t="s">
        <v>19618</v>
      </c>
      <c r="C2536" s="114">
        <v>202412</v>
      </c>
      <c r="D2536" s="114">
        <v>0.06</v>
      </c>
      <c r="E2536" s="114">
        <v>202409</v>
      </c>
      <c r="F2536" s="114">
        <v>0.04</v>
      </c>
      <c r="G2536" s="114">
        <v>202406</v>
      </c>
      <c r="H2536" s="114">
        <v>0.04</v>
      </c>
      <c r="I2536" s="114">
        <v>202403</v>
      </c>
      <c r="J2536" s="114">
        <v>0.04</v>
      </c>
      <c r="K2536" t="s">
        <v>19619</v>
      </c>
      <c r="L2536">
        <v>541152</v>
      </c>
      <c r="M2536" t="s">
        <v>1061</v>
      </c>
      <c r="N2536" t="s">
        <v>19620</v>
      </c>
      <c r="O2536" t="s">
        <v>1062</v>
      </c>
      <c r="P2536"/>
      <c r="Q2536">
        <f t="shared" si="39"/>
        <v>0.18000000000000002</v>
      </c>
    </row>
    <row r="2537" spans="1:17" ht="15">
      <c r="A2537" s="114">
        <v>72314</v>
      </c>
      <c r="B2537" t="s">
        <v>19621</v>
      </c>
      <c r="C2537" s="114">
        <v>202406</v>
      </c>
      <c r="D2537" s="114">
        <v>-0.02</v>
      </c>
      <c r="E2537" s="114">
        <v>202403</v>
      </c>
      <c r="F2537" s="114">
        <v>-0.01</v>
      </c>
      <c r="G2537" s="114">
        <v>202312</v>
      </c>
      <c r="H2537" s="114">
        <v>0.01</v>
      </c>
      <c r="I2537" s="114">
        <v>202309</v>
      </c>
      <c r="J2537" s="114">
        <v>0.02</v>
      </c>
      <c r="K2537" t="s">
        <v>19622</v>
      </c>
      <c r="L2537">
        <v>541890</v>
      </c>
      <c r="M2537"/>
      <c r="N2537" t="s">
        <v>19623</v>
      </c>
      <c r="O2537" t="s">
        <v>4759</v>
      </c>
      <c r="P2537"/>
      <c r="Q2537">
        <f t="shared" si="39"/>
        <v>0</v>
      </c>
    </row>
    <row r="2538" spans="1:17" ht="15">
      <c r="A2538" s="114">
        <v>72320</v>
      </c>
      <c r="B2538" t="s">
        <v>19624</v>
      </c>
      <c r="C2538" s="114">
        <v>202412</v>
      </c>
      <c r="D2538" s="114">
        <v>6.01</v>
      </c>
      <c r="E2538" s="114">
        <v>202409</v>
      </c>
      <c r="F2538" s="114">
        <v>6.07</v>
      </c>
      <c r="G2538" s="114">
        <v>202406</v>
      </c>
      <c r="H2538" s="114">
        <v>5.55</v>
      </c>
      <c r="I2538" s="114">
        <v>202403</v>
      </c>
      <c r="J2538" s="114">
        <v>5.8</v>
      </c>
      <c r="K2538" t="s">
        <v>19625</v>
      </c>
      <c r="L2538">
        <v>543328</v>
      </c>
      <c r="M2538" t="s">
        <v>1665</v>
      </c>
      <c r="N2538" t="s">
        <v>19626</v>
      </c>
      <c r="O2538" t="s">
        <v>1666</v>
      </c>
      <c r="P2538"/>
      <c r="Q2538">
        <f t="shared" si="39"/>
        <v>23.43</v>
      </c>
    </row>
    <row r="2539" spans="1:17" ht="15">
      <c r="A2539" s="114">
        <v>72327</v>
      </c>
      <c r="B2539" t="s">
        <v>19627</v>
      </c>
      <c r="C2539" s="114">
        <v>202412</v>
      </c>
      <c r="D2539" s="114">
        <v>2.23</v>
      </c>
      <c r="E2539" s="114">
        <v>202409</v>
      </c>
      <c r="F2539" s="114">
        <v>1.94</v>
      </c>
      <c r="G2539" s="114">
        <v>202406</v>
      </c>
      <c r="H2539" s="114">
        <v>0.82</v>
      </c>
      <c r="I2539" s="114">
        <v>202403</v>
      </c>
      <c r="J2539" s="114">
        <v>1.36</v>
      </c>
      <c r="K2539" t="s">
        <v>19628</v>
      </c>
      <c r="L2539"/>
      <c r="M2539" t="s">
        <v>1565</v>
      </c>
      <c r="N2539" t="s">
        <v>19629</v>
      </c>
      <c r="O2539" t="s">
        <v>11489</v>
      </c>
      <c r="P2539"/>
      <c r="Q2539">
        <f t="shared" si="39"/>
        <v>6.3500000000000005</v>
      </c>
    </row>
    <row r="2540" spans="1:17" ht="15">
      <c r="A2540" s="114">
        <v>72337</v>
      </c>
      <c r="B2540" t="s">
        <v>19630</v>
      </c>
      <c r="C2540" s="114">
        <v>201812</v>
      </c>
      <c r="D2540" s="114">
        <v>4.12</v>
      </c>
      <c r="E2540" s="114">
        <v>201809</v>
      </c>
      <c r="F2540" s="114">
        <v>5.71</v>
      </c>
      <c r="G2540" s="114">
        <v>201806</v>
      </c>
      <c r="H2540" s="114">
        <v>4.5999999999999996</v>
      </c>
      <c r="I2540" s="114">
        <v>201803</v>
      </c>
      <c r="J2540" s="114">
        <v>4.2699999999999996</v>
      </c>
      <c r="K2540" t="s">
        <v>19631</v>
      </c>
      <c r="L2540"/>
      <c r="M2540" t="s">
        <v>19632</v>
      </c>
      <c r="N2540" t="s">
        <v>20699</v>
      </c>
      <c r="O2540" t="s">
        <v>19633</v>
      </c>
      <c r="P2540"/>
      <c r="Q2540">
        <f t="shared" si="39"/>
        <v>18.7</v>
      </c>
    </row>
    <row r="2541" spans="1:17" ht="15">
      <c r="A2541" s="114">
        <v>72340</v>
      </c>
      <c r="B2541" t="s">
        <v>20338</v>
      </c>
      <c r="C2541" s="114">
        <v>202412</v>
      </c>
      <c r="D2541" s="114">
        <v>0.38</v>
      </c>
      <c r="E2541" s="114">
        <v>202409</v>
      </c>
      <c r="F2541" s="114">
        <v>0.55000000000000004</v>
      </c>
      <c r="G2541" s="114">
        <v>202406</v>
      </c>
      <c r="H2541" s="114">
        <v>0.48</v>
      </c>
      <c r="I2541" s="114">
        <v>202403</v>
      </c>
      <c r="J2541" s="114">
        <v>-0.91</v>
      </c>
      <c r="K2541" t="s">
        <v>20339</v>
      </c>
      <c r="L2541">
        <v>541206</v>
      </c>
      <c r="M2541" t="s">
        <v>2124</v>
      </c>
      <c r="N2541" t="s">
        <v>20340</v>
      </c>
      <c r="O2541" t="s">
        <v>2125</v>
      </c>
      <c r="P2541"/>
      <c r="Q2541">
        <f t="shared" si="39"/>
        <v>0.50000000000000011</v>
      </c>
    </row>
    <row r="2542" spans="1:17" ht="15">
      <c r="A2542" s="114">
        <v>72355</v>
      </c>
      <c r="B2542" t="s">
        <v>19634</v>
      </c>
      <c r="C2542" s="114">
        <v>202412</v>
      </c>
      <c r="D2542" s="114">
        <v>2.09</v>
      </c>
      <c r="E2542" s="114">
        <v>202409</v>
      </c>
      <c r="F2542" s="114">
        <v>2.42</v>
      </c>
      <c r="G2542" s="114">
        <v>202406</v>
      </c>
      <c r="H2542" s="114">
        <v>1.86</v>
      </c>
      <c r="I2542" s="114">
        <v>202403</v>
      </c>
      <c r="J2542" s="114">
        <v>2.2799999999999998</v>
      </c>
      <c r="K2542" t="s">
        <v>19635</v>
      </c>
      <c r="L2542">
        <v>543686</v>
      </c>
      <c r="M2542" t="s">
        <v>2715</v>
      </c>
      <c r="N2542" t="s">
        <v>19636</v>
      </c>
      <c r="O2542" t="s">
        <v>2716</v>
      </c>
      <c r="P2542"/>
      <c r="Q2542">
        <f t="shared" si="39"/>
        <v>8.65</v>
      </c>
    </row>
    <row r="2543" spans="1:17" ht="15">
      <c r="A2543" s="114">
        <v>72359</v>
      </c>
      <c r="B2543" t="s">
        <v>19637</v>
      </c>
      <c r="C2543" s="114">
        <v>202412</v>
      </c>
      <c r="D2543" s="114">
        <v>0.04</v>
      </c>
      <c r="E2543" s="114">
        <v>202409</v>
      </c>
      <c r="F2543" s="114">
        <v>0.12</v>
      </c>
      <c r="G2543" s="114">
        <v>202406</v>
      </c>
      <c r="H2543" s="114">
        <v>7.0000000000000007E-2</v>
      </c>
      <c r="I2543" s="114">
        <v>202403</v>
      </c>
      <c r="J2543" s="114">
        <v>0.05</v>
      </c>
      <c r="K2543" t="s">
        <v>19638</v>
      </c>
      <c r="L2543">
        <v>535085</v>
      </c>
      <c r="M2543" t="s">
        <v>1688</v>
      </c>
      <c r="N2543" t="s">
        <v>19639</v>
      </c>
      <c r="O2543" t="s">
        <v>1689</v>
      </c>
      <c r="P2543"/>
      <c r="Q2543">
        <f t="shared" si="39"/>
        <v>0.28000000000000003</v>
      </c>
    </row>
    <row r="2544" spans="1:17" ht="15">
      <c r="A2544" s="114">
        <v>72387</v>
      </c>
      <c r="B2544" t="s">
        <v>19640</v>
      </c>
      <c r="C2544" s="114">
        <v>202412</v>
      </c>
      <c r="D2544" s="114">
        <v>1.94</v>
      </c>
      <c r="E2544" s="114">
        <v>202409</v>
      </c>
      <c r="F2544" s="114">
        <v>2.69</v>
      </c>
      <c r="G2544" s="114">
        <v>202406</v>
      </c>
      <c r="H2544" s="114">
        <v>3.7</v>
      </c>
      <c r="I2544" s="114">
        <v>202403</v>
      </c>
      <c r="J2544" s="114">
        <v>2.15</v>
      </c>
      <c r="K2544" t="s">
        <v>19641</v>
      </c>
      <c r="L2544">
        <v>543912</v>
      </c>
      <c r="M2544" t="s">
        <v>2248</v>
      </c>
      <c r="N2544" t="s">
        <v>19642</v>
      </c>
      <c r="O2544" t="s">
        <v>2249</v>
      </c>
      <c r="P2544"/>
      <c r="Q2544">
        <f t="shared" si="39"/>
        <v>10.48</v>
      </c>
    </row>
    <row r="2545" spans="1:17" ht="15">
      <c r="A2545" s="114">
        <v>72415</v>
      </c>
      <c r="B2545" t="s">
        <v>19643</v>
      </c>
      <c r="C2545" s="114">
        <v>202109</v>
      </c>
      <c r="D2545" s="114">
        <v>22.57</v>
      </c>
      <c r="E2545" s="114">
        <v>202106</v>
      </c>
      <c r="F2545" s="114">
        <v>-16.399999999999999</v>
      </c>
      <c r="G2545" s="114">
        <v>202103</v>
      </c>
      <c r="H2545" s="114">
        <v>-14.93</v>
      </c>
      <c r="I2545" s="114">
        <v>202012</v>
      </c>
      <c r="J2545" s="114">
        <v>-21.22</v>
      </c>
      <c r="K2545" t="s">
        <v>19644</v>
      </c>
      <c r="L2545"/>
      <c r="M2545"/>
      <c r="N2545"/>
      <c r="O2545" t="s">
        <v>19645</v>
      </c>
      <c r="P2545"/>
      <c r="Q2545">
        <f t="shared" si="39"/>
        <v>-29.979999999999997</v>
      </c>
    </row>
    <row r="2546" spans="1:17" ht="15">
      <c r="A2546" s="114">
        <v>72424</v>
      </c>
      <c r="B2546" t="s">
        <v>19646</v>
      </c>
      <c r="C2546" s="114">
        <v>202412</v>
      </c>
      <c r="D2546" s="114">
        <v>-0.04</v>
      </c>
      <c r="E2546" s="114">
        <v>202409</v>
      </c>
      <c r="F2546" s="114">
        <v>0.01</v>
      </c>
      <c r="G2546" s="114">
        <v>202406</v>
      </c>
      <c r="H2546" s="114">
        <v>-0.02</v>
      </c>
      <c r="I2546" s="114">
        <v>202403</v>
      </c>
      <c r="J2546" s="114">
        <v>-0.03</v>
      </c>
      <c r="K2546" t="s">
        <v>19647</v>
      </c>
      <c r="L2546">
        <v>542655</v>
      </c>
      <c r="M2546" t="s">
        <v>3179</v>
      </c>
      <c r="N2546" t="s">
        <v>19648</v>
      </c>
      <c r="O2546" t="s">
        <v>3180</v>
      </c>
      <c r="P2546"/>
      <c r="Q2546">
        <f t="shared" si="39"/>
        <v>-0.08</v>
      </c>
    </row>
    <row r="2547" spans="1:17" ht="15">
      <c r="A2547" s="114">
        <v>72426</v>
      </c>
      <c r="B2547" t="s">
        <v>19649</v>
      </c>
      <c r="C2547" s="114">
        <v>202403</v>
      </c>
      <c r="D2547" s="114">
        <v>2.4300000000000002</v>
      </c>
      <c r="E2547" s="114">
        <v>202312</v>
      </c>
      <c r="F2547" s="114">
        <v>2.82</v>
      </c>
      <c r="G2547" s="114">
        <v>202309</v>
      </c>
      <c r="H2547" s="114">
        <v>3.34</v>
      </c>
      <c r="I2547" s="114">
        <v>202306</v>
      </c>
      <c r="J2547" s="114">
        <v>3.04</v>
      </c>
      <c r="K2547" t="s">
        <v>19650</v>
      </c>
      <c r="L2547">
        <v>542857</v>
      </c>
      <c r="M2547" t="s">
        <v>1080</v>
      </c>
      <c r="N2547" t="s">
        <v>19651</v>
      </c>
      <c r="O2547" t="s">
        <v>1081</v>
      </c>
      <c r="P2547"/>
      <c r="Q2547">
        <f t="shared" si="39"/>
        <v>11.629999999999999</v>
      </c>
    </row>
    <row r="2548" spans="1:17" ht="15">
      <c r="A2548" s="114">
        <v>72444</v>
      </c>
      <c r="B2548" t="s">
        <v>19652</v>
      </c>
      <c r="C2548" s="114">
        <v>202412</v>
      </c>
      <c r="D2548" s="114">
        <v>-0.13</v>
      </c>
      <c r="E2548" s="114">
        <v>202409</v>
      </c>
      <c r="F2548" s="114">
        <v>0.41</v>
      </c>
      <c r="G2548" s="114">
        <v>202406</v>
      </c>
      <c r="H2548" s="114">
        <v>0.3</v>
      </c>
      <c r="I2548" s="114">
        <v>202403</v>
      </c>
      <c r="J2548" s="114">
        <v>0.28000000000000003</v>
      </c>
      <c r="K2548" t="s">
        <v>19653</v>
      </c>
      <c r="L2548"/>
      <c r="M2548" t="s">
        <v>2480</v>
      </c>
      <c r="N2548" t="s">
        <v>19654</v>
      </c>
      <c r="O2548" t="s">
        <v>12282</v>
      </c>
      <c r="P2548"/>
      <c r="Q2548">
        <f t="shared" si="39"/>
        <v>0.86</v>
      </c>
    </row>
    <row r="2549" spans="1:17" ht="15">
      <c r="A2549" s="114">
        <v>72445</v>
      </c>
      <c r="B2549" t="s">
        <v>19655</v>
      </c>
      <c r="C2549" s="114">
        <v>202412</v>
      </c>
      <c r="D2549" s="114">
        <v>0.59</v>
      </c>
      <c r="E2549" s="114">
        <v>202409</v>
      </c>
      <c r="F2549" s="114">
        <v>0.04</v>
      </c>
      <c r="G2549" s="114">
        <v>202406</v>
      </c>
      <c r="H2549" s="114">
        <v>-0.3</v>
      </c>
      <c r="I2549" s="114">
        <v>202403</v>
      </c>
      <c r="J2549" s="114">
        <v>-0.38</v>
      </c>
      <c r="K2549" t="s">
        <v>19656</v>
      </c>
      <c r="L2549"/>
      <c r="M2549" t="s">
        <v>2176</v>
      </c>
      <c r="N2549" t="s">
        <v>19657</v>
      </c>
      <c r="O2549" t="s">
        <v>2177</v>
      </c>
      <c r="P2549"/>
      <c r="Q2549">
        <f t="shared" si="39"/>
        <v>-4.9999999999999989E-2</v>
      </c>
    </row>
    <row r="2550" spans="1:17" ht="15">
      <c r="A2550" s="114">
        <v>72475</v>
      </c>
      <c r="B2550" t="s">
        <v>19658</v>
      </c>
      <c r="C2550" s="114">
        <v>202412</v>
      </c>
      <c r="D2550" s="114">
        <v>0.14000000000000001</v>
      </c>
      <c r="E2550" s="114">
        <v>202409</v>
      </c>
      <c r="F2550" s="114">
        <v>0.36</v>
      </c>
      <c r="G2550" s="114">
        <v>202406</v>
      </c>
      <c r="H2550" s="114">
        <v>0.5</v>
      </c>
      <c r="I2550" s="114">
        <v>202403</v>
      </c>
      <c r="J2550" s="114">
        <v>0.99</v>
      </c>
      <c r="K2550" t="s">
        <v>19659</v>
      </c>
      <c r="L2550">
        <v>543470</v>
      </c>
      <c r="M2550" t="s">
        <v>2746</v>
      </c>
      <c r="N2550" t="s">
        <v>19660</v>
      </c>
      <c r="O2550" t="s">
        <v>2747</v>
      </c>
      <c r="P2550"/>
      <c r="Q2550">
        <f t="shared" si="39"/>
        <v>1.99</v>
      </c>
    </row>
    <row r="2551" spans="1:17" ht="15">
      <c r="A2551" s="114">
        <v>72476</v>
      </c>
      <c r="B2551" t="s">
        <v>19661</v>
      </c>
      <c r="C2551" s="114">
        <v>202412</v>
      </c>
      <c r="D2551" s="114">
        <v>0.11</v>
      </c>
      <c r="E2551" s="114">
        <v>202409</v>
      </c>
      <c r="F2551" s="114">
        <v>0.08</v>
      </c>
      <c r="G2551" s="114">
        <v>202406</v>
      </c>
      <c r="H2551" s="114">
        <v>0.03</v>
      </c>
      <c r="I2551" s="114">
        <v>202403</v>
      </c>
      <c r="J2551" s="114">
        <v>0.06</v>
      </c>
      <c r="K2551" t="s">
        <v>19662</v>
      </c>
      <c r="L2551">
        <v>541276</v>
      </c>
      <c r="M2551" t="s">
        <v>1135</v>
      </c>
      <c r="N2551" t="s">
        <v>19663</v>
      </c>
      <c r="O2551" t="s">
        <v>1136</v>
      </c>
      <c r="P2551"/>
      <c r="Q2551">
        <f t="shared" si="39"/>
        <v>0.28000000000000003</v>
      </c>
    </row>
    <row r="2552" spans="1:17" ht="15">
      <c r="A2552" s="114">
        <v>72477</v>
      </c>
      <c r="B2552" t="s">
        <v>19664</v>
      </c>
      <c r="C2552" s="114">
        <v>202412</v>
      </c>
      <c r="D2552" s="114">
        <v>2.2999999999999998</v>
      </c>
      <c r="E2552" s="114">
        <v>202409</v>
      </c>
      <c r="F2552" s="114">
        <v>2.27</v>
      </c>
      <c r="G2552" s="114">
        <v>202406</v>
      </c>
      <c r="H2552" s="114">
        <v>1.52</v>
      </c>
      <c r="I2552" s="114">
        <v>202403</v>
      </c>
      <c r="J2552" s="114">
        <v>1.52</v>
      </c>
      <c r="K2552" t="s">
        <v>19665</v>
      </c>
      <c r="L2552"/>
      <c r="M2552" t="s">
        <v>2435</v>
      </c>
      <c r="N2552" t="s">
        <v>19666</v>
      </c>
      <c r="O2552" t="s">
        <v>2436</v>
      </c>
      <c r="P2552"/>
      <c r="Q2552">
        <f t="shared" si="39"/>
        <v>7.6099999999999994</v>
      </c>
    </row>
    <row r="2553" spans="1:17" ht="15">
      <c r="A2553" s="114">
        <v>72485</v>
      </c>
      <c r="B2553" t="s">
        <v>19667</v>
      </c>
      <c r="C2553" s="114">
        <v>202412</v>
      </c>
      <c r="D2553" s="114">
        <v>0.08</v>
      </c>
      <c r="E2553" s="114">
        <v>202409</v>
      </c>
      <c r="F2553" s="114">
        <v>0.06</v>
      </c>
      <c r="G2553" s="114">
        <v>202406</v>
      </c>
      <c r="H2553" s="114">
        <v>0.04</v>
      </c>
      <c r="I2553" s="114">
        <v>202403</v>
      </c>
      <c r="J2553" s="114">
        <v>7.0000000000000007E-2</v>
      </c>
      <c r="K2553" t="s">
        <v>19668</v>
      </c>
      <c r="L2553">
        <v>542020</v>
      </c>
      <c r="M2553" t="s">
        <v>123</v>
      </c>
      <c r="N2553" t="s">
        <v>19669</v>
      </c>
      <c r="O2553" t="s">
        <v>124</v>
      </c>
      <c r="P2553"/>
      <c r="Q2553">
        <f t="shared" si="39"/>
        <v>0.25</v>
      </c>
    </row>
    <row r="2554" spans="1:17" ht="15">
      <c r="A2554" s="114">
        <v>72487</v>
      </c>
      <c r="B2554" t="s">
        <v>19670</v>
      </c>
      <c r="C2554" s="114">
        <v>202412</v>
      </c>
      <c r="D2554" s="114">
        <v>1.2</v>
      </c>
      <c r="E2554" s="114">
        <v>202409</v>
      </c>
      <c r="F2554" s="114">
        <v>1.17</v>
      </c>
      <c r="G2554" s="114">
        <v>202406</v>
      </c>
      <c r="H2554" s="114">
        <v>0.55000000000000004</v>
      </c>
      <c r="I2554" s="114">
        <v>202403</v>
      </c>
      <c r="J2554" s="114">
        <v>0.28000000000000003</v>
      </c>
      <c r="K2554" t="s">
        <v>19671</v>
      </c>
      <c r="L2554">
        <v>541302</v>
      </c>
      <c r="M2554" t="s">
        <v>724</v>
      </c>
      <c r="N2554" t="s">
        <v>19672</v>
      </c>
      <c r="O2554" t="s">
        <v>725</v>
      </c>
      <c r="P2554"/>
      <c r="Q2554">
        <f t="shared" si="39"/>
        <v>3.2</v>
      </c>
    </row>
    <row r="2555" spans="1:17" ht="15">
      <c r="A2555" s="114">
        <v>72538</v>
      </c>
      <c r="B2555" t="s">
        <v>21470</v>
      </c>
      <c r="C2555" s="114">
        <v>202412</v>
      </c>
      <c r="D2555" s="114">
        <v>-1.48</v>
      </c>
      <c r="E2555" s="114">
        <v>202409</v>
      </c>
      <c r="F2555" s="114">
        <v>-10.92</v>
      </c>
      <c r="G2555" s="114">
        <v>202406</v>
      </c>
      <c r="H2555" s="114">
        <v>0</v>
      </c>
      <c r="I2555" s="114">
        <v>202403</v>
      </c>
      <c r="J2555" s="114">
        <v>22.07</v>
      </c>
      <c r="K2555" t="s">
        <v>21471</v>
      </c>
      <c r="L2555">
        <v>541402</v>
      </c>
      <c r="M2555" t="s">
        <v>3603</v>
      </c>
      <c r="N2555" t="s">
        <v>21472</v>
      </c>
      <c r="O2555" t="s">
        <v>3602</v>
      </c>
      <c r="P2555"/>
      <c r="Q2555">
        <f t="shared" si="39"/>
        <v>9.67</v>
      </c>
    </row>
    <row r="2556" spans="1:17" ht="15">
      <c r="A2556" s="114">
        <v>72552</v>
      </c>
      <c r="B2556" t="s">
        <v>19673</v>
      </c>
      <c r="C2556" s="114">
        <v>202412</v>
      </c>
      <c r="D2556" s="114">
        <v>-1.01</v>
      </c>
      <c r="E2556" s="114">
        <v>202409</v>
      </c>
      <c r="F2556" s="114">
        <v>-1.21</v>
      </c>
      <c r="G2556" s="114">
        <v>202406</v>
      </c>
      <c r="H2556" s="114">
        <v>-0.99</v>
      </c>
      <c r="I2556" s="114">
        <v>202403</v>
      </c>
      <c r="J2556" s="114">
        <v>-1.72</v>
      </c>
      <c r="K2556" t="s">
        <v>19674</v>
      </c>
      <c r="L2556">
        <v>543248</v>
      </c>
      <c r="M2556" t="s">
        <v>2406</v>
      </c>
      <c r="N2556" t="s">
        <v>19675</v>
      </c>
      <c r="O2556" t="s">
        <v>2407</v>
      </c>
      <c r="P2556"/>
      <c r="Q2556">
        <f t="shared" si="39"/>
        <v>-4.93</v>
      </c>
    </row>
    <row r="2557" spans="1:17" ht="15">
      <c r="A2557" s="114">
        <v>72555</v>
      </c>
      <c r="B2557" t="s">
        <v>19676</v>
      </c>
      <c r="C2557" s="114">
        <v>202412</v>
      </c>
      <c r="D2557" s="114">
        <v>1.32</v>
      </c>
      <c r="E2557" s="114">
        <v>202409</v>
      </c>
      <c r="F2557" s="114">
        <v>-0.37</v>
      </c>
      <c r="G2557" s="114">
        <v>202406</v>
      </c>
      <c r="H2557" s="114">
        <v>0.63</v>
      </c>
      <c r="I2557" s="114">
        <v>202403</v>
      </c>
      <c r="J2557" s="114">
        <v>3.8</v>
      </c>
      <c r="K2557" t="s">
        <v>9767</v>
      </c>
      <c r="L2557">
        <v>541269</v>
      </c>
      <c r="M2557" t="s">
        <v>564</v>
      </c>
      <c r="N2557" t="s">
        <v>19677</v>
      </c>
      <c r="O2557" t="s">
        <v>565</v>
      </c>
      <c r="P2557"/>
      <c r="Q2557">
        <f t="shared" si="39"/>
        <v>5.38</v>
      </c>
    </row>
    <row r="2558" spans="1:17" ht="15">
      <c r="A2558" s="114">
        <v>72573</v>
      </c>
      <c r="B2558" t="s">
        <v>19678</v>
      </c>
      <c r="C2558" s="114">
        <v>202503</v>
      </c>
      <c r="D2558" s="114">
        <v>0.06</v>
      </c>
      <c r="E2558" s="114">
        <v>202412</v>
      </c>
      <c r="F2558" s="114">
        <v>0.37</v>
      </c>
      <c r="G2558" s="114">
        <v>202409</v>
      </c>
      <c r="H2558" s="114">
        <v>-0.1</v>
      </c>
      <c r="I2558" s="114">
        <v>202406</v>
      </c>
      <c r="J2558" s="114">
        <v>0.27</v>
      </c>
      <c r="K2558" t="s">
        <v>19679</v>
      </c>
      <c r="L2558">
        <v>543397</v>
      </c>
      <c r="M2558" t="s">
        <v>2560</v>
      </c>
      <c r="N2558" t="s">
        <v>19680</v>
      </c>
      <c r="O2558" t="s">
        <v>12206</v>
      </c>
      <c r="P2558"/>
      <c r="Q2558">
        <f t="shared" si="39"/>
        <v>0.6</v>
      </c>
    </row>
    <row r="2559" spans="1:17" ht="15">
      <c r="A2559" s="114">
        <v>72610</v>
      </c>
      <c r="B2559" t="s">
        <v>19681</v>
      </c>
      <c r="C2559" s="114">
        <v>202412</v>
      </c>
      <c r="D2559" s="114">
        <v>7.26</v>
      </c>
      <c r="E2559" s="114">
        <v>202409</v>
      </c>
      <c r="F2559" s="114">
        <v>9.15</v>
      </c>
      <c r="G2559" s="114">
        <v>202406</v>
      </c>
      <c r="H2559" s="114">
        <v>5.7</v>
      </c>
      <c r="I2559" s="114">
        <v>202403</v>
      </c>
      <c r="J2559" s="114">
        <v>9.08</v>
      </c>
      <c r="K2559" t="s">
        <v>19682</v>
      </c>
      <c r="L2559">
        <v>543960</v>
      </c>
      <c r="M2559" t="s">
        <v>610</v>
      </c>
      <c r="N2559" t="s">
        <v>19683</v>
      </c>
      <c r="O2559" t="s">
        <v>611</v>
      </c>
      <c r="P2559"/>
      <c r="Q2559">
        <f t="shared" si="39"/>
        <v>31.189999999999998</v>
      </c>
    </row>
    <row r="2560" spans="1:17" ht="15">
      <c r="A2560" s="114">
        <v>72624</v>
      </c>
      <c r="B2560" t="s">
        <v>19684</v>
      </c>
      <c r="C2560" s="114">
        <v>202412</v>
      </c>
      <c r="D2560" s="114">
        <v>0.4</v>
      </c>
      <c r="E2560" s="114">
        <v>202409</v>
      </c>
      <c r="F2560" s="114">
        <v>1.42</v>
      </c>
      <c r="G2560" s="114">
        <v>202406</v>
      </c>
      <c r="H2560" s="114">
        <v>0.43</v>
      </c>
      <c r="I2560" s="114">
        <v>202403</v>
      </c>
      <c r="J2560" s="114">
        <v>0.83</v>
      </c>
      <c r="K2560" t="s">
        <v>19685</v>
      </c>
      <c r="L2560">
        <v>541352</v>
      </c>
      <c r="M2560" t="s">
        <v>1873</v>
      </c>
      <c r="N2560" t="s">
        <v>19686</v>
      </c>
      <c r="O2560" t="s">
        <v>1874</v>
      </c>
      <c r="P2560"/>
      <c r="Q2560">
        <f t="shared" si="39"/>
        <v>3.08</v>
      </c>
    </row>
    <row r="2561" spans="1:17" ht="15">
      <c r="A2561" s="114">
        <v>72633</v>
      </c>
      <c r="B2561" t="s">
        <v>19687</v>
      </c>
      <c r="C2561" s="114">
        <v>202503</v>
      </c>
      <c r="D2561" s="114">
        <v>6.22</v>
      </c>
      <c r="E2561" s="114">
        <v>202412</v>
      </c>
      <c r="F2561" s="114">
        <v>5.73</v>
      </c>
      <c r="G2561" s="114">
        <v>202409</v>
      </c>
      <c r="H2561" s="114">
        <v>6.39</v>
      </c>
      <c r="I2561" s="114">
        <v>202406</v>
      </c>
      <c r="J2561" s="114">
        <v>6.32</v>
      </c>
      <c r="K2561" t="s">
        <v>19688</v>
      </c>
      <c r="L2561">
        <v>543213</v>
      </c>
      <c r="M2561" t="s">
        <v>2468</v>
      </c>
      <c r="N2561" t="s">
        <v>19689</v>
      </c>
      <c r="O2561" t="s">
        <v>2469</v>
      </c>
      <c r="P2561"/>
      <c r="Q2561">
        <f t="shared" si="39"/>
        <v>24.66</v>
      </c>
    </row>
    <row r="2562" spans="1:17" ht="15">
      <c r="A2562" s="114">
        <v>72749</v>
      </c>
      <c r="B2562" t="s">
        <v>19690</v>
      </c>
      <c r="C2562" s="114">
        <v>202412</v>
      </c>
      <c r="D2562" s="114">
        <v>0.03</v>
      </c>
      <c r="E2562" s="114">
        <v>202409</v>
      </c>
      <c r="F2562" s="114">
        <v>-0.01</v>
      </c>
      <c r="G2562" s="114">
        <v>202406</v>
      </c>
      <c r="H2562" s="114">
        <v>-0.1</v>
      </c>
      <c r="I2562" s="114">
        <v>202403</v>
      </c>
      <c r="J2562" s="114">
        <v>0.03</v>
      </c>
      <c r="K2562" t="s">
        <v>19691</v>
      </c>
      <c r="L2562">
        <v>543327</v>
      </c>
      <c r="M2562" t="s">
        <v>886</v>
      </c>
      <c r="N2562" t="s">
        <v>19692</v>
      </c>
      <c r="O2562" t="s">
        <v>20607</v>
      </c>
      <c r="P2562"/>
      <c r="Q2562">
        <f t="shared" si="39"/>
        <v>-5.0000000000000017E-2</v>
      </c>
    </row>
    <row r="2563" spans="1:17" ht="15">
      <c r="A2563" s="114">
        <v>72772</v>
      </c>
      <c r="B2563" t="s">
        <v>19693</v>
      </c>
      <c r="C2563" s="114">
        <v>202503</v>
      </c>
      <c r="D2563" s="114">
        <v>-0.26</v>
      </c>
      <c r="E2563" s="114">
        <v>202412</v>
      </c>
      <c r="F2563" s="114">
        <v>2.93</v>
      </c>
      <c r="G2563" s="114">
        <v>202409</v>
      </c>
      <c r="H2563" s="114">
        <v>3.18</v>
      </c>
      <c r="I2563" s="114">
        <v>202406</v>
      </c>
      <c r="J2563" s="114">
        <v>3.96</v>
      </c>
      <c r="K2563" t="s">
        <v>19694</v>
      </c>
      <c r="L2563">
        <v>543600</v>
      </c>
      <c r="M2563" t="s">
        <v>1140</v>
      </c>
      <c r="N2563" t="s">
        <v>19695</v>
      </c>
      <c r="O2563" t="s">
        <v>1141</v>
      </c>
      <c r="P2563"/>
      <c r="Q2563">
        <f t="shared" ref="Q2563:Q2626" si="40">D2563+F2563+H2563+J2563</f>
        <v>9.8099999999999987</v>
      </c>
    </row>
    <row r="2564" spans="1:17" ht="15">
      <c r="A2564" s="114">
        <v>72935</v>
      </c>
      <c r="B2564" t="s">
        <v>19696</v>
      </c>
      <c r="C2564" s="114">
        <v>202503</v>
      </c>
      <c r="D2564" s="114">
        <v>1.55</v>
      </c>
      <c r="E2564" s="114">
        <v>202412</v>
      </c>
      <c r="F2564" s="114">
        <v>3.32</v>
      </c>
      <c r="G2564" s="114">
        <v>202409</v>
      </c>
      <c r="H2564" s="114">
        <v>1.72</v>
      </c>
      <c r="I2564" s="114">
        <v>202406</v>
      </c>
      <c r="J2564" s="114">
        <v>1.73</v>
      </c>
      <c r="K2564" t="s">
        <v>19697</v>
      </c>
      <c r="L2564">
        <v>543711</v>
      </c>
      <c r="M2564" t="s">
        <v>2827</v>
      </c>
      <c r="N2564" t="s">
        <v>19698</v>
      </c>
      <c r="O2564" t="s">
        <v>2828</v>
      </c>
      <c r="P2564"/>
      <c r="Q2564">
        <f t="shared" si="40"/>
        <v>8.32</v>
      </c>
    </row>
    <row r="2565" spans="1:17" ht="15">
      <c r="A2565" s="114">
        <v>73023</v>
      </c>
      <c r="B2565" t="s">
        <v>19699</v>
      </c>
      <c r="C2565" s="114">
        <v>202503</v>
      </c>
      <c r="D2565" s="114">
        <v>-32.68</v>
      </c>
      <c r="E2565" s="114">
        <v>202412</v>
      </c>
      <c r="F2565" s="114">
        <v>6.81</v>
      </c>
      <c r="G2565" s="114">
        <v>202409</v>
      </c>
      <c r="H2565" s="114">
        <v>6</v>
      </c>
      <c r="I2565" s="114">
        <v>202406</v>
      </c>
      <c r="J2565" s="114">
        <v>5.79</v>
      </c>
      <c r="K2565" t="s">
        <v>19700</v>
      </c>
      <c r="L2565">
        <v>543288</v>
      </c>
      <c r="M2565" t="s">
        <v>698</v>
      </c>
      <c r="N2565" t="s">
        <v>19701</v>
      </c>
      <c r="O2565" t="s">
        <v>699</v>
      </c>
      <c r="P2565"/>
      <c r="Q2565">
        <f t="shared" si="40"/>
        <v>-14.080000000000002</v>
      </c>
    </row>
    <row r="2566" spans="1:17" ht="15">
      <c r="A2566" s="114">
        <v>73024</v>
      </c>
      <c r="B2566" t="s">
        <v>19702</v>
      </c>
      <c r="C2566" s="114">
        <v>202412</v>
      </c>
      <c r="D2566" s="114">
        <v>2.97</v>
      </c>
      <c r="E2566" s="114">
        <v>202409</v>
      </c>
      <c r="F2566" s="114">
        <v>1.53</v>
      </c>
      <c r="G2566" s="114">
        <v>202406</v>
      </c>
      <c r="H2566" s="114">
        <v>0.81</v>
      </c>
      <c r="I2566" s="114">
        <v>202403</v>
      </c>
      <c r="J2566" s="114">
        <v>0.44</v>
      </c>
      <c r="K2566" t="s">
        <v>19703</v>
      </c>
      <c r="L2566">
        <v>543212</v>
      </c>
      <c r="M2566" t="s">
        <v>470</v>
      </c>
      <c r="N2566" t="s">
        <v>19704</v>
      </c>
      <c r="O2566" t="s">
        <v>471</v>
      </c>
      <c r="P2566"/>
      <c r="Q2566">
        <f t="shared" si="40"/>
        <v>5.7500000000000009</v>
      </c>
    </row>
    <row r="2567" spans="1:17" ht="15">
      <c r="A2567" s="114">
        <v>73056</v>
      </c>
      <c r="B2567" t="s">
        <v>19705</v>
      </c>
      <c r="C2567" s="114">
        <v>202503</v>
      </c>
      <c r="D2567" s="114">
        <v>3.9</v>
      </c>
      <c r="E2567" s="114">
        <v>202412</v>
      </c>
      <c r="F2567" s="114">
        <v>5.68</v>
      </c>
      <c r="G2567" s="114">
        <v>202409</v>
      </c>
      <c r="H2567" s="114">
        <v>4.6900000000000004</v>
      </c>
      <c r="I2567" s="114">
        <v>202406</v>
      </c>
      <c r="J2567" s="114">
        <v>1.84</v>
      </c>
      <c r="K2567" t="s">
        <v>19706</v>
      </c>
      <c r="L2567">
        <v>543349</v>
      </c>
      <c r="M2567" t="s">
        <v>159</v>
      </c>
      <c r="N2567" t="s">
        <v>19707</v>
      </c>
      <c r="O2567" t="s">
        <v>22210</v>
      </c>
      <c r="P2567"/>
      <c r="Q2567">
        <f t="shared" si="40"/>
        <v>16.11</v>
      </c>
    </row>
    <row r="2568" spans="1:17" ht="15">
      <c r="A2568" s="114">
        <v>73060</v>
      </c>
      <c r="B2568" t="s">
        <v>22545</v>
      </c>
      <c r="C2568" s="114">
        <v>202503</v>
      </c>
      <c r="D2568" s="114">
        <v>7.35</v>
      </c>
      <c r="E2568" s="114">
        <v>202412</v>
      </c>
      <c r="F2568" s="114">
        <v>7.15</v>
      </c>
      <c r="G2568" s="114">
        <v>202409</v>
      </c>
      <c r="H2568" s="114">
        <v>6.56</v>
      </c>
      <c r="I2568" s="114">
        <v>202406</v>
      </c>
      <c r="J2568" s="114">
        <v>6.18</v>
      </c>
      <c r="K2568" t="s">
        <v>22546</v>
      </c>
      <c r="L2568">
        <v>542752</v>
      </c>
      <c r="M2568" t="s">
        <v>92</v>
      </c>
      <c r="N2568" t="s">
        <v>19708</v>
      </c>
      <c r="O2568" t="s">
        <v>93</v>
      </c>
      <c r="P2568"/>
      <c r="Q2568">
        <f t="shared" si="40"/>
        <v>27.24</v>
      </c>
    </row>
    <row r="2569" spans="1:17" ht="15">
      <c r="A2569" s="114">
        <v>73070</v>
      </c>
      <c r="B2569" t="s">
        <v>19709</v>
      </c>
      <c r="C2569" s="114">
        <v>202409</v>
      </c>
      <c r="D2569" s="114">
        <v>2.82</v>
      </c>
      <c r="E2569" s="114">
        <v>202406</v>
      </c>
      <c r="F2569" s="114">
        <v>0.31</v>
      </c>
      <c r="G2569" s="114">
        <v>202403</v>
      </c>
      <c r="H2569" s="114">
        <v>0.22</v>
      </c>
      <c r="I2569" s="114">
        <v>202312</v>
      </c>
      <c r="J2569" s="114">
        <v>-0.37</v>
      </c>
      <c r="K2569" t="s">
        <v>19710</v>
      </c>
      <c r="L2569"/>
      <c r="M2569"/>
      <c r="N2569"/>
      <c r="O2569" t="s">
        <v>4861</v>
      </c>
      <c r="P2569"/>
      <c r="Q2569">
        <f t="shared" si="40"/>
        <v>2.98</v>
      </c>
    </row>
    <row r="2570" spans="1:17" ht="15">
      <c r="A2570" s="114">
        <v>73072</v>
      </c>
      <c r="B2570" t="s">
        <v>19711</v>
      </c>
      <c r="C2570" s="114">
        <v>202312</v>
      </c>
      <c r="D2570" s="114">
        <v>-0.35</v>
      </c>
      <c r="E2570" s="114">
        <v>202309</v>
      </c>
      <c r="F2570" s="114">
        <v>-0.57999999999999996</v>
      </c>
      <c r="G2570" s="114">
        <v>202306</v>
      </c>
      <c r="H2570" s="114">
        <v>-7.0000000000000007E-2</v>
      </c>
      <c r="I2570" s="114">
        <v>202303</v>
      </c>
      <c r="J2570" s="114">
        <v>2.98</v>
      </c>
      <c r="K2570" t="s">
        <v>19712</v>
      </c>
      <c r="L2570"/>
      <c r="M2570"/>
      <c r="N2570"/>
      <c r="O2570" t="s">
        <v>19713</v>
      </c>
      <c r="P2570"/>
      <c r="Q2570">
        <f t="shared" si="40"/>
        <v>1.98</v>
      </c>
    </row>
    <row r="2571" spans="1:17" ht="15">
      <c r="A2571" s="114">
        <v>73121</v>
      </c>
      <c r="B2571" t="s">
        <v>19714</v>
      </c>
      <c r="C2571" s="114">
        <v>202412</v>
      </c>
      <c r="D2571" s="114">
        <v>0.69</v>
      </c>
      <c r="E2571" s="114">
        <v>202409</v>
      </c>
      <c r="F2571" s="114">
        <v>0.74</v>
      </c>
      <c r="G2571" s="114">
        <v>202406</v>
      </c>
      <c r="H2571" s="114">
        <v>0.53</v>
      </c>
      <c r="I2571" s="114">
        <v>202403</v>
      </c>
      <c r="J2571" s="114">
        <v>1.68</v>
      </c>
      <c r="K2571" t="s">
        <v>19715</v>
      </c>
      <c r="L2571"/>
      <c r="M2571" t="s">
        <v>2831</v>
      </c>
      <c r="N2571" t="s">
        <v>19716</v>
      </c>
      <c r="O2571" t="s">
        <v>2832</v>
      </c>
      <c r="P2571"/>
      <c r="Q2571">
        <f t="shared" si="40"/>
        <v>3.6399999999999997</v>
      </c>
    </row>
    <row r="2572" spans="1:17" ht="15">
      <c r="A2572" s="114">
        <v>73124</v>
      </c>
      <c r="B2572" t="s">
        <v>19717</v>
      </c>
      <c r="C2572" s="114">
        <v>202412</v>
      </c>
      <c r="D2572" s="114">
        <v>0.56999999999999995</v>
      </c>
      <c r="E2572" s="114">
        <v>202409</v>
      </c>
      <c r="F2572" s="114">
        <v>0.78</v>
      </c>
      <c r="G2572" s="114">
        <v>202406</v>
      </c>
      <c r="H2572" s="114">
        <v>0.63</v>
      </c>
      <c r="I2572" s="114">
        <v>202403</v>
      </c>
      <c r="J2572" s="114">
        <v>0.5</v>
      </c>
      <c r="K2572" t="s">
        <v>19718</v>
      </c>
      <c r="L2572">
        <v>541778</v>
      </c>
      <c r="M2572"/>
      <c r="N2572" t="s">
        <v>19719</v>
      </c>
      <c r="O2572" t="s">
        <v>3834</v>
      </c>
      <c r="P2572"/>
      <c r="Q2572">
        <f t="shared" si="40"/>
        <v>2.48</v>
      </c>
    </row>
    <row r="2573" spans="1:17" ht="15">
      <c r="A2573" s="114">
        <v>73218</v>
      </c>
      <c r="B2573" t="s">
        <v>19720</v>
      </c>
      <c r="C2573" s="114">
        <v>202412</v>
      </c>
      <c r="D2573" s="114">
        <v>-1.42</v>
      </c>
      <c r="E2573" s="114">
        <v>202409</v>
      </c>
      <c r="F2573" s="114">
        <v>-0.76</v>
      </c>
      <c r="G2573" s="114">
        <v>202406</v>
      </c>
      <c r="H2573" s="114">
        <v>-2.67</v>
      </c>
      <c r="I2573" s="114">
        <v>202403</v>
      </c>
      <c r="J2573" s="114">
        <v>-4.13</v>
      </c>
      <c r="K2573" t="s">
        <v>19721</v>
      </c>
      <c r="L2573">
        <v>542367</v>
      </c>
      <c r="M2573" t="s">
        <v>3267</v>
      </c>
      <c r="N2573" t="s">
        <v>19722</v>
      </c>
      <c r="O2573" t="s">
        <v>3268</v>
      </c>
      <c r="P2573"/>
      <c r="Q2573">
        <f t="shared" si="40"/>
        <v>-8.98</v>
      </c>
    </row>
    <row r="2574" spans="1:17" ht="15">
      <c r="A2574" s="114">
        <v>73229</v>
      </c>
      <c r="B2574" t="s">
        <v>19723</v>
      </c>
      <c r="C2574" s="114">
        <v>202412</v>
      </c>
      <c r="D2574" s="114">
        <v>0.57999999999999996</v>
      </c>
      <c r="E2574" s="114">
        <v>202409</v>
      </c>
      <c r="F2574" s="114">
        <v>1.1499999999999999</v>
      </c>
      <c r="G2574" s="114">
        <v>202406</v>
      </c>
      <c r="H2574" s="114">
        <v>1.17</v>
      </c>
      <c r="I2574" s="114">
        <v>202403</v>
      </c>
      <c r="J2574" s="114">
        <v>0.37</v>
      </c>
      <c r="K2574" t="s">
        <v>19724</v>
      </c>
      <c r="L2574">
        <v>542057</v>
      </c>
      <c r="M2574"/>
      <c r="N2574" t="s">
        <v>19725</v>
      </c>
      <c r="O2574" t="s">
        <v>3991</v>
      </c>
      <c r="P2574"/>
      <c r="Q2574">
        <f t="shared" si="40"/>
        <v>3.27</v>
      </c>
    </row>
    <row r="2575" spans="1:17" ht="15">
      <c r="A2575" s="114">
        <v>73237</v>
      </c>
      <c r="B2575" t="s">
        <v>19726</v>
      </c>
      <c r="C2575" s="114">
        <v>202412</v>
      </c>
      <c r="D2575" s="114">
        <v>0.05</v>
      </c>
      <c r="E2575" s="114">
        <v>202409</v>
      </c>
      <c r="F2575" s="114">
        <v>0.05</v>
      </c>
      <c r="G2575" s="114">
        <v>202406</v>
      </c>
      <c r="H2575" s="114">
        <v>7.0000000000000007E-2</v>
      </c>
      <c r="I2575" s="114">
        <v>202403</v>
      </c>
      <c r="J2575" s="114">
        <v>0.09</v>
      </c>
      <c r="K2575" t="s">
        <v>19727</v>
      </c>
      <c r="L2575"/>
      <c r="M2575" t="s">
        <v>121</v>
      </c>
      <c r="N2575" t="s">
        <v>19728</v>
      </c>
      <c r="O2575" t="s">
        <v>122</v>
      </c>
      <c r="P2575"/>
      <c r="Q2575">
        <f t="shared" si="40"/>
        <v>0.26</v>
      </c>
    </row>
    <row r="2576" spans="1:17" ht="15">
      <c r="A2576" s="114">
        <v>73261</v>
      </c>
      <c r="B2576" t="s">
        <v>19729</v>
      </c>
      <c r="C2576" s="114">
        <v>202412</v>
      </c>
      <c r="D2576" s="114">
        <v>-0.06</v>
      </c>
      <c r="E2576" s="114">
        <v>202409</v>
      </c>
      <c r="F2576" s="114">
        <v>-0.34</v>
      </c>
      <c r="G2576" s="114">
        <v>202406</v>
      </c>
      <c r="H2576" s="114">
        <v>0.1</v>
      </c>
      <c r="I2576" s="114">
        <v>202403</v>
      </c>
      <c r="J2576" s="114">
        <v>0.28000000000000003</v>
      </c>
      <c r="K2576" t="s">
        <v>19730</v>
      </c>
      <c r="L2576"/>
      <c r="M2576" t="s">
        <v>1670</v>
      </c>
      <c r="N2576" t="s">
        <v>19731</v>
      </c>
      <c r="O2576" t="s">
        <v>1671</v>
      </c>
      <c r="P2576"/>
      <c r="Q2576">
        <f t="shared" si="40"/>
        <v>-2.0000000000000018E-2</v>
      </c>
    </row>
    <row r="2577" spans="1:17" ht="15">
      <c r="A2577" s="114">
        <v>73265</v>
      </c>
      <c r="B2577" t="s">
        <v>21734</v>
      </c>
      <c r="C2577" s="114">
        <v>202412</v>
      </c>
      <c r="D2577" s="114">
        <v>2.52</v>
      </c>
      <c r="E2577" s="114">
        <v>202409</v>
      </c>
      <c r="F2577" s="114">
        <v>3.46</v>
      </c>
      <c r="G2577" s="114">
        <v>202406</v>
      </c>
      <c r="H2577" s="114">
        <v>1.6</v>
      </c>
      <c r="I2577" s="114">
        <v>202403</v>
      </c>
      <c r="J2577" s="114">
        <v>1.03</v>
      </c>
      <c r="K2577" t="s">
        <v>21735</v>
      </c>
      <c r="L2577">
        <v>541967</v>
      </c>
      <c r="M2577" t="s">
        <v>2731</v>
      </c>
      <c r="N2577" t="s">
        <v>19732</v>
      </c>
      <c r="O2577" t="s">
        <v>2732</v>
      </c>
      <c r="P2577"/>
      <c r="Q2577">
        <f t="shared" si="40"/>
        <v>8.61</v>
      </c>
    </row>
    <row r="2578" spans="1:17" ht="15">
      <c r="A2578" s="114">
        <v>73283</v>
      </c>
      <c r="B2578" t="s">
        <v>19733</v>
      </c>
      <c r="C2578" s="114">
        <v>202412</v>
      </c>
      <c r="D2578" s="114">
        <v>2.78</v>
      </c>
      <c r="E2578" s="114">
        <v>202409</v>
      </c>
      <c r="F2578" s="114">
        <v>3.12</v>
      </c>
      <c r="G2578" s="114">
        <v>202406</v>
      </c>
      <c r="H2578" s="114">
        <v>2.5099999999999998</v>
      </c>
      <c r="I2578" s="114">
        <v>202403</v>
      </c>
      <c r="J2578" s="114">
        <v>3.52</v>
      </c>
      <c r="K2578" t="s">
        <v>19734</v>
      </c>
      <c r="L2578">
        <v>544030</v>
      </c>
      <c r="M2578" t="s">
        <v>917</v>
      </c>
      <c r="N2578" t="s">
        <v>19735</v>
      </c>
      <c r="O2578" t="s">
        <v>918</v>
      </c>
      <c r="P2578"/>
      <c r="Q2578">
        <f t="shared" si="40"/>
        <v>11.93</v>
      </c>
    </row>
    <row r="2579" spans="1:17" ht="15">
      <c r="A2579" s="114">
        <v>73285</v>
      </c>
      <c r="B2579" t="s">
        <v>19736</v>
      </c>
      <c r="C2579" s="114">
        <v>202412</v>
      </c>
      <c r="D2579" s="114">
        <v>-12.89</v>
      </c>
      <c r="E2579" s="114">
        <v>202409</v>
      </c>
      <c r="F2579" s="114">
        <v>0.45</v>
      </c>
      <c r="G2579" s="114">
        <v>202406</v>
      </c>
      <c r="H2579" s="114">
        <v>5.23</v>
      </c>
      <c r="I2579" s="114">
        <v>202403</v>
      </c>
      <c r="J2579" s="114">
        <v>7.64</v>
      </c>
      <c r="K2579" t="s">
        <v>19737</v>
      </c>
      <c r="L2579">
        <v>543668</v>
      </c>
      <c r="M2579" t="s">
        <v>391</v>
      </c>
      <c r="N2579" t="s">
        <v>19738</v>
      </c>
      <c r="O2579" t="s">
        <v>392</v>
      </c>
      <c r="P2579"/>
      <c r="Q2579">
        <f t="shared" si="40"/>
        <v>0.42999999999999883</v>
      </c>
    </row>
    <row r="2580" spans="1:17" ht="15">
      <c r="A2580" s="114">
        <v>73294</v>
      </c>
      <c r="B2580" t="s">
        <v>19739</v>
      </c>
      <c r="C2580" s="114">
        <v>202412</v>
      </c>
      <c r="D2580" s="114">
        <v>0.57999999999999996</v>
      </c>
      <c r="E2580" s="114">
        <v>202409</v>
      </c>
      <c r="F2580" s="114">
        <v>0.47</v>
      </c>
      <c r="G2580" s="114">
        <v>202406</v>
      </c>
      <c r="H2580" s="114">
        <v>0.33</v>
      </c>
      <c r="I2580" s="114">
        <v>202403</v>
      </c>
      <c r="J2580" s="114">
        <v>-0.12</v>
      </c>
      <c r="K2580" t="s">
        <v>19740</v>
      </c>
      <c r="L2580">
        <v>542580</v>
      </c>
      <c r="M2580" t="s">
        <v>23</v>
      </c>
      <c r="N2580" t="s">
        <v>19741</v>
      </c>
      <c r="O2580" t="s">
        <v>11855</v>
      </c>
      <c r="P2580"/>
      <c r="Q2580">
        <f t="shared" si="40"/>
        <v>1.2599999999999998</v>
      </c>
    </row>
    <row r="2581" spans="1:17" ht="15">
      <c r="A2581" s="114">
        <v>73365</v>
      </c>
      <c r="B2581" t="s">
        <v>20341</v>
      </c>
      <c r="C2581" s="114">
        <v>202409</v>
      </c>
      <c r="D2581" s="114">
        <v>4.08</v>
      </c>
      <c r="E2581" s="114">
        <v>202406</v>
      </c>
      <c r="F2581" s="114">
        <v>0</v>
      </c>
      <c r="G2581" s="114">
        <v>202303</v>
      </c>
      <c r="H2581" s="114">
        <v>1.97</v>
      </c>
      <c r="I2581" s="114">
        <v>202212</v>
      </c>
      <c r="J2581" s="114">
        <v>2.41</v>
      </c>
      <c r="K2581" t="s">
        <v>20342</v>
      </c>
      <c r="L2581"/>
      <c r="M2581" t="s">
        <v>20343</v>
      </c>
      <c r="N2581" t="s">
        <v>20344</v>
      </c>
      <c r="O2581" t="s">
        <v>20345</v>
      </c>
      <c r="P2581"/>
      <c r="Q2581">
        <f t="shared" si="40"/>
        <v>8.4600000000000009</v>
      </c>
    </row>
    <row r="2582" spans="1:17" ht="15">
      <c r="A2582" s="114">
        <v>73396</v>
      </c>
      <c r="B2582" t="s">
        <v>19742</v>
      </c>
      <c r="C2582" s="114">
        <v>202412</v>
      </c>
      <c r="D2582" s="114">
        <v>0.95</v>
      </c>
      <c r="E2582" s="114">
        <v>202409</v>
      </c>
      <c r="F2582" s="114">
        <v>2.13</v>
      </c>
      <c r="G2582" s="114">
        <v>202406</v>
      </c>
      <c r="H2582" s="114">
        <v>2.62</v>
      </c>
      <c r="I2582" s="114">
        <v>202403</v>
      </c>
      <c r="J2582" s="114">
        <v>5.81</v>
      </c>
      <c r="K2582" t="s">
        <v>19743</v>
      </c>
      <c r="L2582">
        <v>543210</v>
      </c>
      <c r="M2582" t="s">
        <v>30</v>
      </c>
      <c r="N2582" t="s">
        <v>19744</v>
      </c>
      <c r="O2582" t="s">
        <v>31</v>
      </c>
      <c r="P2582"/>
      <c r="Q2582">
        <f t="shared" si="40"/>
        <v>11.51</v>
      </c>
    </row>
    <row r="2583" spans="1:17" ht="15">
      <c r="A2583" s="114">
        <v>73403</v>
      </c>
      <c r="B2583" t="s">
        <v>19745</v>
      </c>
      <c r="C2583" s="114">
        <v>202412</v>
      </c>
      <c r="D2583" s="114">
        <v>-0.97</v>
      </c>
      <c r="E2583" s="114">
        <v>202409</v>
      </c>
      <c r="F2583" s="114">
        <v>-2.2799999999999998</v>
      </c>
      <c r="G2583" s="114">
        <v>202406</v>
      </c>
      <c r="H2583" s="114">
        <v>-1.04</v>
      </c>
      <c r="I2583" s="114">
        <v>202403</v>
      </c>
      <c r="J2583" s="114">
        <v>-1.75</v>
      </c>
      <c r="K2583" t="s">
        <v>19745</v>
      </c>
      <c r="L2583">
        <v>543249</v>
      </c>
      <c r="M2583" t="s">
        <v>2911</v>
      </c>
      <c r="N2583" t="s">
        <v>19746</v>
      </c>
      <c r="O2583" t="s">
        <v>2912</v>
      </c>
      <c r="P2583"/>
      <c r="Q2583">
        <f t="shared" si="40"/>
        <v>-6.04</v>
      </c>
    </row>
    <row r="2584" spans="1:17" ht="15">
      <c r="A2584" s="114">
        <v>73405</v>
      </c>
      <c r="B2584" t="s">
        <v>19747</v>
      </c>
      <c r="C2584" s="114">
        <v>202412</v>
      </c>
      <c r="D2584" s="114">
        <v>17.89</v>
      </c>
      <c r="E2584" s="114">
        <v>202409</v>
      </c>
      <c r="F2584" s="114">
        <v>13.76</v>
      </c>
      <c r="G2584" s="114">
        <v>202406</v>
      </c>
      <c r="H2584" s="114">
        <v>11.99</v>
      </c>
      <c r="I2584" s="114">
        <v>202403</v>
      </c>
      <c r="J2584" s="114">
        <v>15.02</v>
      </c>
      <c r="K2584" t="s">
        <v>19748</v>
      </c>
      <c r="L2584">
        <v>544090</v>
      </c>
      <c r="M2584"/>
      <c r="N2584" t="s">
        <v>19749</v>
      </c>
      <c r="O2584" t="s">
        <v>9183</v>
      </c>
      <c r="P2584"/>
      <c r="Q2584">
        <f t="shared" si="40"/>
        <v>58.66</v>
      </c>
    </row>
    <row r="2585" spans="1:17" ht="15">
      <c r="A2585" s="114">
        <v>73406</v>
      </c>
      <c r="B2585" t="s">
        <v>19750</v>
      </c>
      <c r="C2585" s="114">
        <v>202412</v>
      </c>
      <c r="D2585" s="114">
        <v>-5.25</v>
      </c>
      <c r="E2585" s="114">
        <v>202409</v>
      </c>
      <c r="F2585" s="114">
        <v>-9.67</v>
      </c>
      <c r="G2585" s="114">
        <v>202406</v>
      </c>
      <c r="H2585" s="114">
        <v>-4.82</v>
      </c>
      <c r="I2585" s="114">
        <v>202403</v>
      </c>
      <c r="J2585" s="114">
        <v>-8.9499999999999993</v>
      </c>
      <c r="K2585" t="s">
        <v>19751</v>
      </c>
      <c r="L2585">
        <v>542337</v>
      </c>
      <c r="M2585" t="s">
        <v>2777</v>
      </c>
      <c r="N2585" t="s">
        <v>19752</v>
      </c>
      <c r="O2585" t="s">
        <v>2778</v>
      </c>
      <c r="P2585"/>
      <c r="Q2585">
        <f t="shared" si="40"/>
        <v>-28.69</v>
      </c>
    </row>
    <row r="2586" spans="1:17" ht="15">
      <c r="A2586" s="114">
        <v>73407</v>
      </c>
      <c r="B2586" t="s">
        <v>19753</v>
      </c>
      <c r="C2586" s="114">
        <v>202412</v>
      </c>
      <c r="D2586" s="114">
        <v>-18.13</v>
      </c>
      <c r="E2586" s="114">
        <v>202409</v>
      </c>
      <c r="F2586" s="114">
        <v>-23.52</v>
      </c>
      <c r="G2586" s="114">
        <v>202406</v>
      </c>
      <c r="H2586" s="114">
        <v>30.79</v>
      </c>
      <c r="I2586" s="114">
        <v>202403</v>
      </c>
      <c r="J2586" s="114">
        <v>-32.6</v>
      </c>
      <c r="K2586" t="s">
        <v>19754</v>
      </c>
      <c r="L2586">
        <v>542333</v>
      </c>
      <c r="M2586" t="s">
        <v>2481</v>
      </c>
      <c r="N2586" t="s">
        <v>19755</v>
      </c>
      <c r="O2586" t="s">
        <v>2482</v>
      </c>
      <c r="P2586"/>
      <c r="Q2586">
        <f t="shared" si="40"/>
        <v>-43.46</v>
      </c>
    </row>
    <row r="2587" spans="1:17" ht="15">
      <c r="A2587" s="114">
        <v>73416</v>
      </c>
      <c r="B2587" t="s">
        <v>19756</v>
      </c>
      <c r="C2587" s="114">
        <v>202412</v>
      </c>
      <c r="D2587" s="114">
        <v>1.27</v>
      </c>
      <c r="E2587" s="114">
        <v>202409</v>
      </c>
      <c r="F2587" s="114">
        <v>1.49</v>
      </c>
      <c r="G2587" s="114">
        <v>202406</v>
      </c>
      <c r="H2587" s="114">
        <v>1.36</v>
      </c>
      <c r="I2587" s="114">
        <v>202403</v>
      </c>
      <c r="J2587" s="114">
        <v>1.85</v>
      </c>
      <c r="K2587" t="s">
        <v>19757</v>
      </c>
      <c r="L2587"/>
      <c r="M2587" t="s">
        <v>19758</v>
      </c>
      <c r="N2587" t="s">
        <v>19759</v>
      </c>
      <c r="O2587" t="s">
        <v>7514</v>
      </c>
      <c r="P2587"/>
      <c r="Q2587">
        <f t="shared" si="40"/>
        <v>5.9700000000000006</v>
      </c>
    </row>
    <row r="2588" spans="1:17" ht="15">
      <c r="A2588" s="114">
        <v>73447</v>
      </c>
      <c r="B2588" t="s">
        <v>19760</v>
      </c>
      <c r="C2588" s="114">
        <v>202412</v>
      </c>
      <c r="D2588" s="114">
        <v>3.8</v>
      </c>
      <c r="E2588" s="114">
        <v>202409</v>
      </c>
      <c r="F2588" s="114">
        <v>4.1500000000000004</v>
      </c>
      <c r="G2588" s="114">
        <v>202406</v>
      </c>
      <c r="H2588" s="114">
        <v>4.3499999999999996</v>
      </c>
      <c r="I2588" s="114">
        <v>202403</v>
      </c>
      <c r="J2588" s="114">
        <v>6.42</v>
      </c>
      <c r="K2588" t="s">
        <v>19761</v>
      </c>
      <c r="L2588">
        <v>542665</v>
      </c>
      <c r="M2588" t="s">
        <v>2037</v>
      </c>
      <c r="N2588" t="s">
        <v>19762</v>
      </c>
      <c r="O2588" t="s">
        <v>2038</v>
      </c>
      <c r="P2588"/>
      <c r="Q2588">
        <f t="shared" si="40"/>
        <v>18.72</v>
      </c>
    </row>
    <row r="2589" spans="1:17" ht="15">
      <c r="A2589" s="114">
        <v>73475</v>
      </c>
      <c r="B2589" t="s">
        <v>19763</v>
      </c>
      <c r="C2589" s="114">
        <v>202503</v>
      </c>
      <c r="D2589" s="114">
        <v>68.03</v>
      </c>
      <c r="E2589" s="114">
        <v>202412</v>
      </c>
      <c r="F2589" s="114">
        <v>-20.34</v>
      </c>
      <c r="G2589" s="114">
        <v>202409</v>
      </c>
      <c r="H2589" s="114">
        <v>-26.79</v>
      </c>
      <c r="I2589" s="114">
        <v>202406</v>
      </c>
      <c r="J2589" s="114">
        <v>-27.6</v>
      </c>
      <c r="K2589" t="s">
        <v>19764</v>
      </c>
      <c r="L2589">
        <v>544066</v>
      </c>
      <c r="M2589" t="s">
        <v>2835</v>
      </c>
      <c r="N2589" t="s">
        <v>19765</v>
      </c>
      <c r="O2589" t="s">
        <v>2836</v>
      </c>
      <c r="P2589"/>
      <c r="Q2589">
        <f t="shared" si="40"/>
        <v>-6.7000000000000028</v>
      </c>
    </row>
    <row r="2590" spans="1:17" ht="15">
      <c r="A2590" s="114">
        <v>73498</v>
      </c>
      <c r="B2590" t="s">
        <v>19766</v>
      </c>
      <c r="C2590" s="114">
        <v>202412</v>
      </c>
      <c r="D2590" s="114">
        <v>15.11</v>
      </c>
      <c r="E2590" s="114">
        <v>202409</v>
      </c>
      <c r="F2590" s="114">
        <v>16.260000000000002</v>
      </c>
      <c r="G2590" s="114">
        <v>202406</v>
      </c>
      <c r="H2590" s="114">
        <v>12.07</v>
      </c>
      <c r="I2590" s="114">
        <v>202309</v>
      </c>
      <c r="J2590" s="114">
        <v>10.96</v>
      </c>
      <c r="K2590" t="s">
        <v>9727</v>
      </c>
      <c r="L2590">
        <v>542460</v>
      </c>
      <c r="M2590" t="s">
        <v>175</v>
      </c>
      <c r="N2590" t="s">
        <v>19767</v>
      </c>
      <c r="O2590" t="s">
        <v>176</v>
      </c>
      <c r="P2590"/>
      <c r="Q2590">
        <f t="shared" si="40"/>
        <v>54.4</v>
      </c>
    </row>
    <row r="2591" spans="1:17" ht="15">
      <c r="A2591" s="114">
        <v>73556</v>
      </c>
      <c r="B2591" t="s">
        <v>19768</v>
      </c>
      <c r="C2591" s="114">
        <v>202503</v>
      </c>
      <c r="D2591" s="114">
        <v>4.95</v>
      </c>
      <c r="E2591" s="114">
        <v>202412</v>
      </c>
      <c r="F2591" s="114">
        <v>5.25</v>
      </c>
      <c r="G2591" s="114">
        <v>202409</v>
      </c>
      <c r="H2591" s="114">
        <v>5.21</v>
      </c>
      <c r="I2591" s="114">
        <v>202406</v>
      </c>
      <c r="J2591" s="114">
        <v>3.98</v>
      </c>
      <c r="K2591" t="s">
        <v>19769</v>
      </c>
      <c r="L2591">
        <v>543720</v>
      </c>
      <c r="M2591" t="s">
        <v>1597</v>
      </c>
      <c r="N2591" t="s">
        <v>19770</v>
      </c>
      <c r="O2591" t="s">
        <v>1598</v>
      </c>
      <c r="P2591"/>
      <c r="Q2591">
        <f t="shared" si="40"/>
        <v>19.39</v>
      </c>
    </row>
    <row r="2592" spans="1:17" ht="15">
      <c r="A2592" s="114">
        <v>73584</v>
      </c>
      <c r="B2592" t="s">
        <v>19771</v>
      </c>
      <c r="C2592" s="114">
        <v>202412</v>
      </c>
      <c r="D2592" s="114">
        <v>4.29</v>
      </c>
      <c r="E2592" s="114">
        <v>202409</v>
      </c>
      <c r="F2592" s="114">
        <v>3.7</v>
      </c>
      <c r="G2592" s="114">
        <v>202406</v>
      </c>
      <c r="H2592" s="114">
        <v>3.66</v>
      </c>
      <c r="I2592" s="114">
        <v>202403</v>
      </c>
      <c r="J2592" s="114">
        <v>2.38</v>
      </c>
      <c r="K2592" t="s">
        <v>19772</v>
      </c>
      <c r="L2592">
        <v>542323</v>
      </c>
      <c r="M2592" t="s">
        <v>1648</v>
      </c>
      <c r="N2592" t="s">
        <v>19773</v>
      </c>
      <c r="O2592" t="s">
        <v>9913</v>
      </c>
      <c r="P2592"/>
      <c r="Q2592">
        <f t="shared" si="40"/>
        <v>14.030000000000001</v>
      </c>
    </row>
    <row r="2593" spans="1:17" ht="15">
      <c r="A2593" s="114">
        <v>73975</v>
      </c>
      <c r="B2593" t="s">
        <v>20346</v>
      </c>
      <c r="C2593" s="114">
        <v>202412</v>
      </c>
      <c r="D2593" s="114">
        <v>4.72</v>
      </c>
      <c r="E2593" s="114">
        <v>202409</v>
      </c>
      <c r="F2593" s="114">
        <v>5.03</v>
      </c>
      <c r="G2593" s="114">
        <v>202406</v>
      </c>
      <c r="H2593" s="114">
        <v>6.23</v>
      </c>
      <c r="I2593" s="114">
        <v>202403</v>
      </c>
      <c r="J2593" s="114">
        <v>6.78</v>
      </c>
      <c r="K2593" t="s">
        <v>20347</v>
      </c>
      <c r="L2593">
        <v>544244</v>
      </c>
      <c r="M2593" t="s">
        <v>12325</v>
      </c>
      <c r="N2593" t="s">
        <v>20348</v>
      </c>
      <c r="O2593" t="s">
        <v>12239</v>
      </c>
      <c r="P2593"/>
      <c r="Q2593">
        <f t="shared" si="40"/>
        <v>22.76</v>
      </c>
    </row>
    <row r="2594" spans="1:17" ht="15">
      <c r="A2594" s="114">
        <v>74023</v>
      </c>
      <c r="B2594" t="s">
        <v>19774</v>
      </c>
      <c r="C2594" s="114">
        <v>202503</v>
      </c>
      <c r="D2594" s="114">
        <v>-2.56</v>
      </c>
      <c r="E2594" s="114">
        <v>202412</v>
      </c>
      <c r="F2594" s="114">
        <v>1.67</v>
      </c>
      <c r="G2594" s="114">
        <v>202409</v>
      </c>
      <c r="H2594" s="114">
        <v>16.14</v>
      </c>
      <c r="I2594" s="114">
        <v>202406</v>
      </c>
      <c r="J2594" s="114">
        <v>1.89</v>
      </c>
      <c r="K2594" t="s">
        <v>19775</v>
      </c>
      <c r="L2594">
        <v>542602</v>
      </c>
      <c r="M2594" t="s">
        <v>19776</v>
      </c>
      <c r="N2594" t="s">
        <v>19777</v>
      </c>
      <c r="O2594" t="s">
        <v>5555</v>
      </c>
      <c r="P2594"/>
      <c r="Q2594">
        <f t="shared" si="40"/>
        <v>17.14</v>
      </c>
    </row>
    <row r="2595" spans="1:17" ht="15">
      <c r="A2595" s="114">
        <v>74084</v>
      </c>
      <c r="B2595" t="s">
        <v>19778</v>
      </c>
      <c r="C2595" s="114">
        <v>202412</v>
      </c>
      <c r="D2595" s="114">
        <v>-0.05</v>
      </c>
      <c r="E2595" s="114">
        <v>202409</v>
      </c>
      <c r="F2595" s="114">
        <v>16.2</v>
      </c>
      <c r="G2595" s="114">
        <v>202406</v>
      </c>
      <c r="H2595" s="114">
        <v>-20.77</v>
      </c>
      <c r="I2595" s="114">
        <v>202403</v>
      </c>
      <c r="J2595" s="114">
        <v>0.56999999999999995</v>
      </c>
      <c r="K2595" t="s">
        <v>19779</v>
      </c>
      <c r="L2595">
        <v>542667</v>
      </c>
      <c r="M2595"/>
      <c r="N2595" t="s">
        <v>19780</v>
      </c>
      <c r="O2595" t="s">
        <v>4479</v>
      </c>
      <c r="P2595"/>
      <c r="Q2595">
        <f t="shared" si="40"/>
        <v>-4.0500000000000007</v>
      </c>
    </row>
    <row r="2596" spans="1:17" ht="15">
      <c r="A2596" s="114">
        <v>74090</v>
      </c>
      <c r="B2596" t="s">
        <v>19781</v>
      </c>
      <c r="C2596" s="114">
        <v>202503</v>
      </c>
      <c r="D2596" s="114">
        <v>2.37</v>
      </c>
      <c r="E2596" s="114">
        <v>202412</v>
      </c>
      <c r="F2596" s="114">
        <v>0.64</v>
      </c>
      <c r="G2596" s="114">
        <v>202409</v>
      </c>
      <c r="H2596" s="114">
        <v>0.3</v>
      </c>
      <c r="I2596" s="114">
        <v>202406</v>
      </c>
      <c r="J2596" s="114">
        <v>0.18</v>
      </c>
      <c r="K2596" t="s">
        <v>19782</v>
      </c>
      <c r="L2596">
        <v>542760</v>
      </c>
      <c r="M2596" t="s">
        <v>2892</v>
      </c>
      <c r="N2596" t="s">
        <v>19783</v>
      </c>
      <c r="O2596" t="s">
        <v>2893</v>
      </c>
      <c r="P2596"/>
      <c r="Q2596">
        <f t="shared" si="40"/>
        <v>3.49</v>
      </c>
    </row>
    <row r="2597" spans="1:17" ht="15">
      <c r="A2597" s="114">
        <v>74098</v>
      </c>
      <c r="B2597" t="s">
        <v>19784</v>
      </c>
      <c r="C2597" s="114">
        <v>202503</v>
      </c>
      <c r="D2597" s="114">
        <v>0.01</v>
      </c>
      <c r="E2597" s="114">
        <v>202412</v>
      </c>
      <c r="F2597" s="114">
        <v>0.09</v>
      </c>
      <c r="G2597" s="114">
        <v>202409</v>
      </c>
      <c r="H2597" s="114">
        <v>0.04</v>
      </c>
      <c r="I2597" s="114">
        <v>202406</v>
      </c>
      <c r="J2597" s="114">
        <v>0.04</v>
      </c>
      <c r="K2597" t="s">
        <v>19785</v>
      </c>
      <c r="L2597">
        <v>542694</v>
      </c>
      <c r="M2597"/>
      <c r="N2597" t="s">
        <v>19786</v>
      </c>
      <c r="O2597" t="s">
        <v>3895</v>
      </c>
      <c r="P2597"/>
      <c r="Q2597">
        <f t="shared" si="40"/>
        <v>0.18</v>
      </c>
    </row>
    <row r="2598" spans="1:17" ht="15">
      <c r="A2598" s="114">
        <v>74100</v>
      </c>
      <c r="B2598" t="s">
        <v>19787</v>
      </c>
      <c r="C2598" s="114">
        <v>202412</v>
      </c>
      <c r="D2598" s="114">
        <v>4.46</v>
      </c>
      <c r="E2598" s="114">
        <v>202409</v>
      </c>
      <c r="F2598" s="114">
        <v>7.75</v>
      </c>
      <c r="G2598" s="114">
        <v>202406</v>
      </c>
      <c r="H2598" s="114">
        <v>8.4600000000000009</v>
      </c>
      <c r="I2598" s="114">
        <v>202403</v>
      </c>
      <c r="J2598" s="114">
        <v>6.45</v>
      </c>
      <c r="K2598" t="s">
        <v>19788</v>
      </c>
      <c r="L2598">
        <v>542851</v>
      </c>
      <c r="M2598" t="s">
        <v>976</v>
      </c>
      <c r="N2598" t="s">
        <v>19789</v>
      </c>
      <c r="O2598" t="s">
        <v>977</v>
      </c>
      <c r="P2598"/>
      <c r="Q2598">
        <f t="shared" si="40"/>
        <v>27.12</v>
      </c>
    </row>
    <row r="2599" spans="1:17" ht="15">
      <c r="A2599" s="114">
        <v>74102</v>
      </c>
      <c r="B2599" t="s">
        <v>19790</v>
      </c>
      <c r="C2599" s="114">
        <v>202412</v>
      </c>
      <c r="D2599" s="114">
        <v>1.17</v>
      </c>
      <c r="E2599" s="114">
        <v>202409</v>
      </c>
      <c r="F2599" s="114">
        <v>0.75</v>
      </c>
      <c r="G2599" s="114">
        <v>202406</v>
      </c>
      <c r="H2599" s="114">
        <v>0.47</v>
      </c>
      <c r="I2599" s="114">
        <v>202403</v>
      </c>
      <c r="J2599" s="114">
        <v>1.23</v>
      </c>
      <c r="K2599" t="s">
        <v>19791</v>
      </c>
      <c r="L2599">
        <v>544100</v>
      </c>
      <c r="M2599" t="s">
        <v>9091</v>
      </c>
      <c r="N2599" t="s">
        <v>19792</v>
      </c>
      <c r="O2599" t="s">
        <v>7151</v>
      </c>
      <c r="P2599"/>
      <c r="Q2599">
        <f t="shared" si="40"/>
        <v>3.6199999999999997</v>
      </c>
    </row>
    <row r="2600" spans="1:17" ht="15">
      <c r="A2600" s="114">
        <v>74132</v>
      </c>
      <c r="B2600" t="s">
        <v>20349</v>
      </c>
      <c r="C2600" s="114">
        <v>202412</v>
      </c>
      <c r="D2600" s="114">
        <v>0.54</v>
      </c>
      <c r="E2600" s="114">
        <v>202409</v>
      </c>
      <c r="F2600" s="114">
        <v>0.23</v>
      </c>
      <c r="G2600" s="114">
        <v>202406</v>
      </c>
      <c r="H2600" s="114">
        <v>0.23</v>
      </c>
      <c r="I2600" s="114">
        <v>202403</v>
      </c>
      <c r="J2600" s="114">
        <v>0.8</v>
      </c>
      <c r="K2600" t="s">
        <v>20700</v>
      </c>
      <c r="L2600">
        <v>542727</v>
      </c>
      <c r="M2600"/>
      <c r="N2600" t="s">
        <v>20350</v>
      </c>
      <c r="O2600" t="s">
        <v>4443</v>
      </c>
      <c r="P2600"/>
      <c r="Q2600">
        <f t="shared" si="40"/>
        <v>1.8</v>
      </c>
    </row>
    <row r="2601" spans="1:17" ht="15">
      <c r="A2601" s="114">
        <v>74133</v>
      </c>
      <c r="B2601" t="s">
        <v>19793</v>
      </c>
      <c r="C2601" s="114">
        <v>202412</v>
      </c>
      <c r="D2601" s="114">
        <v>7.0000000000000007E-2</v>
      </c>
      <c r="E2601" s="114">
        <v>202409</v>
      </c>
      <c r="F2601" s="114">
        <v>0.11</v>
      </c>
      <c r="G2601" s="114">
        <v>202406</v>
      </c>
      <c r="H2601" s="114">
        <v>0.11</v>
      </c>
      <c r="I2601" s="114">
        <v>202403</v>
      </c>
      <c r="J2601" s="114">
        <v>7.0000000000000007E-2</v>
      </c>
      <c r="K2601" t="s">
        <v>19794</v>
      </c>
      <c r="L2601">
        <v>542725</v>
      </c>
      <c r="M2601" t="s">
        <v>2578</v>
      </c>
      <c r="N2601" t="s">
        <v>19795</v>
      </c>
      <c r="O2601" t="s">
        <v>2579</v>
      </c>
      <c r="P2601"/>
      <c r="Q2601">
        <f t="shared" si="40"/>
        <v>0.36</v>
      </c>
    </row>
    <row r="2602" spans="1:17" ht="15">
      <c r="A2602" s="114">
        <v>74185</v>
      </c>
      <c r="B2602" t="s">
        <v>19796</v>
      </c>
      <c r="C2602" s="114">
        <v>202412</v>
      </c>
      <c r="D2602" s="114">
        <v>1.1299999999999999</v>
      </c>
      <c r="E2602" s="114">
        <v>202409</v>
      </c>
      <c r="F2602" s="114">
        <v>1.86</v>
      </c>
      <c r="G2602" s="114">
        <v>202406</v>
      </c>
      <c r="H2602" s="114">
        <v>0.12</v>
      </c>
      <c r="I2602" s="114">
        <v>202403</v>
      </c>
      <c r="J2602" s="114">
        <v>1.04</v>
      </c>
      <c r="K2602" t="s">
        <v>19797</v>
      </c>
      <c r="L2602">
        <v>542685</v>
      </c>
      <c r="M2602" t="s">
        <v>714</v>
      </c>
      <c r="N2602" t="s">
        <v>19798</v>
      </c>
      <c r="O2602" t="s">
        <v>715</v>
      </c>
      <c r="P2602"/>
      <c r="Q2602">
        <f t="shared" si="40"/>
        <v>4.1500000000000004</v>
      </c>
    </row>
    <row r="2603" spans="1:17" ht="15">
      <c r="A2603" s="114">
        <v>74421</v>
      </c>
      <c r="B2603" t="s">
        <v>19799</v>
      </c>
      <c r="C2603" s="114">
        <v>202409</v>
      </c>
      <c r="D2603" s="114">
        <v>0.12</v>
      </c>
      <c r="E2603" s="114">
        <v>202406</v>
      </c>
      <c r="F2603" s="114">
        <v>0.09</v>
      </c>
      <c r="G2603" s="114">
        <v>202403</v>
      </c>
      <c r="H2603" s="114">
        <v>2.0699999999999998</v>
      </c>
      <c r="I2603" s="114">
        <v>202312</v>
      </c>
      <c r="J2603" s="114">
        <v>1.5</v>
      </c>
      <c r="K2603" t="s">
        <v>19800</v>
      </c>
      <c r="L2603">
        <v>542918</v>
      </c>
      <c r="M2603"/>
      <c r="N2603" t="s">
        <v>19801</v>
      </c>
      <c r="O2603" t="s">
        <v>4490</v>
      </c>
      <c r="P2603"/>
      <c r="Q2603">
        <f t="shared" si="40"/>
        <v>3.78</v>
      </c>
    </row>
    <row r="2604" spans="1:17" ht="15">
      <c r="A2604" s="114">
        <v>74429</v>
      </c>
      <c r="B2604" t="s">
        <v>19802</v>
      </c>
      <c r="C2604" s="114">
        <v>202412</v>
      </c>
      <c r="D2604" s="114">
        <v>0.01</v>
      </c>
      <c r="E2604" s="114">
        <v>202409</v>
      </c>
      <c r="F2604" s="114">
        <v>0.02</v>
      </c>
      <c r="G2604" s="114">
        <v>202406</v>
      </c>
      <c r="H2604" s="114">
        <v>0.26</v>
      </c>
      <c r="I2604" s="114">
        <v>202403</v>
      </c>
      <c r="J2604" s="114">
        <v>7.0000000000000007E-2</v>
      </c>
      <c r="K2604" t="s">
        <v>19803</v>
      </c>
      <c r="L2604">
        <v>542802</v>
      </c>
      <c r="M2604"/>
      <c r="N2604" t="s">
        <v>19804</v>
      </c>
      <c r="O2604" t="s">
        <v>4121</v>
      </c>
      <c r="P2604"/>
      <c r="Q2604">
        <f t="shared" si="40"/>
        <v>0.36000000000000004</v>
      </c>
    </row>
    <row r="2605" spans="1:17" ht="15">
      <c r="A2605" s="114">
        <v>74458</v>
      </c>
      <c r="B2605" t="s">
        <v>19805</v>
      </c>
      <c r="C2605" s="114">
        <v>202412</v>
      </c>
      <c r="D2605" s="114">
        <v>11.47</v>
      </c>
      <c r="E2605" s="114">
        <v>202409</v>
      </c>
      <c r="F2605" s="114">
        <v>10.99</v>
      </c>
      <c r="G2605" s="114">
        <v>202406</v>
      </c>
      <c r="H2605" s="114">
        <v>9.81</v>
      </c>
      <c r="I2605" s="114">
        <v>202403</v>
      </c>
      <c r="J2605" s="114">
        <v>9.19</v>
      </c>
      <c r="K2605" t="s">
        <v>19806</v>
      </c>
      <c r="L2605">
        <v>542812</v>
      </c>
      <c r="M2605" t="s">
        <v>923</v>
      </c>
      <c r="N2605" t="s">
        <v>19807</v>
      </c>
      <c r="O2605" t="s">
        <v>924</v>
      </c>
      <c r="P2605"/>
      <c r="Q2605">
        <f t="shared" si="40"/>
        <v>41.46</v>
      </c>
    </row>
    <row r="2606" spans="1:17" ht="15">
      <c r="A2606" s="114">
        <v>74495</v>
      </c>
      <c r="B2606" t="s">
        <v>19808</v>
      </c>
      <c r="C2606" s="114">
        <v>202412</v>
      </c>
      <c r="D2606" s="114">
        <v>0.26</v>
      </c>
      <c r="E2606" s="114">
        <v>202409</v>
      </c>
      <c r="F2606" s="114">
        <v>0.27</v>
      </c>
      <c r="G2606" s="114">
        <v>202406</v>
      </c>
      <c r="H2606" s="114">
        <v>0.28000000000000003</v>
      </c>
      <c r="I2606" s="114">
        <v>202403</v>
      </c>
      <c r="J2606" s="114">
        <v>0.19</v>
      </c>
      <c r="K2606" t="s">
        <v>19809</v>
      </c>
      <c r="L2606">
        <v>542770</v>
      </c>
      <c r="M2606"/>
      <c r="N2606" t="s">
        <v>19810</v>
      </c>
      <c r="O2606" t="s">
        <v>3835</v>
      </c>
      <c r="P2606"/>
      <c r="Q2606">
        <f t="shared" si="40"/>
        <v>1</v>
      </c>
    </row>
    <row r="2607" spans="1:17" ht="15">
      <c r="A2607" s="114">
        <v>74528</v>
      </c>
      <c r="B2607" t="s">
        <v>19811</v>
      </c>
      <c r="C2607" s="114">
        <v>202412</v>
      </c>
      <c r="D2607" s="114">
        <v>0.27</v>
      </c>
      <c r="E2607" s="114">
        <v>202409</v>
      </c>
      <c r="F2607" s="114">
        <v>0.82</v>
      </c>
      <c r="G2607" s="114">
        <v>202406</v>
      </c>
      <c r="H2607" s="114">
        <v>0.31</v>
      </c>
      <c r="I2607" s="114">
        <v>202403</v>
      </c>
      <c r="J2607" s="114">
        <v>1.23</v>
      </c>
      <c r="K2607" t="s">
        <v>19812</v>
      </c>
      <c r="L2607">
        <v>542865</v>
      </c>
      <c r="M2607"/>
      <c r="N2607" t="s">
        <v>19813</v>
      </c>
      <c r="O2607" t="s">
        <v>4492</v>
      </c>
      <c r="P2607"/>
      <c r="Q2607">
        <f t="shared" si="40"/>
        <v>2.63</v>
      </c>
    </row>
    <row r="2608" spans="1:17" ht="15">
      <c r="A2608" s="114">
        <v>74529</v>
      </c>
      <c r="B2608" t="s">
        <v>19814</v>
      </c>
      <c r="C2608" s="114">
        <v>202403</v>
      </c>
      <c r="D2608" s="114">
        <v>0.22</v>
      </c>
      <c r="E2608" s="114">
        <v>202312</v>
      </c>
      <c r="F2608" s="114">
        <v>0.67</v>
      </c>
      <c r="G2608" s="114">
        <v>202309</v>
      </c>
      <c r="H2608" s="114">
        <v>0</v>
      </c>
      <c r="I2608" s="114">
        <v>202306</v>
      </c>
      <c r="J2608" s="114">
        <v>0.57999999999999996</v>
      </c>
      <c r="K2608" t="s">
        <v>19815</v>
      </c>
      <c r="L2608">
        <v>543645</v>
      </c>
      <c r="M2608" t="s">
        <v>1244</v>
      </c>
      <c r="N2608" t="s">
        <v>19816</v>
      </c>
      <c r="O2608" t="s">
        <v>1245</v>
      </c>
      <c r="P2608"/>
      <c r="Q2608">
        <f t="shared" si="40"/>
        <v>1.47</v>
      </c>
    </row>
    <row r="2609" spans="1:17" ht="15">
      <c r="A2609" s="114">
        <v>74552</v>
      </c>
      <c r="B2609" t="s">
        <v>19817</v>
      </c>
      <c r="C2609" s="114">
        <v>202412</v>
      </c>
      <c r="D2609" s="114">
        <v>1.04</v>
      </c>
      <c r="E2609" s="114">
        <v>202409</v>
      </c>
      <c r="F2609" s="114">
        <v>0.56999999999999995</v>
      </c>
      <c r="G2609" s="114">
        <v>202406</v>
      </c>
      <c r="H2609" s="114">
        <v>0.19</v>
      </c>
      <c r="I2609" s="114">
        <v>202403</v>
      </c>
      <c r="J2609" s="114">
        <v>0.52</v>
      </c>
      <c r="K2609" t="s">
        <v>19818</v>
      </c>
      <c r="L2609">
        <v>543984</v>
      </c>
      <c r="M2609" t="s">
        <v>2542</v>
      </c>
      <c r="N2609" t="s">
        <v>19819</v>
      </c>
      <c r="O2609" t="s">
        <v>2543</v>
      </c>
      <c r="P2609"/>
      <c r="Q2609">
        <f t="shared" si="40"/>
        <v>2.3199999999999998</v>
      </c>
    </row>
    <row r="2610" spans="1:17" ht="15">
      <c r="A2610" s="114">
        <v>74587</v>
      </c>
      <c r="B2610" t="s">
        <v>21473</v>
      </c>
      <c r="C2610" s="114">
        <v>202412</v>
      </c>
      <c r="D2610" s="114">
        <v>0.66</v>
      </c>
      <c r="E2610" s="114">
        <v>202409</v>
      </c>
      <c r="F2610" s="114">
        <v>0.33</v>
      </c>
      <c r="G2610" s="114">
        <v>202406</v>
      </c>
      <c r="H2610" s="114">
        <v>0.6</v>
      </c>
      <c r="I2610" s="114">
        <v>202403</v>
      </c>
      <c r="J2610" s="114">
        <v>0.57999999999999996</v>
      </c>
      <c r="K2610" t="s">
        <v>21474</v>
      </c>
      <c r="L2610">
        <v>543211</v>
      </c>
      <c r="M2610"/>
      <c r="N2610" t="s">
        <v>21475</v>
      </c>
      <c r="O2610" t="s">
        <v>4293</v>
      </c>
      <c r="P2610"/>
      <c r="Q2610">
        <f t="shared" si="40"/>
        <v>2.17</v>
      </c>
    </row>
    <row r="2611" spans="1:17" ht="15">
      <c r="A2611" s="114">
        <v>74592</v>
      </c>
      <c r="B2611" t="s">
        <v>19820</v>
      </c>
      <c r="C2611" s="114">
        <v>202503</v>
      </c>
      <c r="D2611" s="114">
        <v>0.16</v>
      </c>
      <c r="E2611" s="114">
        <v>202412</v>
      </c>
      <c r="F2611" s="114">
        <v>0.19</v>
      </c>
      <c r="G2611" s="114">
        <v>202409</v>
      </c>
      <c r="H2611" s="114">
        <v>0.17</v>
      </c>
      <c r="I2611" s="114">
        <v>202406</v>
      </c>
      <c r="J2611" s="114">
        <v>0.2</v>
      </c>
      <c r="K2611" t="s">
        <v>19821</v>
      </c>
      <c r="L2611">
        <v>544273</v>
      </c>
      <c r="M2611" t="s">
        <v>1887</v>
      </c>
      <c r="N2611" t="s">
        <v>19822</v>
      </c>
      <c r="O2611" t="s">
        <v>21156</v>
      </c>
      <c r="P2611"/>
      <c r="Q2611">
        <f t="shared" si="40"/>
        <v>0.72</v>
      </c>
    </row>
    <row r="2612" spans="1:17" ht="15">
      <c r="A2612" s="114">
        <v>74635</v>
      </c>
      <c r="B2612" t="s">
        <v>19823</v>
      </c>
      <c r="C2612" s="114">
        <v>202412</v>
      </c>
      <c r="D2612" s="114">
        <v>4.1100000000000003</v>
      </c>
      <c r="E2612" s="114">
        <v>202409</v>
      </c>
      <c r="F2612" s="114">
        <v>4</v>
      </c>
      <c r="G2612" s="114">
        <v>202406</v>
      </c>
      <c r="H2612" s="114">
        <v>3.82</v>
      </c>
      <c r="I2612" s="114">
        <v>202403</v>
      </c>
      <c r="J2612" s="114">
        <v>5.18</v>
      </c>
      <c r="K2612" t="s">
        <v>19824</v>
      </c>
      <c r="L2612">
        <v>543917</v>
      </c>
      <c r="M2612" t="s">
        <v>2694</v>
      </c>
      <c r="N2612" t="s">
        <v>19825</v>
      </c>
      <c r="O2612" t="s">
        <v>2695</v>
      </c>
      <c r="P2612"/>
      <c r="Q2612">
        <f t="shared" si="40"/>
        <v>17.11</v>
      </c>
    </row>
    <row r="2613" spans="1:17" ht="15">
      <c r="A2613" s="114">
        <v>74649</v>
      </c>
      <c r="B2613" t="s">
        <v>19826</v>
      </c>
      <c r="C2613" s="114">
        <v>202412</v>
      </c>
      <c r="D2613" s="114">
        <v>0.09</v>
      </c>
      <c r="E2613" s="114">
        <v>202409</v>
      </c>
      <c r="F2613" s="114">
        <v>0.08</v>
      </c>
      <c r="G2613" s="114">
        <v>202406</v>
      </c>
      <c r="H2613" s="114">
        <v>0.1</v>
      </c>
      <c r="I2613" s="114">
        <v>202403</v>
      </c>
      <c r="J2613" s="114">
        <v>-0.05</v>
      </c>
      <c r="K2613" t="s">
        <v>19827</v>
      </c>
      <c r="L2613">
        <v>543272</v>
      </c>
      <c r="M2613" t="s">
        <v>794</v>
      </c>
      <c r="N2613" t="s">
        <v>19828</v>
      </c>
      <c r="O2613" t="s">
        <v>795</v>
      </c>
      <c r="P2613"/>
      <c r="Q2613">
        <f t="shared" si="40"/>
        <v>0.22000000000000003</v>
      </c>
    </row>
    <row r="2614" spans="1:17" ht="15">
      <c r="A2614" s="114">
        <v>74673</v>
      </c>
      <c r="B2614" t="s">
        <v>19829</v>
      </c>
      <c r="C2614" s="114">
        <v>202412</v>
      </c>
      <c r="D2614" s="114">
        <v>-4.55</v>
      </c>
      <c r="E2614" s="114">
        <v>202409</v>
      </c>
      <c r="F2614" s="114">
        <v>11.95</v>
      </c>
      <c r="G2614" s="114">
        <v>202406</v>
      </c>
      <c r="H2614" s="114">
        <v>1.95</v>
      </c>
      <c r="I2614" s="114">
        <v>202403</v>
      </c>
      <c r="J2614" s="114">
        <v>3.56</v>
      </c>
      <c r="K2614" t="s">
        <v>19830</v>
      </c>
      <c r="L2614">
        <v>542911</v>
      </c>
      <c r="M2614"/>
      <c r="N2614" t="s">
        <v>19831</v>
      </c>
      <c r="O2614" t="s">
        <v>4320</v>
      </c>
      <c r="P2614"/>
      <c r="Q2614">
        <f t="shared" si="40"/>
        <v>12.91</v>
      </c>
    </row>
    <row r="2615" spans="1:17" ht="15">
      <c r="A2615" s="114">
        <v>74677</v>
      </c>
      <c r="B2615" t="s">
        <v>19832</v>
      </c>
      <c r="C2615" s="114">
        <v>202412</v>
      </c>
      <c r="D2615" s="114">
        <v>4.38</v>
      </c>
      <c r="E2615" s="114">
        <v>202409</v>
      </c>
      <c r="F2615" s="114">
        <v>4.41</v>
      </c>
      <c r="G2615" s="114">
        <v>202406</v>
      </c>
      <c r="H2615" s="114">
        <v>4.33</v>
      </c>
      <c r="I2615" s="114">
        <v>202403</v>
      </c>
      <c r="J2615" s="114">
        <v>4.59</v>
      </c>
      <c r="K2615" t="s">
        <v>19833</v>
      </c>
      <c r="L2615">
        <v>543240</v>
      </c>
      <c r="M2615" t="s">
        <v>1715</v>
      </c>
      <c r="N2615" t="s">
        <v>19834</v>
      </c>
      <c r="O2615" t="s">
        <v>1716</v>
      </c>
      <c r="P2615"/>
      <c r="Q2615">
        <f t="shared" si="40"/>
        <v>17.71</v>
      </c>
    </row>
    <row r="2616" spans="1:17" ht="15">
      <c r="A2616" s="114">
        <v>74679</v>
      </c>
      <c r="B2616" t="s">
        <v>19835</v>
      </c>
      <c r="C2616" s="114">
        <v>202412</v>
      </c>
      <c r="D2616" s="114">
        <v>3.26</v>
      </c>
      <c r="E2616" s="114">
        <v>202409</v>
      </c>
      <c r="F2616" s="114">
        <v>3.23</v>
      </c>
      <c r="G2616" s="114">
        <v>202406</v>
      </c>
      <c r="H2616" s="114">
        <v>2.39</v>
      </c>
      <c r="I2616" s="114">
        <v>202403</v>
      </c>
      <c r="J2616" s="114">
        <v>2.1</v>
      </c>
      <c r="K2616" t="s">
        <v>19836</v>
      </c>
      <c r="L2616">
        <v>543064</v>
      </c>
      <c r="M2616" t="s">
        <v>2878</v>
      </c>
      <c r="N2616" t="s">
        <v>19837</v>
      </c>
      <c r="O2616" t="s">
        <v>2879</v>
      </c>
      <c r="P2616"/>
      <c r="Q2616">
        <f t="shared" si="40"/>
        <v>10.98</v>
      </c>
    </row>
    <row r="2617" spans="1:17" ht="15">
      <c r="A2617" s="114">
        <v>74689</v>
      </c>
      <c r="B2617" t="s">
        <v>19838</v>
      </c>
      <c r="C2617" s="114">
        <v>202412</v>
      </c>
      <c r="D2617" s="114">
        <v>0.01</v>
      </c>
      <c r="E2617" s="114">
        <v>202409</v>
      </c>
      <c r="F2617" s="114">
        <v>0.01</v>
      </c>
      <c r="G2617" s="114">
        <v>202406</v>
      </c>
      <c r="H2617" s="114">
        <v>0.24</v>
      </c>
      <c r="I2617" s="114">
        <v>202403</v>
      </c>
      <c r="J2617" s="114">
        <v>0.32</v>
      </c>
      <c r="K2617" t="s">
        <v>19839</v>
      </c>
      <c r="L2617">
        <v>543218</v>
      </c>
      <c r="M2617" t="s">
        <v>2584</v>
      </c>
      <c r="N2617" t="s">
        <v>19840</v>
      </c>
      <c r="O2617" t="s">
        <v>9260</v>
      </c>
      <c r="P2617"/>
      <c r="Q2617">
        <f t="shared" si="40"/>
        <v>0.58000000000000007</v>
      </c>
    </row>
    <row r="2618" spans="1:17" ht="15">
      <c r="A2618" s="114">
        <v>74713</v>
      </c>
      <c r="B2618" t="s">
        <v>19841</v>
      </c>
      <c r="C2618" s="114">
        <v>202412</v>
      </c>
      <c r="D2618" s="114">
        <v>5.97</v>
      </c>
      <c r="E2618" s="114">
        <v>202409</v>
      </c>
      <c r="F2618" s="114">
        <v>6.12</v>
      </c>
      <c r="G2618" s="114">
        <v>202406</v>
      </c>
      <c r="H2618" s="114">
        <v>5.15</v>
      </c>
      <c r="I2618" s="114">
        <v>202403</v>
      </c>
      <c r="J2618" s="114">
        <v>5.0199999999999996</v>
      </c>
      <c r="K2618" t="s">
        <v>19842</v>
      </c>
      <c r="L2618">
        <v>544067</v>
      </c>
      <c r="M2618" t="s">
        <v>1377</v>
      </c>
      <c r="N2618" t="s">
        <v>19843</v>
      </c>
      <c r="O2618" t="s">
        <v>1378</v>
      </c>
      <c r="P2618"/>
      <c r="Q2618">
        <f t="shared" si="40"/>
        <v>22.26</v>
      </c>
    </row>
    <row r="2619" spans="1:17" ht="15">
      <c r="A2619" s="114">
        <v>74755</v>
      </c>
      <c r="B2619" t="s">
        <v>19844</v>
      </c>
      <c r="C2619" s="114">
        <v>202503</v>
      </c>
      <c r="D2619" s="114">
        <v>6.89</v>
      </c>
      <c r="E2619" s="114">
        <v>202412</v>
      </c>
      <c r="F2619" s="114">
        <v>5.63</v>
      </c>
      <c r="G2619" s="114">
        <v>202409</v>
      </c>
      <c r="H2619" s="114">
        <v>5.0199999999999996</v>
      </c>
      <c r="I2619" s="114">
        <v>202406</v>
      </c>
      <c r="J2619" s="114">
        <v>4.8499999999999996</v>
      </c>
      <c r="K2619" t="s">
        <v>19845</v>
      </c>
      <c r="L2619">
        <v>543214</v>
      </c>
      <c r="M2619" t="s">
        <v>2025</v>
      </c>
      <c r="N2619" t="s">
        <v>19846</v>
      </c>
      <c r="O2619" t="s">
        <v>2026</v>
      </c>
      <c r="P2619"/>
      <c r="Q2619">
        <f t="shared" si="40"/>
        <v>22.39</v>
      </c>
    </row>
    <row r="2620" spans="1:17" ht="15">
      <c r="A2620" s="114">
        <v>74805</v>
      </c>
      <c r="B2620" t="s">
        <v>19847</v>
      </c>
      <c r="C2620" s="114">
        <v>202503</v>
      </c>
      <c r="D2620" s="114">
        <v>2.4700000000000002</v>
      </c>
      <c r="E2620" s="114">
        <v>202412</v>
      </c>
      <c r="F2620" s="114">
        <v>4.3499999999999996</v>
      </c>
      <c r="G2620" s="114">
        <v>202409</v>
      </c>
      <c r="H2620" s="114">
        <v>3.88</v>
      </c>
      <c r="I2620" s="114">
        <v>202406</v>
      </c>
      <c r="J2620" s="114">
        <v>3.78</v>
      </c>
      <c r="K2620" t="s">
        <v>19848</v>
      </c>
      <c r="L2620">
        <v>543599</v>
      </c>
      <c r="M2620" t="s">
        <v>1674</v>
      </c>
      <c r="N2620" t="s">
        <v>19849</v>
      </c>
      <c r="O2620" t="s">
        <v>21060</v>
      </c>
      <c r="P2620"/>
      <c r="Q2620">
        <f t="shared" si="40"/>
        <v>14.479999999999999</v>
      </c>
    </row>
    <row r="2621" spans="1:17" ht="15">
      <c r="A2621" s="114">
        <v>74807</v>
      </c>
      <c r="B2621" t="s">
        <v>19850</v>
      </c>
      <c r="C2621" s="114">
        <v>202412</v>
      </c>
      <c r="D2621" s="114">
        <v>-9.76</v>
      </c>
      <c r="E2621" s="114">
        <v>202409</v>
      </c>
      <c r="F2621" s="114">
        <v>-4.9800000000000004</v>
      </c>
      <c r="G2621" s="114">
        <v>202406</v>
      </c>
      <c r="H2621" s="114">
        <v>-5.9</v>
      </c>
      <c r="I2621" s="114">
        <v>202403</v>
      </c>
      <c r="J2621" s="114">
        <v>-4.72</v>
      </c>
      <c r="K2621" t="s">
        <v>19850</v>
      </c>
      <c r="L2621">
        <v>543223</v>
      </c>
      <c r="M2621" t="s">
        <v>1848</v>
      </c>
      <c r="N2621" t="s">
        <v>19851</v>
      </c>
      <c r="O2621" t="s">
        <v>1849</v>
      </c>
      <c r="P2621"/>
      <c r="Q2621">
        <f t="shared" si="40"/>
        <v>-25.36</v>
      </c>
    </row>
    <row r="2622" spans="1:17" ht="15">
      <c r="A2622" s="114">
        <v>74816</v>
      </c>
      <c r="B2622" t="s">
        <v>19852</v>
      </c>
      <c r="C2622" s="114">
        <v>202503</v>
      </c>
      <c r="D2622" s="114">
        <v>1.5</v>
      </c>
      <c r="E2622" s="114">
        <v>202412</v>
      </c>
      <c r="F2622" s="114">
        <v>2.41</v>
      </c>
      <c r="G2622" s="114">
        <v>202409</v>
      </c>
      <c r="H2622" s="114">
        <v>2.37</v>
      </c>
      <c r="I2622" s="114">
        <v>202406</v>
      </c>
      <c r="J2622" s="114">
        <v>2.2999999999999998</v>
      </c>
      <c r="K2622" t="s">
        <v>19853</v>
      </c>
      <c r="L2622">
        <v>543217</v>
      </c>
      <c r="M2622" t="s">
        <v>19854</v>
      </c>
      <c r="N2622" t="s">
        <v>19855</v>
      </c>
      <c r="O2622" t="s">
        <v>5676</v>
      </c>
      <c r="P2622"/>
      <c r="Q2622">
        <f t="shared" si="40"/>
        <v>8.58</v>
      </c>
    </row>
    <row r="2623" spans="1:17" ht="15">
      <c r="A2623" s="114">
        <v>74947</v>
      </c>
      <c r="B2623" t="s">
        <v>19856</v>
      </c>
      <c r="C2623" s="114">
        <v>202412</v>
      </c>
      <c r="D2623" s="114">
        <v>0.72</v>
      </c>
      <c r="E2623" s="114">
        <v>202409</v>
      </c>
      <c r="F2623" s="114">
        <v>0.77</v>
      </c>
      <c r="G2623" s="114">
        <v>202406</v>
      </c>
      <c r="H2623" s="114">
        <v>0.93</v>
      </c>
      <c r="I2623" s="114">
        <v>202403</v>
      </c>
      <c r="J2623" s="114">
        <v>0.93</v>
      </c>
      <c r="K2623" t="s">
        <v>19857</v>
      </c>
      <c r="L2623">
        <v>543225</v>
      </c>
      <c r="M2623"/>
      <c r="N2623" t="s">
        <v>21061</v>
      </c>
      <c r="O2623" t="s">
        <v>5524</v>
      </c>
      <c r="P2623"/>
      <c r="Q2623">
        <f t="shared" si="40"/>
        <v>3.35</v>
      </c>
    </row>
    <row r="2624" spans="1:17" ht="15">
      <c r="A2624" s="114">
        <v>75058</v>
      </c>
      <c r="B2624" t="s">
        <v>19858</v>
      </c>
      <c r="C2624" s="114">
        <v>202412</v>
      </c>
      <c r="D2624" s="114">
        <v>2.46</v>
      </c>
      <c r="E2624" s="114">
        <v>202409</v>
      </c>
      <c r="F2624" s="114">
        <v>2.92</v>
      </c>
      <c r="G2624" s="114">
        <v>202406</v>
      </c>
      <c r="H2624" s="114">
        <v>4.5599999999999996</v>
      </c>
      <c r="I2624" s="114">
        <v>202403</v>
      </c>
      <c r="J2624" s="114">
        <v>2.19</v>
      </c>
      <c r="K2624" t="s">
        <v>19859</v>
      </c>
      <c r="L2624">
        <v>544004</v>
      </c>
      <c r="M2624" t="s">
        <v>1419</v>
      </c>
      <c r="N2624" t="s">
        <v>19860</v>
      </c>
      <c r="O2624" t="s">
        <v>1420</v>
      </c>
      <c r="P2624"/>
      <c r="Q2624">
        <f t="shared" si="40"/>
        <v>12.129999999999999</v>
      </c>
    </row>
    <row r="2625" spans="1:17" ht="15">
      <c r="A2625" s="114">
        <v>75091</v>
      </c>
      <c r="B2625" t="s">
        <v>21062</v>
      </c>
      <c r="C2625" s="114">
        <v>202412</v>
      </c>
      <c r="D2625" s="114">
        <v>9.23</v>
      </c>
      <c r="E2625" s="114">
        <v>202409</v>
      </c>
      <c r="F2625" s="114">
        <v>3.83</v>
      </c>
      <c r="G2625" s="114">
        <v>202406</v>
      </c>
      <c r="H2625" s="114">
        <v>5.25</v>
      </c>
      <c r="I2625" s="114">
        <v>202403</v>
      </c>
      <c r="J2625" s="114">
        <v>7.09</v>
      </c>
      <c r="K2625" t="s">
        <v>21063</v>
      </c>
      <c r="L2625">
        <v>543230</v>
      </c>
      <c r="M2625"/>
      <c r="N2625" t="s">
        <v>19861</v>
      </c>
      <c r="O2625" t="s">
        <v>3658</v>
      </c>
      <c r="P2625"/>
      <c r="Q2625">
        <f t="shared" si="40"/>
        <v>25.400000000000002</v>
      </c>
    </row>
    <row r="2626" spans="1:17" ht="15">
      <c r="A2626" s="114">
        <v>75094</v>
      </c>
      <c r="B2626" t="s">
        <v>19862</v>
      </c>
      <c r="C2626" s="114">
        <v>202503</v>
      </c>
      <c r="D2626" s="114">
        <v>3.78</v>
      </c>
      <c r="E2626" s="114">
        <v>202412</v>
      </c>
      <c r="F2626" s="114">
        <v>-0.01</v>
      </c>
      <c r="G2626" s="114">
        <v>202409</v>
      </c>
      <c r="H2626" s="114">
        <v>0.2</v>
      </c>
      <c r="I2626" s="114">
        <v>202406</v>
      </c>
      <c r="J2626" s="114">
        <v>0.15</v>
      </c>
      <c r="K2626" t="s">
        <v>19863</v>
      </c>
      <c r="L2626">
        <v>543234</v>
      </c>
      <c r="M2626" t="s">
        <v>2601</v>
      </c>
      <c r="N2626" t="s">
        <v>19864</v>
      </c>
      <c r="O2626" t="s">
        <v>2602</v>
      </c>
      <c r="P2626"/>
      <c r="Q2626">
        <f t="shared" si="40"/>
        <v>4.12</v>
      </c>
    </row>
    <row r="2627" spans="1:17" ht="15">
      <c r="A2627" s="114">
        <v>75109</v>
      </c>
      <c r="B2627" t="s">
        <v>19865</v>
      </c>
      <c r="C2627" s="114">
        <v>202412</v>
      </c>
      <c r="D2627" s="114">
        <v>-0.19</v>
      </c>
      <c r="E2627" s="114">
        <v>202409</v>
      </c>
      <c r="F2627" s="114">
        <v>-0.01</v>
      </c>
      <c r="G2627" s="114">
        <v>202406</v>
      </c>
      <c r="H2627" s="114">
        <v>-7.0000000000000007E-2</v>
      </c>
      <c r="I2627" s="114">
        <v>202403</v>
      </c>
      <c r="J2627" s="114">
        <v>-0.06</v>
      </c>
      <c r="K2627" t="s">
        <v>19866</v>
      </c>
      <c r="L2627">
        <v>543251</v>
      </c>
      <c r="M2627" t="s">
        <v>2503</v>
      </c>
      <c r="N2627" t="s">
        <v>19867</v>
      </c>
      <c r="O2627" t="s">
        <v>2504</v>
      </c>
      <c r="P2627"/>
      <c r="Q2627">
        <f t="shared" ref="Q2627:Q2690" si="41">D2627+F2627+H2627+J2627</f>
        <v>-0.33</v>
      </c>
    </row>
    <row r="2628" spans="1:17" ht="15">
      <c r="A2628" s="114">
        <v>75127</v>
      </c>
      <c r="B2628" t="s">
        <v>19868</v>
      </c>
      <c r="C2628" s="114">
        <v>202412</v>
      </c>
      <c r="D2628" s="114">
        <v>0.13</v>
      </c>
      <c r="E2628" s="114">
        <v>202409</v>
      </c>
      <c r="F2628" s="114">
        <v>0.17</v>
      </c>
      <c r="G2628" s="114">
        <v>202406</v>
      </c>
      <c r="H2628" s="114">
        <v>-0.08</v>
      </c>
      <c r="I2628" s="114">
        <v>202403</v>
      </c>
      <c r="J2628" s="114">
        <v>0.08</v>
      </c>
      <c r="K2628" t="s">
        <v>19869</v>
      </c>
      <c r="L2628">
        <v>543767</v>
      </c>
      <c r="M2628" t="s">
        <v>494</v>
      </c>
      <c r="N2628" t="s">
        <v>19870</v>
      </c>
      <c r="O2628" t="s">
        <v>9163</v>
      </c>
      <c r="P2628"/>
      <c r="Q2628">
        <f t="shared" si="41"/>
        <v>0.30000000000000004</v>
      </c>
    </row>
    <row r="2629" spans="1:17" ht="15">
      <c r="A2629" s="114">
        <v>75163</v>
      </c>
      <c r="B2629" t="s">
        <v>19871</v>
      </c>
      <c r="C2629" s="114">
        <v>202412</v>
      </c>
      <c r="D2629" s="114">
        <v>0.65</v>
      </c>
      <c r="E2629" s="114">
        <v>202409</v>
      </c>
      <c r="F2629" s="114">
        <v>0.66</v>
      </c>
      <c r="G2629" s="114">
        <v>202406</v>
      </c>
      <c r="H2629" s="114">
        <v>0.4</v>
      </c>
      <c r="I2629" s="114">
        <v>202403</v>
      </c>
      <c r="J2629" s="114">
        <v>0.48</v>
      </c>
      <c r="K2629" t="s">
        <v>19872</v>
      </c>
      <c r="L2629">
        <v>543389</v>
      </c>
      <c r="M2629" t="s">
        <v>2691</v>
      </c>
      <c r="N2629" t="s">
        <v>19873</v>
      </c>
      <c r="O2629" t="s">
        <v>2692</v>
      </c>
      <c r="P2629"/>
      <c r="Q2629">
        <f t="shared" si="41"/>
        <v>2.19</v>
      </c>
    </row>
    <row r="2630" spans="1:17" ht="15">
      <c r="A2630" s="114">
        <v>75208</v>
      </c>
      <c r="B2630" t="s">
        <v>21476</v>
      </c>
      <c r="C2630" s="114">
        <v>202412</v>
      </c>
      <c r="D2630" s="114">
        <v>0.05</v>
      </c>
      <c r="E2630" s="114">
        <v>202409</v>
      </c>
      <c r="F2630" s="114">
        <v>2.92</v>
      </c>
      <c r="G2630" s="114">
        <v>202406</v>
      </c>
      <c r="H2630" s="114">
        <v>1.54</v>
      </c>
      <c r="I2630" s="114">
        <v>202403</v>
      </c>
      <c r="J2630" s="114">
        <v>7</v>
      </c>
      <c r="K2630" t="s">
        <v>21477</v>
      </c>
      <c r="L2630">
        <v>544346</v>
      </c>
      <c r="M2630"/>
      <c r="N2630" t="s">
        <v>21478</v>
      </c>
      <c r="O2630" t="s">
        <v>21479</v>
      </c>
      <c r="P2630"/>
      <c r="Q2630">
        <f t="shared" si="41"/>
        <v>11.51</v>
      </c>
    </row>
    <row r="2631" spans="1:17" ht="15">
      <c r="A2631" s="114">
        <v>75228</v>
      </c>
      <c r="B2631" t="s">
        <v>19874</v>
      </c>
      <c r="C2631" s="114">
        <v>202503</v>
      </c>
      <c r="D2631" s="114">
        <v>2.4700000000000002</v>
      </c>
      <c r="E2631" s="114">
        <v>202412</v>
      </c>
      <c r="F2631" s="114">
        <v>-2.8</v>
      </c>
      <c r="G2631" s="114">
        <v>202409</v>
      </c>
      <c r="H2631" s="114">
        <v>-0.48</v>
      </c>
      <c r="I2631" s="114">
        <v>202406</v>
      </c>
      <c r="J2631" s="114">
        <v>1.66</v>
      </c>
      <c r="K2631" t="s">
        <v>19875</v>
      </c>
      <c r="L2631">
        <v>543264</v>
      </c>
      <c r="M2631" t="s">
        <v>2113</v>
      </c>
      <c r="N2631" t="s">
        <v>19876</v>
      </c>
      <c r="O2631" t="s">
        <v>2114</v>
      </c>
      <c r="P2631"/>
      <c r="Q2631">
        <f t="shared" si="41"/>
        <v>0.85000000000000031</v>
      </c>
    </row>
    <row r="2632" spans="1:17" ht="15">
      <c r="A2632" s="114">
        <v>75229</v>
      </c>
      <c r="B2632" t="s">
        <v>21480</v>
      </c>
      <c r="C2632" s="114">
        <v>202412</v>
      </c>
      <c r="D2632" s="114">
        <v>14.77</v>
      </c>
      <c r="E2632" s="114">
        <v>202409</v>
      </c>
      <c r="F2632" s="114">
        <v>11.64</v>
      </c>
      <c r="G2632" s="114">
        <v>202406</v>
      </c>
      <c r="H2632" s="114">
        <v>9.66</v>
      </c>
      <c r="I2632" s="114">
        <v>202403</v>
      </c>
      <c r="J2632" s="114">
        <v>4.3</v>
      </c>
      <c r="K2632" t="s">
        <v>21481</v>
      </c>
      <c r="L2632">
        <v>543273</v>
      </c>
      <c r="M2632" t="s">
        <v>3504</v>
      </c>
      <c r="N2632" t="s">
        <v>21482</v>
      </c>
      <c r="O2632" t="s">
        <v>3503</v>
      </c>
      <c r="P2632"/>
      <c r="Q2632">
        <f t="shared" si="41"/>
        <v>40.369999999999997</v>
      </c>
    </row>
    <row r="2633" spans="1:17" ht="15">
      <c r="A2633" s="114">
        <v>75237</v>
      </c>
      <c r="B2633" t="s">
        <v>19877</v>
      </c>
      <c r="C2633" s="114">
        <v>202503</v>
      </c>
      <c r="D2633" s="114">
        <v>1.1399999999999999</v>
      </c>
      <c r="E2633" s="114">
        <v>202412</v>
      </c>
      <c r="F2633" s="114">
        <v>0.68</v>
      </c>
      <c r="G2633" s="114">
        <v>202409</v>
      </c>
      <c r="H2633" s="114">
        <v>0.69</v>
      </c>
      <c r="I2633" s="114">
        <v>202406</v>
      </c>
      <c r="J2633" s="114">
        <v>1.1299999999999999</v>
      </c>
      <c r="K2633" t="s">
        <v>19878</v>
      </c>
      <c r="L2633">
        <v>543261</v>
      </c>
      <c r="M2633" t="s">
        <v>19879</v>
      </c>
      <c r="N2633" t="s">
        <v>19880</v>
      </c>
      <c r="O2633" t="s">
        <v>5859</v>
      </c>
      <c r="P2633"/>
      <c r="Q2633">
        <f t="shared" si="41"/>
        <v>3.6399999999999997</v>
      </c>
    </row>
    <row r="2634" spans="1:17" ht="15">
      <c r="A2634" s="114">
        <v>75261</v>
      </c>
      <c r="B2634" t="s">
        <v>19881</v>
      </c>
      <c r="C2634" s="114">
        <v>202503</v>
      </c>
      <c r="D2634" s="114">
        <v>-2.41</v>
      </c>
      <c r="E2634" s="114">
        <v>202412</v>
      </c>
      <c r="F2634" s="114">
        <v>0.87</v>
      </c>
      <c r="G2634" s="114">
        <v>202409</v>
      </c>
      <c r="H2634" s="114">
        <v>1.53</v>
      </c>
      <c r="I2634" s="114">
        <v>202406</v>
      </c>
      <c r="J2634" s="114">
        <v>0.01</v>
      </c>
      <c r="K2634" t="s">
        <v>19882</v>
      </c>
      <c r="L2634">
        <v>543284</v>
      </c>
      <c r="M2634"/>
      <c r="N2634" t="s">
        <v>19883</v>
      </c>
      <c r="O2634" t="s">
        <v>3527</v>
      </c>
      <c r="P2634"/>
      <c r="Q2634">
        <f t="shared" si="41"/>
        <v>0</v>
      </c>
    </row>
    <row r="2635" spans="1:17" ht="15">
      <c r="A2635" s="114">
        <v>75273</v>
      </c>
      <c r="B2635" t="s">
        <v>20701</v>
      </c>
      <c r="C2635" s="114">
        <v>202412</v>
      </c>
      <c r="D2635" s="114">
        <v>-2.8</v>
      </c>
      <c r="E2635" s="114">
        <v>202409</v>
      </c>
      <c r="F2635" s="114">
        <v>-47.63</v>
      </c>
      <c r="G2635" s="114">
        <v>202406</v>
      </c>
      <c r="H2635" s="114">
        <v>5.0599999999999996</v>
      </c>
      <c r="I2635" s="114">
        <v>202403</v>
      </c>
      <c r="J2635" s="114">
        <v>0</v>
      </c>
      <c r="K2635" t="s">
        <v>20702</v>
      </c>
      <c r="L2635">
        <v>544288</v>
      </c>
      <c r="M2635" t="s">
        <v>20471</v>
      </c>
      <c r="N2635" t="s">
        <v>20703</v>
      </c>
      <c r="O2635" t="s">
        <v>20403</v>
      </c>
      <c r="P2635"/>
      <c r="Q2635">
        <f t="shared" si="41"/>
        <v>-45.37</v>
      </c>
    </row>
    <row r="2636" spans="1:17" ht="15">
      <c r="A2636" s="114">
        <v>75283</v>
      </c>
      <c r="B2636" t="s">
        <v>19884</v>
      </c>
      <c r="C2636" s="114">
        <v>202412</v>
      </c>
      <c r="D2636" s="114">
        <v>0.27</v>
      </c>
      <c r="E2636" s="114">
        <v>202409</v>
      </c>
      <c r="F2636" s="114">
        <v>0.25</v>
      </c>
      <c r="G2636" s="114">
        <v>202406</v>
      </c>
      <c r="H2636" s="114">
        <v>0.28999999999999998</v>
      </c>
      <c r="I2636" s="114">
        <v>202403</v>
      </c>
      <c r="J2636" s="114">
        <v>0.3</v>
      </c>
      <c r="K2636" t="s">
        <v>19885</v>
      </c>
      <c r="L2636">
        <v>543268</v>
      </c>
      <c r="M2636" t="s">
        <v>769</v>
      </c>
      <c r="N2636" t="s">
        <v>19886</v>
      </c>
      <c r="O2636" t="s">
        <v>770</v>
      </c>
      <c r="P2636"/>
      <c r="Q2636">
        <f t="shared" si="41"/>
        <v>1.1100000000000001</v>
      </c>
    </row>
    <row r="2637" spans="1:17" ht="15">
      <c r="A2637" s="114">
        <v>75293</v>
      </c>
      <c r="B2637" t="s">
        <v>19887</v>
      </c>
      <c r="C2637" s="114">
        <v>202412</v>
      </c>
      <c r="D2637" s="114">
        <v>4.3899999999999997</v>
      </c>
      <c r="E2637" s="114">
        <v>202409</v>
      </c>
      <c r="F2637" s="114">
        <v>3.73</v>
      </c>
      <c r="G2637" s="114">
        <v>202406</v>
      </c>
      <c r="H2637" s="114">
        <v>3.08</v>
      </c>
      <c r="I2637" s="114">
        <v>202403</v>
      </c>
      <c r="J2637" s="114">
        <v>1.85</v>
      </c>
      <c r="K2637" t="s">
        <v>19888</v>
      </c>
      <c r="L2637">
        <v>543271</v>
      </c>
      <c r="M2637" t="s">
        <v>1530</v>
      </c>
      <c r="N2637" t="s">
        <v>19889</v>
      </c>
      <c r="O2637" t="s">
        <v>1531</v>
      </c>
      <c r="P2637"/>
      <c r="Q2637">
        <f t="shared" si="41"/>
        <v>13.049999999999999</v>
      </c>
    </row>
    <row r="2638" spans="1:17" ht="15">
      <c r="A2638" s="114">
        <v>75317</v>
      </c>
      <c r="B2638" t="s">
        <v>19890</v>
      </c>
      <c r="C2638" s="114">
        <v>202412</v>
      </c>
      <c r="D2638" s="114">
        <v>2.14</v>
      </c>
      <c r="E2638" s="114">
        <v>202409</v>
      </c>
      <c r="F2638" s="114">
        <v>1.1000000000000001</v>
      </c>
      <c r="G2638" s="114">
        <v>202406</v>
      </c>
      <c r="H2638" s="114">
        <v>2.12</v>
      </c>
      <c r="I2638" s="114">
        <v>202403</v>
      </c>
      <c r="J2638" s="114">
        <v>2.77</v>
      </c>
      <c r="K2638" t="s">
        <v>19891</v>
      </c>
      <c r="L2638">
        <v>543290</v>
      </c>
      <c r="M2638" t="s">
        <v>19892</v>
      </c>
      <c r="N2638" t="s">
        <v>19893</v>
      </c>
      <c r="O2638" t="s">
        <v>5927</v>
      </c>
      <c r="P2638"/>
      <c r="Q2638">
        <f t="shared" si="41"/>
        <v>8.1300000000000008</v>
      </c>
    </row>
    <row r="2639" spans="1:17" ht="15">
      <c r="A2639" s="114">
        <v>75356</v>
      </c>
      <c r="B2639" t="s">
        <v>19894</v>
      </c>
      <c r="C2639" s="114">
        <v>202412</v>
      </c>
      <c r="D2639" s="114">
        <v>1.4</v>
      </c>
      <c r="E2639" s="114">
        <v>202409</v>
      </c>
      <c r="F2639" s="114">
        <v>2.25</v>
      </c>
      <c r="G2639" s="114">
        <v>202406</v>
      </c>
      <c r="H2639" s="114">
        <v>1.69</v>
      </c>
      <c r="I2639" s="114">
        <v>202403</v>
      </c>
      <c r="J2639" s="114">
        <v>0.09</v>
      </c>
      <c r="K2639" t="s">
        <v>19895</v>
      </c>
      <c r="L2639">
        <v>543311</v>
      </c>
      <c r="M2639" t="s">
        <v>1406</v>
      </c>
      <c r="N2639" t="s">
        <v>19896</v>
      </c>
      <c r="O2639" t="s">
        <v>1407</v>
      </c>
      <c r="P2639"/>
      <c r="Q2639">
        <f t="shared" si="41"/>
        <v>5.43</v>
      </c>
    </row>
    <row r="2640" spans="1:17" ht="15">
      <c r="A2640" s="114">
        <v>75369</v>
      </c>
      <c r="B2640" t="s">
        <v>21483</v>
      </c>
      <c r="C2640" s="114">
        <v>202412</v>
      </c>
      <c r="D2640" s="114">
        <v>1.63</v>
      </c>
      <c r="E2640" s="114">
        <v>202409</v>
      </c>
      <c r="F2640" s="114">
        <v>1.93</v>
      </c>
      <c r="G2640" s="114">
        <v>202406</v>
      </c>
      <c r="H2640" s="114">
        <v>1.34</v>
      </c>
      <c r="I2640" s="114">
        <v>202403</v>
      </c>
      <c r="J2640" s="114">
        <v>0.86</v>
      </c>
      <c r="K2640" t="s">
        <v>21484</v>
      </c>
      <c r="L2640"/>
      <c r="M2640" t="s">
        <v>21485</v>
      </c>
      <c r="N2640" t="s">
        <v>21486</v>
      </c>
      <c r="O2640" t="s">
        <v>7747</v>
      </c>
      <c r="P2640"/>
      <c r="Q2640">
        <f t="shared" si="41"/>
        <v>5.76</v>
      </c>
    </row>
    <row r="2641" spans="1:17" ht="15">
      <c r="A2641" s="114">
        <v>75371</v>
      </c>
      <c r="B2641" t="s">
        <v>19897</v>
      </c>
      <c r="C2641" s="114">
        <v>202412</v>
      </c>
      <c r="D2641" s="114">
        <v>2.65</v>
      </c>
      <c r="E2641" s="114">
        <v>202409</v>
      </c>
      <c r="F2641" s="114">
        <v>9.36</v>
      </c>
      <c r="G2641" s="114">
        <v>202406</v>
      </c>
      <c r="H2641" s="114">
        <v>8.06</v>
      </c>
      <c r="I2641" s="114">
        <v>202403</v>
      </c>
      <c r="J2641" s="114">
        <v>5.17</v>
      </c>
      <c r="K2641" t="s">
        <v>19898</v>
      </c>
      <c r="L2641">
        <v>544396</v>
      </c>
      <c r="M2641" t="s">
        <v>19899</v>
      </c>
      <c r="N2641" t="s">
        <v>19900</v>
      </c>
      <c r="O2641" t="s">
        <v>7102</v>
      </c>
      <c r="P2641"/>
      <c r="Q2641">
        <f t="shared" si="41"/>
        <v>25.240000000000002</v>
      </c>
    </row>
    <row r="2642" spans="1:17" ht="15">
      <c r="A2642" s="114">
        <v>75410</v>
      </c>
      <c r="B2642" t="s">
        <v>21064</v>
      </c>
      <c r="C2642" s="114">
        <v>202503</v>
      </c>
      <c r="D2642" s="114">
        <v>0.3</v>
      </c>
      <c r="E2642" s="114">
        <v>202412</v>
      </c>
      <c r="F2642" s="114">
        <v>0.56000000000000005</v>
      </c>
      <c r="G2642" s="114">
        <v>202409</v>
      </c>
      <c r="H2642" s="114">
        <v>0.44</v>
      </c>
      <c r="I2642" s="114">
        <v>202406</v>
      </c>
      <c r="J2642" s="114">
        <v>0.34</v>
      </c>
      <c r="K2642" t="s">
        <v>21065</v>
      </c>
      <c r="L2642">
        <v>544227</v>
      </c>
      <c r="M2642" t="s">
        <v>12178</v>
      </c>
      <c r="N2642" t="s">
        <v>21066</v>
      </c>
      <c r="O2642" t="s">
        <v>10843</v>
      </c>
      <c r="P2642"/>
      <c r="Q2642">
        <f t="shared" si="41"/>
        <v>1.6400000000000001</v>
      </c>
    </row>
    <row r="2643" spans="1:17" ht="15">
      <c r="A2643" s="114">
        <v>75439</v>
      </c>
      <c r="B2643" t="s">
        <v>19901</v>
      </c>
      <c r="C2643" s="114">
        <v>202503</v>
      </c>
      <c r="D2643" s="114">
        <v>4.8899999999999997</v>
      </c>
      <c r="E2643" s="114">
        <v>202412</v>
      </c>
      <c r="F2643" s="114">
        <v>3.74</v>
      </c>
      <c r="G2643" s="114">
        <v>202409</v>
      </c>
      <c r="H2643" s="114">
        <v>3.55</v>
      </c>
      <c r="I2643" s="114">
        <v>202406</v>
      </c>
      <c r="J2643" s="114">
        <v>3.81</v>
      </c>
      <c r="K2643" t="s">
        <v>19902</v>
      </c>
      <c r="L2643">
        <v>543367</v>
      </c>
      <c r="M2643" t="s">
        <v>2202</v>
      </c>
      <c r="N2643" t="s">
        <v>19903</v>
      </c>
      <c r="O2643" t="s">
        <v>2203</v>
      </c>
      <c r="P2643"/>
      <c r="Q2643">
        <f t="shared" si="41"/>
        <v>15.99</v>
      </c>
    </row>
    <row r="2644" spans="1:17" ht="15">
      <c r="A2644" s="114">
        <v>75447</v>
      </c>
      <c r="B2644" t="s">
        <v>19904</v>
      </c>
      <c r="C2644" s="114">
        <v>202412</v>
      </c>
      <c r="D2644" s="114">
        <v>-1.49</v>
      </c>
      <c r="E2644" s="114">
        <v>202409</v>
      </c>
      <c r="F2644" s="114">
        <v>3.63</v>
      </c>
      <c r="G2644" s="114">
        <v>202406</v>
      </c>
      <c r="H2644" s="114">
        <v>20.3</v>
      </c>
      <c r="I2644" s="114">
        <v>202403</v>
      </c>
      <c r="J2644" s="114">
        <v>2.69</v>
      </c>
      <c r="K2644" t="s">
        <v>19905</v>
      </c>
      <c r="L2644">
        <v>543490</v>
      </c>
      <c r="M2644" t="s">
        <v>1024</v>
      </c>
      <c r="N2644" t="s">
        <v>19906</v>
      </c>
      <c r="O2644" t="s">
        <v>1025</v>
      </c>
      <c r="P2644"/>
      <c r="Q2644">
        <f t="shared" si="41"/>
        <v>25.130000000000003</v>
      </c>
    </row>
    <row r="2645" spans="1:17" ht="15">
      <c r="A2645" s="114">
        <v>75454</v>
      </c>
      <c r="B2645" t="s">
        <v>19907</v>
      </c>
      <c r="C2645" s="114">
        <v>202503</v>
      </c>
      <c r="D2645" s="114">
        <v>0.06</v>
      </c>
      <c r="E2645" s="114">
        <v>202412</v>
      </c>
      <c r="F2645" s="114">
        <v>0.06</v>
      </c>
      <c r="G2645" s="114">
        <v>202409</v>
      </c>
      <c r="H2645" s="114">
        <v>0.04</v>
      </c>
      <c r="I2645" s="114">
        <v>202406</v>
      </c>
      <c r="J2645" s="114">
        <v>0.05</v>
      </c>
      <c r="K2645" t="s">
        <v>19908</v>
      </c>
      <c r="L2645">
        <v>543747</v>
      </c>
      <c r="M2645" t="s">
        <v>1556</v>
      </c>
      <c r="N2645" t="s">
        <v>19909</v>
      </c>
      <c r="O2645" t="s">
        <v>9421</v>
      </c>
      <c r="P2645"/>
      <c r="Q2645">
        <f t="shared" si="41"/>
        <v>0.21000000000000002</v>
      </c>
    </row>
    <row r="2646" spans="1:17" ht="15">
      <c r="A2646" s="114">
        <v>75469</v>
      </c>
      <c r="B2646" t="s">
        <v>19910</v>
      </c>
      <c r="C2646" s="114">
        <v>202412</v>
      </c>
      <c r="D2646" s="114">
        <v>32.200000000000003</v>
      </c>
      <c r="E2646" s="114">
        <v>202409</v>
      </c>
      <c r="F2646" s="114">
        <v>21.32</v>
      </c>
      <c r="G2646" s="114">
        <v>202406</v>
      </c>
      <c r="H2646" s="114">
        <v>8.5399999999999991</v>
      </c>
      <c r="I2646" s="114">
        <v>202403</v>
      </c>
      <c r="J2646" s="114">
        <v>31.48</v>
      </c>
      <c r="K2646" t="s">
        <v>19911</v>
      </c>
      <c r="L2646">
        <v>543297</v>
      </c>
      <c r="M2646" t="s">
        <v>1442</v>
      </c>
      <c r="N2646" t="s">
        <v>19912</v>
      </c>
      <c r="O2646" t="s">
        <v>1443</v>
      </c>
      <c r="P2646"/>
      <c r="Q2646">
        <f t="shared" si="41"/>
        <v>93.54</v>
      </c>
    </row>
    <row r="2647" spans="1:17" ht="15">
      <c r="A2647" s="114">
        <v>75545</v>
      </c>
      <c r="B2647" t="s">
        <v>19913</v>
      </c>
      <c r="C2647" s="114">
        <v>202503</v>
      </c>
      <c r="D2647" s="114">
        <v>0.44</v>
      </c>
      <c r="E2647" s="114">
        <v>202412</v>
      </c>
      <c r="F2647" s="114">
        <v>0.06</v>
      </c>
      <c r="G2647" s="114">
        <v>202409</v>
      </c>
      <c r="H2647" s="114">
        <v>-0.28999999999999998</v>
      </c>
      <c r="I2647" s="114">
        <v>202406</v>
      </c>
      <c r="J2647" s="114">
        <v>2.23</v>
      </c>
      <c r="K2647" t="s">
        <v>19914</v>
      </c>
      <c r="L2647">
        <v>543321</v>
      </c>
      <c r="M2647" t="s">
        <v>2936</v>
      </c>
      <c r="N2647" t="s">
        <v>19915</v>
      </c>
      <c r="O2647" t="s">
        <v>2937</v>
      </c>
      <c r="P2647"/>
      <c r="Q2647">
        <f t="shared" si="41"/>
        <v>2.44</v>
      </c>
    </row>
    <row r="2648" spans="1:17" ht="15">
      <c r="A2648" s="114">
        <v>75559</v>
      </c>
      <c r="B2648" t="s">
        <v>19916</v>
      </c>
      <c r="C2648" s="114">
        <v>202412</v>
      </c>
      <c r="D2648" s="114">
        <v>-1.28</v>
      </c>
      <c r="E2648" s="114">
        <v>202409</v>
      </c>
      <c r="F2648" s="114">
        <v>-1.2</v>
      </c>
      <c r="G2648" s="114">
        <v>202406</v>
      </c>
      <c r="H2648" s="114">
        <v>-1.45</v>
      </c>
      <c r="I2648" s="114">
        <v>202403</v>
      </c>
      <c r="J2648" s="114">
        <v>-1.1399999999999999</v>
      </c>
      <c r="K2648" t="s">
        <v>19917</v>
      </c>
      <c r="L2648">
        <v>544225</v>
      </c>
      <c r="M2648" t="s">
        <v>12176</v>
      </c>
      <c r="N2648" t="s">
        <v>19918</v>
      </c>
      <c r="O2648" t="s">
        <v>10157</v>
      </c>
      <c r="P2648"/>
      <c r="Q2648">
        <f t="shared" si="41"/>
        <v>-5.0699999999999994</v>
      </c>
    </row>
    <row r="2649" spans="1:17" ht="15">
      <c r="A2649" s="114">
        <v>75648</v>
      </c>
      <c r="B2649" t="s">
        <v>19919</v>
      </c>
      <c r="C2649" s="114">
        <v>202412</v>
      </c>
      <c r="D2649" s="114">
        <v>4.2</v>
      </c>
      <c r="E2649" s="114">
        <v>202409</v>
      </c>
      <c r="F2649" s="114">
        <v>2.99</v>
      </c>
      <c r="G2649" s="114">
        <v>202406</v>
      </c>
      <c r="H2649" s="114">
        <v>2.68</v>
      </c>
      <c r="I2649" s="114">
        <v>202403</v>
      </c>
      <c r="J2649" s="114">
        <v>3.64</v>
      </c>
      <c r="K2649" t="s">
        <v>19920</v>
      </c>
      <c r="L2649">
        <v>544088</v>
      </c>
      <c r="M2649" t="s">
        <v>9089</v>
      </c>
      <c r="N2649" t="s">
        <v>19921</v>
      </c>
      <c r="O2649" t="s">
        <v>6277</v>
      </c>
      <c r="P2649"/>
      <c r="Q2649">
        <f t="shared" si="41"/>
        <v>13.510000000000002</v>
      </c>
    </row>
    <row r="2650" spans="1:17" ht="15">
      <c r="A2650" s="114">
        <v>75657</v>
      </c>
      <c r="B2650" t="s">
        <v>19922</v>
      </c>
      <c r="C2650" s="114">
        <v>202412</v>
      </c>
      <c r="D2650" s="114">
        <v>3.77</v>
      </c>
      <c r="E2650" s="114">
        <v>202409</v>
      </c>
      <c r="F2650" s="114">
        <v>4.01</v>
      </c>
      <c r="G2650" s="114">
        <v>202406</v>
      </c>
      <c r="H2650" s="114">
        <v>3.06</v>
      </c>
      <c r="I2650" s="114">
        <v>202403</v>
      </c>
      <c r="J2650" s="114">
        <v>3.98</v>
      </c>
      <c r="K2650" t="s">
        <v>19923</v>
      </c>
      <c r="L2650">
        <v>543363</v>
      </c>
      <c r="M2650"/>
      <c r="N2650" t="s">
        <v>19924</v>
      </c>
      <c r="O2650" t="s">
        <v>3630</v>
      </c>
      <c r="P2650"/>
      <c r="Q2650">
        <f t="shared" si="41"/>
        <v>14.82</v>
      </c>
    </row>
    <row r="2651" spans="1:17" ht="15">
      <c r="A2651" s="114">
        <v>75660</v>
      </c>
      <c r="B2651" t="s">
        <v>19925</v>
      </c>
      <c r="C2651" s="114">
        <v>202503</v>
      </c>
      <c r="D2651" s="114">
        <v>0.78</v>
      </c>
      <c r="E2651" s="114">
        <v>202412</v>
      </c>
      <c r="F2651" s="114">
        <v>-0.17</v>
      </c>
      <c r="G2651" s="114">
        <v>202409</v>
      </c>
      <c r="H2651" s="114">
        <v>-0.36</v>
      </c>
      <c r="I2651" s="114">
        <v>202406</v>
      </c>
      <c r="J2651" s="114">
        <v>-0.66</v>
      </c>
      <c r="K2651" t="s">
        <v>19926</v>
      </c>
      <c r="L2651">
        <v>543331</v>
      </c>
      <c r="M2651" t="s">
        <v>1924</v>
      </c>
      <c r="N2651" t="s">
        <v>19927</v>
      </c>
      <c r="O2651" t="s">
        <v>1925</v>
      </c>
      <c r="P2651"/>
      <c r="Q2651">
        <f t="shared" si="41"/>
        <v>-0.41000000000000003</v>
      </c>
    </row>
    <row r="2652" spans="1:17" ht="15">
      <c r="A2652" s="114">
        <v>75683</v>
      </c>
      <c r="B2652" t="s">
        <v>19928</v>
      </c>
      <c r="C2652" s="114">
        <v>202412</v>
      </c>
      <c r="D2652" s="114">
        <v>3.42</v>
      </c>
      <c r="E2652" s="114">
        <v>202409</v>
      </c>
      <c r="F2652" s="114">
        <v>4.09</v>
      </c>
      <c r="G2652" s="114">
        <v>202406</v>
      </c>
      <c r="H2652" s="114">
        <v>3.06</v>
      </c>
      <c r="I2652" s="114">
        <v>202403</v>
      </c>
      <c r="J2652" s="114">
        <v>3.27</v>
      </c>
      <c r="K2652" t="s">
        <v>19929</v>
      </c>
      <c r="L2652">
        <v>543350</v>
      </c>
      <c r="M2652" t="s">
        <v>3173</v>
      </c>
      <c r="N2652" t="s">
        <v>19930</v>
      </c>
      <c r="O2652" t="s">
        <v>3174</v>
      </c>
      <c r="P2652"/>
      <c r="Q2652">
        <f t="shared" si="41"/>
        <v>13.84</v>
      </c>
    </row>
    <row r="2653" spans="1:17" ht="15">
      <c r="A2653" s="114">
        <v>75696</v>
      </c>
      <c r="B2653" t="s">
        <v>21487</v>
      </c>
      <c r="C2653" s="114">
        <v>202412</v>
      </c>
      <c r="D2653" s="114">
        <v>3.96</v>
      </c>
      <c r="E2653" s="114">
        <v>202409</v>
      </c>
      <c r="F2653" s="114">
        <v>1.71</v>
      </c>
      <c r="G2653" s="114">
        <v>202403</v>
      </c>
      <c r="H2653" s="114">
        <v>1.81</v>
      </c>
      <c r="I2653" s="114">
        <v>202312</v>
      </c>
      <c r="J2653" s="114">
        <v>21.74</v>
      </c>
      <c r="K2653" t="s">
        <v>21488</v>
      </c>
      <c r="L2653"/>
      <c r="M2653" t="s">
        <v>21489</v>
      </c>
      <c r="N2653" t="s">
        <v>21490</v>
      </c>
      <c r="O2653" t="s">
        <v>7551</v>
      </c>
      <c r="P2653"/>
      <c r="Q2653">
        <f t="shared" si="41"/>
        <v>29.22</v>
      </c>
    </row>
    <row r="2654" spans="1:17" ht="15">
      <c r="A2654" s="114">
        <v>75760</v>
      </c>
      <c r="B2654" t="s">
        <v>19931</v>
      </c>
      <c r="C2654" s="114">
        <v>202503</v>
      </c>
      <c r="D2654" s="114">
        <v>6.75</v>
      </c>
      <c r="E2654" s="114">
        <v>202412</v>
      </c>
      <c r="F2654" s="114">
        <v>-1.03</v>
      </c>
      <c r="G2654" s="114">
        <v>202409</v>
      </c>
      <c r="H2654" s="114">
        <v>-3.52</v>
      </c>
      <c r="I2654" s="114">
        <v>202406</v>
      </c>
      <c r="J2654" s="114">
        <v>0.02</v>
      </c>
      <c r="K2654" t="s">
        <v>19932</v>
      </c>
      <c r="L2654">
        <v>543593</v>
      </c>
      <c r="M2654" t="s">
        <v>668</v>
      </c>
      <c r="N2654" t="s">
        <v>19933</v>
      </c>
      <c r="O2654" t="s">
        <v>669</v>
      </c>
      <c r="P2654"/>
      <c r="Q2654">
        <f t="shared" si="41"/>
        <v>2.2199999999999998</v>
      </c>
    </row>
    <row r="2655" spans="1:17" ht="15">
      <c r="A2655" s="114">
        <v>75764</v>
      </c>
      <c r="B2655" t="s">
        <v>20351</v>
      </c>
      <c r="C2655" s="114">
        <v>202412</v>
      </c>
      <c r="D2655" s="114">
        <v>0.46</v>
      </c>
      <c r="E2655" s="114">
        <v>202409</v>
      </c>
      <c r="F2655" s="114">
        <v>0.45</v>
      </c>
      <c r="G2655" s="114">
        <v>202406</v>
      </c>
      <c r="H2655" s="114">
        <v>0.61</v>
      </c>
      <c r="I2655" s="114">
        <v>202403</v>
      </c>
      <c r="J2655" s="114">
        <v>0.61</v>
      </c>
      <c r="K2655" t="s">
        <v>20352</v>
      </c>
      <c r="L2655">
        <v>543433</v>
      </c>
      <c r="M2655" t="s">
        <v>1242</v>
      </c>
      <c r="N2655" t="s">
        <v>20353</v>
      </c>
      <c r="O2655" t="s">
        <v>1243</v>
      </c>
      <c r="P2655"/>
      <c r="Q2655">
        <f t="shared" si="41"/>
        <v>2.13</v>
      </c>
    </row>
    <row r="2656" spans="1:17" ht="15">
      <c r="A2656" s="114">
        <v>75774</v>
      </c>
      <c r="B2656" t="s">
        <v>19934</v>
      </c>
      <c r="C2656" s="114">
        <v>202412</v>
      </c>
      <c r="D2656" s="114">
        <v>1.49</v>
      </c>
      <c r="E2656" s="114">
        <v>202409</v>
      </c>
      <c r="F2656" s="114">
        <v>4.47</v>
      </c>
      <c r="G2656" s="114">
        <v>202406</v>
      </c>
      <c r="H2656" s="114">
        <v>2.29</v>
      </c>
      <c r="I2656" s="114">
        <v>202403</v>
      </c>
      <c r="J2656" s="114">
        <v>4.17</v>
      </c>
      <c r="K2656" t="s">
        <v>19935</v>
      </c>
      <c r="L2656">
        <v>543324</v>
      </c>
      <c r="M2656"/>
      <c r="N2656" t="s">
        <v>19936</v>
      </c>
      <c r="O2656" t="s">
        <v>3756</v>
      </c>
      <c r="P2656"/>
      <c r="Q2656">
        <f t="shared" si="41"/>
        <v>12.42</v>
      </c>
    </row>
    <row r="2657" spans="1:17" ht="15">
      <c r="A2657" s="114">
        <v>75803</v>
      </c>
      <c r="B2657" t="s">
        <v>19937</v>
      </c>
      <c r="C2657" s="114">
        <v>202412</v>
      </c>
      <c r="D2657" s="114">
        <v>0.09</v>
      </c>
      <c r="E2657" s="114">
        <v>202409</v>
      </c>
      <c r="F2657" s="114">
        <v>0.04</v>
      </c>
      <c r="G2657" s="114">
        <v>202406</v>
      </c>
      <c r="H2657" s="114">
        <v>0.03</v>
      </c>
      <c r="I2657" s="114">
        <v>202403</v>
      </c>
      <c r="J2657" s="114">
        <v>0.02</v>
      </c>
      <c r="K2657" t="s">
        <v>19938</v>
      </c>
      <c r="L2657">
        <v>543384</v>
      </c>
      <c r="M2657" t="s">
        <v>2120</v>
      </c>
      <c r="N2657" t="s">
        <v>19939</v>
      </c>
      <c r="O2657" t="s">
        <v>2121</v>
      </c>
      <c r="P2657"/>
      <c r="Q2657">
        <f t="shared" si="41"/>
        <v>0.18</v>
      </c>
    </row>
    <row r="2658" spans="1:17" ht="15">
      <c r="A2658" s="114">
        <v>75817</v>
      </c>
      <c r="B2658" t="s">
        <v>19940</v>
      </c>
      <c r="C2658" s="114">
        <v>202412</v>
      </c>
      <c r="D2658" s="114">
        <v>0.4</v>
      </c>
      <c r="E2658" s="114">
        <v>202409</v>
      </c>
      <c r="F2658" s="114">
        <v>0.34</v>
      </c>
      <c r="G2658" s="114">
        <v>202406</v>
      </c>
      <c r="H2658" s="114">
        <v>0.39</v>
      </c>
      <c r="I2658" s="114">
        <v>202403</v>
      </c>
      <c r="J2658" s="114">
        <v>0.24</v>
      </c>
      <c r="K2658" t="s">
        <v>19941</v>
      </c>
      <c r="L2658">
        <v>544192</v>
      </c>
      <c r="M2658" t="s">
        <v>9706</v>
      </c>
      <c r="N2658" t="s">
        <v>19942</v>
      </c>
      <c r="O2658" t="s">
        <v>9491</v>
      </c>
      <c r="P2658"/>
      <c r="Q2658">
        <f t="shared" si="41"/>
        <v>1.3699999999999999</v>
      </c>
    </row>
    <row r="2659" spans="1:17" ht="15">
      <c r="A2659" s="114">
        <v>75833</v>
      </c>
      <c r="B2659" t="s">
        <v>19943</v>
      </c>
      <c r="C2659" s="114">
        <v>202412</v>
      </c>
      <c r="D2659" s="114">
        <v>4.8</v>
      </c>
      <c r="E2659" s="114">
        <v>202409</v>
      </c>
      <c r="F2659" s="114">
        <v>4.43</v>
      </c>
      <c r="G2659" s="114">
        <v>202406</v>
      </c>
      <c r="H2659" s="114">
        <v>3.85</v>
      </c>
      <c r="I2659" s="114">
        <v>202403</v>
      </c>
      <c r="J2659" s="114">
        <v>4.25</v>
      </c>
      <c r="K2659" t="s">
        <v>19944</v>
      </c>
      <c r="L2659">
        <v>543417</v>
      </c>
      <c r="M2659" t="s">
        <v>2399</v>
      </c>
      <c r="N2659" t="s">
        <v>19945</v>
      </c>
      <c r="O2659" t="s">
        <v>2400</v>
      </c>
      <c r="P2659"/>
      <c r="Q2659">
        <f t="shared" si="41"/>
        <v>17.329999999999998</v>
      </c>
    </row>
    <row r="2660" spans="1:17" ht="15">
      <c r="A2660" s="114">
        <v>75882</v>
      </c>
      <c r="B2660" t="s">
        <v>19946</v>
      </c>
      <c r="C2660" s="114">
        <v>202503</v>
      </c>
      <c r="D2660" s="114">
        <v>8.93</v>
      </c>
      <c r="E2660" s="114">
        <v>202412</v>
      </c>
      <c r="F2660" s="114">
        <v>5.96</v>
      </c>
      <c r="G2660" s="114">
        <v>202409</v>
      </c>
      <c r="H2660" s="114">
        <v>5.58</v>
      </c>
      <c r="I2660" s="114">
        <v>202406</v>
      </c>
      <c r="J2660" s="114">
        <v>6.63</v>
      </c>
      <c r="K2660" t="s">
        <v>19947</v>
      </c>
      <c r="L2660">
        <v>543425</v>
      </c>
      <c r="M2660" t="s">
        <v>1823</v>
      </c>
      <c r="N2660" t="s">
        <v>19948</v>
      </c>
      <c r="O2660" t="s">
        <v>1824</v>
      </c>
      <c r="P2660"/>
      <c r="Q2660">
        <f t="shared" si="41"/>
        <v>27.099999999999998</v>
      </c>
    </row>
    <row r="2661" spans="1:17" ht="15">
      <c r="A2661" s="114">
        <v>75906</v>
      </c>
      <c r="B2661" t="s">
        <v>19949</v>
      </c>
      <c r="C2661" s="114">
        <v>202503</v>
      </c>
      <c r="D2661" s="114">
        <v>-6.01</v>
      </c>
      <c r="E2661" s="114">
        <v>202412</v>
      </c>
      <c r="F2661" s="114">
        <v>-0.1</v>
      </c>
      <c r="G2661" s="114">
        <v>202409</v>
      </c>
      <c r="H2661" s="114">
        <v>-0.6</v>
      </c>
      <c r="I2661" s="114">
        <v>202406</v>
      </c>
      <c r="J2661" s="114">
        <v>-0.17</v>
      </c>
      <c r="K2661" t="s">
        <v>19950</v>
      </c>
      <c r="L2661">
        <v>543715</v>
      </c>
      <c r="M2661" t="s">
        <v>1286</v>
      </c>
      <c r="N2661" t="s">
        <v>19951</v>
      </c>
      <c r="O2661" t="s">
        <v>1287</v>
      </c>
      <c r="P2661"/>
      <c r="Q2661">
        <f t="shared" si="41"/>
        <v>-6.879999999999999</v>
      </c>
    </row>
    <row r="2662" spans="1:17" ht="15">
      <c r="A2662" s="114">
        <v>75909</v>
      </c>
      <c r="B2662" t="s">
        <v>19952</v>
      </c>
      <c r="C2662" s="114">
        <v>202503</v>
      </c>
      <c r="D2662" s="114">
        <v>9.75</v>
      </c>
      <c r="E2662" s="114">
        <v>202412</v>
      </c>
      <c r="F2662" s="114">
        <v>8.16</v>
      </c>
      <c r="G2662" s="114">
        <v>202409</v>
      </c>
      <c r="H2662" s="114">
        <v>6.03</v>
      </c>
      <c r="I2662" s="114">
        <v>202406</v>
      </c>
      <c r="J2662" s="114">
        <v>6.12</v>
      </c>
      <c r="K2662" t="s">
        <v>19953</v>
      </c>
      <c r="L2662">
        <v>543748</v>
      </c>
      <c r="M2662" t="s">
        <v>28</v>
      </c>
      <c r="N2662" t="s">
        <v>19954</v>
      </c>
      <c r="O2662" t="s">
        <v>29</v>
      </c>
      <c r="P2662"/>
      <c r="Q2662">
        <f t="shared" si="41"/>
        <v>30.060000000000002</v>
      </c>
    </row>
    <row r="2663" spans="1:17" ht="15">
      <c r="A2663" s="114">
        <v>75953</v>
      </c>
      <c r="B2663" t="s">
        <v>19955</v>
      </c>
      <c r="C2663" s="114">
        <v>202403</v>
      </c>
      <c r="D2663" s="114">
        <v>11.56</v>
      </c>
      <c r="E2663" s="114">
        <v>202312</v>
      </c>
      <c r="F2663" s="114">
        <v>0</v>
      </c>
      <c r="G2663" s="114">
        <v>202303</v>
      </c>
      <c r="H2663" s="114">
        <v>13.3</v>
      </c>
      <c r="I2663" s="114">
        <v>202212</v>
      </c>
      <c r="J2663" s="114">
        <v>4.87</v>
      </c>
      <c r="K2663" t="s">
        <v>19956</v>
      </c>
      <c r="L2663"/>
      <c r="M2663" t="s">
        <v>19957</v>
      </c>
      <c r="N2663" t="s">
        <v>19958</v>
      </c>
      <c r="O2663" t="s">
        <v>6823</v>
      </c>
      <c r="P2663"/>
      <c r="Q2663">
        <f t="shared" si="41"/>
        <v>29.73</v>
      </c>
    </row>
    <row r="2664" spans="1:17" ht="15">
      <c r="A2664" s="114">
        <v>75978</v>
      </c>
      <c r="B2664" t="s">
        <v>19959</v>
      </c>
      <c r="C2664" s="114">
        <v>202503</v>
      </c>
      <c r="D2664" s="114">
        <v>4.83</v>
      </c>
      <c r="E2664" s="114">
        <v>202412</v>
      </c>
      <c r="F2664" s="114">
        <v>3.94</v>
      </c>
      <c r="G2664" s="114">
        <v>202409</v>
      </c>
      <c r="H2664" s="114">
        <v>4.6500000000000004</v>
      </c>
      <c r="I2664" s="114">
        <v>202406</v>
      </c>
      <c r="J2664" s="114">
        <v>5.45</v>
      </c>
      <c r="K2664" t="s">
        <v>19959</v>
      </c>
      <c r="L2664"/>
      <c r="M2664" t="s">
        <v>19960</v>
      </c>
      <c r="N2664" t="s">
        <v>19961</v>
      </c>
      <c r="O2664" t="s">
        <v>19962</v>
      </c>
      <c r="P2664"/>
      <c r="Q2664">
        <f t="shared" si="41"/>
        <v>18.87</v>
      </c>
    </row>
    <row r="2665" spans="1:17" ht="15">
      <c r="A2665" s="114">
        <v>75979</v>
      </c>
      <c r="B2665" t="s">
        <v>19963</v>
      </c>
      <c r="C2665" s="114">
        <v>202412</v>
      </c>
      <c r="D2665" s="114">
        <v>0.82</v>
      </c>
      <c r="E2665" s="114">
        <v>202409</v>
      </c>
      <c r="F2665" s="114">
        <v>0.64</v>
      </c>
      <c r="G2665" s="114">
        <v>202406</v>
      </c>
      <c r="H2665" s="114">
        <v>1.88</v>
      </c>
      <c r="I2665" s="114">
        <v>202403</v>
      </c>
      <c r="J2665" s="114">
        <v>1.05</v>
      </c>
      <c r="K2665" t="s">
        <v>19964</v>
      </c>
      <c r="L2665">
        <v>543626</v>
      </c>
      <c r="M2665" t="s">
        <v>834</v>
      </c>
      <c r="N2665" t="s">
        <v>19965</v>
      </c>
      <c r="O2665" t="s">
        <v>835</v>
      </c>
      <c r="P2665"/>
      <c r="Q2665">
        <f t="shared" si="41"/>
        <v>4.3899999999999997</v>
      </c>
    </row>
    <row r="2666" spans="1:17" ht="15">
      <c r="A2666" s="114">
        <v>76008</v>
      </c>
      <c r="B2666" t="s">
        <v>21736</v>
      </c>
      <c r="C2666" s="114">
        <v>202412</v>
      </c>
      <c r="D2666" s="114">
        <v>5.36</v>
      </c>
      <c r="E2666" s="114">
        <v>202409</v>
      </c>
      <c r="F2666" s="114">
        <v>5.46</v>
      </c>
      <c r="G2666" s="114">
        <v>202406</v>
      </c>
      <c r="H2666" s="114">
        <v>4.83</v>
      </c>
      <c r="I2666" s="114">
        <v>202403</v>
      </c>
      <c r="J2666" s="114">
        <v>4.22</v>
      </c>
      <c r="K2666" t="s">
        <v>21737</v>
      </c>
      <c r="L2666">
        <v>543712</v>
      </c>
      <c r="M2666" t="s">
        <v>21738</v>
      </c>
      <c r="N2666" t="s">
        <v>22547</v>
      </c>
      <c r="O2666" t="s">
        <v>103</v>
      </c>
      <c r="P2666"/>
      <c r="Q2666">
        <f t="shared" si="41"/>
        <v>19.87</v>
      </c>
    </row>
    <row r="2667" spans="1:17" ht="15">
      <c r="A2667" s="114">
        <v>76024</v>
      </c>
      <c r="B2667" t="s">
        <v>19966</v>
      </c>
      <c r="C2667" s="114">
        <v>202412</v>
      </c>
      <c r="D2667" s="114">
        <v>0.64</v>
      </c>
      <c r="E2667" s="114">
        <v>202409</v>
      </c>
      <c r="F2667" s="114">
        <v>0.06</v>
      </c>
      <c r="G2667" s="114">
        <v>202406</v>
      </c>
      <c r="H2667" s="114">
        <v>1.92</v>
      </c>
      <c r="I2667" s="114">
        <v>202403</v>
      </c>
      <c r="J2667" s="114">
        <v>2.34</v>
      </c>
      <c r="K2667" t="s">
        <v>19967</v>
      </c>
      <c r="L2667">
        <v>543513</v>
      </c>
      <c r="M2667" t="s">
        <v>3089</v>
      </c>
      <c r="N2667" t="s">
        <v>19968</v>
      </c>
      <c r="O2667" t="s">
        <v>3090</v>
      </c>
      <c r="P2667"/>
      <c r="Q2667">
        <f t="shared" si="41"/>
        <v>4.96</v>
      </c>
    </row>
    <row r="2668" spans="1:17" ht="15">
      <c r="A2668" s="114">
        <v>76035</v>
      </c>
      <c r="B2668" t="s">
        <v>19969</v>
      </c>
      <c r="C2668" s="114">
        <v>202209</v>
      </c>
      <c r="D2668" s="114">
        <v>-0.82</v>
      </c>
      <c r="E2668" s="114">
        <v>202206</v>
      </c>
      <c r="F2668" s="114">
        <v>-7.72</v>
      </c>
      <c r="G2668" s="114">
        <v>202109</v>
      </c>
      <c r="H2668" s="114">
        <v>-7.12</v>
      </c>
      <c r="I2668" s="114">
        <v>202106</v>
      </c>
      <c r="J2668" s="114">
        <v>-5.65</v>
      </c>
      <c r="K2668" t="s">
        <v>19970</v>
      </c>
      <c r="L2668">
        <v>543436</v>
      </c>
      <c r="M2668"/>
      <c r="N2668" t="s">
        <v>19971</v>
      </c>
      <c r="O2668" t="s">
        <v>4748</v>
      </c>
      <c r="P2668"/>
      <c r="Q2668">
        <f t="shared" si="41"/>
        <v>-21.310000000000002</v>
      </c>
    </row>
    <row r="2669" spans="1:17" ht="15">
      <c r="A2669" s="114">
        <v>76036</v>
      </c>
      <c r="B2669" t="s">
        <v>19972</v>
      </c>
      <c r="C2669" s="114">
        <v>202409</v>
      </c>
      <c r="D2669" s="114">
        <v>0.56999999999999995</v>
      </c>
      <c r="E2669" s="114">
        <v>202406</v>
      </c>
      <c r="F2669" s="114">
        <v>0.86</v>
      </c>
      <c r="G2669" s="114">
        <v>202403</v>
      </c>
      <c r="H2669" s="114">
        <v>0.79</v>
      </c>
      <c r="I2669" s="114">
        <v>202312</v>
      </c>
      <c r="J2669" s="114">
        <v>0.99</v>
      </c>
      <c r="K2669" t="s">
        <v>19973</v>
      </c>
      <c r="L2669">
        <v>543385</v>
      </c>
      <c r="M2669" t="s">
        <v>19974</v>
      </c>
      <c r="N2669" t="s">
        <v>19975</v>
      </c>
      <c r="O2669" t="s">
        <v>5986</v>
      </c>
      <c r="P2669"/>
      <c r="Q2669">
        <f t="shared" si="41"/>
        <v>3.21</v>
      </c>
    </row>
    <row r="2670" spans="1:17" ht="15">
      <c r="A2670" s="114">
        <v>76038</v>
      </c>
      <c r="B2670" t="s">
        <v>19976</v>
      </c>
      <c r="C2670" s="114">
        <v>202309</v>
      </c>
      <c r="D2670" s="114">
        <v>1.79</v>
      </c>
      <c r="E2670" s="114">
        <v>202306</v>
      </c>
      <c r="F2670" s="114">
        <v>1.49</v>
      </c>
      <c r="G2670" s="114">
        <v>202303</v>
      </c>
      <c r="H2670" s="114">
        <v>1.73</v>
      </c>
      <c r="I2670" s="114">
        <v>202212</v>
      </c>
      <c r="J2670" s="114">
        <v>-0.37</v>
      </c>
      <c r="K2670" t="s">
        <v>19977</v>
      </c>
      <c r="L2670"/>
      <c r="M2670" t="s">
        <v>19978</v>
      </c>
      <c r="N2670" t="s">
        <v>19979</v>
      </c>
      <c r="O2670" t="s">
        <v>7269</v>
      </c>
      <c r="P2670"/>
      <c r="Q2670">
        <f t="shared" si="41"/>
        <v>4.6399999999999997</v>
      </c>
    </row>
    <row r="2671" spans="1:17" ht="15">
      <c r="A2671" s="114">
        <v>76044</v>
      </c>
      <c r="B2671" t="s">
        <v>19980</v>
      </c>
      <c r="C2671" s="114">
        <v>202412</v>
      </c>
      <c r="D2671" s="114">
        <v>1.39</v>
      </c>
      <c r="E2671" s="114">
        <v>202409</v>
      </c>
      <c r="F2671" s="114">
        <v>1.22</v>
      </c>
      <c r="G2671" s="114">
        <v>202406</v>
      </c>
      <c r="H2671" s="114">
        <v>1.01</v>
      </c>
      <c r="I2671" s="114">
        <v>202403</v>
      </c>
      <c r="J2671" s="114">
        <v>0.78</v>
      </c>
      <c r="K2671" t="s">
        <v>19981</v>
      </c>
      <c r="L2671">
        <v>543732</v>
      </c>
      <c r="M2671" t="s">
        <v>2361</v>
      </c>
      <c r="N2671" t="s">
        <v>19982</v>
      </c>
      <c r="O2671" t="s">
        <v>2362</v>
      </c>
      <c r="P2671"/>
      <c r="Q2671">
        <f t="shared" si="41"/>
        <v>4.4000000000000004</v>
      </c>
    </row>
    <row r="2672" spans="1:17" ht="15">
      <c r="A2672" s="114">
        <v>76066</v>
      </c>
      <c r="B2672" t="s">
        <v>19983</v>
      </c>
      <c r="C2672" s="114">
        <v>202412</v>
      </c>
      <c r="D2672" s="114">
        <v>0.03</v>
      </c>
      <c r="E2672" s="114">
        <v>202409</v>
      </c>
      <c r="F2672" s="114">
        <v>0.17</v>
      </c>
      <c r="G2672" s="114">
        <v>202406</v>
      </c>
      <c r="H2672" s="114">
        <v>-0.67</v>
      </c>
      <c r="I2672" s="114">
        <v>202403</v>
      </c>
      <c r="J2672" s="114">
        <v>0.77</v>
      </c>
      <c r="K2672" t="s">
        <v>19984</v>
      </c>
      <c r="L2672">
        <v>543635</v>
      </c>
      <c r="M2672" t="s">
        <v>2299</v>
      </c>
      <c r="N2672" t="s">
        <v>19985</v>
      </c>
      <c r="O2672" t="s">
        <v>2300</v>
      </c>
      <c r="P2672"/>
      <c r="Q2672">
        <f t="shared" si="41"/>
        <v>0.3</v>
      </c>
    </row>
    <row r="2673" spans="1:17" ht="15">
      <c r="A2673" s="114">
        <v>76196</v>
      </c>
      <c r="B2673" t="s">
        <v>19986</v>
      </c>
      <c r="C2673" s="114">
        <v>202412</v>
      </c>
      <c r="D2673" s="114">
        <v>-27.15</v>
      </c>
      <c r="E2673" s="114">
        <v>202409</v>
      </c>
      <c r="F2673" s="114">
        <v>-4.22</v>
      </c>
      <c r="G2673" s="114">
        <v>202406</v>
      </c>
      <c r="H2673" s="114">
        <v>-3.78</v>
      </c>
      <c r="I2673" s="114">
        <v>202403</v>
      </c>
      <c r="J2673" s="114">
        <v>-5.93</v>
      </c>
      <c r="K2673" t="s">
        <v>19987</v>
      </c>
      <c r="L2673">
        <v>543514</v>
      </c>
      <c r="M2673" t="s">
        <v>3161</v>
      </c>
      <c r="N2673" t="s">
        <v>19988</v>
      </c>
      <c r="O2673" t="s">
        <v>3162</v>
      </c>
      <c r="P2673"/>
      <c r="Q2673">
        <f t="shared" si="41"/>
        <v>-41.08</v>
      </c>
    </row>
    <row r="2674" spans="1:17" ht="15">
      <c r="A2674" s="114">
        <v>76244</v>
      </c>
      <c r="B2674" t="s">
        <v>21491</v>
      </c>
      <c r="C2674" s="114">
        <v>202412</v>
      </c>
      <c r="D2674" s="114">
        <v>0.66</v>
      </c>
      <c r="E2674" s="114">
        <v>202409</v>
      </c>
      <c r="F2674" s="114">
        <v>8.81</v>
      </c>
      <c r="G2674" s="114">
        <v>202406</v>
      </c>
      <c r="H2674" s="114">
        <v>25.86</v>
      </c>
      <c r="I2674" s="114">
        <v>202403</v>
      </c>
      <c r="J2674" s="114">
        <v>56.09</v>
      </c>
      <c r="K2674" t="s">
        <v>21492</v>
      </c>
      <c r="L2674">
        <v>544246</v>
      </c>
      <c r="M2674" t="s">
        <v>20936</v>
      </c>
      <c r="N2674" t="s">
        <v>21493</v>
      </c>
      <c r="O2674" t="s">
        <v>12243</v>
      </c>
      <c r="P2674"/>
      <c r="Q2674">
        <f t="shared" si="41"/>
        <v>91.42</v>
      </c>
    </row>
    <row r="2675" spans="1:17" ht="15">
      <c r="A2675" s="114">
        <v>76250</v>
      </c>
      <c r="B2675" t="s">
        <v>20704</v>
      </c>
      <c r="C2675" s="114">
        <v>202412</v>
      </c>
      <c r="D2675" s="114">
        <v>1.18</v>
      </c>
      <c r="E2675" s="114">
        <v>202409</v>
      </c>
      <c r="F2675" s="114">
        <v>1.94</v>
      </c>
      <c r="G2675" s="114">
        <v>202406</v>
      </c>
      <c r="H2675" s="114">
        <v>1.49</v>
      </c>
      <c r="I2675" s="114">
        <v>202403</v>
      </c>
      <c r="J2675" s="114">
        <v>1.51</v>
      </c>
      <c r="K2675" t="s">
        <v>20705</v>
      </c>
      <c r="L2675">
        <v>544293</v>
      </c>
      <c r="M2675" t="s">
        <v>20706</v>
      </c>
      <c r="N2675" t="s">
        <v>20707</v>
      </c>
      <c r="O2675" t="s">
        <v>20591</v>
      </c>
      <c r="P2675"/>
      <c r="Q2675">
        <f t="shared" si="41"/>
        <v>6.12</v>
      </c>
    </row>
    <row r="2676" spans="1:17" ht="15">
      <c r="A2676" s="114">
        <v>76259</v>
      </c>
      <c r="B2676" t="s">
        <v>19989</v>
      </c>
      <c r="C2676" s="114">
        <v>202412</v>
      </c>
      <c r="D2676" s="114">
        <v>0.46</v>
      </c>
      <c r="E2676" s="114">
        <v>202409</v>
      </c>
      <c r="F2676" s="114">
        <v>0.69</v>
      </c>
      <c r="G2676" s="114">
        <v>202406</v>
      </c>
      <c r="H2676" s="114">
        <v>0.65</v>
      </c>
      <c r="I2676" s="114">
        <v>202403</v>
      </c>
      <c r="J2676" s="114">
        <v>0.24</v>
      </c>
      <c r="K2676" t="s">
        <v>19990</v>
      </c>
      <c r="L2676"/>
      <c r="M2676" t="s">
        <v>2104</v>
      </c>
      <c r="N2676" t="s">
        <v>19991</v>
      </c>
      <c r="O2676" t="s">
        <v>2105</v>
      </c>
      <c r="P2676"/>
      <c r="Q2676">
        <f t="shared" si="41"/>
        <v>2.04</v>
      </c>
    </row>
    <row r="2677" spans="1:17" ht="15">
      <c r="A2677" s="114">
        <v>76291</v>
      </c>
      <c r="B2677" t="s">
        <v>19992</v>
      </c>
      <c r="C2677" s="114">
        <v>202412</v>
      </c>
      <c r="D2677" s="114">
        <v>2.74</v>
      </c>
      <c r="E2677" s="114">
        <v>202409</v>
      </c>
      <c r="F2677" s="114">
        <v>2.04</v>
      </c>
      <c r="G2677" s="114">
        <v>202406</v>
      </c>
      <c r="H2677" s="114">
        <v>1.0900000000000001</v>
      </c>
      <c r="I2677" s="114">
        <v>202403</v>
      </c>
      <c r="J2677" s="114">
        <v>1.97</v>
      </c>
      <c r="K2677" t="s">
        <v>19993</v>
      </c>
      <c r="L2677">
        <v>543573</v>
      </c>
      <c r="M2677" t="s">
        <v>2900</v>
      </c>
      <c r="N2677" t="s">
        <v>19994</v>
      </c>
      <c r="O2677" t="s">
        <v>2901</v>
      </c>
      <c r="P2677"/>
      <c r="Q2677">
        <f t="shared" si="41"/>
        <v>7.84</v>
      </c>
    </row>
    <row r="2678" spans="1:17" ht="15">
      <c r="A2678" s="114">
        <v>76297</v>
      </c>
      <c r="B2678" t="s">
        <v>19995</v>
      </c>
      <c r="C2678" s="114">
        <v>202412</v>
      </c>
      <c r="D2678" s="114">
        <v>1.32</v>
      </c>
      <c r="E2678" s="114">
        <v>202409</v>
      </c>
      <c r="F2678" s="114">
        <v>0.45</v>
      </c>
      <c r="G2678" s="114">
        <v>202406</v>
      </c>
      <c r="H2678" s="114">
        <v>0.56000000000000005</v>
      </c>
      <c r="I2678" s="114">
        <v>202403</v>
      </c>
      <c r="J2678" s="114">
        <v>0.74</v>
      </c>
      <c r="K2678" t="s">
        <v>19996</v>
      </c>
      <c r="L2678">
        <v>543957</v>
      </c>
      <c r="M2678" t="s">
        <v>2418</v>
      </c>
      <c r="N2678" t="s">
        <v>19997</v>
      </c>
      <c r="O2678" t="s">
        <v>2419</v>
      </c>
      <c r="P2678"/>
      <c r="Q2678">
        <f t="shared" si="41"/>
        <v>3.0700000000000003</v>
      </c>
    </row>
    <row r="2679" spans="1:17" ht="15">
      <c r="A2679" s="114">
        <v>76331</v>
      </c>
      <c r="B2679" t="s">
        <v>19998</v>
      </c>
      <c r="C2679" s="114">
        <v>202206</v>
      </c>
      <c r="D2679" s="114">
        <v>0.94</v>
      </c>
      <c r="E2679" s="114">
        <v>202203</v>
      </c>
      <c r="F2679" s="114">
        <v>1.3</v>
      </c>
      <c r="G2679" s="114">
        <v>202112</v>
      </c>
      <c r="H2679" s="114">
        <v>0.9</v>
      </c>
      <c r="I2679" s="114">
        <v>202109</v>
      </c>
      <c r="J2679" s="114">
        <v>0.47</v>
      </c>
      <c r="K2679" t="s">
        <v>19999</v>
      </c>
      <c r="L2679">
        <v>543523</v>
      </c>
      <c r="M2679" t="s">
        <v>503</v>
      </c>
      <c r="N2679" t="s">
        <v>20000</v>
      </c>
      <c r="O2679" t="s">
        <v>504</v>
      </c>
      <c r="Q2679">
        <f t="shared" si="41"/>
        <v>3.6100000000000003</v>
      </c>
    </row>
    <row r="2680" spans="1:17" ht="15">
      <c r="A2680" s="114">
        <v>76341</v>
      </c>
      <c r="B2680" t="s">
        <v>20001</v>
      </c>
      <c r="C2680" s="114">
        <v>202412</v>
      </c>
      <c r="D2680" s="114">
        <v>0.48</v>
      </c>
      <c r="E2680" s="114">
        <v>202409</v>
      </c>
      <c r="F2680" s="114">
        <v>0.46</v>
      </c>
      <c r="G2680" s="114">
        <v>202406</v>
      </c>
      <c r="H2680" s="114">
        <v>0.38</v>
      </c>
      <c r="I2680" s="114">
        <v>202403</v>
      </c>
      <c r="J2680" s="114">
        <v>0.36</v>
      </c>
      <c r="K2680" t="s">
        <v>20002</v>
      </c>
      <c r="L2680">
        <v>543954</v>
      </c>
      <c r="M2680" t="s">
        <v>281</v>
      </c>
      <c r="N2680" t="s">
        <v>20003</v>
      </c>
      <c r="O2680" t="s">
        <v>282</v>
      </c>
      <c r="Q2680">
        <f t="shared" si="41"/>
        <v>1.6799999999999997</v>
      </c>
    </row>
    <row r="2681" spans="1:17" ht="15">
      <c r="A2681" s="114">
        <v>76342</v>
      </c>
      <c r="B2681" t="s">
        <v>20004</v>
      </c>
      <c r="C2681" s="114">
        <v>202412</v>
      </c>
      <c r="D2681" s="114">
        <v>0.36</v>
      </c>
      <c r="E2681" s="114">
        <v>202409</v>
      </c>
      <c r="F2681" s="114">
        <v>0.27</v>
      </c>
      <c r="G2681" s="114">
        <v>202406</v>
      </c>
      <c r="H2681" s="114">
        <v>0.19</v>
      </c>
      <c r="I2681" s="114">
        <v>202403</v>
      </c>
      <c r="J2681" s="114">
        <v>6.38</v>
      </c>
      <c r="K2681" t="s">
        <v>20005</v>
      </c>
      <c r="L2681">
        <v>543955</v>
      </c>
      <c r="M2681" t="s">
        <v>3034</v>
      </c>
      <c r="N2681" t="s">
        <v>20006</v>
      </c>
      <c r="O2681" t="s">
        <v>3035</v>
      </c>
      <c r="Q2681">
        <f t="shared" si="41"/>
        <v>7.2</v>
      </c>
    </row>
    <row r="2682" spans="1:17" ht="15">
      <c r="A2682" s="114">
        <v>76355</v>
      </c>
      <c r="B2682" t="s">
        <v>20007</v>
      </c>
      <c r="C2682" s="114">
        <v>202503</v>
      </c>
      <c r="D2682" s="114">
        <v>3.79</v>
      </c>
      <c r="E2682" s="114">
        <v>202412</v>
      </c>
      <c r="F2682" s="114">
        <v>3.27</v>
      </c>
      <c r="G2682" s="114">
        <v>202409</v>
      </c>
      <c r="H2682" s="114">
        <v>2.63</v>
      </c>
      <c r="I2682" s="114">
        <v>202406</v>
      </c>
      <c r="J2682" s="114">
        <v>2.2599999999999998</v>
      </c>
      <c r="K2682" t="s">
        <v>20008</v>
      </c>
      <c r="L2682">
        <v>543534</v>
      </c>
      <c r="M2682" t="s">
        <v>90</v>
      </c>
      <c r="N2682" t="s">
        <v>20009</v>
      </c>
      <c r="O2682" t="s">
        <v>91</v>
      </c>
      <c r="Q2682">
        <f t="shared" si="41"/>
        <v>11.950000000000001</v>
      </c>
    </row>
    <row r="2683" spans="1:17" ht="15">
      <c r="A2683" s="114">
        <v>76395</v>
      </c>
      <c r="B2683" t="s">
        <v>21067</v>
      </c>
      <c r="C2683" s="114">
        <v>202412</v>
      </c>
      <c r="D2683" s="114">
        <v>4.67</v>
      </c>
      <c r="E2683" s="114">
        <v>202409</v>
      </c>
      <c r="F2683" s="114">
        <v>4.53</v>
      </c>
      <c r="G2683" s="114">
        <v>202406</v>
      </c>
      <c r="H2683" s="114">
        <v>6.96</v>
      </c>
      <c r="I2683" s="114">
        <v>202403</v>
      </c>
      <c r="J2683" s="114">
        <v>7.26</v>
      </c>
      <c r="K2683" t="s">
        <v>21068</v>
      </c>
      <c r="L2683">
        <v>544314</v>
      </c>
      <c r="M2683" t="s">
        <v>20932</v>
      </c>
      <c r="N2683" t="s">
        <v>21069</v>
      </c>
      <c r="O2683" t="s">
        <v>20536</v>
      </c>
      <c r="Q2683">
        <f t="shared" si="41"/>
        <v>23.42</v>
      </c>
    </row>
    <row r="2684" spans="1:17" ht="15">
      <c r="A2684" s="114">
        <v>76420</v>
      </c>
      <c r="B2684" t="s">
        <v>20010</v>
      </c>
      <c r="C2684" s="114">
        <v>202412</v>
      </c>
      <c r="D2684" s="114">
        <v>3.24</v>
      </c>
      <c r="E2684" s="114">
        <v>202409</v>
      </c>
      <c r="F2684" s="114">
        <v>3.04</v>
      </c>
      <c r="G2684" s="114">
        <v>202406</v>
      </c>
      <c r="H2684" s="114">
        <v>3.24</v>
      </c>
      <c r="I2684" s="114">
        <v>202403</v>
      </c>
      <c r="J2684" s="114">
        <v>3.4</v>
      </c>
      <c r="K2684" t="s">
        <v>20011</v>
      </c>
      <c r="L2684">
        <v>543591</v>
      </c>
      <c r="M2684" t="s">
        <v>771</v>
      </c>
      <c r="N2684" t="s">
        <v>20012</v>
      </c>
      <c r="O2684" t="s">
        <v>772</v>
      </c>
      <c r="Q2684">
        <f t="shared" si="41"/>
        <v>12.92</v>
      </c>
    </row>
    <row r="2685" spans="1:17" ht="15">
      <c r="A2685" s="114">
        <v>76484</v>
      </c>
      <c r="B2685" t="s">
        <v>20013</v>
      </c>
      <c r="C2685" s="114">
        <v>202412</v>
      </c>
      <c r="D2685" s="114">
        <v>0.48</v>
      </c>
      <c r="E2685" s="114">
        <v>202409</v>
      </c>
      <c r="F2685" s="114">
        <v>0.99</v>
      </c>
      <c r="G2685" s="114">
        <v>202406</v>
      </c>
      <c r="H2685" s="114">
        <v>0.56999999999999995</v>
      </c>
      <c r="I2685" s="114">
        <v>202403</v>
      </c>
      <c r="J2685" s="114">
        <v>1.05</v>
      </c>
      <c r="K2685" t="s">
        <v>20014</v>
      </c>
      <c r="L2685">
        <v>544184</v>
      </c>
      <c r="M2685" t="s">
        <v>9748</v>
      </c>
      <c r="N2685" t="s">
        <v>20015</v>
      </c>
      <c r="O2685" t="s">
        <v>9499</v>
      </c>
      <c r="Q2685">
        <f t="shared" si="41"/>
        <v>3.09</v>
      </c>
    </row>
    <row r="2686" spans="1:17" ht="15">
      <c r="A2686" s="114">
        <v>76563</v>
      </c>
      <c r="B2686" t="s">
        <v>20016</v>
      </c>
      <c r="C2686" s="114">
        <v>202412</v>
      </c>
      <c r="D2686" s="114">
        <v>4.2300000000000004</v>
      </c>
      <c r="E2686" s="114">
        <v>202409</v>
      </c>
      <c r="F2686" s="114">
        <v>7.43</v>
      </c>
      <c r="G2686" s="114">
        <v>202406</v>
      </c>
      <c r="H2686" s="114">
        <v>7.03</v>
      </c>
      <c r="I2686" s="114">
        <v>202403</v>
      </c>
      <c r="J2686" s="114">
        <v>4.3899999999999997</v>
      </c>
      <c r="K2686" t="s">
        <v>20017</v>
      </c>
      <c r="L2686">
        <v>544054</v>
      </c>
      <c r="M2686" t="s">
        <v>2863</v>
      </c>
      <c r="N2686" t="s">
        <v>20018</v>
      </c>
      <c r="O2686" t="s">
        <v>2864</v>
      </c>
      <c r="Q2686">
        <f t="shared" si="41"/>
        <v>23.080000000000002</v>
      </c>
    </row>
    <row r="2687" spans="1:17" ht="15">
      <c r="A2687" s="114">
        <v>76630</v>
      </c>
      <c r="B2687" t="s">
        <v>20019</v>
      </c>
      <c r="C2687" s="114">
        <v>202412</v>
      </c>
      <c r="D2687" s="114">
        <v>0.88</v>
      </c>
      <c r="E2687" s="114">
        <v>202409</v>
      </c>
      <c r="F2687" s="114">
        <v>7.0000000000000007E-2</v>
      </c>
      <c r="G2687" s="114">
        <v>202406</v>
      </c>
      <c r="H2687" s="114">
        <v>0.14000000000000001</v>
      </c>
      <c r="I2687" s="114">
        <v>202403</v>
      </c>
      <c r="J2687" s="114">
        <v>1.2</v>
      </c>
      <c r="K2687" t="s">
        <v>20020</v>
      </c>
      <c r="L2687">
        <v>544135</v>
      </c>
      <c r="M2687" t="s">
        <v>9117</v>
      </c>
      <c r="N2687" t="s">
        <v>20021</v>
      </c>
      <c r="O2687" t="s">
        <v>9116</v>
      </c>
      <c r="Q2687">
        <f t="shared" si="41"/>
        <v>2.29</v>
      </c>
    </row>
    <row r="2688" spans="1:17" ht="15">
      <c r="A2688" s="114">
        <v>76650</v>
      </c>
      <c r="B2688" t="s">
        <v>20022</v>
      </c>
      <c r="C2688" s="114">
        <v>202412</v>
      </c>
      <c r="D2688" s="114">
        <v>0.41</v>
      </c>
      <c r="E2688" s="114">
        <v>202409</v>
      </c>
      <c r="F2688" s="114">
        <v>1.04</v>
      </c>
      <c r="G2688" s="114">
        <v>202406</v>
      </c>
      <c r="H2688" s="114">
        <v>0.03</v>
      </c>
      <c r="I2688" s="114">
        <v>202403</v>
      </c>
      <c r="J2688" s="114">
        <v>0.02</v>
      </c>
      <c r="K2688" t="s">
        <v>20023</v>
      </c>
      <c r="L2688">
        <v>543929</v>
      </c>
      <c r="M2688" t="s">
        <v>1226</v>
      </c>
      <c r="N2688" t="s">
        <v>20024</v>
      </c>
      <c r="O2688" t="s">
        <v>1227</v>
      </c>
      <c r="Q2688">
        <f t="shared" si="41"/>
        <v>1.5</v>
      </c>
    </row>
    <row r="2689" spans="1:17" ht="15">
      <c r="A2689" s="114">
        <v>76659</v>
      </c>
      <c r="B2689" t="s">
        <v>20025</v>
      </c>
      <c r="C2689" s="114">
        <v>202503</v>
      </c>
      <c r="D2689" s="114">
        <v>2.85</v>
      </c>
      <c r="E2689" s="114">
        <v>202412</v>
      </c>
      <c r="F2689" s="114">
        <v>1.44</v>
      </c>
      <c r="G2689" s="114">
        <v>202409</v>
      </c>
      <c r="H2689" s="114">
        <v>2.67</v>
      </c>
      <c r="I2689" s="114">
        <v>202406</v>
      </c>
      <c r="J2689" s="114">
        <v>2.4500000000000002</v>
      </c>
      <c r="K2689" t="s">
        <v>20026</v>
      </c>
      <c r="L2689"/>
      <c r="M2689" t="s">
        <v>20027</v>
      </c>
      <c r="N2689" t="s">
        <v>20028</v>
      </c>
      <c r="O2689" t="s">
        <v>7602</v>
      </c>
      <c r="Q2689">
        <f t="shared" si="41"/>
        <v>9.41</v>
      </c>
    </row>
    <row r="2690" spans="1:17" ht="15">
      <c r="A2690" s="114">
        <v>76662</v>
      </c>
      <c r="B2690" t="s">
        <v>20029</v>
      </c>
      <c r="C2690" s="114">
        <v>202412</v>
      </c>
      <c r="D2690" s="114">
        <v>0.31</v>
      </c>
      <c r="E2690" s="114">
        <v>202409</v>
      </c>
      <c r="F2690" s="114">
        <v>0.06</v>
      </c>
      <c r="G2690" s="114">
        <v>202406</v>
      </c>
      <c r="H2690" s="114">
        <v>0.35</v>
      </c>
      <c r="I2690" s="114">
        <v>202403</v>
      </c>
      <c r="J2690" s="114">
        <v>1.03</v>
      </c>
      <c r="K2690" t="s">
        <v>20030</v>
      </c>
      <c r="L2690">
        <v>544079</v>
      </c>
      <c r="M2690" t="s">
        <v>9818</v>
      </c>
      <c r="N2690" t="s">
        <v>20031</v>
      </c>
      <c r="O2690" t="s">
        <v>734</v>
      </c>
      <c r="Q2690">
        <f t="shared" si="41"/>
        <v>1.75</v>
      </c>
    </row>
    <row r="2691" spans="1:17" ht="15">
      <c r="A2691" s="114">
        <v>76683</v>
      </c>
      <c r="B2691" t="s">
        <v>20032</v>
      </c>
      <c r="C2691" s="114">
        <v>202412</v>
      </c>
      <c r="D2691" s="114">
        <v>3.57</v>
      </c>
      <c r="E2691" s="114">
        <v>202409</v>
      </c>
      <c r="F2691" s="114">
        <v>3.59</v>
      </c>
      <c r="G2691" s="114">
        <v>202406</v>
      </c>
      <c r="H2691" s="114">
        <v>3.54</v>
      </c>
      <c r="I2691" s="114">
        <v>202403</v>
      </c>
      <c r="J2691" s="114">
        <v>4.8499999999999996</v>
      </c>
      <c r="K2691" t="s">
        <v>20033</v>
      </c>
      <c r="L2691">
        <v>543950</v>
      </c>
      <c r="M2691" t="s">
        <v>3275</v>
      </c>
      <c r="N2691" t="s">
        <v>20034</v>
      </c>
      <c r="O2691" t="s">
        <v>3276</v>
      </c>
      <c r="Q2691">
        <f t="shared" ref="Q2691:Q2714" si="42">D2691+F2691+H2691+J2691</f>
        <v>15.549999999999999</v>
      </c>
    </row>
    <row r="2692" spans="1:17" ht="15">
      <c r="A2692" s="114">
        <v>76686</v>
      </c>
      <c r="B2692" t="s">
        <v>20035</v>
      </c>
      <c r="C2692" s="114">
        <v>202412</v>
      </c>
      <c r="D2692" s="114">
        <v>0.9</v>
      </c>
      <c r="E2692" s="114">
        <v>202409</v>
      </c>
      <c r="F2692" s="114">
        <v>0.47</v>
      </c>
      <c r="G2692" s="114">
        <v>202406</v>
      </c>
      <c r="H2692" s="114">
        <v>0.26</v>
      </c>
      <c r="I2692" s="114">
        <v>202403</v>
      </c>
      <c r="J2692" s="114">
        <v>3.04</v>
      </c>
      <c r="K2692" t="s">
        <v>20036</v>
      </c>
      <c r="L2692">
        <v>543650</v>
      </c>
      <c r="M2692" t="s">
        <v>689</v>
      </c>
      <c r="N2692" t="s">
        <v>20037</v>
      </c>
      <c r="O2692" t="s">
        <v>690</v>
      </c>
      <c r="Q2692">
        <f t="shared" si="42"/>
        <v>4.67</v>
      </c>
    </row>
    <row r="2693" spans="1:17" ht="15">
      <c r="A2693" s="114">
        <v>76723</v>
      </c>
      <c r="B2693" t="s">
        <v>20038</v>
      </c>
      <c r="C2693" s="114">
        <v>202412</v>
      </c>
      <c r="D2693" s="114">
        <v>10.39</v>
      </c>
      <c r="E2693" s="114">
        <v>202409</v>
      </c>
      <c r="F2693" s="114">
        <v>9.3800000000000008</v>
      </c>
      <c r="G2693" s="114">
        <v>202406</v>
      </c>
      <c r="H2693" s="114">
        <v>7.93</v>
      </c>
      <c r="I2693" s="114">
        <v>202403</v>
      </c>
      <c r="J2693" s="114">
        <v>13.13</v>
      </c>
      <c r="K2693" t="s">
        <v>20039</v>
      </c>
      <c r="L2693">
        <v>543664</v>
      </c>
      <c r="M2693" t="s">
        <v>1573</v>
      </c>
      <c r="N2693" t="s">
        <v>20040</v>
      </c>
      <c r="O2693" t="s">
        <v>1574</v>
      </c>
      <c r="Q2693">
        <f t="shared" si="42"/>
        <v>40.830000000000005</v>
      </c>
    </row>
    <row r="2694" spans="1:17" ht="15">
      <c r="A2694" s="114">
        <v>76733</v>
      </c>
      <c r="B2694" t="s">
        <v>20041</v>
      </c>
      <c r="C2694" s="114">
        <v>202412</v>
      </c>
      <c r="D2694" s="114">
        <v>4.08</v>
      </c>
      <c r="E2694" s="114">
        <v>202409</v>
      </c>
      <c r="F2694" s="114">
        <v>-1.26</v>
      </c>
      <c r="G2694" s="114">
        <v>202406</v>
      </c>
      <c r="H2694" s="114">
        <v>-0.06</v>
      </c>
      <c r="I2694" s="114">
        <v>202403</v>
      </c>
      <c r="J2694" s="114">
        <v>-0.92</v>
      </c>
      <c r="K2694" t="s">
        <v>20042</v>
      </c>
      <c r="L2694">
        <v>544243</v>
      </c>
      <c r="M2694" t="s">
        <v>12324</v>
      </c>
      <c r="N2694" t="s">
        <v>20043</v>
      </c>
      <c r="O2694" t="s">
        <v>12217</v>
      </c>
      <c r="Q2694">
        <f t="shared" si="42"/>
        <v>1.8400000000000003</v>
      </c>
    </row>
    <row r="2695" spans="1:17" ht="15">
      <c r="A2695" s="114">
        <v>76751</v>
      </c>
      <c r="B2695" t="s">
        <v>20044</v>
      </c>
      <c r="C2695" s="114">
        <v>202412</v>
      </c>
      <c r="D2695" s="114">
        <v>5.66</v>
      </c>
      <c r="E2695" s="114">
        <v>202409</v>
      </c>
      <c r="F2695" s="114">
        <v>5.71</v>
      </c>
      <c r="G2695" s="114">
        <v>202406</v>
      </c>
      <c r="H2695" s="114">
        <v>5.5</v>
      </c>
      <c r="I2695" s="114">
        <v>202403</v>
      </c>
      <c r="J2695" s="114">
        <v>3.11</v>
      </c>
      <c r="K2695" t="s">
        <v>20045</v>
      </c>
      <c r="L2695">
        <v>544238</v>
      </c>
      <c r="M2695" t="s">
        <v>12322</v>
      </c>
      <c r="N2695" t="s">
        <v>20046</v>
      </c>
      <c r="O2695" t="s">
        <v>12196</v>
      </c>
      <c r="Q2695">
        <f t="shared" si="42"/>
        <v>19.98</v>
      </c>
    </row>
    <row r="2696" spans="1:17" ht="15">
      <c r="A2696" s="114">
        <v>76845</v>
      </c>
      <c r="B2696" t="s">
        <v>20047</v>
      </c>
      <c r="C2696" s="114">
        <v>202412</v>
      </c>
      <c r="D2696" s="114">
        <v>-0.96</v>
      </c>
      <c r="E2696" s="114">
        <v>202409</v>
      </c>
      <c r="F2696" s="114">
        <v>-0.81</v>
      </c>
      <c r="G2696" s="114">
        <v>202406</v>
      </c>
      <c r="H2696" s="114">
        <v>0.81</v>
      </c>
      <c r="I2696" s="114">
        <v>202403</v>
      </c>
      <c r="J2696" s="114">
        <v>-0.68</v>
      </c>
      <c r="K2696" t="s">
        <v>20048</v>
      </c>
      <c r="L2696">
        <v>543531</v>
      </c>
      <c r="M2696"/>
      <c r="N2696" t="s">
        <v>20049</v>
      </c>
      <c r="O2696" t="s">
        <v>3592</v>
      </c>
      <c r="Q2696">
        <f t="shared" si="42"/>
        <v>-1.6400000000000001</v>
      </c>
    </row>
    <row r="2697" spans="1:17" ht="15">
      <c r="A2697" s="114">
        <v>76860</v>
      </c>
      <c r="B2697" t="s">
        <v>21494</v>
      </c>
      <c r="C2697" s="114">
        <v>202503</v>
      </c>
      <c r="D2697" s="114">
        <v>18.989999999999998</v>
      </c>
      <c r="E2697" s="114">
        <v>202412</v>
      </c>
      <c r="F2697" s="114">
        <v>5.65</v>
      </c>
      <c r="G2697" s="114">
        <v>202409</v>
      </c>
      <c r="H2697" s="114">
        <v>5.65</v>
      </c>
      <c r="I2697" s="114">
        <v>202406</v>
      </c>
      <c r="J2697" s="114">
        <v>1.75</v>
      </c>
      <c r="K2697" t="s">
        <v>21495</v>
      </c>
      <c r="L2697"/>
      <c r="M2697" t="s">
        <v>21496</v>
      </c>
      <c r="N2697" t="s">
        <v>21497</v>
      </c>
      <c r="O2697" t="s">
        <v>9294</v>
      </c>
      <c r="Q2697">
        <f t="shared" si="42"/>
        <v>32.04</v>
      </c>
    </row>
    <row r="2698" spans="1:17" ht="15">
      <c r="A2698" s="114">
        <v>77085</v>
      </c>
      <c r="B2698" t="s">
        <v>20050</v>
      </c>
      <c r="C2698" s="114">
        <v>202503</v>
      </c>
      <c r="D2698" s="114">
        <v>12.12</v>
      </c>
      <c r="E2698" s="114">
        <v>202412</v>
      </c>
      <c r="F2698" s="114">
        <v>10.84</v>
      </c>
      <c r="G2698" s="114">
        <v>202409</v>
      </c>
      <c r="H2698" s="114">
        <v>10.83</v>
      </c>
      <c r="I2698" s="114">
        <v>202406</v>
      </c>
      <c r="J2698" s="114">
        <v>10.95</v>
      </c>
      <c r="K2698" t="s">
        <v>20051</v>
      </c>
      <c r="L2698">
        <v>544149</v>
      </c>
      <c r="M2698" t="s">
        <v>9128</v>
      </c>
      <c r="N2698" t="s">
        <v>20052</v>
      </c>
      <c r="O2698" t="s">
        <v>9127</v>
      </c>
      <c r="Q2698">
        <f t="shared" si="42"/>
        <v>44.739999999999995</v>
      </c>
    </row>
    <row r="2699" spans="1:17" ht="15">
      <c r="A2699" s="114">
        <v>77118</v>
      </c>
      <c r="B2699" t="s">
        <v>20053</v>
      </c>
      <c r="C2699" s="114">
        <v>202412</v>
      </c>
      <c r="D2699" s="114">
        <v>3.57</v>
      </c>
      <c r="E2699" s="114">
        <v>202409</v>
      </c>
      <c r="F2699" s="114">
        <v>3.31</v>
      </c>
      <c r="G2699" s="114">
        <v>202406</v>
      </c>
      <c r="H2699" s="114">
        <v>3.06</v>
      </c>
      <c r="I2699" s="114">
        <v>202403</v>
      </c>
      <c r="J2699" s="114">
        <v>2.73</v>
      </c>
      <c r="K2699" t="s">
        <v>20054</v>
      </c>
      <c r="L2699"/>
      <c r="M2699" t="s">
        <v>20055</v>
      </c>
      <c r="N2699" t="s">
        <v>20056</v>
      </c>
      <c r="O2699" t="s">
        <v>7164</v>
      </c>
      <c r="Q2699">
        <f t="shared" si="42"/>
        <v>12.67</v>
      </c>
    </row>
    <row r="2700" spans="1:17" ht="15">
      <c r="A2700" s="114">
        <v>77163</v>
      </c>
      <c r="B2700" t="s">
        <v>21070</v>
      </c>
      <c r="C2700" s="114">
        <v>202412</v>
      </c>
      <c r="D2700" s="114">
        <v>-4.1399999999999997</v>
      </c>
      <c r="E2700" s="114">
        <v>202409</v>
      </c>
      <c r="F2700" s="114">
        <v>9.51</v>
      </c>
      <c r="G2700" s="114">
        <v>202406</v>
      </c>
      <c r="H2700" s="114">
        <v>-2.4</v>
      </c>
      <c r="I2700" s="114">
        <v>202403</v>
      </c>
      <c r="J2700" s="114">
        <v>15.42</v>
      </c>
      <c r="K2700" t="s">
        <v>21071</v>
      </c>
      <c r="L2700">
        <v>544315</v>
      </c>
      <c r="M2700" t="s">
        <v>20933</v>
      </c>
      <c r="N2700" t="s">
        <v>21072</v>
      </c>
      <c r="O2700" t="s">
        <v>20517</v>
      </c>
      <c r="Q2700">
        <f t="shared" si="42"/>
        <v>18.39</v>
      </c>
    </row>
    <row r="2701" spans="1:17" ht="15">
      <c r="A2701" s="114">
        <v>77175</v>
      </c>
      <c r="B2701" t="s">
        <v>20057</v>
      </c>
      <c r="C2701" s="114">
        <v>202312</v>
      </c>
      <c r="D2701" s="114">
        <v>21.81</v>
      </c>
      <c r="E2701" s="114">
        <v>202309</v>
      </c>
      <c r="F2701" s="114">
        <v>10.119999999999999</v>
      </c>
      <c r="G2701" s="114">
        <v>202306</v>
      </c>
      <c r="H2701" s="114">
        <v>7.37</v>
      </c>
      <c r="I2701" s="114">
        <v>202303</v>
      </c>
      <c r="J2701" s="114">
        <v>6.45</v>
      </c>
      <c r="K2701" t="s">
        <v>20058</v>
      </c>
      <c r="L2701"/>
      <c r="M2701" t="s">
        <v>20059</v>
      </c>
      <c r="N2701" t="s">
        <v>20060</v>
      </c>
      <c r="O2701" t="s">
        <v>20061</v>
      </c>
      <c r="Q2701">
        <f t="shared" si="42"/>
        <v>45.75</v>
      </c>
    </row>
    <row r="2702" spans="1:17" ht="15">
      <c r="A2702" s="114">
        <v>77225</v>
      </c>
      <c r="B2702" t="s">
        <v>20062</v>
      </c>
      <c r="C2702" s="114">
        <v>202412</v>
      </c>
      <c r="D2702" s="114">
        <v>2.0699999999999998</v>
      </c>
      <c r="E2702" s="114">
        <v>202409</v>
      </c>
      <c r="F2702" s="114">
        <v>0.28999999999999998</v>
      </c>
      <c r="G2702" s="114">
        <v>202406</v>
      </c>
      <c r="H2702" s="114">
        <v>0.48</v>
      </c>
      <c r="I2702" s="114">
        <v>202403</v>
      </c>
      <c r="J2702" s="114">
        <v>2.93</v>
      </c>
      <c r="K2702" t="s">
        <v>20063</v>
      </c>
      <c r="L2702">
        <v>543990</v>
      </c>
      <c r="M2702" t="s">
        <v>2696</v>
      </c>
      <c r="N2702" t="s">
        <v>20064</v>
      </c>
      <c r="O2702" t="s">
        <v>2697</v>
      </c>
      <c r="Q2702">
        <f t="shared" si="42"/>
        <v>5.77</v>
      </c>
    </row>
    <row r="2703" spans="1:17" ht="15">
      <c r="A2703" s="114">
        <v>77264</v>
      </c>
      <c r="B2703" t="s">
        <v>20065</v>
      </c>
      <c r="C2703" s="114">
        <v>202412</v>
      </c>
      <c r="D2703" s="114">
        <v>0.8</v>
      </c>
      <c r="E2703" s="114">
        <v>202409</v>
      </c>
      <c r="F2703" s="114">
        <v>-0.56999999999999995</v>
      </c>
      <c r="G2703" s="114">
        <v>202406</v>
      </c>
      <c r="H2703" s="114">
        <v>1.24</v>
      </c>
      <c r="I2703" s="114">
        <v>202403</v>
      </c>
      <c r="J2703" s="114">
        <v>0.97</v>
      </c>
      <c r="K2703" t="s">
        <v>20066</v>
      </c>
      <c r="L2703">
        <v>544014</v>
      </c>
      <c r="M2703" t="s">
        <v>1236</v>
      </c>
      <c r="N2703" t="s">
        <v>20067</v>
      </c>
      <c r="O2703" t="s">
        <v>1237</v>
      </c>
      <c r="Q2703">
        <f t="shared" si="42"/>
        <v>2.4400000000000004</v>
      </c>
    </row>
    <row r="2704" spans="1:17" ht="15">
      <c r="A2704" s="114">
        <v>77345</v>
      </c>
      <c r="B2704" t="s">
        <v>20068</v>
      </c>
      <c r="C2704" s="114">
        <v>202503</v>
      </c>
      <c r="D2704" s="114">
        <v>3.32</v>
      </c>
      <c r="E2704" s="114">
        <v>202412</v>
      </c>
      <c r="F2704" s="114">
        <v>2.42</v>
      </c>
      <c r="G2704" s="114">
        <v>202409</v>
      </c>
      <c r="H2704" s="114">
        <v>2.69</v>
      </c>
      <c r="I2704" s="114">
        <v>202406</v>
      </c>
      <c r="J2704" s="114">
        <v>1.39</v>
      </c>
      <c r="K2704" t="s">
        <v>20069</v>
      </c>
      <c r="L2704">
        <v>543616</v>
      </c>
      <c r="M2704"/>
      <c r="N2704" t="s">
        <v>20070</v>
      </c>
      <c r="O2704" t="s">
        <v>3826</v>
      </c>
      <c r="Q2704">
        <f t="shared" si="42"/>
        <v>9.82</v>
      </c>
    </row>
    <row r="2705" spans="1:17" ht="15">
      <c r="A2705" s="114">
        <v>77460</v>
      </c>
      <c r="B2705" t="s">
        <v>20071</v>
      </c>
      <c r="C2705" s="114">
        <v>202503</v>
      </c>
      <c r="D2705" s="114">
        <v>3.67</v>
      </c>
      <c r="E2705" s="114">
        <v>202412</v>
      </c>
      <c r="F2705" s="114">
        <v>3.63</v>
      </c>
      <c r="G2705" s="114">
        <v>202409</v>
      </c>
      <c r="H2705" s="114">
        <v>2.65</v>
      </c>
      <c r="I2705" s="114">
        <v>202406</v>
      </c>
      <c r="J2705" s="114">
        <v>-0.35</v>
      </c>
      <c r="K2705" t="s">
        <v>20072</v>
      </c>
      <c r="L2705">
        <v>543896</v>
      </c>
      <c r="M2705" t="s">
        <v>302</v>
      </c>
      <c r="N2705" t="s">
        <v>20073</v>
      </c>
      <c r="O2705" t="s">
        <v>303</v>
      </c>
      <c r="Q2705">
        <f t="shared" si="42"/>
        <v>9.6</v>
      </c>
    </row>
    <row r="2706" spans="1:17" ht="15">
      <c r="A2706" s="114">
        <v>77634</v>
      </c>
      <c r="B2706" t="s">
        <v>20074</v>
      </c>
      <c r="C2706" s="114">
        <v>202412</v>
      </c>
      <c r="D2706" s="114">
        <v>1.2</v>
      </c>
      <c r="E2706" s="114">
        <v>202409</v>
      </c>
      <c r="F2706" s="114">
        <v>1.71</v>
      </c>
      <c r="G2706" s="114">
        <v>202406</v>
      </c>
      <c r="H2706" s="114">
        <v>1.07</v>
      </c>
      <c r="I2706" s="114">
        <v>202403</v>
      </c>
      <c r="J2706" s="114">
        <v>-4.72</v>
      </c>
      <c r="K2706" t="s">
        <v>20075</v>
      </c>
      <c r="L2706"/>
      <c r="M2706" t="s">
        <v>20076</v>
      </c>
      <c r="N2706" t="s">
        <v>20077</v>
      </c>
      <c r="O2706" t="s">
        <v>20078</v>
      </c>
      <c r="Q2706">
        <f t="shared" si="42"/>
        <v>-0.73999999999999932</v>
      </c>
    </row>
    <row r="2707" spans="1:17" ht="15">
      <c r="A2707" s="114">
        <v>77759</v>
      </c>
      <c r="B2707" t="s">
        <v>20079</v>
      </c>
      <c r="C2707" s="114">
        <v>202412</v>
      </c>
      <c r="D2707" s="114">
        <v>0.81</v>
      </c>
      <c r="E2707" s="114">
        <v>202409</v>
      </c>
      <c r="F2707" s="114">
        <v>3.19</v>
      </c>
      <c r="G2707" s="114">
        <v>202406</v>
      </c>
      <c r="H2707" s="114">
        <v>2.61</v>
      </c>
      <c r="I2707" s="114">
        <v>202403</v>
      </c>
      <c r="J2707" s="114">
        <v>2.0299999999999998</v>
      </c>
      <c r="K2707" t="s">
        <v>20080</v>
      </c>
      <c r="L2707"/>
      <c r="M2707" t="s">
        <v>20081</v>
      </c>
      <c r="N2707" t="s">
        <v>20082</v>
      </c>
      <c r="O2707" t="s">
        <v>20083</v>
      </c>
      <c r="Q2707">
        <f t="shared" si="42"/>
        <v>8.6399999999999988</v>
      </c>
    </row>
    <row r="2708" spans="1:17" ht="15">
      <c r="A2708" s="114">
        <v>77804</v>
      </c>
      <c r="B2708" t="s">
        <v>20084</v>
      </c>
      <c r="C2708" s="114">
        <v>202412</v>
      </c>
      <c r="D2708" s="114">
        <v>2.15</v>
      </c>
      <c r="E2708" s="114">
        <v>202409</v>
      </c>
      <c r="F2708" s="114">
        <v>5.55</v>
      </c>
      <c r="G2708" s="114">
        <v>202406</v>
      </c>
      <c r="H2708" s="114">
        <v>3.02</v>
      </c>
      <c r="I2708" s="114">
        <v>202403</v>
      </c>
      <c r="J2708" s="114">
        <v>0.71</v>
      </c>
      <c r="K2708" t="s">
        <v>20085</v>
      </c>
      <c r="L2708">
        <v>544181</v>
      </c>
      <c r="M2708" t="s">
        <v>9375</v>
      </c>
      <c r="N2708" t="s">
        <v>20086</v>
      </c>
      <c r="O2708" t="s">
        <v>9374</v>
      </c>
      <c r="Q2708">
        <f t="shared" si="42"/>
        <v>11.43</v>
      </c>
    </row>
    <row r="2709" spans="1:17" ht="15">
      <c r="A2709" s="114">
        <v>77882</v>
      </c>
      <c r="B2709" t="s">
        <v>20708</v>
      </c>
      <c r="C2709" s="114">
        <v>202412</v>
      </c>
      <c r="D2709" s="114">
        <v>2.59</v>
      </c>
      <c r="E2709" s="114">
        <v>202409</v>
      </c>
      <c r="F2709" s="114">
        <v>2.6</v>
      </c>
      <c r="G2709" s="114">
        <v>202406</v>
      </c>
      <c r="H2709" s="114">
        <v>2.25</v>
      </c>
      <c r="I2709" s="114">
        <v>202403</v>
      </c>
      <c r="J2709" s="114">
        <v>4.21</v>
      </c>
      <c r="K2709" t="s">
        <v>20222</v>
      </c>
      <c r="L2709">
        <v>544290</v>
      </c>
      <c r="M2709" t="s">
        <v>20473</v>
      </c>
      <c r="N2709" t="s">
        <v>20709</v>
      </c>
      <c r="O2709" t="s">
        <v>20220</v>
      </c>
      <c r="Q2709">
        <f t="shared" si="42"/>
        <v>11.649999999999999</v>
      </c>
    </row>
    <row r="2710" spans="1:17" ht="15">
      <c r="A2710" s="114">
        <v>77883</v>
      </c>
      <c r="B2710" t="s">
        <v>20087</v>
      </c>
      <c r="C2710" s="114">
        <v>202412</v>
      </c>
      <c r="D2710" s="114">
        <v>0.54</v>
      </c>
      <c r="E2710" s="114">
        <v>202409</v>
      </c>
      <c r="F2710" s="114">
        <v>0.62</v>
      </c>
      <c r="G2710" s="114">
        <v>202406</v>
      </c>
      <c r="H2710" s="114">
        <v>0.36</v>
      </c>
      <c r="I2710" s="114">
        <v>202403</v>
      </c>
      <c r="J2710" s="114">
        <v>0.14000000000000001</v>
      </c>
      <c r="K2710" t="s">
        <v>20088</v>
      </c>
      <c r="L2710"/>
      <c r="M2710" t="s">
        <v>20089</v>
      </c>
      <c r="N2710" t="s">
        <v>20090</v>
      </c>
      <c r="O2710" t="s">
        <v>21192</v>
      </c>
      <c r="Q2710">
        <f t="shared" si="42"/>
        <v>1.6600000000000001</v>
      </c>
    </row>
    <row r="2711" spans="1:17" ht="15">
      <c r="A2711" s="114">
        <v>77898</v>
      </c>
      <c r="B2711" t="s">
        <v>22548</v>
      </c>
      <c r="C2711" s="114">
        <v>202412</v>
      </c>
      <c r="D2711" s="114">
        <v>1.01</v>
      </c>
      <c r="E2711" s="114">
        <v>202409</v>
      </c>
      <c r="F2711" s="114">
        <v>1.67</v>
      </c>
      <c r="G2711" s="114">
        <v>202406</v>
      </c>
      <c r="H2711" s="114">
        <v>1.6</v>
      </c>
      <c r="I2711" s="114">
        <v>202403</v>
      </c>
      <c r="J2711" s="114">
        <v>1.27</v>
      </c>
      <c r="K2711" t="s">
        <v>22549</v>
      </c>
      <c r="L2711">
        <v>543923</v>
      </c>
      <c r="M2711" t="s">
        <v>1308</v>
      </c>
      <c r="N2711" t="s">
        <v>20091</v>
      </c>
      <c r="O2711" t="s">
        <v>1309</v>
      </c>
      <c r="Q2711">
        <f t="shared" si="42"/>
        <v>5.5499999999999989</v>
      </c>
    </row>
    <row r="2712" spans="1:17" ht="15">
      <c r="A2712" s="114">
        <v>78051</v>
      </c>
      <c r="B2712" t="s">
        <v>20092</v>
      </c>
      <c r="C2712" s="114">
        <v>202412</v>
      </c>
      <c r="D2712" s="114">
        <v>-0.2</v>
      </c>
      <c r="E2712" s="114">
        <v>202409</v>
      </c>
      <c r="F2712" s="114">
        <v>-0.21</v>
      </c>
      <c r="G2712" s="114">
        <v>202406</v>
      </c>
      <c r="H2712" s="114">
        <v>-0.13</v>
      </c>
      <c r="I2712" s="114">
        <v>202403</v>
      </c>
      <c r="J2712" s="114">
        <v>-0.56000000000000005</v>
      </c>
      <c r="K2712" t="s">
        <v>20093</v>
      </c>
      <c r="L2712">
        <v>543655</v>
      </c>
      <c r="M2712" t="s">
        <v>20094</v>
      </c>
      <c r="N2712" t="s">
        <v>20095</v>
      </c>
      <c r="O2712" t="s">
        <v>6649</v>
      </c>
      <c r="Q2712">
        <f t="shared" si="42"/>
        <v>-1.1000000000000001</v>
      </c>
    </row>
    <row r="2713" spans="1:17" ht="15">
      <c r="A2713" s="114">
        <v>78230</v>
      </c>
      <c r="B2713" t="s">
        <v>20096</v>
      </c>
      <c r="C2713" s="114">
        <v>202412</v>
      </c>
      <c r="D2713" s="114">
        <v>2.04</v>
      </c>
      <c r="E2713" s="114">
        <v>202409</v>
      </c>
      <c r="F2713" s="114">
        <v>1.58</v>
      </c>
      <c r="G2713" s="114">
        <v>202406</v>
      </c>
      <c r="H2713" s="114">
        <v>1.74</v>
      </c>
      <c r="I2713" s="114">
        <v>202403</v>
      </c>
      <c r="J2713" s="114">
        <v>1.03</v>
      </c>
      <c r="K2713" t="s">
        <v>20097</v>
      </c>
      <c r="L2713"/>
      <c r="M2713" t="s">
        <v>20098</v>
      </c>
      <c r="N2713" t="s">
        <v>20099</v>
      </c>
      <c r="O2713" t="s">
        <v>7494</v>
      </c>
      <c r="Q2713">
        <f t="shared" si="42"/>
        <v>6.3900000000000006</v>
      </c>
    </row>
    <row r="2714" spans="1:17" ht="15">
      <c r="A2714" s="114">
        <v>78328</v>
      </c>
      <c r="B2714" t="s">
        <v>20354</v>
      </c>
      <c r="C2714" s="114">
        <v>202412</v>
      </c>
      <c r="D2714" s="114">
        <v>1.38</v>
      </c>
      <c r="E2714" s="114">
        <v>202409</v>
      </c>
      <c r="F2714" s="114">
        <v>-0.03</v>
      </c>
      <c r="G2714" s="114">
        <v>202406</v>
      </c>
      <c r="H2714" s="114">
        <v>-1.06</v>
      </c>
      <c r="I2714" s="114">
        <v>202403</v>
      </c>
      <c r="J2714" s="114">
        <v>0.39</v>
      </c>
      <c r="K2714" t="s">
        <v>20355</v>
      </c>
      <c r="L2714">
        <v>544294</v>
      </c>
      <c r="M2714" t="s">
        <v>20356</v>
      </c>
      <c r="N2714" t="s">
        <v>20710</v>
      </c>
      <c r="O2714" t="s">
        <v>20357</v>
      </c>
      <c r="Q2714">
        <f t="shared" si="42"/>
        <v>0.67999999999999983</v>
      </c>
    </row>
    <row r="2715" spans="1:17" ht="15">
      <c r="A2715" s="114">
        <v>78337</v>
      </c>
      <c r="B2715" t="s">
        <v>20100</v>
      </c>
      <c r="C2715" s="114">
        <v>202412</v>
      </c>
      <c r="D2715" s="114">
        <v>1.61</v>
      </c>
      <c r="E2715" s="114">
        <v>202409</v>
      </c>
      <c r="F2715" s="114">
        <v>1.65</v>
      </c>
      <c r="G2715" s="114">
        <v>202406</v>
      </c>
      <c r="H2715" s="114">
        <v>1.37</v>
      </c>
      <c r="I2715" s="114">
        <v>202403</v>
      </c>
      <c r="J2715" s="114">
        <v>1.57</v>
      </c>
      <c r="K2715" t="s">
        <v>20101</v>
      </c>
      <c r="L2715">
        <v>543985</v>
      </c>
      <c r="M2715" t="s">
        <v>3283</v>
      </c>
      <c r="N2715" t="s">
        <v>20102</v>
      </c>
      <c r="O2715" t="s">
        <v>3284</v>
      </c>
      <c r="Q2715">
        <f>D2715+F2715+H2715+J2715</f>
        <v>6.2</v>
      </c>
    </row>
    <row r="2716" spans="1:17" ht="15">
      <c r="A2716" s="114">
        <v>78395</v>
      </c>
      <c r="B2716" t="s">
        <v>20103</v>
      </c>
      <c r="C2716" s="114">
        <v>202412</v>
      </c>
      <c r="D2716" s="114">
        <v>2.0699999999999998</v>
      </c>
      <c r="E2716" s="114">
        <v>202409</v>
      </c>
      <c r="F2716" s="114">
        <v>1.08</v>
      </c>
      <c r="G2716" s="114">
        <v>202406</v>
      </c>
      <c r="H2716" s="114">
        <v>0.95</v>
      </c>
      <c r="I2716" s="114">
        <v>202403</v>
      </c>
      <c r="J2716" s="114">
        <v>0.61</v>
      </c>
      <c r="K2716" t="s">
        <v>20104</v>
      </c>
      <c r="L2716">
        <v>543977</v>
      </c>
      <c r="M2716" t="s">
        <v>2451</v>
      </c>
      <c r="N2716" t="s">
        <v>20105</v>
      </c>
      <c r="O2716" t="s">
        <v>2452</v>
      </c>
      <c r="Q2716">
        <f t="shared" ref="Q2716:Q2717" si="43">D2716+F2716+H2716+J2716</f>
        <v>4.71</v>
      </c>
    </row>
    <row r="2717" spans="1:17" ht="15">
      <c r="A2717" s="114">
        <v>78417</v>
      </c>
      <c r="B2717" t="s">
        <v>20106</v>
      </c>
      <c r="C2717" s="114">
        <v>202412</v>
      </c>
      <c r="D2717" s="114">
        <v>4.33</v>
      </c>
      <c r="E2717" s="114">
        <v>202409</v>
      </c>
      <c r="F2717" s="114">
        <v>4.21</v>
      </c>
      <c r="G2717" s="114">
        <v>202406</v>
      </c>
      <c r="H2717" s="114">
        <v>3.88</v>
      </c>
      <c r="I2717" s="114">
        <v>202403</v>
      </c>
      <c r="J2717" s="114">
        <v>4</v>
      </c>
      <c r="K2717" t="s">
        <v>20107</v>
      </c>
      <c r="L2717">
        <v>544138</v>
      </c>
      <c r="M2717" t="s">
        <v>9121</v>
      </c>
      <c r="N2717" t="s">
        <v>20108</v>
      </c>
      <c r="O2717" t="s">
        <v>9120</v>
      </c>
      <c r="Q2717">
        <f t="shared" si="43"/>
        <v>16.419999999999998</v>
      </c>
    </row>
    <row r="2718" spans="1:17" ht="15">
      <c r="A2718" s="114">
        <v>78427</v>
      </c>
      <c r="B2718" t="s">
        <v>20711</v>
      </c>
      <c r="C2718" s="114">
        <v>202503</v>
      </c>
      <c r="D2718" s="114">
        <v>3.33</v>
      </c>
      <c r="E2718" s="114">
        <v>202412</v>
      </c>
      <c r="F2718" s="114">
        <v>2.68</v>
      </c>
      <c r="G2718" s="114">
        <v>202409</v>
      </c>
      <c r="H2718" s="114">
        <v>2.36</v>
      </c>
      <c r="I2718" s="114">
        <v>202406</v>
      </c>
      <c r="J2718" s="114">
        <v>2.5099999999999998</v>
      </c>
      <c r="K2718" t="s">
        <v>20712</v>
      </c>
      <c r="L2718">
        <v>544137</v>
      </c>
      <c r="M2718" t="s">
        <v>21073</v>
      </c>
      <c r="N2718" t="s">
        <v>22550</v>
      </c>
      <c r="O2718" t="s">
        <v>9119</v>
      </c>
      <c r="Q2718">
        <f>D2718+F2718+H2718+J2718</f>
        <v>10.879999999999999</v>
      </c>
    </row>
    <row r="2719" spans="1:17" ht="15">
      <c r="A2719" s="114">
        <v>78483</v>
      </c>
      <c r="B2719" t="s">
        <v>20109</v>
      </c>
      <c r="C2719" s="114">
        <v>202412</v>
      </c>
      <c r="D2719" s="114">
        <v>2.95</v>
      </c>
      <c r="E2719" s="114">
        <v>202409</v>
      </c>
      <c r="F2719" s="114">
        <v>6.74</v>
      </c>
      <c r="G2719" s="114">
        <v>202406</v>
      </c>
      <c r="H2719" s="114">
        <v>4.3499999999999996</v>
      </c>
      <c r="I2719" s="114">
        <v>202403</v>
      </c>
      <c r="J2719" s="114">
        <v>5.0999999999999996</v>
      </c>
      <c r="K2719" t="s">
        <v>20110</v>
      </c>
      <c r="L2719">
        <v>543787</v>
      </c>
      <c r="M2719"/>
      <c r="N2719" t="s">
        <v>20111</v>
      </c>
      <c r="O2719" t="s">
        <v>3712</v>
      </c>
      <c r="Q2719">
        <f t="shared" ref="Q2719:Q2768" si="44">D2719+F2719+H2719+J2719</f>
        <v>19.14</v>
      </c>
    </row>
    <row r="2720" spans="1:17" ht="15">
      <c r="A2720" s="114">
        <v>78648</v>
      </c>
      <c r="B2720" t="s">
        <v>20112</v>
      </c>
      <c r="C2720" s="114">
        <v>202409</v>
      </c>
      <c r="D2720" s="114">
        <v>0.42</v>
      </c>
      <c r="E2720" s="114">
        <v>202406</v>
      </c>
      <c r="F2720" s="114">
        <v>1.32</v>
      </c>
      <c r="G2720" s="114">
        <v>202403</v>
      </c>
      <c r="H2720" s="114">
        <v>1.49</v>
      </c>
      <c r="I2720" s="114">
        <v>202312</v>
      </c>
      <c r="J2720" s="114">
        <v>0.82</v>
      </c>
      <c r="K2720" t="s">
        <v>20113</v>
      </c>
      <c r="L2720"/>
      <c r="M2720" t="s">
        <v>20114</v>
      </c>
      <c r="N2720" t="s">
        <v>20115</v>
      </c>
      <c r="O2720" t="s">
        <v>7992</v>
      </c>
      <c r="Q2720">
        <f t="shared" si="44"/>
        <v>4.05</v>
      </c>
    </row>
    <row r="2721" spans="1:17" ht="15">
      <c r="A2721" s="114">
        <v>78688</v>
      </c>
      <c r="B2721" t="s">
        <v>20116</v>
      </c>
      <c r="C2721" s="114">
        <v>202503</v>
      </c>
      <c r="D2721" s="114">
        <v>-5.92</v>
      </c>
      <c r="E2721" s="114">
        <v>202412</v>
      </c>
      <c r="F2721" s="114">
        <v>-5.56</v>
      </c>
      <c r="G2721" s="114">
        <v>202409</v>
      </c>
      <c r="H2721" s="114">
        <v>-3.18</v>
      </c>
      <c r="I2721" s="114">
        <v>202406</v>
      </c>
      <c r="J2721" s="114">
        <v>0.27</v>
      </c>
      <c r="K2721" t="s">
        <v>20117</v>
      </c>
      <c r="L2721">
        <v>543932</v>
      </c>
      <c r="M2721" t="s">
        <v>1280</v>
      </c>
      <c r="N2721" t="s">
        <v>20118</v>
      </c>
      <c r="O2721" t="s">
        <v>1281</v>
      </c>
      <c r="Q2721">
        <f t="shared" si="44"/>
        <v>-14.39</v>
      </c>
    </row>
    <row r="2722" spans="1:17" ht="15">
      <c r="A2722" s="114">
        <v>78789</v>
      </c>
      <c r="B2722" t="s">
        <v>20119</v>
      </c>
      <c r="C2722" s="114">
        <v>202409</v>
      </c>
      <c r="D2722" s="114">
        <v>-2.38</v>
      </c>
      <c r="E2722" s="114">
        <v>202403</v>
      </c>
      <c r="F2722" s="114">
        <v>-7.0000000000000007E-2</v>
      </c>
      <c r="G2722" s="114">
        <v>202312</v>
      </c>
      <c r="H2722" s="114">
        <v>-1.63</v>
      </c>
      <c r="I2722" s="114">
        <v>202309</v>
      </c>
      <c r="J2722" s="114">
        <v>-2.04</v>
      </c>
      <c r="K2722" t="s">
        <v>20120</v>
      </c>
      <c r="L2722">
        <v>543897</v>
      </c>
      <c r="M2722"/>
      <c r="N2722" t="s">
        <v>20121</v>
      </c>
      <c r="O2722" t="s">
        <v>4405</v>
      </c>
      <c r="Q2722">
        <f t="shared" si="44"/>
        <v>-6.12</v>
      </c>
    </row>
    <row r="2723" spans="1:17" ht="15">
      <c r="A2723" s="114">
        <v>78822</v>
      </c>
      <c r="B2723" t="s">
        <v>22551</v>
      </c>
      <c r="C2723" s="114">
        <v>202503</v>
      </c>
      <c r="D2723" s="114">
        <v>1.82</v>
      </c>
      <c r="E2723" s="114">
        <v>202412</v>
      </c>
      <c r="F2723" s="114">
        <v>1.36</v>
      </c>
      <c r="G2723" s="114">
        <v>202403</v>
      </c>
      <c r="H2723" s="114">
        <v>-0.18</v>
      </c>
      <c r="I2723" s="114">
        <v>202312</v>
      </c>
      <c r="J2723" s="114">
        <v>-0.03</v>
      </c>
      <c r="K2723" t="s">
        <v>22552</v>
      </c>
      <c r="L2723">
        <v>543943</v>
      </c>
      <c r="M2723"/>
      <c r="N2723" t="s">
        <v>22553</v>
      </c>
      <c r="O2723" t="s">
        <v>3823</v>
      </c>
      <c r="Q2723">
        <f t="shared" si="44"/>
        <v>2.97</v>
      </c>
    </row>
    <row r="2724" spans="1:17" ht="15">
      <c r="A2724" s="114">
        <v>78867</v>
      </c>
      <c r="B2724" t="s">
        <v>20122</v>
      </c>
      <c r="C2724" s="114">
        <v>202412</v>
      </c>
      <c r="D2724" s="114">
        <v>9.09</v>
      </c>
      <c r="E2724" s="114">
        <v>202409</v>
      </c>
      <c r="F2724" s="114">
        <v>8.94</v>
      </c>
      <c r="G2724" s="114">
        <v>202406</v>
      </c>
      <c r="H2724" s="114">
        <v>6.68</v>
      </c>
      <c r="I2724" s="114">
        <v>202403</v>
      </c>
      <c r="J2724" s="114">
        <v>9.14</v>
      </c>
      <c r="K2724" t="s">
        <v>20123</v>
      </c>
      <c r="L2724">
        <v>543983</v>
      </c>
      <c r="M2724" t="s">
        <v>839</v>
      </c>
      <c r="N2724" t="s">
        <v>20124</v>
      </c>
      <c r="O2724" t="s">
        <v>840</v>
      </c>
      <c r="Q2724">
        <f t="shared" si="44"/>
        <v>33.85</v>
      </c>
    </row>
    <row r="2725" spans="1:17" ht="15">
      <c r="A2725" s="114">
        <v>78868</v>
      </c>
      <c r="B2725" t="s">
        <v>20125</v>
      </c>
      <c r="C2725" s="114">
        <v>202412</v>
      </c>
      <c r="D2725" s="114">
        <v>-1.03</v>
      </c>
      <c r="E2725" s="114">
        <v>202409</v>
      </c>
      <c r="F2725" s="114">
        <v>-0.19</v>
      </c>
      <c r="G2725" s="114">
        <v>202406</v>
      </c>
      <c r="H2725" s="114">
        <v>0.05</v>
      </c>
      <c r="I2725" s="114">
        <v>202403</v>
      </c>
      <c r="J2725" s="114">
        <v>0</v>
      </c>
      <c r="K2725" t="s">
        <v>20126</v>
      </c>
      <c r="L2725">
        <v>543859</v>
      </c>
      <c r="M2725"/>
      <c r="N2725" t="s">
        <v>20713</v>
      </c>
      <c r="O2725" t="s">
        <v>20127</v>
      </c>
      <c r="Q2725">
        <f t="shared" si="44"/>
        <v>-1.17</v>
      </c>
    </row>
    <row r="2726" spans="1:17" ht="15">
      <c r="A2726" s="114">
        <v>78873</v>
      </c>
      <c r="B2726" t="s">
        <v>20714</v>
      </c>
      <c r="C2726" s="114">
        <v>202503</v>
      </c>
      <c r="D2726" s="114">
        <v>0.19</v>
      </c>
      <c r="E2726" s="114">
        <v>202412</v>
      </c>
      <c r="F2726" s="114">
        <v>-0.41</v>
      </c>
      <c r="G2726" s="114">
        <v>202409</v>
      </c>
      <c r="H2726" s="114">
        <v>0</v>
      </c>
      <c r="I2726" s="114">
        <v>202406</v>
      </c>
      <c r="J2726" s="114">
        <v>-1.05</v>
      </c>
      <c r="K2726" t="s">
        <v>20715</v>
      </c>
      <c r="L2726"/>
      <c r="M2726" t="s">
        <v>20716</v>
      </c>
      <c r="N2726" t="s">
        <v>20717</v>
      </c>
      <c r="O2726" t="s">
        <v>20718</v>
      </c>
      <c r="Q2726">
        <f t="shared" si="44"/>
        <v>-1.27</v>
      </c>
    </row>
    <row r="2727" spans="1:17" ht="15">
      <c r="A2727" s="114">
        <v>79000</v>
      </c>
      <c r="B2727" t="s">
        <v>20128</v>
      </c>
      <c r="C2727" s="114">
        <v>202412</v>
      </c>
      <c r="D2727" s="114">
        <v>0.39</v>
      </c>
      <c r="E2727" s="114">
        <v>202409</v>
      </c>
      <c r="F2727" s="114">
        <v>-0.22</v>
      </c>
      <c r="G2727" s="114">
        <v>202406</v>
      </c>
      <c r="H2727" s="114">
        <v>0.03</v>
      </c>
      <c r="I2727" s="114">
        <v>202403</v>
      </c>
      <c r="J2727" s="114">
        <v>0.94</v>
      </c>
      <c r="K2727" t="s">
        <v>20129</v>
      </c>
      <c r="L2727">
        <v>543899</v>
      </c>
      <c r="M2727" t="s">
        <v>20130</v>
      </c>
      <c r="N2727" t="s">
        <v>20131</v>
      </c>
      <c r="O2727" t="s">
        <v>12200</v>
      </c>
      <c r="Q2727">
        <f t="shared" si="44"/>
        <v>1.1399999999999999</v>
      </c>
    </row>
    <row r="2728" spans="1:17" ht="15">
      <c r="A2728" s="114">
        <v>79010</v>
      </c>
      <c r="B2728" t="s">
        <v>20358</v>
      </c>
      <c r="C2728" s="114">
        <v>202412</v>
      </c>
      <c r="D2728" s="114">
        <v>2.4500000000000002</v>
      </c>
      <c r="E2728" s="114">
        <v>202409</v>
      </c>
      <c r="F2728" s="114">
        <v>3.35</v>
      </c>
      <c r="G2728" s="114">
        <v>202406</v>
      </c>
      <c r="H2728" s="114">
        <v>2.12</v>
      </c>
      <c r="I2728" s="114">
        <v>202403</v>
      </c>
      <c r="J2728" s="114">
        <v>3.97</v>
      </c>
      <c r="K2728" t="s">
        <v>20359</v>
      </c>
      <c r="L2728"/>
      <c r="M2728" t="s">
        <v>20360</v>
      </c>
      <c r="N2728" t="s">
        <v>20361</v>
      </c>
      <c r="O2728" t="s">
        <v>7005</v>
      </c>
      <c r="Q2728">
        <f t="shared" si="44"/>
        <v>11.89</v>
      </c>
    </row>
    <row r="2729" spans="1:17" ht="15">
      <c r="A2729" s="114">
        <v>79030</v>
      </c>
      <c r="B2729" t="s">
        <v>20132</v>
      </c>
      <c r="C2729" s="114">
        <v>202412</v>
      </c>
      <c r="D2729" s="114">
        <v>10.53</v>
      </c>
      <c r="E2729" s="114">
        <v>202409</v>
      </c>
      <c r="F2729" s="114">
        <v>6.92</v>
      </c>
      <c r="G2729" s="114">
        <v>202406</v>
      </c>
      <c r="H2729" s="114">
        <v>-3.81</v>
      </c>
      <c r="I2729" s="114">
        <v>202403</v>
      </c>
      <c r="J2729" s="114">
        <v>307.95</v>
      </c>
      <c r="K2729" t="s">
        <v>20133</v>
      </c>
      <c r="L2729">
        <v>544240</v>
      </c>
      <c r="M2729" t="s">
        <v>20134</v>
      </c>
      <c r="N2729" t="s">
        <v>20135</v>
      </c>
      <c r="O2729" t="s">
        <v>12203</v>
      </c>
      <c r="Q2729">
        <f t="shared" si="44"/>
        <v>321.58999999999997</v>
      </c>
    </row>
    <row r="2730" spans="1:17" ht="15">
      <c r="A2730" s="114">
        <v>79034</v>
      </c>
      <c r="B2730" t="s">
        <v>20136</v>
      </c>
      <c r="C2730" s="114">
        <v>202412</v>
      </c>
      <c r="D2730" s="114">
        <v>0.78</v>
      </c>
      <c r="E2730" s="114">
        <v>202409</v>
      </c>
      <c r="F2730" s="114">
        <v>0.73</v>
      </c>
      <c r="G2730" s="114">
        <v>202406</v>
      </c>
      <c r="H2730" s="114">
        <v>0.92</v>
      </c>
      <c r="I2730" s="114">
        <v>202403</v>
      </c>
      <c r="J2730" s="114">
        <v>0.97</v>
      </c>
      <c r="K2730" t="s">
        <v>20137</v>
      </c>
      <c r="L2730">
        <v>543913</v>
      </c>
      <c r="M2730" t="s">
        <v>20138</v>
      </c>
      <c r="N2730" t="s">
        <v>20139</v>
      </c>
      <c r="O2730" t="s">
        <v>5694</v>
      </c>
      <c r="Q2730">
        <f t="shared" si="44"/>
        <v>3.4000000000000004</v>
      </c>
    </row>
    <row r="2731" spans="1:17" ht="15">
      <c r="A2731" s="114">
        <v>79071</v>
      </c>
      <c r="B2731" t="s">
        <v>22554</v>
      </c>
      <c r="C2731" s="114">
        <v>202503</v>
      </c>
      <c r="D2731" s="114">
        <v>3.26</v>
      </c>
      <c r="E2731" s="114">
        <v>202412</v>
      </c>
      <c r="F2731" s="114">
        <v>2.86</v>
      </c>
      <c r="G2731" s="114">
        <v>202409</v>
      </c>
      <c r="H2731" s="114">
        <v>2.76</v>
      </c>
      <c r="I2731" s="114">
        <v>202406</v>
      </c>
      <c r="J2731" s="114">
        <v>1.8</v>
      </c>
      <c r="K2731" t="s">
        <v>22555</v>
      </c>
      <c r="L2731">
        <v>544311</v>
      </c>
      <c r="M2731" t="s">
        <v>20925</v>
      </c>
      <c r="N2731" t="s">
        <v>22556</v>
      </c>
      <c r="O2731" t="s">
        <v>20522</v>
      </c>
      <c r="Q2731">
        <f t="shared" si="44"/>
        <v>10.68</v>
      </c>
    </row>
    <row r="2732" spans="1:17" ht="15">
      <c r="A2732" s="114">
        <v>79218</v>
      </c>
      <c r="B2732" t="s">
        <v>20140</v>
      </c>
      <c r="C2732" s="114">
        <v>202412</v>
      </c>
      <c r="D2732" s="114">
        <v>0.54</v>
      </c>
      <c r="E2732" s="114">
        <v>202409</v>
      </c>
      <c r="F2732" s="114">
        <v>-1.0900000000000001</v>
      </c>
      <c r="G2732" s="114">
        <v>202406</v>
      </c>
      <c r="H2732" s="114">
        <v>-0.13</v>
      </c>
      <c r="I2732" s="114">
        <v>202403</v>
      </c>
      <c r="J2732" s="114">
        <v>-0.33</v>
      </c>
      <c r="K2732" t="s">
        <v>20141</v>
      </c>
      <c r="L2732">
        <v>543998</v>
      </c>
      <c r="M2732" t="s">
        <v>3143</v>
      </c>
      <c r="N2732" t="s">
        <v>20142</v>
      </c>
      <c r="O2732" t="s">
        <v>3144</v>
      </c>
      <c r="Q2732">
        <f t="shared" si="44"/>
        <v>-1.01</v>
      </c>
    </row>
    <row r="2733" spans="1:17" ht="15">
      <c r="A2733" s="114">
        <v>81901</v>
      </c>
      <c r="B2733" t="s">
        <v>20362</v>
      </c>
      <c r="C2733" s="114">
        <v>202412</v>
      </c>
      <c r="D2733" s="114">
        <v>0.72</v>
      </c>
      <c r="E2733" s="114">
        <v>202409</v>
      </c>
      <c r="F2733" s="114">
        <v>1.01</v>
      </c>
      <c r="G2733" s="114">
        <v>202406</v>
      </c>
      <c r="H2733" s="114">
        <v>0.97</v>
      </c>
      <c r="I2733" s="114">
        <v>202403</v>
      </c>
      <c r="J2733" s="114">
        <v>1.41</v>
      </c>
      <c r="K2733" t="s">
        <v>20363</v>
      </c>
      <c r="L2733">
        <v>544249</v>
      </c>
      <c r="M2733" t="s">
        <v>12327</v>
      </c>
      <c r="N2733" t="s">
        <v>20364</v>
      </c>
      <c r="O2733" t="s">
        <v>12326</v>
      </c>
      <c r="Q2733">
        <f t="shared" si="44"/>
        <v>4.1100000000000003</v>
      </c>
    </row>
    <row r="2734" spans="1:17" ht="15">
      <c r="A2734" s="114">
        <v>84318</v>
      </c>
      <c r="B2734" t="s">
        <v>20143</v>
      </c>
      <c r="C2734" s="114">
        <v>202412</v>
      </c>
      <c r="D2734" s="114">
        <v>8.94</v>
      </c>
      <c r="E2734" s="114">
        <v>202409</v>
      </c>
      <c r="F2734" s="114">
        <v>8.84</v>
      </c>
      <c r="G2734" s="114">
        <v>202406</v>
      </c>
      <c r="H2734" s="114">
        <v>8.9499999999999993</v>
      </c>
      <c r="I2734" s="114">
        <v>202403</v>
      </c>
      <c r="J2734" s="114">
        <v>8.16</v>
      </c>
      <c r="K2734" t="s">
        <v>20144</v>
      </c>
      <c r="L2734">
        <v>544045</v>
      </c>
      <c r="M2734" t="s">
        <v>760</v>
      </c>
      <c r="N2734" t="s">
        <v>20145</v>
      </c>
      <c r="O2734" t="s">
        <v>761</v>
      </c>
      <c r="Q2734">
        <f t="shared" si="44"/>
        <v>34.89</v>
      </c>
    </row>
    <row r="2735" spans="1:17" ht="15">
      <c r="A2735" s="114">
        <v>85110</v>
      </c>
      <c r="B2735" t="s">
        <v>20146</v>
      </c>
      <c r="C2735" s="114">
        <v>202503</v>
      </c>
      <c r="D2735" s="114">
        <v>4.16</v>
      </c>
      <c r="E2735" s="114">
        <v>202412</v>
      </c>
      <c r="F2735" s="114">
        <v>4.0599999999999996</v>
      </c>
      <c r="G2735" s="114">
        <v>202409</v>
      </c>
      <c r="H2735" s="114">
        <v>4.04</v>
      </c>
      <c r="I2735" s="114">
        <v>202406</v>
      </c>
      <c r="J2735" s="114">
        <v>4.95</v>
      </c>
      <c r="K2735" t="s">
        <v>20147</v>
      </c>
      <c r="L2735">
        <v>544223</v>
      </c>
      <c r="M2735" t="s">
        <v>12175</v>
      </c>
      <c r="N2735" t="s">
        <v>20148</v>
      </c>
      <c r="O2735" t="s">
        <v>10533</v>
      </c>
      <c r="Q2735">
        <f t="shared" si="44"/>
        <v>17.209999999999997</v>
      </c>
    </row>
    <row r="2736" spans="1:17" ht="15">
      <c r="A2736" s="114">
        <v>86134</v>
      </c>
      <c r="B2736" t="s">
        <v>21498</v>
      </c>
      <c r="C2736" s="114">
        <v>202412</v>
      </c>
      <c r="D2736" s="114">
        <v>0.88</v>
      </c>
      <c r="E2736" s="114">
        <v>202409</v>
      </c>
      <c r="F2736" s="114">
        <v>2.12</v>
      </c>
      <c r="G2736" s="114">
        <v>202406</v>
      </c>
      <c r="H2736" s="114">
        <v>6.04</v>
      </c>
      <c r="I2736" s="114">
        <v>202403</v>
      </c>
      <c r="J2736" s="114">
        <v>13.54</v>
      </c>
      <c r="K2736" t="s">
        <v>21499</v>
      </c>
      <c r="L2736">
        <v>544339</v>
      </c>
      <c r="M2736" t="s">
        <v>20939</v>
      </c>
      <c r="N2736" t="s">
        <v>21500</v>
      </c>
      <c r="O2736" t="s">
        <v>20751</v>
      </c>
      <c r="Q2736">
        <f t="shared" si="44"/>
        <v>22.58</v>
      </c>
    </row>
    <row r="2737" spans="1:17" ht="15">
      <c r="A2737" s="114">
        <v>86284</v>
      </c>
      <c r="B2737" t="s">
        <v>21501</v>
      </c>
      <c r="C2737" s="114">
        <v>202412</v>
      </c>
      <c r="D2737" s="114">
        <v>9.6300000000000008</v>
      </c>
      <c r="E2737" s="114">
        <v>202409</v>
      </c>
      <c r="F2737" s="114">
        <v>9.64</v>
      </c>
      <c r="G2737" s="114">
        <v>202406</v>
      </c>
      <c r="H2737" s="114">
        <v>0.62</v>
      </c>
      <c r="I2737" s="114">
        <v>202403</v>
      </c>
      <c r="J2737" s="114">
        <v>5.91</v>
      </c>
      <c r="K2737" t="s">
        <v>21502</v>
      </c>
      <c r="L2737"/>
      <c r="M2737" t="s">
        <v>21503</v>
      </c>
      <c r="N2737" t="s">
        <v>21504</v>
      </c>
      <c r="O2737" t="s">
        <v>6911</v>
      </c>
      <c r="Q2737">
        <f t="shared" si="44"/>
        <v>25.800000000000004</v>
      </c>
    </row>
    <row r="2738" spans="1:17" ht="15">
      <c r="A2738" s="114">
        <v>86391</v>
      </c>
      <c r="B2738" t="s">
        <v>21074</v>
      </c>
      <c r="C2738" s="114">
        <v>202503</v>
      </c>
      <c r="D2738" s="114">
        <v>0.25</v>
      </c>
      <c r="E2738" s="114">
        <v>202412</v>
      </c>
      <c r="F2738" s="114">
        <v>0.57999999999999996</v>
      </c>
      <c r="G2738" s="114">
        <v>202409</v>
      </c>
      <c r="H2738" s="114">
        <v>0.23</v>
      </c>
      <c r="I2738" s="114">
        <v>202406</v>
      </c>
      <c r="J2738" s="114">
        <v>0.33</v>
      </c>
      <c r="K2738" t="s">
        <v>20554</v>
      </c>
      <c r="L2738">
        <v>544307</v>
      </c>
      <c r="M2738" t="s">
        <v>20923</v>
      </c>
      <c r="N2738" t="s">
        <v>21075</v>
      </c>
      <c r="O2738" t="s">
        <v>20552</v>
      </c>
      <c r="Q2738">
        <f t="shared" si="44"/>
        <v>1.3900000000000001</v>
      </c>
    </row>
    <row r="2739" spans="1:17" ht="15">
      <c r="A2739" s="114">
        <v>87111</v>
      </c>
      <c r="B2739" t="s">
        <v>20149</v>
      </c>
      <c r="C2739" s="114">
        <v>202412</v>
      </c>
      <c r="D2739" s="114">
        <v>9.7799999999999994</v>
      </c>
      <c r="E2739" s="114">
        <v>202409</v>
      </c>
      <c r="F2739" s="114">
        <v>8.7799999999999994</v>
      </c>
      <c r="G2739" s="114">
        <v>202406</v>
      </c>
      <c r="H2739" s="114">
        <v>7.41</v>
      </c>
      <c r="I2739" s="114">
        <v>202403</v>
      </c>
      <c r="J2739" s="114">
        <v>6.31</v>
      </c>
      <c r="K2739" t="s">
        <v>20150</v>
      </c>
      <c r="L2739"/>
      <c r="M2739" t="s">
        <v>20151</v>
      </c>
      <c r="N2739" t="s">
        <v>20152</v>
      </c>
      <c r="O2739" t="s">
        <v>7318</v>
      </c>
      <c r="Q2739">
        <f t="shared" si="44"/>
        <v>32.28</v>
      </c>
    </row>
    <row r="2740" spans="1:17" ht="15">
      <c r="A2740" s="114">
        <v>89433</v>
      </c>
      <c r="B2740" t="s">
        <v>21076</v>
      </c>
      <c r="C2740" s="114">
        <v>202503</v>
      </c>
      <c r="D2740" s="114">
        <v>8.61</v>
      </c>
      <c r="E2740" s="114">
        <v>202412</v>
      </c>
      <c r="F2740" s="114">
        <v>-6.31</v>
      </c>
      <c r="G2740" s="114">
        <v>202409</v>
      </c>
      <c r="H2740" s="114">
        <v>-10.130000000000001</v>
      </c>
      <c r="I2740" s="114">
        <v>202406</v>
      </c>
      <c r="J2740" s="114">
        <v>-7.9</v>
      </c>
      <c r="K2740" t="s">
        <v>21077</v>
      </c>
      <c r="L2740">
        <v>544292</v>
      </c>
      <c r="M2740" t="s">
        <v>21078</v>
      </c>
      <c r="N2740" t="s">
        <v>21079</v>
      </c>
      <c r="O2740" t="s">
        <v>20727</v>
      </c>
      <c r="Q2740">
        <f t="shared" si="44"/>
        <v>-15.73</v>
      </c>
    </row>
    <row r="2741" spans="1:17" ht="15">
      <c r="A2741" s="114">
        <v>90914</v>
      </c>
      <c r="B2741" t="s">
        <v>20153</v>
      </c>
      <c r="C2741" s="114">
        <v>202412</v>
      </c>
      <c r="D2741" s="114">
        <v>0.26</v>
      </c>
      <c r="E2741" s="114">
        <v>202409</v>
      </c>
      <c r="F2741" s="114">
        <v>-0.89</v>
      </c>
      <c r="G2741" s="114">
        <v>202406</v>
      </c>
      <c r="H2741" s="114">
        <v>2.44</v>
      </c>
      <c r="I2741" s="114">
        <v>202403</v>
      </c>
      <c r="J2741" s="114">
        <v>3.08</v>
      </c>
      <c r="K2741" t="s">
        <v>20154</v>
      </c>
      <c r="L2741">
        <v>544095</v>
      </c>
      <c r="M2741" t="s">
        <v>9090</v>
      </c>
      <c r="N2741" t="s">
        <v>20155</v>
      </c>
      <c r="O2741" t="s">
        <v>6593</v>
      </c>
      <c r="Q2741">
        <f t="shared" si="44"/>
        <v>4.8900000000000006</v>
      </c>
    </row>
    <row r="2742" spans="1:17" ht="15">
      <c r="A2742" s="114">
        <v>91644</v>
      </c>
      <c r="B2742" t="s">
        <v>20156</v>
      </c>
      <c r="C2742" s="114">
        <v>202412</v>
      </c>
      <c r="D2742" s="114">
        <v>1.1100000000000001</v>
      </c>
      <c r="E2742" s="114">
        <v>202409</v>
      </c>
      <c r="F2742" s="114">
        <v>2.33</v>
      </c>
      <c r="G2742" s="114">
        <v>202406</v>
      </c>
      <c r="H2742" s="114">
        <v>2.4</v>
      </c>
      <c r="I2742" s="114">
        <v>202403</v>
      </c>
      <c r="J2742" s="114">
        <v>3.08</v>
      </c>
      <c r="K2742" t="s">
        <v>20157</v>
      </c>
      <c r="L2742">
        <v>544258</v>
      </c>
      <c r="M2742" t="s">
        <v>12332</v>
      </c>
      <c r="N2742" t="s">
        <v>20158</v>
      </c>
      <c r="O2742" t="s">
        <v>12229</v>
      </c>
      <c r="Q2742">
        <f t="shared" si="44"/>
        <v>8.92</v>
      </c>
    </row>
    <row r="2743" spans="1:17" ht="15">
      <c r="A2743" s="114">
        <v>91701</v>
      </c>
      <c r="B2743" t="s">
        <v>20159</v>
      </c>
      <c r="C2743" s="114">
        <v>202412</v>
      </c>
      <c r="D2743" s="114">
        <v>2.1</v>
      </c>
      <c r="E2743" s="114">
        <v>202409</v>
      </c>
      <c r="F2743" s="114">
        <v>2.6</v>
      </c>
      <c r="G2743" s="114">
        <v>202406</v>
      </c>
      <c r="H2743" s="114">
        <v>3.19</v>
      </c>
      <c r="I2743" s="114">
        <v>202403</v>
      </c>
      <c r="J2743" s="114">
        <v>2.36</v>
      </c>
      <c r="K2743" t="s">
        <v>20160</v>
      </c>
      <c r="L2743">
        <v>544134</v>
      </c>
      <c r="M2743" t="s">
        <v>9115</v>
      </c>
      <c r="N2743" t="s">
        <v>20161</v>
      </c>
      <c r="O2743" t="s">
        <v>9114</v>
      </c>
      <c r="Q2743">
        <f t="shared" si="44"/>
        <v>10.25</v>
      </c>
    </row>
    <row r="2744" spans="1:17" ht="15">
      <c r="A2744" s="114">
        <v>91812</v>
      </c>
      <c r="B2744" t="s">
        <v>20162</v>
      </c>
      <c r="C2744" s="114">
        <v>202412</v>
      </c>
      <c r="D2744" s="114">
        <v>1.44</v>
      </c>
      <c r="E2744" s="114">
        <v>202409</v>
      </c>
      <c r="F2744" s="114">
        <v>1.58</v>
      </c>
      <c r="G2744" s="114">
        <v>202406</v>
      </c>
      <c r="H2744" s="114">
        <v>1.32</v>
      </c>
      <c r="I2744" s="114">
        <v>202403</v>
      </c>
      <c r="J2744" s="114">
        <v>1.46</v>
      </c>
      <c r="K2744" t="s">
        <v>20163</v>
      </c>
      <c r="L2744">
        <v>544107</v>
      </c>
      <c r="M2744" t="s">
        <v>9094</v>
      </c>
      <c r="N2744" t="s">
        <v>20164</v>
      </c>
      <c r="O2744" t="s">
        <v>6300</v>
      </c>
      <c r="Q2744">
        <f t="shared" si="44"/>
        <v>5.8</v>
      </c>
    </row>
    <row r="2745" spans="1:17" ht="15">
      <c r="A2745" s="114">
        <v>91835</v>
      </c>
      <c r="B2745" t="s">
        <v>20165</v>
      </c>
      <c r="C2745" s="114">
        <v>202412</v>
      </c>
      <c r="D2745" s="114">
        <v>3.99</v>
      </c>
      <c r="E2745" s="114">
        <v>202409</v>
      </c>
      <c r="F2745" s="114">
        <v>3.69</v>
      </c>
      <c r="G2745" s="114">
        <v>202406</v>
      </c>
      <c r="H2745" s="114">
        <v>3.89</v>
      </c>
      <c r="I2745" s="114">
        <v>202403</v>
      </c>
      <c r="J2745" s="114">
        <v>4.18</v>
      </c>
      <c r="K2745" t="s">
        <v>20166</v>
      </c>
      <c r="L2745">
        <v>544012</v>
      </c>
      <c r="M2745" t="s">
        <v>534</v>
      </c>
      <c r="N2745" t="s">
        <v>20167</v>
      </c>
      <c r="O2745" t="s">
        <v>535</v>
      </c>
      <c r="Q2745">
        <f t="shared" si="44"/>
        <v>15.75</v>
      </c>
    </row>
    <row r="2746" spans="1:17" ht="15">
      <c r="A2746" s="114">
        <v>91866</v>
      </c>
      <c r="B2746" t="s">
        <v>20168</v>
      </c>
      <c r="C2746" s="114">
        <v>202412</v>
      </c>
      <c r="D2746" s="114">
        <v>0.52</v>
      </c>
      <c r="E2746" s="114">
        <v>202409</v>
      </c>
      <c r="F2746" s="114">
        <v>1.42</v>
      </c>
      <c r="G2746" s="114">
        <v>202406</v>
      </c>
      <c r="H2746" s="114">
        <v>1.33</v>
      </c>
      <c r="I2746" s="114">
        <v>202403</v>
      </c>
      <c r="J2746" s="114">
        <v>3.44</v>
      </c>
      <c r="K2746" t="s">
        <v>20169</v>
      </c>
      <c r="L2746">
        <v>544167</v>
      </c>
      <c r="M2746" t="s">
        <v>9364</v>
      </c>
      <c r="N2746" t="s">
        <v>20170</v>
      </c>
      <c r="O2746" t="s">
        <v>9195</v>
      </c>
      <c r="Q2746">
        <f t="shared" si="44"/>
        <v>6.71</v>
      </c>
    </row>
    <row r="2747" spans="1:17" ht="15">
      <c r="A2747" s="114">
        <v>91877</v>
      </c>
      <c r="B2747" t="s">
        <v>20171</v>
      </c>
      <c r="C2747" s="114">
        <v>202403</v>
      </c>
      <c r="D2747" s="114">
        <v>-1.61</v>
      </c>
      <c r="E2747" s="114">
        <v>202312</v>
      </c>
      <c r="F2747" s="114">
        <v>2.84</v>
      </c>
      <c r="G2747" s="114">
        <v>202309</v>
      </c>
      <c r="H2747" s="114">
        <v>4.12</v>
      </c>
      <c r="I2747" s="114">
        <v>202306</v>
      </c>
      <c r="J2747" s="114">
        <v>0.88</v>
      </c>
      <c r="K2747" t="s">
        <v>20172</v>
      </c>
      <c r="L2747"/>
      <c r="M2747" t="s">
        <v>20173</v>
      </c>
      <c r="N2747" t="s">
        <v>20174</v>
      </c>
      <c r="O2747" t="s">
        <v>11932</v>
      </c>
      <c r="Q2747">
        <f t="shared" si="44"/>
        <v>6.2299999999999995</v>
      </c>
    </row>
    <row r="2748" spans="1:17" ht="15">
      <c r="A2748" s="114">
        <v>91895</v>
      </c>
      <c r="B2748" t="s">
        <v>20365</v>
      </c>
      <c r="C2748" s="114">
        <v>202412</v>
      </c>
      <c r="D2748" s="114">
        <v>3.04</v>
      </c>
      <c r="E2748" s="114">
        <v>202409</v>
      </c>
      <c r="F2748" s="114">
        <v>2.82</v>
      </c>
      <c r="G2748" s="114">
        <v>202406</v>
      </c>
      <c r="H2748" s="114">
        <v>1.99</v>
      </c>
      <c r="I2748" s="114">
        <v>202403</v>
      </c>
      <c r="J2748" s="114">
        <v>1.29</v>
      </c>
      <c r="K2748" t="s">
        <v>20366</v>
      </c>
      <c r="L2748">
        <v>544261</v>
      </c>
      <c r="M2748" t="s">
        <v>12334</v>
      </c>
      <c r="N2748" t="s">
        <v>20367</v>
      </c>
      <c r="O2748" t="s">
        <v>12220</v>
      </c>
      <c r="Q2748">
        <f t="shared" si="44"/>
        <v>9.14</v>
      </c>
    </row>
    <row r="2749" spans="1:17" ht="15">
      <c r="A2749" s="114">
        <v>91898</v>
      </c>
      <c r="B2749" t="s">
        <v>21739</v>
      </c>
      <c r="C2749" s="114">
        <v>202412</v>
      </c>
      <c r="D2749" s="114">
        <v>0.63</v>
      </c>
      <c r="E2749" s="114">
        <v>202409</v>
      </c>
      <c r="F2749" s="114">
        <v>2.48</v>
      </c>
      <c r="G2749" s="114">
        <v>202406</v>
      </c>
      <c r="H2749" s="114">
        <v>6.39</v>
      </c>
      <c r="I2749" s="114">
        <v>202403</v>
      </c>
      <c r="J2749" s="114">
        <v>0</v>
      </c>
      <c r="K2749" t="s">
        <v>21740</v>
      </c>
      <c r="L2749">
        <v>544361</v>
      </c>
      <c r="M2749"/>
      <c r="N2749" t="s">
        <v>21741</v>
      </c>
      <c r="O2749" t="s">
        <v>21742</v>
      </c>
      <c r="Q2749">
        <f t="shared" si="44"/>
        <v>9.5</v>
      </c>
    </row>
    <row r="2750" spans="1:17" ht="15">
      <c r="A2750" s="114">
        <v>91900</v>
      </c>
      <c r="B2750" t="s">
        <v>21505</v>
      </c>
      <c r="C2750" s="114">
        <v>202412</v>
      </c>
      <c r="D2750" s="114">
        <v>3.46</v>
      </c>
      <c r="E2750" s="114">
        <v>202409</v>
      </c>
      <c r="F2750" s="114">
        <v>4.3099999999999996</v>
      </c>
      <c r="G2750" s="114">
        <v>202406</v>
      </c>
      <c r="H2750" s="114">
        <v>0.99</v>
      </c>
      <c r="I2750" s="114">
        <v>202403</v>
      </c>
      <c r="J2750" s="114">
        <v>21.34</v>
      </c>
      <c r="K2750" t="s">
        <v>21506</v>
      </c>
      <c r="L2750"/>
      <c r="M2750" t="s">
        <v>21507</v>
      </c>
      <c r="N2750" t="s">
        <v>21508</v>
      </c>
      <c r="O2750" t="s">
        <v>7404</v>
      </c>
      <c r="Q2750">
        <f t="shared" si="44"/>
        <v>30.1</v>
      </c>
    </row>
    <row r="2751" spans="1:17" ht="15">
      <c r="A2751" s="114">
        <v>91925</v>
      </c>
      <c r="B2751" t="s">
        <v>20175</v>
      </c>
      <c r="C2751" s="114">
        <v>202412</v>
      </c>
      <c r="D2751" s="114">
        <v>5.85</v>
      </c>
      <c r="E2751" s="114">
        <v>202409</v>
      </c>
      <c r="F2751" s="114">
        <v>5.43</v>
      </c>
      <c r="G2751" s="114">
        <v>202406</v>
      </c>
      <c r="H2751" s="114">
        <v>4.62</v>
      </c>
      <c r="I2751" s="114">
        <v>202403</v>
      </c>
      <c r="J2751" s="114">
        <v>5.73</v>
      </c>
      <c r="K2751" t="s">
        <v>20176</v>
      </c>
      <c r="L2751">
        <v>544122</v>
      </c>
      <c r="M2751" t="s">
        <v>9098</v>
      </c>
      <c r="N2751" t="s">
        <v>20177</v>
      </c>
      <c r="O2751" t="s">
        <v>6165</v>
      </c>
      <c r="Q2751">
        <f t="shared" si="44"/>
        <v>21.63</v>
      </c>
    </row>
    <row r="2752" spans="1:17" ht="15">
      <c r="A2752" s="114">
        <v>91937</v>
      </c>
      <c r="B2752" t="s">
        <v>21509</v>
      </c>
      <c r="C2752" s="114">
        <v>202412</v>
      </c>
      <c r="D2752" s="114">
        <v>5.78</v>
      </c>
      <c r="E2752" s="114">
        <v>202409</v>
      </c>
      <c r="F2752" s="114">
        <v>3.31</v>
      </c>
      <c r="G2752" s="114">
        <v>202406</v>
      </c>
      <c r="H2752" s="114">
        <v>3.31</v>
      </c>
      <c r="I2752" s="114">
        <v>202403</v>
      </c>
      <c r="J2752" s="114">
        <v>0.78</v>
      </c>
      <c r="K2752" t="s">
        <v>21510</v>
      </c>
      <c r="L2752"/>
      <c r="M2752" t="s">
        <v>21511</v>
      </c>
      <c r="N2752" t="s">
        <v>21512</v>
      </c>
      <c r="O2752" t="s">
        <v>7361</v>
      </c>
      <c r="Q2752">
        <f t="shared" si="44"/>
        <v>13.18</v>
      </c>
    </row>
    <row r="2753" spans="1:17" ht="15">
      <c r="A2753" s="114">
        <v>92229</v>
      </c>
      <c r="B2753" t="s">
        <v>22557</v>
      </c>
      <c r="C2753" s="114">
        <v>202412</v>
      </c>
      <c r="D2753" s="114">
        <v>6.97</v>
      </c>
      <c r="E2753" s="114">
        <v>202409</v>
      </c>
      <c r="F2753" s="114">
        <v>4.51</v>
      </c>
      <c r="G2753" s="114">
        <v>202406</v>
      </c>
      <c r="H2753" s="114">
        <v>2.08</v>
      </c>
      <c r="I2753" s="114">
        <v>202403</v>
      </c>
      <c r="J2753" s="114">
        <v>14.73</v>
      </c>
      <c r="K2753" t="s">
        <v>22558</v>
      </c>
      <c r="L2753">
        <v>544158</v>
      </c>
      <c r="M2753" t="s">
        <v>9363</v>
      </c>
      <c r="N2753" t="s">
        <v>22559</v>
      </c>
      <c r="O2753" t="s">
        <v>9278</v>
      </c>
      <c r="Q2753">
        <f t="shared" si="44"/>
        <v>28.29</v>
      </c>
    </row>
    <row r="2754" spans="1:17" ht="15">
      <c r="A2754" s="114">
        <v>92237</v>
      </c>
      <c r="B2754" t="s">
        <v>20178</v>
      </c>
      <c r="C2754" s="114">
        <v>202412</v>
      </c>
      <c r="D2754" s="114">
        <v>4.05</v>
      </c>
      <c r="E2754" s="114">
        <v>202409</v>
      </c>
      <c r="F2754" s="114">
        <v>3.55</v>
      </c>
      <c r="G2754" s="114">
        <v>202406</v>
      </c>
      <c r="H2754" s="114">
        <v>2.9</v>
      </c>
      <c r="I2754" s="114">
        <v>202403</v>
      </c>
      <c r="J2754" s="114">
        <v>2.85</v>
      </c>
      <c r="K2754" t="s">
        <v>20179</v>
      </c>
      <c r="L2754">
        <v>544061</v>
      </c>
      <c r="M2754" t="s">
        <v>324</v>
      </c>
      <c r="N2754" t="s">
        <v>20180</v>
      </c>
      <c r="O2754" t="s">
        <v>325</v>
      </c>
      <c r="Q2754">
        <f t="shared" si="44"/>
        <v>13.35</v>
      </c>
    </row>
    <row r="2755" spans="1:17" ht="15">
      <c r="A2755" s="114">
        <v>92430</v>
      </c>
      <c r="B2755" t="s">
        <v>20181</v>
      </c>
      <c r="C2755" s="114">
        <v>202412</v>
      </c>
      <c r="D2755" s="114">
        <v>1.04</v>
      </c>
      <c r="E2755" s="114">
        <v>202409</v>
      </c>
      <c r="F2755" s="114">
        <v>0.13</v>
      </c>
      <c r="G2755" s="114">
        <v>202406</v>
      </c>
      <c r="H2755" s="114">
        <v>-0.14000000000000001</v>
      </c>
      <c r="I2755" s="114">
        <v>202403</v>
      </c>
      <c r="J2755" s="114">
        <v>-0.32</v>
      </c>
      <c r="K2755" t="s">
        <v>20182</v>
      </c>
      <c r="L2755">
        <v>544008</v>
      </c>
      <c r="M2755" t="s">
        <v>1844</v>
      </c>
      <c r="N2755" t="s">
        <v>20183</v>
      </c>
      <c r="O2755" t="s">
        <v>1845</v>
      </c>
      <c r="Q2755">
        <f t="shared" si="44"/>
        <v>0.70999999999999974</v>
      </c>
    </row>
    <row r="2756" spans="1:17" ht="15">
      <c r="A2756" s="114">
        <v>92618</v>
      </c>
      <c r="B2756" t="s">
        <v>21513</v>
      </c>
      <c r="C2756" s="114">
        <v>202412</v>
      </c>
      <c r="D2756" s="114">
        <v>7.79</v>
      </c>
      <c r="E2756" s="114">
        <v>202409</v>
      </c>
      <c r="F2756" s="114">
        <v>5.76</v>
      </c>
      <c r="G2756" s="114">
        <v>202406</v>
      </c>
      <c r="H2756" s="114">
        <v>6.85</v>
      </c>
      <c r="I2756" s="114">
        <v>202403</v>
      </c>
      <c r="J2756" s="114">
        <v>13.7</v>
      </c>
      <c r="K2756" t="s">
        <v>21514</v>
      </c>
      <c r="L2756">
        <v>544345</v>
      </c>
      <c r="M2756" t="s">
        <v>20943</v>
      </c>
      <c r="N2756" t="s">
        <v>21515</v>
      </c>
      <c r="O2756" t="s">
        <v>20942</v>
      </c>
      <c r="Q2756">
        <f t="shared" si="44"/>
        <v>34.099999999999994</v>
      </c>
    </row>
    <row r="2757" spans="1:17" ht="15">
      <c r="A2757" s="114">
        <v>92649</v>
      </c>
      <c r="B2757" t="s">
        <v>20368</v>
      </c>
      <c r="C2757" s="114">
        <v>202409</v>
      </c>
      <c r="D2757" s="114">
        <v>1.82</v>
      </c>
      <c r="E2757" s="114">
        <v>202406</v>
      </c>
      <c r="F2757" s="114">
        <v>0.82</v>
      </c>
      <c r="G2757" s="114">
        <v>202309</v>
      </c>
      <c r="H2757" s="114">
        <v>1.29</v>
      </c>
      <c r="I2757" s="114">
        <v>202306</v>
      </c>
      <c r="J2757" s="114">
        <v>2.27</v>
      </c>
      <c r="K2757" t="s">
        <v>20369</v>
      </c>
      <c r="L2757"/>
      <c r="M2757" t="s">
        <v>20370</v>
      </c>
      <c r="N2757" t="s">
        <v>20371</v>
      </c>
      <c r="O2757" t="s">
        <v>20372</v>
      </c>
      <c r="Q2757">
        <f t="shared" si="44"/>
        <v>6.2</v>
      </c>
    </row>
    <row r="2758" spans="1:17" ht="15">
      <c r="A2758" s="114">
        <v>92681</v>
      </c>
      <c r="B2758" t="s">
        <v>20184</v>
      </c>
      <c r="C2758" s="114">
        <v>202412</v>
      </c>
      <c r="D2758" s="114">
        <v>2.72</v>
      </c>
      <c r="E2758" s="114">
        <v>202409</v>
      </c>
      <c r="F2758" s="114">
        <v>3.57</v>
      </c>
      <c r="G2758" s="114">
        <v>202406</v>
      </c>
      <c r="H2758" s="114">
        <v>6.29</v>
      </c>
      <c r="I2758" s="114">
        <v>202403</v>
      </c>
      <c r="J2758" s="114">
        <v>5.19</v>
      </c>
      <c r="K2758" t="s">
        <v>20185</v>
      </c>
      <c r="L2758">
        <v>544204</v>
      </c>
      <c r="M2758" t="s">
        <v>9903</v>
      </c>
      <c r="N2758" t="s">
        <v>20186</v>
      </c>
      <c r="O2758" t="s">
        <v>9902</v>
      </c>
      <c r="Q2758">
        <f t="shared" si="44"/>
        <v>17.77</v>
      </c>
    </row>
    <row r="2759" spans="1:17" ht="15">
      <c r="A2759" s="114">
        <v>92726</v>
      </c>
      <c r="B2759" t="s">
        <v>22560</v>
      </c>
      <c r="C2759" s="114">
        <v>202412</v>
      </c>
      <c r="D2759" s="114">
        <v>0.9</v>
      </c>
      <c r="E2759" s="114">
        <v>202409</v>
      </c>
      <c r="F2759" s="114">
        <v>0.48</v>
      </c>
      <c r="G2759" s="114">
        <v>202406</v>
      </c>
      <c r="H2759" s="114">
        <v>2.75</v>
      </c>
      <c r="I2759" s="114">
        <v>202403</v>
      </c>
      <c r="J2759" s="114">
        <v>1.52</v>
      </c>
      <c r="K2759" t="s">
        <v>22561</v>
      </c>
      <c r="L2759"/>
      <c r="M2759" t="s">
        <v>22562</v>
      </c>
      <c r="N2759" t="s">
        <v>22563</v>
      </c>
      <c r="O2759" t="s">
        <v>21824</v>
      </c>
      <c r="Q2759">
        <f t="shared" si="44"/>
        <v>5.65</v>
      </c>
    </row>
    <row r="2760" spans="1:17" ht="15">
      <c r="A2760" s="114">
        <v>92755</v>
      </c>
      <c r="B2760" t="s">
        <v>20187</v>
      </c>
      <c r="C2760" s="114">
        <v>202412</v>
      </c>
      <c r="D2760" s="114">
        <v>2.12</v>
      </c>
      <c r="E2760" s="114">
        <v>202409</v>
      </c>
      <c r="F2760" s="114">
        <v>2.64</v>
      </c>
      <c r="G2760" s="114">
        <v>202406</v>
      </c>
      <c r="H2760" s="114">
        <v>2.59</v>
      </c>
      <c r="I2760" s="114">
        <v>202403</v>
      </c>
      <c r="J2760" s="114">
        <v>2.61</v>
      </c>
      <c r="K2760" t="s">
        <v>20188</v>
      </c>
      <c r="L2760">
        <v>544263</v>
      </c>
      <c r="M2760" t="s">
        <v>12338</v>
      </c>
      <c r="N2760" t="s">
        <v>20373</v>
      </c>
      <c r="O2760" t="s">
        <v>12337</v>
      </c>
      <c r="Q2760">
        <f t="shared" si="44"/>
        <v>9.9599999999999991</v>
      </c>
    </row>
    <row r="2761" spans="1:17" ht="15">
      <c r="A2761" s="114">
        <v>92843</v>
      </c>
      <c r="B2761" t="s">
        <v>21743</v>
      </c>
      <c r="C2761" s="114">
        <v>202412</v>
      </c>
      <c r="D2761" s="114">
        <v>3.6</v>
      </c>
      <c r="E2761" s="114">
        <v>202409</v>
      </c>
      <c r="F2761" s="114">
        <v>3.17</v>
      </c>
      <c r="G2761" s="114">
        <v>202406</v>
      </c>
      <c r="H2761" s="114">
        <v>2.91</v>
      </c>
      <c r="I2761" s="114">
        <v>202403</v>
      </c>
      <c r="J2761" s="114">
        <v>2.6</v>
      </c>
      <c r="K2761" t="s">
        <v>20374</v>
      </c>
      <c r="L2761">
        <v>544254</v>
      </c>
      <c r="M2761" t="s">
        <v>12329</v>
      </c>
      <c r="N2761" t="s">
        <v>20375</v>
      </c>
      <c r="O2761" t="s">
        <v>12249</v>
      </c>
      <c r="Q2761">
        <f t="shared" si="44"/>
        <v>12.28</v>
      </c>
    </row>
    <row r="2762" spans="1:17" ht="15">
      <c r="A2762" s="114">
        <v>92868</v>
      </c>
      <c r="B2762" t="s">
        <v>21516</v>
      </c>
      <c r="C2762" s="114">
        <v>202412</v>
      </c>
      <c r="D2762" s="114">
        <v>4.49</v>
      </c>
      <c r="E2762" s="114">
        <v>202409</v>
      </c>
      <c r="F2762" s="114">
        <v>2.34</v>
      </c>
      <c r="G2762" s="114">
        <v>202406</v>
      </c>
      <c r="H2762" s="114">
        <v>2.2599999999999998</v>
      </c>
      <c r="I2762" s="114">
        <v>202403</v>
      </c>
      <c r="J2762" s="114">
        <v>2.87</v>
      </c>
      <c r="K2762" t="s">
        <v>21517</v>
      </c>
      <c r="L2762">
        <v>92868</v>
      </c>
      <c r="M2762" t="s">
        <v>21518</v>
      </c>
      <c r="N2762" t="s">
        <v>21519</v>
      </c>
      <c r="O2762" t="s">
        <v>21144</v>
      </c>
      <c r="Q2762">
        <f t="shared" si="44"/>
        <v>11.96</v>
      </c>
    </row>
    <row r="2763" spans="1:17" ht="15">
      <c r="A2763" s="114">
        <v>93184</v>
      </c>
      <c r="B2763" t="s">
        <v>21744</v>
      </c>
      <c r="C2763" s="114">
        <v>202412</v>
      </c>
      <c r="D2763" s="114">
        <v>0.74</v>
      </c>
      <c r="E2763" s="114">
        <v>202409</v>
      </c>
      <c r="F2763" s="114">
        <v>1.26</v>
      </c>
      <c r="G2763" s="114">
        <v>202403</v>
      </c>
      <c r="H2763" s="114">
        <v>33.840000000000003</v>
      </c>
      <c r="I2763" s="114">
        <v>202312</v>
      </c>
      <c r="J2763" s="114">
        <v>-0.72</v>
      </c>
      <c r="K2763" t="s">
        <v>21520</v>
      </c>
      <c r="L2763"/>
      <c r="M2763" t="s">
        <v>21521</v>
      </c>
      <c r="N2763" t="s">
        <v>21522</v>
      </c>
      <c r="O2763" t="s">
        <v>20815</v>
      </c>
      <c r="Q2763">
        <f t="shared" si="44"/>
        <v>35.120000000000005</v>
      </c>
    </row>
    <row r="2764" spans="1:17" ht="15">
      <c r="A2764" s="114">
        <v>93271</v>
      </c>
      <c r="B2764" t="s">
        <v>20376</v>
      </c>
      <c r="C2764" s="114">
        <v>202412</v>
      </c>
      <c r="D2764" s="114">
        <v>0.46</v>
      </c>
      <c r="E2764" s="114">
        <v>202409</v>
      </c>
      <c r="F2764" s="114">
        <v>0.25</v>
      </c>
      <c r="G2764" s="114">
        <v>202406</v>
      </c>
      <c r="H2764" s="114">
        <v>0.05</v>
      </c>
      <c r="I2764" s="114">
        <v>202403</v>
      </c>
      <c r="J2764" s="114">
        <v>0.19</v>
      </c>
      <c r="K2764" t="s">
        <v>20377</v>
      </c>
      <c r="L2764">
        <v>544282</v>
      </c>
      <c r="M2764" t="s">
        <v>20378</v>
      </c>
      <c r="N2764" t="s">
        <v>20379</v>
      </c>
      <c r="O2764" t="s">
        <v>20380</v>
      </c>
      <c r="Q2764">
        <f t="shared" si="44"/>
        <v>0.95</v>
      </c>
    </row>
    <row r="2765" spans="1:17" ht="15">
      <c r="A2765" s="114">
        <v>93473</v>
      </c>
      <c r="B2765" t="s">
        <v>21523</v>
      </c>
      <c r="C2765" s="114">
        <v>202412</v>
      </c>
      <c r="D2765" s="114">
        <v>8.25</v>
      </c>
      <c r="E2765" s="114">
        <v>202409</v>
      </c>
      <c r="F2765" s="114">
        <v>10.73</v>
      </c>
      <c r="G2765" s="114">
        <v>202406</v>
      </c>
      <c r="H2765" s="114">
        <v>0.81</v>
      </c>
      <c r="I2765" s="114">
        <v>202403</v>
      </c>
      <c r="J2765" s="114">
        <v>1.28</v>
      </c>
      <c r="K2765" t="s">
        <v>21524</v>
      </c>
      <c r="L2765">
        <v>544333</v>
      </c>
      <c r="M2765" t="s">
        <v>20938</v>
      </c>
      <c r="N2765" t="s">
        <v>21525</v>
      </c>
      <c r="O2765" t="s">
        <v>20744</v>
      </c>
      <c r="Q2765">
        <f t="shared" si="44"/>
        <v>21.07</v>
      </c>
    </row>
    <row r="2766" spans="1:17" ht="15">
      <c r="A2766" s="114">
        <v>93578</v>
      </c>
      <c r="B2766" t="s">
        <v>20381</v>
      </c>
      <c r="C2766" s="114">
        <v>202412</v>
      </c>
      <c r="D2766" s="114">
        <v>-1.01</v>
      </c>
      <c r="E2766" s="114">
        <v>202409</v>
      </c>
      <c r="F2766" s="114">
        <v>1.49</v>
      </c>
      <c r="G2766" s="114">
        <v>202406</v>
      </c>
      <c r="H2766" s="114">
        <v>0.16</v>
      </c>
      <c r="I2766" s="114">
        <v>202403</v>
      </c>
      <c r="J2766" s="114">
        <v>2.77</v>
      </c>
      <c r="K2766" t="s">
        <v>20382</v>
      </c>
      <c r="L2766">
        <v>544233</v>
      </c>
      <c r="M2766" t="s">
        <v>20383</v>
      </c>
      <c r="N2766" t="s">
        <v>20384</v>
      </c>
      <c r="O2766" t="s">
        <v>20385</v>
      </c>
      <c r="Q2766">
        <f t="shared" si="44"/>
        <v>3.41</v>
      </c>
    </row>
    <row r="2767" spans="1:17" ht="15">
      <c r="A2767" s="114">
        <v>93631</v>
      </c>
      <c r="B2767" t="s">
        <v>21526</v>
      </c>
      <c r="C2767" s="114">
        <v>202412</v>
      </c>
      <c r="D2767" s="114">
        <v>3.37</v>
      </c>
      <c r="E2767" s="114">
        <v>202409</v>
      </c>
      <c r="F2767" s="114">
        <v>3.96</v>
      </c>
      <c r="G2767" s="114">
        <v>202406</v>
      </c>
      <c r="H2767" s="114">
        <v>4.33</v>
      </c>
      <c r="I2767" s="114">
        <v>202403</v>
      </c>
      <c r="J2767" s="114">
        <v>4.4800000000000004</v>
      </c>
      <c r="K2767" t="s">
        <v>21527</v>
      </c>
      <c r="L2767">
        <v>544322</v>
      </c>
      <c r="M2767" t="s">
        <v>20930</v>
      </c>
      <c r="N2767" t="s">
        <v>21528</v>
      </c>
      <c r="O2767" t="s">
        <v>20929</v>
      </c>
      <c r="Q2767">
        <f t="shared" si="44"/>
        <v>16.14</v>
      </c>
    </row>
    <row r="2768" spans="1:17" ht="15">
      <c r="A2768" s="114">
        <v>94008</v>
      </c>
      <c r="B2768" t="s">
        <v>21080</v>
      </c>
      <c r="C2768" s="114">
        <v>202412</v>
      </c>
      <c r="D2768" s="114">
        <v>0.08</v>
      </c>
      <c r="E2768" s="114">
        <v>202409</v>
      </c>
      <c r="F2768" s="114">
        <v>0.06</v>
      </c>
      <c r="G2768" s="114">
        <v>202406</v>
      </c>
      <c r="H2768" s="114">
        <v>0.18</v>
      </c>
      <c r="I2768" s="114">
        <v>202403</v>
      </c>
      <c r="J2768" s="114">
        <v>0.14000000000000001</v>
      </c>
      <c r="K2768" t="s">
        <v>21081</v>
      </c>
      <c r="L2768">
        <v>544289</v>
      </c>
      <c r="M2768" t="s">
        <v>20472</v>
      </c>
      <c r="N2768" t="s">
        <v>21082</v>
      </c>
      <c r="O2768" t="s">
        <v>20227</v>
      </c>
      <c r="Q2768">
        <f t="shared" si="44"/>
        <v>0.46</v>
      </c>
    </row>
    <row r="2769" spans="2:17">
      <c r="B2769" s="112" t="s">
        <v>3413</v>
      </c>
      <c r="O2769" s="112" t="s">
        <v>2293</v>
      </c>
      <c r="Q2769" s="112">
        <v>74.03</v>
      </c>
    </row>
    <row r="2770" spans="2:17">
      <c r="B2770" s="112" t="s">
        <v>8726</v>
      </c>
      <c r="O2770" s="112" t="s">
        <v>1238</v>
      </c>
      <c r="Q2770" s="112">
        <v>601.6</v>
      </c>
    </row>
    <row r="2771" spans="2:17">
      <c r="B2771" s="112" t="s">
        <v>8729</v>
      </c>
      <c r="O2771" s="112" t="s">
        <v>2004</v>
      </c>
      <c r="Q2771" s="112">
        <v>8.6300000000000008</v>
      </c>
    </row>
    <row r="2772" spans="2:17">
      <c r="B2772" s="112" t="s">
        <v>5531</v>
      </c>
      <c r="O2772" s="112" t="s">
        <v>2178</v>
      </c>
      <c r="Q2772" s="112">
        <v>603.69000000000005</v>
      </c>
    </row>
    <row r="2773" spans="2:17">
      <c r="B2773" s="112" t="s">
        <v>8990</v>
      </c>
      <c r="O2773" s="112" t="s">
        <v>2585</v>
      </c>
      <c r="Q2773" s="112">
        <v>20.14</v>
      </c>
    </row>
    <row r="2774" spans="2:17">
      <c r="B2774" s="112" t="s">
        <v>5477</v>
      </c>
      <c r="O2774" s="112" t="s">
        <v>3022</v>
      </c>
      <c r="Q2774" s="112">
        <v>48.63</v>
      </c>
    </row>
    <row r="2775" spans="2:17">
      <c r="B2775" s="112" t="s">
        <v>5332</v>
      </c>
      <c r="O2775" s="112" t="s">
        <v>3037</v>
      </c>
      <c r="Q2775" s="112">
        <v>43.51</v>
      </c>
    </row>
    <row r="2776" spans="2:17">
      <c r="B2776" s="112" t="s">
        <v>10023</v>
      </c>
      <c r="O2776" s="112" t="s">
        <v>1376</v>
      </c>
      <c r="Q2776" s="112">
        <v>83.55</v>
      </c>
    </row>
    <row r="2777" spans="2:17">
      <c r="B2777" s="112" t="s">
        <v>9596</v>
      </c>
      <c r="O2777" s="112" t="s">
        <v>1468</v>
      </c>
      <c r="Q2777" s="112">
        <v>18.96</v>
      </c>
    </row>
    <row r="2778" spans="2:17">
      <c r="B2778" s="112" t="s">
        <v>12184</v>
      </c>
      <c r="O2778" s="112" t="s">
        <v>12183</v>
      </c>
      <c r="Q2778" s="112">
        <v>9.91</v>
      </c>
    </row>
    <row r="2779" spans="2:17">
      <c r="B2779" s="112" t="s">
        <v>10618</v>
      </c>
      <c r="O2779" s="112" t="s">
        <v>3210</v>
      </c>
      <c r="Q2779" s="112">
        <v>14.89</v>
      </c>
    </row>
    <row r="2780" spans="2:17">
      <c r="B2780" s="112" t="s">
        <v>5529</v>
      </c>
      <c r="O2780" s="112" t="s">
        <v>3117</v>
      </c>
      <c r="Q2780" s="112">
        <v>16.829999999999998</v>
      </c>
    </row>
    <row r="2781" spans="2:17">
      <c r="B2781" s="112" t="s">
        <v>5540</v>
      </c>
      <c r="O2781" s="112" t="s">
        <v>3208</v>
      </c>
      <c r="Q2781" s="112">
        <v>25.43</v>
      </c>
    </row>
  </sheetData>
  <pageMargins left="0.8" right="0.8" top="1" bottom="1" header="0.5" footer="0.5"/>
  <pageSetup paperSize="0" firstPageNumber="4294967295"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3CB50-6A16-4EDC-BA8B-16074DC493DC}">
  <sheetPr>
    <tabColor rgb="FFCC66FF"/>
  </sheetPr>
  <dimension ref="A1:J3004"/>
  <sheetViews>
    <sheetView topLeftCell="A2217" workbookViewId="0">
      <selection activeCell="E2226" sqref="E2226"/>
    </sheetView>
  </sheetViews>
  <sheetFormatPr defaultRowHeight="12"/>
  <cols>
    <col min="1" max="1" width="21.5703125" style="120" customWidth="1"/>
    <col min="2" max="2" width="23.5703125" style="120" customWidth="1"/>
    <col min="3" max="3" width="19.28515625" style="121" customWidth="1"/>
    <col min="4" max="4" width="20.7109375" style="121" customWidth="1"/>
    <col min="5" max="5" width="16" style="120" customWidth="1"/>
    <col min="6" max="6" width="9.5703125" style="121" customWidth="1"/>
    <col min="7" max="7" width="19.28515625" style="121" customWidth="1"/>
    <col min="8" max="8" width="11.7109375" style="121" customWidth="1"/>
    <col min="9" max="9" width="10.85546875" style="121" customWidth="1"/>
    <col min="10" max="10" width="16.140625" style="121" customWidth="1"/>
    <col min="11" max="11" width="9.140625" style="119" customWidth="1"/>
    <col min="12" max="16384" width="9.140625" style="119"/>
  </cols>
  <sheetData>
    <row r="1" spans="1:10" s="118" customFormat="1" ht="12.75">
      <c r="A1" s="126" t="s">
        <v>5246</v>
      </c>
      <c r="B1" s="126" t="s">
        <v>22185</v>
      </c>
      <c r="C1" s="127"/>
      <c r="D1" s="127" t="s">
        <v>22186</v>
      </c>
      <c r="E1" s="128"/>
      <c r="F1" s="127"/>
      <c r="G1" s="127"/>
      <c r="H1" s="127"/>
      <c r="I1" s="127"/>
      <c r="J1" s="127"/>
    </row>
    <row r="2" spans="1:10" s="118" customFormat="1" ht="12.75">
      <c r="A2" s="126" t="s">
        <v>5247</v>
      </c>
      <c r="B2" s="128"/>
      <c r="C2" s="127"/>
      <c r="D2" s="127"/>
      <c r="E2" s="128"/>
      <c r="F2" s="127"/>
      <c r="G2" s="127"/>
      <c r="H2" s="127"/>
      <c r="I2" s="127"/>
      <c r="J2" s="127"/>
    </row>
    <row r="3" spans="1:10" ht="12.75">
      <c r="A3" s="129" t="s">
        <v>5248</v>
      </c>
      <c r="B3" s="129" t="s">
        <v>12444</v>
      </c>
      <c r="C3" s="129" t="s">
        <v>4885</v>
      </c>
      <c r="D3" s="129" t="s">
        <v>5249</v>
      </c>
      <c r="E3" s="129" t="s">
        <v>0</v>
      </c>
      <c r="F3" s="129" t="s">
        <v>9074</v>
      </c>
      <c r="G3" s="129" t="s">
        <v>4885</v>
      </c>
      <c r="H3" s="129" t="s">
        <v>5250</v>
      </c>
      <c r="I3" s="129" t="s">
        <v>9075</v>
      </c>
      <c r="J3" s="129" t="s">
        <v>9076</v>
      </c>
    </row>
    <row r="4" spans="1:10" s="118" customFormat="1" ht="12.75">
      <c r="A4" s="128" t="s">
        <v>22187</v>
      </c>
      <c r="B4" s="128"/>
      <c r="C4" s="127"/>
      <c r="D4" s="127"/>
      <c r="E4" s="128"/>
      <c r="F4" s="127"/>
      <c r="G4" s="127"/>
      <c r="H4" s="127"/>
      <c r="I4" s="127"/>
      <c r="J4" s="127"/>
    </row>
    <row r="5" spans="1:10" s="118" customFormat="1" ht="12.75">
      <c r="A5" s="128" t="s">
        <v>7237</v>
      </c>
      <c r="B5" s="128" t="s">
        <v>7238</v>
      </c>
      <c r="C5" s="127">
        <v>7428514401.04</v>
      </c>
      <c r="D5" s="127">
        <v>137949</v>
      </c>
      <c r="E5" s="128" t="s">
        <v>2</v>
      </c>
      <c r="F5" s="127">
        <v>13.248583793640137</v>
      </c>
      <c r="G5" s="127">
        <v>7428514401.04</v>
      </c>
      <c r="H5" s="127">
        <v>210.52000427246094</v>
      </c>
      <c r="I5" s="127">
        <v>15.890000343322754</v>
      </c>
      <c r="J5" s="127">
        <v>35286504</v>
      </c>
    </row>
    <row r="6" spans="1:10" s="118" customFormat="1" ht="12.75">
      <c r="A6" s="128" t="s">
        <v>5615</v>
      </c>
      <c r="B6" s="128" t="s">
        <v>5616</v>
      </c>
      <c r="C6" s="127">
        <v>387590557550.94995</v>
      </c>
      <c r="D6" s="127">
        <v>1357148</v>
      </c>
      <c r="E6" s="128" t="s">
        <v>6</v>
      </c>
      <c r="F6" s="127">
        <v>38.174976348876953</v>
      </c>
      <c r="G6" s="127">
        <v>387590557550.94995</v>
      </c>
      <c r="H6" s="127">
        <v>986.04998779296875</v>
      </c>
      <c r="I6" s="127">
        <v>25.829746246337891</v>
      </c>
      <c r="J6" s="127">
        <v>393100000</v>
      </c>
    </row>
    <row r="7" spans="1:10" s="118" customFormat="1" ht="12.75">
      <c r="A7" s="128" t="s">
        <v>7127</v>
      </c>
      <c r="B7" s="128" t="s">
        <v>11079</v>
      </c>
      <c r="C7" s="127">
        <v>14494413096</v>
      </c>
      <c r="D7" s="127">
        <v>5928</v>
      </c>
      <c r="E7" s="128" t="s">
        <v>3644</v>
      </c>
      <c r="F7" s="127">
        <v>45.152248382568359</v>
      </c>
      <c r="G7" s="127">
        <v>14494413096</v>
      </c>
      <c r="H7" s="127">
        <v>1688.800048828125</v>
      </c>
      <c r="I7" s="127">
        <v>37.402347564697266</v>
      </c>
      <c r="J7" s="127">
        <v>8582670</v>
      </c>
    </row>
    <row r="8" spans="1:10" s="118" customFormat="1" ht="12.75">
      <c r="A8" s="128" t="s">
        <v>5550</v>
      </c>
      <c r="B8" s="128" t="s">
        <v>5551</v>
      </c>
      <c r="C8" s="127">
        <v>339191257700</v>
      </c>
      <c r="D8" s="127">
        <v>6564</v>
      </c>
      <c r="E8" s="128" t="s">
        <v>10</v>
      </c>
      <c r="F8" s="127">
        <v>58.138633728027344</v>
      </c>
      <c r="G8" s="127">
        <v>339191257700</v>
      </c>
      <c r="H8" s="127">
        <v>30110</v>
      </c>
      <c r="I8" s="127">
        <v>517.9000244140625</v>
      </c>
      <c r="J8" s="127">
        <v>11265070</v>
      </c>
    </row>
    <row r="9" spans="1:10" s="118" customFormat="1" ht="12.75">
      <c r="A9" s="128" t="s">
        <v>6594</v>
      </c>
      <c r="B9" s="128" t="s">
        <v>10951</v>
      </c>
      <c r="C9" s="127">
        <v>11602737750.099998</v>
      </c>
      <c r="D9" s="127">
        <v>47168</v>
      </c>
      <c r="E9" s="128" t="s">
        <v>14</v>
      </c>
      <c r="F9" s="127">
        <v>16.992223739624023</v>
      </c>
      <c r="G9" s="127">
        <v>11602737750.099998</v>
      </c>
      <c r="H9" s="127">
        <v>371.45001220703125</v>
      </c>
      <c r="I9" s="127">
        <v>21.860000610351563</v>
      </c>
      <c r="J9" s="127">
        <v>31236000</v>
      </c>
    </row>
    <row r="10" spans="1:10" s="118" customFormat="1" ht="12.75">
      <c r="A10" s="128" t="s">
        <v>6491</v>
      </c>
      <c r="B10" s="128" t="s">
        <v>10981</v>
      </c>
      <c r="C10" s="127">
        <v>29716048511.299995</v>
      </c>
      <c r="D10" s="127">
        <v>202312</v>
      </c>
      <c r="E10" s="128" t="s">
        <v>16</v>
      </c>
      <c r="F10" s="127">
        <v>13.354732513427734</v>
      </c>
      <c r="G10" s="127">
        <v>29716048511.299995</v>
      </c>
      <c r="H10" s="127">
        <v>644.9000244140625</v>
      </c>
      <c r="I10" s="127">
        <v>48.290000915527344</v>
      </c>
      <c r="J10" s="127">
        <v>46078536</v>
      </c>
    </row>
    <row r="11" spans="1:10" s="118" customFormat="1" ht="12.75">
      <c r="A11" s="128" t="s">
        <v>9556</v>
      </c>
      <c r="B11" s="128" t="s">
        <v>11968</v>
      </c>
      <c r="C11" s="127">
        <v>1574834384.7499998</v>
      </c>
      <c r="D11" s="127">
        <v>11707</v>
      </c>
      <c r="E11" s="128" t="s">
        <v>4284</v>
      </c>
      <c r="F11" s="127">
        <v>125.07091522216797</v>
      </c>
      <c r="G11" s="127">
        <v>1574834384.7499998</v>
      </c>
      <c r="H11" s="127">
        <v>70.550003051757813</v>
      </c>
      <c r="I11" s="127">
        <v>0.56407999992370605</v>
      </c>
      <c r="J11" s="127">
        <v>18660130</v>
      </c>
    </row>
    <row r="12" spans="1:10" s="118" customFormat="1" ht="12.75">
      <c r="A12" s="128" t="s">
        <v>12496</v>
      </c>
      <c r="B12" s="128" t="s">
        <v>12497</v>
      </c>
      <c r="C12" s="127">
        <v>6005875000</v>
      </c>
      <c r="D12" s="127">
        <v>67621</v>
      </c>
      <c r="E12" s="128" t="s">
        <v>3667</v>
      </c>
      <c r="F12" s="127">
        <v>549.73687744140625</v>
      </c>
      <c r="G12" s="127">
        <v>6005875000</v>
      </c>
      <c r="H12" s="127">
        <v>522.25</v>
      </c>
      <c r="I12" s="127">
        <v>0.94999998807907104</v>
      </c>
      <c r="J12" s="127">
        <v>11500000</v>
      </c>
    </row>
    <row r="13" spans="1:10" s="118" customFormat="1" ht="12.75">
      <c r="A13" s="128" t="s">
        <v>7666</v>
      </c>
      <c r="B13" s="128" t="s">
        <v>11681</v>
      </c>
      <c r="C13" s="127">
        <v>2455110820.52</v>
      </c>
      <c r="D13" s="127">
        <v>314288</v>
      </c>
      <c r="E13" s="128" t="s">
        <v>18</v>
      </c>
      <c r="F13" s="127"/>
      <c r="G13" s="127">
        <v>2455110820.52</v>
      </c>
      <c r="H13" s="127">
        <v>13.939999580383301</v>
      </c>
      <c r="I13" s="127">
        <v>-0.31999999284744263</v>
      </c>
      <c r="J13" s="127">
        <v>176119856</v>
      </c>
    </row>
    <row r="14" spans="1:10" s="118" customFormat="1" ht="12.75">
      <c r="A14" s="128" t="s">
        <v>6901</v>
      </c>
      <c r="B14" s="128" t="s">
        <v>10958</v>
      </c>
      <c r="C14" s="127">
        <v>19843729919.999996</v>
      </c>
      <c r="D14" s="127">
        <v>101046</v>
      </c>
      <c r="E14" s="128" t="s">
        <v>238</v>
      </c>
      <c r="F14" s="127">
        <v>24.374860763549805</v>
      </c>
      <c r="G14" s="127">
        <v>19843729919.999996</v>
      </c>
      <c r="H14" s="127">
        <v>1097.5999755859375</v>
      </c>
      <c r="I14" s="127">
        <v>45.029998779296875</v>
      </c>
      <c r="J14" s="127">
        <v>18079200</v>
      </c>
    </row>
    <row r="15" spans="1:10" s="118" customFormat="1" ht="12.75">
      <c r="A15" s="128" t="s">
        <v>5863</v>
      </c>
      <c r="B15" s="128" t="s">
        <v>10401</v>
      </c>
      <c r="C15" s="127">
        <v>87064865286.799988</v>
      </c>
      <c r="D15" s="127">
        <v>68295</v>
      </c>
      <c r="E15" s="128" t="s">
        <v>141</v>
      </c>
      <c r="F15" s="127">
        <v>58.448337554931641</v>
      </c>
      <c r="G15" s="127">
        <v>87064865286.799988</v>
      </c>
      <c r="H15" s="127">
        <v>1702.5999755859375</v>
      </c>
      <c r="I15" s="127">
        <v>29.129999160766602</v>
      </c>
      <c r="J15" s="127">
        <v>51121396</v>
      </c>
    </row>
    <row r="16" spans="1:10" s="118" customFormat="1" ht="12.75">
      <c r="A16" s="128" t="s">
        <v>9410</v>
      </c>
      <c r="B16" s="128" t="s">
        <v>10312</v>
      </c>
      <c r="C16" s="127">
        <v>201478111575.94998</v>
      </c>
      <c r="D16" s="127">
        <v>840158</v>
      </c>
      <c r="E16" s="128" t="s">
        <v>9370</v>
      </c>
      <c r="F16" s="127">
        <v>26.573484420776367</v>
      </c>
      <c r="G16" s="127">
        <v>201478111575.94998</v>
      </c>
      <c r="H16" s="127">
        <v>467.04998779296875</v>
      </c>
      <c r="I16" s="127">
        <v>17.575790405273438</v>
      </c>
      <c r="J16" s="127">
        <v>426518496</v>
      </c>
    </row>
    <row r="17" spans="1:10" s="118" customFormat="1" ht="12.75">
      <c r="A17" s="128" t="s">
        <v>22188</v>
      </c>
      <c r="B17" s="128" t="s">
        <v>22189</v>
      </c>
      <c r="C17" s="127">
        <v>1035325319.6999999</v>
      </c>
      <c r="D17" s="127">
        <v>9915</v>
      </c>
      <c r="E17" s="128" t="s">
        <v>4040</v>
      </c>
      <c r="F17" s="127">
        <v>18.854616165161133</v>
      </c>
      <c r="G17" s="127">
        <v>1035325319.6999999</v>
      </c>
      <c r="H17" s="127">
        <v>95.970001220703125</v>
      </c>
      <c r="I17" s="127">
        <v>5.0900001525878906</v>
      </c>
      <c r="J17" s="127">
        <v>10788010</v>
      </c>
    </row>
    <row r="18" spans="1:10" s="118" customFormat="1" ht="12.75">
      <c r="A18" s="128" t="s">
        <v>8146</v>
      </c>
      <c r="B18" s="128" t="s">
        <v>11869</v>
      </c>
      <c r="C18" s="127">
        <v>2117000035.3599999</v>
      </c>
      <c r="D18" s="127">
        <v>46933</v>
      </c>
      <c r="E18" s="128" t="s">
        <v>3968</v>
      </c>
      <c r="F18" s="127">
        <v>37.684207916259766</v>
      </c>
      <c r="G18" s="127">
        <v>2117000035.3599999</v>
      </c>
      <c r="H18" s="127">
        <v>50.119998931884766</v>
      </c>
      <c r="I18" s="127">
        <v>1.3300000429153442</v>
      </c>
      <c r="J18" s="127">
        <v>42238628</v>
      </c>
    </row>
    <row r="19" spans="1:10" s="118" customFormat="1" ht="12.75">
      <c r="A19" s="128" t="s">
        <v>7733</v>
      </c>
      <c r="B19" s="128" t="s">
        <v>11728</v>
      </c>
      <c r="C19" s="127">
        <v>3674535903.1500001</v>
      </c>
      <c r="D19" s="127">
        <v>9030</v>
      </c>
      <c r="E19" s="128" t="s">
        <v>22</v>
      </c>
      <c r="F19" s="127">
        <v>58.041286468505859</v>
      </c>
      <c r="G19" s="127">
        <v>3674535903.1500001</v>
      </c>
      <c r="H19" s="127">
        <v>350.85000610351563</v>
      </c>
      <c r="I19" s="127">
        <v>6.044835090637207</v>
      </c>
      <c r="J19" s="127">
        <v>10473239</v>
      </c>
    </row>
    <row r="20" spans="1:10" s="118" customFormat="1" ht="12.75">
      <c r="A20" s="128" t="s">
        <v>8017</v>
      </c>
      <c r="B20" s="128" t="s">
        <v>11854</v>
      </c>
      <c r="C20" s="127">
        <v>1813135301.25</v>
      </c>
      <c r="D20" s="127">
        <v>44001</v>
      </c>
      <c r="E20" s="128" t="s">
        <v>11855</v>
      </c>
      <c r="F20" s="127">
        <v>138.07258605957031</v>
      </c>
      <c r="G20" s="127">
        <v>1813135301.25</v>
      </c>
      <c r="H20" s="127">
        <v>57.069999694824219</v>
      </c>
      <c r="I20" s="127">
        <v>0.41333333651224768</v>
      </c>
      <c r="J20" s="127">
        <v>31770375</v>
      </c>
    </row>
    <row r="21" spans="1:10" s="118" customFormat="1" ht="12.75">
      <c r="A21" s="128" t="s">
        <v>6192</v>
      </c>
      <c r="B21" s="128" t="s">
        <v>10556</v>
      </c>
      <c r="C21" s="127">
        <v>64654209030.400002</v>
      </c>
      <c r="D21" s="127">
        <v>952108</v>
      </c>
      <c r="E21" s="128" t="s">
        <v>29</v>
      </c>
      <c r="F21" s="127">
        <v>29.809860229492188</v>
      </c>
      <c r="G21" s="127">
        <v>64654209030.400002</v>
      </c>
      <c r="H21" s="127">
        <v>713.3499755859375</v>
      </c>
      <c r="I21" s="127">
        <v>23.930000305175781</v>
      </c>
      <c r="J21" s="127">
        <v>90626008</v>
      </c>
    </row>
    <row r="22" spans="1:10" s="118" customFormat="1" ht="12.75">
      <c r="A22" s="128" t="s">
        <v>5829</v>
      </c>
      <c r="B22" s="128" t="s">
        <v>11377</v>
      </c>
      <c r="C22" s="127">
        <v>3729773370.2499995</v>
      </c>
      <c r="D22" s="127">
        <v>16723</v>
      </c>
      <c r="E22" s="128" t="s">
        <v>31</v>
      </c>
      <c r="F22" s="127">
        <v>16.558393478393555</v>
      </c>
      <c r="G22" s="127">
        <v>3729773370.2499995</v>
      </c>
      <c r="H22" s="127">
        <v>440.95001220703125</v>
      </c>
      <c r="I22" s="127">
        <v>26.629999160766602</v>
      </c>
      <c r="J22" s="127">
        <v>8476768</v>
      </c>
    </row>
    <row r="23" spans="1:10" s="118" customFormat="1" ht="12.75">
      <c r="A23" s="128" t="s">
        <v>7869</v>
      </c>
      <c r="B23" s="128" t="s">
        <v>7870</v>
      </c>
      <c r="C23" s="127">
        <v>1583115723</v>
      </c>
      <c r="D23" s="127">
        <v>11235</v>
      </c>
      <c r="E23" s="128" t="s">
        <v>35</v>
      </c>
      <c r="F23" s="127">
        <v>13.936114311218262</v>
      </c>
      <c r="G23" s="127">
        <v>1583115723</v>
      </c>
      <c r="H23" s="127">
        <v>106.88999938964844</v>
      </c>
      <c r="I23" s="127">
        <v>7.6700000762939453</v>
      </c>
      <c r="J23" s="127">
        <v>14784000</v>
      </c>
    </row>
    <row r="24" spans="1:10" s="118" customFormat="1" ht="12.75">
      <c r="A24" s="128" t="s">
        <v>7916</v>
      </c>
      <c r="B24" s="128" t="s">
        <v>11731</v>
      </c>
      <c r="C24" s="127">
        <v>2411370000</v>
      </c>
      <c r="D24" s="127">
        <v>11559</v>
      </c>
      <c r="E24" s="128" t="s">
        <v>3976</v>
      </c>
      <c r="F24" s="127">
        <v>102.02970886230469</v>
      </c>
      <c r="G24" s="127">
        <v>2411370000</v>
      </c>
      <c r="H24" s="127">
        <v>103.05000305175781</v>
      </c>
      <c r="I24" s="127">
        <v>1.0099999904632568</v>
      </c>
      <c r="J24" s="127">
        <v>23368000</v>
      </c>
    </row>
    <row r="25" spans="1:10" s="118" customFormat="1" ht="12.75">
      <c r="A25" s="128" t="s">
        <v>5843</v>
      </c>
      <c r="B25" s="128" t="s">
        <v>10351</v>
      </c>
      <c r="C25" s="127">
        <v>153787655728.50003</v>
      </c>
      <c r="D25" s="127">
        <v>399603</v>
      </c>
      <c r="E25" s="128" t="s">
        <v>37</v>
      </c>
      <c r="F25" s="127">
        <v>31.321941375732422</v>
      </c>
      <c r="G25" s="127">
        <v>153787655728.50003</v>
      </c>
      <c r="H25" s="127">
        <v>1942.9000244140625</v>
      </c>
      <c r="I25" s="127">
        <v>62.029998779296875</v>
      </c>
      <c r="J25" s="127">
        <v>79139704</v>
      </c>
    </row>
    <row r="26" spans="1:10" s="118" customFormat="1" ht="12.75">
      <c r="A26" s="128" t="s">
        <v>12084</v>
      </c>
      <c r="B26" s="128" t="s">
        <v>12085</v>
      </c>
      <c r="C26" s="127">
        <v>4316206267.3199997</v>
      </c>
      <c r="D26" s="127">
        <v>249164</v>
      </c>
      <c r="E26" s="128" t="s">
        <v>12086</v>
      </c>
      <c r="F26" s="127">
        <v>755.79547119140625</v>
      </c>
      <c r="G26" s="127">
        <v>4316206267.3199997</v>
      </c>
      <c r="H26" s="127">
        <v>88.680000305175781</v>
      </c>
      <c r="I26" s="127">
        <v>0.11733333269755046</v>
      </c>
      <c r="J26" s="127">
        <v>48675000</v>
      </c>
    </row>
    <row r="27" spans="1:10" s="118" customFormat="1" ht="12.75">
      <c r="A27" s="128" t="s">
        <v>9962</v>
      </c>
      <c r="B27" s="128" t="s">
        <v>11785</v>
      </c>
      <c r="C27" s="127">
        <v>13030660925</v>
      </c>
      <c r="D27" s="127">
        <v>7949</v>
      </c>
      <c r="E27" s="128" t="s">
        <v>4554</v>
      </c>
      <c r="F27" s="127">
        <v>1198.5189208984375</v>
      </c>
      <c r="G27" s="127">
        <v>13030660925</v>
      </c>
      <c r="H27" s="127">
        <v>851</v>
      </c>
      <c r="I27" s="127">
        <v>0.71004301309585571</v>
      </c>
      <c r="J27" s="127">
        <v>12412200</v>
      </c>
    </row>
    <row r="28" spans="1:10" s="118" customFormat="1" ht="12.75">
      <c r="A28" s="128" t="s">
        <v>7409</v>
      </c>
      <c r="B28" s="128" t="s">
        <v>11447</v>
      </c>
      <c r="C28" s="127">
        <v>2221967846.6100001</v>
      </c>
      <c r="D28" s="127">
        <v>111161</v>
      </c>
      <c r="E28" s="128" t="s">
        <v>39</v>
      </c>
      <c r="F28" s="127"/>
      <c r="G28" s="127">
        <v>2221967846.6100001</v>
      </c>
      <c r="H28" s="127">
        <v>38.069999694824219</v>
      </c>
      <c r="I28" s="127">
        <v>-166.14999961853027</v>
      </c>
      <c r="J28" s="127">
        <v>58365000</v>
      </c>
    </row>
    <row r="29" spans="1:10" s="118" customFormat="1" ht="12.75">
      <c r="A29" s="128" t="s">
        <v>22190</v>
      </c>
      <c r="B29" s="128" t="s">
        <v>22191</v>
      </c>
      <c r="C29" s="127">
        <v>1516174106.72</v>
      </c>
      <c r="D29" s="127">
        <v>1676</v>
      </c>
      <c r="E29" s="128" t="s">
        <v>4630</v>
      </c>
      <c r="F29" s="127"/>
      <c r="G29" s="127">
        <v>1516174106.72</v>
      </c>
      <c r="H29" s="127">
        <v>19.239999771118164</v>
      </c>
      <c r="I29" s="127">
        <v>-1.8200000524520874</v>
      </c>
      <c r="J29" s="127">
        <v>5016100</v>
      </c>
    </row>
    <row r="30" spans="1:10" s="118" customFormat="1" ht="12.75">
      <c r="A30" s="128" t="s">
        <v>5358</v>
      </c>
      <c r="B30" s="128" t="s">
        <v>5359</v>
      </c>
      <c r="C30" s="127">
        <v>1166555604375</v>
      </c>
      <c r="D30" s="127">
        <v>576360</v>
      </c>
      <c r="E30" s="128" t="s">
        <v>41</v>
      </c>
      <c r="F30" s="127">
        <v>62.429347991943359</v>
      </c>
      <c r="G30" s="127">
        <v>1166555604375</v>
      </c>
      <c r="H30" s="127">
        <v>5522.5</v>
      </c>
      <c r="I30" s="127">
        <v>88.319999694824219</v>
      </c>
      <c r="J30" s="127">
        <v>211908368</v>
      </c>
    </row>
    <row r="31" spans="1:10" s="118" customFormat="1" ht="12.75">
      <c r="A31" s="128" t="s">
        <v>5492</v>
      </c>
      <c r="B31" s="128" t="s">
        <v>10145</v>
      </c>
      <c r="C31" s="127">
        <v>511930069601.60004</v>
      </c>
      <c r="D31" s="127">
        <v>4864777</v>
      </c>
      <c r="E31" s="128" t="s">
        <v>44</v>
      </c>
      <c r="F31" s="127">
        <v>15.046743392944336</v>
      </c>
      <c r="G31" s="127">
        <v>511930069601.60004</v>
      </c>
      <c r="H31" s="127">
        <v>196.36000061035156</v>
      </c>
      <c r="I31" s="127">
        <v>13.050000190734863</v>
      </c>
      <c r="J31" s="127">
        <v>2600021760</v>
      </c>
    </row>
    <row r="32" spans="1:10" s="118" customFormat="1" ht="12.75">
      <c r="A32" s="128" t="s">
        <v>7550</v>
      </c>
      <c r="B32" s="128" t="s">
        <v>11824</v>
      </c>
      <c r="C32" s="127">
        <v>4712798379.999999</v>
      </c>
      <c r="D32" s="127">
        <v>13208</v>
      </c>
      <c r="E32" s="128" t="s">
        <v>7551</v>
      </c>
      <c r="F32" s="127">
        <v>243.56382751464844</v>
      </c>
      <c r="G32" s="127">
        <v>4712798379.999999</v>
      </c>
      <c r="H32" s="127">
        <v>457.89999389648438</v>
      </c>
      <c r="I32" s="127">
        <v>1.8799999952316284</v>
      </c>
      <c r="J32" s="127">
        <v>10684200</v>
      </c>
    </row>
    <row r="33" spans="1:10" s="118" customFormat="1" ht="12.75">
      <c r="A33" s="128" t="s">
        <v>9915</v>
      </c>
      <c r="B33" s="128" t="s">
        <v>10417</v>
      </c>
      <c r="C33" s="127">
        <v>85940943894.75</v>
      </c>
      <c r="D33" s="127">
        <v>725402</v>
      </c>
      <c r="E33" s="128" t="s">
        <v>9464</v>
      </c>
      <c r="F33" s="127">
        <v>4389.28564453125</v>
      </c>
      <c r="G33" s="127">
        <v>85940943894.75</v>
      </c>
      <c r="H33" s="127">
        <v>307.25</v>
      </c>
      <c r="I33" s="127">
        <v>7.0000000298023224E-2</v>
      </c>
      <c r="J33" s="127">
        <v>244113664</v>
      </c>
    </row>
    <row r="34" spans="1:10" s="118" customFormat="1" ht="12.75">
      <c r="A34" s="128" t="s">
        <v>7873</v>
      </c>
      <c r="B34" s="128" t="s">
        <v>11949</v>
      </c>
      <c r="C34" s="127">
        <v>1886009715.1999998</v>
      </c>
      <c r="D34" s="127">
        <v>6469</v>
      </c>
      <c r="E34" s="128" t="s">
        <v>12518</v>
      </c>
      <c r="F34" s="127">
        <v>20.31422233581543</v>
      </c>
      <c r="G34" s="127">
        <v>1886009715.1999998</v>
      </c>
      <c r="H34" s="127">
        <v>27.040000915527344</v>
      </c>
      <c r="I34" s="127">
        <v>1.3310872077941895</v>
      </c>
      <c r="J34" s="127">
        <v>69749000</v>
      </c>
    </row>
    <row r="35" spans="1:10" s="118" customFormat="1" ht="12.75">
      <c r="A35" s="128" t="s">
        <v>5656</v>
      </c>
      <c r="B35" s="128" t="s">
        <v>10213</v>
      </c>
      <c r="C35" s="127">
        <v>321599772318.30005</v>
      </c>
      <c r="D35" s="127">
        <v>2351459</v>
      </c>
      <c r="E35" s="128" t="s">
        <v>46</v>
      </c>
      <c r="F35" s="127"/>
      <c r="G35" s="127">
        <v>321599772318.30005</v>
      </c>
      <c r="H35" s="127">
        <v>263.54998779296875</v>
      </c>
      <c r="I35" s="127">
        <v>-6.2187579870223999</v>
      </c>
      <c r="J35" s="127">
        <v>1071219968</v>
      </c>
    </row>
    <row r="36" spans="1:10" s="118" customFormat="1" ht="12.75">
      <c r="A36" s="128" t="s">
        <v>9301</v>
      </c>
      <c r="B36" s="128" t="s">
        <v>11565</v>
      </c>
      <c r="C36" s="127">
        <v>4735558485.1199999</v>
      </c>
      <c r="D36" s="127">
        <v>227738</v>
      </c>
      <c r="E36" s="128" t="s">
        <v>9302</v>
      </c>
      <c r="F36" s="127">
        <v>38.224647521972656</v>
      </c>
      <c r="G36" s="127">
        <v>4735558485.1199999</v>
      </c>
      <c r="H36" s="127">
        <v>88.959999084472656</v>
      </c>
      <c r="I36" s="127">
        <v>2.327294091178894</v>
      </c>
      <c r="J36" s="127">
        <v>49018735.061836787</v>
      </c>
    </row>
    <row r="37" spans="1:10" s="118" customFormat="1" ht="12.75">
      <c r="A37" s="128" t="s">
        <v>7125</v>
      </c>
      <c r="B37" s="128" t="s">
        <v>11198</v>
      </c>
      <c r="C37" s="127">
        <v>8113025987.5699997</v>
      </c>
      <c r="D37" s="127">
        <v>59402</v>
      </c>
      <c r="E37" s="128" t="s">
        <v>451</v>
      </c>
      <c r="F37" s="127">
        <v>15.322306632995605</v>
      </c>
      <c r="G37" s="127">
        <v>8113025987.5699997</v>
      </c>
      <c r="H37" s="127">
        <v>143.57000732421875</v>
      </c>
      <c r="I37" s="127">
        <v>9.369999885559082</v>
      </c>
      <c r="J37" s="127">
        <v>56509000</v>
      </c>
    </row>
    <row r="38" spans="1:10" s="118" customFormat="1" ht="12.75">
      <c r="A38" s="128" t="s">
        <v>12451</v>
      </c>
      <c r="B38" s="128" t="s">
        <v>12452</v>
      </c>
      <c r="C38" s="127">
        <v>214198805536</v>
      </c>
      <c r="D38" s="127">
        <v>260236</v>
      </c>
      <c r="E38" s="128" t="s">
        <v>547</v>
      </c>
      <c r="F38" s="127">
        <v>61.367435455322266</v>
      </c>
      <c r="G38" s="127">
        <v>214198805536</v>
      </c>
      <c r="H38" s="127">
        <v>1917.699951171875</v>
      </c>
      <c r="I38" s="127">
        <v>4.5696477890014648</v>
      </c>
      <c r="J38" s="127">
        <v>111695680</v>
      </c>
    </row>
    <row r="39" spans="1:10" s="118" customFormat="1" ht="12.75">
      <c r="A39" s="128" t="s">
        <v>5759</v>
      </c>
      <c r="B39" s="128" t="s">
        <v>10267</v>
      </c>
      <c r="C39" s="127">
        <v>190835662689</v>
      </c>
      <c r="D39" s="127">
        <v>339956</v>
      </c>
      <c r="E39" s="128" t="s">
        <v>50</v>
      </c>
      <c r="F39" s="127">
        <v>83.628318786621094</v>
      </c>
      <c r="G39" s="127">
        <v>190835662689</v>
      </c>
      <c r="H39" s="127">
        <v>661.5</v>
      </c>
      <c r="I39" s="127">
        <v>7.9099998474121094</v>
      </c>
      <c r="J39" s="127">
        <v>288091200</v>
      </c>
    </row>
    <row r="40" spans="1:10" s="118" customFormat="1" ht="12.75">
      <c r="A40" s="128" t="s">
        <v>9424</v>
      </c>
      <c r="B40" s="128" t="s">
        <v>11292</v>
      </c>
      <c r="C40" s="127">
        <v>2876032500.0000005</v>
      </c>
      <c r="D40" s="127">
        <v>49263</v>
      </c>
      <c r="E40" s="128" t="s">
        <v>9425</v>
      </c>
      <c r="F40" s="127">
        <v>8.949580192565918</v>
      </c>
      <c r="G40" s="127">
        <v>2876032500.0000005</v>
      </c>
      <c r="H40" s="127">
        <v>117.15000152587891</v>
      </c>
      <c r="I40" s="127">
        <v>13.090000152587891</v>
      </c>
      <c r="J40" s="127"/>
    </row>
    <row r="41" spans="1:10" s="118" customFormat="1" ht="12.75">
      <c r="A41" s="128" t="s">
        <v>9336</v>
      </c>
      <c r="B41" s="128" t="s">
        <v>11849</v>
      </c>
      <c r="C41" s="127">
        <v>1724024250</v>
      </c>
      <c r="D41" s="127">
        <v>192498</v>
      </c>
      <c r="E41" s="128" t="s">
        <v>20780</v>
      </c>
      <c r="F41" s="127"/>
      <c r="G41" s="127">
        <v>1724024250</v>
      </c>
      <c r="H41" s="127">
        <v>9.25</v>
      </c>
      <c r="I41" s="127">
        <v>-0.16799999475479127</v>
      </c>
      <c r="J41" s="127">
        <v>20710000</v>
      </c>
    </row>
    <row r="42" spans="1:10" s="118" customFormat="1" ht="12.75">
      <c r="A42" s="128" t="s">
        <v>5485</v>
      </c>
      <c r="B42" s="128" t="s">
        <v>3395</v>
      </c>
      <c r="C42" s="127">
        <v>354542352543.99994</v>
      </c>
      <c r="D42" s="127">
        <v>325358</v>
      </c>
      <c r="E42" s="128" t="s">
        <v>52</v>
      </c>
      <c r="F42" s="127">
        <v>14.759224891662598</v>
      </c>
      <c r="G42" s="127">
        <v>354542352543.99994</v>
      </c>
      <c r="H42" s="127">
        <v>1888</v>
      </c>
      <c r="I42" s="127">
        <v>127.91999816894531</v>
      </c>
      <c r="J42" s="127">
        <v>187990000</v>
      </c>
    </row>
    <row r="43" spans="1:10" s="118" customFormat="1" ht="12.75">
      <c r="A43" s="128" t="s">
        <v>5763</v>
      </c>
      <c r="B43" s="128" t="s">
        <v>10331</v>
      </c>
      <c r="C43" s="127">
        <v>139148714526</v>
      </c>
      <c r="D43" s="127">
        <v>298730</v>
      </c>
      <c r="E43" s="128" t="s">
        <v>58</v>
      </c>
      <c r="F43" s="127">
        <v>42.398403167724609</v>
      </c>
      <c r="G43" s="127">
        <v>139148714526</v>
      </c>
      <c r="H43" s="127">
        <v>1168.5</v>
      </c>
      <c r="I43" s="127">
        <v>27.559999465942383</v>
      </c>
      <c r="J43" s="127">
        <v>119083200</v>
      </c>
    </row>
    <row r="44" spans="1:10" s="118" customFormat="1" ht="12.75">
      <c r="A44" s="128" t="s">
        <v>6386</v>
      </c>
      <c r="B44" s="128" t="s">
        <v>10784</v>
      </c>
      <c r="C44" s="127">
        <v>20026564383.700001</v>
      </c>
      <c r="D44" s="127">
        <v>19225</v>
      </c>
      <c r="E44" s="128" t="s">
        <v>54</v>
      </c>
      <c r="F44" s="127">
        <v>21.340862274169922</v>
      </c>
      <c r="G44" s="127">
        <v>20026564383.700001</v>
      </c>
      <c r="H44" s="127">
        <v>1341.699951171875</v>
      </c>
      <c r="I44" s="127">
        <v>62.869998931884766</v>
      </c>
      <c r="J44" s="127">
        <v>14926261</v>
      </c>
    </row>
    <row r="45" spans="1:10" s="118" customFormat="1" ht="12.75">
      <c r="A45" s="128" t="s">
        <v>7184</v>
      </c>
      <c r="B45" s="128" t="s">
        <v>11364</v>
      </c>
      <c r="C45" s="127">
        <v>4512671350</v>
      </c>
      <c r="D45" s="127">
        <v>29212</v>
      </c>
      <c r="E45" s="128" t="s">
        <v>7185</v>
      </c>
      <c r="F45" s="127">
        <v>11.48634147644043</v>
      </c>
      <c r="G45" s="127">
        <v>4512671350</v>
      </c>
      <c r="H45" s="127">
        <v>214.44999694824219</v>
      </c>
      <c r="I45" s="127">
        <v>18.670000076293945</v>
      </c>
      <c r="J45" s="127">
        <v>21043000</v>
      </c>
    </row>
    <row r="46" spans="1:10" s="118" customFormat="1" ht="12.75">
      <c r="A46" s="128" t="s">
        <v>7938</v>
      </c>
      <c r="B46" s="128" t="s">
        <v>12017</v>
      </c>
      <c r="C46" s="127">
        <v>1201468800</v>
      </c>
      <c r="D46" s="127">
        <v>191883</v>
      </c>
      <c r="E46" s="128" t="s">
        <v>56</v>
      </c>
      <c r="F46" s="127">
        <v>14.66911792755127</v>
      </c>
      <c r="G46" s="127">
        <v>1201468800</v>
      </c>
      <c r="H46" s="127">
        <v>7.9800000190734863</v>
      </c>
      <c r="I46" s="127">
        <v>0.54400000572204588</v>
      </c>
      <c r="J46" s="127">
        <v>90000000</v>
      </c>
    </row>
    <row r="47" spans="1:10" s="118" customFormat="1" ht="12.75">
      <c r="A47" s="128" t="s">
        <v>5346</v>
      </c>
      <c r="B47" s="128" t="s">
        <v>10070</v>
      </c>
      <c r="C47" s="127">
        <v>1329347741076.6001</v>
      </c>
      <c r="D47" s="127">
        <v>2921132</v>
      </c>
      <c r="E47" s="128" t="s">
        <v>158</v>
      </c>
      <c r="F47" s="127">
        <v>31.747058868408203</v>
      </c>
      <c r="G47" s="127">
        <v>1329347741076.6001</v>
      </c>
      <c r="H47" s="127">
        <v>539.70001220703125</v>
      </c>
      <c r="I47" s="127">
        <v>17</v>
      </c>
      <c r="J47" s="127">
        <v>2463123456</v>
      </c>
    </row>
    <row r="48" spans="1:10" s="118" customFormat="1" ht="12.75">
      <c r="A48" s="128" t="s">
        <v>9445</v>
      </c>
      <c r="B48" s="128" t="s">
        <v>11900</v>
      </c>
      <c r="C48" s="127">
        <v>3391161378.7500005</v>
      </c>
      <c r="D48" s="127">
        <v>11181</v>
      </c>
      <c r="E48" s="128" t="s">
        <v>4620</v>
      </c>
      <c r="F48" s="127">
        <v>58.933963775634766</v>
      </c>
      <c r="G48" s="127">
        <v>3391161378.7500005</v>
      </c>
      <c r="H48" s="127">
        <v>269.54998779296875</v>
      </c>
      <c r="I48" s="127">
        <v>4.5737632091217044</v>
      </c>
      <c r="J48" s="127">
        <v>7909707.6450366573</v>
      </c>
    </row>
    <row r="49" spans="1:10" s="118" customFormat="1" ht="12.75">
      <c r="A49" s="128" t="s">
        <v>6877</v>
      </c>
      <c r="B49" s="128" t="s">
        <v>10932</v>
      </c>
      <c r="C49" s="127">
        <v>8907045123.8000011</v>
      </c>
      <c r="D49" s="127">
        <v>2263</v>
      </c>
      <c r="E49" s="128" t="s">
        <v>3556</v>
      </c>
      <c r="F49" s="127">
        <v>23.213266372680664</v>
      </c>
      <c r="G49" s="127">
        <v>8907045123.8000011</v>
      </c>
      <c r="H49" s="127">
        <v>1462.9000244140625</v>
      </c>
      <c r="I49" s="127">
        <v>63.020000457763672</v>
      </c>
      <c r="J49" s="127">
        <v>6088622</v>
      </c>
    </row>
    <row r="50" spans="1:10" s="118" customFormat="1" ht="12.75">
      <c r="A50" s="128" t="s">
        <v>5900</v>
      </c>
      <c r="B50" s="128" t="s">
        <v>10441</v>
      </c>
      <c r="C50" s="127">
        <v>77426184918.600006</v>
      </c>
      <c r="D50" s="127">
        <v>742302</v>
      </c>
      <c r="E50" s="128" t="s">
        <v>62</v>
      </c>
      <c r="F50" s="127">
        <v>24.220077514648438</v>
      </c>
      <c r="G50" s="127">
        <v>77426184918.600006</v>
      </c>
      <c r="H50" s="127">
        <v>627.29998779296875</v>
      </c>
      <c r="I50" s="127">
        <v>25.899999618530273</v>
      </c>
      <c r="J50" s="127">
        <v>123396968</v>
      </c>
    </row>
    <row r="51" spans="1:10" s="118" customFormat="1" ht="12.75">
      <c r="A51" s="128" t="s">
        <v>6945</v>
      </c>
      <c r="B51" s="128" t="s">
        <v>11222</v>
      </c>
      <c r="C51" s="127">
        <v>5145048854.8000002</v>
      </c>
      <c r="D51" s="127">
        <v>50620</v>
      </c>
      <c r="E51" s="128" t="s">
        <v>63</v>
      </c>
      <c r="F51" s="127"/>
      <c r="G51" s="127">
        <v>5145048854.8000002</v>
      </c>
      <c r="H51" s="127">
        <v>55.819999694824219</v>
      </c>
      <c r="I51" s="127">
        <v>-7.119999885559082</v>
      </c>
      <c r="J51" s="127">
        <v>92172144</v>
      </c>
    </row>
    <row r="52" spans="1:10" s="118" customFormat="1" ht="12.75">
      <c r="A52" s="128" t="s">
        <v>9948</v>
      </c>
      <c r="B52" s="128" t="s">
        <v>11519</v>
      </c>
      <c r="C52" s="127">
        <v>3525839280</v>
      </c>
      <c r="D52" s="127">
        <v>29288</v>
      </c>
      <c r="E52" s="128" t="s">
        <v>9908</v>
      </c>
      <c r="F52" s="127">
        <v>21.239265441894531</v>
      </c>
      <c r="G52" s="127">
        <v>3525839280</v>
      </c>
      <c r="H52" s="127">
        <v>173.10000610351563</v>
      </c>
      <c r="I52" s="127">
        <v>8.1499996185302734</v>
      </c>
      <c r="J52" s="127"/>
    </row>
    <row r="53" spans="1:10" s="118" customFormat="1" ht="12.75">
      <c r="A53" s="128" t="s">
        <v>6669</v>
      </c>
      <c r="B53" s="128" t="s">
        <v>10977</v>
      </c>
      <c r="C53" s="127">
        <v>8942193500.7999973</v>
      </c>
      <c r="D53" s="127">
        <v>666879</v>
      </c>
      <c r="E53" s="128" t="s">
        <v>65</v>
      </c>
      <c r="F53" s="127"/>
      <c r="G53" s="127">
        <v>8942193500.7999973</v>
      </c>
      <c r="H53" s="127">
        <v>60.799999237060547</v>
      </c>
      <c r="I53" s="127">
        <v>-0.42502500861883163</v>
      </c>
      <c r="J53" s="127">
        <v>147050000</v>
      </c>
    </row>
    <row r="54" spans="1:10" s="118" customFormat="1" ht="12.75">
      <c r="A54" s="128" t="s">
        <v>7083</v>
      </c>
      <c r="B54" s="128" t="s">
        <v>11178</v>
      </c>
      <c r="C54" s="127">
        <v>6909966536</v>
      </c>
      <c r="D54" s="127">
        <v>391352</v>
      </c>
      <c r="E54" s="128" t="s">
        <v>213</v>
      </c>
      <c r="F54" s="127">
        <v>9.8035459518432617</v>
      </c>
      <c r="G54" s="127">
        <v>6909966536</v>
      </c>
      <c r="H54" s="127">
        <v>66.370002746582031</v>
      </c>
      <c r="I54" s="127">
        <v>6.7699999809265137</v>
      </c>
      <c r="J54" s="127">
        <v>104112800</v>
      </c>
    </row>
    <row r="55" spans="1:10" s="118" customFormat="1" ht="12.75">
      <c r="A55" s="128" t="s">
        <v>20394</v>
      </c>
      <c r="B55" s="128" t="s">
        <v>20395</v>
      </c>
      <c r="C55" s="127">
        <v>126590414663.00999</v>
      </c>
      <c r="D55" s="127">
        <v>1366605</v>
      </c>
      <c r="E55" s="128" t="s">
        <v>20333</v>
      </c>
      <c r="F55" s="127"/>
      <c r="G55" s="127">
        <v>126590414663.00999</v>
      </c>
      <c r="H55" s="127">
        <v>209.21000671386719</v>
      </c>
      <c r="I55" s="127"/>
      <c r="J55" s="127"/>
    </row>
    <row r="56" spans="1:10" s="118" customFormat="1" ht="12.75">
      <c r="A56" s="128" t="s">
        <v>6915</v>
      </c>
      <c r="B56" s="128" t="s">
        <v>11150</v>
      </c>
      <c r="C56" s="127">
        <v>7678942499.999999</v>
      </c>
      <c r="D56" s="127">
        <v>16898</v>
      </c>
      <c r="E56" s="128" t="s">
        <v>156</v>
      </c>
      <c r="F56" s="127">
        <v>12.193636894226074</v>
      </c>
      <c r="G56" s="127">
        <v>7678942499.999999</v>
      </c>
      <c r="H56" s="127">
        <v>1341.300048828125</v>
      </c>
      <c r="I56" s="127">
        <v>110</v>
      </c>
      <c r="J56" s="127">
        <v>5725000</v>
      </c>
    </row>
    <row r="57" spans="1:10" s="118" customFormat="1" ht="12.75">
      <c r="A57" s="128" t="s">
        <v>20428</v>
      </c>
      <c r="B57" s="128" t="s">
        <v>20429</v>
      </c>
      <c r="C57" s="127">
        <v>1026413280</v>
      </c>
      <c r="D57" s="127">
        <v>2295</v>
      </c>
      <c r="E57" s="128" t="s">
        <v>4160</v>
      </c>
      <c r="F57" s="127">
        <v>60.409088134765625</v>
      </c>
      <c r="G57" s="127">
        <v>1026413280</v>
      </c>
      <c r="H57" s="127">
        <v>39.869998931884766</v>
      </c>
      <c r="I57" s="127">
        <v>0.6600000262260437</v>
      </c>
      <c r="J57" s="127">
        <v>25744000</v>
      </c>
    </row>
    <row r="58" spans="1:10" s="118" customFormat="1" ht="12.75">
      <c r="A58" s="128" t="s">
        <v>8052</v>
      </c>
      <c r="B58" s="128" t="s">
        <v>12011</v>
      </c>
      <c r="C58" s="127">
        <v>1510114130.2499998</v>
      </c>
      <c r="D58" s="127">
        <v>21481</v>
      </c>
      <c r="E58" s="128" t="s">
        <v>4051</v>
      </c>
      <c r="F58" s="127">
        <v>31.10223388671875</v>
      </c>
      <c r="G58" s="127">
        <v>1510114130.2499998</v>
      </c>
      <c r="H58" s="127">
        <v>97.349998474121094</v>
      </c>
      <c r="I58" s="127">
        <v>3.130000114440918</v>
      </c>
      <c r="J58" s="127">
        <v>15512215</v>
      </c>
    </row>
    <row r="59" spans="1:10" s="118" customFormat="1" ht="12.75">
      <c r="A59" s="128" t="s">
        <v>22192</v>
      </c>
      <c r="B59" s="128" t="s">
        <v>22193</v>
      </c>
      <c r="C59" s="127">
        <v>2582582752</v>
      </c>
      <c r="D59" s="127"/>
      <c r="E59" s="128" t="s">
        <v>22194</v>
      </c>
      <c r="F59" s="127"/>
      <c r="G59" s="127">
        <v>2582582752</v>
      </c>
      <c r="H59" s="127">
        <v>172</v>
      </c>
      <c r="I59" s="127"/>
      <c r="J59" s="127"/>
    </row>
    <row r="60" spans="1:10" s="118" customFormat="1" ht="12.75">
      <c r="A60" s="128" t="s">
        <v>22195</v>
      </c>
      <c r="B60" s="128" t="s">
        <v>22196</v>
      </c>
      <c r="C60" s="127">
        <v>1521208355.95</v>
      </c>
      <c r="D60" s="127">
        <v>63290</v>
      </c>
      <c r="E60" s="128" t="s">
        <v>21</v>
      </c>
      <c r="F60" s="127">
        <v>29.110763549804688</v>
      </c>
      <c r="G60" s="127">
        <v>1521208355.95</v>
      </c>
      <c r="H60" s="127">
        <v>53.650001525878906</v>
      </c>
      <c r="I60" s="127">
        <v>1.8429609537124634</v>
      </c>
      <c r="J60" s="127">
        <v>28054304</v>
      </c>
    </row>
    <row r="61" spans="1:10" s="118" customFormat="1" ht="12.75">
      <c r="A61" s="128" t="s">
        <v>5308</v>
      </c>
      <c r="B61" s="128" t="s">
        <v>5309</v>
      </c>
      <c r="C61" s="127">
        <v>2052084363559.0498</v>
      </c>
      <c r="D61" s="127">
        <v>5725532</v>
      </c>
      <c r="E61" s="128" t="s">
        <v>75</v>
      </c>
      <c r="F61" s="127">
        <v>16.461942672729492</v>
      </c>
      <c r="G61" s="127">
        <v>2052084363559.0498</v>
      </c>
      <c r="H61" s="127">
        <v>532.04998779296875</v>
      </c>
      <c r="I61" s="127">
        <v>32.319999694824219</v>
      </c>
      <c r="J61" s="127">
        <v>3856939008</v>
      </c>
    </row>
    <row r="62" spans="1:10" s="118" customFormat="1" ht="12.75">
      <c r="A62" s="128" t="s">
        <v>5355</v>
      </c>
      <c r="B62" s="128" t="s">
        <v>10081</v>
      </c>
      <c r="C62" s="127">
        <v>1080733928875.2999</v>
      </c>
      <c r="D62" s="127">
        <v>2483030</v>
      </c>
      <c r="E62" s="128" t="s">
        <v>67</v>
      </c>
      <c r="F62" s="127">
        <v>104.50534057617188</v>
      </c>
      <c r="G62" s="127">
        <v>1080733928875.2999</v>
      </c>
      <c r="H62" s="127">
        <v>899.6500244140625</v>
      </c>
      <c r="I62" s="127">
        <v>8.8236713409423828</v>
      </c>
      <c r="J62" s="127">
        <v>1201280000</v>
      </c>
    </row>
    <row r="63" spans="1:10" s="118" customFormat="1" ht="12.75">
      <c r="A63" s="128" t="s">
        <v>5285</v>
      </c>
      <c r="B63" s="128" t="s">
        <v>10053</v>
      </c>
      <c r="C63" s="127">
        <v>1426738052934.6001</v>
      </c>
      <c r="D63" s="127">
        <v>5248605</v>
      </c>
      <c r="E63" s="128" t="s">
        <v>71</v>
      </c>
      <c r="F63" s="127">
        <v>98.802543640136719</v>
      </c>
      <c r="G63" s="127">
        <v>1426738052934.6001</v>
      </c>
      <c r="H63" s="127">
        <v>900.70001220703125</v>
      </c>
      <c r="I63" s="127">
        <v>9.1161623001098633</v>
      </c>
      <c r="J63" s="127">
        <v>1584032512</v>
      </c>
    </row>
    <row r="64" spans="1:10" s="118" customFormat="1" ht="12.75">
      <c r="A64" s="128" t="s">
        <v>7739</v>
      </c>
      <c r="B64" s="128" t="s">
        <v>11750</v>
      </c>
      <c r="C64" s="127">
        <v>1759409342.98</v>
      </c>
      <c r="D64" s="127">
        <v>9132</v>
      </c>
      <c r="E64" s="128" t="s">
        <v>126</v>
      </c>
      <c r="F64" s="127"/>
      <c r="G64" s="127">
        <v>1759409342.98</v>
      </c>
      <c r="H64" s="127">
        <v>219.02000427246094</v>
      </c>
      <c r="I64" s="127">
        <v>-23.25</v>
      </c>
      <c r="J64" s="127">
        <v>8033100</v>
      </c>
    </row>
    <row r="65" spans="1:10" s="118" customFormat="1" ht="12.75">
      <c r="A65" s="128" t="s">
        <v>7302</v>
      </c>
      <c r="B65" s="128" t="s">
        <v>11181</v>
      </c>
      <c r="C65" s="127">
        <v>5446400000</v>
      </c>
      <c r="D65" s="127">
        <v>4593</v>
      </c>
      <c r="E65" s="128" t="s">
        <v>3687</v>
      </c>
      <c r="F65" s="127">
        <v>26.328662872314453</v>
      </c>
      <c r="G65" s="127">
        <v>5446400000</v>
      </c>
      <c r="H65" s="127">
        <v>1184</v>
      </c>
      <c r="I65" s="127">
        <v>44.970001220703125</v>
      </c>
      <c r="J65" s="127">
        <v>4600000</v>
      </c>
    </row>
    <row r="66" spans="1:10" s="118" customFormat="1" ht="12.75">
      <c r="A66" s="128" t="s">
        <v>5271</v>
      </c>
      <c r="B66" s="128" t="s">
        <v>10047</v>
      </c>
      <c r="C66" s="127">
        <v>2656116111647.7002</v>
      </c>
      <c r="D66" s="127">
        <v>1404786</v>
      </c>
      <c r="E66" s="128" t="s">
        <v>69</v>
      </c>
      <c r="F66" s="127">
        <v>37.347797393798828</v>
      </c>
      <c r="G66" s="127">
        <v>2656116111647.7002</v>
      </c>
      <c r="H66" s="127">
        <v>2301.300048828125</v>
      </c>
      <c r="I66" s="127">
        <v>61.505805969238281</v>
      </c>
      <c r="J66" s="127">
        <v>1154180736</v>
      </c>
    </row>
    <row r="67" spans="1:10" s="118" customFormat="1" ht="12.75">
      <c r="A67" s="128" t="s">
        <v>6516</v>
      </c>
      <c r="B67" s="128" t="s">
        <v>6517</v>
      </c>
      <c r="C67" s="127">
        <v>24402901721.400002</v>
      </c>
      <c r="D67" s="127">
        <v>150085</v>
      </c>
      <c r="E67" s="128" t="s">
        <v>77</v>
      </c>
      <c r="F67" s="127">
        <v>32.426277160644531</v>
      </c>
      <c r="G67" s="127">
        <v>24402901721.400002</v>
      </c>
      <c r="H67" s="127">
        <v>222.1199951171875</v>
      </c>
      <c r="I67" s="127">
        <v>6.8499999046325684</v>
      </c>
      <c r="J67" s="127">
        <v>109863592</v>
      </c>
    </row>
    <row r="68" spans="1:10" s="118" customFormat="1" ht="12.75">
      <c r="A68" s="128" t="s">
        <v>22197</v>
      </c>
      <c r="B68" s="128" t="s">
        <v>5107</v>
      </c>
      <c r="C68" s="127">
        <v>15260528473.5</v>
      </c>
      <c r="D68" s="127">
        <v>22688</v>
      </c>
      <c r="E68" s="128" t="s">
        <v>78</v>
      </c>
      <c r="F68" s="127">
        <v>18.874301910400391</v>
      </c>
      <c r="G68" s="127">
        <v>15260528473.5</v>
      </c>
      <c r="H68" s="127">
        <v>876.9000244140625</v>
      </c>
      <c r="I68" s="127">
        <v>46.459999084472656</v>
      </c>
      <c r="J68" s="127">
        <v>13598467</v>
      </c>
    </row>
    <row r="69" spans="1:10" s="118" customFormat="1" ht="12.75">
      <c r="A69" s="128" t="s">
        <v>5288</v>
      </c>
      <c r="B69" s="128" t="s">
        <v>10050</v>
      </c>
      <c r="C69" s="127">
        <v>2627809026592.5</v>
      </c>
      <c r="D69" s="127">
        <v>2897838</v>
      </c>
      <c r="E69" s="128" t="s">
        <v>73</v>
      </c>
      <c r="F69" s="127">
        <v>23.690361022949219</v>
      </c>
      <c r="G69" s="127">
        <v>2627809026592.5</v>
      </c>
      <c r="H69" s="127">
        <v>1216.5</v>
      </c>
      <c r="I69" s="127">
        <v>51.349998474121094</v>
      </c>
      <c r="J69" s="127">
        <v>2160139008</v>
      </c>
    </row>
    <row r="70" spans="1:10" s="118" customFormat="1" ht="12.75">
      <c r="A70" s="128" t="s">
        <v>20757</v>
      </c>
      <c r="B70" s="128" t="s">
        <v>20758</v>
      </c>
      <c r="C70" s="127">
        <v>12311055931.049997</v>
      </c>
      <c r="D70" s="127">
        <v>22547</v>
      </c>
      <c r="E70" s="128" t="s">
        <v>3658</v>
      </c>
      <c r="F70" s="127">
        <v>53.139858245849609</v>
      </c>
      <c r="G70" s="127">
        <v>12311055931.049997</v>
      </c>
      <c r="H70" s="127">
        <v>1139.8499755859375</v>
      </c>
      <c r="I70" s="127">
        <v>21.450000762939453</v>
      </c>
      <c r="J70" s="127">
        <v>10200000</v>
      </c>
    </row>
    <row r="71" spans="1:10" s="118" customFormat="1" ht="12.75">
      <c r="A71" s="128" t="s">
        <v>6203</v>
      </c>
      <c r="B71" s="128" t="s">
        <v>10597</v>
      </c>
      <c r="C71" s="127">
        <v>32025979187.5</v>
      </c>
      <c r="D71" s="127">
        <v>236864</v>
      </c>
      <c r="E71" s="128" t="s">
        <v>86</v>
      </c>
      <c r="F71" s="127">
        <v>24.014261245727539</v>
      </c>
      <c r="G71" s="127">
        <v>32025979187.5</v>
      </c>
      <c r="H71" s="127">
        <v>286.25</v>
      </c>
      <c r="I71" s="127">
        <v>11.920000076293945</v>
      </c>
      <c r="J71" s="127">
        <v>111824072</v>
      </c>
    </row>
    <row r="72" spans="1:10" s="118" customFormat="1" ht="12.75">
      <c r="A72" s="128" t="s">
        <v>22198</v>
      </c>
      <c r="B72" s="128" t="s">
        <v>22199</v>
      </c>
      <c r="C72" s="127">
        <v>1034484722.5000001</v>
      </c>
      <c r="D72" s="127">
        <v>1552441</v>
      </c>
      <c r="E72" s="128" t="s">
        <v>4125</v>
      </c>
      <c r="F72" s="127">
        <v>9.009190559387207</v>
      </c>
      <c r="G72" s="127">
        <v>1034484722.5000001</v>
      </c>
      <c r="H72" s="127">
        <v>1.7000000476837158</v>
      </c>
      <c r="I72" s="127">
        <v>0.1886962028117925</v>
      </c>
      <c r="J72" s="127">
        <v>336044923.00321889</v>
      </c>
    </row>
    <row r="73" spans="1:10" s="118" customFormat="1" ht="12.75">
      <c r="A73" s="128" t="s">
        <v>6884</v>
      </c>
      <c r="B73" s="128" t="s">
        <v>11206</v>
      </c>
      <c r="C73" s="127">
        <v>7511982000.000001</v>
      </c>
      <c r="D73" s="127">
        <v>12515</v>
      </c>
      <c r="E73" s="128" t="s">
        <v>3564</v>
      </c>
      <c r="F73" s="127">
        <v>23.378582000732422</v>
      </c>
      <c r="G73" s="127">
        <v>7511982000.000001</v>
      </c>
      <c r="H73" s="127">
        <v>465</v>
      </c>
      <c r="I73" s="127">
        <v>19.889999389648438</v>
      </c>
      <c r="J73" s="127">
        <v>16154800</v>
      </c>
    </row>
    <row r="74" spans="1:10" s="118" customFormat="1" ht="12.75">
      <c r="A74" s="128" t="s">
        <v>9407</v>
      </c>
      <c r="B74" s="128" t="s">
        <v>10240</v>
      </c>
      <c r="C74" s="127">
        <v>275675399999.99994</v>
      </c>
      <c r="D74" s="127">
        <v>2267365</v>
      </c>
      <c r="E74" s="128" t="s">
        <v>87</v>
      </c>
      <c r="F74" s="127">
        <v>44.944904327392578</v>
      </c>
      <c r="G74" s="127">
        <v>275675399999.99994</v>
      </c>
      <c r="H74" s="127">
        <v>785.4000244140625</v>
      </c>
      <c r="I74" s="127">
        <v>17.474729299545288</v>
      </c>
      <c r="J74" s="127">
        <v>351000000</v>
      </c>
    </row>
    <row r="75" spans="1:10" s="118" customFormat="1" ht="12.75">
      <c r="A75" s="128" t="s">
        <v>20604</v>
      </c>
      <c r="B75" s="128" t="s">
        <v>20605</v>
      </c>
      <c r="C75" s="127">
        <v>4840354152</v>
      </c>
      <c r="D75" s="127">
        <v>2571</v>
      </c>
      <c r="E75" s="128" t="s">
        <v>4868</v>
      </c>
      <c r="F75" s="127">
        <v>186.4705810546875</v>
      </c>
      <c r="G75" s="127">
        <v>4840354152</v>
      </c>
      <c r="H75" s="127">
        <v>285.29998779296875</v>
      </c>
      <c r="I75" s="127">
        <v>1.5299999713897705</v>
      </c>
      <c r="J75" s="127">
        <v>1131840</v>
      </c>
    </row>
    <row r="76" spans="1:10" s="118" customFormat="1" ht="12.75">
      <c r="A76" s="128" t="s">
        <v>6946</v>
      </c>
      <c r="B76" s="128" t="s">
        <v>11253</v>
      </c>
      <c r="C76" s="127">
        <v>4822418849.000001</v>
      </c>
      <c r="D76" s="127">
        <v>89245</v>
      </c>
      <c r="E76" s="128" t="s">
        <v>3631</v>
      </c>
      <c r="F76" s="127">
        <v>128.066650390625</v>
      </c>
      <c r="G76" s="127">
        <v>4822418849.000001</v>
      </c>
      <c r="H76" s="127">
        <v>19.209999084472656</v>
      </c>
      <c r="I76" s="127">
        <v>0.15000000596046448</v>
      </c>
      <c r="J76" s="127">
        <v>251036896</v>
      </c>
    </row>
    <row r="77" spans="1:10" s="118" customFormat="1" ht="12.75">
      <c r="A77" s="128" t="s">
        <v>6576</v>
      </c>
      <c r="B77" s="128" t="s">
        <v>10859</v>
      </c>
      <c r="C77" s="127">
        <v>22724175416.399998</v>
      </c>
      <c r="D77" s="127">
        <v>1410546</v>
      </c>
      <c r="E77" s="128" t="s">
        <v>89</v>
      </c>
      <c r="F77" s="127">
        <v>43.280788421630859</v>
      </c>
      <c r="G77" s="127">
        <v>22724175416.399998</v>
      </c>
      <c r="H77" s="127">
        <v>175.72000122070313</v>
      </c>
      <c r="I77" s="127">
        <v>4.059999942779541</v>
      </c>
      <c r="J77" s="127">
        <v>129320496</v>
      </c>
    </row>
    <row r="78" spans="1:10" s="118" customFormat="1" ht="12.75">
      <c r="A78" s="128" t="s">
        <v>12287</v>
      </c>
      <c r="B78" s="128" t="s">
        <v>12288</v>
      </c>
      <c r="C78" s="127">
        <v>2261107000</v>
      </c>
      <c r="D78" s="127">
        <v>43932</v>
      </c>
      <c r="E78" s="128" t="s">
        <v>12289</v>
      </c>
      <c r="F78" s="127">
        <v>2.0587325096130371</v>
      </c>
      <c r="G78" s="127">
        <v>2261107000</v>
      </c>
      <c r="H78" s="127">
        <v>132.85000610351563</v>
      </c>
      <c r="I78" s="127">
        <v>64.529998779296875</v>
      </c>
      <c r="J78" s="127">
        <v>1566500</v>
      </c>
    </row>
    <row r="79" spans="1:10" s="118" customFormat="1" ht="12.75">
      <c r="A79" s="128" t="s">
        <v>8050</v>
      </c>
      <c r="B79" s="128" t="s">
        <v>11469</v>
      </c>
      <c r="C79" s="127">
        <v>3838756650.8999996</v>
      </c>
      <c r="D79" s="127">
        <v>242479</v>
      </c>
      <c r="E79" s="128" t="s">
        <v>4331</v>
      </c>
      <c r="F79" s="127"/>
      <c r="G79" s="127">
        <v>3838756650.8999996</v>
      </c>
      <c r="H79" s="127">
        <v>24.950000762939453</v>
      </c>
      <c r="I79" s="127">
        <v>-0.3270849883556366</v>
      </c>
      <c r="J79" s="127">
        <v>136673328</v>
      </c>
    </row>
    <row r="80" spans="1:10" s="118" customFormat="1" ht="12.75">
      <c r="A80" s="128" t="s">
        <v>12063</v>
      </c>
      <c r="B80" s="128" t="s">
        <v>12064</v>
      </c>
      <c r="C80" s="127">
        <v>1360393825</v>
      </c>
      <c r="D80" s="127">
        <v>59186</v>
      </c>
      <c r="E80" s="128" t="s">
        <v>12065</v>
      </c>
      <c r="F80" s="127"/>
      <c r="G80" s="127">
        <v>1360393825</v>
      </c>
      <c r="H80" s="127">
        <v>79</v>
      </c>
      <c r="I80" s="127"/>
      <c r="J80" s="127"/>
    </row>
    <row r="81" spans="1:10" s="118" customFormat="1" ht="12.75">
      <c r="A81" s="128" t="s">
        <v>5836</v>
      </c>
      <c r="B81" s="128" t="s">
        <v>10380</v>
      </c>
      <c r="C81" s="127">
        <v>106781550589.34999</v>
      </c>
      <c r="D81" s="127">
        <v>88780</v>
      </c>
      <c r="E81" s="128" t="s">
        <v>91</v>
      </c>
      <c r="F81" s="127">
        <v>127.63955688476563</v>
      </c>
      <c r="G81" s="127">
        <v>106781550589.34999</v>
      </c>
      <c r="H81" s="127">
        <v>805.3499755859375</v>
      </c>
      <c r="I81" s="127">
        <v>6.3095641136169434</v>
      </c>
      <c r="J81" s="127">
        <v>132550272</v>
      </c>
    </row>
    <row r="82" spans="1:10" s="118" customFormat="1" ht="12.75">
      <c r="A82" s="128" t="s">
        <v>11139</v>
      </c>
      <c r="B82" s="128" t="s">
        <v>11140</v>
      </c>
      <c r="C82" s="127">
        <v>17037471692.399998</v>
      </c>
      <c r="D82" s="127">
        <v>117397</v>
      </c>
      <c r="E82" s="128" t="s">
        <v>11141</v>
      </c>
      <c r="F82" s="127"/>
      <c r="G82" s="127">
        <v>17037471692.399998</v>
      </c>
      <c r="H82" s="127">
        <v>685.4000244140625</v>
      </c>
      <c r="I82" s="127"/>
      <c r="J82" s="127"/>
    </row>
    <row r="83" spans="1:10" s="118" customFormat="1" ht="12.75">
      <c r="A83" s="128" t="s">
        <v>20390</v>
      </c>
      <c r="B83" s="128" t="s">
        <v>20391</v>
      </c>
      <c r="C83" s="127">
        <v>153973035768.14996</v>
      </c>
      <c r="D83" s="127">
        <v>1353294</v>
      </c>
      <c r="E83" s="128" t="s">
        <v>12336</v>
      </c>
      <c r="F83" s="127"/>
      <c r="G83" s="127">
        <v>153973035768.14996</v>
      </c>
      <c r="H83" s="127">
        <v>418.64999389648438</v>
      </c>
      <c r="I83" s="127"/>
      <c r="J83" s="127"/>
    </row>
    <row r="84" spans="1:10" s="118" customFormat="1" ht="12.75">
      <c r="A84" s="128" t="s">
        <v>5744</v>
      </c>
      <c r="B84" s="128" t="s">
        <v>5745</v>
      </c>
      <c r="C84" s="127">
        <v>222546155039.99997</v>
      </c>
      <c r="D84" s="127">
        <v>333907</v>
      </c>
      <c r="E84" s="128" t="s">
        <v>93</v>
      </c>
      <c r="F84" s="127">
        <v>72.295753479003906</v>
      </c>
      <c r="G84" s="127">
        <v>222546155039.99997</v>
      </c>
      <c r="H84" s="127">
        <v>1584</v>
      </c>
      <c r="I84" s="127">
        <v>21.909999847412109</v>
      </c>
      <c r="J84" s="127">
        <v>140104416</v>
      </c>
    </row>
    <row r="85" spans="1:10" s="118" customFormat="1" ht="12.75">
      <c r="A85" s="128" t="s">
        <v>7276</v>
      </c>
      <c r="B85" s="128" t="s">
        <v>11304</v>
      </c>
      <c r="C85" s="127">
        <v>4334310916.3999996</v>
      </c>
      <c r="D85" s="127">
        <v>24739</v>
      </c>
      <c r="E85" s="128" t="s">
        <v>3602</v>
      </c>
      <c r="F85" s="127">
        <v>61.271858215332031</v>
      </c>
      <c r="G85" s="127">
        <v>4334310916.3999996</v>
      </c>
      <c r="H85" s="127">
        <v>385.39999389648438</v>
      </c>
      <c r="I85" s="127">
        <v>6.2899999618530273</v>
      </c>
      <c r="J85" s="127">
        <v>11246266</v>
      </c>
    </row>
    <row r="86" spans="1:10" s="118" customFormat="1" ht="12.75">
      <c r="A86" s="128" t="s">
        <v>8205</v>
      </c>
      <c r="B86" s="128" t="s">
        <v>11616</v>
      </c>
      <c r="C86" s="127">
        <v>7201658183.5999994</v>
      </c>
      <c r="D86" s="127">
        <v>4030</v>
      </c>
      <c r="E86" s="128" t="s">
        <v>4270</v>
      </c>
      <c r="F86" s="127">
        <v>46.028663635253906</v>
      </c>
      <c r="G86" s="127">
        <v>7201658183.5999994</v>
      </c>
      <c r="H86" s="127">
        <v>722.6500244140625</v>
      </c>
      <c r="I86" s="127">
        <v>15.699999809265137</v>
      </c>
      <c r="J86" s="127">
        <v>8600000</v>
      </c>
    </row>
    <row r="87" spans="1:10" s="118" customFormat="1" ht="12.75">
      <c r="A87" s="128" t="s">
        <v>9515</v>
      </c>
      <c r="B87" s="128" t="s">
        <v>11442</v>
      </c>
      <c r="C87" s="127">
        <v>3145147205.1999998</v>
      </c>
      <c r="D87" s="127">
        <v>3839635</v>
      </c>
      <c r="E87" s="128" t="s">
        <v>22200</v>
      </c>
      <c r="F87" s="127">
        <v>12.59829044342041</v>
      </c>
      <c r="G87" s="127">
        <v>3145147205.1999998</v>
      </c>
      <c r="H87" s="127">
        <v>7.369999885559082</v>
      </c>
      <c r="I87" s="127">
        <v>0.5849999904632569</v>
      </c>
      <c r="J87" s="127">
        <v>316749960</v>
      </c>
    </row>
    <row r="88" spans="1:10" s="118" customFormat="1" ht="12.75">
      <c r="A88" s="128" t="s">
        <v>21745</v>
      </c>
      <c r="B88" s="128" t="s">
        <v>21746</v>
      </c>
      <c r="C88" s="127">
        <v>9323211730.8199997</v>
      </c>
      <c r="D88" s="127">
        <v>66290</v>
      </c>
      <c r="E88" s="128" t="s">
        <v>103</v>
      </c>
      <c r="F88" s="127">
        <v>11.309203147888184</v>
      </c>
      <c r="G88" s="127">
        <v>9323211730.8199997</v>
      </c>
      <c r="H88" s="127">
        <v>184.33999633789063</v>
      </c>
      <c r="I88" s="127">
        <v>16.299999237060547</v>
      </c>
      <c r="J88" s="127">
        <v>50145952</v>
      </c>
    </row>
    <row r="89" spans="1:10" s="118" customFormat="1" ht="12.75">
      <c r="A89" s="128" t="s">
        <v>6699</v>
      </c>
      <c r="B89" s="128" t="s">
        <v>10913</v>
      </c>
      <c r="C89" s="127">
        <v>14668355782.85</v>
      </c>
      <c r="D89" s="127">
        <v>25047</v>
      </c>
      <c r="E89" s="128" t="s">
        <v>95</v>
      </c>
      <c r="F89" s="127">
        <v>13.429883003234863</v>
      </c>
      <c r="G89" s="127">
        <v>14668355782.85</v>
      </c>
      <c r="H89" s="127">
        <v>980.6500244140625</v>
      </c>
      <c r="I89" s="127">
        <v>73.019996643066406</v>
      </c>
      <c r="J89" s="127">
        <v>14957789</v>
      </c>
    </row>
    <row r="90" spans="1:10" s="118" customFormat="1" ht="12.75">
      <c r="A90" s="128" t="s">
        <v>21089</v>
      </c>
      <c r="B90" s="128" t="s">
        <v>21090</v>
      </c>
      <c r="C90" s="127">
        <v>115264555805.39998</v>
      </c>
      <c r="D90" s="127"/>
      <c r="E90" s="128" t="s">
        <v>20900</v>
      </c>
      <c r="F90" s="127"/>
      <c r="G90" s="127">
        <v>115264555805.39998</v>
      </c>
      <c r="H90" s="127">
        <v>364.89999389648438</v>
      </c>
      <c r="I90" s="127"/>
      <c r="J90" s="127"/>
    </row>
    <row r="91" spans="1:10" s="118" customFormat="1" ht="12.75">
      <c r="A91" s="128" t="s">
        <v>22201</v>
      </c>
      <c r="B91" s="128" t="s">
        <v>22202</v>
      </c>
      <c r="C91" s="127">
        <v>2158952390.0000005</v>
      </c>
      <c r="D91" s="127">
        <v>84061</v>
      </c>
      <c r="E91" s="128" t="s">
        <v>22203</v>
      </c>
      <c r="F91" s="127"/>
      <c r="G91" s="127">
        <v>2158952390.0000005</v>
      </c>
      <c r="H91" s="127">
        <v>122.15000152587891</v>
      </c>
      <c r="I91" s="127"/>
      <c r="J91" s="127"/>
    </row>
    <row r="92" spans="1:10" s="118" customFormat="1" ht="12.75">
      <c r="A92" s="128" t="s">
        <v>6123</v>
      </c>
      <c r="B92" s="128" t="s">
        <v>6124</v>
      </c>
      <c r="C92" s="127">
        <v>52841585931.749992</v>
      </c>
      <c r="D92" s="127">
        <v>249153</v>
      </c>
      <c r="E92" s="128" t="s">
        <v>96</v>
      </c>
      <c r="F92" s="127">
        <v>21.023166656494141</v>
      </c>
      <c r="G92" s="127">
        <v>52841585931.749992</v>
      </c>
      <c r="H92" s="127">
        <v>816.75</v>
      </c>
      <c r="I92" s="127">
        <v>38.849998474121094</v>
      </c>
      <c r="J92" s="127">
        <v>64697380</v>
      </c>
    </row>
    <row r="93" spans="1:10" s="118" customFormat="1" ht="12.75">
      <c r="A93" s="128" t="s">
        <v>9927</v>
      </c>
      <c r="B93" s="128" t="s">
        <v>6790</v>
      </c>
      <c r="C93" s="127">
        <v>21149585664.000004</v>
      </c>
      <c r="D93" s="127">
        <v>77588</v>
      </c>
      <c r="E93" s="128" t="s">
        <v>21042</v>
      </c>
      <c r="F93" s="127">
        <v>40.600376129150391</v>
      </c>
      <c r="G93" s="127">
        <v>21149585664.000004</v>
      </c>
      <c r="H93" s="127">
        <v>865.5999755859375</v>
      </c>
      <c r="I93" s="127">
        <v>21.319999694824219</v>
      </c>
      <c r="J93" s="127">
        <v>24433400</v>
      </c>
    </row>
    <row r="94" spans="1:10" s="118" customFormat="1" ht="12.75">
      <c r="A94" s="128" t="s">
        <v>5939</v>
      </c>
      <c r="B94" s="128" t="s">
        <v>10530</v>
      </c>
      <c r="C94" s="127">
        <v>29237767356</v>
      </c>
      <c r="D94" s="127">
        <v>4357397</v>
      </c>
      <c r="E94" s="128" t="s">
        <v>143</v>
      </c>
      <c r="F94" s="127">
        <v>69.186042785644531</v>
      </c>
      <c r="G94" s="127">
        <v>29237767356</v>
      </c>
      <c r="H94" s="127">
        <v>29.75</v>
      </c>
      <c r="I94" s="127">
        <v>0.43000000715255737</v>
      </c>
      <c r="J94" s="127">
        <v>982782016</v>
      </c>
    </row>
    <row r="95" spans="1:10" s="118" customFormat="1" ht="12.75">
      <c r="A95" s="128" t="s">
        <v>7572</v>
      </c>
      <c r="B95" s="128" t="s">
        <v>11784</v>
      </c>
      <c r="C95" s="127">
        <v>2203209942.2599998</v>
      </c>
      <c r="D95" s="127">
        <v>984329</v>
      </c>
      <c r="E95" s="128" t="s">
        <v>3766</v>
      </c>
      <c r="F95" s="127">
        <v>26.135757446289063</v>
      </c>
      <c r="G95" s="127">
        <v>2203209942.2599998</v>
      </c>
      <c r="H95" s="127">
        <v>6.6100001335144043</v>
      </c>
      <c r="I95" s="127">
        <v>0.2529102100497484</v>
      </c>
      <c r="J95" s="127">
        <v>296531338.0006026</v>
      </c>
    </row>
    <row r="96" spans="1:10" s="118" customFormat="1" ht="12.75">
      <c r="A96" s="128" t="s">
        <v>20811</v>
      </c>
      <c r="B96" s="128" t="s">
        <v>20812</v>
      </c>
      <c r="C96" s="127">
        <v>1819580330.5</v>
      </c>
      <c r="D96" s="127">
        <v>9289</v>
      </c>
      <c r="E96" s="128" t="s">
        <v>4357</v>
      </c>
      <c r="F96" s="127">
        <v>44.235588073730469</v>
      </c>
      <c r="G96" s="127">
        <v>1819580330.5</v>
      </c>
      <c r="H96" s="127">
        <v>176.5</v>
      </c>
      <c r="I96" s="127">
        <v>3.9900000095367432</v>
      </c>
      <c r="J96" s="127">
        <v>7684237</v>
      </c>
    </row>
    <row r="97" spans="1:10" s="118" customFormat="1" ht="12.75">
      <c r="A97" s="128" t="s">
        <v>7633</v>
      </c>
      <c r="B97" s="128" t="s">
        <v>11378</v>
      </c>
      <c r="C97" s="127">
        <v>3857455955.5200005</v>
      </c>
      <c r="D97" s="127">
        <v>505616</v>
      </c>
      <c r="E97" s="128" t="s">
        <v>9945</v>
      </c>
      <c r="F97" s="127">
        <v>10.536470413208008</v>
      </c>
      <c r="G97" s="127">
        <v>3857455955.5200005</v>
      </c>
      <c r="H97" s="127">
        <v>22.389999389648438</v>
      </c>
      <c r="I97" s="127">
        <v>2.125</v>
      </c>
      <c r="J97" s="127">
        <v>160859808</v>
      </c>
    </row>
    <row r="98" spans="1:10" s="118" customFormat="1" ht="12.75">
      <c r="A98" s="128" t="s">
        <v>8120</v>
      </c>
      <c r="B98" s="128" t="s">
        <v>12066</v>
      </c>
      <c r="C98" s="127">
        <v>1199027000</v>
      </c>
      <c r="D98" s="127">
        <v>8250</v>
      </c>
      <c r="E98" s="128" t="s">
        <v>4095</v>
      </c>
      <c r="F98" s="127">
        <v>0.58316248655319214</v>
      </c>
      <c r="G98" s="127">
        <v>1199027000</v>
      </c>
      <c r="H98" s="127">
        <v>85.339996337890625</v>
      </c>
      <c r="I98" s="127">
        <v>146.33999633789063</v>
      </c>
      <c r="J98" s="127">
        <v>14050000</v>
      </c>
    </row>
    <row r="99" spans="1:10" s="118" customFormat="1" ht="12.75">
      <c r="A99" s="128" t="s">
        <v>7635</v>
      </c>
      <c r="B99" s="128" t="s">
        <v>11922</v>
      </c>
      <c r="C99" s="127">
        <v>2026662066</v>
      </c>
      <c r="D99" s="127">
        <v>5597</v>
      </c>
      <c r="E99" s="128" t="s">
        <v>3798</v>
      </c>
      <c r="F99" s="127">
        <v>59.090908050537109</v>
      </c>
      <c r="G99" s="127">
        <v>2026662066</v>
      </c>
      <c r="H99" s="127">
        <v>117</v>
      </c>
      <c r="I99" s="127">
        <v>1.9800000190734863</v>
      </c>
      <c r="J99" s="127">
        <v>17321898</v>
      </c>
    </row>
    <row r="100" spans="1:10" s="118" customFormat="1" ht="12.75">
      <c r="A100" s="128" t="s">
        <v>7679</v>
      </c>
      <c r="B100" s="128" t="s">
        <v>11847</v>
      </c>
      <c r="C100" s="127">
        <v>2367924850.2400002</v>
      </c>
      <c r="D100" s="127">
        <v>12719</v>
      </c>
      <c r="E100" s="128" t="s">
        <v>105</v>
      </c>
      <c r="F100" s="127">
        <v>7.4667396545410156</v>
      </c>
      <c r="G100" s="127">
        <v>2367924850.2400002</v>
      </c>
      <c r="H100" s="127">
        <v>136.94000244140625</v>
      </c>
      <c r="I100" s="127">
        <v>18.340000152587891</v>
      </c>
      <c r="J100" s="127">
        <v>17291696</v>
      </c>
    </row>
    <row r="101" spans="1:10" s="118" customFormat="1" ht="12.75">
      <c r="A101" s="128" t="s">
        <v>5954</v>
      </c>
      <c r="B101" s="128" t="s">
        <v>10466</v>
      </c>
      <c r="C101" s="127">
        <v>56832245904</v>
      </c>
      <c r="D101" s="127">
        <v>115372</v>
      </c>
      <c r="E101" s="128" t="s">
        <v>107</v>
      </c>
      <c r="F101" s="127">
        <v>15.163538932800293</v>
      </c>
      <c r="G101" s="127">
        <v>56832245904</v>
      </c>
      <c r="H101" s="127">
        <v>848.4000244140625</v>
      </c>
      <c r="I101" s="127">
        <v>55.950000762939453</v>
      </c>
      <c r="J101" s="127">
        <v>66987560</v>
      </c>
    </row>
    <row r="102" spans="1:10" s="118" customFormat="1" ht="12.75">
      <c r="A102" s="128" t="s">
        <v>7732</v>
      </c>
      <c r="B102" s="128" t="s">
        <v>11611</v>
      </c>
      <c r="C102" s="127">
        <v>6941884768.6500006</v>
      </c>
      <c r="D102" s="127">
        <v>7288</v>
      </c>
      <c r="E102" s="128" t="s">
        <v>254</v>
      </c>
      <c r="F102" s="127"/>
      <c r="G102" s="127">
        <v>6941884768.6500006</v>
      </c>
      <c r="H102" s="127">
        <v>356.85000610351563</v>
      </c>
      <c r="I102" s="127">
        <v>-44.979999542236328</v>
      </c>
      <c r="J102" s="127">
        <v>19453228</v>
      </c>
    </row>
    <row r="103" spans="1:10" s="118" customFormat="1" ht="12.75">
      <c r="A103" s="128" t="s">
        <v>5562</v>
      </c>
      <c r="B103" s="128" t="s">
        <v>10182</v>
      </c>
      <c r="C103" s="127">
        <v>298055929743</v>
      </c>
      <c r="D103" s="127">
        <v>53012</v>
      </c>
      <c r="E103" s="128" t="s">
        <v>109</v>
      </c>
      <c r="F103" s="127">
        <v>26.528434753417969</v>
      </c>
      <c r="G103" s="127">
        <v>298055929743</v>
      </c>
      <c r="H103" s="127">
        <v>3193.89990234375</v>
      </c>
      <c r="I103" s="127">
        <v>120.39533996582031</v>
      </c>
      <c r="J103" s="127">
        <v>94320368</v>
      </c>
    </row>
    <row r="104" spans="1:10" s="118" customFormat="1" ht="12.75">
      <c r="A104" s="128" t="s">
        <v>8022</v>
      </c>
      <c r="B104" s="128" t="s">
        <v>12049</v>
      </c>
      <c r="C104" s="127">
        <v>1397761618.9500003</v>
      </c>
      <c r="D104" s="127">
        <v>1128</v>
      </c>
      <c r="E104" s="128" t="s">
        <v>3974</v>
      </c>
      <c r="F104" s="127"/>
      <c r="G104" s="127">
        <v>1397761618.9500003</v>
      </c>
      <c r="H104" s="127">
        <v>45.450000762939453</v>
      </c>
      <c r="I104" s="127">
        <v>-12.867384910583496</v>
      </c>
      <c r="J104" s="127">
        <v>30753800</v>
      </c>
    </row>
    <row r="105" spans="1:10" s="118" customFormat="1" ht="12.75">
      <c r="A105" s="128" t="s">
        <v>9246</v>
      </c>
      <c r="B105" s="128" t="s">
        <v>10226</v>
      </c>
      <c r="C105" s="127">
        <v>292490246710</v>
      </c>
      <c r="D105" s="127">
        <v>108601</v>
      </c>
      <c r="E105" s="128" t="s">
        <v>3428</v>
      </c>
      <c r="F105" s="127">
        <v>6.9173402786254883</v>
      </c>
      <c r="G105" s="127">
        <v>292490246710</v>
      </c>
      <c r="H105" s="127">
        <v>1722.0999755859375</v>
      </c>
      <c r="I105" s="127">
        <v>252.345703125</v>
      </c>
      <c r="J105" s="127">
        <v>169845104</v>
      </c>
    </row>
    <row r="106" spans="1:10" s="118" customFormat="1" ht="12.75">
      <c r="A106" s="128" t="s">
        <v>7180</v>
      </c>
      <c r="B106" s="128" t="s">
        <v>11137</v>
      </c>
      <c r="C106" s="127">
        <v>1686436499.9999998</v>
      </c>
      <c r="D106" s="127">
        <v>474610</v>
      </c>
      <c r="E106" s="128" t="s">
        <v>3695</v>
      </c>
      <c r="F106" s="127">
        <v>2.3766233921051025</v>
      </c>
      <c r="G106" s="127">
        <v>1686436499.9999998</v>
      </c>
      <c r="H106" s="127">
        <v>4.2699999809265137</v>
      </c>
      <c r="I106" s="127">
        <v>1.7966666221618652</v>
      </c>
      <c r="J106" s="127">
        <v>394950000</v>
      </c>
    </row>
    <row r="107" spans="1:10" s="118" customFormat="1" ht="12.75">
      <c r="A107" s="128" t="s">
        <v>9505</v>
      </c>
      <c r="B107" s="128" t="s">
        <v>11111</v>
      </c>
      <c r="C107" s="127">
        <v>10755023701.25</v>
      </c>
      <c r="D107" s="127">
        <v>66292</v>
      </c>
      <c r="E107" s="128" t="s">
        <v>9506</v>
      </c>
      <c r="F107" s="127"/>
      <c r="G107" s="127">
        <v>10755023701.25</v>
      </c>
      <c r="H107" s="127">
        <v>526.8499755859375</v>
      </c>
      <c r="I107" s="127"/>
      <c r="J107" s="127"/>
    </row>
    <row r="108" spans="1:10" s="118" customFormat="1" ht="12.75">
      <c r="A108" s="128" t="s">
        <v>7546</v>
      </c>
      <c r="B108" s="128" t="s">
        <v>7547</v>
      </c>
      <c r="C108" s="127">
        <v>3263022000</v>
      </c>
      <c r="D108" s="127">
        <v>174276</v>
      </c>
      <c r="E108" s="128" t="s">
        <v>111</v>
      </c>
      <c r="F108" s="127">
        <v>26.632652282714844</v>
      </c>
      <c r="G108" s="127">
        <v>3263022000</v>
      </c>
      <c r="H108" s="127">
        <v>26.100000381469727</v>
      </c>
      <c r="I108" s="127">
        <v>0.98000001907348633</v>
      </c>
      <c r="J108" s="127">
        <v>125020000</v>
      </c>
    </row>
    <row r="109" spans="1:10" s="118" customFormat="1" ht="12.75">
      <c r="A109" s="128" t="s">
        <v>9450</v>
      </c>
      <c r="B109" s="128" t="s">
        <v>12151</v>
      </c>
      <c r="C109" s="127">
        <v>1427761034.3999999</v>
      </c>
      <c r="D109" s="127">
        <v>6</v>
      </c>
      <c r="E109" s="128" t="s">
        <v>4661</v>
      </c>
      <c r="F109" s="127"/>
      <c r="G109" s="127">
        <v>1427761034.3999999</v>
      </c>
      <c r="H109" s="127">
        <v>63.729999542236328</v>
      </c>
      <c r="I109" s="127">
        <v>-4.2199997901916504</v>
      </c>
      <c r="J109" s="127">
        <v>2403300</v>
      </c>
    </row>
    <row r="110" spans="1:10" s="118" customFormat="1" ht="12.75">
      <c r="A110" s="128" t="s">
        <v>7717</v>
      </c>
      <c r="B110" s="128" t="s">
        <v>7718</v>
      </c>
      <c r="C110" s="127">
        <v>1336228140</v>
      </c>
      <c r="D110" s="127">
        <v>8860</v>
      </c>
      <c r="E110" s="128" t="s">
        <v>113</v>
      </c>
      <c r="F110" s="127"/>
      <c r="G110" s="127">
        <v>1336228140</v>
      </c>
      <c r="H110" s="127">
        <v>89.069999694824219</v>
      </c>
      <c r="I110" s="127"/>
      <c r="J110" s="127"/>
    </row>
    <row r="111" spans="1:10" s="118" customFormat="1" ht="12.75">
      <c r="A111" s="128" t="s">
        <v>5804</v>
      </c>
      <c r="B111" s="128" t="s">
        <v>10330</v>
      </c>
      <c r="C111" s="127">
        <v>178403700360.89999</v>
      </c>
      <c r="D111" s="127">
        <v>216671</v>
      </c>
      <c r="E111" s="128" t="s">
        <v>233</v>
      </c>
      <c r="F111" s="127">
        <v>54.403263092041016</v>
      </c>
      <c r="G111" s="127">
        <v>178403700360.89999</v>
      </c>
      <c r="H111" s="127">
        <v>733.9000244140625</v>
      </c>
      <c r="I111" s="127">
        <v>13.489999771118164</v>
      </c>
      <c r="J111" s="127">
        <v>243089936</v>
      </c>
    </row>
    <row r="112" spans="1:10" s="118" customFormat="1" ht="12.75">
      <c r="A112" s="128" t="s">
        <v>9337</v>
      </c>
      <c r="B112" s="128" t="s">
        <v>12100</v>
      </c>
      <c r="C112" s="127">
        <v>1054889180.0000001</v>
      </c>
      <c r="D112" s="127">
        <v>4861</v>
      </c>
      <c r="E112" s="128" t="s">
        <v>9338</v>
      </c>
      <c r="F112" s="127"/>
      <c r="G112" s="127">
        <v>1054889180.0000001</v>
      </c>
      <c r="H112" s="127">
        <v>101.90000152587891</v>
      </c>
      <c r="I112" s="127"/>
      <c r="J112" s="127"/>
    </row>
    <row r="113" spans="1:10" s="118" customFormat="1" ht="12.75">
      <c r="A113" s="128" t="s">
        <v>22204</v>
      </c>
      <c r="B113" s="128" t="s">
        <v>22205</v>
      </c>
      <c r="C113" s="127">
        <v>73351919820</v>
      </c>
      <c r="D113" s="127"/>
      <c r="E113" s="128" t="s">
        <v>21529</v>
      </c>
      <c r="F113" s="127"/>
      <c r="G113" s="127">
        <v>73351919820</v>
      </c>
      <c r="H113" s="127">
        <v>641.1500244140625</v>
      </c>
      <c r="I113" s="127"/>
      <c r="J113" s="127"/>
    </row>
    <row r="114" spans="1:10" s="118" customFormat="1" ht="12.75">
      <c r="A114" s="128" t="s">
        <v>22206</v>
      </c>
      <c r="B114" s="128" t="s">
        <v>22207</v>
      </c>
      <c r="C114" s="127">
        <v>1011069920.26</v>
      </c>
      <c r="D114" s="127">
        <v>969104</v>
      </c>
      <c r="E114" s="128" t="s">
        <v>118</v>
      </c>
      <c r="F114" s="127"/>
      <c r="G114" s="127">
        <v>1011069920.26</v>
      </c>
      <c r="H114" s="127">
        <v>5.869999885559082</v>
      </c>
      <c r="I114" s="127"/>
      <c r="J114" s="127"/>
    </row>
    <row r="115" spans="1:10" s="118" customFormat="1" ht="12.75">
      <c r="A115" s="128" t="s">
        <v>5602</v>
      </c>
      <c r="B115" s="128" t="s">
        <v>10181</v>
      </c>
      <c r="C115" s="127">
        <v>338024631103.89996</v>
      </c>
      <c r="D115" s="127">
        <v>175235</v>
      </c>
      <c r="E115" s="128" t="s">
        <v>115</v>
      </c>
      <c r="F115" s="127">
        <v>36.78765869140625</v>
      </c>
      <c r="G115" s="127">
        <v>338024631103.89996</v>
      </c>
      <c r="H115" s="127">
        <v>2706.10009765625</v>
      </c>
      <c r="I115" s="127">
        <v>73.55999755859375</v>
      </c>
      <c r="J115" s="127">
        <v>124912096</v>
      </c>
    </row>
    <row r="116" spans="1:10" s="118" customFormat="1" ht="12.75">
      <c r="A116" s="128" t="s">
        <v>22208</v>
      </c>
      <c r="B116" s="128" t="s">
        <v>22209</v>
      </c>
      <c r="C116" s="127">
        <v>1034775000.0000001</v>
      </c>
      <c r="D116" s="127">
        <v>4914</v>
      </c>
      <c r="E116" s="128" t="s">
        <v>4013</v>
      </c>
      <c r="F116" s="127">
        <v>7.8054990768432617</v>
      </c>
      <c r="G116" s="127">
        <v>1034775000.0000001</v>
      </c>
      <c r="H116" s="127">
        <v>153.30000305175781</v>
      </c>
      <c r="I116" s="127">
        <v>19.639999866485596</v>
      </c>
      <c r="J116" s="127">
        <v>6750000</v>
      </c>
    </row>
    <row r="117" spans="1:10" s="118" customFormat="1" ht="12.75">
      <c r="A117" s="128" t="s">
        <v>7986</v>
      </c>
      <c r="B117" s="128" t="s">
        <v>11879</v>
      </c>
      <c r="C117" s="127">
        <v>1725000137.9999998</v>
      </c>
      <c r="D117" s="127">
        <v>30271</v>
      </c>
      <c r="E117" s="128" t="s">
        <v>7987</v>
      </c>
      <c r="F117" s="127"/>
      <c r="G117" s="127">
        <v>1725000137.9999998</v>
      </c>
      <c r="H117" s="127">
        <v>93.150001525878906</v>
      </c>
      <c r="I117" s="127"/>
      <c r="J117" s="127"/>
    </row>
    <row r="118" spans="1:10" s="118" customFormat="1" ht="12.75">
      <c r="A118" s="128" t="s">
        <v>7096</v>
      </c>
      <c r="B118" s="128" t="s">
        <v>11277</v>
      </c>
      <c r="C118" s="127">
        <v>6594059999.999999</v>
      </c>
      <c r="D118" s="127">
        <v>376</v>
      </c>
      <c r="E118" s="128" t="s">
        <v>3659</v>
      </c>
      <c r="F118" s="127">
        <v>7.1903562545776367</v>
      </c>
      <c r="G118" s="127">
        <v>6594059999.999999</v>
      </c>
      <c r="H118" s="127">
        <v>999.0999755859375</v>
      </c>
      <c r="I118" s="127">
        <v>138.94999694824219</v>
      </c>
      <c r="J118" s="127">
        <v>6600000</v>
      </c>
    </row>
    <row r="119" spans="1:10" s="118" customFormat="1" ht="12.75">
      <c r="A119" s="128" t="s">
        <v>7981</v>
      </c>
      <c r="B119" s="128" t="s">
        <v>12094</v>
      </c>
      <c r="C119" s="127">
        <v>1641622527.3899999</v>
      </c>
      <c r="D119" s="127">
        <v>539628</v>
      </c>
      <c r="E119" s="128" t="s">
        <v>128</v>
      </c>
      <c r="F119" s="127"/>
      <c r="G119" s="127">
        <v>1641622527.3899999</v>
      </c>
      <c r="H119" s="127">
        <v>10.090000152587891</v>
      </c>
      <c r="I119" s="127">
        <v>-4.380000114440918</v>
      </c>
      <c r="J119" s="127">
        <v>162697968</v>
      </c>
    </row>
    <row r="120" spans="1:10" s="118" customFormat="1" ht="12.75">
      <c r="A120" s="128" t="s">
        <v>9552</v>
      </c>
      <c r="B120" s="128" t="s">
        <v>9553</v>
      </c>
      <c r="C120" s="127">
        <v>4753242637.5</v>
      </c>
      <c r="D120" s="127">
        <v>3158</v>
      </c>
      <c r="E120" s="128" t="s">
        <v>4196</v>
      </c>
      <c r="F120" s="127">
        <v>56.262653350830078</v>
      </c>
      <c r="G120" s="127">
        <v>4753242637.5</v>
      </c>
      <c r="H120" s="127">
        <v>944.6500244140625</v>
      </c>
      <c r="I120" s="127">
        <v>16.790000915527344</v>
      </c>
      <c r="J120" s="127">
        <v>5031800</v>
      </c>
    </row>
    <row r="121" spans="1:10" s="118" customFormat="1" ht="12.75">
      <c r="A121" s="128" t="s">
        <v>10352</v>
      </c>
      <c r="B121" s="128" t="s">
        <v>10353</v>
      </c>
      <c r="C121" s="127">
        <v>82191140533.600021</v>
      </c>
      <c r="D121" s="127">
        <v>447534</v>
      </c>
      <c r="E121" s="128" t="s">
        <v>10354</v>
      </c>
      <c r="F121" s="127"/>
      <c r="G121" s="127">
        <v>82191140533.600021</v>
      </c>
      <c r="H121" s="127">
        <v>522.20001220703125</v>
      </c>
      <c r="I121" s="127">
        <v>-0.2800000011920929</v>
      </c>
      <c r="J121" s="127">
        <v>143064992</v>
      </c>
    </row>
    <row r="122" spans="1:10" s="118" customFormat="1" ht="12.75">
      <c r="A122" s="128" t="s">
        <v>5846</v>
      </c>
      <c r="B122" s="128" t="s">
        <v>10324</v>
      </c>
      <c r="C122" s="127">
        <v>157309906650.20001</v>
      </c>
      <c r="D122" s="127">
        <v>15296</v>
      </c>
      <c r="E122" s="128" t="s">
        <v>130</v>
      </c>
      <c r="F122" s="127">
        <v>36.873397827148438</v>
      </c>
      <c r="G122" s="127">
        <v>157309906650.20001</v>
      </c>
      <c r="H122" s="127">
        <v>3454.300048828125</v>
      </c>
      <c r="I122" s="127">
        <v>93.680000305175781</v>
      </c>
      <c r="J122" s="127">
        <v>45540312</v>
      </c>
    </row>
    <row r="123" spans="1:10" s="118" customFormat="1" ht="12.75">
      <c r="A123" s="128" t="s">
        <v>5481</v>
      </c>
      <c r="B123" s="128" t="s">
        <v>10122</v>
      </c>
      <c r="C123" s="127">
        <v>661628960555.55994</v>
      </c>
      <c r="D123" s="127">
        <v>8773533</v>
      </c>
      <c r="E123" s="128" t="s">
        <v>250</v>
      </c>
      <c r="F123" s="127">
        <v>26.632387161254883</v>
      </c>
      <c r="G123" s="127">
        <v>661628960555.55994</v>
      </c>
      <c r="H123" s="127">
        <v>225.30999755859375</v>
      </c>
      <c r="I123" s="127">
        <v>8.4600000381469727</v>
      </c>
      <c r="J123" s="127">
        <v>2936327168</v>
      </c>
    </row>
    <row r="124" spans="1:10" s="118" customFormat="1" ht="12.75">
      <c r="A124" s="128" t="s">
        <v>7369</v>
      </c>
      <c r="B124" s="128" t="s">
        <v>7370</v>
      </c>
      <c r="C124" s="127">
        <v>3834175534</v>
      </c>
      <c r="D124" s="127">
        <v>562526</v>
      </c>
      <c r="E124" s="128" t="s">
        <v>132</v>
      </c>
      <c r="F124" s="127">
        <v>14.729166984558105</v>
      </c>
      <c r="G124" s="127">
        <v>3834175534</v>
      </c>
      <c r="H124" s="127">
        <v>14.140000343322754</v>
      </c>
      <c r="I124" s="127">
        <v>0.95999997854232788</v>
      </c>
      <c r="J124" s="127">
        <v>271158112</v>
      </c>
    </row>
    <row r="125" spans="1:10" s="118" customFormat="1" ht="12.75">
      <c r="A125" s="128" t="s">
        <v>6423</v>
      </c>
      <c r="B125" s="128" t="s">
        <v>6424</v>
      </c>
      <c r="C125" s="127">
        <v>25667911526.880001</v>
      </c>
      <c r="D125" s="127">
        <v>663362</v>
      </c>
      <c r="E125" s="128" t="s">
        <v>135</v>
      </c>
      <c r="F125" s="127">
        <v>9.5555047988891602</v>
      </c>
      <c r="G125" s="127">
        <v>25667911526.880001</v>
      </c>
      <c r="H125" s="127">
        <v>99.959999084472656</v>
      </c>
      <c r="I125" s="127">
        <v>10.460986137390137</v>
      </c>
      <c r="J125" s="127">
        <v>256791200</v>
      </c>
    </row>
    <row r="126" spans="1:10" s="118" customFormat="1" ht="12.75">
      <c r="A126" s="128" t="s">
        <v>7041</v>
      </c>
      <c r="B126" s="128" t="s">
        <v>7042</v>
      </c>
      <c r="C126" s="127">
        <v>4712689021.5</v>
      </c>
      <c r="D126" s="127">
        <v>11913</v>
      </c>
      <c r="E126" s="128" t="s">
        <v>133</v>
      </c>
      <c r="F126" s="127">
        <v>6.2485814094543457</v>
      </c>
      <c r="G126" s="127">
        <v>4712689021.5</v>
      </c>
      <c r="H126" s="127">
        <v>825.75</v>
      </c>
      <c r="I126" s="127">
        <v>132.14999389648438</v>
      </c>
      <c r="J126" s="127">
        <v>5707162</v>
      </c>
    </row>
    <row r="127" spans="1:10" s="118" customFormat="1" ht="12.75">
      <c r="A127" s="128" t="s">
        <v>6968</v>
      </c>
      <c r="B127" s="128" t="s">
        <v>10991</v>
      </c>
      <c r="C127" s="127">
        <v>10466237624.389999</v>
      </c>
      <c r="D127" s="127">
        <v>561053</v>
      </c>
      <c r="E127" s="128" t="s">
        <v>82</v>
      </c>
      <c r="F127" s="127">
        <v>22.392038345336914</v>
      </c>
      <c r="G127" s="127">
        <v>10466237624.389999</v>
      </c>
      <c r="H127" s="127">
        <v>185.6300048828125</v>
      </c>
      <c r="I127" s="127">
        <v>8.2899999618530273</v>
      </c>
      <c r="J127" s="127">
        <v>55294852</v>
      </c>
    </row>
    <row r="128" spans="1:10" s="118" customFormat="1" ht="12.75">
      <c r="A128" s="128" t="s">
        <v>7495</v>
      </c>
      <c r="B128" s="128" t="s">
        <v>7496</v>
      </c>
      <c r="C128" s="127">
        <v>3245109005.8999996</v>
      </c>
      <c r="D128" s="127">
        <v>6641</v>
      </c>
      <c r="E128" s="128" t="s">
        <v>3694</v>
      </c>
      <c r="F128" s="127">
        <v>18.368747711181641</v>
      </c>
      <c r="G128" s="127">
        <v>3245109005.8999996</v>
      </c>
      <c r="H128" s="127">
        <v>414.95001220703125</v>
      </c>
      <c r="I128" s="127">
        <v>22.590000152587891</v>
      </c>
      <c r="J128" s="127">
        <v>7820482</v>
      </c>
    </row>
    <row r="129" spans="1:10" s="118" customFormat="1" ht="12.75">
      <c r="A129" s="128" t="s">
        <v>9548</v>
      </c>
      <c r="B129" s="128" t="s">
        <v>12114</v>
      </c>
      <c r="C129" s="127">
        <v>1542858000.0000002</v>
      </c>
      <c r="D129" s="127">
        <v>77</v>
      </c>
      <c r="E129" s="128" t="s">
        <v>4184</v>
      </c>
      <c r="F129" s="127">
        <v>228.57142639160156</v>
      </c>
      <c r="G129" s="127">
        <v>1542858000.0000002</v>
      </c>
      <c r="H129" s="127">
        <v>2000</v>
      </c>
      <c r="I129" s="127">
        <v>8.75</v>
      </c>
      <c r="J129" s="127">
        <v>771400</v>
      </c>
    </row>
    <row r="130" spans="1:10" s="118" customFormat="1" ht="12.75">
      <c r="A130" s="128" t="s">
        <v>6679</v>
      </c>
      <c r="B130" s="128" t="s">
        <v>10833</v>
      </c>
      <c r="C130" s="127">
        <v>10932021939.999998</v>
      </c>
      <c r="D130" s="127">
        <v>23003</v>
      </c>
      <c r="E130" s="128" t="s">
        <v>137</v>
      </c>
      <c r="F130" s="127">
        <v>17.648988723754883</v>
      </c>
      <c r="G130" s="127">
        <v>10932021939.999998</v>
      </c>
      <c r="H130" s="127">
        <v>672.25</v>
      </c>
      <c r="I130" s="127">
        <v>38.090000152587891</v>
      </c>
      <c r="J130" s="127">
        <v>16111840</v>
      </c>
    </row>
    <row r="131" spans="1:10" s="118" customFormat="1" ht="12.75">
      <c r="A131" s="128" t="s">
        <v>20728</v>
      </c>
      <c r="B131" s="128" t="s">
        <v>20729</v>
      </c>
      <c r="C131" s="127">
        <v>135280905407.99998</v>
      </c>
      <c r="D131" s="127">
        <v>117839</v>
      </c>
      <c r="E131" s="128" t="s">
        <v>1017</v>
      </c>
      <c r="F131" s="127">
        <v>28.727556228637695</v>
      </c>
      <c r="G131" s="127">
        <v>135280905407.99998</v>
      </c>
      <c r="H131" s="127">
        <v>1104</v>
      </c>
      <c r="I131" s="127">
        <v>38.430000305175781</v>
      </c>
      <c r="J131" s="127">
        <v>122527168</v>
      </c>
    </row>
    <row r="132" spans="1:10" s="118" customFormat="1" ht="12.75">
      <c r="A132" s="128" t="s">
        <v>5445</v>
      </c>
      <c r="B132" s="128" t="s">
        <v>10125</v>
      </c>
      <c r="C132" s="127">
        <v>611694540000</v>
      </c>
      <c r="D132" s="127">
        <v>146558</v>
      </c>
      <c r="E132" s="128" t="s">
        <v>139</v>
      </c>
      <c r="F132" s="127">
        <v>34.063518524169922</v>
      </c>
      <c r="G132" s="127">
        <v>611694540000</v>
      </c>
      <c r="H132" s="127">
        <v>5116</v>
      </c>
      <c r="I132" s="127">
        <v>150.19000244140625</v>
      </c>
      <c r="J132" s="127">
        <v>119565000</v>
      </c>
    </row>
    <row r="133" spans="1:10" s="118" customFormat="1" ht="12.75">
      <c r="A133" s="128" t="s">
        <v>12230</v>
      </c>
      <c r="B133" s="128" t="s">
        <v>12231</v>
      </c>
      <c r="C133" s="127">
        <v>14511457849.799999</v>
      </c>
      <c r="D133" s="127">
        <v>12744</v>
      </c>
      <c r="E133" s="128" t="s">
        <v>144</v>
      </c>
      <c r="F133" s="127">
        <v>22.673809051513672</v>
      </c>
      <c r="G133" s="127">
        <v>14511457849.799999</v>
      </c>
      <c r="H133" s="127">
        <v>952.29998779296875</v>
      </c>
      <c r="I133" s="127">
        <v>42</v>
      </c>
      <c r="J133" s="127">
        <v>15238326</v>
      </c>
    </row>
    <row r="134" spans="1:10" s="118" customFormat="1" ht="12.75">
      <c r="A134" s="128" t="s">
        <v>7163</v>
      </c>
      <c r="B134" s="128" t="s">
        <v>11194</v>
      </c>
      <c r="C134" s="127">
        <v>6698408179.1999998</v>
      </c>
      <c r="D134" s="127">
        <v>32305</v>
      </c>
      <c r="E134" s="128" t="s">
        <v>7164</v>
      </c>
      <c r="F134" s="127">
        <v>34.020515441894531</v>
      </c>
      <c r="G134" s="127">
        <v>6698408179.1999998</v>
      </c>
      <c r="H134" s="127">
        <v>331.70001220703125</v>
      </c>
      <c r="I134" s="127">
        <v>9.75</v>
      </c>
      <c r="J134" s="127">
        <v>20194200</v>
      </c>
    </row>
    <row r="135" spans="1:10" s="118" customFormat="1" ht="12.75">
      <c r="A135" s="128" t="s">
        <v>5780</v>
      </c>
      <c r="B135" s="128" t="s">
        <v>10355</v>
      </c>
      <c r="C135" s="127">
        <v>82323685848.579987</v>
      </c>
      <c r="D135" s="127">
        <v>11098403</v>
      </c>
      <c r="E135" s="128" t="s">
        <v>147</v>
      </c>
      <c r="F135" s="127"/>
      <c r="G135" s="127">
        <v>82323685848.579987</v>
      </c>
      <c r="H135" s="127">
        <v>16.579999923706055</v>
      </c>
      <c r="I135" s="127">
        <v>-1.6399999856948853</v>
      </c>
      <c r="J135" s="127">
        <v>4965240320</v>
      </c>
    </row>
    <row r="136" spans="1:10" s="118" customFormat="1" ht="12.75">
      <c r="A136" s="128" t="s">
        <v>7849</v>
      </c>
      <c r="B136" s="128" t="s">
        <v>11871</v>
      </c>
      <c r="C136" s="127">
        <v>2172652356</v>
      </c>
      <c r="D136" s="127">
        <v>48755</v>
      </c>
      <c r="E136" s="128" t="s">
        <v>149</v>
      </c>
      <c r="F136" s="127">
        <v>12.950571060180664</v>
      </c>
      <c r="G136" s="127">
        <v>2172652356</v>
      </c>
      <c r="H136" s="127">
        <v>103.26000213623047</v>
      </c>
      <c r="I136" s="127">
        <v>7.9733939170837402</v>
      </c>
      <c r="J136" s="127">
        <v>21040600</v>
      </c>
    </row>
    <row r="137" spans="1:10" s="118" customFormat="1" ht="12.75">
      <c r="A137" s="128" t="s">
        <v>6910</v>
      </c>
      <c r="B137" s="128" t="s">
        <v>9419</v>
      </c>
      <c r="C137" s="127">
        <v>18824939280.000004</v>
      </c>
      <c r="D137" s="127">
        <v>87512</v>
      </c>
      <c r="E137" s="128" t="s">
        <v>6911</v>
      </c>
      <c r="F137" s="127">
        <v>54.475921630859375</v>
      </c>
      <c r="G137" s="127">
        <v>18824939280.000004</v>
      </c>
      <c r="H137" s="127">
        <v>769.20001220703125</v>
      </c>
      <c r="I137" s="127">
        <v>14.119999885559082</v>
      </c>
      <c r="J137" s="127">
        <v>24473400</v>
      </c>
    </row>
    <row r="138" spans="1:10" s="118" customFormat="1" ht="12.75">
      <c r="A138" s="128" t="s">
        <v>7855</v>
      </c>
      <c r="B138" s="128" t="s">
        <v>11787</v>
      </c>
      <c r="C138" s="127">
        <v>1384202820</v>
      </c>
      <c r="D138" s="127">
        <v>1454</v>
      </c>
      <c r="E138" s="128" t="s">
        <v>3971</v>
      </c>
      <c r="F138" s="127">
        <v>58.922321319580078</v>
      </c>
      <c r="G138" s="127">
        <v>1384202820</v>
      </c>
      <c r="H138" s="127">
        <v>135.85000610351563</v>
      </c>
      <c r="I138" s="127">
        <v>2.3055779933929443</v>
      </c>
      <c r="J138" s="127">
        <v>10189000</v>
      </c>
    </row>
    <row r="139" spans="1:10" s="118" customFormat="1" ht="12.75">
      <c r="A139" s="128" t="s">
        <v>7383</v>
      </c>
      <c r="B139" s="128" t="s">
        <v>11113</v>
      </c>
      <c r="C139" s="127">
        <v>5899857616.3500004</v>
      </c>
      <c r="D139" s="127">
        <v>6879</v>
      </c>
      <c r="E139" s="128" t="s">
        <v>3835</v>
      </c>
      <c r="F139" s="127">
        <v>139.4188232421875</v>
      </c>
      <c r="G139" s="127">
        <v>5899857616.3500004</v>
      </c>
      <c r="H139" s="127">
        <v>94.230003356933594</v>
      </c>
      <c r="I139" s="127">
        <v>0.67587717117800039</v>
      </c>
      <c r="J139" s="127">
        <v>61290725.166668251</v>
      </c>
    </row>
    <row r="140" spans="1:10" s="118" customFormat="1" ht="12.75">
      <c r="A140" s="128" t="s">
        <v>5678</v>
      </c>
      <c r="B140" s="128" t="s">
        <v>10276</v>
      </c>
      <c r="C140" s="127">
        <v>172100843218.19998</v>
      </c>
      <c r="D140" s="127">
        <v>228605</v>
      </c>
      <c r="E140" s="128" t="s">
        <v>189</v>
      </c>
      <c r="F140" s="127">
        <v>27.94605827331543</v>
      </c>
      <c r="G140" s="127">
        <v>172100843218.19998</v>
      </c>
      <c r="H140" s="127">
        <v>875.54998779296875</v>
      </c>
      <c r="I140" s="127">
        <v>31.329999923706055</v>
      </c>
      <c r="J140" s="127">
        <v>196563120</v>
      </c>
    </row>
    <row r="141" spans="1:10" s="118" customFormat="1" ht="12.75">
      <c r="A141" s="128" t="s">
        <v>8203</v>
      </c>
      <c r="B141" s="128" t="s">
        <v>11551</v>
      </c>
      <c r="C141" s="127">
        <v>3964233599.9999995</v>
      </c>
      <c r="D141" s="127">
        <v>28484</v>
      </c>
      <c r="E141" s="128" t="s">
        <v>4362</v>
      </c>
      <c r="F141" s="127">
        <v>15.637993812561035</v>
      </c>
      <c r="G141" s="127">
        <v>3964233599.9999995</v>
      </c>
      <c r="H141" s="127">
        <v>84.959999084472656</v>
      </c>
      <c r="I141" s="127">
        <v>5.4329218864440918</v>
      </c>
      <c r="J141" s="127">
        <v>21080000</v>
      </c>
    </row>
    <row r="142" spans="1:10" s="118" customFormat="1" ht="12.75">
      <c r="A142" s="128" t="s">
        <v>12490</v>
      </c>
      <c r="B142" s="128" t="s">
        <v>12491</v>
      </c>
      <c r="C142" s="127">
        <v>5637400000</v>
      </c>
      <c r="D142" s="127">
        <v>4475423</v>
      </c>
      <c r="E142" s="128" t="s">
        <v>4115</v>
      </c>
      <c r="F142" s="127">
        <v>15.151515007019043</v>
      </c>
      <c r="G142" s="127">
        <v>5637400000</v>
      </c>
      <c r="H142" s="127">
        <v>0.5</v>
      </c>
      <c r="I142" s="127">
        <v>3.2999999821186066E-2</v>
      </c>
      <c r="J142" s="127">
        <v>1274800000</v>
      </c>
    </row>
    <row r="143" spans="1:10" s="118" customFormat="1" ht="12.75">
      <c r="A143" s="128" t="s">
        <v>12447</v>
      </c>
      <c r="B143" s="128" t="s">
        <v>12448</v>
      </c>
      <c r="C143" s="127">
        <v>451015200000</v>
      </c>
      <c r="D143" s="127">
        <v>150424</v>
      </c>
      <c r="E143" s="128" t="s">
        <v>5524</v>
      </c>
      <c r="F143" s="127">
        <v>34.418601989746094</v>
      </c>
      <c r="G143" s="127">
        <v>451015200000</v>
      </c>
      <c r="H143" s="127">
        <v>148</v>
      </c>
      <c r="I143" s="127">
        <v>4.3000001907348633</v>
      </c>
      <c r="J143" s="127">
        <v>2603000064</v>
      </c>
    </row>
    <row r="144" spans="1:10" s="118" customFormat="1" ht="12.75">
      <c r="A144" s="128" t="s">
        <v>9347</v>
      </c>
      <c r="B144" s="128" t="s">
        <v>12050</v>
      </c>
      <c r="C144" s="127">
        <v>1426241908</v>
      </c>
      <c r="D144" s="127">
        <v>15814</v>
      </c>
      <c r="E144" s="128" t="s">
        <v>9348</v>
      </c>
      <c r="F144" s="127"/>
      <c r="G144" s="127">
        <v>1426241908</v>
      </c>
      <c r="H144" s="127">
        <v>57.400001525878906</v>
      </c>
      <c r="I144" s="127"/>
      <c r="J144" s="127"/>
    </row>
    <row r="145" spans="1:10" s="118" customFormat="1" ht="12.75">
      <c r="A145" s="128" t="s">
        <v>7337</v>
      </c>
      <c r="B145" s="128" t="s">
        <v>3683</v>
      </c>
      <c r="C145" s="127">
        <v>7242665532.7000008</v>
      </c>
      <c r="D145" s="127">
        <v>9295</v>
      </c>
      <c r="E145" s="128" t="s">
        <v>3684</v>
      </c>
      <c r="F145" s="127">
        <v>24.729843139648438</v>
      </c>
      <c r="G145" s="127">
        <v>7242665532.7000008</v>
      </c>
      <c r="H145" s="127">
        <v>585.8499755859375</v>
      </c>
      <c r="I145" s="127">
        <v>23.690000534057617</v>
      </c>
      <c r="J145" s="127">
        <v>12362662</v>
      </c>
    </row>
    <row r="146" spans="1:10" s="118" customFormat="1" ht="12.75">
      <c r="A146" s="128" t="s">
        <v>5815</v>
      </c>
      <c r="B146" s="128" t="s">
        <v>10333</v>
      </c>
      <c r="C146" s="127">
        <v>208200591183</v>
      </c>
      <c r="D146" s="127">
        <v>606184</v>
      </c>
      <c r="E146" s="128" t="s">
        <v>155</v>
      </c>
      <c r="F146" s="127">
        <v>156.07252502441406</v>
      </c>
      <c r="G146" s="127">
        <v>208200591183</v>
      </c>
      <c r="H146" s="127">
        <v>6155.5</v>
      </c>
      <c r="I146" s="127">
        <v>39.439998626708984</v>
      </c>
      <c r="J146" s="127">
        <v>33693732</v>
      </c>
    </row>
    <row r="147" spans="1:10" s="118" customFormat="1" ht="12.75">
      <c r="A147" s="128" t="s">
        <v>21747</v>
      </c>
      <c r="B147" s="128" t="s">
        <v>21748</v>
      </c>
      <c r="C147" s="127">
        <v>1139278920</v>
      </c>
      <c r="D147" s="127">
        <v>3339</v>
      </c>
      <c r="E147" s="128" t="s">
        <v>4446</v>
      </c>
      <c r="F147" s="127">
        <v>59.999996185302734</v>
      </c>
      <c r="G147" s="127">
        <v>1139278920</v>
      </c>
      <c r="H147" s="127">
        <v>87</v>
      </c>
      <c r="I147" s="127">
        <v>1.4500000476837158</v>
      </c>
      <c r="J147" s="127">
        <v>9395000</v>
      </c>
    </row>
    <row r="148" spans="1:10" s="118" customFormat="1" ht="12.75">
      <c r="A148" s="128" t="s">
        <v>8010</v>
      </c>
      <c r="B148" s="128" t="s">
        <v>11763</v>
      </c>
      <c r="C148" s="127">
        <v>2228877504</v>
      </c>
      <c r="D148" s="127">
        <v>20615</v>
      </c>
      <c r="E148" s="128" t="s">
        <v>4004</v>
      </c>
      <c r="F148" s="127">
        <v>36.149898529052734</v>
      </c>
      <c r="G148" s="127">
        <v>2228877504</v>
      </c>
      <c r="H148" s="127">
        <v>176.05000305175781</v>
      </c>
      <c r="I148" s="127">
        <v>4.869999885559082</v>
      </c>
      <c r="J148" s="127">
        <v>12660480</v>
      </c>
    </row>
    <row r="149" spans="1:10" s="118" customFormat="1" ht="12.75">
      <c r="A149" s="128" t="s">
        <v>7649</v>
      </c>
      <c r="B149" s="128" t="s">
        <v>11466</v>
      </c>
      <c r="C149" s="127">
        <v>6375451500</v>
      </c>
      <c r="D149" s="127">
        <v>1262</v>
      </c>
      <c r="E149" s="128" t="s">
        <v>3871</v>
      </c>
      <c r="F149" s="127">
        <v>36.12890625</v>
      </c>
      <c r="G149" s="127">
        <v>6375451500</v>
      </c>
      <c r="H149" s="127">
        <v>545.75</v>
      </c>
      <c r="I149" s="127">
        <v>15.105632781982422</v>
      </c>
      <c r="J149" s="127">
        <v>11682000</v>
      </c>
    </row>
    <row r="150" spans="1:10" s="118" customFormat="1" ht="12.75">
      <c r="A150" s="128" t="s">
        <v>6980</v>
      </c>
      <c r="B150" s="128" t="s">
        <v>6981</v>
      </c>
      <c r="C150" s="127">
        <v>13679508742.5</v>
      </c>
      <c r="D150" s="127">
        <v>24454</v>
      </c>
      <c r="E150" s="128" t="s">
        <v>3699</v>
      </c>
      <c r="F150" s="127">
        <v>81.211082458496094</v>
      </c>
      <c r="G150" s="127">
        <v>13679508742.5</v>
      </c>
      <c r="H150" s="127">
        <v>1304.25</v>
      </c>
      <c r="I150" s="127">
        <v>16.059999465942383</v>
      </c>
      <c r="J150" s="127">
        <v>10488410</v>
      </c>
    </row>
    <row r="151" spans="1:10" s="118" customFormat="1" ht="12.75">
      <c r="A151" s="128" t="s">
        <v>6214</v>
      </c>
      <c r="B151" s="128" t="s">
        <v>6215</v>
      </c>
      <c r="C151" s="127">
        <v>92561003213.199997</v>
      </c>
      <c r="D151" s="127">
        <v>617259</v>
      </c>
      <c r="E151" s="128" t="s">
        <v>22210</v>
      </c>
      <c r="F151" s="127">
        <v>193.76177978515625</v>
      </c>
      <c r="G151" s="127">
        <v>92561003213.199997</v>
      </c>
      <c r="H151" s="127">
        <v>1130.5999755859375</v>
      </c>
      <c r="I151" s="127">
        <v>5.8350000381469727</v>
      </c>
      <c r="J151" s="127">
        <v>73761120</v>
      </c>
    </row>
    <row r="152" spans="1:10" s="118" customFormat="1" ht="12.75">
      <c r="A152" s="128" t="s">
        <v>8051</v>
      </c>
      <c r="B152" s="128" t="s">
        <v>11865</v>
      </c>
      <c r="C152" s="127">
        <v>2055740000.0000002</v>
      </c>
      <c r="D152" s="127">
        <v>44663</v>
      </c>
      <c r="E152" s="128" t="s">
        <v>161</v>
      </c>
      <c r="F152" s="127">
        <v>18.50184440612793</v>
      </c>
      <c r="G152" s="127">
        <v>2055740000.0000002</v>
      </c>
      <c r="H152" s="127">
        <v>50.139999389648438</v>
      </c>
      <c r="I152" s="127">
        <v>2.7100000381469727</v>
      </c>
      <c r="J152" s="127">
        <v>41000000</v>
      </c>
    </row>
    <row r="153" spans="1:10" s="118" customFormat="1" ht="12.75">
      <c r="A153" s="128" t="s">
        <v>6895</v>
      </c>
      <c r="B153" s="128" t="s">
        <v>10937</v>
      </c>
      <c r="C153" s="127">
        <v>11462866800.000002</v>
      </c>
      <c r="D153" s="127">
        <v>16343</v>
      </c>
      <c r="E153" s="128" t="s">
        <v>163</v>
      </c>
      <c r="F153" s="127">
        <v>28.776243209838867</v>
      </c>
      <c r="G153" s="127">
        <v>11462866800.000002</v>
      </c>
      <c r="H153" s="127">
        <v>208.33999633789063</v>
      </c>
      <c r="I153" s="127">
        <v>7.2399997711181641</v>
      </c>
      <c r="J153" s="127">
        <v>55020000</v>
      </c>
    </row>
    <row r="154" spans="1:10" s="118" customFormat="1" ht="12.75">
      <c r="A154" s="128" t="s">
        <v>21749</v>
      </c>
      <c r="B154" s="128" t="s">
        <v>21750</v>
      </c>
      <c r="C154" s="127">
        <v>2808714600</v>
      </c>
      <c r="D154" s="127">
        <v>1316</v>
      </c>
      <c r="E154" s="128" t="s">
        <v>4643</v>
      </c>
      <c r="F154" s="127"/>
      <c r="G154" s="127">
        <v>2808714600</v>
      </c>
      <c r="H154" s="127">
        <v>291.29998779296875</v>
      </c>
      <c r="I154" s="127">
        <v>-5.5900001525878906</v>
      </c>
      <c r="J154" s="127">
        <v>4092000</v>
      </c>
    </row>
    <row r="155" spans="1:10" s="118" customFormat="1" ht="12.75">
      <c r="A155" s="128" t="s">
        <v>21201</v>
      </c>
      <c r="B155" s="128" t="s">
        <v>21202</v>
      </c>
      <c r="C155" s="127">
        <v>1898941748</v>
      </c>
      <c r="D155" s="127"/>
      <c r="E155" s="128" t="s">
        <v>21203</v>
      </c>
      <c r="F155" s="127"/>
      <c r="G155" s="127">
        <v>1898941748</v>
      </c>
      <c r="H155" s="127">
        <v>94.930000305175781</v>
      </c>
      <c r="I155" s="127"/>
      <c r="J155" s="127"/>
    </row>
    <row r="156" spans="1:10" s="118" customFormat="1" ht="12.75">
      <c r="A156" s="128" t="s">
        <v>5754</v>
      </c>
      <c r="B156" s="128" t="s">
        <v>10322</v>
      </c>
      <c r="C156" s="127">
        <v>141284514941.20001</v>
      </c>
      <c r="D156" s="127">
        <v>297015</v>
      </c>
      <c r="E156" s="128" t="s">
        <v>166</v>
      </c>
      <c r="F156" s="127">
        <v>47.122261047363281</v>
      </c>
      <c r="G156" s="127">
        <v>141284514941.20001</v>
      </c>
      <c r="H156" s="127">
        <v>1701.800048828125</v>
      </c>
      <c r="I156" s="127">
        <v>36.114566802978516</v>
      </c>
      <c r="J156" s="127">
        <v>83020632</v>
      </c>
    </row>
    <row r="157" spans="1:10" s="118" customFormat="1" ht="12.75">
      <c r="A157" s="128" t="s">
        <v>7039</v>
      </c>
      <c r="B157" s="128" t="s">
        <v>11228</v>
      </c>
      <c r="C157" s="127">
        <v>4687883172</v>
      </c>
      <c r="D157" s="127">
        <v>103909</v>
      </c>
      <c r="E157" s="128" t="s">
        <v>3600</v>
      </c>
      <c r="F157" s="127">
        <v>7.395442008972168</v>
      </c>
      <c r="G157" s="127">
        <v>4687883172</v>
      </c>
      <c r="H157" s="127">
        <v>55.169998168945313</v>
      </c>
      <c r="I157" s="127">
        <v>7.4600000381469727</v>
      </c>
      <c r="J157" s="127">
        <v>84971600</v>
      </c>
    </row>
    <row r="158" spans="1:10" s="118" customFormat="1" ht="12.75">
      <c r="A158" s="128" t="s">
        <v>5637</v>
      </c>
      <c r="B158" s="128" t="s">
        <v>5638</v>
      </c>
      <c r="C158" s="127">
        <v>208786901755.10004</v>
      </c>
      <c r="D158" s="127">
        <v>1427254</v>
      </c>
      <c r="E158" s="128" t="s">
        <v>172</v>
      </c>
      <c r="F158" s="127">
        <v>17.780084609985352</v>
      </c>
      <c r="G158" s="127">
        <v>208786901755.10004</v>
      </c>
      <c r="H158" s="127">
        <v>2312.300048828125</v>
      </c>
      <c r="I158" s="127">
        <v>130.05000305175781</v>
      </c>
      <c r="J158" s="127">
        <v>90294040</v>
      </c>
    </row>
    <row r="159" spans="1:10" s="118" customFormat="1" ht="12.75">
      <c r="A159" s="128" t="s">
        <v>6536</v>
      </c>
      <c r="B159" s="128" t="s">
        <v>6537</v>
      </c>
      <c r="C159" s="127">
        <v>14804397017.750002</v>
      </c>
      <c r="D159" s="127">
        <v>251701</v>
      </c>
      <c r="E159" s="128" t="s">
        <v>12226</v>
      </c>
      <c r="F159" s="127">
        <v>4.3573684692382813</v>
      </c>
      <c r="G159" s="127">
        <v>14804397017.750002</v>
      </c>
      <c r="H159" s="127">
        <v>74.449996948242188</v>
      </c>
      <c r="I159" s="127">
        <v>17.086000061035158</v>
      </c>
      <c r="J159" s="127">
        <v>198850200</v>
      </c>
    </row>
    <row r="160" spans="1:10" s="118" customFormat="1" ht="12.75">
      <c r="A160" s="128" t="s">
        <v>8138</v>
      </c>
      <c r="B160" s="128" t="s">
        <v>11874</v>
      </c>
      <c r="C160" s="127">
        <v>3042892205.0399995</v>
      </c>
      <c r="D160" s="127">
        <v>27114</v>
      </c>
      <c r="E160" s="128" t="s">
        <v>174</v>
      </c>
      <c r="F160" s="127">
        <v>996.727294921875</v>
      </c>
      <c r="G160" s="127">
        <v>3042892205.0399995</v>
      </c>
      <c r="H160" s="127">
        <v>109.63999938964844</v>
      </c>
      <c r="I160" s="127">
        <v>0.10999999940395355</v>
      </c>
      <c r="J160" s="127">
        <v>27753486</v>
      </c>
    </row>
    <row r="161" spans="1:10" s="118" customFormat="1" ht="12.75">
      <c r="A161" s="128" t="s">
        <v>7950</v>
      </c>
      <c r="B161" s="128" t="s">
        <v>7951</v>
      </c>
      <c r="C161" s="127">
        <v>1106049920</v>
      </c>
      <c r="D161" s="127">
        <v>3124</v>
      </c>
      <c r="E161" s="128" t="s">
        <v>224</v>
      </c>
      <c r="F161" s="127"/>
      <c r="G161" s="127">
        <v>1106049920</v>
      </c>
      <c r="H161" s="127">
        <v>44.319999694824219</v>
      </c>
      <c r="I161" s="127">
        <v>-4.4099998474121094</v>
      </c>
      <c r="J161" s="127">
        <v>24956000</v>
      </c>
    </row>
    <row r="162" spans="1:10" s="118" customFormat="1" ht="12.75">
      <c r="A162" s="128" t="s">
        <v>8006</v>
      </c>
      <c r="B162" s="128" t="s">
        <v>11714</v>
      </c>
      <c r="C162" s="127">
        <v>1939799540.0000002</v>
      </c>
      <c r="D162" s="127">
        <v>14393</v>
      </c>
      <c r="E162" s="128" t="s">
        <v>8007</v>
      </c>
      <c r="F162" s="127">
        <v>38.473945617675781</v>
      </c>
      <c r="G162" s="127">
        <v>1939799540.0000002</v>
      </c>
      <c r="H162" s="127">
        <v>310.10000610351563</v>
      </c>
      <c r="I162" s="127">
        <v>8.0600004196166992</v>
      </c>
      <c r="J162" s="127">
        <v>5605000</v>
      </c>
    </row>
    <row r="163" spans="1:10" s="118" customFormat="1" ht="12.75">
      <c r="A163" s="128" t="s">
        <v>7117</v>
      </c>
      <c r="B163" s="128" t="s">
        <v>11219</v>
      </c>
      <c r="C163" s="127">
        <v>5879398999.999999</v>
      </c>
      <c r="D163" s="127">
        <v>111004</v>
      </c>
      <c r="E163" s="128" t="s">
        <v>7118</v>
      </c>
      <c r="F163" s="127">
        <v>36.091361999511719</v>
      </c>
      <c r="G163" s="127">
        <v>5879398999.999999</v>
      </c>
      <c r="H163" s="127">
        <v>269.45001220703125</v>
      </c>
      <c r="I163" s="127">
        <v>7.4657759666442871</v>
      </c>
      <c r="J163" s="127">
        <v>17590000</v>
      </c>
    </row>
    <row r="164" spans="1:10" s="118" customFormat="1" ht="12.75">
      <c r="A164" s="128" t="s">
        <v>6874</v>
      </c>
      <c r="B164" s="128" t="s">
        <v>6875</v>
      </c>
      <c r="C164" s="127">
        <v>8395263360.000001</v>
      </c>
      <c r="D164" s="127">
        <v>50634</v>
      </c>
      <c r="E164" s="128" t="s">
        <v>3596</v>
      </c>
      <c r="F164" s="127">
        <v>13.97870922088623</v>
      </c>
      <c r="G164" s="127">
        <v>8395263360.000001</v>
      </c>
      <c r="H164" s="127">
        <v>167.52999877929688</v>
      </c>
      <c r="I164" s="127">
        <v>11.984654426574707</v>
      </c>
      <c r="J164" s="127">
        <v>50112000</v>
      </c>
    </row>
    <row r="165" spans="1:10" s="118" customFormat="1" ht="12.75">
      <c r="A165" s="128" t="s">
        <v>6377</v>
      </c>
      <c r="B165" s="128" t="s">
        <v>10630</v>
      </c>
      <c r="C165" s="127">
        <v>59867117460.399994</v>
      </c>
      <c r="D165" s="127">
        <v>68009</v>
      </c>
      <c r="E165" s="128" t="s">
        <v>176</v>
      </c>
      <c r="F165" s="127">
        <v>114.95481872558594</v>
      </c>
      <c r="G165" s="127">
        <v>59867117460.399994</v>
      </c>
      <c r="H165" s="127">
        <v>2989.39990234375</v>
      </c>
      <c r="I165" s="127">
        <v>26.004999160766602</v>
      </c>
      <c r="J165" s="127">
        <v>19792300</v>
      </c>
    </row>
    <row r="166" spans="1:10" s="118" customFormat="1" ht="12.75">
      <c r="A166" s="128" t="s">
        <v>5869</v>
      </c>
      <c r="B166" s="128" t="s">
        <v>10470</v>
      </c>
      <c r="C166" s="127">
        <v>95480862751.349991</v>
      </c>
      <c r="D166" s="127">
        <v>353874</v>
      </c>
      <c r="E166" s="128" t="s">
        <v>178</v>
      </c>
      <c r="F166" s="127">
        <v>73.048774719238281</v>
      </c>
      <c r="G166" s="127">
        <v>95480862751.349991</v>
      </c>
      <c r="H166" s="127">
        <v>868.54998779296875</v>
      </c>
      <c r="I166" s="127">
        <v>11.890000343322754</v>
      </c>
      <c r="J166" s="127">
        <v>109785896</v>
      </c>
    </row>
    <row r="167" spans="1:10" s="118" customFormat="1" ht="12.75">
      <c r="A167" s="128" t="s">
        <v>6527</v>
      </c>
      <c r="B167" s="128" t="s">
        <v>10779</v>
      </c>
      <c r="C167" s="127">
        <v>13685737874.219999</v>
      </c>
      <c r="D167" s="127">
        <v>186479</v>
      </c>
      <c r="E167" s="128" t="s">
        <v>3505</v>
      </c>
      <c r="F167" s="127"/>
      <c r="G167" s="127">
        <v>13685737874.219999</v>
      </c>
      <c r="H167" s="127">
        <v>27.989999771118164</v>
      </c>
      <c r="I167" s="127">
        <v>-0.97094398736953735</v>
      </c>
      <c r="J167" s="127">
        <v>488950976</v>
      </c>
    </row>
    <row r="168" spans="1:10" s="118" customFormat="1" ht="12.75">
      <c r="A168" s="128" t="s">
        <v>22211</v>
      </c>
      <c r="B168" s="128" t="s">
        <v>22212</v>
      </c>
      <c r="C168" s="127">
        <v>2730000000</v>
      </c>
      <c r="D168" s="127">
        <v>301695</v>
      </c>
      <c r="E168" s="128" t="s">
        <v>22213</v>
      </c>
      <c r="F168" s="127"/>
      <c r="G168" s="127">
        <v>2730000000</v>
      </c>
      <c r="H168" s="127">
        <v>22.75</v>
      </c>
      <c r="I168" s="127"/>
      <c r="J168" s="127"/>
    </row>
    <row r="169" spans="1:10" s="118" customFormat="1" ht="12.75">
      <c r="A169" s="128" t="s">
        <v>21751</v>
      </c>
      <c r="B169" s="128" t="s">
        <v>21752</v>
      </c>
      <c r="C169" s="127">
        <v>18012000000</v>
      </c>
      <c r="D169" s="127">
        <v>591525</v>
      </c>
      <c r="E169" s="128" t="s">
        <v>6649</v>
      </c>
      <c r="F169" s="127"/>
      <c r="G169" s="127">
        <v>18012000000</v>
      </c>
      <c r="H169" s="127">
        <v>114</v>
      </c>
      <c r="I169" s="127">
        <v>-1.8799999952316284</v>
      </c>
      <c r="J169" s="127">
        <v>158000000</v>
      </c>
    </row>
    <row r="170" spans="1:10" s="118" customFormat="1" ht="12.75">
      <c r="A170" s="128" t="s">
        <v>6815</v>
      </c>
      <c r="B170" s="128" t="s">
        <v>10948</v>
      </c>
      <c r="C170" s="127">
        <v>12440579265.400002</v>
      </c>
      <c r="D170" s="127">
        <v>170609</v>
      </c>
      <c r="E170" s="128" t="s">
        <v>252</v>
      </c>
      <c r="F170" s="127">
        <v>41.844882965087891</v>
      </c>
      <c r="G170" s="127">
        <v>12440579265.400002</v>
      </c>
      <c r="H170" s="127">
        <v>277.85000610351563</v>
      </c>
      <c r="I170" s="127">
        <v>6.6399998664855957</v>
      </c>
      <c r="J170" s="127">
        <v>40928536</v>
      </c>
    </row>
    <row r="171" spans="1:10" s="118" customFormat="1" ht="12.75">
      <c r="A171" s="128" t="s">
        <v>5511</v>
      </c>
      <c r="B171" s="128" t="s">
        <v>10180</v>
      </c>
      <c r="C171" s="127">
        <v>449534288767.19995</v>
      </c>
      <c r="D171" s="127">
        <v>652649</v>
      </c>
      <c r="E171" s="128" t="s">
        <v>187</v>
      </c>
      <c r="F171" s="127">
        <v>61.356063842773438</v>
      </c>
      <c r="G171" s="127">
        <v>449534288767.19995</v>
      </c>
      <c r="H171" s="127">
        <v>1619.800048828125</v>
      </c>
      <c r="I171" s="127">
        <v>26.399999618530273</v>
      </c>
      <c r="J171" s="127">
        <v>277524576</v>
      </c>
    </row>
    <row r="172" spans="1:10" s="118" customFormat="1" ht="12.75">
      <c r="A172" s="128" t="s">
        <v>6453</v>
      </c>
      <c r="B172" s="128" t="s">
        <v>10815</v>
      </c>
      <c r="C172" s="127">
        <v>15887887992</v>
      </c>
      <c r="D172" s="127">
        <v>54657</v>
      </c>
      <c r="E172" s="128" t="s">
        <v>184</v>
      </c>
      <c r="F172" s="127">
        <v>29.494707107543945</v>
      </c>
      <c r="G172" s="127">
        <v>15887887992</v>
      </c>
      <c r="H172" s="127">
        <v>306.45001220703125</v>
      </c>
      <c r="I172" s="127">
        <v>10.390000343322754</v>
      </c>
      <c r="J172" s="127">
        <v>51844960</v>
      </c>
    </row>
    <row r="173" spans="1:10" s="118" customFormat="1" ht="12.75">
      <c r="A173" s="128" t="s">
        <v>7082</v>
      </c>
      <c r="B173" s="128" t="s">
        <v>11233</v>
      </c>
      <c r="C173" s="127">
        <v>6498125000</v>
      </c>
      <c r="D173" s="127">
        <v>124176</v>
      </c>
      <c r="E173" s="128" t="s">
        <v>185</v>
      </c>
      <c r="F173" s="127">
        <v>44.526767730712891</v>
      </c>
      <c r="G173" s="127">
        <v>6498125000</v>
      </c>
      <c r="H173" s="127">
        <v>207.94000244140625</v>
      </c>
      <c r="I173" s="127">
        <v>4.6700000762939453</v>
      </c>
      <c r="J173" s="127">
        <v>31250000</v>
      </c>
    </row>
    <row r="174" spans="1:10" s="118" customFormat="1" ht="12.75">
      <c r="A174" s="128" t="s">
        <v>22214</v>
      </c>
      <c r="B174" s="128" t="s">
        <v>22215</v>
      </c>
      <c r="C174" s="127">
        <v>1325112600</v>
      </c>
      <c r="D174" s="127">
        <v>46753</v>
      </c>
      <c r="E174" s="128" t="s">
        <v>22216</v>
      </c>
      <c r="F174" s="127"/>
      <c r="G174" s="127">
        <v>1325112600</v>
      </c>
      <c r="H174" s="127">
        <v>100.5</v>
      </c>
      <c r="I174" s="127"/>
      <c r="J174" s="127"/>
    </row>
    <row r="175" spans="1:10" s="118" customFormat="1" ht="12.75">
      <c r="A175" s="128" t="s">
        <v>7453</v>
      </c>
      <c r="B175" s="128" t="s">
        <v>11633</v>
      </c>
      <c r="C175" s="127">
        <v>2183164425</v>
      </c>
      <c r="D175" s="127">
        <v>973</v>
      </c>
      <c r="E175" s="128" t="s">
        <v>3841</v>
      </c>
      <c r="F175" s="127">
        <v>27.247322082519531</v>
      </c>
      <c r="G175" s="127">
        <v>2183164425</v>
      </c>
      <c r="H175" s="127">
        <v>585</v>
      </c>
      <c r="I175" s="127">
        <v>21.469999313354492</v>
      </c>
      <c r="J175" s="127">
        <v>3731200</v>
      </c>
    </row>
    <row r="176" spans="1:10" s="118" customFormat="1" ht="12.75">
      <c r="A176" s="128" t="s">
        <v>7753</v>
      </c>
      <c r="B176" s="128" t="s">
        <v>11734</v>
      </c>
      <c r="C176" s="127">
        <v>1576552785.8999999</v>
      </c>
      <c r="D176" s="127">
        <v>15958</v>
      </c>
      <c r="E176" s="128" t="s">
        <v>151</v>
      </c>
      <c r="F176" s="127">
        <v>412.83331298828125</v>
      </c>
      <c r="G176" s="127">
        <v>1576552785.8999999</v>
      </c>
      <c r="H176" s="127">
        <v>247.69999694824219</v>
      </c>
      <c r="I176" s="127">
        <v>0.60000002384185791</v>
      </c>
      <c r="J176" s="127">
        <v>6376167</v>
      </c>
    </row>
    <row r="177" spans="1:10" s="118" customFormat="1" ht="12.75">
      <c r="A177" s="128" t="s">
        <v>5397</v>
      </c>
      <c r="B177" s="128" t="s">
        <v>10101</v>
      </c>
      <c r="C177" s="127">
        <v>1003185551889.0001</v>
      </c>
      <c r="D177" s="127">
        <v>435459</v>
      </c>
      <c r="E177" s="128" t="s">
        <v>193</v>
      </c>
      <c r="F177" s="127">
        <v>76.577766418457031</v>
      </c>
      <c r="G177" s="127">
        <v>1003185551889.0001</v>
      </c>
      <c r="H177" s="127">
        <v>6977</v>
      </c>
      <c r="I177" s="127">
        <v>91.10999870300293</v>
      </c>
      <c r="J177" s="127">
        <v>143784656</v>
      </c>
    </row>
    <row r="178" spans="1:10" s="118" customFormat="1" ht="12.75">
      <c r="A178" s="128" t="s">
        <v>20840</v>
      </c>
      <c r="B178" s="128" t="s">
        <v>20841</v>
      </c>
      <c r="C178" s="127">
        <v>1170125000</v>
      </c>
      <c r="D178" s="127">
        <v>911</v>
      </c>
      <c r="E178" s="128" t="s">
        <v>4022</v>
      </c>
      <c r="F178" s="127">
        <v>37.202926635742188</v>
      </c>
      <c r="G178" s="127">
        <v>1170125000</v>
      </c>
      <c r="H178" s="127">
        <v>203.5</v>
      </c>
      <c r="I178" s="127">
        <v>5.4699997901916504</v>
      </c>
      <c r="J178" s="127">
        <v>5750000</v>
      </c>
    </row>
    <row r="179" spans="1:10" s="118" customFormat="1" ht="12.75">
      <c r="A179" s="128" t="s">
        <v>7963</v>
      </c>
      <c r="B179" s="128" t="s">
        <v>11758</v>
      </c>
      <c r="C179" s="127">
        <v>1789240549.9999998</v>
      </c>
      <c r="D179" s="127">
        <v>36962</v>
      </c>
      <c r="E179" s="128" t="s">
        <v>205</v>
      </c>
      <c r="F179" s="127">
        <v>25.229692459106445</v>
      </c>
      <c r="G179" s="127">
        <v>1789240549.9999998</v>
      </c>
      <c r="H179" s="127">
        <v>90.069999694824219</v>
      </c>
      <c r="I179" s="127">
        <v>3.5699999332427979</v>
      </c>
      <c r="J179" s="127">
        <v>19865000</v>
      </c>
    </row>
    <row r="180" spans="1:10" s="118" customFormat="1" ht="12.75">
      <c r="A180" s="128" t="s">
        <v>5290</v>
      </c>
      <c r="B180" s="128" t="s">
        <v>5291</v>
      </c>
      <c r="C180" s="127">
        <v>2326726079203</v>
      </c>
      <c r="D180" s="127">
        <v>1307104</v>
      </c>
      <c r="E180" s="128" t="s">
        <v>256</v>
      </c>
      <c r="F180" s="127">
        <v>42.593502044677734</v>
      </c>
      <c r="G180" s="127">
        <v>2326726079203</v>
      </c>
      <c r="H180" s="127">
        <v>2425.699951171875</v>
      </c>
      <c r="I180" s="127">
        <v>56.950000762939453</v>
      </c>
      <c r="J180" s="127">
        <v>959197760</v>
      </c>
    </row>
    <row r="181" spans="1:10" s="118" customFormat="1" ht="12.75">
      <c r="A181" s="128" t="s">
        <v>7244</v>
      </c>
      <c r="B181" s="128" t="s">
        <v>11545</v>
      </c>
      <c r="C181" s="127">
        <v>3347494920</v>
      </c>
      <c r="D181" s="127">
        <v>2620</v>
      </c>
      <c r="E181" s="128" t="s">
        <v>199</v>
      </c>
      <c r="F181" s="127">
        <v>19.789392471313477</v>
      </c>
      <c r="G181" s="127">
        <v>3347494920</v>
      </c>
      <c r="H181" s="127">
        <v>1287.300048828125</v>
      </c>
      <c r="I181" s="127">
        <v>65.050003051757813</v>
      </c>
      <c r="J181" s="127">
        <v>2600400</v>
      </c>
    </row>
    <row r="182" spans="1:10" s="118" customFormat="1" ht="12.75">
      <c r="A182" s="128" t="s">
        <v>6267</v>
      </c>
      <c r="B182" s="128" t="s">
        <v>10724</v>
      </c>
      <c r="C182" s="127">
        <v>36095275481.199997</v>
      </c>
      <c r="D182" s="127">
        <v>7135474</v>
      </c>
      <c r="E182" s="128" t="s">
        <v>191</v>
      </c>
      <c r="F182" s="127">
        <v>94.975799560546875</v>
      </c>
      <c r="G182" s="127">
        <v>36095275481.199997</v>
      </c>
      <c r="H182" s="127">
        <v>117.76999664306641</v>
      </c>
      <c r="I182" s="127">
        <v>1.2400000095367432</v>
      </c>
      <c r="J182" s="127">
        <v>282358848</v>
      </c>
    </row>
    <row r="183" spans="1:10" s="118" customFormat="1" ht="12.75">
      <c r="A183" s="128" t="s">
        <v>6382</v>
      </c>
      <c r="B183" s="128" t="s">
        <v>6383</v>
      </c>
      <c r="C183" s="127">
        <v>17363802805.200001</v>
      </c>
      <c r="D183" s="127">
        <v>124730</v>
      </c>
      <c r="E183" s="128" t="s">
        <v>195</v>
      </c>
      <c r="F183" s="127">
        <v>36.226085662841797</v>
      </c>
      <c r="G183" s="127">
        <v>17363802805.200001</v>
      </c>
      <c r="H183" s="127">
        <v>394.20001220703125</v>
      </c>
      <c r="I183" s="127">
        <v>10.881661415100098</v>
      </c>
      <c r="J183" s="127">
        <v>39353208</v>
      </c>
    </row>
    <row r="184" spans="1:10" s="118" customFormat="1" ht="12.75">
      <c r="A184" s="128" t="s">
        <v>5624</v>
      </c>
      <c r="B184" s="128" t="s">
        <v>10194</v>
      </c>
      <c r="C184" s="127">
        <v>225063068945</v>
      </c>
      <c r="D184" s="127">
        <v>194058</v>
      </c>
      <c r="E184" s="128" t="s">
        <v>180</v>
      </c>
      <c r="F184" s="127">
        <v>26.416784286499023</v>
      </c>
      <c r="G184" s="127">
        <v>225063068945</v>
      </c>
      <c r="H184" s="127">
        <v>5603</v>
      </c>
      <c r="I184" s="127">
        <v>212.10000610351563</v>
      </c>
      <c r="J184" s="127">
        <v>40168316</v>
      </c>
    </row>
    <row r="185" spans="1:10" s="118" customFormat="1" ht="12.75">
      <c r="A185" s="128" t="s">
        <v>12136</v>
      </c>
      <c r="B185" s="128" t="s">
        <v>12137</v>
      </c>
      <c r="C185" s="127">
        <v>2075360000.0000002</v>
      </c>
      <c r="D185" s="127">
        <v>12610</v>
      </c>
      <c r="E185" s="128" t="s">
        <v>12138</v>
      </c>
      <c r="F185" s="127"/>
      <c r="G185" s="127">
        <v>2075360000.0000002</v>
      </c>
      <c r="H185" s="127">
        <v>109</v>
      </c>
      <c r="I185" s="127"/>
      <c r="J185" s="127"/>
    </row>
    <row r="186" spans="1:10" s="118" customFormat="1" ht="12.75">
      <c r="A186" s="128" t="s">
        <v>7360</v>
      </c>
      <c r="B186" s="128" t="s">
        <v>11145</v>
      </c>
      <c r="C186" s="127">
        <v>8080568999.999999</v>
      </c>
      <c r="D186" s="127">
        <v>109136</v>
      </c>
      <c r="E186" s="128" t="s">
        <v>7361</v>
      </c>
      <c r="F186" s="127">
        <v>131.20193481445313</v>
      </c>
      <c r="G186" s="127">
        <v>8080568999.999999</v>
      </c>
      <c r="H186" s="127">
        <v>409.35000610351563</v>
      </c>
      <c r="I186" s="127">
        <v>3.119999885559082</v>
      </c>
      <c r="J186" s="127">
        <v>19740000</v>
      </c>
    </row>
    <row r="187" spans="1:10" s="118" customFormat="1" ht="12.75">
      <c r="A187" s="128" t="s">
        <v>6710</v>
      </c>
      <c r="B187" s="128" t="s">
        <v>6711</v>
      </c>
      <c r="C187" s="127">
        <v>8835100851.1900024</v>
      </c>
      <c r="D187" s="127">
        <v>511306</v>
      </c>
      <c r="E187" s="128" t="s">
        <v>201</v>
      </c>
      <c r="F187" s="127">
        <v>30.405189514160156</v>
      </c>
      <c r="G187" s="127">
        <v>8835100851.1900024</v>
      </c>
      <c r="H187" s="127">
        <v>152.33000183105469</v>
      </c>
      <c r="I187" s="127">
        <v>5.0100002288818359</v>
      </c>
      <c r="J187" s="127">
        <v>57993048</v>
      </c>
    </row>
    <row r="188" spans="1:10" s="118" customFormat="1" ht="12.75">
      <c r="A188" s="128" t="s">
        <v>5717</v>
      </c>
      <c r="B188" s="128" t="s">
        <v>10316</v>
      </c>
      <c r="C188" s="127">
        <v>159265775073.70001</v>
      </c>
      <c r="D188" s="127">
        <v>528615</v>
      </c>
      <c r="E188" s="128" t="s">
        <v>203</v>
      </c>
      <c r="F188" s="127">
        <v>25.969842910766602</v>
      </c>
      <c r="G188" s="127">
        <v>159265775073.70001</v>
      </c>
      <c r="H188" s="127">
        <v>318.64999389648438</v>
      </c>
      <c r="I188" s="127">
        <v>12.270000457763672</v>
      </c>
      <c r="J188" s="127">
        <v>498924000</v>
      </c>
    </row>
    <row r="189" spans="1:10" s="118" customFormat="1" ht="12.75">
      <c r="A189" s="128" t="s">
        <v>5569</v>
      </c>
      <c r="B189" s="128" t="s">
        <v>3405</v>
      </c>
      <c r="C189" s="127">
        <v>299704136417.39996</v>
      </c>
      <c r="D189" s="127">
        <v>1554104</v>
      </c>
      <c r="E189" s="128" t="s">
        <v>197</v>
      </c>
      <c r="F189" s="127">
        <v>17.4068603515625</v>
      </c>
      <c r="G189" s="127">
        <v>299704136417.39996</v>
      </c>
      <c r="H189" s="127">
        <v>471.89999389648438</v>
      </c>
      <c r="I189" s="127">
        <v>27.110000610351563</v>
      </c>
      <c r="J189" s="127">
        <v>635100928</v>
      </c>
    </row>
    <row r="190" spans="1:10" s="118" customFormat="1" ht="12.75">
      <c r="A190" s="128" t="s">
        <v>6762</v>
      </c>
      <c r="B190" s="128" t="s">
        <v>11132</v>
      </c>
      <c r="C190" s="127">
        <v>13412184647.1</v>
      </c>
      <c r="D190" s="127">
        <v>8816</v>
      </c>
      <c r="E190" s="128" t="s">
        <v>3613</v>
      </c>
      <c r="F190" s="127">
        <v>319.67120361328125</v>
      </c>
      <c r="G190" s="127">
        <v>13412184647.1</v>
      </c>
      <c r="H190" s="127">
        <v>858.8499755859375</v>
      </c>
      <c r="I190" s="127">
        <v>2.8466666539510088</v>
      </c>
      <c r="J190" s="127">
        <v>12054000</v>
      </c>
    </row>
    <row r="191" spans="1:10" s="118" customFormat="1" ht="12.75">
      <c r="A191" s="128" t="s">
        <v>20610</v>
      </c>
      <c r="B191" s="128" t="s">
        <v>20611</v>
      </c>
      <c r="C191" s="127">
        <v>3776149692</v>
      </c>
      <c r="D191" s="127">
        <v>27881</v>
      </c>
      <c r="E191" s="128" t="s">
        <v>4230</v>
      </c>
      <c r="F191" s="127">
        <v>120.57416534423828</v>
      </c>
      <c r="G191" s="127">
        <v>3776149692</v>
      </c>
      <c r="H191" s="127">
        <v>252</v>
      </c>
      <c r="I191" s="127">
        <v>2.0899999141693115</v>
      </c>
      <c r="J191" s="127">
        <v>14984721</v>
      </c>
    </row>
    <row r="192" spans="1:10" s="118" customFormat="1" ht="12.75">
      <c r="A192" s="128" t="s">
        <v>5450</v>
      </c>
      <c r="B192" s="128" t="s">
        <v>10110</v>
      </c>
      <c r="C192" s="127">
        <v>713863274829.29993</v>
      </c>
      <c r="D192" s="127">
        <v>1239150</v>
      </c>
      <c r="E192" s="128" t="s">
        <v>293</v>
      </c>
      <c r="F192" s="127">
        <v>22.693870544433594</v>
      </c>
      <c r="G192" s="127">
        <v>713863274829.29993</v>
      </c>
      <c r="H192" s="127">
        <v>1229.0999755859375</v>
      </c>
      <c r="I192" s="127">
        <v>54.159999847412109</v>
      </c>
      <c r="J192" s="127">
        <v>585938624</v>
      </c>
    </row>
    <row r="193" spans="1:10" s="118" customFormat="1" ht="12.75">
      <c r="A193" s="128" t="s">
        <v>12544</v>
      </c>
      <c r="B193" s="128" t="s">
        <v>12545</v>
      </c>
      <c r="C193" s="127">
        <v>1776800000</v>
      </c>
      <c r="D193" s="127">
        <v>1664</v>
      </c>
      <c r="E193" s="128" t="s">
        <v>4548</v>
      </c>
      <c r="F193" s="127">
        <v>16.599401473999023</v>
      </c>
      <c r="G193" s="127">
        <v>1776800000</v>
      </c>
      <c r="H193" s="127">
        <v>222.10000610351563</v>
      </c>
      <c r="I193" s="127">
        <v>13.380000114440918</v>
      </c>
      <c r="J193" s="127"/>
    </row>
    <row r="194" spans="1:10" s="118" customFormat="1" ht="12.75">
      <c r="A194" s="128" t="s">
        <v>9175</v>
      </c>
      <c r="B194" s="128" t="s">
        <v>11899</v>
      </c>
      <c r="C194" s="127">
        <v>2693056781.0999999</v>
      </c>
      <c r="D194" s="127">
        <v>5403</v>
      </c>
      <c r="E194" s="128" t="s">
        <v>4177</v>
      </c>
      <c r="F194" s="127">
        <v>11.741515159606934</v>
      </c>
      <c r="G194" s="127">
        <v>2693056781.0999999</v>
      </c>
      <c r="H194" s="127">
        <v>224.85000610351563</v>
      </c>
      <c r="I194" s="127">
        <v>19.149999618530273</v>
      </c>
      <c r="J194" s="127">
        <v>11977126</v>
      </c>
    </row>
    <row r="195" spans="1:10" s="118" customFormat="1" ht="12.75">
      <c r="A195" s="128" t="s">
        <v>5824</v>
      </c>
      <c r="B195" s="128" t="s">
        <v>5825</v>
      </c>
      <c r="C195" s="127">
        <v>154500431280.69998</v>
      </c>
      <c r="D195" s="127">
        <v>2844703</v>
      </c>
      <c r="E195" s="128" t="s">
        <v>168</v>
      </c>
      <c r="F195" s="127">
        <v>36.306911468505859</v>
      </c>
      <c r="G195" s="127">
        <v>154500431280.69998</v>
      </c>
      <c r="H195" s="127">
        <v>451.89999389648438</v>
      </c>
      <c r="I195" s="127">
        <v>12.44666576385498</v>
      </c>
      <c r="J195" s="127">
        <v>341890752</v>
      </c>
    </row>
    <row r="196" spans="1:10" s="118" customFormat="1" ht="12.75">
      <c r="A196" s="128" t="s">
        <v>6411</v>
      </c>
      <c r="B196" s="128" t="s">
        <v>10807</v>
      </c>
      <c r="C196" s="127">
        <v>31973389255.500004</v>
      </c>
      <c r="D196" s="127">
        <v>72435</v>
      </c>
      <c r="E196" s="128" t="s">
        <v>117</v>
      </c>
      <c r="F196" s="127">
        <v>28.588739395141602</v>
      </c>
      <c r="G196" s="127">
        <v>31973389255.500004</v>
      </c>
      <c r="H196" s="127">
        <v>812.3499755859375</v>
      </c>
      <c r="I196" s="127">
        <v>28.41503292906518</v>
      </c>
      <c r="J196" s="127">
        <v>36194573.520000003</v>
      </c>
    </row>
    <row r="197" spans="1:10" s="118" customFormat="1" ht="12.75">
      <c r="A197" s="128" t="s">
        <v>5779</v>
      </c>
      <c r="B197" s="128" t="s">
        <v>10232</v>
      </c>
      <c r="C197" s="127">
        <v>177882351271.60001</v>
      </c>
      <c r="D197" s="127">
        <v>841446</v>
      </c>
      <c r="E197" s="128" t="s">
        <v>207</v>
      </c>
      <c r="F197" s="127">
        <v>19.038198471069336</v>
      </c>
      <c r="G197" s="127">
        <v>177882351271.60001</v>
      </c>
      <c r="H197" s="127">
        <v>971.9000244140625</v>
      </c>
      <c r="I197" s="127">
        <v>51.049999237060547</v>
      </c>
      <c r="J197" s="127">
        <v>183025360</v>
      </c>
    </row>
    <row r="198" spans="1:10" s="118" customFormat="1" ht="12.75">
      <c r="A198" s="128" t="s">
        <v>6978</v>
      </c>
      <c r="B198" s="128" t="s">
        <v>6979</v>
      </c>
      <c r="C198" s="127">
        <v>4437401276.6000004</v>
      </c>
      <c r="D198" s="127">
        <v>37652</v>
      </c>
      <c r="E198" s="128" t="s">
        <v>3597</v>
      </c>
      <c r="F198" s="127">
        <v>50.576923370361328</v>
      </c>
      <c r="G198" s="127">
        <v>4437401276.6000004</v>
      </c>
      <c r="H198" s="127">
        <v>26.299999237060547</v>
      </c>
      <c r="I198" s="127">
        <v>0.51999998092651367</v>
      </c>
      <c r="J198" s="127">
        <v>158924048</v>
      </c>
    </row>
    <row r="199" spans="1:10" s="118" customFormat="1" ht="12.75">
      <c r="A199" s="128" t="s">
        <v>7139</v>
      </c>
      <c r="B199" s="128" t="s">
        <v>11053</v>
      </c>
      <c r="C199" s="127">
        <v>9051254006.1999989</v>
      </c>
      <c r="D199" s="127">
        <v>27484</v>
      </c>
      <c r="E199" s="128" t="s">
        <v>219</v>
      </c>
      <c r="F199" s="127">
        <v>30.669736862182617</v>
      </c>
      <c r="G199" s="127">
        <v>9051254006.1999989</v>
      </c>
      <c r="H199" s="127">
        <v>599.9000244140625</v>
      </c>
      <c r="I199" s="127">
        <v>19.559999465942383</v>
      </c>
      <c r="J199" s="127">
        <v>15088000</v>
      </c>
    </row>
    <row r="200" spans="1:10" s="118" customFormat="1" ht="12.75">
      <c r="A200" s="128" t="s">
        <v>7789</v>
      </c>
      <c r="B200" s="128" t="s">
        <v>11863</v>
      </c>
      <c r="C200" s="127">
        <v>1422126000.0000002</v>
      </c>
      <c r="D200" s="127">
        <v>14288</v>
      </c>
      <c r="E200" s="128" t="s">
        <v>7790</v>
      </c>
      <c r="F200" s="127">
        <v>29.184028625488281</v>
      </c>
      <c r="G200" s="127">
        <v>1422126000.0000002</v>
      </c>
      <c r="H200" s="127">
        <v>84.050003051757813</v>
      </c>
      <c r="I200" s="127">
        <v>2.880000114440918</v>
      </c>
      <c r="J200" s="127">
        <v>16920000</v>
      </c>
    </row>
    <row r="201" spans="1:10" s="118" customFormat="1" ht="12.75">
      <c r="A201" s="128" t="s">
        <v>7433</v>
      </c>
      <c r="B201" s="128" t="s">
        <v>11568</v>
      </c>
      <c r="C201" s="127">
        <v>3771258310</v>
      </c>
      <c r="D201" s="127">
        <v>37557</v>
      </c>
      <c r="E201" s="128" t="s">
        <v>211</v>
      </c>
      <c r="F201" s="127">
        <v>19.410978317260742</v>
      </c>
      <c r="G201" s="127">
        <v>3771258310</v>
      </c>
      <c r="H201" s="127">
        <v>290</v>
      </c>
      <c r="I201" s="127">
        <v>14.939999580383301</v>
      </c>
      <c r="J201" s="127">
        <v>13004339</v>
      </c>
    </row>
    <row r="202" spans="1:10" s="118" customFormat="1" ht="12.75">
      <c r="A202" s="128" t="s">
        <v>12157</v>
      </c>
      <c r="B202" s="128" t="s">
        <v>12158</v>
      </c>
      <c r="C202" s="127">
        <v>1574352000</v>
      </c>
      <c r="D202" s="127">
        <v>3776</v>
      </c>
      <c r="E202" s="128" t="s">
        <v>12159</v>
      </c>
      <c r="F202" s="127"/>
      <c r="G202" s="127">
        <v>1574352000</v>
      </c>
      <c r="H202" s="127">
        <v>260</v>
      </c>
      <c r="I202" s="127"/>
      <c r="J202" s="127"/>
    </row>
    <row r="203" spans="1:10" s="118" customFormat="1" ht="12.75">
      <c r="A203" s="128" t="s">
        <v>6581</v>
      </c>
      <c r="B203" s="128" t="s">
        <v>10823</v>
      </c>
      <c r="C203" s="127">
        <v>20072650408.999996</v>
      </c>
      <c r="D203" s="127">
        <v>30075</v>
      </c>
      <c r="E203" s="128" t="s">
        <v>164</v>
      </c>
      <c r="F203" s="127">
        <v>44.793548583984375</v>
      </c>
      <c r="G203" s="127">
        <v>20072650408.999996</v>
      </c>
      <c r="H203" s="127">
        <v>694.29998779296875</v>
      </c>
      <c r="I203" s="127">
        <v>15.5</v>
      </c>
      <c r="J203" s="127">
        <v>28910630</v>
      </c>
    </row>
    <row r="204" spans="1:10" s="118" customFormat="1" ht="12.75">
      <c r="A204" s="128" t="s">
        <v>12218</v>
      </c>
      <c r="B204" s="128" t="s">
        <v>12219</v>
      </c>
      <c r="C204" s="127">
        <v>29429539930.669994</v>
      </c>
      <c r="D204" s="127">
        <v>1415715</v>
      </c>
      <c r="E204" s="128" t="s">
        <v>12220</v>
      </c>
      <c r="F204" s="127"/>
      <c r="G204" s="127">
        <v>29429539930.669994</v>
      </c>
      <c r="H204" s="127">
        <v>158.50999450683594</v>
      </c>
      <c r="I204" s="127"/>
      <c r="J204" s="127"/>
    </row>
    <row r="205" spans="1:10" s="118" customFormat="1" ht="12.75">
      <c r="A205" s="128" t="s">
        <v>8206</v>
      </c>
      <c r="B205" s="128" t="s">
        <v>12161</v>
      </c>
      <c r="C205" s="127">
        <v>1542855375</v>
      </c>
      <c r="D205" s="127">
        <v>5768</v>
      </c>
      <c r="E205" s="128" t="s">
        <v>4180</v>
      </c>
      <c r="F205" s="127">
        <v>19.800251007080078</v>
      </c>
      <c r="G205" s="127">
        <v>1542855375</v>
      </c>
      <c r="H205" s="127">
        <v>247.55000305175781</v>
      </c>
      <c r="I205" s="127">
        <v>12.50236701965332</v>
      </c>
      <c r="J205" s="127">
        <v>6232500</v>
      </c>
    </row>
    <row r="206" spans="1:10" s="118" customFormat="1" ht="12.75">
      <c r="A206" s="128" t="s">
        <v>6543</v>
      </c>
      <c r="B206" s="128" t="s">
        <v>10914</v>
      </c>
      <c r="C206" s="127">
        <v>16351601580.600002</v>
      </c>
      <c r="D206" s="127">
        <v>52733</v>
      </c>
      <c r="E206" s="128" t="s">
        <v>217</v>
      </c>
      <c r="F206" s="127">
        <v>9.40826416015625</v>
      </c>
      <c r="G206" s="127">
        <v>16351601580.600002</v>
      </c>
      <c r="H206" s="127">
        <v>1558.699951171875</v>
      </c>
      <c r="I206" s="127">
        <v>165.67349243164063</v>
      </c>
      <c r="J206" s="127">
        <v>10476774</v>
      </c>
    </row>
    <row r="207" spans="1:10" s="118" customFormat="1" ht="12.75">
      <c r="A207" s="128" t="s">
        <v>6704</v>
      </c>
      <c r="B207" s="128" t="s">
        <v>11030</v>
      </c>
      <c r="C207" s="127">
        <v>15517316606.999998</v>
      </c>
      <c r="D207" s="127">
        <v>66340</v>
      </c>
      <c r="E207" s="128" t="s">
        <v>215</v>
      </c>
      <c r="F207" s="127">
        <v>30.50074577331543</v>
      </c>
      <c r="G207" s="127">
        <v>15517316606.999998</v>
      </c>
      <c r="H207" s="127">
        <v>377</v>
      </c>
      <c r="I207" s="127">
        <v>12.360353469848633</v>
      </c>
      <c r="J207" s="127">
        <v>41160000</v>
      </c>
    </row>
    <row r="208" spans="1:10" s="118" customFormat="1" ht="12.75">
      <c r="A208" s="128" t="s">
        <v>7124</v>
      </c>
      <c r="B208" s="128" t="s">
        <v>21148</v>
      </c>
      <c r="C208" s="127">
        <v>6610526000.000001</v>
      </c>
      <c r="D208" s="127">
        <v>9840</v>
      </c>
      <c r="E208" s="128" t="s">
        <v>3623</v>
      </c>
      <c r="F208" s="127">
        <v>190.47872924804688</v>
      </c>
      <c r="G208" s="127">
        <v>6610526000.000001</v>
      </c>
      <c r="H208" s="127">
        <v>179.05000305175781</v>
      </c>
      <c r="I208" s="127">
        <v>0.93999999761581421</v>
      </c>
      <c r="J208" s="127">
        <v>36920000</v>
      </c>
    </row>
    <row r="209" spans="1:10" s="118" customFormat="1" ht="12.75">
      <c r="A209" s="128" t="s">
        <v>6173</v>
      </c>
      <c r="B209" s="128" t="s">
        <v>6174</v>
      </c>
      <c r="C209" s="127">
        <v>31853230000</v>
      </c>
      <c r="D209" s="127">
        <v>194895</v>
      </c>
      <c r="E209" s="128" t="s">
        <v>25</v>
      </c>
      <c r="F209" s="127">
        <v>18.713136672973633</v>
      </c>
      <c r="G209" s="127">
        <v>31853230000</v>
      </c>
      <c r="H209" s="127">
        <v>349</v>
      </c>
      <c r="I209" s="127">
        <v>18.649999618530273</v>
      </c>
      <c r="J209" s="127">
        <v>91935000</v>
      </c>
    </row>
    <row r="210" spans="1:10" s="118" customFormat="1" ht="12.75">
      <c r="A210" s="128" t="s">
        <v>6471</v>
      </c>
      <c r="B210" s="128" t="s">
        <v>10654</v>
      </c>
      <c r="C210" s="127">
        <v>35134666467.5</v>
      </c>
      <c r="D210" s="127">
        <v>140463</v>
      </c>
      <c r="E210" s="128" t="s">
        <v>223</v>
      </c>
      <c r="F210" s="127">
        <v>69.887306213378906</v>
      </c>
      <c r="G210" s="127">
        <v>35134666467.5</v>
      </c>
      <c r="H210" s="127">
        <v>252.94999694824219</v>
      </c>
      <c r="I210" s="127">
        <v>3.6193981170654297</v>
      </c>
      <c r="J210" s="127">
        <v>135860496</v>
      </c>
    </row>
    <row r="211" spans="1:10" s="118" customFormat="1" ht="12.75">
      <c r="A211" s="128" t="s">
        <v>5632</v>
      </c>
      <c r="B211" s="128" t="s">
        <v>10259</v>
      </c>
      <c r="C211" s="127">
        <v>152711512087.5</v>
      </c>
      <c r="D211" s="127">
        <v>1717960</v>
      </c>
      <c r="E211" s="128" t="s">
        <v>27</v>
      </c>
      <c r="F211" s="127">
        <v>36.662315368652344</v>
      </c>
      <c r="G211" s="127">
        <v>152711512087.5</v>
      </c>
      <c r="H211" s="127">
        <v>421.25</v>
      </c>
      <c r="I211" s="127">
        <v>11.489999771118164</v>
      </c>
      <c r="J211" s="127">
        <v>362504032</v>
      </c>
    </row>
    <row r="212" spans="1:10" s="118" customFormat="1" ht="12.75">
      <c r="A212" s="128" t="s">
        <v>12167</v>
      </c>
      <c r="B212" s="128" t="s">
        <v>12168</v>
      </c>
      <c r="C212" s="127">
        <v>3274284286</v>
      </c>
      <c r="D212" s="127">
        <v>54153</v>
      </c>
      <c r="E212" s="128" t="s">
        <v>33</v>
      </c>
      <c r="F212" s="127"/>
      <c r="G212" s="127">
        <v>3274284286</v>
      </c>
      <c r="H212" s="127">
        <v>139.57000732421875</v>
      </c>
      <c r="I212" s="127">
        <v>-19.020000457763672</v>
      </c>
      <c r="J212" s="127">
        <v>23459800</v>
      </c>
    </row>
    <row r="213" spans="1:10" s="118" customFormat="1" ht="12.75">
      <c r="A213" s="128" t="s">
        <v>8066</v>
      </c>
      <c r="B213" s="128" t="s">
        <v>11924</v>
      </c>
      <c r="C213" s="127">
        <v>1608809800</v>
      </c>
      <c r="D213" s="127">
        <v>612</v>
      </c>
      <c r="E213" s="128" t="s">
        <v>225</v>
      </c>
      <c r="F213" s="127">
        <v>76.234992980957031</v>
      </c>
      <c r="G213" s="127">
        <v>1608809800</v>
      </c>
      <c r="H213" s="127">
        <v>145.99000549316406</v>
      </c>
      <c r="I213" s="127">
        <v>1.9149999618530273</v>
      </c>
      <c r="J213" s="127"/>
    </row>
    <row r="214" spans="1:10" s="118" customFormat="1" ht="12.75">
      <c r="A214" s="128" t="s">
        <v>6070</v>
      </c>
      <c r="B214" s="128" t="s">
        <v>10522</v>
      </c>
      <c r="C214" s="127">
        <v>52924237778.449997</v>
      </c>
      <c r="D214" s="127">
        <v>421083</v>
      </c>
      <c r="E214" s="128" t="s">
        <v>229</v>
      </c>
      <c r="F214" s="127">
        <v>105.13262939453125</v>
      </c>
      <c r="G214" s="127">
        <v>52924237778.449997</v>
      </c>
      <c r="H214" s="127">
        <v>396.35000610351563</v>
      </c>
      <c r="I214" s="127">
        <v>6.070000171661377</v>
      </c>
      <c r="J214" s="127">
        <v>132825664</v>
      </c>
    </row>
    <row r="215" spans="1:10" s="118" customFormat="1" ht="12.75">
      <c r="A215" s="128" t="s">
        <v>5990</v>
      </c>
      <c r="B215" s="128" t="s">
        <v>5991</v>
      </c>
      <c r="C215" s="127">
        <v>95249378941.199997</v>
      </c>
      <c r="D215" s="127">
        <v>597373</v>
      </c>
      <c r="E215" s="128" t="s">
        <v>227</v>
      </c>
      <c r="F215" s="127">
        <v>28.267288208007813</v>
      </c>
      <c r="G215" s="127">
        <v>95249378941.199997</v>
      </c>
      <c r="H215" s="127">
        <v>363.79998779296875</v>
      </c>
      <c r="I215" s="127">
        <v>12.869999885559082</v>
      </c>
      <c r="J215" s="127">
        <v>261631376</v>
      </c>
    </row>
    <row r="216" spans="1:10" s="118" customFormat="1" ht="12.75">
      <c r="A216" s="128" t="s">
        <v>6376</v>
      </c>
      <c r="B216" s="128" t="s">
        <v>10708</v>
      </c>
      <c r="C216" s="127">
        <v>29969828592.900005</v>
      </c>
      <c r="D216" s="127">
        <v>74100</v>
      </c>
      <c r="E216" s="128" t="s">
        <v>231</v>
      </c>
      <c r="F216" s="127">
        <v>71.439476013183594</v>
      </c>
      <c r="G216" s="127">
        <v>29969828592.900005</v>
      </c>
      <c r="H216" s="127">
        <v>655.0999755859375</v>
      </c>
      <c r="I216" s="127">
        <v>9.1700000762939453</v>
      </c>
      <c r="J216" s="127">
        <v>45343980</v>
      </c>
    </row>
    <row r="217" spans="1:10" s="118" customFormat="1" ht="12.75">
      <c r="A217" s="128" t="s">
        <v>7444</v>
      </c>
      <c r="B217" s="128" t="s">
        <v>11363</v>
      </c>
      <c r="C217" s="127">
        <v>4029475514.7000008</v>
      </c>
      <c r="D217" s="127">
        <v>19084</v>
      </c>
      <c r="E217" s="128" t="s">
        <v>235</v>
      </c>
      <c r="F217" s="127">
        <v>20.097002029418945</v>
      </c>
      <c r="G217" s="127">
        <v>4029475514.7000008</v>
      </c>
      <c r="H217" s="127">
        <v>341.85000610351563</v>
      </c>
      <c r="I217" s="127">
        <v>17.010000228881836</v>
      </c>
      <c r="J217" s="127">
        <v>11787300</v>
      </c>
    </row>
    <row r="218" spans="1:10" s="118" customFormat="1" ht="12.75">
      <c r="A218" s="128" t="s">
        <v>8013</v>
      </c>
      <c r="B218" s="128" t="s">
        <v>12140</v>
      </c>
      <c r="C218" s="127">
        <v>1767218312.9999998</v>
      </c>
      <c r="D218" s="127">
        <v>24288</v>
      </c>
      <c r="E218" s="128" t="s">
        <v>3823</v>
      </c>
      <c r="F218" s="127">
        <v>38.878787994384766</v>
      </c>
      <c r="G218" s="127">
        <v>1767218312.9999998</v>
      </c>
      <c r="H218" s="127">
        <v>89.80999755859375</v>
      </c>
      <c r="I218" s="127">
        <v>2.309999942779541</v>
      </c>
      <c r="J218" s="127">
        <v>19677300</v>
      </c>
    </row>
    <row r="219" spans="1:10" s="118" customFormat="1" ht="12.75">
      <c r="A219" s="128" t="s">
        <v>6127</v>
      </c>
      <c r="B219" s="128" t="s">
        <v>10544</v>
      </c>
      <c r="C219" s="127">
        <v>51740096125.269997</v>
      </c>
      <c r="D219" s="127">
        <v>2419462</v>
      </c>
      <c r="E219" s="128" t="s">
        <v>246</v>
      </c>
      <c r="F219" s="127">
        <v>10.28515625</v>
      </c>
      <c r="G219" s="127">
        <v>51740096125.269997</v>
      </c>
      <c r="H219" s="127">
        <v>184.30999755859375</v>
      </c>
      <c r="I219" s="127">
        <v>17.920000076293945</v>
      </c>
      <c r="J219" s="127">
        <v>280723232</v>
      </c>
    </row>
    <row r="220" spans="1:10" s="118" customFormat="1" ht="12.75">
      <c r="A220" s="128" t="s">
        <v>7711</v>
      </c>
      <c r="B220" s="128" t="s">
        <v>12091</v>
      </c>
      <c r="C220" s="127">
        <v>1157360984.0000002</v>
      </c>
      <c r="D220" s="127">
        <v>25</v>
      </c>
      <c r="E220" s="128" t="s">
        <v>7712</v>
      </c>
      <c r="F220" s="127">
        <v>23.750001907348633</v>
      </c>
      <c r="G220" s="127">
        <v>1157360984.0000002</v>
      </c>
      <c r="H220" s="127">
        <v>98.800003051757813</v>
      </c>
      <c r="I220" s="127">
        <v>4.1599998474121094</v>
      </c>
      <c r="J220" s="127">
        <v>11714179.5</v>
      </c>
    </row>
    <row r="221" spans="1:10" s="118" customFormat="1" ht="12.75">
      <c r="A221" s="128" t="s">
        <v>6325</v>
      </c>
      <c r="B221" s="128" t="s">
        <v>10714</v>
      </c>
      <c r="C221" s="127">
        <v>26845163061.850002</v>
      </c>
      <c r="D221" s="127">
        <v>113437</v>
      </c>
      <c r="E221" s="128" t="s">
        <v>242</v>
      </c>
      <c r="F221" s="127">
        <v>176.73210144042969</v>
      </c>
      <c r="G221" s="127">
        <v>26845163061.850002</v>
      </c>
      <c r="H221" s="127">
        <v>267.04998779296875</v>
      </c>
      <c r="I221" s="127">
        <v>1.5110440850257874</v>
      </c>
      <c r="J221" s="127">
        <v>100500000</v>
      </c>
    </row>
    <row r="222" spans="1:10" s="118" customFormat="1" ht="12.75">
      <c r="A222" s="128" t="s">
        <v>6678</v>
      </c>
      <c r="B222" s="128" t="s">
        <v>10969</v>
      </c>
      <c r="C222" s="127">
        <v>9461725575.8999996</v>
      </c>
      <c r="D222" s="127">
        <v>222205</v>
      </c>
      <c r="E222" s="128" t="s">
        <v>170</v>
      </c>
      <c r="F222" s="127">
        <v>12.601082801818848</v>
      </c>
      <c r="G222" s="127">
        <v>9461725575.8999996</v>
      </c>
      <c r="H222" s="127">
        <v>69.80999755859375</v>
      </c>
      <c r="I222" s="127">
        <v>5.5399999618530273</v>
      </c>
      <c r="J222" s="127">
        <v>135565456</v>
      </c>
    </row>
    <row r="223" spans="1:10" s="118" customFormat="1" ht="12.75">
      <c r="A223" s="128" t="s">
        <v>22217</v>
      </c>
      <c r="B223" s="128" t="s">
        <v>22218</v>
      </c>
      <c r="C223" s="127">
        <v>1046532541.1999999</v>
      </c>
      <c r="D223" s="127">
        <v>33881</v>
      </c>
      <c r="E223" s="128" t="s">
        <v>22219</v>
      </c>
      <c r="F223" s="127">
        <v>5.9844961166381836</v>
      </c>
      <c r="G223" s="127">
        <v>1046532541.1999999</v>
      </c>
      <c r="H223" s="127">
        <v>77.199996948242188</v>
      </c>
      <c r="I223" s="127">
        <v>12.899999618530273</v>
      </c>
      <c r="J223" s="127"/>
    </row>
    <row r="224" spans="1:10" s="118" customFormat="1" ht="12.75">
      <c r="A224" s="128" t="s">
        <v>9960</v>
      </c>
      <c r="B224" s="128" t="s">
        <v>11694</v>
      </c>
      <c r="C224" s="127">
        <v>11958537359.999998</v>
      </c>
      <c r="D224" s="127">
        <v>16434</v>
      </c>
      <c r="E224" s="128" t="s">
        <v>4300</v>
      </c>
      <c r="F224" s="127">
        <v>40.088790893554688</v>
      </c>
      <c r="G224" s="127">
        <v>11958537359.999998</v>
      </c>
      <c r="H224" s="127">
        <v>361.20001220703125</v>
      </c>
      <c r="I224" s="127">
        <v>9.0100002288818359</v>
      </c>
      <c r="J224" s="127">
        <v>11886174</v>
      </c>
    </row>
    <row r="225" spans="1:10" s="118" customFormat="1" ht="12.75">
      <c r="A225" s="128" t="s">
        <v>7405</v>
      </c>
      <c r="B225" s="128" t="s">
        <v>3748</v>
      </c>
      <c r="C225" s="127">
        <v>5839882576.6599989</v>
      </c>
      <c r="D225" s="127">
        <v>752982</v>
      </c>
      <c r="E225" s="128" t="s">
        <v>244</v>
      </c>
      <c r="F225" s="127"/>
      <c r="G225" s="127">
        <v>5839882576.6599989</v>
      </c>
      <c r="H225" s="127">
        <v>30.469999313354492</v>
      </c>
      <c r="I225" s="127">
        <v>-0.34696900844573975</v>
      </c>
      <c r="J225" s="127">
        <v>191660080</v>
      </c>
    </row>
    <row r="226" spans="1:10" s="118" customFormat="1" ht="12.75">
      <c r="A226" s="128" t="s">
        <v>6993</v>
      </c>
      <c r="B226" s="128" t="s">
        <v>11090</v>
      </c>
      <c r="C226" s="127">
        <v>6627332392.1200008</v>
      </c>
      <c r="D226" s="127">
        <v>770804</v>
      </c>
      <c r="E226" s="128" t="s">
        <v>258</v>
      </c>
      <c r="F226" s="127"/>
      <c r="G226" s="127">
        <v>6627332392.1200008</v>
      </c>
      <c r="H226" s="127">
        <v>45.069999694824219</v>
      </c>
      <c r="I226" s="127">
        <v>-0.97000002861022949</v>
      </c>
      <c r="J226" s="127">
        <v>126745312</v>
      </c>
    </row>
    <row r="227" spans="1:10" s="118" customFormat="1" ht="12.75">
      <c r="A227" s="128" t="s">
        <v>7716</v>
      </c>
      <c r="B227" s="128" t="s">
        <v>11660</v>
      </c>
      <c r="C227" s="127">
        <v>3091370911.2000003</v>
      </c>
      <c r="D227" s="127">
        <v>53009</v>
      </c>
      <c r="E227" s="128" t="s">
        <v>3903</v>
      </c>
      <c r="F227" s="127">
        <v>12.301074981689453</v>
      </c>
      <c r="G227" s="127">
        <v>3091370911.2000003</v>
      </c>
      <c r="H227" s="127">
        <v>34.319999694824219</v>
      </c>
      <c r="I227" s="127">
        <v>2.7899999618530273</v>
      </c>
      <c r="J227" s="127">
        <v>90074912</v>
      </c>
    </row>
    <row r="228" spans="1:10" s="118" customFormat="1" ht="12.75">
      <c r="A228" s="128" t="s">
        <v>6092</v>
      </c>
      <c r="B228" s="128" t="s">
        <v>10444</v>
      </c>
      <c r="C228" s="127">
        <v>78788040090</v>
      </c>
      <c r="D228" s="127">
        <v>192963</v>
      </c>
      <c r="E228" s="128" t="s">
        <v>260</v>
      </c>
      <c r="F228" s="127">
        <v>45.36322021484375</v>
      </c>
      <c r="G228" s="127">
        <v>78788040090</v>
      </c>
      <c r="H228" s="127">
        <v>399.64999389648438</v>
      </c>
      <c r="I228" s="127">
        <v>8.8100004196166992</v>
      </c>
      <c r="J228" s="127">
        <v>197142592</v>
      </c>
    </row>
    <row r="229" spans="1:10" s="118" customFormat="1" ht="12.75">
      <c r="A229" s="128" t="s">
        <v>6846</v>
      </c>
      <c r="B229" s="128" t="s">
        <v>10922</v>
      </c>
      <c r="C229" s="127">
        <v>16618083268.499998</v>
      </c>
      <c r="D229" s="127">
        <v>8680</v>
      </c>
      <c r="E229" s="128" t="s">
        <v>3635</v>
      </c>
      <c r="F229" s="127"/>
      <c r="G229" s="127">
        <v>16618083268.499998</v>
      </c>
      <c r="H229" s="127">
        <v>1376.550048828125</v>
      </c>
      <c r="I229" s="127">
        <v>-4.0026731491088867</v>
      </c>
      <c r="J229" s="127">
        <v>11774208</v>
      </c>
    </row>
    <row r="230" spans="1:10" s="118" customFormat="1" ht="12.75">
      <c r="A230" s="128" t="s">
        <v>6258</v>
      </c>
      <c r="B230" s="128" t="s">
        <v>10728</v>
      </c>
      <c r="C230" s="127">
        <v>31733769755.600002</v>
      </c>
      <c r="D230" s="127">
        <v>354471</v>
      </c>
      <c r="E230" s="128" t="s">
        <v>240</v>
      </c>
      <c r="F230" s="127">
        <v>10.589735984802246</v>
      </c>
      <c r="G230" s="127">
        <v>31733769755.600002</v>
      </c>
      <c r="H230" s="127">
        <v>332.20001220703125</v>
      </c>
      <c r="I230" s="127">
        <v>31.370000839233398</v>
      </c>
      <c r="J230" s="127">
        <v>91486096</v>
      </c>
    </row>
    <row r="231" spans="1:10" s="118" customFormat="1" ht="12.75">
      <c r="A231" s="128" t="s">
        <v>7078</v>
      </c>
      <c r="B231" s="128" t="s">
        <v>11403</v>
      </c>
      <c r="C231" s="127">
        <v>4909777048.7999992</v>
      </c>
      <c r="D231" s="127">
        <v>657658</v>
      </c>
      <c r="E231" s="128" t="s">
        <v>262</v>
      </c>
      <c r="F231" s="127">
        <v>322.4000244140625</v>
      </c>
      <c r="G231" s="127">
        <v>4909777048.7999992</v>
      </c>
      <c r="H231" s="127">
        <v>16.120000839233398</v>
      </c>
      <c r="I231" s="127">
        <v>5.000000074505806E-2</v>
      </c>
      <c r="J231" s="127">
        <v>304576992</v>
      </c>
    </row>
    <row r="232" spans="1:10" s="118" customFormat="1" ht="12.75">
      <c r="A232" s="128" t="s">
        <v>6747</v>
      </c>
      <c r="B232" s="128" t="s">
        <v>11019</v>
      </c>
      <c r="C232" s="127">
        <v>11395240919.999998</v>
      </c>
      <c r="D232" s="127">
        <v>132</v>
      </c>
      <c r="E232" s="128" t="s">
        <v>3524</v>
      </c>
      <c r="F232" s="127">
        <v>14.75440502166748</v>
      </c>
      <c r="G232" s="127">
        <v>11395240919.999998</v>
      </c>
      <c r="H232" s="127">
        <v>711.9000244140625</v>
      </c>
      <c r="I232" s="127">
        <v>48.25</v>
      </c>
      <c r="J232" s="127">
        <v>16006800</v>
      </c>
    </row>
    <row r="233" spans="1:10" s="118" customFormat="1" ht="12.75">
      <c r="A233" s="128" t="s">
        <v>7874</v>
      </c>
      <c r="B233" s="128" t="s">
        <v>11852</v>
      </c>
      <c r="C233" s="127">
        <v>2174656807.1999998</v>
      </c>
      <c r="D233" s="127">
        <v>16173</v>
      </c>
      <c r="E233" s="128" t="s">
        <v>264</v>
      </c>
      <c r="F233" s="127">
        <v>7.6184606552124023</v>
      </c>
      <c r="G233" s="127">
        <v>2174656807.1999998</v>
      </c>
      <c r="H233" s="127">
        <v>278.14999389648438</v>
      </c>
      <c r="I233" s="127">
        <v>36.509998321533203</v>
      </c>
      <c r="J233" s="127">
        <v>7818000</v>
      </c>
    </row>
    <row r="234" spans="1:10" s="118" customFormat="1" ht="12.75">
      <c r="A234" s="128" t="s">
        <v>6595</v>
      </c>
      <c r="B234" s="128" t="s">
        <v>10826</v>
      </c>
      <c r="C234" s="127">
        <v>13451439368.9</v>
      </c>
      <c r="D234" s="127">
        <v>42658</v>
      </c>
      <c r="E234" s="128" t="s">
        <v>266</v>
      </c>
      <c r="F234" s="127"/>
      <c r="G234" s="127">
        <v>13451439368.9</v>
      </c>
      <c r="H234" s="127">
        <v>685.9000244140625</v>
      </c>
      <c r="I234" s="127">
        <v>-68.709999084472656</v>
      </c>
      <c r="J234" s="127">
        <v>19611400</v>
      </c>
    </row>
    <row r="235" spans="1:10" s="118" customFormat="1" ht="12.75">
      <c r="A235" s="128" t="s">
        <v>5633</v>
      </c>
      <c r="B235" s="128" t="s">
        <v>10280</v>
      </c>
      <c r="C235" s="127">
        <v>252229119647</v>
      </c>
      <c r="D235" s="127">
        <v>1346795</v>
      </c>
      <c r="E235" s="128" t="s">
        <v>268</v>
      </c>
      <c r="F235" s="127">
        <v>94.030624389648438</v>
      </c>
      <c r="G235" s="127">
        <v>252229119647</v>
      </c>
      <c r="H235" s="127">
        <v>504.95001220703125</v>
      </c>
      <c r="I235" s="127">
        <v>105.75151661038399</v>
      </c>
      <c r="J235" s="127">
        <v>499520000</v>
      </c>
    </row>
    <row r="236" spans="1:10" s="118" customFormat="1" ht="12.75">
      <c r="A236" s="128" t="s">
        <v>6088</v>
      </c>
      <c r="B236" s="128" t="s">
        <v>10468</v>
      </c>
      <c r="C236" s="127">
        <v>78676180879.199997</v>
      </c>
      <c r="D236" s="127">
        <v>300224</v>
      </c>
      <c r="E236" s="128" t="s">
        <v>272</v>
      </c>
      <c r="F236" s="127">
        <v>64.436241149902344</v>
      </c>
      <c r="G236" s="127">
        <v>78676180879.199997</v>
      </c>
      <c r="H236" s="127">
        <v>828.6500244140625</v>
      </c>
      <c r="I236" s="127">
        <v>12.859999656677246</v>
      </c>
      <c r="J236" s="127">
        <v>94945008</v>
      </c>
    </row>
    <row r="237" spans="1:10" s="118" customFormat="1" ht="12.75">
      <c r="A237" s="128" t="s">
        <v>5789</v>
      </c>
      <c r="B237" s="128" t="s">
        <v>10313</v>
      </c>
      <c r="C237" s="127">
        <v>217025000000</v>
      </c>
      <c r="D237" s="127">
        <v>39088</v>
      </c>
      <c r="E237" s="128" t="s">
        <v>273</v>
      </c>
      <c r="F237" s="127">
        <v>134.38081359863281</v>
      </c>
      <c r="G237" s="127">
        <v>217025000000</v>
      </c>
      <c r="H237" s="127">
        <v>8681</v>
      </c>
      <c r="I237" s="127">
        <v>64.599998474121094</v>
      </c>
      <c r="J237" s="127">
        <v>25000000</v>
      </c>
    </row>
    <row r="238" spans="1:10" s="118" customFormat="1" ht="12.75">
      <c r="A238" s="128" t="s">
        <v>5462</v>
      </c>
      <c r="B238" s="128" t="s">
        <v>5463</v>
      </c>
      <c r="C238" s="127">
        <v>361340571287.69995</v>
      </c>
      <c r="D238" s="127">
        <v>594483</v>
      </c>
      <c r="E238" s="128" t="s">
        <v>270</v>
      </c>
      <c r="F238" s="127">
        <v>66.163307189941406</v>
      </c>
      <c r="G238" s="127">
        <v>361340571287.69995</v>
      </c>
      <c r="H238" s="127">
        <v>1345.0999755859375</v>
      </c>
      <c r="I238" s="127">
        <v>20.329999923706055</v>
      </c>
      <c r="J238" s="127">
        <v>268627008</v>
      </c>
    </row>
    <row r="239" spans="1:10" s="118" customFormat="1" ht="12.75">
      <c r="A239" s="128" t="s">
        <v>6676</v>
      </c>
      <c r="B239" s="128" t="s">
        <v>6677</v>
      </c>
      <c r="C239" s="127">
        <v>12890469560.000002</v>
      </c>
      <c r="D239" s="127">
        <v>138754</v>
      </c>
      <c r="E239" s="128" t="s">
        <v>288</v>
      </c>
      <c r="F239" s="127">
        <v>137.02064514160156</v>
      </c>
      <c r="G239" s="127">
        <v>12890469560.000002</v>
      </c>
      <c r="H239" s="127">
        <v>464.5</v>
      </c>
      <c r="I239" s="127">
        <v>3.3900001049041748</v>
      </c>
      <c r="J239" s="127">
        <v>27751280</v>
      </c>
    </row>
    <row r="240" spans="1:10" s="118" customFormat="1" ht="12.75">
      <c r="A240" s="128" t="s">
        <v>12536</v>
      </c>
      <c r="B240" s="128" t="s">
        <v>12537</v>
      </c>
      <c r="C240" s="127">
        <v>1658564100</v>
      </c>
      <c r="D240" s="127">
        <v>1281514</v>
      </c>
      <c r="E240" s="128" t="s">
        <v>276</v>
      </c>
      <c r="F240" s="127">
        <v>52.97528076171875</v>
      </c>
      <c r="G240" s="127">
        <v>1658564100</v>
      </c>
      <c r="H240" s="127">
        <v>14.939999580383301</v>
      </c>
      <c r="I240" s="127">
        <v>0.28201832188501957</v>
      </c>
      <c r="J240" s="127">
        <v>76104627.667286724</v>
      </c>
    </row>
    <row r="241" spans="1:10" s="118" customFormat="1" ht="12.75">
      <c r="A241" s="128" t="s">
        <v>22220</v>
      </c>
      <c r="B241" s="128" t="s">
        <v>22221</v>
      </c>
      <c r="C241" s="127">
        <v>1146414630</v>
      </c>
      <c r="D241" s="127">
        <v>58443</v>
      </c>
      <c r="E241" s="128" t="s">
        <v>277</v>
      </c>
      <c r="F241" s="127">
        <v>56.823863983154297</v>
      </c>
      <c r="G241" s="127">
        <v>1146414630</v>
      </c>
      <c r="H241" s="127">
        <v>100.01000213623047</v>
      </c>
      <c r="I241" s="127">
        <v>1.7599999904632568</v>
      </c>
      <c r="J241" s="127">
        <v>8250000</v>
      </c>
    </row>
    <row r="242" spans="1:10" s="118" customFormat="1" ht="12.75">
      <c r="A242" s="128" t="s">
        <v>22222</v>
      </c>
      <c r="B242" s="128" t="s">
        <v>22223</v>
      </c>
      <c r="C242" s="127">
        <v>2147939010</v>
      </c>
      <c r="D242" s="127"/>
      <c r="E242" s="128" t="s">
        <v>22224</v>
      </c>
      <c r="F242" s="127"/>
      <c r="G242" s="127">
        <v>2147939010</v>
      </c>
      <c r="H242" s="127">
        <v>105.34999847412109</v>
      </c>
      <c r="I242" s="127"/>
      <c r="J242" s="127"/>
    </row>
    <row r="243" spans="1:10" s="118" customFormat="1" ht="12.75">
      <c r="A243" s="128" t="s">
        <v>5366</v>
      </c>
      <c r="B243" s="128" t="s">
        <v>10112</v>
      </c>
      <c r="C243" s="127">
        <v>660106011816.6001</v>
      </c>
      <c r="D243" s="127">
        <v>1015410</v>
      </c>
      <c r="E243" s="128" t="s">
        <v>280</v>
      </c>
      <c r="F243" s="127">
        <v>100.87395477294922</v>
      </c>
      <c r="G243" s="127">
        <v>660106011816.6001</v>
      </c>
      <c r="H243" s="127">
        <v>600.20001220703125</v>
      </c>
      <c r="I243" s="127">
        <v>5.9499998092651367</v>
      </c>
      <c r="J243" s="127">
        <v>1099810048</v>
      </c>
    </row>
    <row r="244" spans="1:10" s="118" customFormat="1" ht="12.75">
      <c r="A244" s="128" t="s">
        <v>7627</v>
      </c>
      <c r="B244" s="128" t="s">
        <v>11993</v>
      </c>
      <c r="C244" s="127">
        <v>1248607980.9000001</v>
      </c>
      <c r="D244" s="127">
        <v>8327028</v>
      </c>
      <c r="E244" s="128" t="s">
        <v>4107</v>
      </c>
      <c r="F244" s="127">
        <v>25.575447082519531</v>
      </c>
      <c r="G244" s="127">
        <v>1248607980.9000001</v>
      </c>
      <c r="H244" s="127">
        <v>0.62999999523162842</v>
      </c>
      <c r="I244" s="127">
        <v>2.4632999673485756E-2</v>
      </c>
      <c r="J244" s="127">
        <v>198191744</v>
      </c>
    </row>
    <row r="245" spans="1:10" s="118" customFormat="1" ht="12.75">
      <c r="A245" s="128" t="s">
        <v>9536</v>
      </c>
      <c r="B245" s="128" t="s">
        <v>9537</v>
      </c>
      <c r="C245" s="127">
        <v>1819057811.4499998</v>
      </c>
      <c r="D245" s="127">
        <v>16121</v>
      </c>
      <c r="E245" s="128" t="s">
        <v>4322</v>
      </c>
      <c r="F245" s="127">
        <v>25.963949203491211</v>
      </c>
      <c r="G245" s="127">
        <v>1819057811.4499998</v>
      </c>
      <c r="H245" s="127">
        <v>165.64999389648438</v>
      </c>
      <c r="I245" s="127">
        <v>6.380000114440918</v>
      </c>
      <c r="J245" s="127">
        <v>10981333</v>
      </c>
    </row>
    <row r="246" spans="1:10" s="118" customFormat="1" ht="12.75">
      <c r="A246" s="128" t="s">
        <v>6638</v>
      </c>
      <c r="B246" s="128" t="s">
        <v>11064</v>
      </c>
      <c r="C246" s="127">
        <v>6063765532.3199997</v>
      </c>
      <c r="D246" s="127">
        <v>579807</v>
      </c>
      <c r="E246" s="128" t="s">
        <v>282</v>
      </c>
      <c r="F246" s="127">
        <v>13.635359764099121</v>
      </c>
      <c r="G246" s="127">
        <v>6063765532.3199997</v>
      </c>
      <c r="H246" s="127">
        <v>24.680000305175781</v>
      </c>
      <c r="I246" s="127">
        <v>1.809999942779541</v>
      </c>
      <c r="J246" s="127">
        <v>245695504</v>
      </c>
    </row>
    <row r="247" spans="1:10" s="118" customFormat="1" ht="12.75">
      <c r="A247" s="128" t="s">
        <v>7934</v>
      </c>
      <c r="B247" s="128" t="s">
        <v>7935</v>
      </c>
      <c r="C247" s="127">
        <v>3286895000</v>
      </c>
      <c r="D247" s="127">
        <v>32051</v>
      </c>
      <c r="E247" s="128" t="s">
        <v>284</v>
      </c>
      <c r="F247" s="127">
        <v>0.70394855737686157</v>
      </c>
      <c r="G247" s="127">
        <v>3286895000</v>
      </c>
      <c r="H247" s="127">
        <v>40.330001831054688</v>
      </c>
      <c r="I247" s="127">
        <v>57.291118621826172</v>
      </c>
      <c r="J247" s="127">
        <v>81500000</v>
      </c>
    </row>
    <row r="248" spans="1:10" s="118" customFormat="1" ht="12.75">
      <c r="A248" s="128" t="s">
        <v>5704</v>
      </c>
      <c r="B248" s="128" t="s">
        <v>5705</v>
      </c>
      <c r="C248" s="127">
        <v>198614079230</v>
      </c>
      <c r="D248" s="127">
        <v>123343</v>
      </c>
      <c r="E248" s="128" t="s">
        <v>286</v>
      </c>
      <c r="F248" s="127">
        <v>41.041553497314453</v>
      </c>
      <c r="G248" s="127">
        <v>198614079230</v>
      </c>
      <c r="H248" s="127">
        <v>6746</v>
      </c>
      <c r="I248" s="127">
        <v>164.3699951171875</v>
      </c>
      <c r="J248" s="127">
        <v>29441756</v>
      </c>
    </row>
    <row r="249" spans="1:10" s="118" customFormat="1" ht="12.75">
      <c r="A249" s="128" t="s">
        <v>7653</v>
      </c>
      <c r="B249" s="128" t="s">
        <v>7654</v>
      </c>
      <c r="C249" s="127">
        <v>4120799354</v>
      </c>
      <c r="D249" s="127">
        <v>68922</v>
      </c>
      <c r="E249" s="128" t="s">
        <v>7655</v>
      </c>
      <c r="F249" s="127">
        <v>20.218448638916016</v>
      </c>
      <c r="G249" s="127">
        <v>4120799354</v>
      </c>
      <c r="H249" s="127">
        <v>166.60000610351563</v>
      </c>
      <c r="I249" s="127">
        <v>8.2399997711181641</v>
      </c>
      <c r="J249" s="127">
        <v>24734690</v>
      </c>
    </row>
    <row r="250" spans="1:10" s="118" customFormat="1" ht="12.75">
      <c r="A250" s="128" t="s">
        <v>6936</v>
      </c>
      <c r="B250" s="128" t="s">
        <v>11033</v>
      </c>
      <c r="C250" s="127">
        <v>7627602077.6000004</v>
      </c>
      <c r="D250" s="127">
        <v>46167</v>
      </c>
      <c r="E250" s="128" t="s">
        <v>236</v>
      </c>
      <c r="F250" s="127">
        <v>45.444232940673828</v>
      </c>
      <c r="G250" s="127">
        <v>7627602077.6000004</v>
      </c>
      <c r="H250" s="127">
        <v>480.79998779296875</v>
      </c>
      <c r="I250" s="127">
        <v>10.579999923706055</v>
      </c>
      <c r="J250" s="127">
        <v>15864400</v>
      </c>
    </row>
    <row r="251" spans="1:10" s="118" customFormat="1" ht="12.75">
      <c r="A251" s="128" t="s">
        <v>7740</v>
      </c>
      <c r="B251" s="128" t="s">
        <v>7741</v>
      </c>
      <c r="C251" s="127">
        <v>3509058364</v>
      </c>
      <c r="D251" s="127">
        <v>121155</v>
      </c>
      <c r="E251" s="128" t="s">
        <v>3788</v>
      </c>
      <c r="F251" s="127">
        <v>87.199996948242188</v>
      </c>
      <c r="G251" s="127">
        <v>3509058364</v>
      </c>
      <c r="H251" s="127">
        <v>43.599998474121094</v>
      </c>
      <c r="I251" s="127">
        <v>0.5</v>
      </c>
      <c r="J251" s="127">
        <v>80482992</v>
      </c>
    </row>
    <row r="252" spans="1:10" s="118" customFormat="1" ht="12.75">
      <c r="A252" s="128" t="s">
        <v>8200</v>
      </c>
      <c r="B252" s="128" t="s">
        <v>11988</v>
      </c>
      <c r="C252" s="127">
        <v>1764029684.25</v>
      </c>
      <c r="D252" s="127">
        <v>43367</v>
      </c>
      <c r="E252" s="128" t="s">
        <v>4164</v>
      </c>
      <c r="F252" s="127">
        <v>27.221309661865234</v>
      </c>
      <c r="G252" s="127">
        <v>1764029684.25</v>
      </c>
      <c r="H252" s="127">
        <v>33.209999084472656</v>
      </c>
      <c r="I252" s="127">
        <v>1.2200000286102295</v>
      </c>
      <c r="J252" s="127">
        <v>53117424</v>
      </c>
    </row>
    <row r="253" spans="1:10" s="118" customFormat="1" ht="12.75">
      <c r="A253" s="128" t="s">
        <v>6354</v>
      </c>
      <c r="B253" s="128" t="s">
        <v>10734</v>
      </c>
      <c r="C253" s="127">
        <v>25007296229.999996</v>
      </c>
      <c r="D253" s="127">
        <v>9315</v>
      </c>
      <c r="E253" s="128" t="s">
        <v>298</v>
      </c>
      <c r="F253" s="127">
        <v>15.050477981567383</v>
      </c>
      <c r="G253" s="127">
        <v>25007296229.999996</v>
      </c>
      <c r="H253" s="127">
        <v>1654.800048828125</v>
      </c>
      <c r="I253" s="127">
        <v>109.94999694824219</v>
      </c>
      <c r="J253" s="127">
        <v>15111975</v>
      </c>
    </row>
    <row r="254" spans="1:10" s="118" customFormat="1" ht="12.75">
      <c r="A254" s="128" t="s">
        <v>5533</v>
      </c>
      <c r="B254" s="128" t="s">
        <v>10160</v>
      </c>
      <c r="C254" s="127">
        <v>505238418336.60004</v>
      </c>
      <c r="D254" s="127">
        <v>4015201</v>
      </c>
      <c r="E254" s="128" t="s">
        <v>289</v>
      </c>
      <c r="F254" s="127">
        <v>23.961864471435547</v>
      </c>
      <c r="G254" s="127">
        <v>505238418336.60004</v>
      </c>
      <c r="H254" s="127">
        <v>678.5999755859375</v>
      </c>
      <c r="I254" s="127">
        <v>28.319999694824219</v>
      </c>
      <c r="J254" s="127">
        <v>744422976</v>
      </c>
    </row>
    <row r="255" spans="1:10" s="118" customFormat="1" ht="12.75">
      <c r="A255" s="128" t="s">
        <v>8163</v>
      </c>
      <c r="B255" s="128" t="s">
        <v>12131</v>
      </c>
      <c r="C255" s="127">
        <v>1147920491.52</v>
      </c>
      <c r="D255" s="127">
        <v>5977</v>
      </c>
      <c r="E255" s="128" t="s">
        <v>297</v>
      </c>
      <c r="F255" s="127">
        <v>12.538043975830078</v>
      </c>
      <c r="G255" s="127">
        <v>1147920491.52</v>
      </c>
      <c r="H255" s="127">
        <v>84.260002136230469</v>
      </c>
      <c r="I255" s="127">
        <v>6.7203469276428223</v>
      </c>
      <c r="J255" s="127">
        <v>13623552</v>
      </c>
    </row>
    <row r="256" spans="1:10" s="118" customFormat="1" ht="12.75">
      <c r="A256" s="128" t="s">
        <v>6107</v>
      </c>
      <c r="B256" s="128" t="s">
        <v>10403</v>
      </c>
      <c r="C256" s="127">
        <v>78784185957.000015</v>
      </c>
      <c r="D256" s="127">
        <v>62288</v>
      </c>
      <c r="E256" s="128" t="s">
        <v>291</v>
      </c>
      <c r="F256" s="127">
        <v>47.185848236083984</v>
      </c>
      <c r="G256" s="127">
        <v>78784185957.000015</v>
      </c>
      <c r="H256" s="127">
        <v>1426.9000244140625</v>
      </c>
      <c r="I256" s="127">
        <v>30.239999771118164</v>
      </c>
      <c r="J256" s="127">
        <v>49436200</v>
      </c>
    </row>
    <row r="257" spans="1:10" s="118" customFormat="1" ht="12.75">
      <c r="A257" s="128" t="s">
        <v>7761</v>
      </c>
      <c r="B257" s="128" t="s">
        <v>11682</v>
      </c>
      <c r="C257" s="127">
        <v>2050000000</v>
      </c>
      <c r="D257" s="127">
        <v>3040</v>
      </c>
      <c r="E257" s="128" t="s">
        <v>7762</v>
      </c>
      <c r="F257" s="127">
        <v>9.7962379455566406</v>
      </c>
      <c r="G257" s="127">
        <v>2050000000</v>
      </c>
      <c r="H257" s="127">
        <v>200</v>
      </c>
      <c r="I257" s="127">
        <v>20.416000366210938</v>
      </c>
      <c r="J257" s="127">
        <v>2500000</v>
      </c>
    </row>
    <row r="258" spans="1:10" s="118" customFormat="1" ht="12.75">
      <c r="A258" s="128" t="s">
        <v>7032</v>
      </c>
      <c r="B258" s="128" t="s">
        <v>11015</v>
      </c>
      <c r="C258" s="127">
        <v>6926860230.1349993</v>
      </c>
      <c r="D258" s="127">
        <v>53055</v>
      </c>
      <c r="E258" s="128" t="s">
        <v>295</v>
      </c>
      <c r="F258" s="127"/>
      <c r="G258" s="127">
        <v>6926860230.1349993</v>
      </c>
      <c r="H258" s="127">
        <v>173.1300048828125</v>
      </c>
      <c r="I258" s="127">
        <v>-6.1599998474121094</v>
      </c>
      <c r="J258" s="127">
        <v>29273456</v>
      </c>
    </row>
    <row r="259" spans="1:10" s="118" customFormat="1" ht="12.75">
      <c r="A259" s="128" t="s">
        <v>7231</v>
      </c>
      <c r="B259" s="128" t="s">
        <v>11371</v>
      </c>
      <c r="C259" s="127">
        <v>2950290778.0799994</v>
      </c>
      <c r="D259" s="127">
        <v>127563</v>
      </c>
      <c r="E259" s="128" t="s">
        <v>300</v>
      </c>
      <c r="F259" s="127">
        <v>17.977209091186523</v>
      </c>
      <c r="G259" s="127">
        <v>2950290778.0799994</v>
      </c>
      <c r="H259" s="127">
        <v>75.720001220703125</v>
      </c>
      <c r="I259" s="127">
        <v>4.2119998931884766</v>
      </c>
      <c r="J259" s="127">
        <v>38963164</v>
      </c>
    </row>
    <row r="260" spans="1:10" s="118" customFormat="1" ht="12.75">
      <c r="A260" s="128" t="s">
        <v>6788</v>
      </c>
      <c r="B260" s="128" t="s">
        <v>10978</v>
      </c>
      <c r="C260" s="127">
        <v>11071187181</v>
      </c>
      <c r="D260" s="127">
        <v>90280</v>
      </c>
      <c r="E260" s="128" t="s">
        <v>301</v>
      </c>
      <c r="F260" s="127">
        <v>8.6414060592651367</v>
      </c>
      <c r="G260" s="127">
        <v>11071187181</v>
      </c>
      <c r="H260" s="127">
        <v>553.04998779296875</v>
      </c>
      <c r="I260" s="127">
        <v>64</v>
      </c>
      <c r="J260" s="127">
        <v>20018420</v>
      </c>
    </row>
    <row r="261" spans="1:10" s="118" customFormat="1" ht="12.75">
      <c r="A261" s="128" t="s">
        <v>6282</v>
      </c>
      <c r="B261" s="128" t="s">
        <v>10704</v>
      </c>
      <c r="C261" s="127">
        <v>57249836532.900002</v>
      </c>
      <c r="D261" s="127">
        <v>511297</v>
      </c>
      <c r="E261" s="128" t="s">
        <v>303</v>
      </c>
      <c r="F261" s="127">
        <v>200.72261047363281</v>
      </c>
      <c r="G261" s="127">
        <v>57249836532.900002</v>
      </c>
      <c r="H261" s="127">
        <v>861.0999755859375</v>
      </c>
      <c r="I261" s="127">
        <v>4.2899999618530273</v>
      </c>
      <c r="J261" s="127">
        <v>65712692</v>
      </c>
    </row>
    <row r="262" spans="1:10" s="118" customFormat="1" ht="12.75">
      <c r="A262" s="128" t="s">
        <v>7878</v>
      </c>
      <c r="B262" s="128" t="s">
        <v>7879</v>
      </c>
      <c r="C262" s="127">
        <v>3121895300</v>
      </c>
      <c r="D262" s="127">
        <v>542</v>
      </c>
      <c r="E262" s="128" t="s">
        <v>3869</v>
      </c>
      <c r="F262" s="127">
        <v>249.19615173339844</v>
      </c>
      <c r="G262" s="127">
        <v>3121895300</v>
      </c>
      <c r="H262" s="127">
        <v>775</v>
      </c>
      <c r="I262" s="127">
        <v>3.1099998950958252</v>
      </c>
      <c r="J262" s="127">
        <v>4028252</v>
      </c>
    </row>
    <row r="263" spans="1:10" s="118" customFormat="1" ht="12.75">
      <c r="A263" s="128" t="s">
        <v>7040</v>
      </c>
      <c r="B263" s="128" t="s">
        <v>11334</v>
      </c>
      <c r="C263" s="127">
        <v>3609411551.9999995</v>
      </c>
      <c r="D263" s="127">
        <v>29451</v>
      </c>
      <c r="E263" s="128" t="s">
        <v>307</v>
      </c>
      <c r="F263" s="127">
        <v>9.1091527938842773</v>
      </c>
      <c r="G263" s="127">
        <v>3609411551.9999995</v>
      </c>
      <c r="H263" s="127">
        <v>242.85000610351563</v>
      </c>
      <c r="I263" s="127">
        <v>26.659999847412109</v>
      </c>
      <c r="J263" s="127">
        <v>13657720</v>
      </c>
    </row>
    <row r="264" spans="1:10" s="118" customFormat="1" ht="12.75">
      <c r="A264" s="128" t="s">
        <v>12557</v>
      </c>
      <c r="B264" s="128" t="s">
        <v>12558</v>
      </c>
      <c r="C264" s="127">
        <v>1402584925.4999998</v>
      </c>
      <c r="D264" s="127">
        <v>14966</v>
      </c>
      <c r="E264" s="128" t="s">
        <v>12559</v>
      </c>
      <c r="F264" s="127">
        <v>34.132652282714844</v>
      </c>
      <c r="G264" s="127">
        <v>1402584925.4999998</v>
      </c>
      <c r="H264" s="127">
        <v>100.34999847412109</v>
      </c>
      <c r="I264" s="127">
        <v>2.940000057220459</v>
      </c>
      <c r="J264" s="127"/>
    </row>
    <row r="265" spans="1:10" s="118" customFormat="1" ht="12.75">
      <c r="A265" s="128" t="s">
        <v>6208</v>
      </c>
      <c r="B265" s="128" t="s">
        <v>10554</v>
      </c>
      <c r="C265" s="127">
        <v>52623187450</v>
      </c>
      <c r="D265" s="127">
        <v>167832</v>
      </c>
      <c r="E265" s="128" t="s">
        <v>10555</v>
      </c>
      <c r="F265" s="127">
        <v>64.187065124511719</v>
      </c>
      <c r="G265" s="127">
        <v>52623187450</v>
      </c>
      <c r="H265" s="127">
        <v>409</v>
      </c>
      <c r="I265" s="127">
        <v>6.3720001220703129</v>
      </c>
      <c r="J265" s="127">
        <v>128190000</v>
      </c>
    </row>
    <row r="266" spans="1:10" s="118" customFormat="1" ht="12.75">
      <c r="A266" s="128" t="s">
        <v>6014</v>
      </c>
      <c r="B266" s="128" t="s">
        <v>6015</v>
      </c>
      <c r="C266" s="127">
        <v>119085492901.5</v>
      </c>
      <c r="D266" s="127">
        <v>1800645</v>
      </c>
      <c r="E266" s="128" t="s">
        <v>305</v>
      </c>
      <c r="F266" s="127">
        <v>33.347957611083984</v>
      </c>
      <c r="G266" s="127">
        <v>119085492901.5</v>
      </c>
      <c r="H266" s="127">
        <v>874.04998779296875</v>
      </c>
      <c r="I266" s="127">
        <v>26.209999084472656</v>
      </c>
      <c r="J266" s="127">
        <v>136245632</v>
      </c>
    </row>
    <row r="267" spans="1:10" s="118" customFormat="1" ht="12.75">
      <c r="A267" s="128" t="s">
        <v>7759</v>
      </c>
      <c r="B267" s="128" t="s">
        <v>11662</v>
      </c>
      <c r="C267" s="127">
        <v>6117765184.8800001</v>
      </c>
      <c r="D267" s="127">
        <v>534633</v>
      </c>
      <c r="E267" s="128" t="s">
        <v>9523</v>
      </c>
      <c r="F267" s="127">
        <v>43.660301208496094</v>
      </c>
      <c r="G267" s="127">
        <v>6117765184.8800001</v>
      </c>
      <c r="H267" s="127">
        <v>21.680000305175781</v>
      </c>
      <c r="I267" s="127">
        <v>0.49656092764906878</v>
      </c>
      <c r="J267" s="127">
        <v>249728864.99711812</v>
      </c>
    </row>
    <row r="268" spans="1:10" s="118" customFormat="1" ht="12.75">
      <c r="A268" s="128" t="s">
        <v>9164</v>
      </c>
      <c r="B268" s="128" t="s">
        <v>9435</v>
      </c>
      <c r="C268" s="127">
        <v>4328895360</v>
      </c>
      <c r="D268" s="127">
        <v>124393</v>
      </c>
      <c r="E268" s="128" t="s">
        <v>9165</v>
      </c>
      <c r="F268" s="127">
        <v>16.907318115234375</v>
      </c>
      <c r="G268" s="127">
        <v>4328895360</v>
      </c>
      <c r="H268" s="127">
        <v>173.30000305175781</v>
      </c>
      <c r="I268" s="127">
        <v>10.25</v>
      </c>
      <c r="J268" s="127">
        <v>24979200</v>
      </c>
    </row>
    <row r="269" spans="1:10" s="118" customFormat="1" ht="12.75">
      <c r="A269" s="128" t="s">
        <v>8090</v>
      </c>
      <c r="B269" s="128" t="s">
        <v>8091</v>
      </c>
      <c r="C269" s="127">
        <v>2027272915</v>
      </c>
      <c r="D269" s="127">
        <v>24113</v>
      </c>
      <c r="E269" s="128" t="s">
        <v>309</v>
      </c>
      <c r="F269" s="127">
        <v>38.075000762939453</v>
      </c>
      <c r="G269" s="127">
        <v>2027272915</v>
      </c>
      <c r="H269" s="127">
        <v>152.30000305175781</v>
      </c>
      <c r="I269" s="127">
        <v>4</v>
      </c>
      <c r="J269" s="127">
        <v>10087400</v>
      </c>
    </row>
    <row r="270" spans="1:10" s="118" customFormat="1" ht="12.75">
      <c r="A270" s="128" t="s">
        <v>6659</v>
      </c>
      <c r="B270" s="128" t="s">
        <v>11009</v>
      </c>
      <c r="C270" s="127">
        <v>9341100560</v>
      </c>
      <c r="D270" s="127">
        <v>122077</v>
      </c>
      <c r="E270" s="128" t="s">
        <v>311</v>
      </c>
      <c r="F270" s="127">
        <v>17.525714874267578</v>
      </c>
      <c r="G270" s="127">
        <v>9341100560</v>
      </c>
      <c r="H270" s="127">
        <v>61.340000152587891</v>
      </c>
      <c r="I270" s="127">
        <v>3.5</v>
      </c>
      <c r="J270" s="127">
        <v>152284000</v>
      </c>
    </row>
    <row r="271" spans="1:10" s="118" customFormat="1" ht="12.75">
      <c r="A271" s="128" t="s">
        <v>6387</v>
      </c>
      <c r="B271" s="128" t="s">
        <v>6388</v>
      </c>
      <c r="C271" s="127">
        <v>27760384062.600002</v>
      </c>
      <c r="D271" s="127">
        <v>1240300</v>
      </c>
      <c r="E271" s="128" t="s">
        <v>3479</v>
      </c>
      <c r="F271" s="127">
        <v>48.892242431640625</v>
      </c>
      <c r="G271" s="127">
        <v>27760384062.600002</v>
      </c>
      <c r="H271" s="127">
        <v>113.43000030517578</v>
      </c>
      <c r="I271" s="127">
        <v>2.3199999332427979</v>
      </c>
      <c r="J271" s="127">
        <v>244736000</v>
      </c>
    </row>
    <row r="272" spans="1:10" s="118" customFormat="1" ht="12.75">
      <c r="A272" s="128" t="s">
        <v>9417</v>
      </c>
      <c r="B272" s="128" t="s">
        <v>10590</v>
      </c>
      <c r="C272" s="127">
        <v>45469507649.5</v>
      </c>
      <c r="D272" s="127">
        <v>200604</v>
      </c>
      <c r="E272" s="128" t="s">
        <v>9374</v>
      </c>
      <c r="F272" s="127"/>
      <c r="G272" s="127">
        <v>45469507649.5</v>
      </c>
      <c r="H272" s="127">
        <v>640.75</v>
      </c>
      <c r="I272" s="127">
        <v>-2.7899999618530273</v>
      </c>
      <c r="J272" s="127">
        <v>19327000</v>
      </c>
    </row>
    <row r="273" spans="1:10" s="118" customFormat="1" ht="12.75">
      <c r="A273" s="128" t="s">
        <v>6703</v>
      </c>
      <c r="B273" s="128" t="s">
        <v>10880</v>
      </c>
      <c r="C273" s="127">
        <v>13917162735.000002</v>
      </c>
      <c r="D273" s="127">
        <v>146787</v>
      </c>
      <c r="E273" s="128" t="s">
        <v>313</v>
      </c>
      <c r="F273" s="127">
        <v>16.129934310913086</v>
      </c>
      <c r="G273" s="127">
        <v>13917162735.000002</v>
      </c>
      <c r="H273" s="127">
        <v>490.35000610351563</v>
      </c>
      <c r="I273" s="127">
        <v>30.399999618530273</v>
      </c>
      <c r="J273" s="127">
        <v>28357772</v>
      </c>
    </row>
    <row r="274" spans="1:10" s="118" customFormat="1" ht="12.75">
      <c r="A274" s="128" t="s">
        <v>6564</v>
      </c>
      <c r="B274" s="128" t="s">
        <v>22225</v>
      </c>
      <c r="C274" s="127">
        <v>347079171465.25</v>
      </c>
      <c r="D274" s="127">
        <v>2190721</v>
      </c>
      <c r="E274" s="128" t="s">
        <v>315</v>
      </c>
      <c r="F274" s="127">
        <v>234.25437927246094</v>
      </c>
      <c r="G274" s="127">
        <v>347079171465.25</v>
      </c>
      <c r="H274" s="127">
        <v>267.04998779296875</v>
      </c>
      <c r="I274" s="127">
        <v>1.1399999856948853</v>
      </c>
      <c r="J274" s="127">
        <v>1299678592</v>
      </c>
    </row>
    <row r="275" spans="1:10" s="118" customFormat="1" ht="12.75">
      <c r="A275" s="128" t="s">
        <v>6401</v>
      </c>
      <c r="B275" s="128" t="s">
        <v>10772</v>
      </c>
      <c r="C275" s="127">
        <v>34391225690.25</v>
      </c>
      <c r="D275" s="127">
        <v>121374</v>
      </c>
      <c r="E275" s="128" t="s">
        <v>319</v>
      </c>
      <c r="F275" s="127">
        <v>96.198921203613281</v>
      </c>
      <c r="G275" s="127">
        <v>34391225690.25</v>
      </c>
      <c r="H275" s="127">
        <v>809.25</v>
      </c>
      <c r="I275" s="127">
        <v>8.4122562408447266</v>
      </c>
      <c r="J275" s="127">
        <v>41924000</v>
      </c>
    </row>
    <row r="276" spans="1:10" s="118" customFormat="1" ht="12.75">
      <c r="A276" s="128" t="s">
        <v>7461</v>
      </c>
      <c r="B276" s="128" t="s">
        <v>7462</v>
      </c>
      <c r="C276" s="127">
        <v>5592937760</v>
      </c>
      <c r="D276" s="127">
        <v>797889</v>
      </c>
      <c r="E276" s="128" t="s">
        <v>320</v>
      </c>
      <c r="F276" s="127"/>
      <c r="G276" s="127">
        <v>5592937760</v>
      </c>
      <c r="H276" s="127">
        <v>79.550003051757813</v>
      </c>
      <c r="I276" s="127"/>
      <c r="J276" s="127"/>
    </row>
    <row r="277" spans="1:10" s="118" customFormat="1" ht="12.75">
      <c r="A277" s="128" t="s">
        <v>7135</v>
      </c>
      <c r="B277" s="128" t="s">
        <v>7136</v>
      </c>
      <c r="C277" s="127">
        <v>3477725009.9999995</v>
      </c>
      <c r="D277" s="127">
        <v>3243230</v>
      </c>
      <c r="E277" s="128" t="s">
        <v>321</v>
      </c>
      <c r="F277" s="127">
        <v>17.094017028808594</v>
      </c>
      <c r="G277" s="127">
        <v>3477725009.9999995</v>
      </c>
      <c r="H277" s="127">
        <v>10</v>
      </c>
      <c r="I277" s="127">
        <v>0.58499997854234254</v>
      </c>
      <c r="J277" s="127">
        <v>347837354.66665798</v>
      </c>
    </row>
    <row r="278" spans="1:10" s="118" customFormat="1" ht="12.75">
      <c r="A278" s="128" t="s">
        <v>5279</v>
      </c>
      <c r="B278" s="128" t="s">
        <v>5280</v>
      </c>
      <c r="C278" s="127">
        <v>3670876961025</v>
      </c>
      <c r="D278" s="127">
        <v>7671630</v>
      </c>
      <c r="E278" s="128" t="s">
        <v>317</v>
      </c>
      <c r="F278" s="127">
        <v>13.06360912322998</v>
      </c>
      <c r="G278" s="127">
        <v>3670876961025</v>
      </c>
      <c r="H278" s="127">
        <v>1185</v>
      </c>
      <c r="I278" s="127">
        <v>90.710000991821289</v>
      </c>
      <c r="J278" s="127">
        <v>3097349888</v>
      </c>
    </row>
    <row r="279" spans="1:10" s="118" customFormat="1" ht="12.75">
      <c r="A279" s="128" t="s">
        <v>7347</v>
      </c>
      <c r="B279" s="128" t="s">
        <v>7348</v>
      </c>
      <c r="C279" s="127">
        <v>11734063956.409998</v>
      </c>
      <c r="D279" s="127">
        <v>60634</v>
      </c>
      <c r="E279" s="128" t="s">
        <v>323</v>
      </c>
      <c r="F279" s="127">
        <v>501.27499389648438</v>
      </c>
      <c r="G279" s="127">
        <v>11734063956.409998</v>
      </c>
      <c r="H279" s="127">
        <v>200.50999450683594</v>
      </c>
      <c r="I279" s="127">
        <v>0.40000000596046448</v>
      </c>
      <c r="J279" s="127">
        <v>50731264</v>
      </c>
    </row>
    <row r="280" spans="1:10" s="118" customFormat="1" ht="12.75">
      <c r="A280" s="128" t="s">
        <v>5999</v>
      </c>
      <c r="B280" s="128" t="s">
        <v>10443</v>
      </c>
      <c r="C280" s="127">
        <v>101916448628.3</v>
      </c>
      <c r="D280" s="127">
        <v>274982</v>
      </c>
      <c r="E280" s="128" t="s">
        <v>325</v>
      </c>
      <c r="F280" s="127">
        <v>140.90177917480469</v>
      </c>
      <c r="G280" s="127">
        <v>101916448628.3</v>
      </c>
      <c r="H280" s="127">
        <v>1578.0999755859375</v>
      </c>
      <c r="I280" s="127">
        <v>11.199999809265137</v>
      </c>
      <c r="J280" s="127">
        <v>59112992</v>
      </c>
    </row>
    <row r="281" spans="1:10" s="118" customFormat="1" ht="12.75">
      <c r="A281" s="128" t="s">
        <v>12253</v>
      </c>
      <c r="B281" s="128" t="s">
        <v>12254</v>
      </c>
      <c r="C281" s="127">
        <v>4729362781.249999</v>
      </c>
      <c r="D281" s="127">
        <v>9254</v>
      </c>
      <c r="E281" s="128" t="s">
        <v>4824</v>
      </c>
      <c r="F281" s="127"/>
      <c r="G281" s="127">
        <v>4729362781.249999</v>
      </c>
      <c r="H281" s="127">
        <v>134.44999694824219</v>
      </c>
      <c r="I281" s="127">
        <v>-12.119999885559082</v>
      </c>
      <c r="J281" s="127">
        <v>24125624</v>
      </c>
    </row>
    <row r="282" spans="1:10" s="118" customFormat="1" ht="12.75">
      <c r="A282" s="128" t="s">
        <v>9972</v>
      </c>
      <c r="B282" s="128" t="s">
        <v>12057</v>
      </c>
      <c r="C282" s="127">
        <v>1213800000</v>
      </c>
      <c r="D282" s="127">
        <v>23610</v>
      </c>
      <c r="E282" s="128" t="s">
        <v>9372</v>
      </c>
      <c r="F282" s="127">
        <v>14.559542655944824</v>
      </c>
      <c r="G282" s="127">
        <v>1213800000</v>
      </c>
      <c r="H282" s="127">
        <v>89.25</v>
      </c>
      <c r="I282" s="127">
        <v>6.130000114440918</v>
      </c>
      <c r="J282" s="127">
        <v>13600000</v>
      </c>
    </row>
    <row r="283" spans="1:10" s="118" customFormat="1" ht="12.75">
      <c r="A283" s="128" t="s">
        <v>5268</v>
      </c>
      <c r="B283" s="128" t="s">
        <v>10041</v>
      </c>
      <c r="C283" s="127">
        <v>5365737352268.999</v>
      </c>
      <c r="D283" s="127">
        <v>1384005</v>
      </c>
      <c r="E283" s="128" t="s">
        <v>346</v>
      </c>
      <c r="F283" s="127">
        <v>32.105674743652344</v>
      </c>
      <c r="G283" s="127">
        <v>5365737352268.999</v>
      </c>
      <c r="H283" s="127">
        <v>8634.5</v>
      </c>
      <c r="I283" s="127">
        <v>268.94000244140625</v>
      </c>
      <c r="J283" s="127">
        <v>620849984</v>
      </c>
    </row>
    <row r="284" spans="1:10" s="118" customFormat="1" ht="12.75">
      <c r="A284" s="128" t="s">
        <v>7912</v>
      </c>
      <c r="B284" s="128" t="s">
        <v>11934</v>
      </c>
      <c r="C284" s="127">
        <v>1248863147.9000001</v>
      </c>
      <c r="D284" s="127">
        <v>187304</v>
      </c>
      <c r="E284" s="128" t="s">
        <v>329</v>
      </c>
      <c r="F284" s="127">
        <v>31.342201232910156</v>
      </c>
      <c r="G284" s="127">
        <v>1248863147.9000001</v>
      </c>
      <c r="H284" s="127">
        <v>6.309999942779541</v>
      </c>
      <c r="I284" s="127">
        <v>0.20132599771022797</v>
      </c>
      <c r="J284" s="127">
        <v>198726176</v>
      </c>
    </row>
    <row r="285" spans="1:10" s="118" customFormat="1" ht="12.75">
      <c r="A285" s="128" t="s">
        <v>7891</v>
      </c>
      <c r="B285" s="128" t="s">
        <v>11560</v>
      </c>
      <c r="C285" s="127">
        <v>5968125868</v>
      </c>
      <c r="D285" s="127">
        <v>25614</v>
      </c>
      <c r="E285" s="128" t="s">
        <v>7892</v>
      </c>
      <c r="F285" s="127"/>
      <c r="G285" s="127">
        <v>5968125868</v>
      </c>
      <c r="H285" s="127">
        <v>575.5999755859375</v>
      </c>
      <c r="I285" s="127"/>
      <c r="J285" s="127"/>
    </row>
    <row r="286" spans="1:10" s="118" customFormat="1" ht="12.75">
      <c r="A286" s="128" t="s">
        <v>7583</v>
      </c>
      <c r="B286" s="128" t="s">
        <v>7584</v>
      </c>
      <c r="C286" s="127">
        <v>1264319198.9999998</v>
      </c>
      <c r="D286" s="127">
        <v>341357</v>
      </c>
      <c r="E286" s="128" t="s">
        <v>330</v>
      </c>
      <c r="F286" s="127">
        <v>9.7499990463256836</v>
      </c>
      <c r="G286" s="127">
        <v>1264319198.9999998</v>
      </c>
      <c r="H286" s="127">
        <v>10.529999732971191</v>
      </c>
      <c r="I286" s="127">
        <v>1.0800000429153442</v>
      </c>
      <c r="J286" s="127">
        <v>120068304</v>
      </c>
    </row>
    <row r="287" spans="1:10" s="118" customFormat="1" ht="12.75">
      <c r="A287" s="128" t="s">
        <v>6296</v>
      </c>
      <c r="B287" s="128" t="s">
        <v>10682</v>
      </c>
      <c r="C287" s="127">
        <v>22857626264.32</v>
      </c>
      <c r="D287" s="127">
        <v>395127</v>
      </c>
      <c r="E287" s="128" t="s">
        <v>334</v>
      </c>
      <c r="F287" s="127">
        <v>15.258034706115723</v>
      </c>
      <c r="G287" s="127">
        <v>22857626264.32</v>
      </c>
      <c r="H287" s="127">
        <v>166.16000366210938</v>
      </c>
      <c r="I287" s="127">
        <v>10.890000343322754</v>
      </c>
      <c r="J287" s="127">
        <v>142794000</v>
      </c>
    </row>
    <row r="288" spans="1:10" s="118" customFormat="1" ht="12.75">
      <c r="A288" s="128" t="s">
        <v>6924</v>
      </c>
      <c r="B288" s="128" t="s">
        <v>11106</v>
      </c>
      <c r="C288" s="127">
        <v>16458032617.200003</v>
      </c>
      <c r="D288" s="127">
        <v>450719</v>
      </c>
      <c r="E288" s="128" t="s">
        <v>339</v>
      </c>
      <c r="F288" s="127"/>
      <c r="G288" s="127">
        <v>16458032617.200003</v>
      </c>
      <c r="H288" s="127">
        <v>521.0999755859375</v>
      </c>
      <c r="I288" s="127">
        <v>-30.361579895019531</v>
      </c>
      <c r="J288" s="127">
        <v>27598400</v>
      </c>
    </row>
    <row r="289" spans="1:10" s="118" customFormat="1" ht="12.75">
      <c r="A289" s="128" t="s">
        <v>12191</v>
      </c>
      <c r="B289" s="128" t="s">
        <v>12192</v>
      </c>
      <c r="C289" s="127">
        <v>1016544823518</v>
      </c>
      <c r="D289" s="127">
        <v>14074484</v>
      </c>
      <c r="E289" s="128" t="s">
        <v>12193</v>
      </c>
      <c r="F289" s="127">
        <v>45.692882537841797</v>
      </c>
      <c r="G289" s="127">
        <v>1016544823518</v>
      </c>
      <c r="H289" s="127">
        <v>122</v>
      </c>
      <c r="I289" s="127">
        <v>2.6700000762939453</v>
      </c>
      <c r="J289" s="127">
        <v>8328150016</v>
      </c>
    </row>
    <row r="290" spans="1:10" s="118" customFormat="1" ht="12.75">
      <c r="A290" s="128" t="s">
        <v>21753</v>
      </c>
      <c r="B290" s="128" t="s">
        <v>21754</v>
      </c>
      <c r="C290" s="127">
        <v>7232000000</v>
      </c>
      <c r="D290" s="127"/>
      <c r="E290" s="128" t="s">
        <v>21755</v>
      </c>
      <c r="F290" s="127"/>
      <c r="G290" s="127">
        <v>7232000000</v>
      </c>
      <c r="H290" s="127">
        <v>226</v>
      </c>
      <c r="I290" s="127"/>
      <c r="J290" s="127"/>
    </row>
    <row r="291" spans="1:10" s="118" customFormat="1" ht="12.75">
      <c r="A291" s="128" t="s">
        <v>6434</v>
      </c>
      <c r="B291" s="128" t="s">
        <v>10730</v>
      </c>
      <c r="C291" s="127">
        <v>19827016504.349998</v>
      </c>
      <c r="D291" s="127">
        <v>337819</v>
      </c>
      <c r="E291" s="128" t="s">
        <v>344</v>
      </c>
      <c r="F291" s="127">
        <v>463.54052734375</v>
      </c>
      <c r="G291" s="127">
        <v>19827016504.349998</v>
      </c>
      <c r="H291" s="127">
        <v>171.50999450683594</v>
      </c>
      <c r="I291" s="127">
        <v>0.37000000476837158</v>
      </c>
      <c r="J291" s="127">
        <v>115283752</v>
      </c>
    </row>
    <row r="292" spans="1:10" s="118" customFormat="1" ht="12.75">
      <c r="A292" s="128" t="s">
        <v>22226</v>
      </c>
      <c r="B292" s="128" t="s">
        <v>11246</v>
      </c>
      <c r="C292" s="127">
        <v>3615220160.6399999</v>
      </c>
      <c r="D292" s="127">
        <v>490757</v>
      </c>
      <c r="E292" s="128" t="s">
        <v>12326</v>
      </c>
      <c r="F292" s="127"/>
      <c r="G292" s="127">
        <v>3615220160.6399999</v>
      </c>
      <c r="H292" s="127">
        <v>44.319999694824219</v>
      </c>
      <c r="I292" s="127"/>
      <c r="J292" s="127"/>
    </row>
    <row r="293" spans="1:10" s="118" customFormat="1" ht="12.75">
      <c r="A293" s="128" t="s">
        <v>21756</v>
      </c>
      <c r="B293" s="128" t="s">
        <v>21757</v>
      </c>
      <c r="C293" s="127">
        <v>3328794000.0000005</v>
      </c>
      <c r="D293" s="127"/>
      <c r="E293" s="128" t="s">
        <v>21758</v>
      </c>
      <c r="F293" s="127"/>
      <c r="G293" s="127">
        <v>3328794000.0000005</v>
      </c>
      <c r="H293" s="127">
        <v>140</v>
      </c>
      <c r="I293" s="127"/>
      <c r="J293" s="127"/>
    </row>
    <row r="294" spans="1:10" s="118" customFormat="1" ht="12.75">
      <c r="A294" s="128" t="s">
        <v>22227</v>
      </c>
      <c r="B294" s="128" t="s">
        <v>22228</v>
      </c>
      <c r="C294" s="127">
        <v>3045245700</v>
      </c>
      <c r="D294" s="127">
        <v>340872</v>
      </c>
      <c r="E294" s="128" t="s">
        <v>9778</v>
      </c>
      <c r="F294" s="127"/>
      <c r="G294" s="127">
        <v>3045245700</v>
      </c>
      <c r="H294" s="127">
        <v>55.159999847412109</v>
      </c>
      <c r="I294" s="127">
        <v>-0.46399998664855957</v>
      </c>
      <c r="J294" s="127">
        <v>50906250</v>
      </c>
    </row>
    <row r="295" spans="1:10" s="118" customFormat="1" ht="12.75">
      <c r="A295" s="128" t="s">
        <v>6716</v>
      </c>
      <c r="B295" s="128" t="s">
        <v>10856</v>
      </c>
      <c r="C295" s="127">
        <v>16650171476.900003</v>
      </c>
      <c r="D295" s="127">
        <v>134590</v>
      </c>
      <c r="E295" s="128" t="s">
        <v>10857</v>
      </c>
      <c r="F295" s="127">
        <v>9.9114694595336914</v>
      </c>
      <c r="G295" s="127">
        <v>16650171476.900003</v>
      </c>
      <c r="H295" s="127">
        <v>75.010002136230469</v>
      </c>
      <c r="I295" s="127">
        <v>7.5680000305175783</v>
      </c>
      <c r="J295" s="127">
        <v>221972680</v>
      </c>
    </row>
    <row r="296" spans="1:10" s="118" customFormat="1" ht="12.75">
      <c r="A296" s="128" t="s">
        <v>6498</v>
      </c>
      <c r="B296" s="128" t="s">
        <v>10497</v>
      </c>
      <c r="C296" s="127">
        <v>56023308610</v>
      </c>
      <c r="D296" s="127">
        <v>1073167</v>
      </c>
      <c r="E296" s="128" t="s">
        <v>3483</v>
      </c>
      <c r="F296" s="127">
        <v>52.234691619873047</v>
      </c>
      <c r="G296" s="127">
        <v>56023308610</v>
      </c>
      <c r="H296" s="127">
        <v>511.89999389648438</v>
      </c>
      <c r="I296" s="127">
        <v>9.8000001907348633</v>
      </c>
      <c r="J296" s="127">
        <v>102591904</v>
      </c>
    </row>
    <row r="297" spans="1:10" s="118" customFormat="1" ht="12.75">
      <c r="A297" s="128" t="s">
        <v>5576</v>
      </c>
      <c r="B297" s="128" t="s">
        <v>5577</v>
      </c>
      <c r="C297" s="127">
        <v>266809084096.10001</v>
      </c>
      <c r="D297" s="127">
        <v>10201134</v>
      </c>
      <c r="E297" s="128" t="s">
        <v>363</v>
      </c>
      <c r="F297" s="127">
        <v>9.719482421875</v>
      </c>
      <c r="G297" s="127">
        <v>266809084096.10001</v>
      </c>
      <c r="H297" s="127">
        <v>165.6199951171875</v>
      </c>
      <c r="I297" s="127">
        <v>17.040000915527344</v>
      </c>
      <c r="J297" s="127">
        <v>1610969728</v>
      </c>
    </row>
    <row r="298" spans="1:10" s="118" customFormat="1" ht="12.75">
      <c r="A298" s="128" t="s">
        <v>21759</v>
      </c>
      <c r="B298" s="128" t="s">
        <v>21760</v>
      </c>
      <c r="C298" s="127">
        <v>9738764400</v>
      </c>
      <c r="D298" s="127">
        <v>12342</v>
      </c>
      <c r="E298" s="128" t="s">
        <v>20603</v>
      </c>
      <c r="F298" s="127"/>
      <c r="G298" s="127">
        <v>9738764400</v>
      </c>
      <c r="H298" s="127">
        <v>81.300003051757813</v>
      </c>
      <c r="I298" s="127">
        <v>-8.7999999523162842E-2</v>
      </c>
      <c r="J298" s="127">
        <v>2488000</v>
      </c>
    </row>
    <row r="299" spans="1:10" s="118" customFormat="1" ht="12.75">
      <c r="A299" s="128" t="s">
        <v>8164</v>
      </c>
      <c r="B299" s="128" t="s">
        <v>12110</v>
      </c>
      <c r="C299" s="127">
        <v>1463236944.0000002</v>
      </c>
      <c r="D299" s="127">
        <v>1972959</v>
      </c>
      <c r="E299" s="128" t="s">
        <v>371</v>
      </c>
      <c r="F299" s="127"/>
      <c r="G299" s="127">
        <v>1463236944.0000002</v>
      </c>
      <c r="H299" s="127">
        <v>55.840000152587891</v>
      </c>
      <c r="I299" s="127"/>
      <c r="J299" s="127"/>
    </row>
    <row r="300" spans="1:10" s="118" customFormat="1" ht="12.75">
      <c r="A300" s="128" t="s">
        <v>9133</v>
      </c>
      <c r="B300" s="128" t="s">
        <v>10399</v>
      </c>
      <c r="C300" s="127">
        <v>116171156930.00002</v>
      </c>
      <c r="D300" s="127">
        <v>198794</v>
      </c>
      <c r="E300" s="128" t="s">
        <v>1640</v>
      </c>
      <c r="F300" s="127"/>
      <c r="G300" s="127">
        <v>116171156930.00002</v>
      </c>
      <c r="H300" s="127">
        <v>564.70001220703125</v>
      </c>
      <c r="I300" s="127"/>
      <c r="J300" s="127"/>
    </row>
    <row r="301" spans="1:10" s="118" customFormat="1" ht="12.75">
      <c r="A301" s="128" t="s">
        <v>9917</v>
      </c>
      <c r="B301" s="128" t="s">
        <v>10551</v>
      </c>
      <c r="C301" s="127">
        <v>55976580637.599998</v>
      </c>
      <c r="D301" s="127">
        <v>130285</v>
      </c>
      <c r="E301" s="128" t="s">
        <v>9906</v>
      </c>
      <c r="F301" s="127">
        <v>76.074470520019531</v>
      </c>
      <c r="G301" s="127">
        <v>55976580637.599998</v>
      </c>
      <c r="H301" s="127">
        <v>357.54998779296875</v>
      </c>
      <c r="I301" s="127">
        <v>4.6999998092651367</v>
      </c>
      <c r="J301" s="127">
        <v>9104000</v>
      </c>
    </row>
    <row r="302" spans="1:10" s="118" customFormat="1" ht="12.75">
      <c r="A302" s="128" t="s">
        <v>8188</v>
      </c>
      <c r="B302" s="128" t="s">
        <v>11817</v>
      </c>
      <c r="C302" s="127">
        <v>1315772624.9999998</v>
      </c>
      <c r="D302" s="127">
        <v>546</v>
      </c>
      <c r="E302" s="128" t="s">
        <v>4319</v>
      </c>
      <c r="F302" s="127">
        <v>11.492634773254395</v>
      </c>
      <c r="G302" s="127">
        <v>1315772624.9999998</v>
      </c>
      <c r="H302" s="127">
        <v>265.25</v>
      </c>
      <c r="I302" s="127">
        <v>23.079999923706055</v>
      </c>
      <c r="J302" s="127">
        <v>4960500</v>
      </c>
    </row>
    <row r="303" spans="1:10" s="118" customFormat="1" ht="12.75">
      <c r="A303" s="128" t="s">
        <v>8087</v>
      </c>
      <c r="B303" s="128" t="s">
        <v>8088</v>
      </c>
      <c r="C303" s="127">
        <v>1618975000.0000002</v>
      </c>
      <c r="D303" s="127">
        <v>362</v>
      </c>
      <c r="E303" s="128" t="s">
        <v>4091</v>
      </c>
      <c r="F303" s="127">
        <v>15.811384201049805</v>
      </c>
      <c r="G303" s="127">
        <v>1618975000.0000002</v>
      </c>
      <c r="H303" s="127">
        <v>522.25</v>
      </c>
      <c r="I303" s="127">
        <v>33.029998779296875</v>
      </c>
      <c r="J303" s="127">
        <v>3100000</v>
      </c>
    </row>
    <row r="304" spans="1:10" s="118" customFormat="1" ht="12.75">
      <c r="A304" s="128" t="s">
        <v>6480</v>
      </c>
      <c r="B304" s="128" t="s">
        <v>10808</v>
      </c>
      <c r="C304" s="127">
        <v>13016782536.200003</v>
      </c>
      <c r="D304" s="127">
        <v>373016</v>
      </c>
      <c r="E304" s="128" t="s">
        <v>377</v>
      </c>
      <c r="F304" s="127"/>
      <c r="G304" s="127">
        <v>13016782536.200003</v>
      </c>
      <c r="H304" s="127">
        <v>333.10000610351563</v>
      </c>
      <c r="I304" s="127">
        <v>-3.440000057220459</v>
      </c>
      <c r="J304" s="127">
        <v>39070776</v>
      </c>
    </row>
    <row r="305" spans="1:10" s="118" customFormat="1" ht="12.75">
      <c r="A305" s="128" t="s">
        <v>5783</v>
      </c>
      <c r="B305" s="128" t="s">
        <v>3422</v>
      </c>
      <c r="C305" s="127">
        <v>190075902368</v>
      </c>
      <c r="D305" s="127">
        <v>34826</v>
      </c>
      <c r="E305" s="128" t="s">
        <v>379</v>
      </c>
      <c r="F305" s="127">
        <v>33.744548797607422</v>
      </c>
      <c r="G305" s="127">
        <v>190075902368</v>
      </c>
      <c r="H305" s="127">
        <v>4391.2001953125</v>
      </c>
      <c r="I305" s="127">
        <v>130.13066101074219</v>
      </c>
      <c r="J305" s="127">
        <v>43284960</v>
      </c>
    </row>
    <row r="306" spans="1:10" s="118" customFormat="1" ht="12.75">
      <c r="A306" s="128" t="s">
        <v>6927</v>
      </c>
      <c r="B306" s="128" t="s">
        <v>11038</v>
      </c>
      <c r="C306" s="127">
        <v>9205364000</v>
      </c>
      <c r="D306" s="127">
        <v>48417</v>
      </c>
      <c r="E306" s="128" t="s">
        <v>6928</v>
      </c>
      <c r="F306" s="127">
        <v>22.190475463867188</v>
      </c>
      <c r="G306" s="127">
        <v>9205364000</v>
      </c>
      <c r="H306" s="127">
        <v>396.10000610351563</v>
      </c>
      <c r="I306" s="127">
        <v>17.850000381469727</v>
      </c>
      <c r="J306" s="127">
        <v>23240000</v>
      </c>
    </row>
    <row r="307" spans="1:10" s="118" customFormat="1" ht="12.75">
      <c r="A307" s="128" t="s">
        <v>7622</v>
      </c>
      <c r="B307" s="128" t="s">
        <v>11550</v>
      </c>
      <c r="C307" s="127">
        <v>2009449582.29</v>
      </c>
      <c r="D307" s="127">
        <v>277008</v>
      </c>
      <c r="E307" s="128" t="s">
        <v>381</v>
      </c>
      <c r="F307" s="127"/>
      <c r="G307" s="127">
        <v>2009449582.29</v>
      </c>
      <c r="H307" s="127">
        <v>30.989999771118164</v>
      </c>
      <c r="I307" s="127">
        <v>-3.245271432498932</v>
      </c>
      <c r="J307" s="127">
        <v>67699183.749323964</v>
      </c>
    </row>
    <row r="308" spans="1:10" s="118" customFormat="1" ht="12.75">
      <c r="A308" s="128" t="s">
        <v>7850</v>
      </c>
      <c r="B308" s="128" t="s">
        <v>11980</v>
      </c>
      <c r="C308" s="127">
        <v>1204439475</v>
      </c>
      <c r="D308" s="127">
        <v>109410</v>
      </c>
      <c r="E308" s="128" t="s">
        <v>3848</v>
      </c>
      <c r="F308" s="127">
        <v>30.906976699829102</v>
      </c>
      <c r="G308" s="127">
        <v>1204439475</v>
      </c>
      <c r="H308" s="127">
        <v>13.289999961853027</v>
      </c>
      <c r="I308" s="127">
        <v>0.43000000715255737</v>
      </c>
      <c r="J308" s="127">
        <v>90627504</v>
      </c>
    </row>
    <row r="309" spans="1:10" s="118" customFormat="1" ht="12.75">
      <c r="A309" s="128" t="s">
        <v>5707</v>
      </c>
      <c r="B309" s="128" t="s">
        <v>5708</v>
      </c>
      <c r="C309" s="127">
        <v>155312679336</v>
      </c>
      <c r="D309" s="127">
        <v>220349</v>
      </c>
      <c r="E309" s="128" t="s">
        <v>383</v>
      </c>
      <c r="F309" s="127">
        <v>59.177276611328125</v>
      </c>
      <c r="G309" s="127">
        <v>155312679336</v>
      </c>
      <c r="H309" s="127">
        <v>1208.4000244140625</v>
      </c>
      <c r="I309" s="127">
        <v>20.420000076293945</v>
      </c>
      <c r="J309" s="127">
        <v>128527536</v>
      </c>
    </row>
    <row r="310" spans="1:10" s="118" customFormat="1" ht="12.75">
      <c r="A310" s="128" t="s">
        <v>6073</v>
      </c>
      <c r="B310" s="128" t="s">
        <v>10256</v>
      </c>
      <c r="C310" s="127">
        <v>72554642958</v>
      </c>
      <c r="D310" s="127">
        <v>1003266</v>
      </c>
      <c r="E310" s="128" t="s">
        <v>370</v>
      </c>
      <c r="F310" s="127"/>
      <c r="G310" s="127">
        <v>72554642958</v>
      </c>
      <c r="H310" s="127">
        <v>564.05999755859375</v>
      </c>
      <c r="I310" s="127"/>
      <c r="J310" s="127"/>
    </row>
    <row r="311" spans="1:10" s="118" customFormat="1" ht="12.75">
      <c r="A311" s="128" t="s">
        <v>6190</v>
      </c>
      <c r="B311" s="128" t="s">
        <v>6191</v>
      </c>
      <c r="C311" s="127">
        <v>63191789018.299988</v>
      </c>
      <c r="D311" s="127">
        <v>380327</v>
      </c>
      <c r="E311" s="128" t="s">
        <v>388</v>
      </c>
      <c r="F311" s="127">
        <v>45.506099700927734</v>
      </c>
      <c r="G311" s="127">
        <v>63191789018.299988</v>
      </c>
      <c r="H311" s="127">
        <v>373.14999389648438</v>
      </c>
      <c r="I311" s="127">
        <v>8.1999998092651367</v>
      </c>
      <c r="J311" s="127">
        <v>168025584</v>
      </c>
    </row>
    <row r="312" spans="1:10" s="118" customFormat="1" ht="12.75">
      <c r="A312" s="128" t="s">
        <v>7802</v>
      </c>
      <c r="B312" s="128" t="s">
        <v>11703</v>
      </c>
      <c r="C312" s="127">
        <v>2197271250</v>
      </c>
      <c r="D312" s="127">
        <v>1118</v>
      </c>
      <c r="E312" s="128" t="s">
        <v>3811</v>
      </c>
      <c r="F312" s="127">
        <v>21.579639434814453</v>
      </c>
      <c r="G312" s="127">
        <v>2197271250</v>
      </c>
      <c r="H312" s="127">
        <v>574.45001220703125</v>
      </c>
      <c r="I312" s="127">
        <v>26.620000839233398</v>
      </c>
      <c r="J312" s="127">
        <v>3825000</v>
      </c>
    </row>
    <row r="313" spans="1:10" s="118" customFormat="1" ht="12.75">
      <c r="A313" s="128" t="s">
        <v>5822</v>
      </c>
      <c r="B313" s="128" t="s">
        <v>10308</v>
      </c>
      <c r="C313" s="127">
        <v>130138547880.00002</v>
      </c>
      <c r="D313" s="127">
        <v>81693</v>
      </c>
      <c r="E313" s="128" t="s">
        <v>390</v>
      </c>
      <c r="F313" s="127">
        <v>18.953357696533203</v>
      </c>
      <c r="G313" s="127">
        <v>130138547880.00002</v>
      </c>
      <c r="H313" s="127">
        <v>1865.199951171875</v>
      </c>
      <c r="I313" s="127">
        <v>98.089996337890625</v>
      </c>
      <c r="J313" s="127">
        <v>69771904</v>
      </c>
    </row>
    <row r="314" spans="1:10" s="118" customFormat="1" ht="12.75">
      <c r="A314" s="128" t="s">
        <v>7193</v>
      </c>
      <c r="B314" s="128" t="s">
        <v>11440</v>
      </c>
      <c r="C314" s="127">
        <v>3319744194</v>
      </c>
      <c r="D314" s="127">
        <v>10720</v>
      </c>
      <c r="E314" s="128" t="s">
        <v>392</v>
      </c>
      <c r="F314" s="127">
        <v>19.644374847412109</v>
      </c>
      <c r="G314" s="127">
        <v>3319744194</v>
      </c>
      <c r="H314" s="127">
        <v>161.85000610351563</v>
      </c>
      <c r="I314" s="127">
        <v>8.2390003204345703</v>
      </c>
      <c r="J314" s="127">
        <v>20511000</v>
      </c>
    </row>
    <row r="315" spans="1:10" s="118" customFormat="1" ht="12.75">
      <c r="A315" s="128" t="s">
        <v>9563</v>
      </c>
      <c r="B315" s="128" t="s">
        <v>12113</v>
      </c>
      <c r="C315" s="127">
        <v>1895690390.9999998</v>
      </c>
      <c r="D315" s="127">
        <v>17383</v>
      </c>
      <c r="E315" s="128" t="s">
        <v>4106</v>
      </c>
      <c r="F315" s="127">
        <v>49.927417755126953</v>
      </c>
      <c r="G315" s="127">
        <v>1895690390.9999998</v>
      </c>
      <c r="H315" s="127">
        <v>123.81999969482422</v>
      </c>
      <c r="I315" s="127">
        <v>2.4800000190734863</v>
      </c>
      <c r="J315" s="127">
        <v>15310050</v>
      </c>
    </row>
    <row r="316" spans="1:10" s="118" customFormat="1" ht="12.75">
      <c r="A316" s="128" t="s">
        <v>12303</v>
      </c>
      <c r="B316" s="128" t="s">
        <v>12304</v>
      </c>
      <c r="C316" s="127">
        <v>3889720812.5</v>
      </c>
      <c r="D316" s="127">
        <v>14753</v>
      </c>
      <c r="E316" s="128" t="s">
        <v>4197</v>
      </c>
      <c r="F316" s="127">
        <v>112.74823760986328</v>
      </c>
      <c r="G316" s="127">
        <v>3889720812.5</v>
      </c>
      <c r="H316" s="127">
        <v>317.95001220703125</v>
      </c>
      <c r="I316" s="127">
        <v>2.8199999332427979</v>
      </c>
      <c r="J316" s="127">
        <v>12233750</v>
      </c>
    </row>
    <row r="317" spans="1:10" s="118" customFormat="1" ht="12.75">
      <c r="A317" s="128" t="s">
        <v>7558</v>
      </c>
      <c r="B317" s="128" t="s">
        <v>11276</v>
      </c>
      <c r="C317" s="127">
        <v>5221794374.999999</v>
      </c>
      <c r="D317" s="127">
        <v>11889</v>
      </c>
      <c r="E317" s="128" t="s">
        <v>3865</v>
      </c>
      <c r="F317" s="127">
        <v>47.733844757080078</v>
      </c>
      <c r="G317" s="127">
        <v>5221794374.999999</v>
      </c>
      <c r="H317" s="127">
        <v>390.04998779296875</v>
      </c>
      <c r="I317" s="127">
        <v>8.1713504955692287</v>
      </c>
      <c r="J317" s="127">
        <v>12484197.562562421</v>
      </c>
    </row>
    <row r="318" spans="1:10" s="118" customFormat="1" ht="12.75">
      <c r="A318" s="128" t="s">
        <v>6588</v>
      </c>
      <c r="B318" s="128" t="s">
        <v>10592</v>
      </c>
      <c r="C318" s="127">
        <v>38887757092</v>
      </c>
      <c r="D318" s="127">
        <v>122855</v>
      </c>
      <c r="E318" s="128" t="s">
        <v>9259</v>
      </c>
      <c r="F318" s="127">
        <v>171.2735595703125</v>
      </c>
      <c r="G318" s="127">
        <v>38887757092</v>
      </c>
      <c r="H318" s="127">
        <v>299.89999389648438</v>
      </c>
      <c r="I318" s="127">
        <v>1.7510000228881837</v>
      </c>
      <c r="J318" s="127">
        <v>104054830</v>
      </c>
    </row>
    <row r="319" spans="1:10" s="118" customFormat="1" ht="12.75">
      <c r="A319" s="128" t="s">
        <v>6533</v>
      </c>
      <c r="B319" s="128" t="s">
        <v>10938</v>
      </c>
      <c r="C319" s="127">
        <v>11056818716.400002</v>
      </c>
      <c r="D319" s="127">
        <v>1177364</v>
      </c>
      <c r="E319" s="128" t="s">
        <v>396</v>
      </c>
      <c r="F319" s="127">
        <v>10.581920623779297</v>
      </c>
      <c r="G319" s="127">
        <v>11056818716.400002</v>
      </c>
      <c r="H319" s="127">
        <v>37.459999084472656</v>
      </c>
      <c r="I319" s="127">
        <v>3.5399999618530273</v>
      </c>
      <c r="J319" s="127">
        <v>272350016</v>
      </c>
    </row>
    <row r="320" spans="1:10" s="118" customFormat="1" ht="12.75">
      <c r="A320" s="128" t="s">
        <v>20618</v>
      </c>
      <c r="B320" s="128" t="s">
        <v>20619</v>
      </c>
      <c r="C320" s="127">
        <v>2376250000</v>
      </c>
      <c r="D320" s="127">
        <v>17330</v>
      </c>
      <c r="E320" s="128" t="s">
        <v>4334</v>
      </c>
      <c r="F320" s="127">
        <v>15.683815002441406</v>
      </c>
      <c r="G320" s="127">
        <v>2376250000</v>
      </c>
      <c r="H320" s="127">
        <v>125</v>
      </c>
      <c r="I320" s="127">
        <v>7.9699997901916504</v>
      </c>
      <c r="J320" s="127">
        <v>16510000</v>
      </c>
    </row>
    <row r="321" spans="1:10" s="118" customFormat="1" ht="12.75">
      <c r="A321" s="128" t="s">
        <v>6989</v>
      </c>
      <c r="B321" s="128" t="s">
        <v>11260</v>
      </c>
      <c r="C321" s="127">
        <v>3839292050</v>
      </c>
      <c r="D321" s="127">
        <v>28403</v>
      </c>
      <c r="E321" s="128" t="s">
        <v>398</v>
      </c>
      <c r="F321" s="127">
        <v>34.224998474121094</v>
      </c>
      <c r="G321" s="127">
        <v>3839292050</v>
      </c>
      <c r="H321" s="127">
        <v>342.25</v>
      </c>
      <c r="I321" s="127">
        <v>10</v>
      </c>
      <c r="J321" s="127">
        <v>11132800</v>
      </c>
    </row>
    <row r="322" spans="1:10" s="118" customFormat="1" ht="12.75">
      <c r="A322" s="128" t="s">
        <v>5810</v>
      </c>
      <c r="B322" s="128" t="s">
        <v>5811</v>
      </c>
      <c r="C322" s="127">
        <v>81625667820</v>
      </c>
      <c r="D322" s="127">
        <v>143303</v>
      </c>
      <c r="E322" s="128" t="s">
        <v>449</v>
      </c>
      <c r="F322" s="127">
        <v>19.410364151000977</v>
      </c>
      <c r="G322" s="127">
        <v>81625667820</v>
      </c>
      <c r="H322" s="127">
        <v>1060</v>
      </c>
      <c r="I322" s="127">
        <v>54.610000610351563</v>
      </c>
      <c r="J322" s="127">
        <v>77005344</v>
      </c>
    </row>
    <row r="323" spans="1:10" s="118" customFormat="1" ht="12.75">
      <c r="A323" s="128" t="s">
        <v>7877</v>
      </c>
      <c r="B323" s="128" t="s">
        <v>12039</v>
      </c>
      <c r="C323" s="127">
        <v>1127674910.3400002</v>
      </c>
      <c r="D323" s="127">
        <v>21084</v>
      </c>
      <c r="E323" s="128" t="s">
        <v>3991</v>
      </c>
      <c r="F323" s="127">
        <v>21.050443649291992</v>
      </c>
      <c r="G323" s="127">
        <v>1127674910.3400002</v>
      </c>
      <c r="H323" s="127">
        <v>67.430000305175781</v>
      </c>
      <c r="I323" s="127">
        <v>3.25</v>
      </c>
      <c r="J323" s="127">
        <v>16723638</v>
      </c>
    </row>
    <row r="324" spans="1:10" s="118" customFormat="1" ht="12.75">
      <c r="A324" s="128" t="s">
        <v>6748</v>
      </c>
      <c r="B324" s="128" t="s">
        <v>10617</v>
      </c>
      <c r="C324" s="127">
        <v>7198646400.000001</v>
      </c>
      <c r="D324" s="127">
        <v>484336</v>
      </c>
      <c r="E324" s="128" t="s">
        <v>20755</v>
      </c>
      <c r="F324" s="127">
        <v>33</v>
      </c>
      <c r="G324" s="127">
        <v>7198646400.000001</v>
      </c>
      <c r="H324" s="127">
        <v>16.5</v>
      </c>
      <c r="I324" s="127">
        <v>0.5</v>
      </c>
      <c r="J324" s="127">
        <v>436281600</v>
      </c>
    </row>
    <row r="325" spans="1:10" s="118" customFormat="1" ht="12.75">
      <c r="A325" s="128" t="s">
        <v>6270</v>
      </c>
      <c r="B325" s="128" t="s">
        <v>10628</v>
      </c>
      <c r="C325" s="127">
        <v>26655394194</v>
      </c>
      <c r="D325" s="127">
        <v>1178664</v>
      </c>
      <c r="E325" s="128" t="s">
        <v>469</v>
      </c>
      <c r="F325" s="127">
        <v>0.90397137403488159</v>
      </c>
      <c r="G325" s="127">
        <v>26655394194</v>
      </c>
      <c r="H325" s="127">
        <v>129.05999755859375</v>
      </c>
      <c r="I325" s="127">
        <v>142.77000427246094</v>
      </c>
      <c r="J325" s="127">
        <v>206534896</v>
      </c>
    </row>
    <row r="326" spans="1:10" s="118" customFormat="1" ht="12.75">
      <c r="A326" s="128" t="s">
        <v>5781</v>
      </c>
      <c r="B326" s="128" t="s">
        <v>10291</v>
      </c>
      <c r="C326" s="127">
        <v>147184374602</v>
      </c>
      <c r="D326" s="127">
        <v>23050</v>
      </c>
      <c r="E326" s="128" t="s">
        <v>462</v>
      </c>
      <c r="F326" s="127">
        <v>53.511043548583984</v>
      </c>
      <c r="G326" s="127">
        <v>147184374602</v>
      </c>
      <c r="H326" s="127">
        <v>6203</v>
      </c>
      <c r="I326" s="127">
        <v>115.91999816894531</v>
      </c>
      <c r="J326" s="127"/>
    </row>
    <row r="327" spans="1:10" s="118" customFormat="1" ht="12.75">
      <c r="A327" s="128" t="s">
        <v>7975</v>
      </c>
      <c r="B327" s="128" t="s">
        <v>11916</v>
      </c>
      <c r="C327" s="127">
        <v>1539214155</v>
      </c>
      <c r="D327" s="127">
        <v>1148</v>
      </c>
      <c r="E327" s="128" t="s">
        <v>4037</v>
      </c>
      <c r="F327" s="127">
        <v>15.598017692565918</v>
      </c>
      <c r="G327" s="127">
        <v>1539214155</v>
      </c>
      <c r="H327" s="127">
        <v>267.35000610351563</v>
      </c>
      <c r="I327" s="127">
        <v>17.139999389648438</v>
      </c>
      <c r="J327" s="127">
        <v>5757300</v>
      </c>
    </row>
    <row r="328" spans="1:10" s="118" customFormat="1" ht="12.75">
      <c r="A328" s="128" t="s">
        <v>5568</v>
      </c>
      <c r="B328" s="128" t="s">
        <v>10164</v>
      </c>
      <c r="C328" s="127">
        <v>560694000000</v>
      </c>
      <c r="D328" s="127">
        <v>1889813</v>
      </c>
      <c r="E328" s="128" t="s">
        <v>9399</v>
      </c>
      <c r="F328" s="127">
        <v>91.483253479003906</v>
      </c>
      <c r="G328" s="127">
        <v>560694000000</v>
      </c>
      <c r="H328" s="127">
        <v>1529.5999755859375</v>
      </c>
      <c r="I328" s="127">
        <v>16.719999313354492</v>
      </c>
      <c r="J328" s="127">
        <v>366562496</v>
      </c>
    </row>
    <row r="329" spans="1:10" s="118" customFormat="1" ht="12.75">
      <c r="A329" s="128" t="s">
        <v>9524</v>
      </c>
      <c r="B329" s="128" t="s">
        <v>11946</v>
      </c>
      <c r="C329" s="127">
        <v>1323254877.25</v>
      </c>
      <c r="D329" s="127">
        <v>29322</v>
      </c>
      <c r="E329" s="128" t="s">
        <v>9525</v>
      </c>
      <c r="F329" s="127">
        <v>20.123626708984375</v>
      </c>
      <c r="G329" s="127">
        <v>1323254877.25</v>
      </c>
      <c r="H329" s="127">
        <v>73.25</v>
      </c>
      <c r="I329" s="127">
        <v>3.6400001049041748</v>
      </c>
      <c r="J329" s="127">
        <v>18064912</v>
      </c>
    </row>
    <row r="330" spans="1:10" s="118" customFormat="1" ht="12.75">
      <c r="A330" s="128" t="s">
        <v>6056</v>
      </c>
      <c r="B330" s="128" t="s">
        <v>10431</v>
      </c>
      <c r="C330" s="127">
        <v>91501616745.699997</v>
      </c>
      <c r="D330" s="127">
        <v>101597</v>
      </c>
      <c r="E330" s="128" t="s">
        <v>402</v>
      </c>
      <c r="F330" s="127">
        <v>62.434017181396484</v>
      </c>
      <c r="G330" s="127">
        <v>91501616745.699997</v>
      </c>
      <c r="H330" s="127">
        <v>1490.300048828125</v>
      </c>
      <c r="I330" s="127">
        <v>23.870000839233398</v>
      </c>
      <c r="J330" s="127">
        <v>58777472</v>
      </c>
    </row>
    <row r="331" spans="1:10" s="118" customFormat="1" ht="12.75">
      <c r="A331" s="128" t="s">
        <v>6967</v>
      </c>
      <c r="B331" s="128" t="s">
        <v>11257</v>
      </c>
      <c r="C331" s="127">
        <v>5179321298.5199995</v>
      </c>
      <c r="D331" s="127">
        <v>19687</v>
      </c>
      <c r="E331" s="128" t="s">
        <v>404</v>
      </c>
      <c r="F331" s="127">
        <v>24.734977722167969</v>
      </c>
      <c r="G331" s="127">
        <v>5179321298.5199995</v>
      </c>
      <c r="H331" s="127">
        <v>160.52999877929688</v>
      </c>
      <c r="I331" s="127">
        <v>6.4899997711181641</v>
      </c>
      <c r="J331" s="127">
        <v>32263884</v>
      </c>
    </row>
    <row r="332" spans="1:10" s="118" customFormat="1" ht="12.75">
      <c r="A332" s="128" t="s">
        <v>21761</v>
      </c>
      <c r="B332" s="128" t="s">
        <v>21762</v>
      </c>
      <c r="C332" s="127">
        <v>3148234055.4499998</v>
      </c>
      <c r="D332" s="127"/>
      <c r="E332" s="128" t="s">
        <v>21763</v>
      </c>
      <c r="F332" s="127"/>
      <c r="G332" s="127">
        <v>3148234055.4499998</v>
      </c>
      <c r="H332" s="127">
        <v>243.64999389648438</v>
      </c>
      <c r="I332" s="127"/>
      <c r="J332" s="127"/>
    </row>
    <row r="333" spans="1:10" s="118" customFormat="1" ht="12.75">
      <c r="A333" s="128" t="s">
        <v>5805</v>
      </c>
      <c r="B333" s="128" t="s">
        <v>3431</v>
      </c>
      <c r="C333" s="127">
        <v>131763198000</v>
      </c>
      <c r="D333" s="127">
        <v>475736</v>
      </c>
      <c r="E333" s="128" t="s">
        <v>408</v>
      </c>
      <c r="F333" s="127">
        <v>46.763225555419922</v>
      </c>
      <c r="G333" s="127">
        <v>131763198000</v>
      </c>
      <c r="H333" s="127">
        <v>3164</v>
      </c>
      <c r="I333" s="127">
        <v>67.660003662109375</v>
      </c>
      <c r="J333" s="127">
        <v>41644500</v>
      </c>
    </row>
    <row r="334" spans="1:10" s="118" customFormat="1" ht="12.75">
      <c r="A334" s="128" t="s">
        <v>5857</v>
      </c>
      <c r="B334" s="128" t="s">
        <v>10386</v>
      </c>
      <c r="C334" s="127">
        <v>82937640176</v>
      </c>
      <c r="D334" s="127">
        <v>2026</v>
      </c>
      <c r="E334" s="128" t="s">
        <v>3438</v>
      </c>
      <c r="F334" s="127">
        <v>2.1312108039855957</v>
      </c>
      <c r="G334" s="127">
        <v>82937640176</v>
      </c>
      <c r="H334" s="127">
        <v>7342</v>
      </c>
      <c r="I334" s="127">
        <v>3444.989990234375</v>
      </c>
      <c r="J334" s="127">
        <v>11296328</v>
      </c>
    </row>
    <row r="335" spans="1:10" s="118" customFormat="1" ht="12.75">
      <c r="A335" s="128" t="s">
        <v>6460</v>
      </c>
      <c r="B335" s="128" t="s">
        <v>10641</v>
      </c>
      <c r="C335" s="127">
        <v>26884179433.799999</v>
      </c>
      <c r="D335" s="127">
        <v>652522</v>
      </c>
      <c r="E335" s="128" t="s">
        <v>410</v>
      </c>
      <c r="F335" s="127">
        <v>14.941908836364746</v>
      </c>
      <c r="G335" s="127">
        <v>26884179433.799999</v>
      </c>
      <c r="H335" s="127">
        <v>108.02999877929688</v>
      </c>
      <c r="I335" s="127">
        <v>7.2300000190734863</v>
      </c>
      <c r="J335" s="127">
        <v>248858464</v>
      </c>
    </row>
    <row r="336" spans="1:10" s="118" customFormat="1" ht="12.75">
      <c r="A336" s="128" t="s">
        <v>6718</v>
      </c>
      <c r="B336" s="128" t="s">
        <v>10961</v>
      </c>
      <c r="C336" s="127">
        <v>8662250499</v>
      </c>
      <c r="D336" s="127">
        <v>75691</v>
      </c>
      <c r="E336" s="128" t="s">
        <v>3473</v>
      </c>
      <c r="F336" s="127">
        <v>8.1519804000854492</v>
      </c>
      <c r="G336" s="127">
        <v>8662250499</v>
      </c>
      <c r="H336" s="127">
        <v>366.35000610351563</v>
      </c>
      <c r="I336" s="127">
        <v>44.939998626708984</v>
      </c>
      <c r="J336" s="127">
        <v>23644740</v>
      </c>
    </row>
    <row r="337" spans="1:10" s="118" customFormat="1" ht="12.75">
      <c r="A337" s="128" t="s">
        <v>6841</v>
      </c>
      <c r="B337" s="128" t="s">
        <v>6842</v>
      </c>
      <c r="C337" s="127">
        <v>18071268780.599998</v>
      </c>
      <c r="D337" s="127">
        <v>4454</v>
      </c>
      <c r="E337" s="128" t="s">
        <v>6843</v>
      </c>
      <c r="F337" s="127">
        <v>72.800544738769531</v>
      </c>
      <c r="G337" s="127">
        <v>18071268780.599998</v>
      </c>
      <c r="H337" s="127">
        <v>1790.199951171875</v>
      </c>
      <c r="I337" s="127">
        <v>24.590475899832587</v>
      </c>
      <c r="J337" s="127">
        <v>10094479.5</v>
      </c>
    </row>
    <row r="338" spans="1:10" s="118" customFormat="1" ht="12.75">
      <c r="A338" s="128" t="s">
        <v>5932</v>
      </c>
      <c r="B338" s="128" t="s">
        <v>10451</v>
      </c>
      <c r="C338" s="127">
        <v>96366337268.300018</v>
      </c>
      <c r="D338" s="127">
        <v>15066</v>
      </c>
      <c r="E338" s="128" t="s">
        <v>797</v>
      </c>
      <c r="F338" s="127"/>
      <c r="G338" s="127">
        <v>96366337268.300018</v>
      </c>
      <c r="H338" s="127">
        <v>1345.1300048828125</v>
      </c>
      <c r="I338" s="127"/>
      <c r="J338" s="127"/>
    </row>
    <row r="339" spans="1:10" s="118" customFormat="1" ht="12.75">
      <c r="A339" s="128" t="s">
        <v>5813</v>
      </c>
      <c r="B339" s="128" t="s">
        <v>10358</v>
      </c>
      <c r="C339" s="127">
        <v>139967488422.70001</v>
      </c>
      <c r="D339" s="127">
        <v>17277</v>
      </c>
      <c r="E339" s="128" t="s">
        <v>796</v>
      </c>
      <c r="F339" s="127"/>
      <c r="G339" s="127">
        <v>139967488422.70001</v>
      </c>
      <c r="H339" s="127">
        <v>1504.4300537109375</v>
      </c>
      <c r="I339" s="127"/>
      <c r="J339" s="127"/>
    </row>
    <row r="340" spans="1:10" s="118" customFormat="1" ht="12.75">
      <c r="A340" s="128" t="s">
        <v>7384</v>
      </c>
      <c r="B340" s="128" t="s">
        <v>11459</v>
      </c>
      <c r="C340" s="127">
        <v>2573483829.3999996</v>
      </c>
      <c r="D340" s="127">
        <v>30771</v>
      </c>
      <c r="E340" s="128" t="s">
        <v>7385</v>
      </c>
      <c r="F340" s="127">
        <v>36.020126342773438</v>
      </c>
      <c r="G340" s="127">
        <v>2573483829.3999996</v>
      </c>
      <c r="H340" s="127">
        <v>196.85000610351563</v>
      </c>
      <c r="I340" s="127">
        <v>5.4650001525878906</v>
      </c>
      <c r="J340" s="127">
        <v>10322668</v>
      </c>
    </row>
    <row r="341" spans="1:10" s="118" customFormat="1" ht="12.75">
      <c r="A341" s="128" t="s">
        <v>7153</v>
      </c>
      <c r="B341" s="128" t="s">
        <v>11460</v>
      </c>
      <c r="C341" s="127">
        <v>2130060933.0000002</v>
      </c>
      <c r="D341" s="127">
        <v>74509</v>
      </c>
      <c r="E341" s="128" t="s">
        <v>3615</v>
      </c>
      <c r="F341" s="127"/>
      <c r="G341" s="127">
        <v>2130060933.0000002</v>
      </c>
      <c r="H341" s="127">
        <v>40.299999237060547</v>
      </c>
      <c r="I341" s="127">
        <v>-0.61000001430511475</v>
      </c>
      <c r="J341" s="127">
        <v>52855112</v>
      </c>
    </row>
    <row r="342" spans="1:10" s="118" customFormat="1" ht="12.75">
      <c r="A342" s="128" t="s">
        <v>6499</v>
      </c>
      <c r="B342" s="128" t="s">
        <v>10854</v>
      </c>
      <c r="C342" s="127">
        <v>18334717929</v>
      </c>
      <c r="D342" s="127">
        <v>40617</v>
      </c>
      <c r="E342" s="128" t="s">
        <v>414</v>
      </c>
      <c r="F342" s="127">
        <v>4.2270951271057129</v>
      </c>
      <c r="G342" s="127">
        <v>18334717929</v>
      </c>
      <c r="H342" s="127">
        <v>486.75</v>
      </c>
      <c r="I342" s="127">
        <v>115.15000152587891</v>
      </c>
      <c r="J342" s="127">
        <v>37667628</v>
      </c>
    </row>
    <row r="343" spans="1:10" s="118" customFormat="1" ht="12.75">
      <c r="A343" s="128" t="s">
        <v>7844</v>
      </c>
      <c r="B343" s="128" t="s">
        <v>11965</v>
      </c>
      <c r="C343" s="127">
        <v>1889668039.8</v>
      </c>
      <c r="D343" s="127">
        <v>3146</v>
      </c>
      <c r="E343" s="128" t="s">
        <v>327</v>
      </c>
      <c r="F343" s="127">
        <v>25.684886932373047</v>
      </c>
      <c r="G343" s="127">
        <v>1889668039.8</v>
      </c>
      <c r="H343" s="127">
        <v>79.879997253417969</v>
      </c>
      <c r="I343" s="127">
        <v>3.1099998950958252</v>
      </c>
      <c r="J343" s="127">
        <v>23656000</v>
      </c>
    </row>
    <row r="344" spans="1:10" s="118" customFormat="1" ht="12.75">
      <c r="A344" s="128" t="s">
        <v>9307</v>
      </c>
      <c r="B344" s="128" t="s">
        <v>11778</v>
      </c>
      <c r="C344" s="127">
        <v>4115000283.1000004</v>
      </c>
      <c r="D344" s="127">
        <v>657335</v>
      </c>
      <c r="E344" s="128" t="s">
        <v>9308</v>
      </c>
      <c r="F344" s="127"/>
      <c r="G344" s="127">
        <v>4115000283.1000004</v>
      </c>
      <c r="H344" s="127">
        <v>26.739999771118164</v>
      </c>
      <c r="I344" s="127"/>
      <c r="J344" s="127"/>
    </row>
    <row r="345" spans="1:10" s="118" customFormat="1" ht="12.75">
      <c r="A345" s="128" t="s">
        <v>6301</v>
      </c>
      <c r="B345" s="128" t="s">
        <v>6302</v>
      </c>
      <c r="C345" s="127">
        <v>26587695223.800003</v>
      </c>
      <c r="D345" s="127">
        <v>166420</v>
      </c>
      <c r="E345" s="128" t="s">
        <v>416</v>
      </c>
      <c r="F345" s="127">
        <v>18.04319953918457</v>
      </c>
      <c r="G345" s="127">
        <v>26587695223.800003</v>
      </c>
      <c r="H345" s="127">
        <v>705.8499755859375</v>
      </c>
      <c r="I345" s="127">
        <v>39.119998931884766</v>
      </c>
      <c r="J345" s="127">
        <v>37667628</v>
      </c>
    </row>
    <row r="346" spans="1:10" s="118" customFormat="1" ht="12.75">
      <c r="A346" s="128" t="s">
        <v>7928</v>
      </c>
      <c r="B346" s="128" t="s">
        <v>7929</v>
      </c>
      <c r="C346" s="127">
        <v>1137502696.6399999</v>
      </c>
      <c r="D346" s="127">
        <v>32116</v>
      </c>
      <c r="E346" s="128" t="s">
        <v>427</v>
      </c>
      <c r="F346" s="127"/>
      <c r="G346" s="127">
        <v>1137502696.6399999</v>
      </c>
      <c r="H346" s="127">
        <v>74.080001831054688</v>
      </c>
      <c r="I346" s="127">
        <v>-6.3400001525878906</v>
      </c>
      <c r="J346" s="127">
        <v>15355058</v>
      </c>
    </row>
    <row r="347" spans="1:10" s="118" customFormat="1" ht="12.75">
      <c r="A347" s="128" t="s">
        <v>6636</v>
      </c>
      <c r="B347" s="128" t="s">
        <v>10940</v>
      </c>
      <c r="C347" s="127">
        <v>11192598925.999998</v>
      </c>
      <c r="D347" s="127">
        <v>24482</v>
      </c>
      <c r="E347" s="128" t="s">
        <v>495</v>
      </c>
      <c r="F347" s="127">
        <v>151.5738525390625</v>
      </c>
      <c r="G347" s="127">
        <v>11192598925.999998</v>
      </c>
      <c r="H347" s="127">
        <v>626</v>
      </c>
      <c r="I347" s="127">
        <v>4.130000114440918</v>
      </c>
      <c r="J347" s="127">
        <v>17879552</v>
      </c>
    </row>
    <row r="348" spans="1:10" s="118" customFormat="1" ht="12.75">
      <c r="A348" s="128" t="s">
        <v>22229</v>
      </c>
      <c r="B348" s="128" t="s">
        <v>22230</v>
      </c>
      <c r="C348" s="127">
        <v>67676853660.000008</v>
      </c>
      <c r="D348" s="127">
        <v>122</v>
      </c>
      <c r="E348" s="128" t="s">
        <v>4859</v>
      </c>
      <c r="F348" s="127">
        <v>1960.6834716796875</v>
      </c>
      <c r="G348" s="127">
        <v>67676853660.000008</v>
      </c>
      <c r="H348" s="127">
        <v>668.3499755859375</v>
      </c>
      <c r="I348" s="127">
        <v>0.3408760130405426</v>
      </c>
      <c r="J348" s="127">
        <v>97759600</v>
      </c>
    </row>
    <row r="349" spans="1:10" s="118" customFormat="1" ht="12.75">
      <c r="A349" s="128" t="s">
        <v>7003</v>
      </c>
      <c r="B349" s="128" t="s">
        <v>11118</v>
      </c>
      <c r="C349" s="127">
        <v>6629987383.7999992</v>
      </c>
      <c r="D349" s="127">
        <v>59754</v>
      </c>
      <c r="E349" s="128" t="s">
        <v>421</v>
      </c>
      <c r="F349" s="127">
        <v>34.762016296386719</v>
      </c>
      <c r="G349" s="127">
        <v>6629987383.7999992</v>
      </c>
      <c r="H349" s="127">
        <v>151.91000366210938</v>
      </c>
      <c r="I349" s="127">
        <v>4.369999885559082</v>
      </c>
      <c r="J349" s="127">
        <v>43644180</v>
      </c>
    </row>
    <row r="350" spans="1:10" s="118" customFormat="1" ht="12.75">
      <c r="A350" s="128" t="s">
        <v>20420</v>
      </c>
      <c r="B350" s="128" t="s">
        <v>20421</v>
      </c>
      <c r="C350" s="127">
        <v>10221180354.959999</v>
      </c>
      <c r="D350" s="127">
        <v>42634</v>
      </c>
      <c r="E350" s="128" t="s">
        <v>18299</v>
      </c>
      <c r="F350" s="127">
        <v>23.7835693359375</v>
      </c>
      <c r="G350" s="127">
        <v>10221180354.959999</v>
      </c>
      <c r="H350" s="127">
        <v>95.55999755859375</v>
      </c>
      <c r="I350" s="127">
        <v>4.0178996818011994</v>
      </c>
      <c r="J350" s="127">
        <v>1643393.3752340849</v>
      </c>
    </row>
    <row r="351" spans="1:10" s="118" customFormat="1" ht="12.75">
      <c r="A351" s="128" t="s">
        <v>7490</v>
      </c>
      <c r="B351" s="128" t="s">
        <v>11580</v>
      </c>
      <c r="C351" s="127">
        <v>7177910373.1999998</v>
      </c>
      <c r="D351" s="127">
        <v>281656</v>
      </c>
      <c r="E351" s="128" t="s">
        <v>418</v>
      </c>
      <c r="F351" s="127"/>
      <c r="G351" s="127">
        <v>7177910373.1999998</v>
      </c>
      <c r="H351" s="127">
        <v>99.470001220703125</v>
      </c>
      <c r="I351" s="127">
        <v>-105.01107788085938</v>
      </c>
      <c r="J351" s="127">
        <v>72161560</v>
      </c>
    </row>
    <row r="352" spans="1:10" s="118" customFormat="1" ht="12.75">
      <c r="A352" s="128" t="s">
        <v>5259</v>
      </c>
      <c r="B352" s="128" t="s">
        <v>10035</v>
      </c>
      <c r="C352" s="127">
        <v>11185995519980.102</v>
      </c>
      <c r="D352" s="127">
        <v>7019709</v>
      </c>
      <c r="E352" s="128" t="s">
        <v>433</v>
      </c>
      <c r="F352" s="127">
        <v>43.672035217285156</v>
      </c>
      <c r="G352" s="127">
        <v>11185995519980.102</v>
      </c>
      <c r="H352" s="127">
        <v>1864.5</v>
      </c>
      <c r="I352" s="127">
        <v>42.693222761154175</v>
      </c>
      <c r="J352" s="127">
        <v>6088000000</v>
      </c>
    </row>
    <row r="353" spans="1:10" s="118" customFormat="1" ht="12.75">
      <c r="A353" s="128" t="s">
        <v>9244</v>
      </c>
      <c r="B353" s="128" t="s">
        <v>10140</v>
      </c>
      <c r="C353" s="127">
        <v>844550000000</v>
      </c>
      <c r="D353" s="127">
        <v>635012</v>
      </c>
      <c r="E353" s="128" t="s">
        <v>9237</v>
      </c>
      <c r="F353" s="127">
        <v>167.40336608886719</v>
      </c>
      <c r="G353" s="127">
        <v>844550000000</v>
      </c>
      <c r="H353" s="127">
        <v>1689.0999755859375</v>
      </c>
      <c r="I353" s="127">
        <v>10.090000152587891</v>
      </c>
      <c r="J353" s="127">
        <v>500000000</v>
      </c>
    </row>
    <row r="354" spans="1:10" s="118" customFormat="1" ht="12.75">
      <c r="A354" s="128" t="s">
        <v>7374</v>
      </c>
      <c r="B354" s="128" t="s">
        <v>11752</v>
      </c>
      <c r="C354" s="127">
        <v>2874741440</v>
      </c>
      <c r="D354" s="127">
        <v>82487</v>
      </c>
      <c r="E354" s="128" t="s">
        <v>3793</v>
      </c>
      <c r="F354" s="127">
        <v>24.967390060424805</v>
      </c>
      <c r="G354" s="127">
        <v>2874741440</v>
      </c>
      <c r="H354" s="127">
        <v>22.969999313354492</v>
      </c>
      <c r="I354" s="127">
        <v>0.92000001668930054</v>
      </c>
      <c r="J354" s="127">
        <v>125152000</v>
      </c>
    </row>
    <row r="355" spans="1:10" s="118" customFormat="1" ht="12.75">
      <c r="A355" s="128" t="s">
        <v>5324</v>
      </c>
      <c r="B355" s="128" t="s">
        <v>10057</v>
      </c>
      <c r="C355" s="127">
        <v>2296001530188.8999</v>
      </c>
      <c r="D355" s="127">
        <v>25648184</v>
      </c>
      <c r="E355" s="128" t="s">
        <v>406</v>
      </c>
      <c r="F355" s="127">
        <v>57.633029937744141</v>
      </c>
      <c r="G355" s="127">
        <v>2296001530188.8999</v>
      </c>
      <c r="H355" s="127">
        <v>314.10000610351563</v>
      </c>
      <c r="I355" s="127">
        <v>5.4499998092651367</v>
      </c>
      <c r="J355" s="127">
        <v>7309778944</v>
      </c>
    </row>
    <row r="356" spans="1:10" s="118" customFormat="1" ht="12.75">
      <c r="A356" s="128" t="s">
        <v>5407</v>
      </c>
      <c r="B356" s="128" t="s">
        <v>10099</v>
      </c>
      <c r="C356" s="127">
        <v>789871251448.19995</v>
      </c>
      <c r="D356" s="127">
        <v>15017406</v>
      </c>
      <c r="E356" s="128" t="s">
        <v>435</v>
      </c>
      <c r="F356" s="127">
        <v>280.04937744140625</v>
      </c>
      <c r="G356" s="127">
        <v>789871251448.19995</v>
      </c>
      <c r="H356" s="127">
        <v>226.83999633789063</v>
      </c>
      <c r="I356" s="127">
        <v>0.81000000238418579</v>
      </c>
      <c r="J356" s="127">
        <v>3482063360</v>
      </c>
    </row>
    <row r="357" spans="1:10" s="118" customFormat="1" ht="12.75">
      <c r="A357" s="128" t="s">
        <v>5468</v>
      </c>
      <c r="B357" s="128" t="s">
        <v>10124</v>
      </c>
      <c r="C357" s="127">
        <v>527905467454.40002</v>
      </c>
      <c r="D357" s="127">
        <v>1511525</v>
      </c>
      <c r="E357" s="128" t="s">
        <v>426</v>
      </c>
      <c r="F357" s="127">
        <v>54.047966003417969</v>
      </c>
      <c r="G357" s="127">
        <v>527905467454.40002</v>
      </c>
      <c r="H357" s="127">
        <v>1104.199951171875</v>
      </c>
      <c r="I357" s="127">
        <v>20.430000305175781</v>
      </c>
      <c r="J357" s="127">
        <v>465588640</v>
      </c>
    </row>
    <row r="358" spans="1:10" s="118" customFormat="1" ht="12.75">
      <c r="A358" s="128" t="s">
        <v>7617</v>
      </c>
      <c r="B358" s="128" t="s">
        <v>11663</v>
      </c>
      <c r="C358" s="127">
        <v>2248928550</v>
      </c>
      <c r="D358" s="127">
        <v>55112</v>
      </c>
      <c r="E358" s="128" t="s">
        <v>423</v>
      </c>
      <c r="F358" s="127">
        <v>4.9188241958618164</v>
      </c>
      <c r="G358" s="127">
        <v>2248928550</v>
      </c>
      <c r="H358" s="127">
        <v>70.290000915527344</v>
      </c>
      <c r="I358" s="127">
        <v>14.289999961853027</v>
      </c>
      <c r="J358" s="127">
        <v>31995000</v>
      </c>
    </row>
    <row r="359" spans="1:10" s="118" customFormat="1" ht="12.75">
      <c r="A359" s="128" t="s">
        <v>6809</v>
      </c>
      <c r="B359" s="128" t="s">
        <v>11121</v>
      </c>
      <c r="C359" s="127">
        <v>13153140000</v>
      </c>
      <c r="D359" s="127">
        <v>1094</v>
      </c>
      <c r="E359" s="128" t="s">
        <v>3567</v>
      </c>
      <c r="F359" s="127">
        <v>30.412094116210938</v>
      </c>
      <c r="G359" s="127">
        <v>13153140000</v>
      </c>
      <c r="H359" s="127">
        <v>10117.7998046875</v>
      </c>
      <c r="I359" s="127">
        <v>332.69000244140625</v>
      </c>
      <c r="J359" s="127">
        <v>1300000</v>
      </c>
    </row>
    <row r="360" spans="1:10" s="118" customFormat="1" ht="12.75">
      <c r="A360" s="128" t="s">
        <v>7025</v>
      </c>
      <c r="B360" s="128" t="s">
        <v>11112</v>
      </c>
      <c r="C360" s="127">
        <v>6484647986.6999998</v>
      </c>
      <c r="D360" s="127">
        <v>4564</v>
      </c>
      <c r="E360" s="128" t="s">
        <v>3715</v>
      </c>
      <c r="F360" s="127">
        <v>37.726543426513672</v>
      </c>
      <c r="G360" s="127">
        <v>6484647986.6999998</v>
      </c>
      <c r="H360" s="127">
        <v>940.9000244140625</v>
      </c>
      <c r="I360" s="127">
        <v>24.940000534057617</v>
      </c>
      <c r="J360" s="127">
        <v>5774666</v>
      </c>
    </row>
    <row r="361" spans="1:10" s="118" customFormat="1" ht="12.75">
      <c r="A361" s="128" t="s">
        <v>7416</v>
      </c>
      <c r="B361" s="128" t="s">
        <v>11353</v>
      </c>
      <c r="C361" s="127">
        <v>8702801472.75</v>
      </c>
      <c r="D361" s="127">
        <v>4513</v>
      </c>
      <c r="E361" s="128" t="s">
        <v>441</v>
      </c>
      <c r="F361" s="127">
        <v>4189.0625</v>
      </c>
      <c r="G361" s="127">
        <v>8702801472.75</v>
      </c>
      <c r="H361" s="127">
        <v>670.25</v>
      </c>
      <c r="I361" s="127">
        <v>0.15999999642372131</v>
      </c>
      <c r="J361" s="127">
        <v>12209411</v>
      </c>
    </row>
    <row r="362" spans="1:10" s="118" customFormat="1" ht="12.75">
      <c r="A362" s="128" t="s">
        <v>21764</v>
      </c>
      <c r="B362" s="128" t="s">
        <v>21765</v>
      </c>
      <c r="C362" s="127">
        <v>1370805390.5999999</v>
      </c>
      <c r="D362" s="127">
        <v>347</v>
      </c>
      <c r="E362" s="128" t="s">
        <v>4634</v>
      </c>
      <c r="F362" s="127">
        <v>150.10050964355469</v>
      </c>
      <c r="G362" s="127">
        <v>1370805390.5999999</v>
      </c>
      <c r="H362" s="127">
        <v>298.70001220703125</v>
      </c>
      <c r="I362" s="127">
        <v>1.9900000095367432</v>
      </c>
      <c r="J362" s="127">
        <v>4589238</v>
      </c>
    </row>
    <row r="363" spans="1:10" s="118" customFormat="1" ht="12.75">
      <c r="A363" s="128" t="s">
        <v>8005</v>
      </c>
      <c r="B363" s="128" t="s">
        <v>12015</v>
      </c>
      <c r="C363" s="127">
        <v>1154638826.1199999</v>
      </c>
      <c r="D363" s="127">
        <v>640354</v>
      </c>
      <c r="E363" s="128" t="s">
        <v>424</v>
      </c>
      <c r="F363" s="127">
        <v>13.218607902526855</v>
      </c>
      <c r="G363" s="127">
        <v>1154638826.1199999</v>
      </c>
      <c r="H363" s="127">
        <v>4.809999942779541</v>
      </c>
      <c r="I363" s="127">
        <v>0.36388097342224895</v>
      </c>
      <c r="J363" s="127">
        <v>179661019.25946286</v>
      </c>
    </row>
    <row r="364" spans="1:10" s="118" customFormat="1" ht="12.75">
      <c r="A364" s="128" t="s">
        <v>6624</v>
      </c>
      <c r="B364" s="128" t="s">
        <v>10946</v>
      </c>
      <c r="C364" s="127">
        <v>9266132837.5000019</v>
      </c>
      <c r="D364" s="127">
        <v>282613</v>
      </c>
      <c r="E364" s="128" t="s">
        <v>437</v>
      </c>
      <c r="F364" s="127">
        <v>30.022933959960938</v>
      </c>
      <c r="G364" s="127">
        <v>9266132837.5000019</v>
      </c>
      <c r="H364" s="127">
        <v>65.449996948242188</v>
      </c>
      <c r="I364" s="127">
        <v>2.1800000667572021</v>
      </c>
      <c r="J364" s="127">
        <v>141575744</v>
      </c>
    </row>
    <row r="365" spans="1:10" s="118" customFormat="1" ht="12.75">
      <c r="A365" s="128" t="s">
        <v>6312</v>
      </c>
      <c r="B365" s="128" t="s">
        <v>10559</v>
      </c>
      <c r="C365" s="127">
        <v>33025456016.000004</v>
      </c>
      <c r="D365" s="127">
        <v>77416</v>
      </c>
      <c r="E365" s="128" t="s">
        <v>9194</v>
      </c>
      <c r="F365" s="127">
        <v>25.125118255615234</v>
      </c>
      <c r="G365" s="127">
        <v>33025456016.000004</v>
      </c>
      <c r="H365" s="127">
        <v>2921.800048828125</v>
      </c>
      <c r="I365" s="127">
        <v>116.29000091552734</v>
      </c>
      <c r="J365" s="127">
        <v>11303120</v>
      </c>
    </row>
    <row r="366" spans="1:10" s="118" customFormat="1" ht="12.75">
      <c r="A366" s="128" t="s">
        <v>5803</v>
      </c>
      <c r="B366" s="128" t="s">
        <v>10278</v>
      </c>
      <c r="C366" s="127">
        <v>175465015542</v>
      </c>
      <c r="D366" s="127">
        <v>527026</v>
      </c>
      <c r="E366" s="128" t="s">
        <v>439</v>
      </c>
      <c r="F366" s="127">
        <v>65.87017822265625</v>
      </c>
      <c r="G366" s="127">
        <v>175465015542</v>
      </c>
      <c r="H366" s="127">
        <v>700.20001220703125</v>
      </c>
      <c r="I366" s="127">
        <v>10.630000114440918</v>
      </c>
      <c r="J366" s="127">
        <v>250382176</v>
      </c>
    </row>
    <row r="367" spans="1:10" s="118" customFormat="1" ht="12.75">
      <c r="A367" s="128" t="s">
        <v>5508</v>
      </c>
      <c r="B367" s="128" t="s">
        <v>10151</v>
      </c>
      <c r="C367" s="127">
        <v>517142814969</v>
      </c>
      <c r="D367" s="127">
        <v>257582</v>
      </c>
      <c r="E367" s="128" t="s">
        <v>353</v>
      </c>
      <c r="F367" s="127">
        <v>35.143196105957031</v>
      </c>
      <c r="G367" s="127">
        <v>517142814969</v>
      </c>
      <c r="H367" s="127">
        <v>2675.10009765625</v>
      </c>
      <c r="I367" s="127">
        <v>76.120002746582031</v>
      </c>
      <c r="J367" s="127">
        <v>193317184</v>
      </c>
    </row>
    <row r="368" spans="1:10" s="118" customFormat="1" ht="12.75">
      <c r="A368" s="128" t="s">
        <v>8002</v>
      </c>
      <c r="B368" s="128" t="s">
        <v>8003</v>
      </c>
      <c r="C368" s="127">
        <v>1693373013.52</v>
      </c>
      <c r="D368" s="127">
        <v>45504</v>
      </c>
      <c r="E368" s="128" t="s">
        <v>3891</v>
      </c>
      <c r="F368" s="127"/>
      <c r="G368" s="127">
        <v>1693373013.52</v>
      </c>
      <c r="H368" s="127">
        <v>71.919998168945313</v>
      </c>
      <c r="I368" s="127">
        <v>-14.119999885559082</v>
      </c>
      <c r="J368" s="127">
        <v>23545232</v>
      </c>
    </row>
    <row r="369" spans="1:10" s="118" customFormat="1" ht="12.75">
      <c r="A369" s="128" t="s">
        <v>5566</v>
      </c>
      <c r="B369" s="128" t="s">
        <v>5567</v>
      </c>
      <c r="C369" s="127">
        <v>386353079999.99994</v>
      </c>
      <c r="D369" s="127">
        <v>3019412</v>
      </c>
      <c r="E369" s="128" t="s">
        <v>445</v>
      </c>
      <c r="F369" s="127">
        <v>47.910194396972656</v>
      </c>
      <c r="G369" s="127">
        <v>386353079999.99994</v>
      </c>
      <c r="H369" s="127">
        <v>321.79998779296875</v>
      </c>
      <c r="I369" s="127">
        <v>6.7167332172393799</v>
      </c>
      <c r="J369" s="127">
        <v>1200600064</v>
      </c>
    </row>
    <row r="370" spans="1:10" s="118" customFormat="1" ht="12.75">
      <c r="A370" s="128" t="s">
        <v>6957</v>
      </c>
      <c r="B370" s="128" t="s">
        <v>6958</v>
      </c>
      <c r="C370" s="127">
        <v>4426500000</v>
      </c>
      <c r="D370" s="127">
        <v>122471</v>
      </c>
      <c r="E370" s="128" t="s">
        <v>447</v>
      </c>
      <c r="F370" s="127">
        <v>19.99322509765625</v>
      </c>
      <c r="G370" s="127">
        <v>4426500000</v>
      </c>
      <c r="H370" s="127">
        <v>147.55000305175781</v>
      </c>
      <c r="I370" s="127">
        <v>7.380000114440918</v>
      </c>
      <c r="J370" s="127">
        <v>30000000</v>
      </c>
    </row>
    <row r="371" spans="1:10" s="118" customFormat="1" ht="12.75">
      <c r="A371" s="128" t="s">
        <v>5858</v>
      </c>
      <c r="B371" s="128" t="s">
        <v>10361</v>
      </c>
      <c r="C371" s="127">
        <v>175913946073.59998</v>
      </c>
      <c r="D371" s="127">
        <v>1306295</v>
      </c>
      <c r="E371" s="128" t="s">
        <v>5859</v>
      </c>
      <c r="F371" s="127"/>
      <c r="G371" s="127">
        <v>175913946073.59998</v>
      </c>
      <c r="H371" s="127">
        <v>289.45001220703125</v>
      </c>
      <c r="I371" s="127">
        <v>-9.5801003277301788E-2</v>
      </c>
      <c r="J371" s="127">
        <v>439085216</v>
      </c>
    </row>
    <row r="372" spans="1:10" s="118" customFormat="1" ht="12.75">
      <c r="A372" s="128" t="s">
        <v>22231</v>
      </c>
      <c r="B372" s="128" t="s">
        <v>22232</v>
      </c>
      <c r="C372" s="127">
        <v>14264364548.4</v>
      </c>
      <c r="D372" s="127">
        <v>22802</v>
      </c>
      <c r="E372" s="128" t="s">
        <v>1190</v>
      </c>
      <c r="F372" s="127">
        <v>40.988079071044922</v>
      </c>
      <c r="G372" s="127">
        <v>14264364548.4</v>
      </c>
      <c r="H372" s="127">
        <v>1891.5999755859375</v>
      </c>
      <c r="I372" s="127">
        <v>46.150001525878906</v>
      </c>
      <c r="J372" s="127">
        <v>7540899</v>
      </c>
    </row>
    <row r="373" spans="1:10" s="118" customFormat="1" ht="12.75">
      <c r="A373" s="128" t="s">
        <v>8083</v>
      </c>
      <c r="B373" s="128" t="s">
        <v>11889</v>
      </c>
      <c r="C373" s="127">
        <v>1085170998.0899999</v>
      </c>
      <c r="D373" s="127">
        <v>38099</v>
      </c>
      <c r="E373" s="128" t="s">
        <v>4110</v>
      </c>
      <c r="F373" s="127">
        <v>14.493975639343262</v>
      </c>
      <c r="G373" s="127">
        <v>1085170998.0899999</v>
      </c>
      <c r="H373" s="127">
        <v>12.029999732971191</v>
      </c>
      <c r="I373" s="127">
        <v>0.82999998331069946</v>
      </c>
      <c r="J373" s="127">
        <v>90205400</v>
      </c>
    </row>
    <row r="374" spans="1:10" s="118" customFormat="1" ht="12.75">
      <c r="A374" s="128" t="s">
        <v>12169</v>
      </c>
      <c r="B374" s="128" t="s">
        <v>12170</v>
      </c>
      <c r="C374" s="127">
        <v>1316768750</v>
      </c>
      <c r="D374" s="127">
        <v>125615</v>
      </c>
      <c r="E374" s="128" t="s">
        <v>4687</v>
      </c>
      <c r="F374" s="127">
        <v>54.586776733398438</v>
      </c>
      <c r="G374" s="127">
        <v>1316768750</v>
      </c>
      <c r="H374" s="127">
        <v>11.770000457763672</v>
      </c>
      <c r="I374" s="127">
        <v>0.21561999619007111</v>
      </c>
      <c r="J374" s="127">
        <v>111875000</v>
      </c>
    </row>
    <row r="375" spans="1:10" s="118" customFormat="1" ht="12.75">
      <c r="A375" s="128" t="s">
        <v>5304</v>
      </c>
      <c r="B375" s="128" t="s">
        <v>5305</v>
      </c>
      <c r="C375" s="127">
        <v>2242438592240</v>
      </c>
      <c r="D375" s="127">
        <v>434330</v>
      </c>
      <c r="E375" s="128" t="s">
        <v>332</v>
      </c>
      <c r="F375" s="127">
        <v>29.449605941772461</v>
      </c>
      <c r="G375" s="127">
        <v>2242438592240</v>
      </c>
      <c r="H375" s="127">
        <v>8030</v>
      </c>
      <c r="I375" s="127">
        <v>272.669189453125</v>
      </c>
      <c r="J375" s="127">
        <v>279179744</v>
      </c>
    </row>
    <row r="376" spans="1:10" s="118" customFormat="1" ht="12.75">
      <c r="A376" s="128" t="s">
        <v>5845</v>
      </c>
      <c r="B376" s="128" t="s">
        <v>10393</v>
      </c>
      <c r="C376" s="127">
        <v>62873062110.300003</v>
      </c>
      <c r="D376" s="127">
        <v>123950</v>
      </c>
      <c r="E376" s="128" t="s">
        <v>336</v>
      </c>
      <c r="F376" s="127">
        <v>46.155796051025391</v>
      </c>
      <c r="G376" s="127">
        <v>62873062110.300003</v>
      </c>
      <c r="H376" s="127">
        <v>545.0999755859375</v>
      </c>
      <c r="I376" s="127">
        <v>11.390000343322754</v>
      </c>
      <c r="J376" s="127">
        <v>115196024</v>
      </c>
    </row>
    <row r="377" spans="1:10" s="118" customFormat="1" ht="12.75">
      <c r="A377" s="128" t="s">
        <v>5297</v>
      </c>
      <c r="B377" s="128" t="s">
        <v>10054</v>
      </c>
      <c r="C377" s="127">
        <v>3116045748505.1997</v>
      </c>
      <c r="D377" s="127">
        <v>2300261</v>
      </c>
      <c r="E377" s="128" t="s">
        <v>338</v>
      </c>
      <c r="F377" s="127">
        <v>35.100719451904297</v>
      </c>
      <c r="G377" s="127">
        <v>3116045748505.1997</v>
      </c>
      <c r="H377" s="127">
        <v>1951.5999755859375</v>
      </c>
      <c r="I377" s="127">
        <v>55.599998474121094</v>
      </c>
      <c r="J377" s="127">
        <v>1595488768</v>
      </c>
    </row>
    <row r="378" spans="1:10" s="118" customFormat="1" ht="12.75">
      <c r="A378" s="128" t="s">
        <v>6195</v>
      </c>
      <c r="B378" s="128" t="s">
        <v>10576</v>
      </c>
      <c r="C378" s="127">
        <v>24946839667.260002</v>
      </c>
      <c r="D378" s="127">
        <v>11092586</v>
      </c>
      <c r="E378" s="128" t="s">
        <v>341</v>
      </c>
      <c r="F378" s="127"/>
      <c r="G378" s="127">
        <v>24946839667.260002</v>
      </c>
      <c r="H378" s="127">
        <v>19.530000686645508</v>
      </c>
      <c r="I378" s="127">
        <v>-0.68999999761581421</v>
      </c>
      <c r="J378" s="127">
        <v>1277360000</v>
      </c>
    </row>
    <row r="379" spans="1:10" s="118" customFormat="1" ht="12.75">
      <c r="A379" s="128" t="s">
        <v>5374</v>
      </c>
      <c r="B379" s="128" t="s">
        <v>10088</v>
      </c>
      <c r="C379" s="127">
        <v>1332517195230</v>
      </c>
      <c r="D379" s="127">
        <v>88784</v>
      </c>
      <c r="E379" s="128" t="s">
        <v>343</v>
      </c>
      <c r="F379" s="127">
        <v>18.33537483215332</v>
      </c>
      <c r="G379" s="127">
        <v>1332517195230</v>
      </c>
      <c r="H379" s="127">
        <v>11973</v>
      </c>
      <c r="I379" s="127">
        <v>653</v>
      </c>
      <c r="J379" s="127">
        <v>111293512</v>
      </c>
    </row>
    <row r="380" spans="1:10" s="118" customFormat="1" ht="12.75">
      <c r="A380" s="128" t="s">
        <v>7133</v>
      </c>
      <c r="B380" s="128" t="s">
        <v>11101</v>
      </c>
      <c r="C380" s="127">
        <v>14952080000.000002</v>
      </c>
      <c r="D380" s="127">
        <v>18670</v>
      </c>
      <c r="E380" s="128" t="s">
        <v>3624</v>
      </c>
      <c r="F380" s="127">
        <v>25.336023330688477</v>
      </c>
      <c r="G380" s="127">
        <v>14952080000.000002</v>
      </c>
      <c r="H380" s="127">
        <v>718.8499755859375</v>
      </c>
      <c r="I380" s="127">
        <v>28.372644424438477</v>
      </c>
      <c r="J380" s="127">
        <v>20800000</v>
      </c>
    </row>
    <row r="381" spans="1:10" s="118" customFormat="1" ht="12.75">
      <c r="A381" s="128" t="s">
        <v>7591</v>
      </c>
      <c r="B381" s="128" t="s">
        <v>11668</v>
      </c>
      <c r="C381" s="127">
        <v>3891302460.7999997</v>
      </c>
      <c r="D381" s="127">
        <v>76879</v>
      </c>
      <c r="E381" s="128" t="s">
        <v>487</v>
      </c>
      <c r="F381" s="127"/>
      <c r="G381" s="127">
        <v>3891302460.7999997</v>
      </c>
      <c r="H381" s="127">
        <v>132.10000610351563</v>
      </c>
      <c r="I381" s="127">
        <v>-7.6500000953674316</v>
      </c>
      <c r="J381" s="127">
        <v>26246738</v>
      </c>
    </row>
    <row r="382" spans="1:10" s="118" customFormat="1" ht="12.75">
      <c r="A382" s="128" t="s">
        <v>6785</v>
      </c>
      <c r="B382" s="128" t="s">
        <v>11041</v>
      </c>
      <c r="C382" s="127">
        <v>10149192471.799999</v>
      </c>
      <c r="D382" s="127">
        <v>10252</v>
      </c>
      <c r="E382" s="128" t="s">
        <v>3532</v>
      </c>
      <c r="F382" s="127">
        <v>7.797330379486084</v>
      </c>
      <c r="G382" s="127">
        <v>10149192471.799999</v>
      </c>
      <c r="H382" s="127">
        <v>532.1500244140625</v>
      </c>
      <c r="I382" s="127">
        <v>68.247718811035156</v>
      </c>
      <c r="J382" s="127">
        <v>19371652</v>
      </c>
    </row>
    <row r="383" spans="1:10" s="118" customFormat="1" ht="12.75">
      <c r="A383" s="128" t="s">
        <v>6007</v>
      </c>
      <c r="B383" s="128" t="s">
        <v>10516</v>
      </c>
      <c r="C383" s="127">
        <v>40941903600</v>
      </c>
      <c r="D383" s="127">
        <v>92237</v>
      </c>
      <c r="E383" s="128" t="s">
        <v>350</v>
      </c>
      <c r="F383" s="127">
        <v>19.987344741821289</v>
      </c>
      <c r="G383" s="127">
        <v>40941903600</v>
      </c>
      <c r="H383" s="127">
        <v>1263.5999755859375</v>
      </c>
      <c r="I383" s="127">
        <v>63.220001220703125</v>
      </c>
      <c r="J383" s="127">
        <v>32401000</v>
      </c>
    </row>
    <row r="384" spans="1:10" s="118" customFormat="1" ht="12.75">
      <c r="A384" s="128" t="s">
        <v>20401</v>
      </c>
      <c r="B384" s="128" t="s">
        <v>20402</v>
      </c>
      <c r="C384" s="127">
        <v>75530888475.25</v>
      </c>
      <c r="D384" s="127">
        <v>121034</v>
      </c>
      <c r="E384" s="128" t="s">
        <v>20403</v>
      </c>
      <c r="F384" s="127"/>
      <c r="G384" s="127">
        <v>75530888475.25</v>
      </c>
      <c r="H384" s="127">
        <v>425.75</v>
      </c>
      <c r="I384" s="127"/>
      <c r="J384" s="127"/>
    </row>
    <row r="385" spans="1:10" s="118" customFormat="1" ht="12.75">
      <c r="A385" s="128" t="s">
        <v>6832</v>
      </c>
      <c r="B385" s="128" t="s">
        <v>11083</v>
      </c>
      <c r="C385" s="127">
        <v>8650395540</v>
      </c>
      <c r="D385" s="127">
        <v>122821</v>
      </c>
      <c r="E385" s="128" t="s">
        <v>454</v>
      </c>
      <c r="F385" s="127"/>
      <c r="G385" s="127">
        <v>8650395540</v>
      </c>
      <c r="H385" s="127">
        <v>207.72000122070313</v>
      </c>
      <c r="I385" s="127">
        <v>-0.88999998569488525</v>
      </c>
      <c r="J385" s="127">
        <v>41644500</v>
      </c>
    </row>
    <row r="386" spans="1:10" s="118" customFormat="1" ht="12.75">
      <c r="A386" s="128" t="s">
        <v>6209</v>
      </c>
      <c r="B386" s="128" t="s">
        <v>10611</v>
      </c>
      <c r="C386" s="127">
        <v>34207609353.84</v>
      </c>
      <c r="D386" s="127">
        <v>545590</v>
      </c>
      <c r="E386" s="128" t="s">
        <v>355</v>
      </c>
      <c r="F386" s="127">
        <v>13.074509620666504</v>
      </c>
      <c r="G386" s="127">
        <v>34207609353.84</v>
      </c>
      <c r="H386" s="127">
        <v>200.03999328613281</v>
      </c>
      <c r="I386" s="127">
        <v>15.300000190734863</v>
      </c>
      <c r="J386" s="127">
        <v>171003840</v>
      </c>
    </row>
    <row r="387" spans="1:10" s="118" customFormat="1" ht="12.75">
      <c r="A387" s="128" t="s">
        <v>6732</v>
      </c>
      <c r="B387" s="128" t="s">
        <v>11036</v>
      </c>
      <c r="C387" s="127">
        <v>12519042016.32</v>
      </c>
      <c r="D387" s="127">
        <v>635022</v>
      </c>
      <c r="E387" s="128" t="s">
        <v>456</v>
      </c>
      <c r="F387" s="127">
        <v>16.432918548583984</v>
      </c>
      <c r="G387" s="127">
        <v>12519042016.32</v>
      </c>
      <c r="H387" s="127">
        <v>118.80999755859375</v>
      </c>
      <c r="I387" s="127">
        <v>7.2300000190734863</v>
      </c>
      <c r="J387" s="127">
        <v>104690824</v>
      </c>
    </row>
    <row r="388" spans="1:10" s="118" customFormat="1" ht="12.75">
      <c r="A388" s="128" t="s">
        <v>6765</v>
      </c>
      <c r="B388" s="128" t="s">
        <v>11286</v>
      </c>
      <c r="C388" s="127">
        <v>8584080044.3200006</v>
      </c>
      <c r="D388" s="127">
        <v>204600</v>
      </c>
      <c r="E388" s="128" t="s">
        <v>348</v>
      </c>
      <c r="F388" s="127">
        <v>36.697452545166016</v>
      </c>
      <c r="G388" s="127">
        <v>8584080044.3200006</v>
      </c>
      <c r="H388" s="127">
        <v>71.779998779296875</v>
      </c>
      <c r="I388" s="127">
        <v>1.9559940099716187</v>
      </c>
      <c r="J388" s="127">
        <v>101528968</v>
      </c>
    </row>
    <row r="389" spans="1:10" s="118" customFormat="1" ht="12.75">
      <c r="A389" s="128" t="s">
        <v>7423</v>
      </c>
      <c r="B389" s="128" t="s">
        <v>11396</v>
      </c>
      <c r="C389" s="127">
        <v>2467277747.4300003</v>
      </c>
      <c r="D389" s="127">
        <v>52848</v>
      </c>
      <c r="E389" s="128" t="s">
        <v>3725</v>
      </c>
      <c r="F389" s="127">
        <v>26.146854400634766</v>
      </c>
      <c r="G389" s="127">
        <v>2467277747.4300003</v>
      </c>
      <c r="H389" s="127">
        <v>37.389999389648438</v>
      </c>
      <c r="I389" s="127">
        <v>1.4299999475479126</v>
      </c>
      <c r="J389" s="127">
        <v>65987636</v>
      </c>
    </row>
    <row r="390" spans="1:10" s="118" customFormat="1" ht="12.75">
      <c r="A390" s="128" t="s">
        <v>7978</v>
      </c>
      <c r="B390" s="128" t="s">
        <v>7979</v>
      </c>
      <c r="C390" s="127">
        <v>1626317074.8</v>
      </c>
      <c r="D390" s="127">
        <v>92029</v>
      </c>
      <c r="E390" s="128" t="s">
        <v>357</v>
      </c>
      <c r="F390" s="127">
        <v>21.84033203125</v>
      </c>
      <c r="G390" s="127">
        <v>1626317074.8</v>
      </c>
      <c r="H390" s="127">
        <v>102.15000152587891</v>
      </c>
      <c r="I390" s="127">
        <v>4.6771268844604492</v>
      </c>
      <c r="J390" s="127">
        <v>15804372</v>
      </c>
    </row>
    <row r="391" spans="1:10" s="118" customFormat="1" ht="12.75">
      <c r="A391" s="128" t="s">
        <v>6299</v>
      </c>
      <c r="B391" s="128" t="s">
        <v>10851</v>
      </c>
      <c r="C391" s="127">
        <v>13326829219.800001</v>
      </c>
      <c r="D391" s="127">
        <v>309847</v>
      </c>
      <c r="E391" s="128" t="s">
        <v>6300</v>
      </c>
      <c r="F391" s="127"/>
      <c r="G391" s="127">
        <v>13326829219.800001</v>
      </c>
      <c r="H391" s="127">
        <v>146.67999267578125</v>
      </c>
      <c r="I391" s="127"/>
      <c r="J391" s="127"/>
    </row>
    <row r="392" spans="1:10" s="118" customFormat="1" ht="12.75">
      <c r="A392" s="128" t="s">
        <v>5762</v>
      </c>
      <c r="B392" s="128" t="s">
        <v>10309</v>
      </c>
      <c r="C392" s="127">
        <v>146312131657.79999</v>
      </c>
      <c r="D392" s="127">
        <v>4014925</v>
      </c>
      <c r="E392" s="128" t="s">
        <v>460</v>
      </c>
      <c r="F392" s="127">
        <v>46.756580352783203</v>
      </c>
      <c r="G392" s="127">
        <v>146312131657.79999</v>
      </c>
      <c r="H392" s="127">
        <v>355.35000610351563</v>
      </c>
      <c r="I392" s="127">
        <v>7.5999999046325684</v>
      </c>
      <c r="J392" s="127">
        <v>411740896</v>
      </c>
    </row>
    <row r="393" spans="1:10" s="118" customFormat="1" ht="12.75">
      <c r="A393" s="128" t="s">
        <v>5611</v>
      </c>
      <c r="B393" s="128" t="s">
        <v>3417</v>
      </c>
      <c r="C393" s="127">
        <v>350840512764.39996</v>
      </c>
      <c r="D393" s="127">
        <v>980259</v>
      </c>
      <c r="E393" s="128" t="s">
        <v>465</v>
      </c>
      <c r="F393" s="127">
        <v>82.011215209960938</v>
      </c>
      <c r="G393" s="127">
        <v>350840512764.39996</v>
      </c>
      <c r="H393" s="127">
        <v>1706.300048828125</v>
      </c>
      <c r="I393" s="127">
        <v>20.805690765380859</v>
      </c>
      <c r="J393" s="127">
        <v>205614784</v>
      </c>
    </row>
    <row r="394" spans="1:10" s="118" customFormat="1" ht="12.75">
      <c r="A394" s="128" t="s">
        <v>6078</v>
      </c>
      <c r="B394" s="128" t="s">
        <v>10473</v>
      </c>
      <c r="C394" s="127">
        <v>123359936988.75</v>
      </c>
      <c r="D394" s="127">
        <v>617729</v>
      </c>
      <c r="E394" s="128" t="s">
        <v>463</v>
      </c>
      <c r="F394" s="127">
        <v>75.3338623046875</v>
      </c>
      <c r="G394" s="127">
        <v>123359936988.75</v>
      </c>
      <c r="H394" s="127">
        <v>711.1500244140625</v>
      </c>
      <c r="I394" s="127">
        <v>9.4399785995483398</v>
      </c>
      <c r="J394" s="127">
        <v>173465424</v>
      </c>
    </row>
    <row r="395" spans="1:10" s="118" customFormat="1" ht="12.75">
      <c r="A395" s="128" t="s">
        <v>6503</v>
      </c>
      <c r="B395" s="128" t="s">
        <v>6504</v>
      </c>
      <c r="C395" s="127">
        <v>20052032745</v>
      </c>
      <c r="D395" s="127">
        <v>162</v>
      </c>
      <c r="E395" s="128" t="s">
        <v>3490</v>
      </c>
      <c r="F395" s="127">
        <v>46.763137817382813</v>
      </c>
      <c r="G395" s="127">
        <v>20052032745</v>
      </c>
      <c r="H395" s="127">
        <v>13789</v>
      </c>
      <c r="I395" s="127">
        <v>294.8690185546875</v>
      </c>
      <c r="J395" s="127">
        <v>1454205</v>
      </c>
    </row>
    <row r="396" spans="1:10" s="118" customFormat="1" ht="12.75">
      <c r="A396" s="128" t="s">
        <v>7980</v>
      </c>
      <c r="B396" s="128" t="s">
        <v>11762</v>
      </c>
      <c r="C396" s="127">
        <v>2726775000</v>
      </c>
      <c r="D396" s="127">
        <v>570</v>
      </c>
      <c r="E396" s="128" t="s">
        <v>4056</v>
      </c>
      <c r="F396" s="127">
        <v>32.403743743896484</v>
      </c>
      <c r="G396" s="127">
        <v>2726775000</v>
      </c>
      <c r="H396" s="127">
        <v>1211.9000244140625</v>
      </c>
      <c r="I396" s="127">
        <v>37.400001525878906</v>
      </c>
      <c r="J396" s="127">
        <v>2250000</v>
      </c>
    </row>
    <row r="397" spans="1:10" s="118" customFormat="1" ht="12.75">
      <c r="A397" s="128" t="s">
        <v>7846</v>
      </c>
      <c r="B397" s="128" t="s">
        <v>11641</v>
      </c>
      <c r="C397" s="127">
        <v>4024949355</v>
      </c>
      <c r="D397" s="127">
        <v>421</v>
      </c>
      <c r="E397" s="128" t="s">
        <v>3894</v>
      </c>
      <c r="F397" s="127">
        <v>50.678691864013672</v>
      </c>
      <c r="G397" s="127">
        <v>4024949355</v>
      </c>
      <c r="H397" s="127">
        <v>1840.6500244140625</v>
      </c>
      <c r="I397" s="127">
        <v>36.319999694824219</v>
      </c>
      <c r="J397" s="127">
        <v>2186700</v>
      </c>
    </row>
    <row r="398" spans="1:10" s="118" customFormat="1" ht="12.75">
      <c r="A398" s="128" t="s">
        <v>6713</v>
      </c>
      <c r="B398" s="128" t="s">
        <v>10956</v>
      </c>
      <c r="C398" s="127">
        <v>10531795463.4</v>
      </c>
      <c r="D398" s="127">
        <v>312816</v>
      </c>
      <c r="E398" s="128" t="s">
        <v>3549</v>
      </c>
      <c r="F398" s="127">
        <v>16.5335693359375</v>
      </c>
      <c r="G398" s="127">
        <v>10531795463.4</v>
      </c>
      <c r="H398" s="127">
        <v>46.790000915527344</v>
      </c>
      <c r="I398" s="127">
        <v>2.8299999237060547</v>
      </c>
      <c r="J398" s="127">
        <v>225086464</v>
      </c>
    </row>
    <row r="399" spans="1:10" s="118" customFormat="1" ht="12.75">
      <c r="A399" s="128" t="s">
        <v>6156</v>
      </c>
      <c r="B399" s="128" t="s">
        <v>10605</v>
      </c>
      <c r="C399" s="127">
        <v>52494689099.999992</v>
      </c>
      <c r="D399" s="127">
        <v>325400</v>
      </c>
      <c r="E399" s="128" t="s">
        <v>362</v>
      </c>
      <c r="F399" s="127">
        <v>19.341238021850586</v>
      </c>
      <c r="G399" s="127">
        <v>52494689099.999992</v>
      </c>
      <c r="H399" s="127">
        <v>367</v>
      </c>
      <c r="I399" s="127">
        <v>18.975000381469727</v>
      </c>
      <c r="J399" s="127">
        <v>143037296</v>
      </c>
    </row>
    <row r="400" spans="1:10" s="118" customFormat="1" ht="12.75">
      <c r="A400" s="128" t="s">
        <v>7840</v>
      </c>
      <c r="B400" s="128" t="s">
        <v>7841</v>
      </c>
      <c r="C400" s="127">
        <v>12250949507.299999</v>
      </c>
      <c r="D400" s="127">
        <v>6421</v>
      </c>
      <c r="E400" s="128" t="s">
        <v>4223</v>
      </c>
      <c r="F400" s="127"/>
      <c r="G400" s="127">
        <v>12250949507.299999</v>
      </c>
      <c r="H400" s="127">
        <v>125.30000305175781</v>
      </c>
      <c r="I400" s="127">
        <v>-3.1600000858306885</v>
      </c>
      <c r="J400" s="127">
        <v>9898300</v>
      </c>
    </row>
    <row r="401" spans="1:10" s="118" customFormat="1" ht="12.75">
      <c r="A401" s="128" t="s">
        <v>6303</v>
      </c>
      <c r="B401" s="128" t="s">
        <v>10638</v>
      </c>
      <c r="C401" s="127">
        <v>51509325690</v>
      </c>
      <c r="D401" s="127">
        <v>1480</v>
      </c>
      <c r="E401" s="128" t="s">
        <v>360</v>
      </c>
      <c r="F401" s="127">
        <v>33.819366455078125</v>
      </c>
      <c r="G401" s="127">
        <v>51509325690</v>
      </c>
      <c r="H401" s="127">
        <v>4107.7001953125</v>
      </c>
      <c r="I401" s="127">
        <v>121.45999908447266</v>
      </c>
      <c r="J401" s="127">
        <v>12539700</v>
      </c>
    </row>
    <row r="402" spans="1:10" s="118" customFormat="1" ht="12.75">
      <c r="A402" s="128" t="s">
        <v>8184</v>
      </c>
      <c r="B402" s="128" t="s">
        <v>12109</v>
      </c>
      <c r="C402" s="127">
        <v>1286504957.25</v>
      </c>
      <c r="D402" s="127">
        <v>1874</v>
      </c>
      <c r="E402" s="128" t="s">
        <v>4148</v>
      </c>
      <c r="F402" s="127"/>
      <c r="G402" s="127">
        <v>1286504957.25</v>
      </c>
      <c r="H402" s="127">
        <v>142.85000610351563</v>
      </c>
      <c r="I402" s="127">
        <v>-3.7300000190734863</v>
      </c>
      <c r="J402" s="127">
        <v>9005985</v>
      </c>
    </row>
    <row r="403" spans="1:10" s="118" customFormat="1" ht="12.75">
      <c r="A403" s="128" t="s">
        <v>5333</v>
      </c>
      <c r="B403" s="128" t="s">
        <v>3368</v>
      </c>
      <c r="C403" s="127">
        <v>1292478549397.47</v>
      </c>
      <c r="D403" s="127">
        <v>11656647</v>
      </c>
      <c r="E403" s="128" t="s">
        <v>369</v>
      </c>
      <c r="F403" s="127">
        <v>6.3746824264526367</v>
      </c>
      <c r="G403" s="127">
        <v>1292478549397.47</v>
      </c>
      <c r="H403" s="127">
        <v>249.92999267578125</v>
      </c>
      <c r="I403" s="127">
        <v>39.206657409667969</v>
      </c>
      <c r="J403" s="127">
        <v>5177650176</v>
      </c>
    </row>
    <row r="404" spans="1:10" s="118" customFormat="1" ht="12.75">
      <c r="A404" s="128" t="s">
        <v>6859</v>
      </c>
      <c r="B404" s="128" t="s">
        <v>11124</v>
      </c>
      <c r="C404" s="127">
        <v>8157397090.0499992</v>
      </c>
      <c r="D404" s="127">
        <v>575087</v>
      </c>
      <c r="E404" s="128" t="s">
        <v>467</v>
      </c>
      <c r="F404" s="127">
        <v>126.99999237060547</v>
      </c>
      <c r="G404" s="127">
        <v>8157397090.0499992</v>
      </c>
      <c r="H404" s="127">
        <v>64.769996643066406</v>
      </c>
      <c r="I404" s="127">
        <v>0.50999999046325684</v>
      </c>
      <c r="J404" s="127">
        <v>125789568</v>
      </c>
    </row>
    <row r="405" spans="1:10" s="118" customFormat="1" ht="12.75">
      <c r="A405" s="128" t="s">
        <v>5452</v>
      </c>
      <c r="B405" s="128" t="s">
        <v>3394</v>
      </c>
      <c r="C405" s="127">
        <v>524239704769.90002</v>
      </c>
      <c r="D405" s="127">
        <v>9975896</v>
      </c>
      <c r="E405" s="128" t="s">
        <v>373</v>
      </c>
      <c r="F405" s="127">
        <v>6.1511750221252441</v>
      </c>
      <c r="G405" s="127">
        <v>524239704769.90002</v>
      </c>
      <c r="H405" s="127">
        <v>115.15000152587891</v>
      </c>
      <c r="I405" s="127">
        <v>18.720000267028809</v>
      </c>
      <c r="J405" s="127">
        <v>4553410048</v>
      </c>
    </row>
    <row r="406" spans="1:10" s="118" customFormat="1" ht="12.75">
      <c r="A406" s="128" t="s">
        <v>5514</v>
      </c>
      <c r="B406" s="128" t="s">
        <v>10170</v>
      </c>
      <c r="C406" s="127">
        <v>389654173767</v>
      </c>
      <c r="D406" s="127">
        <v>11423417</v>
      </c>
      <c r="E406" s="128" t="s">
        <v>1774</v>
      </c>
      <c r="F406" s="127">
        <v>6.7574796676635742</v>
      </c>
      <c r="G406" s="127">
        <v>389654173767</v>
      </c>
      <c r="H406" s="127">
        <v>50.659999847412109</v>
      </c>
      <c r="I406" s="127">
        <v>7.4968780279159546</v>
      </c>
      <c r="J406" s="127">
        <v>7691550208</v>
      </c>
    </row>
    <row r="407" spans="1:10" s="118" customFormat="1" ht="12.75">
      <c r="A407" s="128" t="s">
        <v>7648</v>
      </c>
      <c r="B407" s="128" t="s">
        <v>11386</v>
      </c>
      <c r="C407" s="127">
        <v>3379200000</v>
      </c>
      <c r="D407" s="127">
        <v>30</v>
      </c>
      <c r="E407" s="128" t="s">
        <v>3873</v>
      </c>
      <c r="F407" s="127">
        <v>5.866544246673584</v>
      </c>
      <c r="G407" s="127">
        <v>3379200000</v>
      </c>
      <c r="H407" s="127">
        <v>22528</v>
      </c>
      <c r="I407" s="127">
        <v>3840.080078125</v>
      </c>
      <c r="J407" s="127">
        <v>150000</v>
      </c>
    </row>
    <row r="408" spans="1:10" s="118" customFormat="1" ht="12.75">
      <c r="A408" s="128" t="s">
        <v>6557</v>
      </c>
      <c r="B408" s="128" t="s">
        <v>10512</v>
      </c>
      <c r="C408" s="127">
        <v>47928278054</v>
      </c>
      <c r="D408" s="127">
        <v>281956</v>
      </c>
      <c r="E408" s="128" t="s">
        <v>10513</v>
      </c>
      <c r="F408" s="127">
        <v>42.245883941650391</v>
      </c>
      <c r="G408" s="127">
        <v>47928278054</v>
      </c>
      <c r="H408" s="127">
        <v>436.39999389648438</v>
      </c>
      <c r="I408" s="127">
        <v>10.329999923706055</v>
      </c>
      <c r="J408" s="127">
        <v>108010300</v>
      </c>
    </row>
    <row r="409" spans="1:10" s="118" customFormat="1" ht="12.75">
      <c r="A409" s="128" t="s">
        <v>5448</v>
      </c>
      <c r="B409" s="128" t="s">
        <v>5449</v>
      </c>
      <c r="C409" s="127">
        <v>637160320470</v>
      </c>
      <c r="D409" s="127">
        <v>15159</v>
      </c>
      <c r="E409" s="128" t="s">
        <v>42</v>
      </c>
      <c r="F409" s="127">
        <v>53.044506072998047</v>
      </c>
      <c r="G409" s="127">
        <v>637160320470</v>
      </c>
      <c r="H409" s="127">
        <v>29985</v>
      </c>
      <c r="I409" s="127">
        <v>565.280029296875</v>
      </c>
      <c r="J409" s="127">
        <v>21249302</v>
      </c>
    </row>
    <row r="410" spans="1:10" s="118" customFormat="1" ht="12.75">
      <c r="A410" s="128" t="s">
        <v>6199</v>
      </c>
      <c r="B410" s="128" t="s">
        <v>6200</v>
      </c>
      <c r="C410" s="127">
        <v>38026239268.499992</v>
      </c>
      <c r="D410" s="127">
        <v>195287</v>
      </c>
      <c r="E410" s="128" t="s">
        <v>471</v>
      </c>
      <c r="F410" s="127">
        <v>55.330432891845703</v>
      </c>
      <c r="G410" s="127">
        <v>38026239268.499992</v>
      </c>
      <c r="H410" s="127">
        <v>318.14999389648438</v>
      </c>
      <c r="I410" s="127">
        <v>5.75</v>
      </c>
      <c r="J410" s="127">
        <v>114582096</v>
      </c>
    </row>
    <row r="411" spans="1:10" s="118" customFormat="1" ht="12.75">
      <c r="A411" s="128" t="s">
        <v>6009</v>
      </c>
      <c r="B411" s="128" t="s">
        <v>10539</v>
      </c>
      <c r="C411" s="127">
        <v>64277982848.750008</v>
      </c>
      <c r="D411" s="127">
        <v>195308</v>
      </c>
      <c r="E411" s="128" t="s">
        <v>473</v>
      </c>
      <c r="F411" s="127"/>
      <c r="G411" s="127">
        <v>64277982848.750008</v>
      </c>
      <c r="H411" s="127">
        <v>492.25</v>
      </c>
      <c r="I411" s="127">
        <v>-3.5899999141693115</v>
      </c>
      <c r="J411" s="127">
        <v>130537792</v>
      </c>
    </row>
    <row r="412" spans="1:10" s="118" customFormat="1" ht="12.75">
      <c r="A412" s="128" t="s">
        <v>9498</v>
      </c>
      <c r="B412" s="128" t="s">
        <v>10925</v>
      </c>
      <c r="C412" s="127">
        <v>11639590696.639999</v>
      </c>
      <c r="D412" s="127">
        <v>96007</v>
      </c>
      <c r="E412" s="128" t="s">
        <v>9499</v>
      </c>
      <c r="F412" s="127"/>
      <c r="G412" s="127">
        <v>11639590696.639999</v>
      </c>
      <c r="H412" s="127">
        <v>130.8800048828125</v>
      </c>
      <c r="I412" s="127"/>
      <c r="J412" s="127"/>
    </row>
    <row r="413" spans="1:10" s="118" customFormat="1" ht="12.75">
      <c r="A413" s="128" t="s">
        <v>5400</v>
      </c>
      <c r="B413" s="128" t="s">
        <v>3381</v>
      </c>
      <c r="C413" s="127">
        <v>868735166200</v>
      </c>
      <c r="D413" s="127">
        <v>23704</v>
      </c>
      <c r="E413" s="128" t="s">
        <v>475</v>
      </c>
      <c r="F413" s="127">
        <v>34.871192932128906</v>
      </c>
      <c r="G413" s="127">
        <v>868735166200</v>
      </c>
      <c r="H413" s="127">
        <v>29455</v>
      </c>
      <c r="I413" s="127">
        <v>844.67999267578125</v>
      </c>
      <c r="J413" s="127">
        <v>29493640</v>
      </c>
    </row>
    <row r="414" spans="1:10" s="118" customFormat="1" ht="12.75">
      <c r="A414" s="128" t="s">
        <v>5336</v>
      </c>
      <c r="B414" s="128" t="s">
        <v>10069</v>
      </c>
      <c r="C414" s="127">
        <v>1345153626554.3999</v>
      </c>
      <c r="D414" s="127">
        <v>12189331</v>
      </c>
      <c r="E414" s="128" t="s">
        <v>477</v>
      </c>
      <c r="F414" s="127">
        <v>9.9343156814575195</v>
      </c>
      <c r="G414" s="127">
        <v>1345153626554.3999</v>
      </c>
      <c r="H414" s="127">
        <v>310.04998779296875</v>
      </c>
      <c r="I414" s="127">
        <v>31.209999084472656</v>
      </c>
      <c r="J414" s="127">
        <v>4338505728</v>
      </c>
    </row>
    <row r="415" spans="1:10" s="118" customFormat="1" ht="12.75">
      <c r="A415" s="128" t="s">
        <v>7277</v>
      </c>
      <c r="B415" s="128" t="s">
        <v>7278</v>
      </c>
      <c r="C415" s="127">
        <v>3521846254.4099998</v>
      </c>
      <c r="D415" s="127">
        <v>192785</v>
      </c>
      <c r="E415" s="128" t="s">
        <v>479</v>
      </c>
      <c r="F415" s="127">
        <v>26.498779296875</v>
      </c>
      <c r="G415" s="127">
        <v>3521846254.4099998</v>
      </c>
      <c r="H415" s="127">
        <v>71.910003662109375</v>
      </c>
      <c r="I415" s="127">
        <v>2.7137100696563721</v>
      </c>
      <c r="J415" s="127">
        <v>48975752</v>
      </c>
    </row>
    <row r="416" spans="1:10" s="118" customFormat="1" ht="12.75">
      <c r="A416" s="128" t="s">
        <v>22233</v>
      </c>
      <c r="B416" s="128" t="s">
        <v>22234</v>
      </c>
      <c r="C416" s="127">
        <v>2979622237.9500003</v>
      </c>
      <c r="D416" s="127">
        <v>1343</v>
      </c>
      <c r="E416" s="128" t="s">
        <v>3670</v>
      </c>
      <c r="F416" s="127">
        <v>1.0924899578094482</v>
      </c>
      <c r="G416" s="127">
        <v>2979622237.9500003</v>
      </c>
      <c r="H416" s="127">
        <v>130.05000305175781</v>
      </c>
      <c r="I416" s="127">
        <v>119.04000091552734</v>
      </c>
      <c r="J416" s="127">
        <v>22911360</v>
      </c>
    </row>
    <row r="417" spans="1:10" s="118" customFormat="1" ht="12.75">
      <c r="A417" s="128" t="s">
        <v>22235</v>
      </c>
      <c r="B417" s="128" t="s">
        <v>22236</v>
      </c>
      <c r="C417" s="127">
        <v>1059487500</v>
      </c>
      <c r="D417" s="127">
        <v>11037</v>
      </c>
      <c r="E417" s="128" t="s">
        <v>22237</v>
      </c>
      <c r="F417" s="127">
        <v>15.809444427490234</v>
      </c>
      <c r="G417" s="127">
        <v>1059487500</v>
      </c>
      <c r="H417" s="127">
        <v>93.75</v>
      </c>
      <c r="I417" s="127">
        <v>5.929999828338623</v>
      </c>
      <c r="J417" s="127"/>
    </row>
    <row r="418" spans="1:10" s="118" customFormat="1" ht="12.75">
      <c r="A418" s="128" t="s">
        <v>7801</v>
      </c>
      <c r="B418" s="128" t="s">
        <v>11801</v>
      </c>
      <c r="C418" s="127">
        <v>1493286864</v>
      </c>
      <c r="D418" s="127">
        <v>30883</v>
      </c>
      <c r="E418" s="128" t="s">
        <v>3952</v>
      </c>
      <c r="F418" s="127">
        <v>8.6779088973999023</v>
      </c>
      <c r="G418" s="127">
        <v>1493286864</v>
      </c>
      <c r="H418" s="127">
        <v>51.459999084472656</v>
      </c>
      <c r="I418" s="127">
        <v>5.929999828338623</v>
      </c>
      <c r="J418" s="127">
        <v>29018400</v>
      </c>
    </row>
    <row r="419" spans="1:10" s="118" customFormat="1" ht="12.75">
      <c r="A419" s="128" t="s">
        <v>12029</v>
      </c>
      <c r="B419" s="128" t="s">
        <v>12030</v>
      </c>
      <c r="C419" s="127">
        <v>1569732942.25</v>
      </c>
      <c r="D419" s="127">
        <v>7131</v>
      </c>
      <c r="E419" s="128" t="s">
        <v>4090</v>
      </c>
      <c r="F419" s="127"/>
      <c r="G419" s="127">
        <v>1569732942.25</v>
      </c>
      <c r="H419" s="127">
        <v>276.35000610351563</v>
      </c>
      <c r="I419" s="127">
        <v>-8.3900003433227539</v>
      </c>
      <c r="J419" s="127">
        <v>5680235</v>
      </c>
    </row>
    <row r="420" spans="1:10" s="118" customFormat="1" ht="12.75">
      <c r="A420" s="128" t="s">
        <v>5978</v>
      </c>
      <c r="B420" s="128" t="s">
        <v>10377</v>
      </c>
      <c r="C420" s="127">
        <v>111228016183.89999</v>
      </c>
      <c r="D420" s="127">
        <v>630094</v>
      </c>
      <c r="E420" s="128" t="s">
        <v>359</v>
      </c>
      <c r="F420" s="127">
        <v>20.796527862548828</v>
      </c>
      <c r="G420" s="127">
        <v>111228016183.89999</v>
      </c>
      <c r="H420" s="127">
        <v>550.9000244140625</v>
      </c>
      <c r="I420" s="127">
        <v>26.489999771118164</v>
      </c>
      <c r="J420" s="127">
        <v>201749248</v>
      </c>
    </row>
    <row r="421" spans="1:10" s="118" customFormat="1" ht="12.75">
      <c r="A421" s="128" t="s">
        <v>22238</v>
      </c>
      <c r="B421" s="128" t="s">
        <v>22239</v>
      </c>
      <c r="C421" s="127">
        <v>1325045610.0000002</v>
      </c>
      <c r="D421" s="127">
        <v>195785</v>
      </c>
      <c r="E421" s="128" t="s">
        <v>4330</v>
      </c>
      <c r="F421" s="127"/>
      <c r="G421" s="127">
        <v>1325045610.0000002</v>
      </c>
      <c r="H421" s="127">
        <v>8.8900003433227539</v>
      </c>
      <c r="I421" s="127">
        <v>-7.0000000298023224E-2</v>
      </c>
      <c r="J421" s="127">
        <v>149048992</v>
      </c>
    </row>
    <row r="422" spans="1:10" s="118" customFormat="1" ht="12.75">
      <c r="A422" s="128" t="s">
        <v>5641</v>
      </c>
      <c r="B422" s="128" t="s">
        <v>10231</v>
      </c>
      <c r="C422" s="127">
        <v>251363717674.39999</v>
      </c>
      <c r="D422" s="127">
        <v>387879</v>
      </c>
      <c r="E422" s="128" t="s">
        <v>481</v>
      </c>
      <c r="F422" s="127">
        <v>52.5869140625</v>
      </c>
      <c r="G422" s="127">
        <v>251363717674.39999</v>
      </c>
      <c r="H422" s="127">
        <v>1028.5999755859375</v>
      </c>
      <c r="I422" s="127">
        <v>19.559999465942383</v>
      </c>
      <c r="J422" s="127">
        <v>231200000</v>
      </c>
    </row>
    <row r="423" spans="1:10" s="118" customFormat="1" ht="12.75">
      <c r="A423" s="128" t="s">
        <v>20777</v>
      </c>
      <c r="B423" s="128" t="s">
        <v>20778</v>
      </c>
      <c r="C423" s="127">
        <v>3252072096</v>
      </c>
      <c r="D423" s="127">
        <v>54559</v>
      </c>
      <c r="E423" s="128" t="s">
        <v>20779</v>
      </c>
      <c r="F423" s="127"/>
      <c r="G423" s="127">
        <v>3252072096</v>
      </c>
      <c r="H423" s="127">
        <v>136.5</v>
      </c>
      <c r="I423" s="127"/>
      <c r="J423" s="127"/>
    </row>
    <row r="424" spans="1:10" s="118" customFormat="1" ht="12.75">
      <c r="A424" s="128" t="s">
        <v>5420</v>
      </c>
      <c r="B424" s="128" t="s">
        <v>10134</v>
      </c>
      <c r="C424" s="127">
        <v>634479938731.80005</v>
      </c>
      <c r="D424" s="127">
        <v>978396</v>
      </c>
      <c r="E424" s="128" t="s">
        <v>412</v>
      </c>
      <c r="F424" s="127">
        <v>54.311374664306641</v>
      </c>
      <c r="G424" s="127">
        <v>634479938731.80005</v>
      </c>
      <c r="H424" s="127">
        <v>544.20001220703125</v>
      </c>
      <c r="I424" s="127">
        <v>10.020000457763672</v>
      </c>
      <c r="J424" s="127">
        <v>1165796096</v>
      </c>
    </row>
    <row r="425" spans="1:10" s="118" customFormat="1" ht="12.75">
      <c r="A425" s="128" t="s">
        <v>7086</v>
      </c>
      <c r="B425" s="128" t="s">
        <v>11296</v>
      </c>
      <c r="C425" s="127">
        <v>6983414400.000001</v>
      </c>
      <c r="D425" s="127">
        <v>7822</v>
      </c>
      <c r="E425" s="128" t="s">
        <v>3610</v>
      </c>
      <c r="F425" s="127">
        <v>41.921398162841797</v>
      </c>
      <c r="G425" s="127">
        <v>6983414400.000001</v>
      </c>
      <c r="H425" s="127">
        <v>480</v>
      </c>
      <c r="I425" s="127">
        <v>11.449999809265137</v>
      </c>
      <c r="J425" s="127">
        <v>13928780</v>
      </c>
    </row>
    <row r="426" spans="1:10" s="118" customFormat="1" ht="12.75">
      <c r="A426" s="128" t="s">
        <v>5350</v>
      </c>
      <c r="B426" s="128" t="s">
        <v>10072</v>
      </c>
      <c r="C426" s="127">
        <v>1310058575114.3999</v>
      </c>
      <c r="D426" s="127">
        <v>487997</v>
      </c>
      <c r="E426" s="128" t="s">
        <v>483</v>
      </c>
      <c r="F426" s="127">
        <v>60.73590087890625</v>
      </c>
      <c r="G426" s="127">
        <v>1310058575114.3999</v>
      </c>
      <c r="H426" s="127">
        <v>5438.89990234375</v>
      </c>
      <c r="I426" s="127">
        <v>89.549999237060547</v>
      </c>
      <c r="J426" s="127">
        <v>240900000</v>
      </c>
    </row>
    <row r="427" spans="1:10" s="118" customFormat="1" ht="12.75">
      <c r="A427" s="128" t="s">
        <v>8179</v>
      </c>
      <c r="B427" s="128" t="s">
        <v>12171</v>
      </c>
      <c r="C427" s="127">
        <v>1321352136</v>
      </c>
      <c r="D427" s="127">
        <v>10631</v>
      </c>
      <c r="E427" s="128" t="s">
        <v>3967</v>
      </c>
      <c r="F427" s="127">
        <v>37.260223388671875</v>
      </c>
      <c r="G427" s="127">
        <v>1321352136</v>
      </c>
      <c r="H427" s="127">
        <v>100.23000335693359</v>
      </c>
      <c r="I427" s="127">
        <v>2.690000057220459</v>
      </c>
      <c r="J427" s="127">
        <v>13183200</v>
      </c>
    </row>
    <row r="428" spans="1:10" s="118" customFormat="1" ht="12.75">
      <c r="A428" s="128" t="s">
        <v>7155</v>
      </c>
      <c r="B428" s="128" t="s">
        <v>11532</v>
      </c>
      <c r="C428" s="127">
        <v>2164231000</v>
      </c>
      <c r="D428" s="127">
        <v>137780</v>
      </c>
      <c r="E428" s="128" t="s">
        <v>485</v>
      </c>
      <c r="F428" s="127"/>
      <c r="G428" s="127">
        <v>2164231000</v>
      </c>
      <c r="H428" s="127">
        <v>25.780000686645508</v>
      </c>
      <c r="I428" s="127">
        <v>-13.341394424438477</v>
      </c>
      <c r="J428" s="127">
        <v>83950000</v>
      </c>
    </row>
    <row r="429" spans="1:10" s="118" customFormat="1" ht="12.75">
      <c r="A429" s="128" t="s">
        <v>7068</v>
      </c>
      <c r="B429" s="128" t="s">
        <v>11281</v>
      </c>
      <c r="C429" s="127">
        <v>4847550000</v>
      </c>
      <c r="D429" s="127">
        <v>21731</v>
      </c>
      <c r="E429" s="128" t="s">
        <v>3585</v>
      </c>
      <c r="F429" s="127">
        <v>22.84855842590332</v>
      </c>
      <c r="G429" s="127">
        <v>4847550000</v>
      </c>
      <c r="H429" s="127">
        <v>95.050003051757813</v>
      </c>
      <c r="I429" s="127">
        <v>4.1599998474121094</v>
      </c>
      <c r="J429" s="127">
        <v>51000000</v>
      </c>
    </row>
    <row r="430" spans="1:10" s="118" customFormat="1" ht="12.75">
      <c r="A430" s="128" t="s">
        <v>7968</v>
      </c>
      <c r="B430" s="128" t="s">
        <v>12006</v>
      </c>
      <c r="C430" s="127">
        <v>3959432400</v>
      </c>
      <c r="D430" s="127">
        <v>5383</v>
      </c>
      <c r="E430" s="128" t="s">
        <v>3921</v>
      </c>
      <c r="F430" s="127">
        <v>163.08511352539063</v>
      </c>
      <c r="G430" s="127">
        <v>3959432400</v>
      </c>
      <c r="H430" s="127">
        <v>383.25</v>
      </c>
      <c r="I430" s="127">
        <v>2.3499999046325684</v>
      </c>
      <c r="J430" s="127">
        <v>10331200</v>
      </c>
    </row>
    <row r="431" spans="1:10" s="118" customFormat="1" ht="12.75">
      <c r="A431" s="128" t="s">
        <v>6249</v>
      </c>
      <c r="B431" s="128" t="s">
        <v>10582</v>
      </c>
      <c r="C431" s="127">
        <v>39416872248.000008</v>
      </c>
      <c r="D431" s="127">
        <v>3346</v>
      </c>
      <c r="E431" s="128" t="s">
        <v>429</v>
      </c>
      <c r="F431" s="127">
        <v>41.268596649169922</v>
      </c>
      <c r="G431" s="127">
        <v>39416872248.000008</v>
      </c>
      <c r="H431" s="127">
        <v>9486</v>
      </c>
      <c r="I431" s="127">
        <v>229.86000061035156</v>
      </c>
      <c r="J431" s="127">
        <v>4155268</v>
      </c>
    </row>
    <row r="432" spans="1:10" s="118" customFormat="1" ht="12.75">
      <c r="A432" s="128" t="s">
        <v>5572</v>
      </c>
      <c r="B432" s="128" t="s">
        <v>5122</v>
      </c>
      <c r="C432" s="127">
        <v>860858266881</v>
      </c>
      <c r="D432" s="127">
        <v>3974533</v>
      </c>
      <c r="E432" s="128" t="s">
        <v>489</v>
      </c>
      <c r="F432" s="127">
        <v>112.23085021972656</v>
      </c>
      <c r="G432" s="127">
        <v>860858266881</v>
      </c>
      <c r="H432" s="127">
        <v>6359</v>
      </c>
      <c r="I432" s="127">
        <v>56.659999847412109</v>
      </c>
      <c r="J432" s="127">
        <v>137326352</v>
      </c>
    </row>
    <row r="433" spans="1:10" s="118" customFormat="1" ht="12.75">
      <c r="A433" s="128" t="s">
        <v>22240</v>
      </c>
      <c r="B433" s="128" t="s">
        <v>22241</v>
      </c>
      <c r="C433" s="127">
        <v>1054939750</v>
      </c>
      <c r="D433" s="127">
        <v>49205</v>
      </c>
      <c r="E433" s="128" t="s">
        <v>400</v>
      </c>
      <c r="F433" s="127">
        <v>12.738096237182617</v>
      </c>
      <c r="G433" s="127">
        <v>1054939750</v>
      </c>
      <c r="H433" s="127">
        <v>26.75</v>
      </c>
      <c r="I433" s="127">
        <v>2.0999999046325684</v>
      </c>
      <c r="J433" s="127">
        <v>39437000</v>
      </c>
    </row>
    <row r="434" spans="1:10" s="118" customFormat="1" ht="12.75">
      <c r="A434" s="128" t="s">
        <v>7247</v>
      </c>
      <c r="B434" s="128" t="s">
        <v>3665</v>
      </c>
      <c r="C434" s="127">
        <v>4688020000</v>
      </c>
      <c r="D434" s="127">
        <v>51481</v>
      </c>
      <c r="E434" s="128" t="s">
        <v>3666</v>
      </c>
      <c r="F434" s="127">
        <v>18.709274291992188</v>
      </c>
      <c r="G434" s="127">
        <v>4688020000</v>
      </c>
      <c r="H434" s="127">
        <v>74.650001525878906</v>
      </c>
      <c r="I434" s="127">
        <v>3.9900000095367432</v>
      </c>
      <c r="J434" s="127">
        <v>62800000</v>
      </c>
    </row>
    <row r="435" spans="1:10" s="118" customFormat="1" ht="12.75">
      <c r="A435" s="128" t="s">
        <v>6454</v>
      </c>
      <c r="B435" s="128" t="s">
        <v>10881</v>
      </c>
      <c r="C435" s="127">
        <v>13686969430.4</v>
      </c>
      <c r="D435" s="127">
        <v>43517</v>
      </c>
      <c r="E435" s="128" t="s">
        <v>490</v>
      </c>
      <c r="F435" s="127">
        <v>62.109523773193359</v>
      </c>
      <c r="G435" s="127">
        <v>13686969430.4</v>
      </c>
      <c r="H435" s="127">
        <v>130.42999267578125</v>
      </c>
      <c r="I435" s="127">
        <v>2.0999999046325684</v>
      </c>
      <c r="J435" s="127"/>
    </row>
    <row r="436" spans="1:10" s="118" customFormat="1" ht="12.75">
      <c r="A436" s="128" t="s">
        <v>5654</v>
      </c>
      <c r="B436" s="128" t="s">
        <v>5655</v>
      </c>
      <c r="C436" s="127">
        <v>108427680708.59999</v>
      </c>
      <c r="D436" s="127">
        <v>1925608</v>
      </c>
      <c r="E436" s="128" t="s">
        <v>493</v>
      </c>
      <c r="F436" s="127">
        <v>17.311445236206055</v>
      </c>
      <c r="G436" s="127">
        <v>108427680708.59999</v>
      </c>
      <c r="H436" s="127">
        <v>390.20001220703125</v>
      </c>
      <c r="I436" s="127">
        <v>22.540000915527344</v>
      </c>
      <c r="J436" s="127">
        <v>275937408</v>
      </c>
    </row>
    <row r="437" spans="1:10" s="118" customFormat="1" ht="12.75">
      <c r="A437" s="128" t="s">
        <v>7466</v>
      </c>
      <c r="B437" s="128" t="s">
        <v>3800</v>
      </c>
      <c r="C437" s="127">
        <v>3170233281.5999999</v>
      </c>
      <c r="D437" s="127">
        <v>47681</v>
      </c>
      <c r="E437" s="128" t="s">
        <v>3801</v>
      </c>
      <c r="F437" s="127">
        <v>29.240505218505859</v>
      </c>
      <c r="G437" s="127">
        <v>3170233281.5999999</v>
      </c>
      <c r="H437" s="127">
        <v>92.400001525878906</v>
      </c>
      <c r="I437" s="127">
        <v>3.1600000858306885</v>
      </c>
      <c r="J437" s="127">
        <v>29045884</v>
      </c>
    </row>
    <row r="438" spans="1:10" s="118" customFormat="1" ht="12.75">
      <c r="A438" s="128" t="s">
        <v>22242</v>
      </c>
      <c r="B438" s="128" t="s">
        <v>22243</v>
      </c>
      <c r="C438" s="127">
        <v>1004678399.9999999</v>
      </c>
      <c r="D438" s="127">
        <v>757070</v>
      </c>
      <c r="E438" s="128" t="s">
        <v>9163</v>
      </c>
      <c r="F438" s="127">
        <v>30.675857543945313</v>
      </c>
      <c r="G438" s="127">
        <v>1004678399.9999999</v>
      </c>
      <c r="H438" s="127">
        <v>8.0399999618530273</v>
      </c>
      <c r="I438" s="127">
        <v>0.26209535977506637</v>
      </c>
      <c r="J438" s="127">
        <v>129424095.91634662</v>
      </c>
    </row>
    <row r="439" spans="1:10" s="118" customFormat="1" ht="12.75">
      <c r="A439" s="128" t="s">
        <v>7702</v>
      </c>
      <c r="B439" s="128" t="s">
        <v>11613</v>
      </c>
      <c r="C439" s="127">
        <v>2361200187.2500005</v>
      </c>
      <c r="D439" s="127">
        <v>19556</v>
      </c>
      <c r="E439" s="128" t="s">
        <v>3922</v>
      </c>
      <c r="F439" s="127">
        <v>18.303167343139648</v>
      </c>
      <c r="G439" s="127">
        <v>2361200187.2500005</v>
      </c>
      <c r="H439" s="127">
        <v>40.450000762939453</v>
      </c>
      <c r="I439" s="127">
        <v>2.2100000381469727</v>
      </c>
      <c r="J439" s="127">
        <v>58373304</v>
      </c>
    </row>
    <row r="440" spans="1:10" s="118" customFormat="1" ht="12.75">
      <c r="A440" s="128" t="s">
        <v>6528</v>
      </c>
      <c r="B440" s="128" t="s">
        <v>10893</v>
      </c>
      <c r="C440" s="127">
        <v>11738982920</v>
      </c>
      <c r="D440" s="127">
        <v>228501</v>
      </c>
      <c r="E440" s="128" t="s">
        <v>431</v>
      </c>
      <c r="F440" s="127">
        <v>12.120141983032227</v>
      </c>
      <c r="G440" s="127">
        <v>11738982920</v>
      </c>
      <c r="H440" s="127">
        <v>171.5</v>
      </c>
      <c r="I440" s="127">
        <v>14.149999618530273</v>
      </c>
      <c r="J440" s="127">
        <v>68041976</v>
      </c>
    </row>
    <row r="441" spans="1:10" s="118" customFormat="1" ht="12.75">
      <c r="A441" s="128" t="s">
        <v>9355</v>
      </c>
      <c r="B441" s="128" t="s">
        <v>12089</v>
      </c>
      <c r="C441" s="127">
        <v>1159317321.5000002</v>
      </c>
      <c r="D441" s="127">
        <v>3655</v>
      </c>
      <c r="E441" s="128" t="s">
        <v>4329</v>
      </c>
      <c r="F441" s="127">
        <v>66.692710876464844</v>
      </c>
      <c r="G441" s="127">
        <v>1159317321.5000002</v>
      </c>
      <c r="H441" s="127">
        <v>128.05000305175781</v>
      </c>
      <c r="I441" s="127">
        <v>1.9199999570846558</v>
      </c>
      <c r="J441" s="127">
        <v>6761130</v>
      </c>
    </row>
    <row r="442" spans="1:10" s="118" customFormat="1" ht="12.75">
      <c r="A442" s="128" t="s">
        <v>7213</v>
      </c>
      <c r="B442" s="128" t="s">
        <v>11427</v>
      </c>
      <c r="C442" s="127">
        <v>4445720749.0799999</v>
      </c>
      <c r="D442" s="127">
        <v>78118</v>
      </c>
      <c r="E442" s="128" t="s">
        <v>375</v>
      </c>
      <c r="F442" s="127">
        <v>12.511560440063477</v>
      </c>
      <c r="G442" s="127">
        <v>4445720749.0799999</v>
      </c>
      <c r="H442" s="127">
        <v>129.8699951171875</v>
      </c>
      <c r="I442" s="127">
        <v>10.380000114440918</v>
      </c>
      <c r="J442" s="127">
        <v>34286112</v>
      </c>
    </row>
    <row r="443" spans="1:10" s="118" customFormat="1" ht="12.75">
      <c r="A443" s="128" t="s">
        <v>7926</v>
      </c>
      <c r="B443" s="128" t="s">
        <v>7927</v>
      </c>
      <c r="C443" s="127">
        <v>1565438752.8</v>
      </c>
      <c r="D443" s="127">
        <v>16094</v>
      </c>
      <c r="E443" s="128" t="s">
        <v>491</v>
      </c>
      <c r="F443" s="127">
        <v>13.941338539123535</v>
      </c>
      <c r="G443" s="127">
        <v>1565438752.8</v>
      </c>
      <c r="H443" s="127">
        <v>152.10000610351563</v>
      </c>
      <c r="I443" s="127">
        <v>10.909999847412109</v>
      </c>
      <c r="J443" s="127">
        <v>10292168</v>
      </c>
    </row>
    <row r="444" spans="1:10" s="118" customFormat="1" ht="12.75">
      <c r="A444" s="128" t="s">
        <v>7706</v>
      </c>
      <c r="B444" s="128" t="s">
        <v>11612</v>
      </c>
      <c r="C444" s="127">
        <v>4078830986</v>
      </c>
      <c r="D444" s="127">
        <v>81912</v>
      </c>
      <c r="E444" s="128" t="s">
        <v>498</v>
      </c>
      <c r="F444" s="127">
        <v>56.129493713378906</v>
      </c>
      <c r="G444" s="127">
        <v>4078830986</v>
      </c>
      <c r="H444" s="127">
        <v>78.019996643066406</v>
      </c>
      <c r="I444" s="127">
        <v>1.3899999856948853</v>
      </c>
      <c r="J444" s="127">
        <v>46897800</v>
      </c>
    </row>
    <row r="445" spans="1:10" s="118" customFormat="1" ht="12.75">
      <c r="A445" s="128" t="s">
        <v>5620</v>
      </c>
      <c r="B445" s="128" t="s">
        <v>10229</v>
      </c>
      <c r="C445" s="127">
        <v>210796388316.79999</v>
      </c>
      <c r="D445" s="127">
        <v>40453</v>
      </c>
      <c r="E445" s="128" t="s">
        <v>385</v>
      </c>
      <c r="F445" s="127">
        <v>28.466344833374023</v>
      </c>
      <c r="G445" s="127">
        <v>210796388316.79999</v>
      </c>
      <c r="H445" s="127">
        <v>4690.39990234375</v>
      </c>
      <c r="I445" s="127">
        <v>164.77000427246094</v>
      </c>
      <c r="J445" s="127">
        <v>44942092</v>
      </c>
    </row>
    <row r="446" spans="1:10" s="118" customFormat="1" ht="12.75">
      <c r="A446" s="128" t="s">
        <v>9529</v>
      </c>
      <c r="B446" s="128" t="s">
        <v>12132</v>
      </c>
      <c r="C446" s="127">
        <v>1286741700</v>
      </c>
      <c r="D446" s="127">
        <v>2</v>
      </c>
      <c r="E446" s="128" t="s">
        <v>4204</v>
      </c>
      <c r="F446" s="127">
        <v>23.156681060791016</v>
      </c>
      <c r="G446" s="127">
        <v>1286741700</v>
      </c>
      <c r="H446" s="127">
        <v>1809</v>
      </c>
      <c r="I446" s="127">
        <v>78.120002746582031</v>
      </c>
      <c r="J446" s="127">
        <v>711300</v>
      </c>
    </row>
    <row r="447" spans="1:10" s="118" customFormat="1" ht="12.75">
      <c r="A447" s="128" t="s">
        <v>20596</v>
      </c>
      <c r="B447" s="128" t="s">
        <v>20597</v>
      </c>
      <c r="C447" s="127">
        <v>6569933126.4000006</v>
      </c>
      <c r="D447" s="127">
        <v>60356</v>
      </c>
      <c r="E447" s="128" t="s">
        <v>20598</v>
      </c>
      <c r="F447" s="127"/>
      <c r="G447" s="127">
        <v>6569933126.4000006</v>
      </c>
      <c r="H447" s="127">
        <v>394.79998779296875</v>
      </c>
      <c r="I447" s="127"/>
      <c r="J447" s="127"/>
    </row>
    <row r="448" spans="1:10" s="118" customFormat="1" ht="12.75">
      <c r="A448" s="128" t="s">
        <v>7826</v>
      </c>
      <c r="B448" s="128" t="s">
        <v>12019</v>
      </c>
      <c r="C448" s="127">
        <v>1297756794.6899998</v>
      </c>
      <c r="D448" s="127">
        <v>12858</v>
      </c>
      <c r="E448" s="128" t="s">
        <v>3824</v>
      </c>
      <c r="F448" s="127">
        <v>95.845359802246094</v>
      </c>
      <c r="G448" s="127">
        <v>1297756794.6899998</v>
      </c>
      <c r="H448" s="127">
        <v>92.970001220703125</v>
      </c>
      <c r="I448" s="127">
        <v>0.97000002861022949</v>
      </c>
      <c r="J448" s="127">
        <v>13456470</v>
      </c>
    </row>
    <row r="449" spans="1:10" s="118" customFormat="1" ht="12.75">
      <c r="A449" s="128" t="s">
        <v>6766</v>
      </c>
      <c r="B449" s="128" t="s">
        <v>10875</v>
      </c>
      <c r="C449" s="127">
        <v>10539923934.48</v>
      </c>
      <c r="D449" s="127">
        <v>89136</v>
      </c>
      <c r="E449" s="128" t="s">
        <v>1633</v>
      </c>
      <c r="F449" s="127">
        <v>24.045766830444336</v>
      </c>
      <c r="G449" s="127">
        <v>10539923934.48</v>
      </c>
      <c r="H449" s="127">
        <v>105.08000183105469</v>
      </c>
      <c r="I449" s="127">
        <v>4.369999885559082</v>
      </c>
      <c r="J449" s="127">
        <v>100303808</v>
      </c>
    </row>
    <row r="450" spans="1:10" s="118" customFormat="1" ht="12.75">
      <c r="A450" s="128" t="s">
        <v>5982</v>
      </c>
      <c r="B450" s="128" t="s">
        <v>10471</v>
      </c>
      <c r="C450" s="127">
        <v>74114073762.12001</v>
      </c>
      <c r="D450" s="127">
        <v>1157722</v>
      </c>
      <c r="E450" s="128" t="s">
        <v>504</v>
      </c>
      <c r="F450" s="127">
        <v>82.825935363769531</v>
      </c>
      <c r="G450" s="127">
        <v>74114073762.12001</v>
      </c>
      <c r="H450" s="127">
        <v>242.67999267578125</v>
      </c>
      <c r="I450" s="127">
        <v>2.9300000667572021</v>
      </c>
      <c r="J450" s="127">
        <v>305255776</v>
      </c>
    </row>
    <row r="451" spans="1:10" s="118" customFormat="1" ht="12.75">
      <c r="A451" s="128" t="s">
        <v>5761</v>
      </c>
      <c r="B451" s="128" t="s">
        <v>10273</v>
      </c>
      <c r="C451" s="127">
        <v>193087819148.69998</v>
      </c>
      <c r="D451" s="127">
        <v>555632</v>
      </c>
      <c r="E451" s="128" t="s">
        <v>506</v>
      </c>
      <c r="F451" s="127">
        <v>54.208995819091797</v>
      </c>
      <c r="G451" s="127">
        <v>193087819148.69998</v>
      </c>
      <c r="H451" s="127">
        <v>3906.300048828125</v>
      </c>
      <c r="I451" s="127">
        <v>72.05999755859375</v>
      </c>
      <c r="J451" s="127">
        <v>49143120</v>
      </c>
    </row>
    <row r="452" spans="1:10" s="118" customFormat="1" ht="12.75">
      <c r="A452" s="128" t="s">
        <v>7806</v>
      </c>
      <c r="B452" s="128" t="s">
        <v>11766</v>
      </c>
      <c r="C452" s="127">
        <v>1688326796</v>
      </c>
      <c r="D452" s="127">
        <v>112203</v>
      </c>
      <c r="E452" s="128" t="s">
        <v>7807</v>
      </c>
      <c r="F452" s="127">
        <v>7.6658158302307129</v>
      </c>
      <c r="G452" s="127">
        <v>1688326796</v>
      </c>
      <c r="H452" s="127">
        <v>30.049999237060547</v>
      </c>
      <c r="I452" s="127">
        <v>3.9200000762939453</v>
      </c>
      <c r="J452" s="127">
        <v>7733666.5</v>
      </c>
    </row>
    <row r="453" spans="1:10" s="118" customFormat="1" ht="12.75">
      <c r="A453" s="128" t="s">
        <v>12318</v>
      </c>
      <c r="B453" s="128" t="s">
        <v>12319</v>
      </c>
      <c r="C453" s="127">
        <v>1676261492.3000002</v>
      </c>
      <c r="D453" s="127">
        <v>10752</v>
      </c>
      <c r="E453" s="128" t="s">
        <v>4179</v>
      </c>
      <c r="F453" s="127"/>
      <c r="G453" s="127">
        <v>1676261492.3000002</v>
      </c>
      <c r="H453" s="127">
        <v>93.349998474121094</v>
      </c>
      <c r="I453" s="127">
        <v>-0.62000000476837158</v>
      </c>
      <c r="J453" s="127">
        <v>16937264</v>
      </c>
    </row>
    <row r="454" spans="1:10" s="118" customFormat="1" ht="12.75">
      <c r="A454" s="128" t="s">
        <v>5874</v>
      </c>
      <c r="B454" s="128" t="s">
        <v>10383</v>
      </c>
      <c r="C454" s="127">
        <v>95225172493.75</v>
      </c>
      <c r="D454" s="127">
        <v>559169</v>
      </c>
      <c r="E454" s="128" t="s">
        <v>508</v>
      </c>
      <c r="F454" s="127">
        <v>11.110260009765625</v>
      </c>
      <c r="G454" s="127">
        <v>95225172493.75</v>
      </c>
      <c r="H454" s="127">
        <v>715.1500244140625</v>
      </c>
      <c r="I454" s="127">
        <v>64.368431091308594</v>
      </c>
      <c r="J454" s="127">
        <v>133154128</v>
      </c>
    </row>
    <row r="455" spans="1:10" s="118" customFormat="1" ht="12.75">
      <c r="A455" s="128" t="s">
        <v>6556</v>
      </c>
      <c r="B455" s="128" t="s">
        <v>10872</v>
      </c>
      <c r="C455" s="127">
        <v>19542028046.000004</v>
      </c>
      <c r="D455" s="127">
        <v>285855</v>
      </c>
      <c r="E455" s="128" t="s">
        <v>509</v>
      </c>
      <c r="F455" s="127">
        <v>30.735445022583008</v>
      </c>
      <c r="G455" s="127">
        <v>19542028046.000004</v>
      </c>
      <c r="H455" s="127">
        <v>233.64999389648438</v>
      </c>
      <c r="I455" s="127">
        <v>7.6019721031188965</v>
      </c>
      <c r="J455" s="127">
        <v>83638040</v>
      </c>
    </row>
    <row r="456" spans="1:10" s="118" customFormat="1" ht="12.75">
      <c r="A456" s="128" t="s">
        <v>6488</v>
      </c>
      <c r="B456" s="128" t="s">
        <v>10722</v>
      </c>
      <c r="C456" s="127">
        <v>29619875454.300003</v>
      </c>
      <c r="D456" s="127">
        <v>683470</v>
      </c>
      <c r="E456" s="128" t="s">
        <v>511</v>
      </c>
      <c r="F456" s="127">
        <v>21.758855819702148</v>
      </c>
      <c r="G456" s="127">
        <v>29619875454.300003</v>
      </c>
      <c r="H456" s="127">
        <v>350.10000610351563</v>
      </c>
      <c r="I456" s="127">
        <v>16.090000152587891</v>
      </c>
      <c r="J456" s="127">
        <v>84604040</v>
      </c>
    </row>
    <row r="457" spans="1:10" s="118" customFormat="1" ht="12.75">
      <c r="A457" s="128" t="s">
        <v>7693</v>
      </c>
      <c r="B457" s="128" t="s">
        <v>11829</v>
      </c>
      <c r="C457" s="127">
        <v>2212647864</v>
      </c>
      <c r="D457" s="127">
        <v>211498</v>
      </c>
      <c r="E457" s="128" t="s">
        <v>3709</v>
      </c>
      <c r="F457" s="127">
        <v>55.481475830078125</v>
      </c>
      <c r="G457" s="127">
        <v>2212647864</v>
      </c>
      <c r="H457" s="127">
        <v>14.979999542236328</v>
      </c>
      <c r="I457" s="127">
        <v>0.27000001072883606</v>
      </c>
      <c r="J457" s="127">
        <v>147706800</v>
      </c>
    </row>
    <row r="458" spans="1:10" s="118" customFormat="1" ht="12.75">
      <c r="A458" s="128" t="s">
        <v>20746</v>
      </c>
      <c r="B458" s="128" t="s">
        <v>20747</v>
      </c>
      <c r="C458" s="127">
        <v>24640037999.999996</v>
      </c>
      <c r="D458" s="127">
        <v>252002</v>
      </c>
      <c r="E458" s="128" t="s">
        <v>20748</v>
      </c>
      <c r="F458" s="127"/>
      <c r="G458" s="127">
        <v>24640037999.999996</v>
      </c>
      <c r="H458" s="127">
        <v>89.470001220703125</v>
      </c>
      <c r="I458" s="127"/>
      <c r="J458" s="127"/>
    </row>
    <row r="459" spans="1:10" s="118" customFormat="1" ht="12.75">
      <c r="A459" s="128" t="s">
        <v>6601</v>
      </c>
      <c r="B459" s="128" t="s">
        <v>11032</v>
      </c>
      <c r="C459" s="127">
        <v>13298074784.299999</v>
      </c>
      <c r="D459" s="127">
        <v>78412</v>
      </c>
      <c r="E459" s="128" t="s">
        <v>6602</v>
      </c>
      <c r="F459" s="127">
        <v>10.071967124938965</v>
      </c>
      <c r="G459" s="127">
        <v>13298074784.299999</v>
      </c>
      <c r="H459" s="127">
        <v>293.89999389648438</v>
      </c>
      <c r="I459" s="127">
        <v>29.180000305175781</v>
      </c>
      <c r="J459" s="127">
        <v>45246936</v>
      </c>
    </row>
    <row r="460" spans="1:10" s="118" customFormat="1" ht="12.75">
      <c r="A460" s="128" t="s">
        <v>7745</v>
      </c>
      <c r="B460" s="128" t="s">
        <v>11509</v>
      </c>
      <c r="C460" s="127">
        <v>4685045634</v>
      </c>
      <c r="D460" s="127">
        <v>45833</v>
      </c>
      <c r="E460" s="128" t="s">
        <v>3958</v>
      </c>
      <c r="F460" s="127">
        <v>25.178571701049805</v>
      </c>
      <c r="G460" s="127">
        <v>4685045634</v>
      </c>
      <c r="H460" s="127">
        <v>84.599998474121094</v>
      </c>
      <c r="I460" s="127">
        <v>3.3599998950958252</v>
      </c>
      <c r="J460" s="127">
        <v>52878792</v>
      </c>
    </row>
    <row r="461" spans="1:10" s="118" customFormat="1" ht="12.75">
      <c r="A461" s="128" t="s">
        <v>6285</v>
      </c>
      <c r="B461" s="128" t="s">
        <v>6286</v>
      </c>
      <c r="C461" s="127">
        <v>36193953361.600006</v>
      </c>
      <c r="D461" s="127">
        <v>62175</v>
      </c>
      <c r="E461" s="128" t="s">
        <v>520</v>
      </c>
      <c r="F461" s="127">
        <v>35.806926727294922</v>
      </c>
      <c r="G461" s="127">
        <v>36193953361.600006</v>
      </c>
      <c r="H461" s="127">
        <v>1209.199951171875</v>
      </c>
      <c r="I461" s="127">
        <v>33.770000457763672</v>
      </c>
      <c r="J461" s="127">
        <v>29700612</v>
      </c>
    </row>
    <row r="462" spans="1:10" s="118" customFormat="1" ht="12.75">
      <c r="A462" s="128" t="s">
        <v>20579</v>
      </c>
      <c r="B462" s="128" t="s">
        <v>20580</v>
      </c>
      <c r="C462" s="127">
        <v>21282373250.299999</v>
      </c>
      <c r="D462" s="127">
        <v>315732</v>
      </c>
      <c r="E462" s="128" t="s">
        <v>20556</v>
      </c>
      <c r="F462" s="127"/>
      <c r="G462" s="127">
        <v>21282373250.299999</v>
      </c>
      <c r="H462" s="127">
        <v>374.35000610351563</v>
      </c>
      <c r="I462" s="127"/>
      <c r="J462" s="127"/>
    </row>
    <row r="463" spans="1:10" s="118" customFormat="1" ht="12.75">
      <c r="A463" s="128" t="s">
        <v>6254</v>
      </c>
      <c r="B463" s="128" t="s">
        <v>10650</v>
      </c>
      <c r="C463" s="127">
        <v>80848302190.499985</v>
      </c>
      <c r="D463" s="127">
        <v>531010</v>
      </c>
      <c r="E463" s="128" t="s">
        <v>522</v>
      </c>
      <c r="F463" s="127">
        <v>104.43015289306641</v>
      </c>
      <c r="G463" s="127">
        <v>80848302190.499985</v>
      </c>
      <c r="H463" s="127">
        <v>1704.300048828125</v>
      </c>
      <c r="I463" s="127">
        <v>3.0499999523162842</v>
      </c>
      <c r="J463" s="127">
        <v>46887900</v>
      </c>
    </row>
    <row r="464" spans="1:10" s="118" customFormat="1" ht="12.75">
      <c r="A464" s="128" t="s">
        <v>6415</v>
      </c>
      <c r="B464" s="128" t="s">
        <v>5126</v>
      </c>
      <c r="C464" s="127">
        <v>17238327379.899998</v>
      </c>
      <c r="D464" s="127">
        <v>215000</v>
      </c>
      <c r="E464" s="128" t="s">
        <v>524</v>
      </c>
      <c r="F464" s="127">
        <v>28.098657608032227</v>
      </c>
      <c r="G464" s="127">
        <v>17238327379.899998</v>
      </c>
      <c r="H464" s="127">
        <v>606.6500244140625</v>
      </c>
      <c r="I464" s="127">
        <v>21.590000152587891</v>
      </c>
      <c r="J464" s="127">
        <v>26815930</v>
      </c>
    </row>
    <row r="465" spans="1:10" s="118" customFormat="1" ht="12.75">
      <c r="A465" s="128" t="s">
        <v>7092</v>
      </c>
      <c r="B465" s="128" t="s">
        <v>11217</v>
      </c>
      <c r="C465" s="127">
        <v>7001178732.8000002</v>
      </c>
      <c r="D465" s="127">
        <v>15074</v>
      </c>
      <c r="E465" s="128" t="s">
        <v>562</v>
      </c>
      <c r="F465" s="127">
        <v>15.766201019287109</v>
      </c>
      <c r="G465" s="127">
        <v>7001178732.8000002</v>
      </c>
      <c r="H465" s="127">
        <v>520.5999755859375</v>
      </c>
      <c r="I465" s="127">
        <v>33.020000457763672</v>
      </c>
      <c r="J465" s="127">
        <v>13448288</v>
      </c>
    </row>
    <row r="466" spans="1:10" s="118" customFormat="1" ht="12.75">
      <c r="A466" s="128" t="s">
        <v>5373</v>
      </c>
      <c r="B466" s="128" t="s">
        <v>3379</v>
      </c>
      <c r="C466" s="127">
        <v>883934965287</v>
      </c>
      <c r="D466" s="127">
        <v>27093696</v>
      </c>
      <c r="E466" s="128" t="s">
        <v>9388</v>
      </c>
      <c r="F466" s="127">
        <v>2.7141284942626953</v>
      </c>
      <c r="G466" s="127">
        <v>883934965287</v>
      </c>
      <c r="H466" s="127">
        <v>97.449996948242188</v>
      </c>
      <c r="I466" s="127">
        <v>36.044094753265384</v>
      </c>
      <c r="J466" s="127">
        <v>9070651392</v>
      </c>
    </row>
    <row r="467" spans="1:10" s="118" customFormat="1" ht="12.75">
      <c r="A467" s="128" t="s">
        <v>5466</v>
      </c>
      <c r="B467" s="128" t="s">
        <v>10154</v>
      </c>
      <c r="C467" s="127">
        <v>335444931214.44</v>
      </c>
      <c r="D467" s="127">
        <v>9397596</v>
      </c>
      <c r="E467" s="128" t="s">
        <v>540</v>
      </c>
      <c r="F467" s="127">
        <v>8.1810159683227539</v>
      </c>
      <c r="G467" s="127">
        <v>335444931214.44</v>
      </c>
      <c r="H467" s="127">
        <v>37.060001373291016</v>
      </c>
      <c r="I467" s="127">
        <v>4.5299999713897705</v>
      </c>
      <c r="J467" s="127">
        <v>8680939520</v>
      </c>
    </row>
    <row r="468" spans="1:10" s="118" customFormat="1" ht="12.75">
      <c r="A468" s="128" t="s">
        <v>12235</v>
      </c>
      <c r="B468" s="128" t="s">
        <v>12236</v>
      </c>
      <c r="C468" s="127">
        <v>5900632891.6499996</v>
      </c>
      <c r="D468" s="127">
        <v>302268</v>
      </c>
      <c r="E468" s="128" t="s">
        <v>4224</v>
      </c>
      <c r="F468" s="127">
        <v>0.83590048551559448</v>
      </c>
      <c r="G468" s="127">
        <v>5900632891.6499996</v>
      </c>
      <c r="H468" s="127">
        <v>14.109999656677246</v>
      </c>
      <c r="I468" s="127">
        <v>16.879999160766602</v>
      </c>
      <c r="J468" s="127">
        <v>398511200</v>
      </c>
    </row>
    <row r="469" spans="1:10" s="118" customFormat="1" ht="12.75">
      <c r="A469" s="128" t="s">
        <v>6781</v>
      </c>
      <c r="B469" s="128" t="s">
        <v>11237</v>
      </c>
      <c r="C469" s="127">
        <v>6768505076.7600002</v>
      </c>
      <c r="D469" s="127">
        <v>738906</v>
      </c>
      <c r="E469" s="128" t="s">
        <v>600</v>
      </c>
      <c r="F469" s="127"/>
      <c r="G469" s="127">
        <v>6768505076.7600002</v>
      </c>
      <c r="H469" s="127">
        <v>32.040000915527344</v>
      </c>
      <c r="I469" s="127">
        <v>-15.270000457763672</v>
      </c>
      <c r="J469" s="127">
        <v>211251712</v>
      </c>
    </row>
    <row r="470" spans="1:10" s="118" customFormat="1" ht="12.75">
      <c r="A470" s="128" t="s">
        <v>7724</v>
      </c>
      <c r="B470" s="128" t="s">
        <v>11619</v>
      </c>
      <c r="C470" s="127">
        <v>2715149248.3499994</v>
      </c>
      <c r="D470" s="127">
        <v>59574</v>
      </c>
      <c r="E470" s="128" t="s">
        <v>527</v>
      </c>
      <c r="F470" s="127"/>
      <c r="G470" s="127">
        <v>2715149248.3499994</v>
      </c>
      <c r="H470" s="127">
        <v>16.610000610351563</v>
      </c>
      <c r="I470" s="127">
        <v>-0.30000001192092896</v>
      </c>
      <c r="J470" s="127">
        <v>163464736</v>
      </c>
    </row>
    <row r="471" spans="1:10" s="118" customFormat="1" ht="12.75">
      <c r="A471" s="128" t="s">
        <v>5940</v>
      </c>
      <c r="B471" s="128" t="s">
        <v>10425</v>
      </c>
      <c r="C471" s="127">
        <v>78981764680</v>
      </c>
      <c r="D471" s="127">
        <v>202540</v>
      </c>
      <c r="E471" s="128" t="s">
        <v>529</v>
      </c>
      <c r="F471" s="127">
        <v>31.462766647338867</v>
      </c>
      <c r="G471" s="127">
        <v>78981764680</v>
      </c>
      <c r="H471" s="127">
        <v>591.5</v>
      </c>
      <c r="I471" s="127">
        <v>18.799999237060547</v>
      </c>
      <c r="J471" s="127">
        <v>133027920</v>
      </c>
    </row>
    <row r="472" spans="1:10" s="118" customFormat="1" ht="12.75">
      <c r="A472" s="128" t="s">
        <v>5453</v>
      </c>
      <c r="B472" s="128" t="s">
        <v>10144</v>
      </c>
      <c r="C472" s="127">
        <v>410481602247.60004</v>
      </c>
      <c r="D472" s="127">
        <v>1227453</v>
      </c>
      <c r="E472" s="128" t="s">
        <v>609</v>
      </c>
      <c r="F472" s="127">
        <v>32.530181884765625</v>
      </c>
      <c r="G472" s="127">
        <v>410481602247.60004</v>
      </c>
      <c r="H472" s="127">
        <v>673.70001220703125</v>
      </c>
      <c r="I472" s="127">
        <v>20.709999084472656</v>
      </c>
      <c r="J472" s="127">
        <v>609294336</v>
      </c>
    </row>
    <row r="473" spans="1:10" s="118" customFormat="1" ht="12.75">
      <c r="A473" s="128" t="s">
        <v>6985</v>
      </c>
      <c r="B473" s="128" t="s">
        <v>11273</v>
      </c>
      <c r="C473" s="127">
        <v>6055374879.1199999</v>
      </c>
      <c r="D473" s="127">
        <v>29000</v>
      </c>
      <c r="E473" s="128" t="s">
        <v>615</v>
      </c>
      <c r="F473" s="127">
        <v>13.035490989685059</v>
      </c>
      <c r="G473" s="127">
        <v>6055374879.1199999</v>
      </c>
      <c r="H473" s="127">
        <v>187.32000732421875</v>
      </c>
      <c r="I473" s="127">
        <v>14.369999885559082</v>
      </c>
      <c r="J473" s="127">
        <v>32330000</v>
      </c>
    </row>
    <row r="474" spans="1:10" s="118" customFormat="1" ht="12.75">
      <c r="A474" s="128" t="s">
        <v>5679</v>
      </c>
      <c r="B474" s="128" t="s">
        <v>10222</v>
      </c>
      <c r="C474" s="127">
        <v>275880000000</v>
      </c>
      <c r="D474" s="127">
        <v>4517195</v>
      </c>
      <c r="E474" s="128" t="s">
        <v>531</v>
      </c>
      <c r="F474" s="127">
        <v>65.819000244140625</v>
      </c>
      <c r="G474" s="127">
        <v>275880000000</v>
      </c>
      <c r="H474" s="127">
        <v>1320</v>
      </c>
      <c r="I474" s="127">
        <v>20.055000305175781</v>
      </c>
      <c r="J474" s="127">
        <v>209000000</v>
      </c>
    </row>
    <row r="475" spans="1:10" s="118" customFormat="1" ht="12.75">
      <c r="A475" s="128" t="s">
        <v>5840</v>
      </c>
      <c r="B475" s="128" t="s">
        <v>5841</v>
      </c>
      <c r="C475" s="127">
        <v>134779706543.99998</v>
      </c>
      <c r="D475" s="127">
        <v>145103</v>
      </c>
      <c r="E475" s="128" t="s">
        <v>533</v>
      </c>
      <c r="F475" s="127">
        <v>28.515190124511719</v>
      </c>
      <c r="G475" s="127">
        <v>134779706543.99998</v>
      </c>
      <c r="H475" s="127">
        <v>3332</v>
      </c>
      <c r="I475" s="127">
        <v>116.84999847412109</v>
      </c>
      <c r="J475" s="127">
        <v>40450000</v>
      </c>
    </row>
    <row r="476" spans="1:10" s="118" customFormat="1" ht="12.75">
      <c r="A476" s="128" t="s">
        <v>6706</v>
      </c>
      <c r="B476" s="128" t="s">
        <v>10982</v>
      </c>
      <c r="C476" s="127">
        <v>10005587397</v>
      </c>
      <c r="D476" s="127">
        <v>409234</v>
      </c>
      <c r="E476" s="128" t="s">
        <v>542</v>
      </c>
      <c r="F476" s="127"/>
      <c r="G476" s="127">
        <v>10005587397</v>
      </c>
      <c r="H476" s="127">
        <v>24.049999237060547</v>
      </c>
      <c r="I476" s="127">
        <v>-2.3900001049041748</v>
      </c>
      <c r="J476" s="127">
        <v>416032736</v>
      </c>
    </row>
    <row r="477" spans="1:10" s="118" customFormat="1" ht="12.75">
      <c r="A477" s="128" t="s">
        <v>7866</v>
      </c>
      <c r="B477" s="128" t="s">
        <v>11955</v>
      </c>
      <c r="C477" s="127">
        <v>1921898972.3399999</v>
      </c>
      <c r="D477" s="127">
        <v>12964</v>
      </c>
      <c r="E477" s="128" t="s">
        <v>3957</v>
      </c>
      <c r="F477" s="127"/>
      <c r="G477" s="127">
        <v>1921898972.3399999</v>
      </c>
      <c r="H477" s="127">
        <v>57.830001831054688</v>
      </c>
      <c r="I477" s="127">
        <v>-1.3200000524520874</v>
      </c>
      <c r="J477" s="127">
        <v>33233598</v>
      </c>
    </row>
    <row r="478" spans="1:10" s="118" customFormat="1" ht="12.75">
      <c r="A478" s="128" t="s">
        <v>10531</v>
      </c>
      <c r="B478" s="128" t="s">
        <v>10532</v>
      </c>
      <c r="C478" s="127">
        <v>44352557610.599998</v>
      </c>
      <c r="D478" s="127">
        <v>183287</v>
      </c>
      <c r="E478" s="128" t="s">
        <v>10533</v>
      </c>
      <c r="F478" s="127"/>
      <c r="G478" s="127">
        <v>44352557610.599998</v>
      </c>
      <c r="H478" s="127">
        <v>254.60000610351563</v>
      </c>
      <c r="I478" s="127"/>
      <c r="J478" s="127"/>
    </row>
    <row r="479" spans="1:10" s="118" customFormat="1" ht="12.75">
      <c r="A479" s="128" t="s">
        <v>6932</v>
      </c>
      <c r="B479" s="128" t="s">
        <v>6933</v>
      </c>
      <c r="C479" s="127">
        <v>26312584912.900002</v>
      </c>
      <c r="D479" s="127">
        <v>47963</v>
      </c>
      <c r="E479" s="128" t="s">
        <v>3672</v>
      </c>
      <c r="F479" s="127">
        <v>66.987617492675781</v>
      </c>
      <c r="G479" s="127">
        <v>26312584912.900002</v>
      </c>
      <c r="H479" s="127">
        <v>1508.6500244140625</v>
      </c>
      <c r="I479" s="127">
        <v>22.521327972412109</v>
      </c>
      <c r="J479" s="127">
        <v>16339397</v>
      </c>
    </row>
    <row r="480" spans="1:10" s="118" customFormat="1" ht="12.75">
      <c r="A480" s="128" t="s">
        <v>7162</v>
      </c>
      <c r="B480" s="128" t="s">
        <v>11266</v>
      </c>
      <c r="C480" s="127">
        <v>9915223789.9999981</v>
      </c>
      <c r="D480" s="127">
        <v>1148746</v>
      </c>
      <c r="E480" s="128" t="s">
        <v>11267</v>
      </c>
      <c r="F480" s="127">
        <v>51.237342834472656</v>
      </c>
      <c r="G480" s="127">
        <v>9915223789.9999981</v>
      </c>
      <c r="H480" s="127">
        <v>45.549999237060547</v>
      </c>
      <c r="I480" s="127">
        <v>0.88900003433227548</v>
      </c>
      <c r="J480" s="127">
        <v>209677800</v>
      </c>
    </row>
    <row r="481" spans="1:10" s="118" customFormat="1" ht="12.75">
      <c r="A481" s="128" t="s">
        <v>5709</v>
      </c>
      <c r="B481" s="128" t="s">
        <v>5710</v>
      </c>
      <c r="C481" s="127">
        <v>121420503189.8</v>
      </c>
      <c r="D481" s="127">
        <v>324292</v>
      </c>
      <c r="E481" s="128" t="s">
        <v>535</v>
      </c>
      <c r="F481" s="127">
        <v>35.237178802490234</v>
      </c>
      <c r="G481" s="127">
        <v>121420503189.8</v>
      </c>
      <c r="H481" s="127">
        <v>549.70001220703125</v>
      </c>
      <c r="I481" s="127">
        <v>15.600000381469727</v>
      </c>
      <c r="J481" s="127">
        <v>212231040</v>
      </c>
    </row>
    <row r="482" spans="1:10" s="118" customFormat="1" ht="12.75">
      <c r="A482" s="128" t="s">
        <v>6899</v>
      </c>
      <c r="B482" s="128" t="s">
        <v>6900</v>
      </c>
      <c r="C482" s="127">
        <v>11225740098.75</v>
      </c>
      <c r="D482" s="127">
        <v>45872</v>
      </c>
      <c r="E482" s="128" t="s">
        <v>537</v>
      </c>
      <c r="F482" s="127">
        <v>26.265338897705078</v>
      </c>
      <c r="G482" s="127">
        <v>11225740098.75</v>
      </c>
      <c r="H482" s="127">
        <v>513.75</v>
      </c>
      <c r="I482" s="127">
        <v>19.559999465942383</v>
      </c>
      <c r="J482" s="127">
        <v>21850588</v>
      </c>
    </row>
    <row r="483" spans="1:10" s="118" customFormat="1" ht="12.75">
      <c r="A483" s="128" t="s">
        <v>5724</v>
      </c>
      <c r="B483" s="128" t="s">
        <v>5725</v>
      </c>
      <c r="C483" s="127">
        <v>210778954074.29999</v>
      </c>
      <c r="D483" s="127">
        <v>4417381</v>
      </c>
      <c r="E483" s="128" t="s">
        <v>553</v>
      </c>
      <c r="F483" s="127">
        <v>15.318881988525391</v>
      </c>
      <c r="G483" s="127">
        <v>210778954074.29999</v>
      </c>
      <c r="H483" s="127">
        <v>159.00999450683594</v>
      </c>
      <c r="I483" s="127">
        <v>10.380000114440918</v>
      </c>
      <c r="J483" s="127">
        <v>1325570432</v>
      </c>
    </row>
    <row r="484" spans="1:10" s="118" customFormat="1" ht="12.75">
      <c r="A484" s="128" t="s">
        <v>20594</v>
      </c>
      <c r="B484" s="128" t="s">
        <v>20595</v>
      </c>
      <c r="C484" s="127">
        <v>10438145113.550001</v>
      </c>
      <c r="D484" s="127">
        <v>192494</v>
      </c>
      <c r="E484" s="128" t="s">
        <v>20517</v>
      </c>
      <c r="F484" s="127"/>
      <c r="G484" s="127">
        <v>10438145113.550001</v>
      </c>
      <c r="H484" s="127">
        <v>504.35000610351563</v>
      </c>
      <c r="I484" s="127"/>
      <c r="J484" s="127"/>
    </row>
    <row r="485" spans="1:10" s="118" customFormat="1" ht="12.75">
      <c r="A485" s="128" t="s">
        <v>7955</v>
      </c>
      <c r="B485" s="128" t="s">
        <v>11891</v>
      </c>
      <c r="C485" s="127">
        <v>1449600000.0000002</v>
      </c>
      <c r="D485" s="127">
        <v>156373</v>
      </c>
      <c r="E485" s="128" t="s">
        <v>538</v>
      </c>
      <c r="F485" s="127">
        <v>19.483871459960938</v>
      </c>
      <c r="G485" s="127">
        <v>1449600000.0000002</v>
      </c>
      <c r="H485" s="127">
        <v>18.120000839233398</v>
      </c>
      <c r="I485" s="127">
        <v>0.93000000715255737</v>
      </c>
      <c r="J485" s="127">
        <v>80000000</v>
      </c>
    </row>
    <row r="486" spans="1:10" s="118" customFormat="1" ht="12.75">
      <c r="A486" s="128" t="s">
        <v>6320</v>
      </c>
      <c r="B486" s="128" t="s">
        <v>10647</v>
      </c>
      <c r="C486" s="127">
        <v>36872038956.199997</v>
      </c>
      <c r="D486" s="127">
        <v>66776</v>
      </c>
      <c r="E486" s="128" t="s">
        <v>1114</v>
      </c>
      <c r="F486" s="127">
        <v>42.807182312011719</v>
      </c>
      <c r="G486" s="127">
        <v>36872038956.199997</v>
      </c>
      <c r="H486" s="127">
        <v>367.70001220703125</v>
      </c>
      <c r="I486" s="127">
        <v>8.5896806716918945</v>
      </c>
      <c r="J486" s="127">
        <v>100277504</v>
      </c>
    </row>
    <row r="487" spans="1:10" s="118" customFormat="1" ht="12.75">
      <c r="A487" s="128" t="s">
        <v>7590</v>
      </c>
      <c r="B487" s="128" t="s">
        <v>11945</v>
      </c>
      <c r="C487" s="127">
        <v>2113939799.9999998</v>
      </c>
      <c r="D487" s="127">
        <v>21915</v>
      </c>
      <c r="E487" s="128" t="s">
        <v>3720</v>
      </c>
      <c r="F487" s="127">
        <v>24.561044692993164</v>
      </c>
      <c r="G487" s="127">
        <v>2113939799.9999998</v>
      </c>
      <c r="H487" s="127">
        <v>84.489997863769531</v>
      </c>
      <c r="I487" s="127">
        <v>3.440000057220459</v>
      </c>
      <c r="J487" s="127">
        <v>25020000</v>
      </c>
    </row>
    <row r="488" spans="1:10" s="118" customFormat="1" ht="12.75">
      <c r="A488" s="128" t="s">
        <v>7725</v>
      </c>
      <c r="B488" s="128" t="s">
        <v>11769</v>
      </c>
      <c r="C488" s="127">
        <v>2887801500</v>
      </c>
      <c r="D488" s="127">
        <v>4029</v>
      </c>
      <c r="E488" s="128" t="s">
        <v>3745</v>
      </c>
      <c r="F488" s="127"/>
      <c r="G488" s="127">
        <v>2887801500</v>
      </c>
      <c r="H488" s="127">
        <v>240.05000305175781</v>
      </c>
      <c r="I488" s="127">
        <v>-1.6499999761581421</v>
      </c>
      <c r="J488" s="127">
        <v>12030000</v>
      </c>
    </row>
    <row r="489" spans="1:10" s="118" customFormat="1" ht="12.75">
      <c r="A489" s="128" t="s">
        <v>6937</v>
      </c>
      <c r="B489" s="128" t="s">
        <v>11020</v>
      </c>
      <c r="C489" s="127">
        <v>10191770235</v>
      </c>
      <c r="D489" s="127">
        <v>15708</v>
      </c>
      <c r="E489" s="128" t="s">
        <v>3580</v>
      </c>
      <c r="F489" s="127">
        <v>42.722446441650391</v>
      </c>
      <c r="G489" s="127">
        <v>10191770235</v>
      </c>
      <c r="H489" s="127">
        <v>523.3499755859375</v>
      </c>
      <c r="I489" s="127">
        <v>12.25</v>
      </c>
      <c r="J489" s="127">
        <v>19474100</v>
      </c>
    </row>
    <row r="490" spans="1:10" s="118" customFormat="1" ht="12.75">
      <c r="A490" s="128" t="s">
        <v>6566</v>
      </c>
      <c r="B490" s="128" t="s">
        <v>10939</v>
      </c>
      <c r="C490" s="127">
        <v>30567231811.919998</v>
      </c>
      <c r="D490" s="127">
        <v>1894132</v>
      </c>
      <c r="E490" s="128" t="s">
        <v>502</v>
      </c>
      <c r="F490" s="127"/>
      <c r="G490" s="127">
        <v>30567231811.919998</v>
      </c>
      <c r="H490" s="127">
        <v>162.66000366210938</v>
      </c>
      <c r="I490" s="127">
        <v>-5.4519105232573892</v>
      </c>
      <c r="J490" s="127">
        <v>171399695.43467557</v>
      </c>
    </row>
    <row r="491" spans="1:10" s="118" customFormat="1" ht="12.75">
      <c r="A491" s="128" t="s">
        <v>6113</v>
      </c>
      <c r="B491" s="128" t="s">
        <v>10449</v>
      </c>
      <c r="C491" s="127">
        <v>121829786100</v>
      </c>
      <c r="D491" s="127">
        <v>636507</v>
      </c>
      <c r="E491" s="128" t="s">
        <v>572</v>
      </c>
      <c r="F491" s="127">
        <v>74.779411315917969</v>
      </c>
      <c r="G491" s="127">
        <v>121829786100</v>
      </c>
      <c r="H491" s="127">
        <v>610.20001220703125</v>
      </c>
      <c r="I491" s="127">
        <v>8.1599998474121094</v>
      </c>
      <c r="J491" s="127">
        <v>199655504</v>
      </c>
    </row>
    <row r="492" spans="1:10" s="118" customFormat="1" ht="12.75">
      <c r="A492" s="128" t="s">
        <v>5680</v>
      </c>
      <c r="B492" s="128" t="s">
        <v>10311</v>
      </c>
      <c r="C492" s="127">
        <v>133305797829.12001</v>
      </c>
      <c r="D492" s="127">
        <v>5205455</v>
      </c>
      <c r="E492" s="128" t="s">
        <v>9077</v>
      </c>
      <c r="F492" s="127">
        <v>47.657814025878906</v>
      </c>
      <c r="G492" s="127">
        <v>133305797829.12001</v>
      </c>
      <c r="H492" s="127">
        <v>161.55999755859375</v>
      </c>
      <c r="I492" s="127">
        <v>3.3900001049041748</v>
      </c>
      <c r="J492" s="127">
        <v>824939968</v>
      </c>
    </row>
    <row r="493" spans="1:10" s="118" customFormat="1" ht="12.75">
      <c r="A493" s="128" t="s">
        <v>5428</v>
      </c>
      <c r="B493" s="128" t="s">
        <v>10093</v>
      </c>
      <c r="C493" s="127">
        <v>958379985499.19983</v>
      </c>
      <c r="D493" s="127">
        <v>3488824</v>
      </c>
      <c r="E493" s="128" t="s">
        <v>556</v>
      </c>
      <c r="F493" s="127">
        <v>109.96491241455078</v>
      </c>
      <c r="G493" s="127">
        <v>958379985499.19983</v>
      </c>
      <c r="H493" s="127">
        <v>626.79998779296875</v>
      </c>
      <c r="I493" s="127">
        <v>9.3400001525878906</v>
      </c>
      <c r="J493" s="127">
        <v>1527333248</v>
      </c>
    </row>
    <row r="494" spans="1:10" s="118" customFormat="1" ht="12.75">
      <c r="A494" s="128" t="s">
        <v>9271</v>
      </c>
      <c r="B494" s="128" t="s">
        <v>11482</v>
      </c>
      <c r="C494" s="127">
        <v>3466826500</v>
      </c>
      <c r="D494" s="127">
        <v>58644</v>
      </c>
      <c r="E494" s="128" t="s">
        <v>9272</v>
      </c>
      <c r="F494" s="127"/>
      <c r="G494" s="127">
        <v>3466826500</v>
      </c>
      <c r="H494" s="127">
        <v>142.75</v>
      </c>
      <c r="I494" s="127"/>
      <c r="J494" s="127"/>
    </row>
    <row r="495" spans="1:10" s="118" customFormat="1" ht="12.75">
      <c r="A495" s="128" t="s">
        <v>7853</v>
      </c>
      <c r="B495" s="128" t="s">
        <v>12002</v>
      </c>
      <c r="C495" s="127">
        <v>1272650400</v>
      </c>
      <c r="D495" s="127">
        <v>4420</v>
      </c>
      <c r="E495" s="128" t="s">
        <v>3797</v>
      </c>
      <c r="F495" s="127">
        <v>13.785557746887207</v>
      </c>
      <c r="G495" s="127">
        <v>1272650400</v>
      </c>
      <c r="H495" s="127">
        <v>252</v>
      </c>
      <c r="I495" s="127">
        <v>18.280000686645508</v>
      </c>
      <c r="J495" s="127">
        <v>5050000</v>
      </c>
    </row>
    <row r="496" spans="1:10" s="118" customFormat="1" ht="12.75">
      <c r="A496" s="128" t="s">
        <v>5727</v>
      </c>
      <c r="B496" s="128" t="s">
        <v>10297</v>
      </c>
      <c r="C496" s="127">
        <v>172918383743.25</v>
      </c>
      <c r="D496" s="127">
        <v>344453</v>
      </c>
      <c r="E496" s="128" t="s">
        <v>558</v>
      </c>
      <c r="F496" s="127">
        <v>58.460117340087891</v>
      </c>
      <c r="G496" s="127">
        <v>172918383743.25</v>
      </c>
      <c r="H496" s="127">
        <v>791.54998779296875</v>
      </c>
      <c r="I496" s="127">
        <v>13.539999961853027</v>
      </c>
      <c r="J496" s="127">
        <v>205474016</v>
      </c>
    </row>
    <row r="497" spans="1:10" s="118" customFormat="1" ht="12.75">
      <c r="A497" s="128" t="s">
        <v>21162</v>
      </c>
      <c r="B497" s="128" t="s">
        <v>21163</v>
      </c>
      <c r="C497" s="127">
        <v>4499179776</v>
      </c>
      <c r="D497" s="127"/>
      <c r="E497" s="128" t="s">
        <v>21164</v>
      </c>
      <c r="F497" s="127"/>
      <c r="G497" s="127">
        <v>4499179776</v>
      </c>
      <c r="H497" s="127">
        <v>184</v>
      </c>
      <c r="I497" s="127"/>
      <c r="J497" s="127"/>
    </row>
    <row r="498" spans="1:10" s="118" customFormat="1" ht="12.75">
      <c r="A498" s="128" t="s">
        <v>20449</v>
      </c>
      <c r="B498" s="128" t="s">
        <v>20450</v>
      </c>
      <c r="C498" s="127">
        <v>1898664274</v>
      </c>
      <c r="D498" s="127">
        <v>9182</v>
      </c>
      <c r="E498" s="128" t="s">
        <v>4850</v>
      </c>
      <c r="F498" s="127">
        <v>37.819103240966797</v>
      </c>
      <c r="G498" s="127">
        <v>1898664274</v>
      </c>
      <c r="H498" s="127">
        <v>44.979999542236328</v>
      </c>
      <c r="I498" s="127">
        <v>1.1893459558486938</v>
      </c>
      <c r="J498" s="127">
        <v>2211300</v>
      </c>
    </row>
    <row r="499" spans="1:10" s="118" customFormat="1" ht="12.75">
      <c r="A499" s="128" t="s">
        <v>9172</v>
      </c>
      <c r="B499" s="128" t="s">
        <v>11764</v>
      </c>
      <c r="C499" s="127">
        <v>2865743601</v>
      </c>
      <c r="D499" s="127">
        <v>16678</v>
      </c>
      <c r="E499" s="128" t="s">
        <v>9130</v>
      </c>
      <c r="F499" s="127">
        <v>32.075469970703125</v>
      </c>
      <c r="G499" s="127">
        <v>2865743601</v>
      </c>
      <c r="H499" s="127">
        <v>119</v>
      </c>
      <c r="I499" s="127">
        <v>3.7100000381469727</v>
      </c>
      <c r="J499" s="127">
        <v>22496900</v>
      </c>
    </row>
    <row r="500" spans="1:10" s="118" customFormat="1" ht="12.75">
      <c r="A500" s="128" t="s">
        <v>7609</v>
      </c>
      <c r="B500" s="128" t="s">
        <v>7610</v>
      </c>
      <c r="C500" s="127">
        <v>3430882400</v>
      </c>
      <c r="D500" s="127">
        <v>47847</v>
      </c>
      <c r="E500" s="128" t="s">
        <v>7611</v>
      </c>
      <c r="F500" s="127">
        <v>15.95756721496582</v>
      </c>
      <c r="G500" s="127">
        <v>3430882400</v>
      </c>
      <c r="H500" s="127">
        <v>139.14999389648438</v>
      </c>
      <c r="I500" s="127">
        <v>8.7200002670288086</v>
      </c>
      <c r="J500" s="127"/>
    </row>
    <row r="501" spans="1:10" s="118" customFormat="1" ht="12.75">
      <c r="A501" s="128" t="s">
        <v>6889</v>
      </c>
      <c r="B501" s="128" t="s">
        <v>11149</v>
      </c>
      <c r="C501" s="127">
        <v>7008185715.3199997</v>
      </c>
      <c r="D501" s="127">
        <v>53927</v>
      </c>
      <c r="E501" s="128" t="s">
        <v>563</v>
      </c>
      <c r="F501" s="127">
        <v>36.511451721191406</v>
      </c>
      <c r="G501" s="127">
        <v>7008185715.3199997</v>
      </c>
      <c r="H501" s="127">
        <v>191.32000732421875</v>
      </c>
      <c r="I501" s="127">
        <v>5.2399997711181641</v>
      </c>
      <c r="J501" s="127">
        <v>36630700</v>
      </c>
    </row>
    <row r="502" spans="1:10" s="118" customFormat="1" ht="12.75">
      <c r="A502" s="128" t="s">
        <v>7352</v>
      </c>
      <c r="B502" s="128" t="s">
        <v>11656</v>
      </c>
      <c r="C502" s="127">
        <v>2034734616.0000002</v>
      </c>
      <c r="D502" s="127">
        <v>11810</v>
      </c>
      <c r="E502" s="128" t="s">
        <v>3653</v>
      </c>
      <c r="F502" s="127">
        <v>24.105262756347656</v>
      </c>
      <c r="G502" s="127">
        <v>2034734616.0000002</v>
      </c>
      <c r="H502" s="127">
        <v>137.39999389648438</v>
      </c>
      <c r="I502" s="127">
        <v>5.6999998092651367</v>
      </c>
      <c r="J502" s="127">
        <v>14808840</v>
      </c>
    </row>
    <row r="503" spans="1:10" s="118" customFormat="1" ht="12.75">
      <c r="A503" s="128" t="s">
        <v>6997</v>
      </c>
      <c r="B503" s="128" t="s">
        <v>11044</v>
      </c>
      <c r="C503" s="127">
        <v>11569961961</v>
      </c>
      <c r="D503" s="127">
        <v>10503</v>
      </c>
      <c r="E503" s="128" t="s">
        <v>565</v>
      </c>
      <c r="F503" s="127">
        <v>43.470046997070313</v>
      </c>
      <c r="G503" s="127">
        <v>11569961961</v>
      </c>
      <c r="H503" s="127">
        <v>805.5</v>
      </c>
      <c r="I503" s="127">
        <v>18.530000686645508</v>
      </c>
      <c r="J503" s="127">
        <v>14226602</v>
      </c>
    </row>
    <row r="504" spans="1:10" s="118" customFormat="1" ht="12.75">
      <c r="A504" s="128" t="s">
        <v>5981</v>
      </c>
      <c r="B504" s="128" t="s">
        <v>10493</v>
      </c>
      <c r="C504" s="127">
        <v>64927696563.099998</v>
      </c>
      <c r="D504" s="127">
        <v>93147</v>
      </c>
      <c r="E504" s="128" t="s">
        <v>567</v>
      </c>
      <c r="F504" s="127"/>
      <c r="G504" s="127">
        <v>64927696563.099998</v>
      </c>
      <c r="H504" s="127">
        <v>410.64999389648438</v>
      </c>
      <c r="I504" s="127">
        <v>-10.020000457763672</v>
      </c>
      <c r="J504" s="127">
        <v>158109568</v>
      </c>
    </row>
    <row r="505" spans="1:10" s="118" customFormat="1" ht="12.75">
      <c r="A505" s="128" t="s">
        <v>12025</v>
      </c>
      <c r="B505" s="128" t="s">
        <v>12026</v>
      </c>
      <c r="C505" s="127">
        <v>2415360000</v>
      </c>
      <c r="D505" s="127">
        <v>26875</v>
      </c>
      <c r="E505" s="128" t="s">
        <v>12027</v>
      </c>
      <c r="F505" s="127">
        <v>14.763092041015625</v>
      </c>
      <c r="G505" s="127">
        <v>2415360000</v>
      </c>
      <c r="H505" s="127">
        <v>118.40000152587891</v>
      </c>
      <c r="I505" s="127">
        <v>8.0200004577636719</v>
      </c>
      <c r="J505" s="127"/>
    </row>
    <row r="506" spans="1:10" s="118" customFormat="1" ht="12.75">
      <c r="A506" s="128" t="s">
        <v>8122</v>
      </c>
      <c r="B506" s="128" t="s">
        <v>11548</v>
      </c>
      <c r="C506" s="127">
        <v>2372212289.2499995</v>
      </c>
      <c r="D506" s="127">
        <v>30139</v>
      </c>
      <c r="E506" s="128" t="s">
        <v>4250</v>
      </c>
      <c r="F506" s="127">
        <v>37.678062438964844</v>
      </c>
      <c r="G506" s="127">
        <v>2372212289.2499995</v>
      </c>
      <c r="H506" s="127">
        <v>132.25</v>
      </c>
      <c r="I506" s="127">
        <v>3.5099999904632568</v>
      </c>
      <c r="J506" s="127">
        <v>14637333</v>
      </c>
    </row>
    <row r="507" spans="1:10" s="118" customFormat="1" ht="12.75">
      <c r="A507" s="128" t="s">
        <v>7882</v>
      </c>
      <c r="B507" s="128" t="s">
        <v>7883</v>
      </c>
      <c r="C507" s="127">
        <v>1864370042.8999999</v>
      </c>
      <c r="D507" s="127">
        <v>1347</v>
      </c>
      <c r="E507" s="128" t="s">
        <v>3947</v>
      </c>
      <c r="F507" s="127">
        <v>13.256705284118652</v>
      </c>
      <c r="G507" s="127">
        <v>1864370042.8999999</v>
      </c>
      <c r="H507" s="127">
        <v>34.009998321533203</v>
      </c>
      <c r="I507" s="127">
        <v>2.5654940605163574</v>
      </c>
      <c r="J507" s="127">
        <v>54818288</v>
      </c>
    </row>
    <row r="508" spans="1:10" s="118" customFormat="1" ht="12.75">
      <c r="A508" s="128" t="s">
        <v>5774</v>
      </c>
      <c r="B508" s="128" t="s">
        <v>10275</v>
      </c>
      <c r="C508" s="127">
        <v>277510580600.04999</v>
      </c>
      <c r="D508" s="127">
        <v>2433955</v>
      </c>
      <c r="E508" s="128" t="s">
        <v>560</v>
      </c>
      <c r="F508" s="127">
        <v>22.459468841552734</v>
      </c>
      <c r="G508" s="127">
        <v>277510580600.04999</v>
      </c>
      <c r="H508" s="127">
        <v>692.6500244140625</v>
      </c>
      <c r="I508" s="127">
        <v>30.840000152587891</v>
      </c>
      <c r="J508" s="127">
        <v>400652288</v>
      </c>
    </row>
    <row r="509" spans="1:10" s="118" customFormat="1" ht="12.75">
      <c r="A509" s="128" t="s">
        <v>7225</v>
      </c>
      <c r="B509" s="128" t="s">
        <v>11323</v>
      </c>
      <c r="C509" s="127">
        <v>4329720000</v>
      </c>
      <c r="D509" s="127">
        <v>1865</v>
      </c>
      <c r="E509" s="128" t="s">
        <v>3723</v>
      </c>
      <c r="F509" s="127">
        <v>14.96453857421875</v>
      </c>
      <c r="G509" s="127">
        <v>4329720000</v>
      </c>
      <c r="H509" s="127">
        <v>379.79998779296875</v>
      </c>
      <c r="I509" s="127">
        <v>25.379999160766602</v>
      </c>
      <c r="J509" s="127">
        <v>11400000</v>
      </c>
    </row>
    <row r="510" spans="1:10" s="118" customFormat="1" ht="12.75">
      <c r="A510" s="128" t="s">
        <v>5682</v>
      </c>
      <c r="B510" s="128" t="s">
        <v>10221</v>
      </c>
      <c r="C510" s="127">
        <v>350035966914.20001</v>
      </c>
      <c r="D510" s="127">
        <v>344598</v>
      </c>
      <c r="E510" s="128" t="s">
        <v>576</v>
      </c>
      <c r="F510" s="127">
        <v>19.885822296142578</v>
      </c>
      <c r="G510" s="127">
        <v>350035966914.20001</v>
      </c>
      <c r="H510" s="127">
        <v>1864.0999755859375</v>
      </c>
      <c r="I510" s="127">
        <v>94.389999389648438</v>
      </c>
      <c r="J510" s="127">
        <v>187777456</v>
      </c>
    </row>
    <row r="511" spans="1:10" s="118" customFormat="1" ht="12.75">
      <c r="A511" s="128" t="s">
        <v>8173</v>
      </c>
      <c r="B511" s="128" t="s">
        <v>11643</v>
      </c>
      <c r="C511" s="127">
        <v>11390259265</v>
      </c>
      <c r="D511" s="127">
        <v>4519</v>
      </c>
      <c r="E511" s="128" t="s">
        <v>4021</v>
      </c>
      <c r="F511" s="127">
        <v>232.57142639160156</v>
      </c>
      <c r="G511" s="127">
        <v>11390259265</v>
      </c>
      <c r="H511" s="127">
        <v>407</v>
      </c>
      <c r="I511" s="127">
        <v>1.75</v>
      </c>
      <c r="J511" s="127">
        <v>27985896</v>
      </c>
    </row>
    <row r="512" spans="1:10" s="118" customFormat="1" ht="12.75">
      <c r="A512" s="128" t="s">
        <v>5726</v>
      </c>
      <c r="B512" s="128" t="s">
        <v>10264</v>
      </c>
      <c r="C512" s="127">
        <v>154002156943.14999</v>
      </c>
      <c r="D512" s="127">
        <v>214639</v>
      </c>
      <c r="E512" s="128" t="s">
        <v>578</v>
      </c>
      <c r="F512" s="127">
        <v>18.776596069335938</v>
      </c>
      <c r="G512" s="127">
        <v>154002156943.14999</v>
      </c>
      <c r="H512" s="127">
        <v>405.95001220703125</v>
      </c>
      <c r="I512" s="127">
        <v>21.809999465942383</v>
      </c>
      <c r="J512" s="127">
        <v>379362368</v>
      </c>
    </row>
    <row r="513" spans="1:10" s="118" customFormat="1" ht="12.75">
      <c r="A513" s="128" t="s">
        <v>5390</v>
      </c>
      <c r="B513" s="128" t="s">
        <v>10080</v>
      </c>
      <c r="C513" s="127">
        <v>1254852018441</v>
      </c>
      <c r="D513" s="127">
        <v>2114854</v>
      </c>
      <c r="E513" s="128" t="s">
        <v>574</v>
      </c>
      <c r="F513" s="127">
        <v>29.448781967163086</v>
      </c>
      <c r="G513" s="127">
        <v>1254852018441</v>
      </c>
      <c r="H513" s="127">
        <v>1492.199951171875</v>
      </c>
      <c r="I513" s="127">
        <v>50.671024322509766</v>
      </c>
      <c r="J513" s="127">
        <v>840940928</v>
      </c>
    </row>
    <row r="514" spans="1:10" s="118" customFormat="1" ht="12.75">
      <c r="A514" s="128" t="s">
        <v>7828</v>
      </c>
      <c r="B514" s="128" t="s">
        <v>11858</v>
      </c>
      <c r="C514" s="127">
        <v>1596371132.25</v>
      </c>
      <c r="D514" s="127">
        <v>42121</v>
      </c>
      <c r="E514" s="128" t="s">
        <v>618</v>
      </c>
      <c r="F514" s="127">
        <v>7.6912622451782227</v>
      </c>
      <c r="G514" s="127">
        <v>1596371132.25</v>
      </c>
      <c r="H514" s="127">
        <v>39.610000610351563</v>
      </c>
      <c r="I514" s="127">
        <v>5.1500000953674316</v>
      </c>
      <c r="J514" s="127">
        <v>40302224</v>
      </c>
    </row>
    <row r="515" spans="1:10" s="118" customFormat="1" ht="12.75">
      <c r="A515" s="128" t="s">
        <v>6847</v>
      </c>
      <c r="B515" s="128" t="s">
        <v>11156</v>
      </c>
      <c r="C515" s="127">
        <v>14425119310.58</v>
      </c>
      <c r="D515" s="127">
        <v>196763</v>
      </c>
      <c r="E515" s="128" t="s">
        <v>21132</v>
      </c>
      <c r="F515" s="127">
        <v>123.69754028320313</v>
      </c>
      <c r="G515" s="127">
        <v>14425119310.58</v>
      </c>
      <c r="H515" s="127">
        <v>37.069999694824219</v>
      </c>
      <c r="I515" s="127">
        <v>0.29968259334564212</v>
      </c>
      <c r="J515" s="127">
        <v>388671280</v>
      </c>
    </row>
    <row r="516" spans="1:10" s="118" customFormat="1" ht="12.75">
      <c r="A516" s="128" t="s">
        <v>6359</v>
      </c>
      <c r="B516" s="128" t="s">
        <v>10671</v>
      </c>
      <c r="C516" s="127">
        <v>36892744989.399994</v>
      </c>
      <c r="D516" s="127">
        <v>133386</v>
      </c>
      <c r="E516" s="128" t="s">
        <v>580</v>
      </c>
      <c r="F516" s="127">
        <v>22.191825866699219</v>
      </c>
      <c r="G516" s="127">
        <v>36892744989.399994</v>
      </c>
      <c r="H516" s="127">
        <v>1346.5999755859375</v>
      </c>
      <c r="I516" s="127">
        <v>60.680000305175781</v>
      </c>
      <c r="J516" s="127">
        <v>27300084</v>
      </c>
    </row>
    <row r="517" spans="1:10" s="118" customFormat="1" ht="12.75">
      <c r="A517" s="128" t="s">
        <v>5352</v>
      </c>
      <c r="B517" s="128" t="s">
        <v>5353</v>
      </c>
      <c r="C517" s="127">
        <v>1251887297711.9998</v>
      </c>
      <c r="D517" s="127">
        <v>1569735</v>
      </c>
      <c r="E517" s="128" t="s">
        <v>586</v>
      </c>
      <c r="F517" s="127">
        <v>30.364349365234375</v>
      </c>
      <c r="G517" s="127">
        <v>1251887297711.9998</v>
      </c>
      <c r="H517" s="127">
        <v>1550.0999755859375</v>
      </c>
      <c r="I517" s="127">
        <v>51.049999237060547</v>
      </c>
      <c r="J517" s="127">
        <v>807367040</v>
      </c>
    </row>
    <row r="518" spans="1:10" s="118" customFormat="1" ht="12.75">
      <c r="A518" s="128" t="s">
        <v>7794</v>
      </c>
      <c r="B518" s="128" t="s">
        <v>11978</v>
      </c>
      <c r="C518" s="127">
        <v>1608467010.05</v>
      </c>
      <c r="D518" s="127">
        <v>5452</v>
      </c>
      <c r="E518" s="128" t="s">
        <v>3918</v>
      </c>
      <c r="F518" s="127">
        <v>17.928794860839844</v>
      </c>
      <c r="G518" s="127">
        <v>1608467010.05</v>
      </c>
      <c r="H518" s="127">
        <v>344.95001220703125</v>
      </c>
      <c r="I518" s="127">
        <v>19.239999771118164</v>
      </c>
      <c r="J518" s="127">
        <v>4662899</v>
      </c>
    </row>
    <row r="519" spans="1:10" s="118" customFormat="1" ht="12.75">
      <c r="A519" s="128" t="s">
        <v>5764</v>
      </c>
      <c r="B519" s="128" t="s">
        <v>10321</v>
      </c>
      <c r="C519" s="127">
        <v>124842775873.2</v>
      </c>
      <c r="D519" s="127">
        <v>116536</v>
      </c>
      <c r="E519" s="128" t="s">
        <v>588</v>
      </c>
      <c r="F519" s="127">
        <v>51.144973754882813</v>
      </c>
      <c r="G519" s="127">
        <v>124842775873.2</v>
      </c>
      <c r="H519" s="127">
        <v>1174.800048828125</v>
      </c>
      <c r="I519" s="127">
        <v>22.969999313354492</v>
      </c>
      <c r="J519" s="127">
        <v>106252000</v>
      </c>
    </row>
    <row r="520" spans="1:10" s="118" customFormat="1" ht="12.75">
      <c r="A520" s="128" t="s">
        <v>7303</v>
      </c>
      <c r="B520" s="128" t="s">
        <v>7304</v>
      </c>
      <c r="C520" s="127">
        <v>4576717364.3999996</v>
      </c>
      <c r="D520" s="127">
        <v>241579</v>
      </c>
      <c r="E520" s="128" t="s">
        <v>590</v>
      </c>
      <c r="F520" s="127">
        <v>74.159194946289063</v>
      </c>
      <c r="G520" s="127">
        <v>4576717364.3999996</v>
      </c>
      <c r="H520" s="127">
        <v>84.599998474121094</v>
      </c>
      <c r="I520" s="127">
        <v>1.1405849903821945</v>
      </c>
      <c r="J520" s="127">
        <v>54098312</v>
      </c>
    </row>
    <row r="521" spans="1:10" s="118" customFormat="1" ht="12.75">
      <c r="A521" s="128" t="s">
        <v>7692</v>
      </c>
      <c r="B521" s="128" t="s">
        <v>11614</v>
      </c>
      <c r="C521" s="127">
        <v>1803230556.8799999</v>
      </c>
      <c r="D521" s="127">
        <v>541385</v>
      </c>
      <c r="E521" s="128" t="s">
        <v>2497</v>
      </c>
      <c r="F521" s="127">
        <v>15.279999732971191</v>
      </c>
      <c r="G521" s="127">
        <v>1803230556.8799999</v>
      </c>
      <c r="H521" s="127">
        <v>7.6399998664855957</v>
      </c>
      <c r="I521" s="127">
        <v>0.5</v>
      </c>
      <c r="J521" s="127">
        <v>224901936</v>
      </c>
    </row>
    <row r="522" spans="1:10" s="118" customFormat="1" ht="12.75">
      <c r="A522" s="128" t="s">
        <v>5422</v>
      </c>
      <c r="B522" s="128" t="s">
        <v>10103</v>
      </c>
      <c r="C522" s="127">
        <v>703735629411.6001</v>
      </c>
      <c r="D522" s="127">
        <v>504132</v>
      </c>
      <c r="E522" s="128" t="s">
        <v>603</v>
      </c>
      <c r="F522" s="127">
        <v>53.162113189697266</v>
      </c>
      <c r="G522" s="127">
        <v>703735629411.6001</v>
      </c>
      <c r="H522" s="127">
        <v>2587.39990234375</v>
      </c>
      <c r="I522" s="127">
        <v>48.669998168945313</v>
      </c>
      <c r="J522" s="127">
        <v>271985984</v>
      </c>
    </row>
    <row r="523" spans="1:10" s="118" customFormat="1" ht="12.75">
      <c r="A523" s="128" t="s">
        <v>21169</v>
      </c>
      <c r="B523" s="128" t="s">
        <v>21170</v>
      </c>
      <c r="C523" s="127">
        <v>4068805537.5000005</v>
      </c>
      <c r="D523" s="127">
        <v>47532</v>
      </c>
      <c r="E523" s="128" t="s">
        <v>20944</v>
      </c>
      <c r="F523" s="127"/>
      <c r="G523" s="127">
        <v>4068805537.5000005</v>
      </c>
      <c r="H523" s="127">
        <v>385.54998779296875</v>
      </c>
      <c r="I523" s="127"/>
      <c r="J523" s="127"/>
    </row>
    <row r="524" spans="1:10" s="118" customFormat="1" ht="12.75">
      <c r="A524" s="128" t="s">
        <v>5852</v>
      </c>
      <c r="B524" s="128" t="s">
        <v>10340</v>
      </c>
      <c r="C524" s="127">
        <v>142818375614.40002</v>
      </c>
      <c r="D524" s="127">
        <v>161786</v>
      </c>
      <c r="E524" s="128" t="s">
        <v>513</v>
      </c>
      <c r="F524" s="127">
        <v>31.216150283813477</v>
      </c>
      <c r="G524" s="127">
        <v>142818375614.40002</v>
      </c>
      <c r="H524" s="127">
        <v>1878.9000244140625</v>
      </c>
      <c r="I524" s="127">
        <v>60.189998626708984</v>
      </c>
      <c r="J524" s="127">
        <v>75941744</v>
      </c>
    </row>
    <row r="525" spans="1:10" s="118" customFormat="1" ht="12.75">
      <c r="A525" s="128" t="s">
        <v>7535</v>
      </c>
      <c r="B525" s="128" t="s">
        <v>11452</v>
      </c>
      <c r="C525" s="127">
        <v>3160988230.4000001</v>
      </c>
      <c r="D525" s="127">
        <v>365474</v>
      </c>
      <c r="E525" s="128" t="s">
        <v>3831</v>
      </c>
      <c r="F525" s="127">
        <v>18.296295166015625</v>
      </c>
      <c r="G525" s="127">
        <v>3160988230.4000001</v>
      </c>
      <c r="H525" s="127">
        <v>9.880000114440918</v>
      </c>
      <c r="I525" s="127">
        <v>0.54000002145767212</v>
      </c>
      <c r="J525" s="127">
        <v>319938080</v>
      </c>
    </row>
    <row r="526" spans="1:10" s="118" customFormat="1" ht="12.75">
      <c r="A526" s="128" t="s">
        <v>6796</v>
      </c>
      <c r="B526" s="128" t="s">
        <v>11072</v>
      </c>
      <c r="C526" s="127">
        <v>15482071787</v>
      </c>
      <c r="D526" s="127">
        <v>69721</v>
      </c>
      <c r="E526" s="128" t="s">
        <v>591</v>
      </c>
      <c r="F526" s="127">
        <v>13.924418449401855</v>
      </c>
      <c r="G526" s="127">
        <v>15482071787</v>
      </c>
      <c r="H526" s="127">
        <v>311.35000610351563</v>
      </c>
      <c r="I526" s="127">
        <v>22.360000610351563</v>
      </c>
      <c r="J526" s="127">
        <v>51733552</v>
      </c>
    </row>
    <row r="527" spans="1:10" s="118" customFormat="1" ht="12.75">
      <c r="A527" s="128" t="s">
        <v>7764</v>
      </c>
      <c r="B527" s="128" t="s">
        <v>11796</v>
      </c>
      <c r="C527" s="127">
        <v>4023265158.7999997</v>
      </c>
      <c r="D527" s="127">
        <v>21496</v>
      </c>
      <c r="E527" s="128" t="s">
        <v>7765</v>
      </c>
      <c r="F527" s="127">
        <v>32.119461059570313</v>
      </c>
      <c r="G527" s="127">
        <v>4023265158.7999997</v>
      </c>
      <c r="H527" s="127">
        <v>166.69999694824219</v>
      </c>
      <c r="I527" s="127">
        <v>5.190000057220459</v>
      </c>
      <c r="J527" s="127">
        <v>24134764</v>
      </c>
    </row>
    <row r="528" spans="1:10" s="118" customFormat="1" ht="12.75">
      <c r="A528" s="128" t="s">
        <v>7772</v>
      </c>
      <c r="B528" s="128" t="s">
        <v>11822</v>
      </c>
      <c r="C528" s="127">
        <v>2110576500.0000002</v>
      </c>
      <c r="D528" s="127">
        <v>7158</v>
      </c>
      <c r="E528" s="128" t="s">
        <v>3822</v>
      </c>
      <c r="F528" s="127">
        <v>24.54918098449707</v>
      </c>
      <c r="G528" s="127">
        <v>2110576500.0000002</v>
      </c>
      <c r="H528" s="127">
        <v>269.54998779296875</v>
      </c>
      <c r="I528" s="127">
        <v>10.979999542236328</v>
      </c>
      <c r="J528" s="127">
        <v>7830000</v>
      </c>
    </row>
    <row r="529" spans="1:10" s="118" customFormat="1" ht="12.75">
      <c r="A529" s="128" t="s">
        <v>6074</v>
      </c>
      <c r="B529" s="128" t="s">
        <v>10453</v>
      </c>
      <c r="C529" s="127">
        <v>72575383853.550003</v>
      </c>
      <c r="D529" s="127">
        <v>465153</v>
      </c>
      <c r="E529" s="128" t="s">
        <v>593</v>
      </c>
      <c r="F529" s="127">
        <v>19.871736526489258</v>
      </c>
      <c r="G529" s="127">
        <v>72575383853.550003</v>
      </c>
      <c r="H529" s="127">
        <v>441.54998779296875</v>
      </c>
      <c r="I529" s="127">
        <v>22.219999313354492</v>
      </c>
      <c r="J529" s="127">
        <v>162762288</v>
      </c>
    </row>
    <row r="530" spans="1:10" s="118" customFormat="1" ht="12.75">
      <c r="A530" s="128" t="s">
        <v>7387</v>
      </c>
      <c r="B530" s="128" t="s">
        <v>11129</v>
      </c>
      <c r="C530" s="127">
        <v>8290161057.6000004</v>
      </c>
      <c r="D530" s="127">
        <v>4587</v>
      </c>
      <c r="E530" s="128" t="s">
        <v>3727</v>
      </c>
      <c r="F530" s="127">
        <v>59.520267486572266</v>
      </c>
      <c r="G530" s="127">
        <v>8290161057.6000004</v>
      </c>
      <c r="H530" s="127">
        <v>1315.800048828125</v>
      </c>
      <c r="I530" s="127">
        <v>22.106756210327148</v>
      </c>
      <c r="J530" s="127">
        <v>5982000</v>
      </c>
    </row>
    <row r="531" spans="1:10" s="118" customFormat="1" ht="12.75">
      <c r="A531" s="128" t="s">
        <v>21160</v>
      </c>
      <c r="B531" s="128" t="s">
        <v>21161</v>
      </c>
      <c r="C531" s="127">
        <v>4188007435.4999995</v>
      </c>
      <c r="D531" s="127">
        <v>115085</v>
      </c>
      <c r="E531" s="128" t="s">
        <v>20941</v>
      </c>
      <c r="F531" s="127"/>
      <c r="G531" s="127">
        <v>4188007435.4999995</v>
      </c>
      <c r="H531" s="127">
        <v>171.44999694824219</v>
      </c>
      <c r="I531" s="127"/>
      <c r="J531" s="127"/>
    </row>
    <row r="532" spans="1:10" s="118" customFormat="1" ht="12.75">
      <c r="A532" s="128" t="s">
        <v>21766</v>
      </c>
      <c r="B532" s="128" t="s">
        <v>21767</v>
      </c>
      <c r="C532" s="127">
        <v>1814828999.9999998</v>
      </c>
      <c r="D532" s="127">
        <v>1915</v>
      </c>
      <c r="E532" s="128" t="s">
        <v>4584</v>
      </c>
      <c r="F532" s="127"/>
      <c r="G532" s="127">
        <v>1814828999.9999998</v>
      </c>
      <c r="H532" s="127">
        <v>451.45001220703125</v>
      </c>
      <c r="I532" s="127">
        <v>-6.5113182862599679</v>
      </c>
      <c r="J532" s="127">
        <v>4020000</v>
      </c>
    </row>
    <row r="533" spans="1:10" s="118" customFormat="1" ht="12.75">
      <c r="A533" s="128" t="s">
        <v>7391</v>
      </c>
      <c r="B533" s="128" t="s">
        <v>11539</v>
      </c>
      <c r="C533" s="127">
        <v>2996256988.9599996</v>
      </c>
      <c r="D533" s="127">
        <v>44830</v>
      </c>
      <c r="E533" s="128" t="s">
        <v>582</v>
      </c>
      <c r="F533" s="127"/>
      <c r="G533" s="127">
        <v>2996256988.9599996</v>
      </c>
      <c r="H533" s="127">
        <v>87.44000244140625</v>
      </c>
      <c r="I533" s="127">
        <v>-1.3999999761581421</v>
      </c>
      <c r="J533" s="127">
        <v>34266432</v>
      </c>
    </row>
    <row r="534" spans="1:10" s="118" customFormat="1" ht="12.75">
      <c r="A534" s="128" t="s">
        <v>5292</v>
      </c>
      <c r="B534" s="128" t="s">
        <v>5293</v>
      </c>
      <c r="C534" s="127">
        <v>2374499224393.1001</v>
      </c>
      <c r="D534" s="127">
        <v>6647574</v>
      </c>
      <c r="E534" s="128" t="s">
        <v>595</v>
      </c>
      <c r="F534" s="127">
        <v>6.3486571311950684</v>
      </c>
      <c r="G534" s="127">
        <v>2374499224393.1001</v>
      </c>
      <c r="H534" s="127">
        <v>385.29998779296875</v>
      </c>
      <c r="I534" s="127">
        <v>60.689998626708984</v>
      </c>
      <c r="J534" s="127">
        <v>6162728448</v>
      </c>
    </row>
    <row r="535" spans="1:10" s="118" customFormat="1" ht="12.75">
      <c r="A535" s="128" t="s">
        <v>5643</v>
      </c>
      <c r="B535" s="128" t="s">
        <v>10162</v>
      </c>
      <c r="C535" s="127">
        <v>418666753292.00006</v>
      </c>
      <c r="D535" s="127">
        <v>1647053</v>
      </c>
      <c r="E535" s="128" t="s">
        <v>598</v>
      </c>
      <c r="F535" s="127">
        <v>53.456501007080078</v>
      </c>
      <c r="G535" s="127">
        <v>418666753292.00006</v>
      </c>
      <c r="H535" s="127">
        <v>1591.4000244140625</v>
      </c>
      <c r="I535" s="127">
        <v>29.770000457763672</v>
      </c>
      <c r="J535" s="127">
        <v>263080784</v>
      </c>
    </row>
    <row r="536" spans="1:10" s="118" customFormat="1" ht="12.75">
      <c r="A536" s="128" t="s">
        <v>6641</v>
      </c>
      <c r="B536" s="128" t="s">
        <v>10800</v>
      </c>
      <c r="C536" s="127">
        <v>14012525731.400002</v>
      </c>
      <c r="D536" s="127">
        <v>3531</v>
      </c>
      <c r="E536" s="128" t="s">
        <v>3508</v>
      </c>
      <c r="F536" s="127">
        <v>24.237943649291992</v>
      </c>
      <c r="G536" s="127">
        <v>14012525731.400002</v>
      </c>
      <c r="H536" s="127">
        <v>2837.800048828125</v>
      </c>
      <c r="I536" s="127">
        <v>117.08088684082031</v>
      </c>
      <c r="J536" s="127">
        <v>4937813</v>
      </c>
    </row>
    <row r="537" spans="1:10" s="118" customFormat="1" ht="12.75">
      <c r="A537" s="128" t="s">
        <v>5520</v>
      </c>
      <c r="B537" s="128" t="s">
        <v>8589</v>
      </c>
      <c r="C537" s="127">
        <v>488550043080</v>
      </c>
      <c r="D537" s="127">
        <v>751225</v>
      </c>
      <c r="E537" s="128" t="s">
        <v>602</v>
      </c>
      <c r="F537" s="127">
        <v>61.017375946044922</v>
      </c>
      <c r="G537" s="127">
        <v>488550043080</v>
      </c>
      <c r="H537" s="127">
        <v>7305</v>
      </c>
      <c r="I537" s="127">
        <v>119.71999740600586</v>
      </c>
      <c r="J537" s="127">
        <v>66859392</v>
      </c>
    </row>
    <row r="538" spans="1:10" s="118" customFormat="1" ht="12.75">
      <c r="A538" s="128" t="s">
        <v>21768</v>
      </c>
      <c r="B538" s="128" t="s">
        <v>21769</v>
      </c>
      <c r="C538" s="127">
        <v>14086199999.999998</v>
      </c>
      <c r="D538" s="127">
        <v>266961</v>
      </c>
      <c r="E538" s="128" t="s">
        <v>9162</v>
      </c>
      <c r="F538" s="127">
        <v>78.750396728515625</v>
      </c>
      <c r="G538" s="127">
        <v>14086199999.999998</v>
      </c>
      <c r="H538" s="127">
        <v>138.10000610351563</v>
      </c>
      <c r="I538" s="127">
        <v>1.7536419630050659</v>
      </c>
      <c r="J538" s="127">
        <v>10200000</v>
      </c>
    </row>
    <row r="539" spans="1:10" s="118" customFormat="1" ht="12.75">
      <c r="A539" s="128" t="s">
        <v>20643</v>
      </c>
      <c r="B539" s="128" t="s">
        <v>20644</v>
      </c>
      <c r="C539" s="127">
        <v>2268935040</v>
      </c>
      <c r="D539" s="127">
        <v>12908</v>
      </c>
      <c r="E539" s="128" t="s">
        <v>20645</v>
      </c>
      <c r="F539" s="127">
        <v>55.091861724853516</v>
      </c>
      <c r="G539" s="127">
        <v>2268935040</v>
      </c>
      <c r="H539" s="127">
        <v>209.89999389648438</v>
      </c>
      <c r="I539" s="127">
        <v>3.809999942779541</v>
      </c>
      <c r="J539" s="127">
        <v>10809600</v>
      </c>
    </row>
    <row r="540" spans="1:10" s="118" customFormat="1" ht="12.75">
      <c r="A540" s="128" t="s">
        <v>7579</v>
      </c>
      <c r="B540" s="128" t="s">
        <v>11765</v>
      </c>
      <c r="C540" s="127">
        <v>3550152491.9999995</v>
      </c>
      <c r="D540" s="127">
        <v>27465</v>
      </c>
      <c r="E540" s="128" t="s">
        <v>3781</v>
      </c>
      <c r="F540" s="127">
        <v>45.106597900390625</v>
      </c>
      <c r="G540" s="127">
        <v>3550152491.9999995</v>
      </c>
      <c r="H540" s="127">
        <v>88.860000610351563</v>
      </c>
      <c r="I540" s="127">
        <v>1.9700000286102295</v>
      </c>
      <c r="J540" s="127">
        <v>39952200</v>
      </c>
    </row>
    <row r="541" spans="1:10" s="118" customFormat="1" ht="12.75">
      <c r="A541" s="128" t="s">
        <v>5758</v>
      </c>
      <c r="B541" s="128" t="s">
        <v>10306</v>
      </c>
      <c r="C541" s="127">
        <v>158870167394.39999</v>
      </c>
      <c r="D541" s="127">
        <v>184196</v>
      </c>
      <c r="E541" s="128" t="s">
        <v>611</v>
      </c>
      <c r="F541" s="127">
        <v>51.565361022949219</v>
      </c>
      <c r="G541" s="127">
        <v>158870167394.39999</v>
      </c>
      <c r="H541" s="127">
        <v>1518.5999755859375</v>
      </c>
      <c r="I541" s="127">
        <v>29.450000762939453</v>
      </c>
      <c r="J541" s="127">
        <v>104616208</v>
      </c>
    </row>
    <row r="542" spans="1:10" s="118" customFormat="1" ht="12.75">
      <c r="A542" s="128" t="s">
        <v>6334</v>
      </c>
      <c r="B542" s="128" t="s">
        <v>10757</v>
      </c>
      <c r="C542" s="127">
        <v>17170217102.24</v>
      </c>
      <c r="D542" s="127">
        <v>750348</v>
      </c>
      <c r="E542" s="128" t="s">
        <v>613</v>
      </c>
      <c r="F542" s="127">
        <v>14.765714645385742</v>
      </c>
      <c r="G542" s="127">
        <v>17170217102.24</v>
      </c>
      <c r="H542" s="127">
        <v>51.680000305175781</v>
      </c>
      <c r="I542" s="127">
        <v>3.5</v>
      </c>
      <c r="J542" s="127">
        <v>317514048</v>
      </c>
    </row>
    <row r="543" spans="1:10" s="118" customFormat="1" ht="12.75">
      <c r="A543" s="128" t="s">
        <v>7268</v>
      </c>
      <c r="B543" s="128" t="s">
        <v>11470</v>
      </c>
      <c r="C543" s="127">
        <v>9200026000</v>
      </c>
      <c r="D543" s="127">
        <v>36614</v>
      </c>
      <c r="E543" s="128" t="s">
        <v>7269</v>
      </c>
      <c r="F543" s="127"/>
      <c r="G543" s="127">
        <v>9200026000</v>
      </c>
      <c r="H543" s="127">
        <v>795.8499755859375</v>
      </c>
      <c r="I543" s="127"/>
      <c r="J543" s="127">
        <v>8500000</v>
      </c>
    </row>
    <row r="544" spans="1:10" s="118" customFormat="1" ht="12.75">
      <c r="A544" s="128" t="s">
        <v>7793</v>
      </c>
      <c r="B544" s="128" t="s">
        <v>11737</v>
      </c>
      <c r="C544" s="127">
        <v>2169152206.1999998</v>
      </c>
      <c r="D544" s="127">
        <v>63485</v>
      </c>
      <c r="E544" s="128" t="s">
        <v>619</v>
      </c>
      <c r="F544" s="127">
        <v>21.539453506469727</v>
      </c>
      <c r="G544" s="127">
        <v>2169152206.1999998</v>
      </c>
      <c r="H544" s="127">
        <v>167.78999328613281</v>
      </c>
      <c r="I544" s="127">
        <v>7.7898907661437988</v>
      </c>
      <c r="J544" s="127">
        <v>12927780</v>
      </c>
    </row>
    <row r="545" spans="1:10" s="118" customFormat="1" ht="12.75">
      <c r="A545" s="128" t="s">
        <v>22244</v>
      </c>
      <c r="B545" s="128" t="s">
        <v>22245</v>
      </c>
      <c r="C545" s="127">
        <v>1128463200</v>
      </c>
      <c r="D545" s="127">
        <v>931</v>
      </c>
      <c r="E545" s="128" t="s">
        <v>4113</v>
      </c>
      <c r="F545" s="127">
        <v>35.175098419189453</v>
      </c>
      <c r="G545" s="127">
        <v>1128463200</v>
      </c>
      <c r="H545" s="127">
        <v>271.20001220703125</v>
      </c>
      <c r="I545" s="127">
        <v>7.7100000381469727</v>
      </c>
      <c r="J545" s="127">
        <v>4161000</v>
      </c>
    </row>
    <row r="546" spans="1:10" s="118" customFormat="1" ht="12.75">
      <c r="A546" s="128" t="s">
        <v>7122</v>
      </c>
      <c r="B546" s="128" t="s">
        <v>7123</v>
      </c>
      <c r="C546" s="127">
        <v>10452040100</v>
      </c>
      <c r="D546" s="127">
        <v>18073</v>
      </c>
      <c r="E546" s="128" t="s">
        <v>3859</v>
      </c>
      <c r="F546" s="127"/>
      <c r="G546" s="127">
        <v>10452040100</v>
      </c>
      <c r="H546" s="127">
        <v>1274.949951171875</v>
      </c>
      <c r="I546" s="127"/>
      <c r="J546" s="127"/>
    </row>
    <row r="547" spans="1:10" s="118" customFormat="1" ht="12.75">
      <c r="A547" s="128" t="s">
        <v>6725</v>
      </c>
      <c r="B547" s="128" t="s">
        <v>6726</v>
      </c>
      <c r="C547" s="127">
        <v>15459776716.650002</v>
      </c>
      <c r="D547" s="127">
        <v>115149</v>
      </c>
      <c r="E547" s="128" t="s">
        <v>623</v>
      </c>
      <c r="F547" s="127">
        <v>24.549812316894531</v>
      </c>
      <c r="G547" s="127">
        <v>15459776716.650002</v>
      </c>
      <c r="H547" s="127">
        <v>588.95001220703125</v>
      </c>
      <c r="I547" s="127">
        <v>23.989999771118164</v>
      </c>
      <c r="J547" s="127">
        <v>26249728</v>
      </c>
    </row>
    <row r="548" spans="1:10" s="118" customFormat="1" ht="12.75">
      <c r="A548" s="128" t="s">
        <v>21229</v>
      </c>
      <c r="B548" s="128" t="s">
        <v>21230</v>
      </c>
      <c r="C548" s="127">
        <v>1191000000</v>
      </c>
      <c r="D548" s="127">
        <v>339</v>
      </c>
      <c r="E548" s="128" t="s">
        <v>4308</v>
      </c>
      <c r="F548" s="127">
        <v>1031.1688232421875</v>
      </c>
      <c r="G548" s="127">
        <v>1191000000</v>
      </c>
      <c r="H548" s="127">
        <v>794</v>
      </c>
      <c r="I548" s="127">
        <v>0.76999998092651367</v>
      </c>
      <c r="J548" s="127">
        <v>1500000</v>
      </c>
    </row>
    <row r="549" spans="1:10" s="118" customFormat="1" ht="12.75">
      <c r="A549" s="128" t="s">
        <v>7625</v>
      </c>
      <c r="B549" s="128" t="s">
        <v>11562</v>
      </c>
      <c r="C549" s="127">
        <v>2567325225</v>
      </c>
      <c r="D549" s="127">
        <v>2716</v>
      </c>
      <c r="E549" s="128" t="s">
        <v>3808</v>
      </c>
      <c r="F549" s="127">
        <v>8.9315967559814453</v>
      </c>
      <c r="G549" s="127">
        <v>2567325225</v>
      </c>
      <c r="H549" s="127">
        <v>400.54998779296875</v>
      </c>
      <c r="I549" s="127">
        <v>44.846405029296875</v>
      </c>
      <c r="J549" s="127">
        <v>6409500</v>
      </c>
    </row>
    <row r="550" spans="1:10" s="118" customFormat="1" ht="12.75">
      <c r="A550" s="128" t="s">
        <v>5742</v>
      </c>
      <c r="B550" s="128" t="s">
        <v>10305</v>
      </c>
      <c r="C550" s="127">
        <v>155087855669.5</v>
      </c>
      <c r="D550" s="127">
        <v>352442</v>
      </c>
      <c r="E550" s="128" t="s">
        <v>546</v>
      </c>
      <c r="F550" s="127">
        <v>47.518722534179688</v>
      </c>
      <c r="G550" s="127">
        <v>155087855669.5</v>
      </c>
      <c r="H550" s="127">
        <v>698.04998779296875</v>
      </c>
      <c r="I550" s="127">
        <v>14.689999580383301</v>
      </c>
      <c r="J550" s="127">
        <v>222172992</v>
      </c>
    </row>
    <row r="551" spans="1:10" s="118" customFormat="1" ht="12.75">
      <c r="A551" s="128" t="s">
        <v>21770</v>
      </c>
      <c r="B551" s="128" t="s">
        <v>21771</v>
      </c>
      <c r="C551" s="127">
        <v>7062498919.7999992</v>
      </c>
      <c r="D551" s="127">
        <v>28672</v>
      </c>
      <c r="E551" s="128" t="s">
        <v>518</v>
      </c>
      <c r="F551" s="127">
        <v>12.374880790710449</v>
      </c>
      <c r="G551" s="127">
        <v>7062498919.7999992</v>
      </c>
      <c r="H551" s="127">
        <v>388.20001220703125</v>
      </c>
      <c r="I551" s="127">
        <v>31.370000839233398</v>
      </c>
      <c r="J551" s="127">
        <v>18192940</v>
      </c>
    </row>
    <row r="552" spans="1:10" s="118" customFormat="1" ht="12.75">
      <c r="A552" s="128" t="s">
        <v>7775</v>
      </c>
      <c r="B552" s="128" t="s">
        <v>11819</v>
      </c>
      <c r="C552" s="127">
        <v>1608615072.04</v>
      </c>
      <c r="D552" s="127">
        <v>127463</v>
      </c>
      <c r="E552" s="128" t="s">
        <v>607</v>
      </c>
      <c r="F552" s="127">
        <v>30.343282699584961</v>
      </c>
      <c r="G552" s="127">
        <v>1608615072.04</v>
      </c>
      <c r="H552" s="127">
        <v>20.329999923706055</v>
      </c>
      <c r="I552" s="127">
        <v>0.67000001668930054</v>
      </c>
      <c r="J552" s="127">
        <v>79125000</v>
      </c>
    </row>
    <row r="553" spans="1:10" s="118" customFormat="1" ht="12.75">
      <c r="A553" s="128" t="s">
        <v>9969</v>
      </c>
      <c r="B553" s="128" t="s">
        <v>11736</v>
      </c>
      <c r="C553" s="127">
        <v>13231932146.399998</v>
      </c>
      <c r="D553" s="127">
        <v>2844</v>
      </c>
      <c r="E553" s="128" t="s">
        <v>4443</v>
      </c>
      <c r="F553" s="127">
        <v>2789.304931640625</v>
      </c>
      <c r="G553" s="127">
        <v>13231932146.399998</v>
      </c>
      <c r="H553" s="127">
        <v>1240.800048828125</v>
      </c>
      <c r="I553" s="127">
        <v>0.44484201073646545</v>
      </c>
      <c r="J553" s="127">
        <v>3318033</v>
      </c>
    </row>
    <row r="554" spans="1:10" s="118" customFormat="1" ht="12.75">
      <c r="A554" s="128" t="s">
        <v>7780</v>
      </c>
      <c r="B554" s="128" t="s">
        <v>11929</v>
      </c>
      <c r="C554" s="127">
        <v>1648970059.0500002</v>
      </c>
      <c r="D554" s="127">
        <v>8605</v>
      </c>
      <c r="E554" s="128" t="s">
        <v>3746</v>
      </c>
      <c r="F554" s="127"/>
      <c r="G554" s="127">
        <v>1648970059.0500002</v>
      </c>
      <c r="H554" s="127">
        <v>125.55000305175781</v>
      </c>
      <c r="I554" s="127">
        <v>-39.310001373291016</v>
      </c>
      <c r="J554" s="127">
        <v>13331971</v>
      </c>
    </row>
    <row r="555" spans="1:10" s="118" customFormat="1" ht="12.75">
      <c r="A555" s="128" t="s">
        <v>21772</v>
      </c>
      <c r="B555" s="128" t="s">
        <v>21773</v>
      </c>
      <c r="C555" s="127">
        <v>1400700000</v>
      </c>
      <c r="D555" s="127">
        <v>6361</v>
      </c>
      <c r="E555" s="128" t="s">
        <v>21774</v>
      </c>
      <c r="F555" s="127">
        <v>144.37229919433594</v>
      </c>
      <c r="G555" s="127">
        <v>1400700000</v>
      </c>
      <c r="H555" s="127">
        <v>667</v>
      </c>
      <c r="I555" s="127">
        <v>4.619999885559082</v>
      </c>
      <c r="J555" s="127">
        <v>2100000</v>
      </c>
    </row>
    <row r="556" spans="1:10" s="118" customFormat="1" ht="12.75">
      <c r="A556" s="128" t="s">
        <v>5547</v>
      </c>
      <c r="B556" s="128" t="s">
        <v>5548</v>
      </c>
      <c r="C556" s="127">
        <v>400428656029.99994</v>
      </c>
      <c r="D556" s="127">
        <v>3003386</v>
      </c>
      <c r="E556" s="128" t="s">
        <v>624</v>
      </c>
      <c r="F556" s="127"/>
      <c r="G556" s="127">
        <v>400428656029.99994</v>
      </c>
      <c r="H556" s="127">
        <v>88.629997253417969</v>
      </c>
      <c r="I556" s="127"/>
      <c r="J556" s="127"/>
    </row>
    <row r="557" spans="1:10" s="118" customFormat="1" ht="12.75">
      <c r="A557" s="128" t="s">
        <v>7822</v>
      </c>
      <c r="B557" s="128" t="s">
        <v>11790</v>
      </c>
      <c r="C557" s="127">
        <v>1496003290.9000001</v>
      </c>
      <c r="D557" s="127">
        <v>64536</v>
      </c>
      <c r="E557" s="128" t="s">
        <v>515</v>
      </c>
      <c r="F557" s="127">
        <v>66.6287841796875</v>
      </c>
      <c r="G557" s="127">
        <v>1496003290.9000001</v>
      </c>
      <c r="H557" s="127">
        <v>87.949996948242188</v>
      </c>
      <c r="I557" s="127">
        <v>1.3200000524520874</v>
      </c>
      <c r="J557" s="127">
        <v>16217500</v>
      </c>
    </row>
    <row r="558" spans="1:10" s="118" customFormat="1" ht="12.75">
      <c r="A558" s="128" t="s">
        <v>5923</v>
      </c>
      <c r="B558" s="128" t="s">
        <v>10342</v>
      </c>
      <c r="C558" s="127">
        <v>109862116389.89999</v>
      </c>
      <c r="D558" s="127">
        <v>59078</v>
      </c>
      <c r="E558" s="128" t="s">
        <v>626</v>
      </c>
      <c r="F558" s="127">
        <v>31.956836700439453</v>
      </c>
      <c r="G558" s="127">
        <v>109862116389.89999</v>
      </c>
      <c r="H558" s="127">
        <v>4605.2998046875</v>
      </c>
      <c r="I558" s="127">
        <v>144.11000061035156</v>
      </c>
      <c r="J558" s="127">
        <v>21128312</v>
      </c>
    </row>
    <row r="559" spans="1:10" s="118" customFormat="1" ht="12.75">
      <c r="A559" s="128" t="s">
        <v>22246</v>
      </c>
      <c r="B559" s="128" t="s">
        <v>22247</v>
      </c>
      <c r="C559" s="127">
        <v>1053820448</v>
      </c>
      <c r="D559" s="127">
        <v>905</v>
      </c>
      <c r="E559" s="128" t="s">
        <v>4048</v>
      </c>
      <c r="F559" s="127">
        <v>21.830833435058594</v>
      </c>
      <c r="G559" s="127">
        <v>1053820448</v>
      </c>
      <c r="H559" s="127">
        <v>407.79998779296875</v>
      </c>
      <c r="I559" s="127">
        <v>18.680000305175781</v>
      </c>
      <c r="J559" s="127">
        <v>2584160</v>
      </c>
    </row>
    <row r="560" spans="1:10" s="118" customFormat="1" ht="12.75">
      <c r="A560" s="128" t="s">
        <v>7245</v>
      </c>
      <c r="B560" s="128" t="s">
        <v>11720</v>
      </c>
      <c r="C560" s="127">
        <v>1219057000</v>
      </c>
      <c r="D560" s="127">
        <v>48661</v>
      </c>
      <c r="E560" s="128" t="s">
        <v>7246</v>
      </c>
      <c r="F560" s="127">
        <v>6.9461941719055176</v>
      </c>
      <c r="G560" s="127">
        <v>1219057000</v>
      </c>
      <c r="H560" s="127">
        <v>49.900001525878906</v>
      </c>
      <c r="I560" s="127">
        <v>7.1837902069091797</v>
      </c>
      <c r="J560" s="127">
        <v>24430000</v>
      </c>
    </row>
    <row r="561" spans="1:10" s="118" customFormat="1" ht="12.75">
      <c r="A561" s="128" t="s">
        <v>6969</v>
      </c>
      <c r="B561" s="128" t="s">
        <v>11100</v>
      </c>
      <c r="C561" s="127">
        <v>10357970227.5</v>
      </c>
      <c r="D561" s="127">
        <v>29928</v>
      </c>
      <c r="E561" s="128" t="s">
        <v>628</v>
      </c>
      <c r="F561" s="127">
        <v>22.323509216308594</v>
      </c>
      <c r="G561" s="127">
        <v>10357970227.5</v>
      </c>
      <c r="H561" s="127">
        <v>727.29998779296875</v>
      </c>
      <c r="I561" s="127">
        <v>32.580001831054688</v>
      </c>
      <c r="J561" s="127"/>
    </row>
    <row r="562" spans="1:10" s="118" customFormat="1" ht="12.75">
      <c r="A562" s="128" t="s">
        <v>5634</v>
      </c>
      <c r="B562" s="128" t="s">
        <v>10287</v>
      </c>
      <c r="C562" s="127">
        <v>173862794528.09998</v>
      </c>
      <c r="D562" s="127">
        <v>2091673</v>
      </c>
      <c r="E562" s="128" t="s">
        <v>630</v>
      </c>
      <c r="F562" s="127">
        <v>11.977884292602539</v>
      </c>
      <c r="G562" s="127">
        <v>173862794528.09998</v>
      </c>
      <c r="H562" s="127">
        <v>1088.550048828125</v>
      </c>
      <c r="I562" s="127">
        <v>90.879997253417969</v>
      </c>
      <c r="J562" s="127">
        <v>159376960</v>
      </c>
    </row>
    <row r="563" spans="1:10" s="118" customFormat="1" ht="12.75">
      <c r="A563" s="128" t="s">
        <v>6757</v>
      </c>
      <c r="B563" s="128" t="s">
        <v>11042</v>
      </c>
      <c r="C563" s="127">
        <v>11169381665</v>
      </c>
      <c r="D563" s="127">
        <v>25359</v>
      </c>
      <c r="E563" s="128" t="s">
        <v>632</v>
      </c>
      <c r="F563" s="127">
        <v>18.406002044677734</v>
      </c>
      <c r="G563" s="127">
        <v>11169381665</v>
      </c>
      <c r="H563" s="127">
        <v>392.60000610351563</v>
      </c>
      <c r="I563" s="127">
        <v>21.329999923706055</v>
      </c>
      <c r="J563" s="127">
        <v>28196776</v>
      </c>
    </row>
    <row r="564" spans="1:10" s="118" customFormat="1" ht="12.75">
      <c r="A564" s="128" t="s">
        <v>5573</v>
      </c>
      <c r="B564" s="128" t="s">
        <v>10158</v>
      </c>
      <c r="C564" s="127">
        <v>652383781813.79993</v>
      </c>
      <c r="D564" s="127">
        <v>672007</v>
      </c>
      <c r="E564" s="128" t="s">
        <v>621</v>
      </c>
      <c r="F564" s="127">
        <v>31.527835845947266</v>
      </c>
      <c r="G564" s="127">
        <v>652383781813.79993</v>
      </c>
      <c r="H564" s="127">
        <v>2214.199951171875</v>
      </c>
      <c r="I564" s="127">
        <v>70.230003356933594</v>
      </c>
      <c r="J564" s="127">
        <v>294442976</v>
      </c>
    </row>
    <row r="565" spans="1:10" s="118" customFormat="1" ht="12.75">
      <c r="A565" s="128" t="s">
        <v>5541</v>
      </c>
      <c r="B565" s="128" t="s">
        <v>5542</v>
      </c>
      <c r="C565" s="127">
        <v>325626026695.89996</v>
      </c>
      <c r="D565" s="127">
        <v>71523</v>
      </c>
      <c r="E565" s="128" t="s">
        <v>634</v>
      </c>
      <c r="F565" s="127">
        <v>47.581737518310547</v>
      </c>
      <c r="G565" s="127">
        <v>325626026695.89996</v>
      </c>
      <c r="H565" s="127">
        <v>4452.7001953125</v>
      </c>
      <c r="I565" s="127">
        <v>93.580024719238281</v>
      </c>
      <c r="J565" s="127">
        <v>73100000</v>
      </c>
    </row>
    <row r="566" spans="1:10" s="118" customFormat="1" ht="12.75">
      <c r="A566" s="128" t="s">
        <v>8155</v>
      </c>
      <c r="B566" s="128" t="s">
        <v>11657</v>
      </c>
      <c r="C566" s="127">
        <v>2307899600</v>
      </c>
      <c r="D566" s="127">
        <v>1617</v>
      </c>
      <c r="E566" s="128" t="s">
        <v>4025</v>
      </c>
      <c r="F566" s="127">
        <v>14.618692398071289</v>
      </c>
      <c r="G566" s="127">
        <v>2307899600</v>
      </c>
      <c r="H566" s="127">
        <v>646</v>
      </c>
      <c r="I566" s="127">
        <v>44.189998626708984</v>
      </c>
      <c r="J566" s="127">
        <v>3572600</v>
      </c>
    </row>
    <row r="567" spans="1:10" s="118" customFormat="1" ht="12.75">
      <c r="A567" s="128" t="s">
        <v>5700</v>
      </c>
      <c r="B567" s="128" t="s">
        <v>10215</v>
      </c>
      <c r="C567" s="127">
        <v>217156830679.90002</v>
      </c>
      <c r="D567" s="127">
        <v>2828016</v>
      </c>
      <c r="E567" s="128" t="s">
        <v>636</v>
      </c>
      <c r="F567" s="127">
        <v>49.026161193847656</v>
      </c>
      <c r="G567" s="127">
        <v>217156830679.90002</v>
      </c>
      <c r="H567" s="127">
        <v>337.29998779296875</v>
      </c>
      <c r="I567" s="127">
        <v>6.880000114440918</v>
      </c>
      <c r="J567" s="127">
        <v>643107008</v>
      </c>
    </row>
    <row r="568" spans="1:10" s="118" customFormat="1" ht="12.75">
      <c r="A568" s="128" t="s">
        <v>6707</v>
      </c>
      <c r="B568" s="128" t="s">
        <v>11231</v>
      </c>
      <c r="C568" s="127">
        <v>16245600000</v>
      </c>
      <c r="D568" s="127">
        <v>14134</v>
      </c>
      <c r="E568" s="128" t="s">
        <v>20409</v>
      </c>
      <c r="F568" s="127">
        <v>136.32647705078125</v>
      </c>
      <c r="G568" s="127">
        <v>16245600000</v>
      </c>
      <c r="H568" s="127">
        <v>19.340000152587891</v>
      </c>
      <c r="I568" s="127">
        <v>0.14186533292134604</v>
      </c>
      <c r="J568" s="127">
        <v>750000000</v>
      </c>
    </row>
    <row r="569" spans="1:10" s="118" customFormat="1" ht="12.75">
      <c r="A569" s="128" t="s">
        <v>7958</v>
      </c>
      <c r="B569" s="128" t="s">
        <v>11710</v>
      </c>
      <c r="C569" s="127">
        <v>1824242333.76</v>
      </c>
      <c r="D569" s="127">
        <v>23848</v>
      </c>
      <c r="E569" s="128" t="s">
        <v>637</v>
      </c>
      <c r="F569" s="127">
        <v>43.378700256347656</v>
      </c>
      <c r="G569" s="127">
        <v>1824242333.76</v>
      </c>
      <c r="H569" s="127">
        <v>162.53999328613281</v>
      </c>
      <c r="I569" s="127">
        <v>3.746999979019165</v>
      </c>
      <c r="J569" s="127"/>
    </row>
    <row r="570" spans="1:10" s="118" customFormat="1" ht="12.75">
      <c r="A570" s="128" t="s">
        <v>5890</v>
      </c>
      <c r="B570" s="128" t="s">
        <v>10378</v>
      </c>
      <c r="C570" s="127">
        <v>69092127137</v>
      </c>
      <c r="D570" s="127">
        <v>23861</v>
      </c>
      <c r="E570" s="128" t="s">
        <v>549</v>
      </c>
      <c r="F570" s="127">
        <v>29.152154922485352</v>
      </c>
      <c r="G570" s="127">
        <v>69092127137</v>
      </c>
      <c r="H570" s="127">
        <v>5357</v>
      </c>
      <c r="I570" s="127">
        <v>183.75999450683594</v>
      </c>
      <c r="J570" s="127">
        <v>13005874</v>
      </c>
    </row>
    <row r="571" spans="1:10" s="118" customFormat="1" ht="12.75">
      <c r="A571" s="128" t="s">
        <v>21775</v>
      </c>
      <c r="B571" s="128" t="s">
        <v>21776</v>
      </c>
      <c r="C571" s="127">
        <v>1821124435.0000002</v>
      </c>
      <c r="D571" s="127">
        <v>855737</v>
      </c>
      <c r="E571" s="128" t="s">
        <v>3540</v>
      </c>
      <c r="F571" s="127">
        <v>13.848484992980957</v>
      </c>
      <c r="G571" s="127">
        <v>1821124435.0000002</v>
      </c>
      <c r="H571" s="127">
        <v>4.570000171661377</v>
      </c>
      <c r="I571" s="127">
        <v>0.33000001311302185</v>
      </c>
      <c r="J571" s="127">
        <v>398495488</v>
      </c>
    </row>
    <row r="572" spans="1:10" s="118" customFormat="1" ht="12.75">
      <c r="A572" s="128" t="s">
        <v>6071</v>
      </c>
      <c r="B572" s="128" t="s">
        <v>6072</v>
      </c>
      <c r="C572" s="127">
        <v>61283868387.75</v>
      </c>
      <c r="D572" s="127">
        <v>395408</v>
      </c>
      <c r="E572" s="128" t="s">
        <v>638</v>
      </c>
      <c r="F572" s="127">
        <v>10.319894790649414</v>
      </c>
      <c r="G572" s="127">
        <v>61283868387.75</v>
      </c>
      <c r="H572" s="127">
        <v>353.25</v>
      </c>
      <c r="I572" s="127">
        <v>34.229999542236328</v>
      </c>
      <c r="J572" s="127">
        <v>173485824</v>
      </c>
    </row>
    <row r="573" spans="1:10" s="118" customFormat="1" ht="12.75">
      <c r="A573" s="128" t="s">
        <v>6857</v>
      </c>
      <c r="B573" s="128" t="s">
        <v>6858</v>
      </c>
      <c r="C573" s="127">
        <v>7251708264.3000002</v>
      </c>
      <c r="D573" s="127">
        <v>66448</v>
      </c>
      <c r="E573" s="128" t="s">
        <v>639</v>
      </c>
      <c r="F573" s="127">
        <v>11.117170333862305</v>
      </c>
      <c r="G573" s="127">
        <v>7251708264.3000002</v>
      </c>
      <c r="H573" s="127">
        <v>318.29998779296875</v>
      </c>
      <c r="I573" s="127">
        <v>28.631385803222656</v>
      </c>
      <c r="J573" s="127">
        <v>22436172</v>
      </c>
    </row>
    <row r="574" spans="1:10" s="118" customFormat="1" ht="12.75">
      <c r="A574" s="128" t="s">
        <v>5667</v>
      </c>
      <c r="B574" s="128" t="s">
        <v>10241</v>
      </c>
      <c r="C574" s="127">
        <v>195579168988.31998</v>
      </c>
      <c r="D574" s="127">
        <v>9044938</v>
      </c>
      <c r="E574" s="128" t="s">
        <v>525</v>
      </c>
      <c r="F574" s="127">
        <v>21.102455139160156</v>
      </c>
      <c r="G574" s="127">
        <v>195579168988.31998</v>
      </c>
      <c r="H574" s="127">
        <v>197.72999572753906</v>
      </c>
      <c r="I574" s="127">
        <v>9.369999885559082</v>
      </c>
      <c r="J574" s="127">
        <v>989122368</v>
      </c>
    </row>
    <row r="575" spans="1:10" s="118" customFormat="1" ht="12.75">
      <c r="A575" s="128" t="s">
        <v>7949</v>
      </c>
      <c r="B575" s="128" t="s">
        <v>11718</v>
      </c>
      <c r="C575" s="127">
        <v>3674580825</v>
      </c>
      <c r="D575" s="127">
        <v>2669</v>
      </c>
      <c r="E575" s="128" t="s">
        <v>4003</v>
      </c>
      <c r="F575" s="127">
        <v>173.76356506347656</v>
      </c>
      <c r="G575" s="127">
        <v>3674580825</v>
      </c>
      <c r="H575" s="127">
        <v>316.5</v>
      </c>
      <c r="I575" s="127">
        <v>1.8849999904632568</v>
      </c>
      <c r="J575" s="127">
        <v>20420100</v>
      </c>
    </row>
    <row r="576" spans="1:10" s="118" customFormat="1" ht="12.75">
      <c r="A576" s="128" t="s">
        <v>6462</v>
      </c>
      <c r="B576" s="128" t="s">
        <v>10852</v>
      </c>
      <c r="C576" s="127">
        <v>24653598897.600002</v>
      </c>
      <c r="D576" s="127">
        <v>40985</v>
      </c>
      <c r="E576" s="128" t="s">
        <v>544</v>
      </c>
      <c r="F576" s="127">
        <v>1214.710205078125</v>
      </c>
      <c r="G576" s="127">
        <v>24653598897.600002</v>
      </c>
      <c r="H576" s="127">
        <v>1676.300048828125</v>
      </c>
      <c r="I576" s="127">
        <v>1.3799999952316284</v>
      </c>
      <c r="J576" s="127">
        <v>12888494</v>
      </c>
    </row>
    <row r="577" spans="1:10" s="118" customFormat="1" ht="12.75">
      <c r="A577" s="128" t="s">
        <v>7640</v>
      </c>
      <c r="B577" s="128" t="s">
        <v>11730</v>
      </c>
      <c r="C577" s="127">
        <v>2477342399.9999995</v>
      </c>
      <c r="D577" s="127">
        <v>147603</v>
      </c>
      <c r="E577" s="128" t="s">
        <v>3862</v>
      </c>
      <c r="F577" s="127">
        <v>24.201257705688477</v>
      </c>
      <c r="G577" s="127">
        <v>2477342399.9999995</v>
      </c>
      <c r="H577" s="127">
        <v>19.239999771118164</v>
      </c>
      <c r="I577" s="127">
        <v>0.79500001668930054</v>
      </c>
      <c r="J577" s="127">
        <v>121960000</v>
      </c>
    </row>
    <row r="578" spans="1:10" s="118" customFormat="1" ht="12.75">
      <c r="A578" s="128" t="s">
        <v>6688</v>
      </c>
      <c r="B578" s="128" t="s">
        <v>11051</v>
      </c>
      <c r="C578" s="127">
        <v>9972391182</v>
      </c>
      <c r="D578" s="127">
        <v>25609</v>
      </c>
      <c r="E578" s="128" t="s">
        <v>617</v>
      </c>
      <c r="F578" s="127">
        <v>18.468603134155273</v>
      </c>
      <c r="G578" s="127">
        <v>9972391182</v>
      </c>
      <c r="H578" s="127">
        <v>623.5</v>
      </c>
      <c r="I578" s="127">
        <v>33.759998321533203</v>
      </c>
      <c r="J578" s="127">
        <v>15994212</v>
      </c>
    </row>
    <row r="579" spans="1:10" s="118" customFormat="1" ht="12.75">
      <c r="A579" s="128" t="s">
        <v>7428</v>
      </c>
      <c r="B579" s="128" t="s">
        <v>7429</v>
      </c>
      <c r="C579" s="127">
        <v>2495110143.6000004</v>
      </c>
      <c r="D579" s="127">
        <v>134812</v>
      </c>
      <c r="E579" s="128" t="s">
        <v>21174</v>
      </c>
      <c r="F579" s="127">
        <v>54.237537384033203</v>
      </c>
      <c r="G579" s="127">
        <v>2495110143.6000004</v>
      </c>
      <c r="H579" s="127">
        <v>36.990001678466797</v>
      </c>
      <c r="I579" s="127">
        <v>0.68200001716613778</v>
      </c>
      <c r="J579" s="127">
        <v>67543000</v>
      </c>
    </row>
    <row r="580" spans="1:10" s="118" customFormat="1" ht="12.75">
      <c r="A580" s="128" t="s">
        <v>5674</v>
      </c>
      <c r="B580" s="128" t="s">
        <v>10224</v>
      </c>
      <c r="C580" s="127">
        <v>194650102339.60001</v>
      </c>
      <c r="D580" s="127">
        <v>295275</v>
      </c>
      <c r="E580" s="128" t="s">
        <v>517</v>
      </c>
      <c r="F580" s="127">
        <v>42.173370361328125</v>
      </c>
      <c r="G580" s="127">
        <v>194650102339.60001</v>
      </c>
      <c r="H580" s="127">
        <v>1022.2000122070313</v>
      </c>
      <c r="I580" s="127">
        <v>24.238044738769531</v>
      </c>
      <c r="J580" s="127">
        <v>190257600</v>
      </c>
    </row>
    <row r="581" spans="1:10" s="118" customFormat="1" ht="12.75">
      <c r="A581" s="128" t="s">
        <v>12198</v>
      </c>
      <c r="B581" s="128" t="s">
        <v>12199</v>
      </c>
      <c r="C581" s="127">
        <v>166806045250.00003</v>
      </c>
      <c r="D581" s="127">
        <v>209322</v>
      </c>
      <c r="E581" s="128" t="s">
        <v>12200</v>
      </c>
      <c r="F581" s="127"/>
      <c r="G581" s="127">
        <v>166806045250.00003</v>
      </c>
      <c r="H581" s="127">
        <v>125</v>
      </c>
      <c r="I581" s="127">
        <v>-5.7199997901916504</v>
      </c>
      <c r="J581" s="127">
        <v>1447846144</v>
      </c>
    </row>
    <row r="582" spans="1:10" s="118" customFormat="1" ht="12.75">
      <c r="A582" s="128" t="s">
        <v>5887</v>
      </c>
      <c r="B582" s="128" t="s">
        <v>10365</v>
      </c>
      <c r="C582" s="127">
        <v>130828441195.03999</v>
      </c>
      <c r="D582" s="127">
        <v>2793265</v>
      </c>
      <c r="E582" s="128" t="s">
        <v>642</v>
      </c>
      <c r="F582" s="127">
        <v>12.868803977966309</v>
      </c>
      <c r="G582" s="127">
        <v>130828441195.03999</v>
      </c>
      <c r="H582" s="127">
        <v>176.55999755859375</v>
      </c>
      <c r="I582" s="127">
        <v>13.720000267028809</v>
      </c>
      <c r="J582" s="127">
        <v>740671872</v>
      </c>
    </row>
    <row r="583" spans="1:10" s="118" customFormat="1" ht="12.75">
      <c r="A583" s="128" t="s">
        <v>8144</v>
      </c>
      <c r="B583" s="128" t="s">
        <v>12096</v>
      </c>
      <c r="C583" s="127">
        <v>1058172252.5</v>
      </c>
      <c r="D583" s="127">
        <v>51665</v>
      </c>
      <c r="E583" s="128" t="s">
        <v>643</v>
      </c>
      <c r="F583" s="127">
        <v>26.582735061645508</v>
      </c>
      <c r="G583" s="127">
        <v>1058172252.5</v>
      </c>
      <c r="H583" s="127">
        <v>73.900001525878906</v>
      </c>
      <c r="I583" s="127">
        <v>2.7799999713897705</v>
      </c>
      <c r="J583" s="127">
        <v>14318975</v>
      </c>
    </row>
    <row r="584" spans="1:10" s="118" customFormat="1" ht="12.75">
      <c r="A584" s="128" t="s">
        <v>6261</v>
      </c>
      <c r="B584" s="128" t="s">
        <v>6262</v>
      </c>
      <c r="C584" s="127">
        <v>21017562033.599998</v>
      </c>
      <c r="D584" s="127">
        <v>1682997</v>
      </c>
      <c r="E584" s="128" t="s">
        <v>9135</v>
      </c>
      <c r="F584" s="127">
        <v>52.735141754150391</v>
      </c>
      <c r="G584" s="127">
        <v>21017562033.599998</v>
      </c>
      <c r="H584" s="127">
        <v>78.319999694824219</v>
      </c>
      <c r="I584" s="127">
        <v>1.4851576805114748</v>
      </c>
      <c r="J584" s="127">
        <v>268354000</v>
      </c>
    </row>
    <row r="585" spans="1:10" s="118" customFormat="1" ht="12.75">
      <c r="A585" s="128" t="s">
        <v>7007</v>
      </c>
      <c r="B585" s="128" t="s">
        <v>7008</v>
      </c>
      <c r="C585" s="127">
        <v>6111185437.499999</v>
      </c>
      <c r="D585" s="127">
        <v>4068</v>
      </c>
      <c r="E585" s="128" t="s">
        <v>570</v>
      </c>
      <c r="F585" s="127">
        <v>9.0704927444458008</v>
      </c>
      <c r="G585" s="127">
        <v>6111185437.499999</v>
      </c>
      <c r="H585" s="127">
        <v>1046.0999755859375</v>
      </c>
      <c r="I585" s="127">
        <v>115.33000183105469</v>
      </c>
      <c r="J585" s="127">
        <v>6016875</v>
      </c>
    </row>
    <row r="586" spans="1:10" s="118" customFormat="1" ht="12.75">
      <c r="A586" s="128" t="s">
        <v>7577</v>
      </c>
      <c r="B586" s="128" t="s">
        <v>7578</v>
      </c>
      <c r="C586" s="127">
        <v>3394716000.0000005</v>
      </c>
      <c r="D586" s="127">
        <v>2286</v>
      </c>
      <c r="E586" s="128" t="s">
        <v>3737</v>
      </c>
      <c r="F586" s="127">
        <v>296.52996826171875</v>
      </c>
      <c r="G586" s="127">
        <v>3394716000.0000005</v>
      </c>
      <c r="H586" s="127">
        <v>940</v>
      </c>
      <c r="I586" s="127">
        <v>3.1700000762939453</v>
      </c>
      <c r="J586" s="127">
        <v>3611400</v>
      </c>
    </row>
    <row r="587" spans="1:10" s="118" customFormat="1" ht="12.75">
      <c r="A587" s="128" t="s">
        <v>7263</v>
      </c>
      <c r="B587" s="128" t="s">
        <v>11240</v>
      </c>
      <c r="C587" s="127">
        <v>4476579273.4000006</v>
      </c>
      <c r="D587" s="127">
        <v>80335</v>
      </c>
      <c r="E587" s="128" t="s">
        <v>650</v>
      </c>
      <c r="F587" s="127">
        <v>18.507078170776367</v>
      </c>
      <c r="G587" s="127">
        <v>4476579273.4000006</v>
      </c>
      <c r="H587" s="127">
        <v>143.80000305175781</v>
      </c>
      <c r="I587" s="127">
        <v>7.7699999809265137</v>
      </c>
      <c r="J587" s="127">
        <v>31110552</v>
      </c>
    </row>
    <row r="588" spans="1:10" s="118" customFormat="1" ht="12.75">
      <c r="A588" s="128" t="s">
        <v>6045</v>
      </c>
      <c r="B588" s="128" t="s">
        <v>6046</v>
      </c>
      <c r="C588" s="127">
        <v>35469663959</v>
      </c>
      <c r="D588" s="127">
        <v>449772</v>
      </c>
      <c r="E588" s="128" t="s">
        <v>654</v>
      </c>
      <c r="F588" s="127">
        <v>52.127040863037109</v>
      </c>
      <c r="G588" s="127">
        <v>35469663959</v>
      </c>
      <c r="H588" s="127">
        <v>447.25</v>
      </c>
      <c r="I588" s="127">
        <v>8.5799999237060547</v>
      </c>
      <c r="J588" s="127">
        <v>79306000</v>
      </c>
    </row>
    <row r="589" spans="1:10" s="118" customFormat="1" ht="12.75">
      <c r="A589" s="128" t="s">
        <v>5649</v>
      </c>
      <c r="B589" s="128" t="s">
        <v>5062</v>
      </c>
      <c r="C589" s="127">
        <v>131880930034.8</v>
      </c>
      <c r="D589" s="127">
        <v>771601</v>
      </c>
      <c r="E589" s="128" t="s">
        <v>652</v>
      </c>
      <c r="F589" s="127">
        <v>21.227880477905273</v>
      </c>
      <c r="G589" s="127">
        <v>131880930034.8</v>
      </c>
      <c r="H589" s="127">
        <v>1187.699951171875</v>
      </c>
      <c r="I589" s="127">
        <v>55.950000762939453</v>
      </c>
      <c r="J589" s="127">
        <v>111038928</v>
      </c>
    </row>
    <row r="590" spans="1:10" s="118" customFormat="1" ht="12.75">
      <c r="A590" s="128" t="s">
        <v>5381</v>
      </c>
      <c r="B590" s="128" t="s">
        <v>5382</v>
      </c>
      <c r="C590" s="127">
        <v>864448227413</v>
      </c>
      <c r="D590" s="127">
        <v>2453269</v>
      </c>
      <c r="E590" s="128" t="s">
        <v>656</v>
      </c>
      <c r="F590" s="127">
        <v>46.899040222167969</v>
      </c>
      <c r="G590" s="127">
        <v>864448227413</v>
      </c>
      <c r="H590" s="127">
        <v>487.75</v>
      </c>
      <c r="I590" s="127">
        <v>10.399999618530273</v>
      </c>
      <c r="J590" s="127">
        <v>1772039168</v>
      </c>
    </row>
    <row r="591" spans="1:10" s="118" customFormat="1" ht="12.75">
      <c r="A591" s="128" t="s">
        <v>6671</v>
      </c>
      <c r="B591" s="128" t="s">
        <v>10909</v>
      </c>
      <c r="C591" s="127">
        <v>19489725000.000004</v>
      </c>
      <c r="D591" s="127">
        <v>3715</v>
      </c>
      <c r="E591" s="128" t="s">
        <v>3539</v>
      </c>
      <c r="F591" s="127">
        <v>37.881626129150391</v>
      </c>
      <c r="G591" s="127">
        <v>19489725000.000004</v>
      </c>
      <c r="H591" s="127">
        <v>4146.75</v>
      </c>
      <c r="I591" s="127">
        <v>109.46599960327148</v>
      </c>
      <c r="J591" s="127">
        <v>4700000</v>
      </c>
    </row>
    <row r="592" spans="1:10" s="118" customFormat="1" ht="12.75">
      <c r="A592" s="128" t="s">
        <v>6150</v>
      </c>
      <c r="B592" s="128" t="s">
        <v>10479</v>
      </c>
      <c r="C592" s="127">
        <v>58795657993.200005</v>
      </c>
      <c r="D592" s="127">
        <v>67742</v>
      </c>
      <c r="E592" s="128" t="s">
        <v>722</v>
      </c>
      <c r="F592" s="127">
        <v>24.862754821777344</v>
      </c>
      <c r="G592" s="127">
        <v>58795657993.200005</v>
      </c>
      <c r="H592" s="127">
        <v>1304.300048828125</v>
      </c>
      <c r="I592" s="127">
        <v>52.459999084472656</v>
      </c>
      <c r="J592" s="127">
        <v>45578324</v>
      </c>
    </row>
    <row r="593" spans="1:10" s="118" customFormat="1" ht="12.75">
      <c r="A593" s="128" t="s">
        <v>5535</v>
      </c>
      <c r="B593" s="128" t="s">
        <v>10198</v>
      </c>
      <c r="C593" s="127">
        <v>364382838274.70001</v>
      </c>
      <c r="D593" s="127">
        <v>336368</v>
      </c>
      <c r="E593" s="128" t="s">
        <v>658</v>
      </c>
      <c r="F593" s="127">
        <v>53.341571807861328</v>
      </c>
      <c r="G593" s="127">
        <v>364382838274.70001</v>
      </c>
      <c r="H593" s="127">
        <v>1942.699951171875</v>
      </c>
      <c r="I593" s="127">
        <v>36.419998168945313</v>
      </c>
      <c r="J593" s="127">
        <v>187565168</v>
      </c>
    </row>
    <row r="594" spans="1:10" s="118" customFormat="1" ht="12.75">
      <c r="A594" s="128" t="s">
        <v>20581</v>
      </c>
      <c r="B594" s="128" t="s">
        <v>20582</v>
      </c>
      <c r="C594" s="127">
        <v>15046928820.000002</v>
      </c>
      <c r="D594" s="127">
        <v>1482483</v>
      </c>
      <c r="E594" s="128" t="s">
        <v>20530</v>
      </c>
      <c r="F594" s="127"/>
      <c r="G594" s="127">
        <v>15046928820.000002</v>
      </c>
      <c r="H594" s="127">
        <v>212.8699951171875</v>
      </c>
      <c r="I594" s="127"/>
      <c r="J594" s="127"/>
    </row>
    <row r="595" spans="1:10" s="118" customFormat="1" ht="12.75">
      <c r="A595" s="128" t="s">
        <v>12474</v>
      </c>
      <c r="B595" s="128" t="s">
        <v>12475</v>
      </c>
      <c r="C595" s="127">
        <v>17675189136</v>
      </c>
      <c r="D595" s="127">
        <v>88180</v>
      </c>
      <c r="E595" s="128" t="s">
        <v>12476</v>
      </c>
      <c r="F595" s="127"/>
      <c r="G595" s="127">
        <v>17675189136</v>
      </c>
      <c r="H595" s="127">
        <v>897.5999755859375</v>
      </c>
      <c r="I595" s="127"/>
      <c r="J595" s="127"/>
    </row>
    <row r="596" spans="1:10" s="118" customFormat="1" ht="12.75">
      <c r="A596" s="128" t="s">
        <v>6273</v>
      </c>
      <c r="B596" s="128" t="s">
        <v>10643</v>
      </c>
      <c r="C596" s="127">
        <v>34964384412.949997</v>
      </c>
      <c r="D596" s="127">
        <v>154945</v>
      </c>
      <c r="E596" s="128" t="s">
        <v>662</v>
      </c>
      <c r="F596" s="127">
        <v>17.605655670166016</v>
      </c>
      <c r="G596" s="127">
        <v>34964384412.949997</v>
      </c>
      <c r="H596" s="127">
        <v>591.54998779296875</v>
      </c>
      <c r="I596" s="127">
        <v>33.599998474121094</v>
      </c>
      <c r="J596" s="127">
        <v>59004032</v>
      </c>
    </row>
    <row r="597" spans="1:10" s="118" customFormat="1" ht="12.75">
      <c r="A597" s="128" t="s">
        <v>5788</v>
      </c>
      <c r="B597" s="128" t="s">
        <v>10328</v>
      </c>
      <c r="C597" s="127">
        <v>139209737315.39999</v>
      </c>
      <c r="D597" s="127">
        <v>1853464</v>
      </c>
      <c r="E597" s="128" t="s">
        <v>663</v>
      </c>
      <c r="F597" s="127">
        <v>76.628662109375</v>
      </c>
      <c r="G597" s="127">
        <v>139209737315.39999</v>
      </c>
      <c r="H597" s="127">
        <v>2486.60009765625</v>
      </c>
      <c r="I597" s="127">
        <v>32.450000762939453</v>
      </c>
      <c r="J597" s="127">
        <v>55983968</v>
      </c>
    </row>
    <row r="598" spans="1:10" s="118" customFormat="1" ht="12.75">
      <c r="A598" s="128" t="s">
        <v>6719</v>
      </c>
      <c r="B598" s="128" t="s">
        <v>11294</v>
      </c>
      <c r="C598" s="127">
        <v>3546984217.4000001</v>
      </c>
      <c r="D598" s="127">
        <v>3547689</v>
      </c>
      <c r="E598" s="128" t="s">
        <v>9422</v>
      </c>
      <c r="F598" s="127">
        <v>29</v>
      </c>
      <c r="G598" s="127">
        <v>3546984217.4000001</v>
      </c>
      <c r="H598" s="127">
        <v>3.7699999809265137</v>
      </c>
      <c r="I598" s="127">
        <v>0.12999999523162842</v>
      </c>
      <c r="J598" s="127">
        <v>940844960</v>
      </c>
    </row>
    <row r="599" spans="1:10" s="118" customFormat="1" ht="12.75">
      <c r="A599" s="128" t="s">
        <v>6126</v>
      </c>
      <c r="B599" s="128" t="s">
        <v>10561</v>
      </c>
      <c r="C599" s="127">
        <v>43443245926.200005</v>
      </c>
      <c r="D599" s="127">
        <v>283857</v>
      </c>
      <c r="E599" s="128" t="s">
        <v>665</v>
      </c>
      <c r="F599" s="127">
        <v>10.200837135314941</v>
      </c>
      <c r="G599" s="127">
        <v>43443245926.200005</v>
      </c>
      <c r="H599" s="127">
        <v>243.80000305175781</v>
      </c>
      <c r="I599" s="127">
        <v>23.899999618530273</v>
      </c>
      <c r="J599" s="127">
        <v>178090000</v>
      </c>
    </row>
    <row r="600" spans="1:10" s="118" customFormat="1" ht="12.75">
      <c r="A600" s="128" t="s">
        <v>12486</v>
      </c>
      <c r="B600" s="128" t="s">
        <v>12487</v>
      </c>
      <c r="C600" s="127">
        <v>6404868250</v>
      </c>
      <c r="D600" s="127">
        <v>145169</v>
      </c>
      <c r="E600" s="128" t="s">
        <v>12347</v>
      </c>
      <c r="F600" s="127"/>
      <c r="G600" s="127">
        <v>6404868250</v>
      </c>
      <c r="H600" s="127">
        <v>137.5</v>
      </c>
      <c r="I600" s="127"/>
      <c r="J600" s="127"/>
    </row>
    <row r="601" spans="1:10" s="118" customFormat="1" ht="12.75">
      <c r="A601" s="128" t="s">
        <v>6044</v>
      </c>
      <c r="B601" s="128" t="s">
        <v>10484</v>
      </c>
      <c r="C601" s="127">
        <v>61783135996.049995</v>
      </c>
      <c r="D601" s="127">
        <v>260589</v>
      </c>
      <c r="E601" s="128" t="s">
        <v>667</v>
      </c>
      <c r="F601" s="127">
        <v>31.841232299804688</v>
      </c>
      <c r="G601" s="127">
        <v>61783135996.049995</v>
      </c>
      <c r="H601" s="127">
        <v>422.54998779296875</v>
      </c>
      <c r="I601" s="127">
        <v>13.270528793334961</v>
      </c>
      <c r="J601" s="127">
        <v>146214976</v>
      </c>
    </row>
    <row r="602" spans="1:10" s="118" customFormat="1" ht="12.75">
      <c r="A602" s="128" t="s">
        <v>7931</v>
      </c>
      <c r="B602" s="128" t="s">
        <v>11407</v>
      </c>
      <c r="C602" s="127">
        <v>6861428736</v>
      </c>
      <c r="D602" s="127">
        <v>203831</v>
      </c>
      <c r="E602" s="128" t="s">
        <v>775</v>
      </c>
      <c r="F602" s="127"/>
      <c r="G602" s="127">
        <v>6861428736</v>
      </c>
      <c r="H602" s="127">
        <v>55.919998168945313</v>
      </c>
      <c r="I602" s="127"/>
      <c r="J602" s="127"/>
    </row>
    <row r="603" spans="1:10" s="118" customFormat="1" ht="12.75">
      <c r="A603" s="128" t="s">
        <v>6941</v>
      </c>
      <c r="B603" s="128" t="s">
        <v>11173</v>
      </c>
      <c r="C603" s="127">
        <v>4671694708.3000002</v>
      </c>
      <c r="D603" s="127">
        <v>164503</v>
      </c>
      <c r="E603" s="128" t="s">
        <v>669</v>
      </c>
      <c r="F603" s="127">
        <v>10.052857398986816</v>
      </c>
      <c r="G603" s="127">
        <v>4671694708.3000002</v>
      </c>
      <c r="H603" s="127">
        <v>70.370002746582031</v>
      </c>
      <c r="I603" s="127">
        <v>7</v>
      </c>
      <c r="J603" s="127">
        <v>66387592</v>
      </c>
    </row>
    <row r="604" spans="1:10" s="118" customFormat="1" ht="12.75">
      <c r="A604" s="128" t="s">
        <v>9247</v>
      </c>
      <c r="B604" s="128" t="s">
        <v>9413</v>
      </c>
      <c r="C604" s="127">
        <v>93768380602.740005</v>
      </c>
      <c r="D604" s="127">
        <v>4344830</v>
      </c>
      <c r="E604" s="128" t="s">
        <v>671</v>
      </c>
      <c r="F604" s="127">
        <v>5.0825748443603516</v>
      </c>
      <c r="G604" s="127">
        <v>93768380602.740005</v>
      </c>
      <c r="H604" s="127">
        <v>174.13999938964844</v>
      </c>
      <c r="I604" s="127">
        <v>34.262161254882813</v>
      </c>
      <c r="J604" s="127">
        <v>537789376</v>
      </c>
    </row>
    <row r="605" spans="1:10" s="118" customFormat="1" ht="12.75">
      <c r="A605" s="128" t="s">
        <v>6222</v>
      </c>
      <c r="B605" s="128" t="s">
        <v>10725</v>
      </c>
      <c r="C605" s="127">
        <v>30270112151.649998</v>
      </c>
      <c r="D605" s="127">
        <v>377036</v>
      </c>
      <c r="E605" s="128" t="s">
        <v>675</v>
      </c>
      <c r="F605" s="127"/>
      <c r="G605" s="127">
        <v>30270112151.649998</v>
      </c>
      <c r="H605" s="127">
        <v>193.07000732421875</v>
      </c>
      <c r="I605" s="127">
        <v>-9.7899999618530273</v>
      </c>
      <c r="J605" s="127">
        <v>156783088</v>
      </c>
    </row>
    <row r="606" spans="1:10" s="118" customFormat="1" ht="12.75">
      <c r="A606" s="128" t="s">
        <v>6324</v>
      </c>
      <c r="B606" s="128" t="s">
        <v>10668</v>
      </c>
      <c r="C606" s="127">
        <v>30453412753.75</v>
      </c>
      <c r="D606" s="127">
        <v>107463</v>
      </c>
      <c r="E606" s="128" t="s">
        <v>660</v>
      </c>
      <c r="F606" s="127">
        <v>11.177955627441406</v>
      </c>
      <c r="G606" s="127">
        <v>30453412753.75</v>
      </c>
      <c r="H606" s="127">
        <v>376.25</v>
      </c>
      <c r="I606" s="127">
        <v>33.659999847412109</v>
      </c>
      <c r="J606" s="127">
        <v>80939304</v>
      </c>
    </row>
    <row r="607" spans="1:10" s="118" customFormat="1" ht="12.75">
      <c r="A607" s="128" t="s">
        <v>6221</v>
      </c>
      <c r="B607" s="128" t="s">
        <v>5057</v>
      </c>
      <c r="C607" s="127">
        <v>42479084713.68</v>
      </c>
      <c r="D607" s="127">
        <v>1709865</v>
      </c>
      <c r="E607" s="128" t="s">
        <v>676</v>
      </c>
      <c r="F607" s="127">
        <v>6.8994388580322266</v>
      </c>
      <c r="G607" s="127">
        <v>42479084713.68</v>
      </c>
      <c r="H607" s="127">
        <v>135.16000366210938</v>
      </c>
      <c r="I607" s="127">
        <v>19.589999675750732</v>
      </c>
      <c r="J607" s="127">
        <v>314289984</v>
      </c>
    </row>
    <row r="608" spans="1:10" s="118" customFormat="1" ht="12.75">
      <c r="A608" s="128" t="s">
        <v>12258</v>
      </c>
      <c r="B608" s="128" t="s">
        <v>12259</v>
      </c>
      <c r="C608" s="127">
        <v>3744229000.0000005</v>
      </c>
      <c r="D608" s="127">
        <v>16692</v>
      </c>
      <c r="E608" s="128" t="s">
        <v>677</v>
      </c>
      <c r="F608" s="127">
        <v>27.765508651733398</v>
      </c>
      <c r="G608" s="127">
        <v>3744229000.0000005</v>
      </c>
      <c r="H608" s="127">
        <v>264.04998779296875</v>
      </c>
      <c r="I608" s="127">
        <v>9.5100002288818359</v>
      </c>
      <c r="J608" s="127">
        <v>13000000</v>
      </c>
    </row>
    <row r="609" spans="1:10" s="118" customFormat="1" ht="12.75">
      <c r="A609" s="128" t="s">
        <v>6561</v>
      </c>
      <c r="B609" s="128" t="s">
        <v>10806</v>
      </c>
      <c r="C609" s="127">
        <v>16153199999.999998</v>
      </c>
      <c r="D609" s="127">
        <v>88492</v>
      </c>
      <c r="E609" s="128" t="s">
        <v>773</v>
      </c>
      <c r="F609" s="127">
        <v>45.267604827880859</v>
      </c>
      <c r="G609" s="127">
        <v>16153199999.999998</v>
      </c>
      <c r="H609" s="127">
        <v>576.9000244140625</v>
      </c>
      <c r="I609" s="127">
        <v>12.744214057922363</v>
      </c>
      <c r="J609" s="127">
        <v>28000000</v>
      </c>
    </row>
    <row r="610" spans="1:10" s="118" customFormat="1" ht="12.75">
      <c r="A610" s="128" t="s">
        <v>7402</v>
      </c>
      <c r="B610" s="128" t="s">
        <v>11372</v>
      </c>
      <c r="C610" s="127">
        <v>5249664000.000001</v>
      </c>
      <c r="D610" s="127">
        <v>4380</v>
      </c>
      <c r="E610" s="128" t="s">
        <v>3962</v>
      </c>
      <c r="F610" s="127">
        <v>35.825473785400391</v>
      </c>
      <c r="G610" s="127">
        <v>5249664000.000001</v>
      </c>
      <c r="H610" s="127">
        <v>607.5999755859375</v>
      </c>
      <c r="I610" s="127">
        <v>16.959999084472656</v>
      </c>
      <c r="J610" s="127">
        <v>8640000</v>
      </c>
    </row>
    <row r="611" spans="1:10" s="118" customFormat="1" ht="12.75">
      <c r="A611" s="128" t="s">
        <v>8056</v>
      </c>
      <c r="B611" s="128" t="s">
        <v>8057</v>
      </c>
      <c r="C611" s="127">
        <v>1855074030.6799996</v>
      </c>
      <c r="D611" s="127">
        <v>34393</v>
      </c>
      <c r="E611" s="128" t="s">
        <v>679</v>
      </c>
      <c r="F611" s="127">
        <v>35.598567962646484</v>
      </c>
      <c r="G611" s="127">
        <v>1855074030.6799996</v>
      </c>
      <c r="H611" s="127">
        <v>99.319999694824219</v>
      </c>
      <c r="I611" s="127">
        <v>2.7899999618530273</v>
      </c>
      <c r="J611" s="127">
        <v>18677748</v>
      </c>
    </row>
    <row r="612" spans="1:10" s="118" customFormat="1" ht="12.75">
      <c r="A612" s="128" t="s">
        <v>7548</v>
      </c>
      <c r="B612" s="128" t="s">
        <v>7549</v>
      </c>
      <c r="C612" s="127">
        <v>3135994057.0999999</v>
      </c>
      <c r="D612" s="127">
        <v>34371</v>
      </c>
      <c r="E612" s="128" t="s">
        <v>683</v>
      </c>
      <c r="F612" s="127"/>
      <c r="G612" s="127">
        <v>3135994057.0999999</v>
      </c>
      <c r="H612" s="127">
        <v>167.89999389648438</v>
      </c>
      <c r="I612" s="127">
        <v>-1.7473729848861694</v>
      </c>
      <c r="J612" s="127">
        <v>18677748</v>
      </c>
    </row>
    <row r="613" spans="1:10" s="118" customFormat="1" ht="12.75">
      <c r="A613" s="128" t="s">
        <v>5768</v>
      </c>
      <c r="B613" s="128" t="s">
        <v>5769</v>
      </c>
      <c r="C613" s="127">
        <v>155926701770.39999</v>
      </c>
      <c r="D613" s="127">
        <v>77076</v>
      </c>
      <c r="E613" s="128" t="s">
        <v>685</v>
      </c>
      <c r="F613" s="127">
        <v>34.876178741455078</v>
      </c>
      <c r="G613" s="127">
        <v>155926701770.39999</v>
      </c>
      <c r="H613" s="127">
        <v>999.9000244140625</v>
      </c>
      <c r="I613" s="127">
        <v>28.670000076293945</v>
      </c>
      <c r="J613" s="127">
        <v>159842304</v>
      </c>
    </row>
    <row r="614" spans="1:10" s="118" customFormat="1" ht="12.75">
      <c r="A614" s="128" t="s">
        <v>6610</v>
      </c>
      <c r="B614" s="128" t="s">
        <v>10934</v>
      </c>
      <c r="C614" s="127">
        <v>15574210880.550001</v>
      </c>
      <c r="D614" s="127">
        <v>135962</v>
      </c>
      <c r="E614" s="128" t="s">
        <v>687</v>
      </c>
      <c r="F614" s="127">
        <v>13.4913330078125</v>
      </c>
      <c r="G614" s="127">
        <v>15574210880.550001</v>
      </c>
      <c r="H614" s="127">
        <v>179.02999877929688</v>
      </c>
      <c r="I614" s="127">
        <v>13.270000457763672</v>
      </c>
      <c r="J614" s="127">
        <v>86992184</v>
      </c>
    </row>
    <row r="615" spans="1:10" s="118" customFormat="1" ht="12.75">
      <c r="A615" s="128" t="s">
        <v>6611</v>
      </c>
      <c r="B615" s="128" t="s">
        <v>6612</v>
      </c>
      <c r="C615" s="127">
        <v>23361519595.550003</v>
      </c>
      <c r="D615" s="127">
        <v>1364421</v>
      </c>
      <c r="E615" s="128" t="s">
        <v>688</v>
      </c>
      <c r="F615" s="127">
        <v>149.33963012695313</v>
      </c>
      <c r="G615" s="127">
        <v>23361519595.550003</v>
      </c>
      <c r="H615" s="127">
        <v>79.150001525878906</v>
      </c>
      <c r="I615" s="127">
        <v>0.52999997138977051</v>
      </c>
      <c r="J615" s="127">
        <v>295155008</v>
      </c>
    </row>
    <row r="616" spans="1:10" s="118" customFormat="1" ht="12.75">
      <c r="A616" s="128" t="s">
        <v>6271</v>
      </c>
      <c r="B616" s="128" t="s">
        <v>6272</v>
      </c>
      <c r="C616" s="127">
        <v>31617037303.950001</v>
      </c>
      <c r="D616" s="127">
        <v>861870</v>
      </c>
      <c r="E616" s="128" t="s">
        <v>690</v>
      </c>
      <c r="F616" s="127">
        <v>37.299606323242188</v>
      </c>
      <c r="G616" s="127">
        <v>31617037303.950001</v>
      </c>
      <c r="H616" s="127">
        <v>283.85000610351563</v>
      </c>
      <c r="I616" s="127">
        <v>7.6100001335144043</v>
      </c>
      <c r="J616" s="127">
        <v>111386424</v>
      </c>
    </row>
    <row r="617" spans="1:10" s="118" customFormat="1" ht="12.75">
      <c r="A617" s="128" t="s">
        <v>6485</v>
      </c>
      <c r="B617" s="128" t="s">
        <v>10667</v>
      </c>
      <c r="C617" s="127">
        <v>28751543847.899998</v>
      </c>
      <c r="D617" s="127">
        <v>200087</v>
      </c>
      <c r="E617" s="128" t="s">
        <v>3482</v>
      </c>
      <c r="F617" s="127">
        <v>14.504555702209473</v>
      </c>
      <c r="G617" s="127">
        <v>28751543847.899998</v>
      </c>
      <c r="H617" s="127">
        <v>254.69999694824219</v>
      </c>
      <c r="I617" s="127">
        <v>17.559999465942383</v>
      </c>
      <c r="J617" s="127">
        <v>103476664</v>
      </c>
    </row>
    <row r="618" spans="1:10" s="118" customFormat="1" ht="12.75">
      <c r="A618" s="128" t="s">
        <v>22248</v>
      </c>
      <c r="B618" s="128" t="s">
        <v>22249</v>
      </c>
      <c r="C618" s="127">
        <v>1114585124.4000001</v>
      </c>
      <c r="D618" s="127">
        <v>56542</v>
      </c>
      <c r="E618" s="128" t="s">
        <v>22250</v>
      </c>
      <c r="F618" s="127"/>
      <c r="G618" s="127">
        <v>1114585124.4000001</v>
      </c>
      <c r="H618" s="127">
        <v>49.049999237060547</v>
      </c>
      <c r="I618" s="127"/>
      <c r="J618" s="127"/>
    </row>
    <row r="619" spans="1:10" s="118" customFormat="1" ht="12.75">
      <c r="A619" s="128" t="s">
        <v>6964</v>
      </c>
      <c r="B619" s="128" t="s">
        <v>11189</v>
      </c>
      <c r="C619" s="127">
        <v>10905539125</v>
      </c>
      <c r="D619" s="127">
        <v>63574</v>
      </c>
      <c r="E619" s="128" t="s">
        <v>691</v>
      </c>
      <c r="F619" s="127">
        <v>29.268796920776367</v>
      </c>
      <c r="G619" s="127">
        <v>10905539125</v>
      </c>
      <c r="H619" s="127">
        <v>778.54998779296875</v>
      </c>
      <c r="I619" s="127">
        <v>26.600000381469727</v>
      </c>
      <c r="J619" s="127">
        <v>14007500</v>
      </c>
    </row>
    <row r="620" spans="1:10" s="118" customFormat="1" ht="12.75">
      <c r="A620" s="128" t="s">
        <v>9497</v>
      </c>
      <c r="B620" s="128" t="s">
        <v>10819</v>
      </c>
      <c r="C620" s="127">
        <v>15456374278.740002</v>
      </c>
      <c r="D620" s="127">
        <v>177224</v>
      </c>
      <c r="E620" s="128" t="s">
        <v>9468</v>
      </c>
      <c r="F620" s="127">
        <v>45.309715270996094</v>
      </c>
      <c r="G620" s="127">
        <v>15456374278.740002</v>
      </c>
      <c r="H620" s="127">
        <v>223.83000183105469</v>
      </c>
      <c r="I620" s="127">
        <v>4.940000057220459</v>
      </c>
      <c r="J620" s="127">
        <v>53039100</v>
      </c>
    </row>
    <row r="621" spans="1:10" s="118" customFormat="1" ht="12.75">
      <c r="A621" s="128" t="s">
        <v>22251</v>
      </c>
      <c r="B621" s="128" t="s">
        <v>22252</v>
      </c>
      <c r="C621" s="127">
        <v>1129447800</v>
      </c>
      <c r="D621" s="127">
        <v>40006</v>
      </c>
      <c r="E621" s="128" t="s">
        <v>3834</v>
      </c>
      <c r="F621" s="127">
        <v>15.365131378173828</v>
      </c>
      <c r="G621" s="127">
        <v>1129447800</v>
      </c>
      <c r="H621" s="127">
        <v>46.709999084472656</v>
      </c>
      <c r="I621" s="127">
        <v>3.0399999618530273</v>
      </c>
      <c r="J621" s="127">
        <v>24180000</v>
      </c>
    </row>
    <row r="622" spans="1:10" s="118" customFormat="1" ht="12.75">
      <c r="A622" s="128" t="s">
        <v>20447</v>
      </c>
      <c r="B622" s="128" t="s">
        <v>20448</v>
      </c>
      <c r="C622" s="127">
        <v>1196126400</v>
      </c>
      <c r="D622" s="127">
        <v>10495</v>
      </c>
      <c r="E622" s="128" t="s">
        <v>3959</v>
      </c>
      <c r="F622" s="127">
        <v>14.778523445129395</v>
      </c>
      <c r="G622" s="127">
        <v>1196126400</v>
      </c>
      <c r="H622" s="127">
        <v>110.09999847412109</v>
      </c>
      <c r="I622" s="127">
        <v>7.4499998092651367</v>
      </c>
      <c r="J622" s="127"/>
    </row>
    <row r="623" spans="1:10" s="118" customFormat="1" ht="12.75">
      <c r="A623" s="128" t="s">
        <v>6637</v>
      </c>
      <c r="B623" s="128" t="s">
        <v>10814</v>
      </c>
      <c r="C623" s="127">
        <v>28361600000</v>
      </c>
      <c r="D623" s="127">
        <v>230515</v>
      </c>
      <c r="E623" s="128" t="s">
        <v>699</v>
      </c>
      <c r="F623" s="127">
        <v>22.899368286132813</v>
      </c>
      <c r="G623" s="127">
        <v>28361600000</v>
      </c>
      <c r="H623" s="127">
        <v>443.14999389648438</v>
      </c>
      <c r="I623" s="127">
        <v>19.352062225341797</v>
      </c>
      <c r="J623" s="127">
        <v>64000000</v>
      </c>
    </row>
    <row r="624" spans="1:10" s="118" customFormat="1" ht="12.75">
      <c r="A624" s="128" t="s">
        <v>22253</v>
      </c>
      <c r="B624" s="128" t="s">
        <v>22254</v>
      </c>
      <c r="C624" s="127">
        <v>2304172200</v>
      </c>
      <c r="D624" s="127">
        <v>8539</v>
      </c>
      <c r="E624" s="128" t="s">
        <v>4154</v>
      </c>
      <c r="F624" s="127">
        <v>58.833335876464844</v>
      </c>
      <c r="G624" s="127">
        <v>2304172200</v>
      </c>
      <c r="H624" s="127">
        <v>162.3800048828125</v>
      </c>
      <c r="I624" s="127">
        <v>2.7599999904632568</v>
      </c>
      <c r="J624" s="127">
        <v>14190000</v>
      </c>
    </row>
    <row r="625" spans="1:10" s="118" customFormat="1" ht="12.75">
      <c r="A625" s="128" t="s">
        <v>7730</v>
      </c>
      <c r="B625" s="128" t="s">
        <v>9437</v>
      </c>
      <c r="C625" s="127">
        <v>1621580000</v>
      </c>
      <c r="D625" s="127">
        <v>18661</v>
      </c>
      <c r="E625" s="128" t="s">
        <v>7731</v>
      </c>
      <c r="F625" s="127">
        <v>16.451017379760742</v>
      </c>
      <c r="G625" s="127">
        <v>1621580000</v>
      </c>
      <c r="H625" s="127">
        <v>178</v>
      </c>
      <c r="I625" s="127">
        <v>10.819999694824219</v>
      </c>
      <c r="J625" s="127"/>
    </row>
    <row r="626" spans="1:10" s="118" customFormat="1" ht="12.75">
      <c r="A626" s="128" t="s">
        <v>5560</v>
      </c>
      <c r="B626" s="128" t="s">
        <v>5561</v>
      </c>
      <c r="C626" s="127">
        <v>227858784454.35001</v>
      </c>
      <c r="D626" s="127">
        <v>4601535</v>
      </c>
      <c r="E626" s="128" t="s">
        <v>701</v>
      </c>
      <c r="F626" s="127">
        <v>1050.9896240234375</v>
      </c>
      <c r="G626" s="127">
        <v>227858784454.35001</v>
      </c>
      <c r="H626" s="127">
        <v>305.54998779296875</v>
      </c>
      <c r="I626" s="127">
        <v>0.29072599112987518</v>
      </c>
      <c r="J626" s="127">
        <v>742809984</v>
      </c>
    </row>
    <row r="627" spans="1:10" s="118" customFormat="1" ht="12.75">
      <c r="A627" s="128" t="s">
        <v>7675</v>
      </c>
      <c r="B627" s="128" t="s">
        <v>11738</v>
      </c>
      <c r="C627" s="127">
        <v>1526746508</v>
      </c>
      <c r="D627" s="127">
        <v>9912</v>
      </c>
      <c r="E627" s="128" t="s">
        <v>702</v>
      </c>
      <c r="F627" s="127">
        <v>77.954544067382813</v>
      </c>
      <c r="G627" s="127">
        <v>1526746508</v>
      </c>
      <c r="H627" s="127">
        <v>137.19999694824219</v>
      </c>
      <c r="I627" s="127">
        <v>1.7599999904632568</v>
      </c>
      <c r="J627" s="127">
        <v>11127890</v>
      </c>
    </row>
    <row r="628" spans="1:10" s="118" customFormat="1" ht="12.75">
      <c r="A628" s="128" t="s">
        <v>6259</v>
      </c>
      <c r="B628" s="128" t="s">
        <v>6260</v>
      </c>
      <c r="C628" s="127">
        <v>24790248160.259998</v>
      </c>
      <c r="D628" s="127">
        <v>2030411</v>
      </c>
      <c r="E628" s="128" t="s">
        <v>704</v>
      </c>
      <c r="F628" s="127">
        <v>7.8060712814331055</v>
      </c>
      <c r="G628" s="127">
        <v>24790248160.259998</v>
      </c>
      <c r="H628" s="127">
        <v>92.580001831054688</v>
      </c>
      <c r="I628" s="127">
        <v>9.3000001907348633</v>
      </c>
      <c r="J628" s="127">
        <v>267800000</v>
      </c>
    </row>
    <row r="629" spans="1:10" s="118" customFormat="1" ht="12.75">
      <c r="A629" s="128" t="s">
        <v>20793</v>
      </c>
      <c r="B629" s="128" t="s">
        <v>20794</v>
      </c>
      <c r="C629" s="127">
        <v>1106974135.2</v>
      </c>
      <c r="D629" s="127">
        <v>41814</v>
      </c>
      <c r="E629" s="128" t="s">
        <v>20795</v>
      </c>
      <c r="F629" s="127"/>
      <c r="G629" s="127">
        <v>1106974135.2</v>
      </c>
      <c r="H629" s="127">
        <v>72.400001525878906</v>
      </c>
      <c r="I629" s="127"/>
      <c r="J629" s="127"/>
    </row>
    <row r="630" spans="1:10" s="118" customFormat="1" ht="12.75">
      <c r="A630" s="128" t="s">
        <v>6394</v>
      </c>
      <c r="B630" s="128" t="s">
        <v>6395</v>
      </c>
      <c r="C630" s="127">
        <v>15495458247.15</v>
      </c>
      <c r="D630" s="127">
        <v>1133946</v>
      </c>
      <c r="E630" s="128" t="s">
        <v>708</v>
      </c>
      <c r="F630" s="127">
        <v>7.7309532165527344</v>
      </c>
      <c r="G630" s="127">
        <v>15495458247.15</v>
      </c>
      <c r="H630" s="127">
        <v>32.470001220703125</v>
      </c>
      <c r="I630" s="127">
        <v>4.1999998092651367</v>
      </c>
      <c r="J630" s="127">
        <v>477224000</v>
      </c>
    </row>
    <row r="631" spans="1:10" s="118" customFormat="1" ht="12.75">
      <c r="A631" s="128" t="s">
        <v>7946</v>
      </c>
      <c r="B631" s="128" t="s">
        <v>11859</v>
      </c>
      <c r="C631" s="127">
        <v>1414448769.24</v>
      </c>
      <c r="D631" s="127">
        <v>15785</v>
      </c>
      <c r="E631" s="128" t="s">
        <v>3928</v>
      </c>
      <c r="F631" s="127">
        <v>12.677861213684082</v>
      </c>
      <c r="G631" s="127">
        <v>1414448769.24</v>
      </c>
      <c r="H631" s="127">
        <v>101.93000030517578</v>
      </c>
      <c r="I631" s="127">
        <v>8.0399999618530273</v>
      </c>
      <c r="J631" s="127">
        <v>13876668</v>
      </c>
    </row>
    <row r="632" spans="1:10" s="118" customFormat="1" ht="12.75">
      <c r="A632" s="128" t="s">
        <v>7831</v>
      </c>
      <c r="B632" s="128" t="s">
        <v>12045</v>
      </c>
      <c r="C632" s="127">
        <v>2369772240</v>
      </c>
      <c r="D632" s="127">
        <v>16169</v>
      </c>
      <c r="E632" s="128" t="s">
        <v>7832</v>
      </c>
      <c r="F632" s="127">
        <v>20.131155014038086</v>
      </c>
      <c r="G632" s="127">
        <v>2369772240</v>
      </c>
      <c r="H632" s="127">
        <v>275.35000610351563</v>
      </c>
      <c r="I632" s="127">
        <v>13.677804946899414</v>
      </c>
      <c r="J632" s="127">
        <v>6330000</v>
      </c>
    </row>
    <row r="633" spans="1:10" s="118" customFormat="1" ht="12.75">
      <c r="A633" s="128" t="s">
        <v>6953</v>
      </c>
      <c r="B633" s="128" t="s">
        <v>11216</v>
      </c>
      <c r="C633" s="127">
        <v>4095611130.9999995</v>
      </c>
      <c r="D633" s="127">
        <v>22152</v>
      </c>
      <c r="E633" s="128" t="s">
        <v>709</v>
      </c>
      <c r="F633" s="127">
        <v>21.55027961730957</v>
      </c>
      <c r="G633" s="127">
        <v>4095611130.9999995</v>
      </c>
      <c r="H633" s="127">
        <v>771.5</v>
      </c>
      <c r="I633" s="127">
        <v>35.799999237060547</v>
      </c>
      <c r="J633" s="127">
        <v>5308634</v>
      </c>
    </row>
    <row r="634" spans="1:10" s="118" customFormat="1" ht="12.75">
      <c r="A634" s="128" t="s">
        <v>21140</v>
      </c>
      <c r="B634" s="128" t="s">
        <v>21141</v>
      </c>
      <c r="C634" s="127">
        <v>7662900000</v>
      </c>
      <c r="D634" s="127">
        <v>559797</v>
      </c>
      <c r="E634" s="128" t="s">
        <v>20942</v>
      </c>
      <c r="F634" s="127"/>
      <c r="G634" s="127">
        <v>7662900000</v>
      </c>
      <c r="H634" s="127">
        <v>287</v>
      </c>
      <c r="I634" s="127"/>
      <c r="J634" s="127"/>
    </row>
    <row r="635" spans="1:10" s="118" customFormat="1" ht="12.75">
      <c r="A635" s="128" t="s">
        <v>7004</v>
      </c>
      <c r="B635" s="128" t="s">
        <v>11188</v>
      </c>
      <c r="C635" s="127">
        <v>10376124940.500002</v>
      </c>
      <c r="D635" s="127">
        <v>18542</v>
      </c>
      <c r="E635" s="128" t="s">
        <v>7005</v>
      </c>
      <c r="F635" s="127">
        <v>64.223251342773438</v>
      </c>
      <c r="G635" s="127">
        <v>10376124940.500002</v>
      </c>
      <c r="H635" s="127">
        <v>624.25</v>
      </c>
      <c r="I635" s="127">
        <v>9.7200002670288086</v>
      </c>
      <c r="J635" s="127">
        <v>16016208</v>
      </c>
    </row>
    <row r="636" spans="1:10" s="118" customFormat="1" ht="12.75">
      <c r="A636" s="128" t="s">
        <v>22255</v>
      </c>
      <c r="B636" s="128" t="s">
        <v>22256</v>
      </c>
      <c r="C636" s="127">
        <v>1870643149.5999999</v>
      </c>
      <c r="D636" s="127"/>
      <c r="E636" s="128" t="s">
        <v>22257</v>
      </c>
      <c r="F636" s="127"/>
      <c r="G636" s="127">
        <v>1870643149.5999999</v>
      </c>
      <c r="H636" s="127">
        <v>243.69999694824219</v>
      </c>
      <c r="I636" s="127"/>
      <c r="J636" s="127"/>
    </row>
    <row r="637" spans="1:10" s="118" customFormat="1" ht="12.75">
      <c r="A637" s="128" t="s">
        <v>12293</v>
      </c>
      <c r="B637" s="128" t="s">
        <v>12294</v>
      </c>
      <c r="C637" s="127">
        <v>1388767000</v>
      </c>
      <c r="D637" s="127">
        <v>13093</v>
      </c>
      <c r="E637" s="128" t="s">
        <v>12295</v>
      </c>
      <c r="F637" s="127"/>
      <c r="G637" s="127">
        <v>1388767000</v>
      </c>
      <c r="H637" s="127">
        <v>90.25</v>
      </c>
      <c r="I637" s="127"/>
      <c r="J637" s="127"/>
    </row>
    <row r="638" spans="1:10" s="118" customFormat="1" ht="12.75">
      <c r="A638" s="128" t="s">
        <v>7638</v>
      </c>
      <c r="B638" s="128" t="s">
        <v>11683</v>
      </c>
      <c r="C638" s="127">
        <v>2315378055.75</v>
      </c>
      <c r="D638" s="127">
        <v>113344</v>
      </c>
      <c r="E638" s="128" t="s">
        <v>711</v>
      </c>
      <c r="F638" s="127">
        <v>24.522672653198242</v>
      </c>
      <c r="G638" s="127">
        <v>2315378055.75</v>
      </c>
      <c r="H638" s="127">
        <v>102.75</v>
      </c>
      <c r="I638" s="127">
        <v>4.190000057220459</v>
      </c>
      <c r="J638" s="127">
        <v>22484680</v>
      </c>
    </row>
    <row r="639" spans="1:10" s="118" customFormat="1" ht="12.75">
      <c r="A639" s="128" t="s">
        <v>5701</v>
      </c>
      <c r="B639" s="128" t="s">
        <v>10270</v>
      </c>
      <c r="C639" s="127">
        <v>215499488429.70001</v>
      </c>
      <c r="D639" s="127">
        <v>2717879</v>
      </c>
      <c r="E639" s="128" t="s">
        <v>713</v>
      </c>
      <c r="F639" s="127">
        <v>455.74444580078125</v>
      </c>
      <c r="G639" s="127">
        <v>215499488429.70001</v>
      </c>
      <c r="H639" s="127">
        <v>178.64999389648438</v>
      </c>
      <c r="I639" s="127">
        <v>0.39199599623680115</v>
      </c>
      <c r="J639" s="127">
        <v>1205858816</v>
      </c>
    </row>
    <row r="640" spans="1:10" s="118" customFormat="1" ht="12.75">
      <c r="A640" s="128" t="s">
        <v>6043</v>
      </c>
      <c r="B640" s="128" t="s">
        <v>10357</v>
      </c>
      <c r="C640" s="127">
        <v>161571792217.5</v>
      </c>
      <c r="D640" s="127">
        <v>575148</v>
      </c>
      <c r="E640" s="128" t="s">
        <v>693</v>
      </c>
      <c r="F640" s="127">
        <v>36.516407012939453</v>
      </c>
      <c r="G640" s="127">
        <v>161571792217.5</v>
      </c>
      <c r="H640" s="127">
        <v>1279.9000244140625</v>
      </c>
      <c r="I640" s="127">
        <v>35.049999237060547</v>
      </c>
      <c r="J640" s="127">
        <v>126237824</v>
      </c>
    </row>
    <row r="641" spans="1:10" s="118" customFormat="1" ht="12.75">
      <c r="A641" s="128" t="s">
        <v>8150</v>
      </c>
      <c r="B641" s="128" t="s">
        <v>8151</v>
      </c>
      <c r="C641" s="127">
        <v>2134302021.04</v>
      </c>
      <c r="D641" s="127">
        <v>19970</v>
      </c>
      <c r="E641" s="128" t="s">
        <v>715</v>
      </c>
      <c r="F641" s="127">
        <v>37.050506591796875</v>
      </c>
      <c r="G641" s="127">
        <v>2134302021.04</v>
      </c>
      <c r="H641" s="127">
        <v>36.680000305175781</v>
      </c>
      <c r="I641" s="127">
        <v>0.99000000953674316</v>
      </c>
      <c r="J641" s="127">
        <v>58187080</v>
      </c>
    </row>
    <row r="642" spans="1:10" s="118" customFormat="1" ht="12.75">
      <c r="A642" s="128" t="s">
        <v>6631</v>
      </c>
      <c r="B642" s="128" t="s">
        <v>10874</v>
      </c>
      <c r="C642" s="127">
        <v>19347333441</v>
      </c>
      <c r="D642" s="127">
        <v>433628</v>
      </c>
      <c r="E642" s="128" t="s">
        <v>3510</v>
      </c>
      <c r="F642" s="127"/>
      <c r="G642" s="127">
        <v>19347333441</v>
      </c>
      <c r="H642" s="127">
        <v>124.69999694824219</v>
      </c>
      <c r="I642" s="127">
        <v>-4.619999885559082</v>
      </c>
      <c r="J642" s="127">
        <v>147266496</v>
      </c>
    </row>
    <row r="643" spans="1:10" s="118" customFormat="1" ht="12.75">
      <c r="A643" s="128" t="s">
        <v>7678</v>
      </c>
      <c r="B643" s="128" t="s">
        <v>11382</v>
      </c>
      <c r="C643" s="127">
        <v>7330530280.4000006</v>
      </c>
      <c r="D643" s="127">
        <v>679186</v>
      </c>
      <c r="E643" s="128" t="s">
        <v>776</v>
      </c>
      <c r="F643" s="127"/>
      <c r="G643" s="127">
        <v>7330530280.4000006</v>
      </c>
      <c r="H643" s="127">
        <v>92.930000305175781</v>
      </c>
      <c r="I643" s="127"/>
      <c r="J643" s="127"/>
    </row>
    <row r="644" spans="1:10" s="118" customFormat="1" ht="12.75">
      <c r="A644" s="128" t="s">
        <v>6426</v>
      </c>
      <c r="B644" s="128" t="s">
        <v>10676</v>
      </c>
      <c r="C644" s="127">
        <v>37068197552.254997</v>
      </c>
      <c r="D644" s="127">
        <v>3582595</v>
      </c>
      <c r="E644" s="128" t="s">
        <v>720</v>
      </c>
      <c r="F644" s="127"/>
      <c r="G644" s="127">
        <v>37068197552.254997</v>
      </c>
      <c r="H644" s="127">
        <v>57.110000610351563</v>
      </c>
      <c r="I644" s="127">
        <v>-6.4899997711181641</v>
      </c>
      <c r="J644" s="127">
        <v>612147904</v>
      </c>
    </row>
    <row r="645" spans="1:10" s="118" customFormat="1" ht="12.75">
      <c r="A645" s="128" t="s">
        <v>22258</v>
      </c>
      <c r="B645" s="128" t="s">
        <v>22259</v>
      </c>
      <c r="C645" s="127">
        <v>1073720430.0000001</v>
      </c>
      <c r="D645" s="127">
        <v>6020</v>
      </c>
      <c r="E645" s="128" t="s">
        <v>22260</v>
      </c>
      <c r="F645" s="127"/>
      <c r="G645" s="127">
        <v>1073720430.0000001</v>
      </c>
      <c r="H645" s="127">
        <v>119.94999694824219</v>
      </c>
      <c r="I645" s="127"/>
      <c r="J645" s="127"/>
    </row>
    <row r="646" spans="1:10" s="118" customFormat="1" ht="12.75">
      <c r="A646" s="128" t="s">
        <v>7000</v>
      </c>
      <c r="B646" s="128" t="s">
        <v>11052</v>
      </c>
      <c r="C646" s="127">
        <v>6857471358.4000006</v>
      </c>
      <c r="D646" s="127">
        <v>115549</v>
      </c>
      <c r="E646" s="128" t="s">
        <v>723</v>
      </c>
      <c r="F646" s="127">
        <v>15.453160285949707</v>
      </c>
      <c r="G646" s="127">
        <v>6857471358.4000006</v>
      </c>
      <c r="H646" s="127">
        <v>202.89999389648438</v>
      </c>
      <c r="I646" s="127">
        <v>13.130000114440918</v>
      </c>
      <c r="J646" s="127">
        <v>33797296</v>
      </c>
    </row>
    <row r="647" spans="1:10" s="118" customFormat="1" ht="12.75">
      <c r="A647" s="128" t="s">
        <v>21231</v>
      </c>
      <c r="B647" s="128" t="s">
        <v>21232</v>
      </c>
      <c r="C647" s="127">
        <v>1049055000.0000001</v>
      </c>
      <c r="D647" s="127">
        <v>1983</v>
      </c>
      <c r="E647" s="128" t="s">
        <v>4236</v>
      </c>
      <c r="F647" s="127">
        <v>33.660129547119141</v>
      </c>
      <c r="G647" s="127">
        <v>1049055000.0000001</v>
      </c>
      <c r="H647" s="127">
        <v>51.5</v>
      </c>
      <c r="I647" s="127">
        <v>1.5299999713897705</v>
      </c>
      <c r="J647" s="127">
        <v>20370000</v>
      </c>
    </row>
    <row r="648" spans="1:10" s="118" customFormat="1" ht="12.75">
      <c r="A648" s="128" t="s">
        <v>21221</v>
      </c>
      <c r="B648" s="128" t="s">
        <v>21222</v>
      </c>
      <c r="C648" s="127">
        <v>1088990292.5</v>
      </c>
      <c r="D648" s="127">
        <v>336</v>
      </c>
      <c r="E648" s="128" t="s">
        <v>4373</v>
      </c>
      <c r="F648" s="127">
        <v>37.761825561523438</v>
      </c>
      <c r="G648" s="127">
        <v>1088990292.5</v>
      </c>
      <c r="H648" s="127">
        <v>223.55000305175781</v>
      </c>
      <c r="I648" s="127">
        <v>5.9200000762939453</v>
      </c>
      <c r="J648" s="127">
        <v>4871350</v>
      </c>
    </row>
    <row r="649" spans="1:10" s="118" customFormat="1" ht="12.75">
      <c r="A649" s="128" t="s">
        <v>20460</v>
      </c>
      <c r="B649" s="128" t="s">
        <v>20461</v>
      </c>
      <c r="C649" s="127">
        <v>1646606800</v>
      </c>
      <c r="D649" s="127">
        <v>8025</v>
      </c>
      <c r="E649" s="128" t="s">
        <v>4233</v>
      </c>
      <c r="F649" s="127">
        <v>60.443756103515625</v>
      </c>
      <c r="G649" s="127">
        <v>1646606800</v>
      </c>
      <c r="H649" s="127">
        <v>201.10000610351563</v>
      </c>
      <c r="I649" s="127">
        <v>3.3270599842071533</v>
      </c>
      <c r="J649" s="127">
        <v>8188000</v>
      </c>
    </row>
    <row r="650" spans="1:10" s="118" customFormat="1" ht="12.75">
      <c r="A650" s="128" t="s">
        <v>6819</v>
      </c>
      <c r="B650" s="128" t="s">
        <v>11148</v>
      </c>
      <c r="C650" s="127">
        <v>11114719644.16</v>
      </c>
      <c r="D650" s="127">
        <v>1302857</v>
      </c>
      <c r="E650" s="128" t="s">
        <v>718</v>
      </c>
      <c r="F650" s="127">
        <v>15.152603149414063</v>
      </c>
      <c r="G650" s="127">
        <v>11114719644.16</v>
      </c>
      <c r="H650" s="127">
        <v>28.159999847412109</v>
      </c>
      <c r="I650" s="127">
        <v>1.8584265690422059</v>
      </c>
      <c r="J650" s="127">
        <v>311767848.78132933</v>
      </c>
    </row>
    <row r="651" spans="1:10" s="118" customFormat="1" ht="12.75">
      <c r="A651" s="128" t="s">
        <v>7809</v>
      </c>
      <c r="B651" s="128" t="s">
        <v>7810</v>
      </c>
      <c r="C651" s="127">
        <v>1758149999.9999998</v>
      </c>
      <c r="D651" s="127">
        <v>1515</v>
      </c>
      <c r="E651" s="128" t="s">
        <v>3787</v>
      </c>
      <c r="F651" s="127">
        <v>6.6581459045410156</v>
      </c>
      <c r="G651" s="127">
        <v>1758149999.9999998</v>
      </c>
      <c r="H651" s="127">
        <v>586.04998779296875</v>
      </c>
      <c r="I651" s="127">
        <v>88.019996643066406</v>
      </c>
      <c r="J651" s="127">
        <v>3000000</v>
      </c>
    </row>
    <row r="652" spans="1:10" s="118" customFormat="1" ht="12.75">
      <c r="A652" s="128" t="s">
        <v>7576</v>
      </c>
      <c r="B652" s="128" t="s">
        <v>11428</v>
      </c>
      <c r="C652" s="127">
        <v>3482159616.4999995</v>
      </c>
      <c r="D652" s="127">
        <v>8669</v>
      </c>
      <c r="E652" s="128" t="s">
        <v>3697</v>
      </c>
      <c r="F652" s="127">
        <v>24.727132797241211</v>
      </c>
      <c r="G652" s="127">
        <v>3482159616.4999995</v>
      </c>
      <c r="H652" s="127">
        <v>321.70001220703125</v>
      </c>
      <c r="I652" s="127">
        <v>13.010000228881836</v>
      </c>
      <c r="J652" s="127">
        <v>10824245</v>
      </c>
    </row>
    <row r="653" spans="1:10" s="118" customFormat="1" ht="12.75">
      <c r="A653" s="128" t="s">
        <v>7964</v>
      </c>
      <c r="B653" s="128" t="s">
        <v>11881</v>
      </c>
      <c r="C653" s="127">
        <v>1184082902.6700001</v>
      </c>
      <c r="D653" s="127">
        <v>45449</v>
      </c>
      <c r="E653" s="128" t="s">
        <v>725</v>
      </c>
      <c r="F653" s="127">
        <v>16.090206146240234</v>
      </c>
      <c r="G653" s="127">
        <v>1184082902.6700001</v>
      </c>
      <c r="H653" s="127">
        <v>62.430000305175781</v>
      </c>
      <c r="I653" s="127">
        <v>3.880000114440918</v>
      </c>
      <c r="J653" s="127">
        <v>15888769</v>
      </c>
    </row>
    <row r="654" spans="1:10" s="118" customFormat="1" ht="12.75">
      <c r="A654" s="128" t="s">
        <v>6562</v>
      </c>
      <c r="B654" s="128" t="s">
        <v>10490</v>
      </c>
      <c r="C654" s="127">
        <v>49730258932.199997</v>
      </c>
      <c r="D654" s="127">
        <v>234800</v>
      </c>
      <c r="E654" s="128" t="s">
        <v>20248</v>
      </c>
      <c r="F654" s="127">
        <v>292.16717529296875</v>
      </c>
      <c r="G654" s="127">
        <v>49730258932.199997</v>
      </c>
      <c r="H654" s="127">
        <v>94.370002746582031</v>
      </c>
      <c r="I654" s="127">
        <v>0.32300000190734868</v>
      </c>
      <c r="J654" s="127">
        <v>526971040</v>
      </c>
    </row>
    <row r="655" spans="1:10" s="118" customFormat="1" ht="12.75">
      <c r="A655" s="128" t="s">
        <v>7228</v>
      </c>
      <c r="B655" s="128" t="s">
        <v>11387</v>
      </c>
      <c r="C655" s="127">
        <v>3533977188</v>
      </c>
      <c r="D655" s="127">
        <v>17122</v>
      </c>
      <c r="E655" s="128" t="s">
        <v>730</v>
      </c>
      <c r="F655" s="127">
        <v>22.841835021972656</v>
      </c>
      <c r="G655" s="127">
        <v>3533977188</v>
      </c>
      <c r="H655" s="127">
        <v>361.20001220703125</v>
      </c>
      <c r="I655" s="127">
        <v>15.813091278076172</v>
      </c>
      <c r="J655" s="127">
        <v>9783990</v>
      </c>
    </row>
    <row r="656" spans="1:10" s="118" customFormat="1" ht="12.75">
      <c r="A656" s="128" t="s">
        <v>6413</v>
      </c>
      <c r="B656" s="128" t="s">
        <v>10878</v>
      </c>
      <c r="C656" s="127">
        <v>28901168305</v>
      </c>
      <c r="D656" s="127">
        <v>117316</v>
      </c>
      <c r="E656" s="128" t="s">
        <v>732</v>
      </c>
      <c r="F656" s="127">
        <v>54.384544372558594</v>
      </c>
      <c r="G656" s="127">
        <v>28901168305</v>
      </c>
      <c r="H656" s="127">
        <v>1210.5999755859375</v>
      </c>
      <c r="I656" s="127">
        <v>22.260000228881836</v>
      </c>
      <c r="J656" s="127">
        <v>23873000</v>
      </c>
    </row>
    <row r="657" spans="1:10" s="118" customFormat="1" ht="12.75">
      <c r="A657" s="128" t="s">
        <v>7380</v>
      </c>
      <c r="B657" s="128" t="s">
        <v>3673</v>
      </c>
      <c r="C657" s="127">
        <v>6340837311.5999994</v>
      </c>
      <c r="D657" s="127">
        <v>6686</v>
      </c>
      <c r="E657" s="128" t="s">
        <v>733</v>
      </c>
      <c r="F657" s="127">
        <v>32.447154998779297</v>
      </c>
      <c r="G657" s="127">
        <v>6340837311.5999994</v>
      </c>
      <c r="H657" s="127">
        <v>690.79998779296875</v>
      </c>
      <c r="I657" s="127">
        <v>21.290000915527344</v>
      </c>
      <c r="J657" s="127">
        <v>9178977</v>
      </c>
    </row>
    <row r="658" spans="1:10" s="118" customFormat="1" ht="12.75">
      <c r="A658" s="128" t="s">
        <v>12472</v>
      </c>
      <c r="B658" s="128" t="s">
        <v>12473</v>
      </c>
      <c r="C658" s="127">
        <v>8984173472.9500008</v>
      </c>
      <c r="D658" s="127">
        <v>97509</v>
      </c>
      <c r="E658" s="128" t="s">
        <v>12339</v>
      </c>
      <c r="F658" s="127">
        <v>4.0514769554138184</v>
      </c>
      <c r="G658" s="127">
        <v>8984173472.9500008</v>
      </c>
      <c r="H658" s="127">
        <v>240.05000305175781</v>
      </c>
      <c r="I658" s="127">
        <v>59.25</v>
      </c>
      <c r="J658" s="127"/>
    </row>
    <row r="659" spans="1:10" s="118" customFormat="1" ht="12.75">
      <c r="A659" s="128" t="s">
        <v>7930</v>
      </c>
      <c r="B659" s="128" t="s">
        <v>11937</v>
      </c>
      <c r="C659" s="127">
        <v>1195033219.02</v>
      </c>
      <c r="D659" s="127">
        <v>99735</v>
      </c>
      <c r="E659" s="128" t="s">
        <v>734</v>
      </c>
      <c r="F659" s="127"/>
      <c r="G659" s="127">
        <v>1195033219.02</v>
      </c>
      <c r="H659" s="127">
        <v>30.989999771118164</v>
      </c>
      <c r="I659" s="127"/>
      <c r="J659" s="127"/>
    </row>
    <row r="660" spans="1:10" s="118" customFormat="1" ht="12.75">
      <c r="A660" s="128" t="s">
        <v>7598</v>
      </c>
      <c r="B660" s="128" t="s">
        <v>11716</v>
      </c>
      <c r="C660" s="127">
        <v>1203548640</v>
      </c>
      <c r="D660" s="127">
        <v>8532</v>
      </c>
      <c r="E660" s="128" t="s">
        <v>7599</v>
      </c>
      <c r="F660" s="127"/>
      <c r="G660" s="127">
        <v>1203548640</v>
      </c>
      <c r="H660" s="127">
        <v>190.05000305175781</v>
      </c>
      <c r="I660" s="127"/>
      <c r="J660" s="127"/>
    </row>
    <row r="661" spans="1:10" s="118" customFormat="1" ht="12.75">
      <c r="A661" s="128" t="s">
        <v>7057</v>
      </c>
      <c r="B661" s="128" t="s">
        <v>11218</v>
      </c>
      <c r="C661" s="127">
        <v>4478554942.0200005</v>
      </c>
      <c r="D661" s="127">
        <v>201437</v>
      </c>
      <c r="E661" s="128" t="s">
        <v>736</v>
      </c>
      <c r="F661" s="127">
        <v>8.9579439163208008</v>
      </c>
      <c r="G661" s="127">
        <v>4478554942.0200005</v>
      </c>
      <c r="H661" s="127">
        <v>19.170000076293945</v>
      </c>
      <c r="I661" s="127">
        <v>0.5</v>
      </c>
      <c r="J661" s="127">
        <v>232222848</v>
      </c>
    </row>
    <row r="662" spans="1:10" s="118" customFormat="1" ht="12.75">
      <c r="A662" s="128" t="s">
        <v>6670</v>
      </c>
      <c r="B662" s="128" t="s">
        <v>10990</v>
      </c>
      <c r="C662" s="127">
        <v>11621158536.360001</v>
      </c>
      <c r="D662" s="127">
        <v>347726</v>
      </c>
      <c r="E662" s="128" t="s">
        <v>2667</v>
      </c>
      <c r="F662" s="127">
        <v>45.976608276367188</v>
      </c>
      <c r="G662" s="127">
        <v>11621158536.360001</v>
      </c>
      <c r="H662" s="127">
        <v>78.620002746582031</v>
      </c>
      <c r="I662" s="127">
        <v>1.7100000381469727</v>
      </c>
      <c r="J662" s="127">
        <v>147815008</v>
      </c>
    </row>
    <row r="663" spans="1:10" s="118" customFormat="1" ht="12.75">
      <c r="A663" s="128" t="s">
        <v>7451</v>
      </c>
      <c r="B663" s="128" t="s">
        <v>11458</v>
      </c>
      <c r="C663" s="127">
        <v>2787877330.3499999</v>
      </c>
      <c r="D663" s="127">
        <v>10214</v>
      </c>
      <c r="E663" s="128" t="s">
        <v>3726</v>
      </c>
      <c r="F663" s="127">
        <v>20.061662673950195</v>
      </c>
      <c r="G663" s="127">
        <v>2787877330.3499999</v>
      </c>
      <c r="H663" s="127">
        <v>374.14999389648438</v>
      </c>
      <c r="I663" s="127">
        <v>18.649999618530273</v>
      </c>
      <c r="J663" s="127">
        <v>7451229</v>
      </c>
    </row>
    <row r="664" spans="1:10" s="118" customFormat="1" ht="12.75">
      <c r="A664" s="128" t="s">
        <v>7800</v>
      </c>
      <c r="B664" s="128" t="s">
        <v>11793</v>
      </c>
      <c r="C664" s="127">
        <v>2561259749.9999995</v>
      </c>
      <c r="D664" s="127">
        <v>165</v>
      </c>
      <c r="E664" s="128" t="s">
        <v>3783</v>
      </c>
      <c r="F664" s="127">
        <v>243.33332824707031</v>
      </c>
      <c r="G664" s="127">
        <v>2561259749.9999995</v>
      </c>
      <c r="H664" s="127">
        <v>146</v>
      </c>
      <c r="I664" s="127">
        <v>0.60000002384185791</v>
      </c>
      <c r="J664" s="127">
        <v>17542876</v>
      </c>
    </row>
    <row r="665" spans="1:10" s="118" customFormat="1" ht="12.75">
      <c r="A665" s="128" t="s">
        <v>7059</v>
      </c>
      <c r="B665" s="128" t="s">
        <v>11162</v>
      </c>
      <c r="C665" s="127">
        <v>8900660444.3999996</v>
      </c>
      <c r="D665" s="127">
        <v>2792</v>
      </c>
      <c r="E665" s="128" t="s">
        <v>727</v>
      </c>
      <c r="F665" s="127">
        <v>18.21562385559082</v>
      </c>
      <c r="G665" s="127">
        <v>8900660444.3999996</v>
      </c>
      <c r="H665" s="127">
        <v>1459.800048828125</v>
      </c>
      <c r="I665" s="127">
        <v>80.139999389648438</v>
      </c>
      <c r="J665" s="127">
        <v>6097178</v>
      </c>
    </row>
    <row r="666" spans="1:10" s="118" customFormat="1" ht="12.75">
      <c r="A666" s="128" t="s">
        <v>6232</v>
      </c>
      <c r="B666" s="128" t="s">
        <v>10770</v>
      </c>
      <c r="C666" s="127">
        <v>8874854662.2800007</v>
      </c>
      <c r="D666" s="127">
        <v>17592952</v>
      </c>
      <c r="E666" s="128" t="s">
        <v>738</v>
      </c>
      <c r="F666" s="127"/>
      <c r="G666" s="127">
        <v>8874854662.2800007</v>
      </c>
      <c r="H666" s="127">
        <v>4.820000171661377</v>
      </c>
      <c r="I666" s="127">
        <v>-10.220000267028809</v>
      </c>
      <c r="J666" s="127">
        <v>1841256192</v>
      </c>
    </row>
    <row r="667" spans="1:10" s="118" customFormat="1" ht="12.75">
      <c r="A667" s="128" t="s">
        <v>6412</v>
      </c>
      <c r="B667" s="128" t="s">
        <v>10907</v>
      </c>
      <c r="C667" s="127">
        <v>14340334470.300001</v>
      </c>
      <c r="D667" s="127">
        <v>18301</v>
      </c>
      <c r="E667" s="128" t="s">
        <v>739</v>
      </c>
      <c r="F667" s="127">
        <v>36.096996307373047</v>
      </c>
      <c r="G667" s="127">
        <v>14340334470.300001</v>
      </c>
      <c r="H667" s="127">
        <v>468.89999389648438</v>
      </c>
      <c r="I667" s="127">
        <v>12.989999771118164</v>
      </c>
      <c r="J667" s="127">
        <v>30582928</v>
      </c>
    </row>
    <row r="668" spans="1:10" s="118" customFormat="1" ht="12.75">
      <c r="A668" s="128" t="s">
        <v>5385</v>
      </c>
      <c r="B668" s="128" t="s">
        <v>10075</v>
      </c>
      <c r="C668" s="127">
        <v>1615907246459.9998</v>
      </c>
      <c r="D668" s="127">
        <v>470261</v>
      </c>
      <c r="E668" s="128" t="s">
        <v>741</v>
      </c>
      <c r="F668" s="127">
        <v>100.99552154541016</v>
      </c>
      <c r="G668" s="127">
        <v>1615907246459.9998</v>
      </c>
      <c r="H668" s="127">
        <v>6087</v>
      </c>
      <c r="I668" s="127">
        <v>60.270000457763672</v>
      </c>
      <c r="J668" s="127">
        <v>265468576</v>
      </c>
    </row>
    <row r="669" spans="1:10" s="118" customFormat="1" ht="12.75">
      <c r="A669" s="128" t="s">
        <v>5523</v>
      </c>
      <c r="B669" s="128" t="s">
        <v>10120</v>
      </c>
      <c r="C669" s="127">
        <v>991013990976</v>
      </c>
      <c r="D669" s="127">
        <v>409637</v>
      </c>
      <c r="E669" s="128" t="s">
        <v>743</v>
      </c>
      <c r="F669" s="127">
        <v>266.90936279296875</v>
      </c>
      <c r="G669" s="127">
        <v>991013990976</v>
      </c>
      <c r="H669" s="127">
        <v>16452</v>
      </c>
      <c r="I669" s="127">
        <v>61.638900756835938</v>
      </c>
      <c r="J669" s="127">
        <v>59821596</v>
      </c>
    </row>
    <row r="670" spans="1:10" s="118" customFormat="1" ht="12.75">
      <c r="A670" s="128" t="s">
        <v>8049</v>
      </c>
      <c r="B670" s="128" t="s">
        <v>11618</v>
      </c>
      <c r="C670" s="127">
        <v>4059790329.5999999</v>
      </c>
      <c r="D670" s="127">
        <v>22892</v>
      </c>
      <c r="E670" s="128" t="s">
        <v>744</v>
      </c>
      <c r="F670" s="127">
        <v>80.632255554199219</v>
      </c>
      <c r="G670" s="127">
        <v>4059790329.5999999</v>
      </c>
      <c r="H670" s="127">
        <v>124.98000335693359</v>
      </c>
      <c r="I670" s="127">
        <v>1.5500000317891438</v>
      </c>
      <c r="J670" s="127">
        <v>32483520</v>
      </c>
    </row>
    <row r="671" spans="1:10" s="118" customFormat="1" ht="12.75">
      <c r="A671" s="128" t="s">
        <v>5306</v>
      </c>
      <c r="B671" s="128" t="s">
        <v>5307</v>
      </c>
      <c r="C671" s="127">
        <v>1669102683355.7998</v>
      </c>
      <c r="D671" s="127">
        <v>3689452</v>
      </c>
      <c r="E671" s="128" t="s">
        <v>746</v>
      </c>
      <c r="F671" s="127">
        <v>61.188743591308594</v>
      </c>
      <c r="G671" s="127">
        <v>1669102683355.7998</v>
      </c>
      <c r="H671" s="127">
        <v>674.29998779296875</v>
      </c>
      <c r="I671" s="127">
        <v>11.020000457763672</v>
      </c>
      <c r="J671" s="127">
        <v>2475311616</v>
      </c>
    </row>
    <row r="672" spans="1:10" s="118" customFormat="1" ht="12.75">
      <c r="A672" s="128" t="s">
        <v>6852</v>
      </c>
      <c r="B672" s="128" t="s">
        <v>10869</v>
      </c>
      <c r="C672" s="127">
        <v>15423306839.999998</v>
      </c>
      <c r="D672" s="127">
        <v>140000</v>
      </c>
      <c r="E672" s="128" t="s">
        <v>748</v>
      </c>
      <c r="F672" s="127">
        <v>16.650056838989258</v>
      </c>
      <c r="G672" s="127">
        <v>15423306839.999998</v>
      </c>
      <c r="H672" s="127">
        <v>434.39999389648438</v>
      </c>
      <c r="I672" s="127">
        <v>26.090000152587891</v>
      </c>
      <c r="J672" s="127">
        <v>35504848</v>
      </c>
    </row>
    <row r="673" spans="1:10" s="118" customFormat="1" ht="12.75">
      <c r="A673" s="128" t="s">
        <v>6749</v>
      </c>
      <c r="B673" s="128" t="s">
        <v>11190</v>
      </c>
      <c r="C673" s="127">
        <v>5790832091.1000004</v>
      </c>
      <c r="D673" s="127">
        <v>233528</v>
      </c>
      <c r="E673" s="128" t="s">
        <v>1723</v>
      </c>
      <c r="F673" s="127"/>
      <c r="G673" s="127">
        <v>5790832091.1000004</v>
      </c>
      <c r="H673" s="127">
        <v>999.989990234375</v>
      </c>
      <c r="I673" s="127"/>
      <c r="J673" s="127"/>
    </row>
    <row r="674" spans="1:10" s="118" customFormat="1" ht="12.75">
      <c r="A674" s="128" t="s">
        <v>9309</v>
      </c>
      <c r="B674" s="128" t="s">
        <v>10892</v>
      </c>
      <c r="C674" s="127">
        <v>25276144871.400002</v>
      </c>
      <c r="D674" s="127">
        <v>910548</v>
      </c>
      <c r="E674" s="128" t="s">
        <v>9310</v>
      </c>
      <c r="F674" s="127"/>
      <c r="G674" s="127">
        <v>25276144871.400002</v>
      </c>
      <c r="H674" s="127">
        <v>1070.0699462890625</v>
      </c>
      <c r="I674" s="127"/>
      <c r="J674" s="127"/>
    </row>
    <row r="675" spans="1:10" s="118" customFormat="1" ht="12.75">
      <c r="A675" s="128" t="s">
        <v>5688</v>
      </c>
      <c r="B675" s="128" t="s">
        <v>10227</v>
      </c>
      <c r="C675" s="127">
        <v>231473873388.49997</v>
      </c>
      <c r="D675" s="127">
        <v>231924</v>
      </c>
      <c r="E675" s="128" t="s">
        <v>1681</v>
      </c>
      <c r="F675" s="127">
        <v>47.375411987304688</v>
      </c>
      <c r="G675" s="127">
        <v>231473873388.49997</v>
      </c>
      <c r="H675" s="127">
        <v>2769.10009765625</v>
      </c>
      <c r="I675" s="127">
        <v>58.450154304504395</v>
      </c>
      <c r="J675" s="127">
        <v>83591736</v>
      </c>
    </row>
    <row r="676" spans="1:10" s="118" customFormat="1" ht="12.75">
      <c r="A676" s="128" t="s">
        <v>5295</v>
      </c>
      <c r="B676" s="128" t="s">
        <v>10049</v>
      </c>
      <c r="C676" s="127">
        <v>2733013812293.1997</v>
      </c>
      <c r="D676" s="127">
        <v>670305</v>
      </c>
      <c r="E676" s="128" t="s">
        <v>750</v>
      </c>
      <c r="F676" s="127">
        <v>100.45204162597656</v>
      </c>
      <c r="G676" s="127">
        <v>2733013812293.1997</v>
      </c>
      <c r="H676" s="127">
        <v>4199.89990234375</v>
      </c>
      <c r="I676" s="127">
        <v>41.810000419616699</v>
      </c>
      <c r="J676" s="127">
        <v>650729984</v>
      </c>
    </row>
    <row r="677" spans="1:10" s="118" customFormat="1" ht="12.75">
      <c r="A677" s="128" t="s">
        <v>7034</v>
      </c>
      <c r="B677" s="128" t="s">
        <v>11293</v>
      </c>
      <c r="C677" s="127">
        <v>7372244194.8000002</v>
      </c>
      <c r="D677" s="127">
        <v>17357</v>
      </c>
      <c r="E677" s="128" t="s">
        <v>752</v>
      </c>
      <c r="F677" s="127">
        <v>63.569892883300781</v>
      </c>
      <c r="G677" s="127">
        <v>7372244194.8000002</v>
      </c>
      <c r="H677" s="127">
        <v>295.60000610351563</v>
      </c>
      <c r="I677" s="127">
        <v>4.6500000953674316</v>
      </c>
      <c r="J677" s="127">
        <v>24939932</v>
      </c>
    </row>
    <row r="678" spans="1:10" s="118" customFormat="1" ht="12.75">
      <c r="A678" s="128" t="s">
        <v>5588</v>
      </c>
      <c r="B678" s="128" t="s">
        <v>10186</v>
      </c>
      <c r="C678" s="127">
        <v>264002370159.59998</v>
      </c>
      <c r="D678" s="127">
        <v>379252</v>
      </c>
      <c r="E678" s="128" t="s">
        <v>695</v>
      </c>
      <c r="F678" s="127">
        <v>32.558452606201172</v>
      </c>
      <c r="G678" s="127">
        <v>264002370159.59998</v>
      </c>
      <c r="H678" s="127">
        <v>1935.5999755859375</v>
      </c>
      <c r="I678" s="127">
        <v>59.450000762939453</v>
      </c>
      <c r="J678" s="127">
        <v>136393040</v>
      </c>
    </row>
    <row r="679" spans="1:10" s="118" customFormat="1" ht="12.75">
      <c r="A679" s="128" t="s">
        <v>9085</v>
      </c>
      <c r="B679" s="128" t="s">
        <v>11514</v>
      </c>
      <c r="C679" s="127">
        <v>3562765999.9999995</v>
      </c>
      <c r="D679" s="127">
        <v>48452</v>
      </c>
      <c r="E679" s="128" t="s">
        <v>9086</v>
      </c>
      <c r="F679" s="127"/>
      <c r="G679" s="127">
        <v>3562765999.9999995</v>
      </c>
      <c r="H679" s="127">
        <v>251.75</v>
      </c>
      <c r="I679" s="127"/>
      <c r="J679" s="127"/>
    </row>
    <row r="680" spans="1:10" s="118" customFormat="1" ht="12.75">
      <c r="A680" s="128" t="s">
        <v>8098</v>
      </c>
      <c r="B680" s="128" t="s">
        <v>11890</v>
      </c>
      <c r="C680" s="127">
        <v>5217095256.000001</v>
      </c>
      <c r="D680" s="127">
        <v>16940</v>
      </c>
      <c r="E680" s="128" t="s">
        <v>777</v>
      </c>
      <c r="F680" s="127"/>
      <c r="G680" s="127">
        <v>5217095256.000001</v>
      </c>
      <c r="H680" s="127">
        <v>311.16000366210938</v>
      </c>
      <c r="I680" s="127"/>
      <c r="J680" s="127"/>
    </row>
    <row r="681" spans="1:10" s="118" customFormat="1" ht="12.75">
      <c r="A681" s="128" t="s">
        <v>7217</v>
      </c>
      <c r="B681" s="128" t="s">
        <v>11319</v>
      </c>
      <c r="C681" s="127">
        <v>5457920000</v>
      </c>
      <c r="D681" s="127">
        <v>153419</v>
      </c>
      <c r="E681" s="128" t="s">
        <v>763</v>
      </c>
      <c r="F681" s="127">
        <v>15.73613166809082</v>
      </c>
      <c r="G681" s="127">
        <v>5457920000</v>
      </c>
      <c r="H681" s="127">
        <v>104.95999908447266</v>
      </c>
      <c r="I681" s="127">
        <v>6.6700000762939453</v>
      </c>
      <c r="J681" s="127">
        <v>52000000</v>
      </c>
    </row>
    <row r="682" spans="1:10" s="118" customFormat="1" ht="12.75">
      <c r="A682" s="128" t="s">
        <v>6082</v>
      </c>
      <c r="B682" s="128" t="s">
        <v>6083</v>
      </c>
      <c r="C682" s="127">
        <v>62680593551.000008</v>
      </c>
      <c r="D682" s="127">
        <v>44889</v>
      </c>
      <c r="E682" s="128" t="s">
        <v>754</v>
      </c>
      <c r="F682" s="127">
        <v>37.067428588867188</v>
      </c>
      <c r="G682" s="127">
        <v>62680593551.000008</v>
      </c>
      <c r="H682" s="127">
        <v>1039</v>
      </c>
      <c r="I682" s="127">
        <v>28.030000686645508</v>
      </c>
      <c r="J682" s="127">
        <v>59492736</v>
      </c>
    </row>
    <row r="683" spans="1:10" s="118" customFormat="1" ht="12.75">
      <c r="A683" s="128" t="s">
        <v>6769</v>
      </c>
      <c r="B683" s="128" t="s">
        <v>10762</v>
      </c>
      <c r="C683" s="127">
        <v>14835040000</v>
      </c>
      <c r="D683" s="127">
        <v>485562</v>
      </c>
      <c r="E683" s="128" t="s">
        <v>756</v>
      </c>
      <c r="F683" s="127">
        <v>9.4284124374389648</v>
      </c>
      <c r="G683" s="127">
        <v>14835040000</v>
      </c>
      <c r="H683" s="127">
        <v>84.290000915527344</v>
      </c>
      <c r="I683" s="127">
        <v>8.9399995803833008</v>
      </c>
      <c r="J683" s="127">
        <v>176000000</v>
      </c>
    </row>
    <row r="684" spans="1:10" s="118" customFormat="1" ht="12.75">
      <c r="A684" s="128" t="s">
        <v>8127</v>
      </c>
      <c r="B684" s="128" t="s">
        <v>11851</v>
      </c>
      <c r="C684" s="127">
        <v>2036569570.6000001</v>
      </c>
      <c r="D684" s="127">
        <v>3180</v>
      </c>
      <c r="E684" s="128" t="s">
        <v>3983</v>
      </c>
      <c r="F684" s="127">
        <v>42.909034729003906</v>
      </c>
      <c r="G684" s="127">
        <v>2036569570.6000001</v>
      </c>
      <c r="H684" s="127">
        <v>203.05000305175781</v>
      </c>
      <c r="I684" s="127">
        <v>4.7321038246154785</v>
      </c>
      <c r="J684" s="127">
        <v>10029892</v>
      </c>
    </row>
    <row r="685" spans="1:10" s="118" customFormat="1" ht="12.75">
      <c r="A685" s="128" t="s">
        <v>6368</v>
      </c>
      <c r="B685" s="128" t="s">
        <v>10755</v>
      </c>
      <c r="C685" s="127">
        <v>21739288796</v>
      </c>
      <c r="D685" s="127">
        <v>92497</v>
      </c>
      <c r="E685" s="128" t="s">
        <v>758</v>
      </c>
      <c r="F685" s="127">
        <v>23.872451782226563</v>
      </c>
      <c r="G685" s="127">
        <v>21739288796</v>
      </c>
      <c r="H685" s="127">
        <v>383.29998779296875</v>
      </c>
      <c r="I685" s="127">
        <v>16.056163787841797</v>
      </c>
      <c r="J685" s="127">
        <v>56716120</v>
      </c>
    </row>
    <row r="686" spans="1:10" s="118" customFormat="1" ht="12.75">
      <c r="A686" s="128" t="s">
        <v>6807</v>
      </c>
      <c r="B686" s="128" t="s">
        <v>10776</v>
      </c>
      <c r="C686" s="127">
        <v>16237859021.999998</v>
      </c>
      <c r="D686" s="127">
        <v>112734</v>
      </c>
      <c r="E686" s="128" t="s">
        <v>6808</v>
      </c>
      <c r="F686" s="127">
        <v>34.93115234375</v>
      </c>
      <c r="G686" s="127">
        <v>16237859021.999998</v>
      </c>
      <c r="H686" s="127">
        <v>405.89999389648438</v>
      </c>
      <c r="I686" s="127">
        <v>11.619999885559082</v>
      </c>
      <c r="J686" s="127">
        <v>40005000</v>
      </c>
    </row>
    <row r="687" spans="1:10" s="118" customFormat="1" ht="12.75">
      <c r="A687" s="128" t="s">
        <v>5910</v>
      </c>
      <c r="B687" s="128" t="s">
        <v>10323</v>
      </c>
      <c r="C687" s="127">
        <v>166647150055.99997</v>
      </c>
      <c r="D687" s="127">
        <v>179362</v>
      </c>
      <c r="E687" s="128" t="s">
        <v>761</v>
      </c>
      <c r="F687" s="127">
        <v>103.15206146240234</v>
      </c>
      <c r="G687" s="127">
        <v>166647150055.99997</v>
      </c>
      <c r="H687" s="127">
        <v>2746</v>
      </c>
      <c r="I687" s="127">
        <v>26.620893478393555</v>
      </c>
      <c r="J687" s="127">
        <v>60687236</v>
      </c>
    </row>
    <row r="688" spans="1:10" s="118" customFormat="1" ht="12.75">
      <c r="A688" s="128" t="s">
        <v>6604</v>
      </c>
      <c r="B688" s="128" t="s">
        <v>6605</v>
      </c>
      <c r="C688" s="127">
        <v>32078112204</v>
      </c>
      <c r="D688" s="127">
        <v>20105</v>
      </c>
      <c r="E688" s="128" t="s">
        <v>765</v>
      </c>
      <c r="F688" s="127">
        <v>51.032375335693359</v>
      </c>
      <c r="G688" s="127">
        <v>32078112204</v>
      </c>
      <c r="H688" s="127">
        <v>1418.699951171875</v>
      </c>
      <c r="I688" s="127">
        <v>27.799999237060547</v>
      </c>
      <c r="J688" s="127">
        <v>22254850</v>
      </c>
    </row>
    <row r="689" spans="1:10" s="118" customFormat="1" ht="12.75">
      <c r="A689" s="128" t="s">
        <v>9958</v>
      </c>
      <c r="B689" s="128" t="s">
        <v>12003</v>
      </c>
      <c r="C689" s="127">
        <v>2844388100</v>
      </c>
      <c r="D689" s="127">
        <v>46551</v>
      </c>
      <c r="E689" s="128" t="s">
        <v>9959</v>
      </c>
      <c r="F689" s="127">
        <v>32.635467529296875</v>
      </c>
      <c r="G689" s="127">
        <v>2844388100</v>
      </c>
      <c r="H689" s="127">
        <v>132.5</v>
      </c>
      <c r="I689" s="127">
        <v>4.059999942779541</v>
      </c>
      <c r="J689" s="127">
        <v>15779000</v>
      </c>
    </row>
    <row r="690" spans="1:10" s="118" customFormat="1" ht="12.75">
      <c r="A690" s="128" t="s">
        <v>6574</v>
      </c>
      <c r="B690" s="128" t="s">
        <v>6575</v>
      </c>
      <c r="C690" s="127">
        <v>12425555806.4</v>
      </c>
      <c r="D690" s="127">
        <v>268808</v>
      </c>
      <c r="E690" s="128" t="s">
        <v>767</v>
      </c>
      <c r="F690" s="127">
        <v>72.315513610839844</v>
      </c>
      <c r="G690" s="127">
        <v>12425555806.4</v>
      </c>
      <c r="H690" s="127">
        <v>12.760000228881836</v>
      </c>
      <c r="I690" s="127">
        <v>0.1764490008354187</v>
      </c>
      <c r="J690" s="127">
        <v>973789632</v>
      </c>
    </row>
    <row r="691" spans="1:10" s="118" customFormat="1" ht="12.75">
      <c r="A691" s="128" t="s">
        <v>9526</v>
      </c>
      <c r="B691" s="128" t="s">
        <v>11982</v>
      </c>
      <c r="C691" s="127">
        <v>3549147251.0000005</v>
      </c>
      <c r="D691" s="127">
        <v>855614</v>
      </c>
      <c r="E691" s="128" t="s">
        <v>9527</v>
      </c>
      <c r="F691" s="127"/>
      <c r="G691" s="127">
        <v>3549147251.0000005</v>
      </c>
      <c r="H691" s="127">
        <v>27.590000152587891</v>
      </c>
      <c r="I691" s="127"/>
      <c r="J691" s="127"/>
    </row>
    <row r="692" spans="1:10" s="118" customFormat="1" ht="12.75">
      <c r="A692" s="128" t="s">
        <v>6976</v>
      </c>
      <c r="B692" s="128" t="s">
        <v>6977</v>
      </c>
      <c r="C692" s="127">
        <v>3219287214.3599997</v>
      </c>
      <c r="D692" s="127">
        <v>33368</v>
      </c>
      <c r="E692" s="128" t="s">
        <v>768</v>
      </c>
      <c r="F692" s="127">
        <v>8.8642768859863281</v>
      </c>
      <c r="G692" s="127">
        <v>3219287214.3599997</v>
      </c>
      <c r="H692" s="127">
        <v>207.69000244140625</v>
      </c>
      <c r="I692" s="127">
        <v>23.430000305175781</v>
      </c>
      <c r="J692" s="127">
        <v>15500444</v>
      </c>
    </row>
    <row r="693" spans="1:10" s="118" customFormat="1" ht="12.75">
      <c r="A693" s="128" t="s">
        <v>7642</v>
      </c>
      <c r="B693" s="128" t="s">
        <v>11627</v>
      </c>
      <c r="C693" s="127">
        <v>3050904610.5999999</v>
      </c>
      <c r="D693" s="127">
        <v>308414</v>
      </c>
      <c r="E693" s="128" t="s">
        <v>770</v>
      </c>
      <c r="F693" s="127">
        <v>25.931818008422852</v>
      </c>
      <c r="G693" s="127">
        <v>3050904610.5999999</v>
      </c>
      <c r="H693" s="127">
        <v>22.819999694824219</v>
      </c>
      <c r="I693" s="127">
        <v>0.87999999523162842</v>
      </c>
      <c r="J693" s="127">
        <v>132465928</v>
      </c>
    </row>
    <row r="694" spans="1:10" s="118" customFormat="1" ht="12.75">
      <c r="A694" s="128" t="s">
        <v>6405</v>
      </c>
      <c r="B694" s="128" t="s">
        <v>10795</v>
      </c>
      <c r="C694" s="127">
        <v>12552510281.68</v>
      </c>
      <c r="D694" s="127">
        <v>348622</v>
      </c>
      <c r="E694" s="128" t="s">
        <v>772</v>
      </c>
      <c r="F694" s="127">
        <v>18.098310470581055</v>
      </c>
      <c r="G694" s="127">
        <v>12552510281.68</v>
      </c>
      <c r="H694" s="127">
        <v>235.63999938964844</v>
      </c>
      <c r="I694" s="127">
        <v>13.020000457763672</v>
      </c>
      <c r="J694" s="127">
        <v>53025912</v>
      </c>
    </row>
    <row r="695" spans="1:10" s="118" customFormat="1" ht="12.75">
      <c r="A695" s="128" t="s">
        <v>7411</v>
      </c>
      <c r="B695" s="128" t="s">
        <v>11680</v>
      </c>
      <c r="C695" s="127">
        <v>1516559292.0000002</v>
      </c>
      <c r="D695" s="127">
        <v>77475</v>
      </c>
      <c r="E695" s="128" t="s">
        <v>3674</v>
      </c>
      <c r="F695" s="127">
        <v>24.94422721862793</v>
      </c>
      <c r="G695" s="127">
        <v>1516559292.0000002</v>
      </c>
      <c r="H695" s="127">
        <v>63.220001220703125</v>
      </c>
      <c r="I695" s="127">
        <v>2.5344541072845459</v>
      </c>
      <c r="J695" s="127">
        <v>23988600</v>
      </c>
    </row>
    <row r="696" spans="1:10" s="118" customFormat="1" ht="12.75">
      <c r="A696" s="128" t="s">
        <v>7389</v>
      </c>
      <c r="B696" s="128" t="s">
        <v>11325</v>
      </c>
      <c r="C696" s="127">
        <v>3045119750.4000001</v>
      </c>
      <c r="D696" s="127">
        <v>30958</v>
      </c>
      <c r="E696" s="128" t="s">
        <v>7390</v>
      </c>
      <c r="F696" s="127">
        <v>36.491230010986328</v>
      </c>
      <c r="G696" s="127">
        <v>3045119750.4000001</v>
      </c>
      <c r="H696" s="127">
        <v>124.80000305175781</v>
      </c>
      <c r="I696" s="127">
        <v>3.4200000762939453</v>
      </c>
      <c r="J696" s="127">
        <v>24299998</v>
      </c>
    </row>
    <row r="697" spans="1:10" s="118" customFormat="1" ht="12.75">
      <c r="A697" s="128" t="s">
        <v>5370</v>
      </c>
      <c r="B697" s="128" t="s">
        <v>10086</v>
      </c>
      <c r="C697" s="127">
        <v>987911706623.50012</v>
      </c>
      <c r="D697" s="127">
        <v>2527398</v>
      </c>
      <c r="E697" s="128" t="s">
        <v>12411</v>
      </c>
      <c r="F697" s="127">
        <v>17.658552169799805</v>
      </c>
      <c r="G697" s="127">
        <v>987911706623.50012</v>
      </c>
      <c r="H697" s="127">
        <v>1183.9000244140625</v>
      </c>
      <c r="I697" s="127">
        <v>67.044000244140634</v>
      </c>
      <c r="J697" s="127">
        <v>832643360</v>
      </c>
    </row>
    <row r="698" spans="1:10" s="118" customFormat="1" ht="12.75">
      <c r="A698" s="128" t="s">
        <v>9311</v>
      </c>
      <c r="B698" s="128" t="s">
        <v>11927</v>
      </c>
      <c r="C698" s="127">
        <v>1534105745.55</v>
      </c>
      <c r="D698" s="127">
        <v>41</v>
      </c>
      <c r="E698" s="128" t="s">
        <v>9312</v>
      </c>
      <c r="F698" s="127">
        <v>36.375</v>
      </c>
      <c r="G698" s="127">
        <v>1534105745.55</v>
      </c>
      <c r="H698" s="127">
        <v>101.84999847412109</v>
      </c>
      <c r="I698" s="127">
        <v>2.7999999523162842</v>
      </c>
      <c r="J698" s="127">
        <v>15062403</v>
      </c>
    </row>
    <row r="699" spans="1:10" s="118" customFormat="1" ht="12.75">
      <c r="A699" s="128" t="s">
        <v>6687</v>
      </c>
      <c r="B699" s="128" t="s">
        <v>11004</v>
      </c>
      <c r="C699" s="127">
        <v>7426882917.6000004</v>
      </c>
      <c r="D699" s="127">
        <v>945034</v>
      </c>
      <c r="E699" s="128" t="s">
        <v>787</v>
      </c>
      <c r="F699" s="127">
        <v>9.0270271301269531</v>
      </c>
      <c r="G699" s="127">
        <v>7426882917.6000004</v>
      </c>
      <c r="H699" s="127">
        <v>40.080001831054688</v>
      </c>
      <c r="I699" s="127">
        <v>4.440000057220459</v>
      </c>
      <c r="J699" s="127">
        <v>188301472</v>
      </c>
    </row>
    <row r="700" spans="1:10" s="118" customFormat="1" ht="12.75">
      <c r="A700" s="128" t="s">
        <v>9351</v>
      </c>
      <c r="B700" s="128" t="s">
        <v>9352</v>
      </c>
      <c r="C700" s="127">
        <v>4285793383.1999998</v>
      </c>
      <c r="D700" s="127">
        <v>240660</v>
      </c>
      <c r="E700" s="128" t="s">
        <v>9353</v>
      </c>
      <c r="F700" s="127"/>
      <c r="G700" s="127">
        <v>4285793383.1999998</v>
      </c>
      <c r="H700" s="127">
        <v>91.980003356933594</v>
      </c>
      <c r="I700" s="127"/>
      <c r="J700" s="127"/>
    </row>
    <row r="701" spans="1:10" s="118" customFormat="1" ht="12.75">
      <c r="A701" s="128" t="s">
        <v>6642</v>
      </c>
      <c r="B701" s="128" t="s">
        <v>10992</v>
      </c>
      <c r="C701" s="127">
        <v>8323186331.1000013</v>
      </c>
      <c r="D701" s="127">
        <v>329125</v>
      </c>
      <c r="E701" s="128" t="s">
        <v>717</v>
      </c>
      <c r="F701" s="127">
        <v>6.2797236442565918</v>
      </c>
      <c r="G701" s="127">
        <v>8323186331.1000013</v>
      </c>
      <c r="H701" s="127">
        <v>127.29000091552734</v>
      </c>
      <c r="I701" s="127">
        <v>20.270000457763672</v>
      </c>
      <c r="J701" s="127">
        <v>65387592</v>
      </c>
    </row>
    <row r="702" spans="1:10" s="118" customFormat="1" ht="12.75">
      <c r="A702" s="128" t="s">
        <v>22261</v>
      </c>
      <c r="B702" s="128" t="s">
        <v>22262</v>
      </c>
      <c r="C702" s="127">
        <v>1067621148</v>
      </c>
      <c r="D702" s="127">
        <v>6318</v>
      </c>
      <c r="E702" s="128" t="s">
        <v>3886</v>
      </c>
      <c r="F702" s="127">
        <v>82.044204711914063</v>
      </c>
      <c r="G702" s="127">
        <v>1067621148</v>
      </c>
      <c r="H702" s="127">
        <v>148.5</v>
      </c>
      <c r="I702" s="127">
        <v>1.809999942779541</v>
      </c>
      <c r="J702" s="127">
        <v>7189368</v>
      </c>
    </row>
    <row r="703" spans="1:10" s="118" customFormat="1" ht="12.75">
      <c r="A703" s="128" t="s">
        <v>12526</v>
      </c>
      <c r="B703" s="128" t="s">
        <v>12527</v>
      </c>
      <c r="C703" s="127">
        <v>7322264094</v>
      </c>
      <c r="D703" s="127">
        <v>853306</v>
      </c>
      <c r="E703" s="128" t="s">
        <v>12528</v>
      </c>
      <c r="F703" s="127"/>
      <c r="G703" s="127">
        <v>7322264094</v>
      </c>
      <c r="H703" s="127">
        <v>96.449996948242188</v>
      </c>
      <c r="I703" s="127"/>
      <c r="J703" s="127"/>
    </row>
    <row r="704" spans="1:10" s="118" customFormat="1" ht="12.75">
      <c r="A704" s="128" t="s">
        <v>6907</v>
      </c>
      <c r="B704" s="128" t="s">
        <v>11284</v>
      </c>
      <c r="C704" s="127">
        <v>4443996570.8000002</v>
      </c>
      <c r="D704" s="127">
        <v>6242</v>
      </c>
      <c r="E704" s="128" t="s">
        <v>3676</v>
      </c>
      <c r="F704" s="127">
        <v>19.995616912841797</v>
      </c>
      <c r="G704" s="127">
        <v>4443996570.8000002</v>
      </c>
      <c r="H704" s="127">
        <v>912.4000244140625</v>
      </c>
      <c r="I704" s="127">
        <v>45.630001068115234</v>
      </c>
      <c r="J704" s="127">
        <v>4870700</v>
      </c>
    </row>
    <row r="705" spans="1:10" s="118" customFormat="1" ht="12.75">
      <c r="A705" s="128" t="s">
        <v>8077</v>
      </c>
      <c r="B705" s="128" t="s">
        <v>11914</v>
      </c>
      <c r="C705" s="127">
        <v>1625621400</v>
      </c>
      <c r="D705" s="127">
        <v>3418</v>
      </c>
      <c r="E705" s="128" t="s">
        <v>4156</v>
      </c>
      <c r="F705" s="127">
        <v>1.0979303121566772</v>
      </c>
      <c r="G705" s="127">
        <v>1625621400</v>
      </c>
      <c r="H705" s="127">
        <v>257.29998779296875</v>
      </c>
      <c r="I705" s="127">
        <v>234.35000610351563</v>
      </c>
      <c r="J705" s="127">
        <v>6318000</v>
      </c>
    </row>
    <row r="706" spans="1:10" s="118" customFormat="1" ht="12.75">
      <c r="A706" s="128" t="s">
        <v>7784</v>
      </c>
      <c r="B706" s="128" t="s">
        <v>11789</v>
      </c>
      <c r="C706" s="127">
        <v>1812741306.0400002</v>
      </c>
      <c r="D706" s="127">
        <v>7598</v>
      </c>
      <c r="E706" s="128" t="s">
        <v>781</v>
      </c>
      <c r="F706" s="127"/>
      <c r="G706" s="127">
        <v>1812741306.0400002</v>
      </c>
      <c r="H706" s="127">
        <v>172.52000427246094</v>
      </c>
      <c r="I706" s="127">
        <v>-134.28999328613281</v>
      </c>
      <c r="J706" s="127">
        <v>10507427</v>
      </c>
    </row>
    <row r="707" spans="1:10" s="118" customFormat="1" ht="12.75">
      <c r="A707" s="128" t="s">
        <v>21777</v>
      </c>
      <c r="B707" s="128" t="s">
        <v>21778</v>
      </c>
      <c r="C707" s="127">
        <v>1123447856</v>
      </c>
      <c r="D707" s="127">
        <v>9986</v>
      </c>
      <c r="E707" s="128" t="s">
        <v>21779</v>
      </c>
      <c r="F707" s="127"/>
      <c r="G707" s="127">
        <v>1123447856</v>
      </c>
      <c r="H707" s="127">
        <v>136</v>
      </c>
      <c r="I707" s="127">
        <v>-3.9200000762939453</v>
      </c>
      <c r="J707" s="127">
        <v>6052646</v>
      </c>
    </row>
    <row r="708" spans="1:10" s="118" customFormat="1" ht="12.75">
      <c r="A708" s="128" t="s">
        <v>8035</v>
      </c>
      <c r="B708" s="128" t="s">
        <v>11997</v>
      </c>
      <c r="C708" s="127">
        <v>1845126000</v>
      </c>
      <c r="D708" s="127">
        <v>9302</v>
      </c>
      <c r="E708" s="128" t="s">
        <v>8036</v>
      </c>
      <c r="F708" s="127">
        <v>41.606559753417969</v>
      </c>
      <c r="G708" s="127">
        <v>1845126000</v>
      </c>
      <c r="H708" s="127">
        <v>126.90000152587891</v>
      </c>
      <c r="I708" s="127">
        <v>3.0499999523162842</v>
      </c>
      <c r="J708" s="127">
        <v>14540000</v>
      </c>
    </row>
    <row r="709" spans="1:10" s="118" customFormat="1" ht="12.75">
      <c r="A709" s="128" t="s">
        <v>7698</v>
      </c>
      <c r="B709" s="128" t="s">
        <v>11768</v>
      </c>
      <c r="C709" s="127">
        <v>1952802777.8699999</v>
      </c>
      <c r="D709" s="127">
        <v>1020456</v>
      </c>
      <c r="E709" s="128" t="s">
        <v>783</v>
      </c>
      <c r="F709" s="127">
        <v>22.420618057250977</v>
      </c>
      <c r="G709" s="127">
        <v>1952802777.8699999</v>
      </c>
      <c r="H709" s="127">
        <v>6.0100002288818359</v>
      </c>
      <c r="I709" s="127">
        <v>0.26805685228675602</v>
      </c>
      <c r="J709" s="127">
        <v>281219195.65871215</v>
      </c>
    </row>
    <row r="710" spans="1:10" s="118" customFormat="1" ht="12.75">
      <c r="A710" s="128" t="s">
        <v>7340</v>
      </c>
      <c r="B710" s="128" t="s">
        <v>11432</v>
      </c>
      <c r="C710" s="127">
        <v>3684198144</v>
      </c>
      <c r="D710" s="127">
        <v>35424</v>
      </c>
      <c r="E710" s="128" t="s">
        <v>7341</v>
      </c>
      <c r="F710" s="127">
        <v>486.66482543945313</v>
      </c>
      <c r="G710" s="127">
        <v>3684198144</v>
      </c>
      <c r="H710" s="127">
        <v>52.799999237060547</v>
      </c>
      <c r="I710" s="127">
        <v>0.10849355757497997</v>
      </c>
      <c r="J710" s="127">
        <v>64273381.756483972</v>
      </c>
    </row>
    <row r="711" spans="1:10" s="118" customFormat="1" ht="12.75">
      <c r="A711" s="128" t="s">
        <v>8053</v>
      </c>
      <c r="B711" s="128" t="s">
        <v>11777</v>
      </c>
      <c r="C711" s="127">
        <v>1654884000</v>
      </c>
      <c r="D711" s="127">
        <v>2065</v>
      </c>
      <c r="E711" s="128" t="s">
        <v>3917</v>
      </c>
      <c r="F711" s="127">
        <v>24.072580337524414</v>
      </c>
      <c r="G711" s="127">
        <v>1654884000</v>
      </c>
      <c r="H711" s="127">
        <v>447.75</v>
      </c>
      <c r="I711" s="127">
        <v>18.600000381469727</v>
      </c>
      <c r="J711" s="127">
        <v>3696000</v>
      </c>
    </row>
    <row r="712" spans="1:10" s="118" customFormat="1" ht="12.75">
      <c r="A712" s="128" t="s">
        <v>7631</v>
      </c>
      <c r="B712" s="128" t="s">
        <v>11727</v>
      </c>
      <c r="C712" s="127">
        <v>1775354040</v>
      </c>
      <c r="D712" s="127">
        <v>7205</v>
      </c>
      <c r="E712" s="128" t="s">
        <v>3938</v>
      </c>
      <c r="F712" s="127">
        <v>144</v>
      </c>
      <c r="G712" s="127">
        <v>1775354040</v>
      </c>
      <c r="H712" s="127">
        <v>180</v>
      </c>
      <c r="I712" s="127">
        <v>1.25</v>
      </c>
      <c r="J712" s="127">
        <v>10043003</v>
      </c>
    </row>
    <row r="713" spans="1:10" s="118" customFormat="1" ht="12.75">
      <c r="A713" s="128" t="s">
        <v>6744</v>
      </c>
      <c r="B713" s="128" t="s">
        <v>10980</v>
      </c>
      <c r="C713" s="127">
        <v>11943441114.000002</v>
      </c>
      <c r="D713" s="127">
        <v>46687</v>
      </c>
      <c r="E713" s="128" t="s">
        <v>785</v>
      </c>
      <c r="F713" s="127">
        <v>7.8014187812805176</v>
      </c>
      <c r="G713" s="127">
        <v>11943441114.000002</v>
      </c>
      <c r="H713" s="127">
        <v>341</v>
      </c>
      <c r="I713" s="127">
        <v>43.709999084472656</v>
      </c>
      <c r="J713" s="127">
        <v>35024752</v>
      </c>
    </row>
    <row r="714" spans="1:10" s="118" customFormat="1" ht="12.75">
      <c r="A714" s="128" t="s">
        <v>6920</v>
      </c>
      <c r="B714" s="128" t="s">
        <v>11007</v>
      </c>
      <c r="C714" s="127">
        <v>13003875507.300001</v>
      </c>
      <c r="D714" s="127">
        <v>90770</v>
      </c>
      <c r="E714" s="128" t="s">
        <v>788</v>
      </c>
      <c r="F714" s="127">
        <v>31.276224136352539</v>
      </c>
      <c r="G714" s="127">
        <v>13003875507.300001</v>
      </c>
      <c r="H714" s="127">
        <v>536.70001220703125</v>
      </c>
      <c r="I714" s="127">
        <v>17.159999847412109</v>
      </c>
      <c r="J714" s="127">
        <v>22014000</v>
      </c>
    </row>
    <row r="715" spans="1:10" s="118" customFormat="1" ht="12.75">
      <c r="A715" s="128" t="s">
        <v>6835</v>
      </c>
      <c r="B715" s="128" t="s">
        <v>10897</v>
      </c>
      <c r="C715" s="127">
        <v>13397227423.999998</v>
      </c>
      <c r="D715" s="127">
        <v>40374</v>
      </c>
      <c r="E715" s="128" t="s">
        <v>779</v>
      </c>
      <c r="F715" s="127">
        <v>24.824335098266602</v>
      </c>
      <c r="G715" s="127">
        <v>13397227423.999998</v>
      </c>
      <c r="H715" s="127">
        <v>1052.800048828125</v>
      </c>
      <c r="I715" s="127">
        <v>42.409999847412109</v>
      </c>
      <c r="J715" s="127">
        <v>12713130</v>
      </c>
    </row>
    <row r="716" spans="1:10" s="118" customFormat="1" ht="12.75">
      <c r="A716" s="128" t="s">
        <v>8108</v>
      </c>
      <c r="B716" s="128" t="s">
        <v>11564</v>
      </c>
      <c r="C716" s="127">
        <v>2478438417.6000004</v>
      </c>
      <c r="D716" s="127">
        <v>22890</v>
      </c>
      <c r="E716" s="128" t="s">
        <v>8109</v>
      </c>
      <c r="F716" s="127"/>
      <c r="G716" s="127">
        <v>2478438417.6000004</v>
      </c>
      <c r="H716" s="127">
        <v>180.30000305175781</v>
      </c>
      <c r="I716" s="127"/>
      <c r="J716" s="127"/>
    </row>
    <row r="717" spans="1:10" s="118" customFormat="1" ht="12.75">
      <c r="A717" s="128" t="s">
        <v>7470</v>
      </c>
      <c r="B717" s="128" t="s">
        <v>11421</v>
      </c>
      <c r="C717" s="127">
        <v>3330287259</v>
      </c>
      <c r="D717" s="127">
        <v>32799</v>
      </c>
      <c r="E717" s="128" t="s">
        <v>792</v>
      </c>
      <c r="F717" s="127">
        <v>88.688522338867188</v>
      </c>
      <c r="G717" s="127">
        <v>3330287259</v>
      </c>
      <c r="H717" s="127">
        <v>270.5</v>
      </c>
      <c r="I717" s="127">
        <v>3.0499999523162842</v>
      </c>
      <c r="J717" s="127">
        <v>12028387</v>
      </c>
    </row>
    <row r="718" spans="1:10" s="118" customFormat="1" ht="12.75">
      <c r="A718" s="128" t="s">
        <v>6151</v>
      </c>
      <c r="B718" s="128" t="s">
        <v>10577</v>
      </c>
      <c r="C718" s="127">
        <v>42962668418</v>
      </c>
      <c r="D718" s="127">
        <v>12350</v>
      </c>
      <c r="E718" s="128" t="s">
        <v>790</v>
      </c>
      <c r="F718" s="127">
        <v>35.270233154296875</v>
      </c>
      <c r="G718" s="127">
        <v>42962668418</v>
      </c>
      <c r="H718" s="127">
        <v>6326</v>
      </c>
      <c r="I718" s="127">
        <v>179.35804748535156</v>
      </c>
      <c r="J718" s="127">
        <v>6791443</v>
      </c>
    </row>
    <row r="719" spans="1:10" s="118" customFormat="1" ht="12.75">
      <c r="A719" s="128" t="s">
        <v>8201</v>
      </c>
      <c r="B719" s="128" t="s">
        <v>8202</v>
      </c>
      <c r="C719" s="127">
        <v>1111680000</v>
      </c>
      <c r="D719" s="127">
        <v>668</v>
      </c>
      <c r="E719" s="128" t="s">
        <v>4208</v>
      </c>
      <c r="F719" s="127">
        <v>17.049470901489258</v>
      </c>
      <c r="G719" s="127">
        <v>1111680000</v>
      </c>
      <c r="H719" s="127">
        <v>289.5</v>
      </c>
      <c r="I719" s="127">
        <v>16.979999542236328</v>
      </c>
      <c r="J719" s="127">
        <v>3840000</v>
      </c>
    </row>
    <row r="720" spans="1:10" s="118" customFormat="1" ht="12.75">
      <c r="A720" s="128" t="s">
        <v>6683</v>
      </c>
      <c r="B720" s="128" t="s">
        <v>6684</v>
      </c>
      <c r="C720" s="127">
        <v>48220380284.199997</v>
      </c>
      <c r="D720" s="127">
        <v>111955</v>
      </c>
      <c r="E720" s="128" t="s">
        <v>793</v>
      </c>
      <c r="F720" s="127">
        <v>85.392494201660156</v>
      </c>
      <c r="G720" s="127">
        <v>48220380284.199997</v>
      </c>
      <c r="H720" s="127">
        <v>2414.89990234375</v>
      </c>
      <c r="I720" s="127">
        <v>28.280000686645508</v>
      </c>
      <c r="J720" s="127">
        <v>14245110</v>
      </c>
    </row>
    <row r="721" spans="1:10" s="118" customFormat="1" ht="12.75">
      <c r="A721" s="128" t="s">
        <v>5933</v>
      </c>
      <c r="B721" s="128" t="s">
        <v>10525</v>
      </c>
      <c r="C721" s="127">
        <v>42635297269.079994</v>
      </c>
      <c r="D721" s="127">
        <v>46802496</v>
      </c>
      <c r="E721" s="128" t="s">
        <v>795</v>
      </c>
      <c r="F721" s="127">
        <v>41.482757568359375</v>
      </c>
      <c r="G721" s="127">
        <v>42635297269.079994</v>
      </c>
      <c r="H721" s="127">
        <v>12.029999732971191</v>
      </c>
      <c r="I721" s="127">
        <v>0.28999999165534973</v>
      </c>
      <c r="J721" s="127">
        <v>3544081152</v>
      </c>
    </row>
    <row r="722" spans="1:10" s="118" customFormat="1" ht="12.75">
      <c r="A722" s="128" t="s">
        <v>6019</v>
      </c>
      <c r="B722" s="128" t="s">
        <v>10427</v>
      </c>
      <c r="C722" s="127">
        <v>76510058982</v>
      </c>
      <c r="D722" s="127">
        <v>902</v>
      </c>
      <c r="E722" s="128" t="s">
        <v>3442</v>
      </c>
      <c r="F722" s="127">
        <v>54.819652557373047</v>
      </c>
      <c r="G722" s="127">
        <v>76510058982</v>
      </c>
      <c r="H722" s="127">
        <v>9651</v>
      </c>
      <c r="I722" s="127">
        <v>176.05000305175781</v>
      </c>
      <c r="J722" s="127">
        <v>7927682</v>
      </c>
    </row>
    <row r="723" spans="1:10" s="118" customFormat="1" ht="12.75">
      <c r="A723" s="128" t="s">
        <v>5819</v>
      </c>
      <c r="B723" s="128" t="s">
        <v>10348</v>
      </c>
      <c r="C723" s="127">
        <v>119845417920.89999</v>
      </c>
      <c r="D723" s="127">
        <v>64587</v>
      </c>
      <c r="E723" s="128" t="s">
        <v>799</v>
      </c>
      <c r="F723" s="127">
        <v>23.693830490112305</v>
      </c>
      <c r="G723" s="127">
        <v>119845417920.89999</v>
      </c>
      <c r="H723" s="127">
        <v>2515.10009765625</v>
      </c>
      <c r="I723" s="127">
        <v>106.15000152587891</v>
      </c>
      <c r="J723" s="127">
        <v>48232240</v>
      </c>
    </row>
    <row r="724" spans="1:10" s="118" customFormat="1" ht="12.75">
      <c r="A724" s="128" t="s">
        <v>7812</v>
      </c>
      <c r="B724" s="128" t="s">
        <v>11667</v>
      </c>
      <c r="C724" s="127">
        <v>3800417999.9999995</v>
      </c>
      <c r="D724" s="127">
        <v>9186</v>
      </c>
      <c r="E724" s="128" t="s">
        <v>3843</v>
      </c>
      <c r="F724" s="127">
        <v>26.246442794799805</v>
      </c>
      <c r="G724" s="127">
        <v>3800417999.9999995</v>
      </c>
      <c r="H724" s="127">
        <v>190</v>
      </c>
      <c r="I724" s="127">
        <v>7.2390761375427246</v>
      </c>
      <c r="J724" s="127">
        <v>20700000</v>
      </c>
    </row>
    <row r="725" spans="1:10" s="118" customFormat="1" ht="12.75">
      <c r="A725" s="128" t="s">
        <v>6921</v>
      </c>
      <c r="B725" s="128" t="s">
        <v>10883</v>
      </c>
      <c r="C725" s="127">
        <v>11135189587.5</v>
      </c>
      <c r="D725" s="127">
        <v>17873</v>
      </c>
      <c r="E725" s="128" t="s">
        <v>3649</v>
      </c>
      <c r="F725" s="127">
        <v>62.457344055175781</v>
      </c>
      <c r="G725" s="127">
        <v>11135189587.5</v>
      </c>
      <c r="H725" s="127">
        <v>577.04998779296875</v>
      </c>
      <c r="I725" s="127">
        <v>9.239105224609375</v>
      </c>
      <c r="J725" s="127">
        <v>19296750</v>
      </c>
    </row>
    <row r="726" spans="1:10" s="118" customFormat="1" ht="12.75">
      <c r="A726" s="128" t="s">
        <v>12221</v>
      </c>
      <c r="B726" s="128" t="s">
        <v>12222</v>
      </c>
      <c r="C726" s="127">
        <v>11736600000</v>
      </c>
      <c r="D726" s="127">
        <v>282180</v>
      </c>
      <c r="E726" s="128" t="s">
        <v>12223</v>
      </c>
      <c r="F726" s="127">
        <v>18.772552490234375</v>
      </c>
      <c r="G726" s="127">
        <v>11736600000</v>
      </c>
      <c r="H726" s="127">
        <v>195.61000061035156</v>
      </c>
      <c r="I726" s="127">
        <v>10.420000076293945</v>
      </c>
      <c r="J726" s="127"/>
    </row>
    <row r="727" spans="1:10" s="118" customFormat="1" ht="12.75">
      <c r="A727" s="128" t="s">
        <v>8193</v>
      </c>
      <c r="B727" s="128" t="s">
        <v>8194</v>
      </c>
      <c r="C727" s="127">
        <v>2091196708.7500002</v>
      </c>
      <c r="D727" s="127">
        <v>2506</v>
      </c>
      <c r="E727" s="128" t="s">
        <v>4216</v>
      </c>
      <c r="F727" s="127">
        <v>19.795618057250977</v>
      </c>
      <c r="G727" s="127">
        <v>2091196708.7500002</v>
      </c>
      <c r="H727" s="127">
        <v>605.3499755859375</v>
      </c>
      <c r="I727" s="127">
        <v>30.579999923706055</v>
      </c>
      <c r="J727" s="127">
        <v>3000000</v>
      </c>
    </row>
    <row r="728" spans="1:10" s="118" customFormat="1" ht="12.75">
      <c r="A728" s="128" t="s">
        <v>6000</v>
      </c>
      <c r="B728" s="128" t="s">
        <v>10411</v>
      </c>
      <c r="C728" s="127">
        <v>74446415153.459991</v>
      </c>
      <c r="D728" s="127">
        <v>3736270</v>
      </c>
      <c r="E728" s="128" t="s">
        <v>801</v>
      </c>
      <c r="F728" s="127">
        <v>16.818376541137695</v>
      </c>
      <c r="G728" s="127">
        <v>74446415153.459991</v>
      </c>
      <c r="H728" s="127">
        <v>78.709999084472656</v>
      </c>
      <c r="I728" s="127">
        <v>4.679999828338623</v>
      </c>
      <c r="J728" s="127">
        <v>943785024</v>
      </c>
    </row>
    <row r="729" spans="1:10" s="118" customFormat="1" ht="12.75">
      <c r="A729" s="128" t="s">
        <v>8198</v>
      </c>
      <c r="B729" s="128" t="s">
        <v>11919</v>
      </c>
      <c r="C729" s="127">
        <v>1240509873.9000001</v>
      </c>
      <c r="D729" s="127">
        <v>63514</v>
      </c>
      <c r="E729" s="128" t="s">
        <v>4124</v>
      </c>
      <c r="F729" s="127">
        <v>11.932163238525391</v>
      </c>
      <c r="G729" s="127">
        <v>1240509873.9000001</v>
      </c>
      <c r="H729" s="127">
        <v>42.459999084472656</v>
      </c>
      <c r="I729" s="127">
        <v>3.5584492829358578</v>
      </c>
      <c r="J729" s="127">
        <v>20949651.115820691</v>
      </c>
    </row>
    <row r="730" spans="1:10" s="118" customFormat="1" ht="12.75">
      <c r="A730" s="128" t="s">
        <v>7037</v>
      </c>
      <c r="B730" s="128" t="s">
        <v>10943</v>
      </c>
      <c r="C730" s="127">
        <v>10035259384.500002</v>
      </c>
      <c r="D730" s="127">
        <v>15702</v>
      </c>
      <c r="E730" s="128" t="s">
        <v>813</v>
      </c>
      <c r="F730" s="127">
        <v>20.520170211791992</v>
      </c>
      <c r="G730" s="127">
        <v>10035259384.500002</v>
      </c>
      <c r="H730" s="127">
        <v>1739.699951171875</v>
      </c>
      <c r="I730" s="127">
        <v>84.779998779296875</v>
      </c>
      <c r="J730" s="127">
        <v>5768400</v>
      </c>
    </row>
    <row r="731" spans="1:10" s="118" customFormat="1" ht="12.75">
      <c r="A731" s="128" t="s">
        <v>7871</v>
      </c>
      <c r="B731" s="128" t="s">
        <v>11773</v>
      </c>
      <c r="C731" s="127">
        <v>2135977593.6000001</v>
      </c>
      <c r="D731" s="127">
        <v>16732</v>
      </c>
      <c r="E731" s="128" t="s">
        <v>7872</v>
      </c>
      <c r="F731" s="127"/>
      <c r="G731" s="127">
        <v>2135977593.6000001</v>
      </c>
      <c r="H731" s="127">
        <v>163.19999694824219</v>
      </c>
      <c r="I731" s="127"/>
      <c r="J731" s="127"/>
    </row>
    <row r="732" spans="1:10" s="118" customFormat="1" ht="12.75">
      <c r="A732" s="128" t="s">
        <v>6534</v>
      </c>
      <c r="B732" s="128" t="s">
        <v>6535</v>
      </c>
      <c r="C732" s="127">
        <v>26814701825.600002</v>
      </c>
      <c r="D732" s="127">
        <v>350545</v>
      </c>
      <c r="E732" s="128" t="s">
        <v>3547</v>
      </c>
      <c r="F732" s="127">
        <v>883.11474609375</v>
      </c>
      <c r="G732" s="127">
        <v>26814701825.600002</v>
      </c>
      <c r="H732" s="127">
        <v>269.35000610351563</v>
      </c>
      <c r="I732" s="127">
        <v>0.30500000715255737</v>
      </c>
      <c r="J732" s="127">
        <v>99553376</v>
      </c>
    </row>
    <row r="733" spans="1:10" s="118" customFormat="1" ht="12.75">
      <c r="A733" s="128" t="s">
        <v>9928</v>
      </c>
      <c r="B733" s="128" t="s">
        <v>11230</v>
      </c>
      <c r="C733" s="127">
        <v>5000945430.3500004</v>
      </c>
      <c r="D733" s="127">
        <v>67858</v>
      </c>
      <c r="E733" s="128" t="s">
        <v>9929</v>
      </c>
      <c r="F733" s="127"/>
      <c r="G733" s="127">
        <v>5000945430.3500004</v>
      </c>
      <c r="H733" s="127">
        <v>216.05000305175781</v>
      </c>
      <c r="I733" s="127"/>
      <c r="J733" s="127"/>
    </row>
    <row r="734" spans="1:10" s="118" customFormat="1" ht="12.75">
      <c r="A734" s="128" t="s">
        <v>12143</v>
      </c>
      <c r="B734" s="128" t="s">
        <v>12144</v>
      </c>
      <c r="C734" s="127">
        <v>1283665284</v>
      </c>
      <c r="D734" s="127">
        <v>21478</v>
      </c>
      <c r="E734" s="128" t="s">
        <v>4447</v>
      </c>
      <c r="F734" s="127">
        <v>141.91421508789063</v>
      </c>
      <c r="G734" s="127">
        <v>1283665284</v>
      </c>
      <c r="H734" s="127">
        <v>56.310001373291016</v>
      </c>
      <c r="I734" s="127">
        <v>0.39678901433944702</v>
      </c>
      <c r="J734" s="127">
        <v>19036400</v>
      </c>
    </row>
    <row r="735" spans="1:10" s="118" customFormat="1" ht="12.75">
      <c r="A735" s="128" t="s">
        <v>7012</v>
      </c>
      <c r="B735" s="128" t="s">
        <v>11152</v>
      </c>
      <c r="C735" s="127">
        <v>8191380650</v>
      </c>
      <c r="D735" s="127">
        <v>3077</v>
      </c>
      <c r="E735" s="128" t="s">
        <v>817</v>
      </c>
      <c r="F735" s="127">
        <v>24.195468902587891</v>
      </c>
      <c r="G735" s="127">
        <v>8191380650</v>
      </c>
      <c r="H735" s="127">
        <v>833.04998779296875</v>
      </c>
      <c r="I735" s="127">
        <v>34.430000305175781</v>
      </c>
      <c r="J735" s="127">
        <v>9833000</v>
      </c>
    </row>
    <row r="736" spans="1:10" s="118" customFormat="1" ht="12.75">
      <c r="A736" s="128" t="s">
        <v>5856</v>
      </c>
      <c r="B736" s="128" t="s">
        <v>10336</v>
      </c>
      <c r="C736" s="127">
        <v>145307088600.89999</v>
      </c>
      <c r="D736" s="127">
        <v>284560</v>
      </c>
      <c r="E736" s="128" t="s">
        <v>807</v>
      </c>
      <c r="F736" s="127">
        <v>16.127662658691406</v>
      </c>
      <c r="G736" s="127">
        <v>145307088600.89999</v>
      </c>
      <c r="H736" s="127">
        <v>817.3499755859375</v>
      </c>
      <c r="I736" s="127">
        <v>50.680000305175781</v>
      </c>
      <c r="J736" s="127">
        <v>177517584</v>
      </c>
    </row>
    <row r="737" spans="1:10" s="118" customFormat="1" ht="12.75">
      <c r="A737" s="128" t="s">
        <v>20405</v>
      </c>
      <c r="B737" s="128" t="s">
        <v>20406</v>
      </c>
      <c r="C737" s="127">
        <v>34707546900</v>
      </c>
      <c r="D737" s="127">
        <v>3648665</v>
      </c>
      <c r="E737" s="128" t="s">
        <v>20220</v>
      </c>
      <c r="F737" s="127"/>
      <c r="G737" s="127">
        <v>34707546900</v>
      </c>
      <c r="H737" s="127">
        <v>197.72999572753906</v>
      </c>
      <c r="I737" s="127"/>
      <c r="J737" s="127"/>
    </row>
    <row r="738" spans="1:10" s="118" customFormat="1" ht="12.75">
      <c r="A738" s="128" t="s">
        <v>7533</v>
      </c>
      <c r="B738" s="128" t="s">
        <v>11512</v>
      </c>
      <c r="C738" s="127">
        <v>5526928000.000001</v>
      </c>
      <c r="D738" s="127">
        <v>32102</v>
      </c>
      <c r="E738" s="128" t="s">
        <v>808</v>
      </c>
      <c r="F738" s="127"/>
      <c r="G738" s="127">
        <v>5526928000.000001</v>
      </c>
      <c r="H738" s="127">
        <v>222.86000061035156</v>
      </c>
      <c r="I738" s="127"/>
      <c r="J738" s="127"/>
    </row>
    <row r="739" spans="1:10" s="118" customFormat="1" ht="12.75">
      <c r="A739" s="128" t="s">
        <v>5622</v>
      </c>
      <c r="B739" s="128" t="s">
        <v>3420</v>
      </c>
      <c r="C739" s="127">
        <v>231666161221.89999</v>
      </c>
      <c r="D739" s="127">
        <v>632455</v>
      </c>
      <c r="E739" s="128" t="s">
        <v>811</v>
      </c>
      <c r="F739" s="127">
        <v>36.247554779052734</v>
      </c>
      <c r="G739" s="127">
        <v>231666161221.89999</v>
      </c>
      <c r="H739" s="127">
        <v>370.45001220703125</v>
      </c>
      <c r="I739" s="127">
        <v>10.220000267028809</v>
      </c>
      <c r="J739" s="127">
        <v>625364160</v>
      </c>
    </row>
    <row r="740" spans="1:10" s="118" customFormat="1" ht="12.75">
      <c r="A740" s="128" t="s">
        <v>5371</v>
      </c>
      <c r="B740" s="128" t="s">
        <v>10074</v>
      </c>
      <c r="C740" s="127">
        <v>1526271433360.0002</v>
      </c>
      <c r="D740" s="127">
        <v>512844</v>
      </c>
      <c r="E740" s="128" t="s">
        <v>805</v>
      </c>
      <c r="F740" s="127">
        <v>38.083187103271484</v>
      </c>
      <c r="G740" s="127">
        <v>1526271433360.0002</v>
      </c>
      <c r="H740" s="127">
        <v>5567</v>
      </c>
      <c r="I740" s="127">
        <v>146.17999267578125</v>
      </c>
      <c r="J740" s="127">
        <v>273805632</v>
      </c>
    </row>
    <row r="741" spans="1:10" s="118" customFormat="1" ht="12.75">
      <c r="A741" s="128" t="s">
        <v>12165</v>
      </c>
      <c r="B741" s="128" t="s">
        <v>12166</v>
      </c>
      <c r="C741" s="127">
        <v>1981715600</v>
      </c>
      <c r="D741" s="127">
        <v>11368</v>
      </c>
      <c r="E741" s="128" t="s">
        <v>4080</v>
      </c>
      <c r="F741" s="127"/>
      <c r="G741" s="127">
        <v>1981715600</v>
      </c>
      <c r="H741" s="127">
        <v>131</v>
      </c>
      <c r="I741" s="127">
        <v>-2.1600000858306885</v>
      </c>
      <c r="J741" s="127">
        <v>15127600</v>
      </c>
    </row>
    <row r="742" spans="1:10" s="118" customFormat="1" ht="12.75">
      <c r="A742" s="128" t="s">
        <v>6606</v>
      </c>
      <c r="B742" s="128" t="s">
        <v>10870</v>
      </c>
      <c r="C742" s="127">
        <v>13422282920.840002</v>
      </c>
      <c r="D742" s="127">
        <v>481496</v>
      </c>
      <c r="E742" s="128" t="s">
        <v>815</v>
      </c>
      <c r="F742" s="127">
        <v>13.531674385070801</v>
      </c>
      <c r="G742" s="127">
        <v>13422282920.840002</v>
      </c>
      <c r="H742" s="127">
        <v>119.62000274658203</v>
      </c>
      <c r="I742" s="127">
        <v>8.8400001525878906</v>
      </c>
      <c r="J742" s="127">
        <v>112207680</v>
      </c>
    </row>
    <row r="743" spans="1:10" s="118" customFormat="1" ht="12.75">
      <c r="A743" s="128" t="s">
        <v>6851</v>
      </c>
      <c r="B743" s="128" t="s">
        <v>11185</v>
      </c>
      <c r="C743" s="127">
        <v>2999417390.04</v>
      </c>
      <c r="D743" s="127">
        <v>73758</v>
      </c>
      <c r="E743" s="128" t="s">
        <v>3527</v>
      </c>
      <c r="F743" s="127"/>
      <c r="G743" s="127">
        <v>2999417390.04</v>
      </c>
      <c r="H743" s="127">
        <v>108.66000366210938</v>
      </c>
      <c r="I743" s="127">
        <v>-46.930000305175781</v>
      </c>
      <c r="J743" s="127">
        <v>27523744</v>
      </c>
    </row>
    <row r="744" spans="1:10" s="118" customFormat="1" ht="12.75">
      <c r="A744" s="128" t="s">
        <v>12457</v>
      </c>
      <c r="B744" s="128" t="s">
        <v>12458</v>
      </c>
      <c r="C744" s="127">
        <v>26603260000</v>
      </c>
      <c r="D744" s="127">
        <v>70</v>
      </c>
      <c r="E744" s="128" t="s">
        <v>4882</v>
      </c>
      <c r="F744" s="127">
        <v>15.138256072998047</v>
      </c>
      <c r="G744" s="127">
        <v>26603260000</v>
      </c>
      <c r="H744" s="127">
        <v>133016.296875</v>
      </c>
      <c r="I744" s="127">
        <v>8786.7646484375</v>
      </c>
      <c r="J744" s="127">
        <v>200000</v>
      </c>
    </row>
    <row r="745" spans="1:10" s="118" customFormat="1" ht="12.75">
      <c r="A745" s="128" t="s">
        <v>5854</v>
      </c>
      <c r="B745" s="128" t="s">
        <v>10346</v>
      </c>
      <c r="C745" s="127">
        <v>122264301860.50002</v>
      </c>
      <c r="D745" s="127">
        <v>874887</v>
      </c>
      <c r="E745" s="128" t="s">
        <v>9912</v>
      </c>
      <c r="F745" s="127">
        <v>29.451349258422852</v>
      </c>
      <c r="G745" s="127">
        <v>122264301860.50002</v>
      </c>
      <c r="H745" s="127">
        <v>544.8499755859375</v>
      </c>
      <c r="I745" s="127">
        <v>18.5</v>
      </c>
      <c r="J745" s="127">
        <v>224399936</v>
      </c>
    </row>
    <row r="746" spans="1:10" s="118" customFormat="1" ht="12.75">
      <c r="A746" s="128" t="s">
        <v>5665</v>
      </c>
      <c r="B746" s="128" t="s">
        <v>10265</v>
      </c>
      <c r="C746" s="127">
        <v>141167121177.19998</v>
      </c>
      <c r="D746" s="127">
        <v>1147646</v>
      </c>
      <c r="E746" s="128" t="s">
        <v>824</v>
      </c>
      <c r="F746" s="127">
        <v>45.177486419677734</v>
      </c>
      <c r="G746" s="127">
        <v>141167121177.19998</v>
      </c>
      <c r="H746" s="127">
        <v>445.45001220703125</v>
      </c>
      <c r="I746" s="127">
        <v>9.8599996566772461</v>
      </c>
      <c r="J746" s="127">
        <v>316910016</v>
      </c>
    </row>
    <row r="747" spans="1:10" s="118" customFormat="1" ht="12.75">
      <c r="A747" s="128" t="s">
        <v>7612</v>
      </c>
      <c r="B747" s="128" t="s">
        <v>11401</v>
      </c>
      <c r="C747" s="127">
        <v>3125122000</v>
      </c>
      <c r="D747" s="127">
        <v>33127</v>
      </c>
      <c r="E747" s="128" t="s">
        <v>826</v>
      </c>
      <c r="F747" s="127">
        <v>26.798282623291016</v>
      </c>
      <c r="G747" s="127">
        <v>3125122000</v>
      </c>
      <c r="H747" s="127">
        <v>62.439998626708984</v>
      </c>
      <c r="I747" s="127">
        <v>2.3299999237060547</v>
      </c>
      <c r="J747" s="127">
        <v>50050000</v>
      </c>
    </row>
    <row r="748" spans="1:10" s="118" customFormat="1" ht="12.75">
      <c r="A748" s="128" t="s">
        <v>21180</v>
      </c>
      <c r="B748" s="128" t="s">
        <v>21181</v>
      </c>
      <c r="C748" s="127">
        <v>3035129771.8000007</v>
      </c>
      <c r="D748" s="127"/>
      <c r="E748" s="128" t="s">
        <v>21182</v>
      </c>
      <c r="F748" s="127"/>
      <c r="G748" s="127">
        <v>3035129771.8000007</v>
      </c>
      <c r="H748" s="127">
        <v>134.30000305175781</v>
      </c>
      <c r="I748" s="127"/>
      <c r="J748" s="127"/>
    </row>
    <row r="749" spans="1:10" s="118" customFormat="1" ht="12.75">
      <c r="A749" s="128" t="s">
        <v>22263</v>
      </c>
      <c r="B749" s="128" t="s">
        <v>22264</v>
      </c>
      <c r="C749" s="127">
        <v>1124816940</v>
      </c>
      <c r="D749" s="127">
        <v>590</v>
      </c>
      <c r="E749" s="128" t="s">
        <v>4673</v>
      </c>
      <c r="F749" s="127">
        <v>863.00006103515625</v>
      </c>
      <c r="G749" s="127">
        <v>1124816940</v>
      </c>
      <c r="H749" s="127">
        <v>112.19000244140625</v>
      </c>
      <c r="I749" s="127">
        <v>0.12999999523162842</v>
      </c>
      <c r="J749" s="127">
        <v>10026000</v>
      </c>
    </row>
    <row r="750" spans="1:10" s="118" customFormat="1" ht="12.75">
      <c r="A750" s="128" t="s">
        <v>7030</v>
      </c>
      <c r="B750" s="128" t="s">
        <v>11077</v>
      </c>
      <c r="C750" s="127">
        <v>6979603371</v>
      </c>
      <c r="D750" s="127">
        <v>220336</v>
      </c>
      <c r="E750" s="128" t="s">
        <v>828</v>
      </c>
      <c r="F750" s="127">
        <v>48.46551513671875</v>
      </c>
      <c r="G750" s="127">
        <v>6979603371</v>
      </c>
      <c r="H750" s="127">
        <v>140.55000305175781</v>
      </c>
      <c r="I750" s="127">
        <v>2.9000000953674316</v>
      </c>
      <c r="J750" s="127">
        <v>47925220</v>
      </c>
    </row>
    <row r="751" spans="1:10" s="118" customFormat="1" ht="12.75">
      <c r="A751" s="128" t="s">
        <v>21780</v>
      </c>
      <c r="B751" s="128" t="s">
        <v>21781</v>
      </c>
      <c r="C751" s="127">
        <v>52606635000</v>
      </c>
      <c r="D751" s="127">
        <v>2481</v>
      </c>
      <c r="E751" s="128" t="s">
        <v>4857</v>
      </c>
      <c r="F751" s="127">
        <v>8.3295373916625977</v>
      </c>
      <c r="G751" s="127">
        <v>52606635000</v>
      </c>
      <c r="H751" s="127">
        <v>329.10000610351563</v>
      </c>
      <c r="I751" s="127">
        <v>39.509998321533203</v>
      </c>
      <c r="J751" s="127">
        <v>1210000</v>
      </c>
    </row>
    <row r="752" spans="1:10" s="118" customFormat="1" ht="12.75">
      <c r="A752" s="128" t="s">
        <v>6658</v>
      </c>
      <c r="B752" s="128" t="s">
        <v>10912</v>
      </c>
      <c r="C752" s="127">
        <v>13571888730.4</v>
      </c>
      <c r="D752" s="127">
        <v>177960</v>
      </c>
      <c r="E752" s="128" t="s">
        <v>3521</v>
      </c>
      <c r="F752" s="127">
        <v>15.888889312744141</v>
      </c>
      <c r="G752" s="127">
        <v>13571888730.4</v>
      </c>
      <c r="H752" s="127">
        <v>80.080001831054688</v>
      </c>
      <c r="I752" s="127">
        <v>5.0399999618530273</v>
      </c>
      <c r="J752" s="127">
        <v>169479136</v>
      </c>
    </row>
    <row r="753" spans="1:10" s="118" customFormat="1" ht="12.75">
      <c r="A753" s="128" t="s">
        <v>5898</v>
      </c>
      <c r="B753" s="128" t="s">
        <v>10362</v>
      </c>
      <c r="C753" s="127">
        <v>59735177028.329994</v>
      </c>
      <c r="D753" s="127">
        <v>2369370</v>
      </c>
      <c r="E753" s="128" t="s">
        <v>820</v>
      </c>
      <c r="F753" s="127">
        <v>7.8242912292480469</v>
      </c>
      <c r="G753" s="127">
        <v>59735177028.329994</v>
      </c>
      <c r="H753" s="127">
        <v>96.629997253417969</v>
      </c>
      <c r="I753" s="127">
        <v>12.350000381469727</v>
      </c>
      <c r="J753" s="127">
        <v>618184576</v>
      </c>
    </row>
    <row r="754" spans="1:10" s="118" customFormat="1" ht="12.75">
      <c r="A754" s="128" t="s">
        <v>7103</v>
      </c>
      <c r="B754" s="128" t="s">
        <v>11047</v>
      </c>
      <c r="C754" s="127">
        <v>15464041929.699999</v>
      </c>
      <c r="D754" s="127">
        <v>21021</v>
      </c>
      <c r="E754" s="128" t="s">
        <v>822</v>
      </c>
      <c r="F754" s="127">
        <v>4.873173713684082</v>
      </c>
      <c r="G754" s="127">
        <v>15464041929.699999</v>
      </c>
      <c r="H754" s="127">
        <v>1213.550048828125</v>
      </c>
      <c r="I754" s="127">
        <v>249.02662658691406</v>
      </c>
      <c r="J754" s="127">
        <v>12742814</v>
      </c>
    </row>
    <row r="755" spans="1:10" s="118" customFormat="1" ht="12.75">
      <c r="A755" s="128" t="s">
        <v>7455</v>
      </c>
      <c r="B755" s="128" t="s">
        <v>7456</v>
      </c>
      <c r="C755" s="127">
        <v>4292632329.27</v>
      </c>
      <c r="D755" s="127">
        <v>32908</v>
      </c>
      <c r="E755" s="128" t="s">
        <v>833</v>
      </c>
      <c r="F755" s="127"/>
      <c r="G755" s="127">
        <v>4292632329.27</v>
      </c>
      <c r="H755" s="127">
        <v>113.43000030517578</v>
      </c>
      <c r="I755" s="127">
        <v>-32.479999542236328</v>
      </c>
      <c r="J755" s="127">
        <v>37843888</v>
      </c>
    </row>
    <row r="756" spans="1:10" s="118" customFormat="1" ht="12.75">
      <c r="A756" s="128" t="s">
        <v>22265</v>
      </c>
      <c r="B756" s="128" t="s">
        <v>22266</v>
      </c>
      <c r="C756" s="127">
        <v>2788408798.6999998</v>
      </c>
      <c r="D756" s="127">
        <v>82390</v>
      </c>
      <c r="E756" s="128" t="s">
        <v>22267</v>
      </c>
      <c r="F756" s="127"/>
      <c r="G756" s="127">
        <v>2788408798.6999998</v>
      </c>
      <c r="H756" s="127">
        <v>119.94999694824219</v>
      </c>
      <c r="I756" s="127"/>
      <c r="J756" s="127"/>
    </row>
    <row r="757" spans="1:10" s="118" customFormat="1" ht="12.75">
      <c r="A757" s="128" t="s">
        <v>5554</v>
      </c>
      <c r="B757" s="128" t="s">
        <v>10196</v>
      </c>
      <c r="C757" s="127">
        <v>361877394265.10999</v>
      </c>
      <c r="D757" s="127">
        <v>1019500</v>
      </c>
      <c r="E757" s="128" t="s">
        <v>5555</v>
      </c>
      <c r="F757" s="127">
        <v>22.273628234863281</v>
      </c>
      <c r="G757" s="127">
        <v>361877394265.10999</v>
      </c>
      <c r="H757" s="127">
        <v>381.76998901367188</v>
      </c>
      <c r="I757" s="127">
        <v>17.139999389648438</v>
      </c>
      <c r="J757" s="127">
        <v>947900032</v>
      </c>
    </row>
    <row r="758" spans="1:10" s="118" customFormat="1" ht="12.75">
      <c r="A758" s="128" t="s">
        <v>9489</v>
      </c>
      <c r="B758" s="128" t="s">
        <v>21782</v>
      </c>
      <c r="C758" s="127">
        <v>115883206208</v>
      </c>
      <c r="D758" s="127">
        <v>6907046</v>
      </c>
      <c r="E758" s="128" t="s">
        <v>1260</v>
      </c>
      <c r="F758" s="127"/>
      <c r="G758" s="127">
        <v>115883206208</v>
      </c>
      <c r="H758" s="127">
        <v>98</v>
      </c>
      <c r="I758" s="127">
        <v>-19.200000762939453</v>
      </c>
      <c r="J758" s="127">
        <v>541075328</v>
      </c>
    </row>
    <row r="759" spans="1:10" s="118" customFormat="1" ht="12.75">
      <c r="A759" s="128" t="s">
        <v>9911</v>
      </c>
      <c r="B759" s="128" t="s">
        <v>10238</v>
      </c>
      <c r="C759" s="127">
        <v>193633032299.30002</v>
      </c>
      <c r="D759" s="127">
        <v>167826</v>
      </c>
      <c r="E759" s="128" t="s">
        <v>9904</v>
      </c>
      <c r="F759" s="127">
        <v>37.106025695800781</v>
      </c>
      <c r="G759" s="127">
        <v>193633032299.30002</v>
      </c>
      <c r="H759" s="127">
        <v>1021.9000244140625</v>
      </c>
      <c r="I759" s="127">
        <v>27.540000915527344</v>
      </c>
      <c r="J759" s="127">
        <v>181152112</v>
      </c>
    </row>
    <row r="760" spans="1:10" s="118" customFormat="1" ht="12.75">
      <c r="A760" s="128" t="s">
        <v>9957</v>
      </c>
      <c r="B760" s="128" t="s">
        <v>11813</v>
      </c>
      <c r="C760" s="127">
        <v>3303217396.2000003</v>
      </c>
      <c r="D760" s="127">
        <v>31477</v>
      </c>
      <c r="E760" s="128" t="s">
        <v>4182</v>
      </c>
      <c r="F760" s="127">
        <v>71.230880737304688</v>
      </c>
      <c r="G760" s="127">
        <v>3303217396.2000003</v>
      </c>
      <c r="H760" s="127">
        <v>97.800003051757813</v>
      </c>
      <c r="I760" s="127">
        <v>1.3730000257492065</v>
      </c>
      <c r="J760" s="127">
        <v>30143650</v>
      </c>
    </row>
    <row r="761" spans="1:10" s="118" customFormat="1" ht="12.75">
      <c r="A761" s="128" t="s">
        <v>12516</v>
      </c>
      <c r="B761" s="128" t="s">
        <v>12517</v>
      </c>
      <c r="C761" s="127">
        <v>2608730820</v>
      </c>
      <c r="D761" s="127">
        <v>973</v>
      </c>
      <c r="E761" s="128" t="s">
        <v>4176</v>
      </c>
      <c r="F761" s="127"/>
      <c r="G761" s="127">
        <v>2608730820</v>
      </c>
      <c r="H761" s="127">
        <v>173.69999694824219</v>
      </c>
      <c r="I761" s="127">
        <v>-7.0077702725181581</v>
      </c>
      <c r="J761" s="127">
        <v>13887517.268546002</v>
      </c>
    </row>
    <row r="762" spans="1:10" s="118" customFormat="1" ht="12.75">
      <c r="A762" s="128" t="s">
        <v>20630</v>
      </c>
      <c r="B762" s="128" t="s">
        <v>20631</v>
      </c>
      <c r="C762" s="127">
        <v>1833539700</v>
      </c>
      <c r="D762" s="127">
        <v>67</v>
      </c>
      <c r="E762" s="128" t="s">
        <v>4321</v>
      </c>
      <c r="F762" s="127">
        <v>107.01332855224609</v>
      </c>
      <c r="G762" s="127">
        <v>1833539700</v>
      </c>
      <c r="H762" s="127">
        <v>401.29998779296875</v>
      </c>
      <c r="I762" s="127">
        <v>3.75</v>
      </c>
      <c r="J762" s="127">
        <v>4569000</v>
      </c>
    </row>
    <row r="763" spans="1:10" s="118" customFormat="1" ht="12.75">
      <c r="A763" s="128" t="s">
        <v>5952</v>
      </c>
      <c r="B763" s="128" t="s">
        <v>10465</v>
      </c>
      <c r="C763" s="127">
        <v>51490926818.460007</v>
      </c>
      <c r="D763" s="127">
        <v>802248</v>
      </c>
      <c r="E763" s="128" t="s">
        <v>835</v>
      </c>
      <c r="F763" s="127">
        <v>27.997907638549805</v>
      </c>
      <c r="G763" s="127">
        <v>51490926818.460007</v>
      </c>
      <c r="H763" s="127">
        <v>133.83000183105469</v>
      </c>
      <c r="I763" s="127">
        <v>4.7800002098083496</v>
      </c>
      <c r="J763" s="127">
        <v>384748768</v>
      </c>
    </row>
    <row r="764" spans="1:10" s="118" customFormat="1" ht="12.75">
      <c r="A764" s="128" t="s">
        <v>7140</v>
      </c>
      <c r="B764" s="128" t="s">
        <v>11297</v>
      </c>
      <c r="C764" s="127">
        <v>6255897914.6999998</v>
      </c>
      <c r="D764" s="127">
        <v>1210</v>
      </c>
      <c r="E764" s="128" t="s">
        <v>3625</v>
      </c>
      <c r="F764" s="127">
        <v>16.906925201416016</v>
      </c>
      <c r="G764" s="127">
        <v>6255897914.6999998</v>
      </c>
      <c r="H764" s="127">
        <v>1042.6500244140625</v>
      </c>
      <c r="I764" s="127">
        <v>61.669998168945313</v>
      </c>
      <c r="J764" s="127">
        <v>5999998</v>
      </c>
    </row>
    <row r="765" spans="1:10" s="118" customFormat="1" ht="12.75">
      <c r="A765" s="128" t="s">
        <v>7629</v>
      </c>
      <c r="B765" s="128" t="s">
        <v>11472</v>
      </c>
      <c r="C765" s="127">
        <v>5175126566.2399998</v>
      </c>
      <c r="D765" s="127">
        <v>12335</v>
      </c>
      <c r="E765" s="128" t="s">
        <v>837</v>
      </c>
      <c r="F765" s="127">
        <v>16.281723022460938</v>
      </c>
      <c r="G765" s="127">
        <v>5175126566.2399998</v>
      </c>
      <c r="H765" s="127">
        <v>204.00999450683594</v>
      </c>
      <c r="I765" s="127">
        <v>13.159999847412109</v>
      </c>
      <c r="J765" s="127">
        <v>24694696</v>
      </c>
    </row>
    <row r="766" spans="1:10" s="118" customFormat="1" ht="12.75">
      <c r="A766" s="128" t="s">
        <v>7069</v>
      </c>
      <c r="B766" s="128" t="s">
        <v>11136</v>
      </c>
      <c r="C766" s="127">
        <v>4267452870</v>
      </c>
      <c r="D766" s="127">
        <v>6999</v>
      </c>
      <c r="E766" s="128" t="s">
        <v>7070</v>
      </c>
      <c r="F766" s="127">
        <v>5.9349956512451172</v>
      </c>
      <c r="G766" s="127">
        <v>4267452870</v>
      </c>
      <c r="H766" s="127">
        <v>399.89999389648438</v>
      </c>
      <c r="I766" s="127">
        <v>67.379997253417969</v>
      </c>
      <c r="J766" s="127">
        <v>10671300</v>
      </c>
    </row>
    <row r="767" spans="1:10" s="118" customFormat="1" ht="12.75">
      <c r="A767" s="128" t="s">
        <v>7945</v>
      </c>
      <c r="B767" s="128" t="s">
        <v>11878</v>
      </c>
      <c r="C767" s="127">
        <v>1933075725.1200001</v>
      </c>
      <c r="D767" s="127">
        <v>85623</v>
      </c>
      <c r="E767" s="128" t="s">
        <v>838</v>
      </c>
      <c r="F767" s="127">
        <v>18.619216918945313</v>
      </c>
      <c r="G767" s="127">
        <v>1933075725.1200001</v>
      </c>
      <c r="H767" s="127">
        <v>104.63999938964844</v>
      </c>
      <c r="I767" s="127">
        <v>5.619999885559082</v>
      </c>
      <c r="J767" s="127">
        <v>17690250</v>
      </c>
    </row>
    <row r="768" spans="1:10" s="118" customFormat="1" ht="12.75">
      <c r="A768" s="128" t="s">
        <v>9279</v>
      </c>
      <c r="B768" s="128" t="s">
        <v>11748</v>
      </c>
      <c r="C768" s="127">
        <v>1667437464</v>
      </c>
      <c r="D768" s="127">
        <v>35349</v>
      </c>
      <c r="E768" s="128" t="s">
        <v>9280</v>
      </c>
      <c r="F768" s="127"/>
      <c r="G768" s="127">
        <v>1667437464</v>
      </c>
      <c r="H768" s="127">
        <v>81.339996337890625</v>
      </c>
      <c r="I768" s="127"/>
      <c r="J768" s="127"/>
    </row>
    <row r="769" spans="1:10" s="118" customFormat="1" ht="12.75">
      <c r="A769" s="128" t="s">
        <v>9429</v>
      </c>
      <c r="B769" s="128" t="s">
        <v>11506</v>
      </c>
      <c r="C769" s="127">
        <v>2581875675</v>
      </c>
      <c r="D769" s="127">
        <v>15504</v>
      </c>
      <c r="E769" s="128" t="s">
        <v>9430</v>
      </c>
      <c r="F769" s="127">
        <v>24.070749282836914</v>
      </c>
      <c r="G769" s="127">
        <v>2581875675</v>
      </c>
      <c r="H769" s="127">
        <v>227.94999694824219</v>
      </c>
      <c r="I769" s="127">
        <v>9.4700002670288086</v>
      </c>
      <c r="J769" s="127"/>
    </row>
    <row r="770" spans="1:10" s="118" customFormat="1" ht="12.75">
      <c r="A770" s="128" t="s">
        <v>7420</v>
      </c>
      <c r="B770" s="128" t="s">
        <v>11754</v>
      </c>
      <c r="C770" s="127">
        <v>1815525753.5999999</v>
      </c>
      <c r="D770" s="127">
        <v>1839731</v>
      </c>
      <c r="E770" s="128" t="s">
        <v>4030</v>
      </c>
      <c r="F770" s="127">
        <v>26.440677642822266</v>
      </c>
      <c r="G770" s="127">
        <v>1815525753.5999999</v>
      </c>
      <c r="H770" s="127">
        <v>1.559999942779541</v>
      </c>
      <c r="I770" s="127">
        <v>5.9399999678134918E-2</v>
      </c>
      <c r="J770" s="127">
        <v>1163798528</v>
      </c>
    </row>
    <row r="771" spans="1:10" s="118" customFormat="1" ht="12.75">
      <c r="A771" s="128" t="s">
        <v>6380</v>
      </c>
      <c r="B771" s="128" t="s">
        <v>6381</v>
      </c>
      <c r="C771" s="127">
        <v>33212975666.700005</v>
      </c>
      <c r="D771" s="127">
        <v>389449</v>
      </c>
      <c r="E771" s="128" t="s">
        <v>840</v>
      </c>
      <c r="F771" s="127">
        <v>20.357385635375977</v>
      </c>
      <c r="G771" s="127">
        <v>33212975666.700005</v>
      </c>
      <c r="H771" s="127">
        <v>598.0999755859375</v>
      </c>
      <c r="I771" s="127">
        <v>29.379999160766602</v>
      </c>
      <c r="J771" s="127">
        <v>55531000</v>
      </c>
    </row>
    <row r="772" spans="1:10" s="118" customFormat="1" ht="12.75">
      <c r="A772" s="128" t="s">
        <v>6142</v>
      </c>
      <c r="B772" s="128" t="s">
        <v>6143</v>
      </c>
      <c r="C772" s="127">
        <v>64220478778.5</v>
      </c>
      <c r="D772" s="127">
        <v>164989</v>
      </c>
      <c r="E772" s="128" t="s">
        <v>842</v>
      </c>
      <c r="F772" s="127">
        <v>85.554298400878906</v>
      </c>
      <c r="G772" s="127">
        <v>64220478778.5</v>
      </c>
      <c r="H772" s="127">
        <v>775.5</v>
      </c>
      <c r="I772" s="127">
        <v>9.0644187927246094</v>
      </c>
      <c r="J772" s="127">
        <v>74973824</v>
      </c>
    </row>
    <row r="773" spans="1:10" s="118" customFormat="1" ht="12.75">
      <c r="A773" s="128" t="s">
        <v>5609</v>
      </c>
      <c r="B773" s="128" t="s">
        <v>10203</v>
      </c>
      <c r="C773" s="127">
        <v>263742839999.99997</v>
      </c>
      <c r="D773" s="127">
        <v>104931</v>
      </c>
      <c r="E773" s="128" t="s">
        <v>844</v>
      </c>
      <c r="F773" s="127">
        <v>38.755683898925781</v>
      </c>
      <c r="G773" s="127">
        <v>263742839999.99997</v>
      </c>
      <c r="H773" s="127">
        <v>1875</v>
      </c>
      <c r="I773" s="127">
        <v>48.380001068115234</v>
      </c>
      <c r="J773" s="127">
        <v>140662848</v>
      </c>
    </row>
    <row r="774" spans="1:10" s="118" customFormat="1" ht="12.75">
      <c r="A774" s="128" t="s">
        <v>20736</v>
      </c>
      <c r="B774" s="128" t="s">
        <v>20737</v>
      </c>
      <c r="C774" s="127">
        <v>56440000000</v>
      </c>
      <c r="D774" s="127">
        <v>66102</v>
      </c>
      <c r="E774" s="128" t="s">
        <v>6077</v>
      </c>
      <c r="F774" s="127">
        <v>6.865912914276123</v>
      </c>
      <c r="G774" s="127">
        <v>56440000000</v>
      </c>
      <c r="H774" s="127">
        <v>85</v>
      </c>
      <c r="I774" s="127">
        <v>12.380000114440918</v>
      </c>
      <c r="J774" s="127">
        <v>664000000</v>
      </c>
    </row>
    <row r="775" spans="1:10" s="118" customFormat="1" ht="12.75">
      <c r="A775" s="128" t="s">
        <v>9349</v>
      </c>
      <c r="B775" s="128" t="s">
        <v>12051</v>
      </c>
      <c r="C775" s="127">
        <v>1977438600</v>
      </c>
      <c r="D775" s="127">
        <v>7902</v>
      </c>
      <c r="E775" s="128" t="s">
        <v>9350</v>
      </c>
      <c r="F775" s="127"/>
      <c r="G775" s="127">
        <v>1977438600</v>
      </c>
      <c r="H775" s="127">
        <v>223.5</v>
      </c>
      <c r="I775" s="127"/>
      <c r="J775" s="127"/>
    </row>
    <row r="776" spans="1:10" s="118" customFormat="1" ht="12.75">
      <c r="A776" s="128" t="s">
        <v>5832</v>
      </c>
      <c r="B776" s="128" t="s">
        <v>10373</v>
      </c>
      <c r="C776" s="127">
        <v>100408869936.45001</v>
      </c>
      <c r="D776" s="127">
        <v>4455742</v>
      </c>
      <c r="E776" s="128" t="s">
        <v>848</v>
      </c>
      <c r="F776" s="127">
        <v>22.556818008422852</v>
      </c>
      <c r="G776" s="127">
        <v>100408869936.45001</v>
      </c>
      <c r="H776" s="127">
        <v>178.64999389648438</v>
      </c>
      <c r="I776" s="127">
        <v>7.9200000762939453</v>
      </c>
      <c r="J776" s="127">
        <v>562123392</v>
      </c>
    </row>
    <row r="777" spans="1:10" s="118" customFormat="1" ht="12.75">
      <c r="A777" s="128" t="s">
        <v>6650</v>
      </c>
      <c r="B777" s="128" t="s">
        <v>11130</v>
      </c>
      <c r="C777" s="127">
        <v>6333014632.75</v>
      </c>
      <c r="D777" s="127">
        <v>35644</v>
      </c>
      <c r="E777" s="128" t="s">
        <v>850</v>
      </c>
      <c r="F777" s="127">
        <v>19.49705696105957</v>
      </c>
      <c r="G777" s="127">
        <v>6333014632.75</v>
      </c>
      <c r="H777" s="127">
        <v>132.85000610351563</v>
      </c>
      <c r="I777" s="127">
        <v>6.8138489723205566</v>
      </c>
      <c r="J777" s="127">
        <v>47670416</v>
      </c>
    </row>
    <row r="778" spans="1:10" s="118" customFormat="1" ht="12.75">
      <c r="A778" s="128" t="s">
        <v>9448</v>
      </c>
      <c r="B778" s="128" t="s">
        <v>11902</v>
      </c>
      <c r="C778" s="127">
        <v>1673483328</v>
      </c>
      <c r="D778" s="127">
        <v>98305</v>
      </c>
      <c r="E778" s="128" t="s">
        <v>21195</v>
      </c>
      <c r="F778" s="127"/>
      <c r="G778" s="127">
        <v>1673483328</v>
      </c>
      <c r="H778" s="127">
        <v>19.200000762939453</v>
      </c>
      <c r="I778" s="127"/>
      <c r="J778" s="127"/>
    </row>
    <row r="779" spans="1:10" s="118" customFormat="1" ht="12.75">
      <c r="A779" s="128" t="s">
        <v>8105</v>
      </c>
      <c r="B779" s="128" t="s">
        <v>12083</v>
      </c>
      <c r="C779" s="127">
        <v>1360802381.4000001</v>
      </c>
      <c r="D779" s="127">
        <v>2191</v>
      </c>
      <c r="E779" s="128" t="s">
        <v>4053</v>
      </c>
      <c r="F779" s="127">
        <v>7.7795567512512207</v>
      </c>
      <c r="G779" s="127">
        <v>1360802381.4000001</v>
      </c>
      <c r="H779" s="127">
        <v>340.20001220703125</v>
      </c>
      <c r="I779" s="127">
        <v>43.729999542236328</v>
      </c>
      <c r="J779" s="127">
        <v>4000007</v>
      </c>
    </row>
    <row r="780" spans="1:10" s="118" customFormat="1" ht="12.75">
      <c r="A780" s="128" t="s">
        <v>6164</v>
      </c>
      <c r="B780" s="128" t="s">
        <v>10563</v>
      </c>
      <c r="C780" s="127">
        <v>57190880851.500008</v>
      </c>
      <c r="D780" s="127">
        <v>79945</v>
      </c>
      <c r="E780" s="128" t="s">
        <v>6165</v>
      </c>
      <c r="F780" s="127">
        <v>121.60036468505859</v>
      </c>
      <c r="G780" s="127">
        <v>57190880851.500008</v>
      </c>
      <c r="H780" s="127">
        <v>1314.5</v>
      </c>
      <c r="I780" s="127">
        <v>10.810000419616699</v>
      </c>
      <c r="J780" s="127">
        <v>43493768</v>
      </c>
    </row>
    <row r="781" spans="1:10" s="118" customFormat="1" ht="12.75">
      <c r="A781" s="128" t="s">
        <v>12290</v>
      </c>
      <c r="B781" s="128" t="s">
        <v>12291</v>
      </c>
      <c r="C781" s="127">
        <v>2114814500</v>
      </c>
      <c r="D781" s="127">
        <v>53136</v>
      </c>
      <c r="E781" s="128" t="s">
        <v>12292</v>
      </c>
      <c r="F781" s="127"/>
      <c r="G781" s="127">
        <v>2114814500</v>
      </c>
      <c r="H781" s="127">
        <v>112.55000305175781</v>
      </c>
      <c r="I781" s="127"/>
      <c r="J781" s="127"/>
    </row>
    <row r="782" spans="1:10" s="118" customFormat="1" ht="12.75">
      <c r="A782" s="128" t="s">
        <v>20608</v>
      </c>
      <c r="B782" s="128" t="s">
        <v>20609</v>
      </c>
      <c r="C782" s="127">
        <v>3789532771.5</v>
      </c>
      <c r="D782" s="127">
        <v>7189</v>
      </c>
      <c r="E782" s="128" t="s">
        <v>4081</v>
      </c>
      <c r="F782" s="127">
        <v>2295.588134765625</v>
      </c>
      <c r="G782" s="127">
        <v>3789532771.5</v>
      </c>
      <c r="H782" s="127">
        <v>390.25</v>
      </c>
      <c r="I782" s="127">
        <v>0.17000000178813934</v>
      </c>
      <c r="J782" s="127">
        <v>8000000</v>
      </c>
    </row>
    <row r="783" spans="1:10" s="118" customFormat="1" ht="12.75">
      <c r="A783" s="128" t="s">
        <v>6592</v>
      </c>
      <c r="B783" s="128" t="s">
        <v>10813</v>
      </c>
      <c r="C783" s="127">
        <v>34001366384.700005</v>
      </c>
      <c r="D783" s="127">
        <v>784472</v>
      </c>
      <c r="E783" s="128" t="s">
        <v>6593</v>
      </c>
      <c r="F783" s="127">
        <v>96.016258239746094</v>
      </c>
      <c r="G783" s="127">
        <v>34001366384.700005</v>
      </c>
      <c r="H783" s="127">
        <v>354.29998779296875</v>
      </c>
      <c r="I783" s="127">
        <v>3.690000057220459</v>
      </c>
      <c r="J783" s="127">
        <v>95798688</v>
      </c>
    </row>
    <row r="784" spans="1:10" s="118" customFormat="1" ht="12.75">
      <c r="A784" s="128" t="s">
        <v>6144</v>
      </c>
      <c r="B784" s="128" t="s">
        <v>6145</v>
      </c>
      <c r="C784" s="127">
        <v>74858849697.600006</v>
      </c>
      <c r="D784" s="127">
        <v>57320</v>
      </c>
      <c r="E784" s="128" t="s">
        <v>852</v>
      </c>
      <c r="F784" s="127">
        <v>36.809501647949219</v>
      </c>
      <c r="G784" s="127">
        <v>74858849697.600006</v>
      </c>
      <c r="H784" s="127">
        <v>1735.199951171875</v>
      </c>
      <c r="I784" s="127">
        <v>47.139999389648438</v>
      </c>
      <c r="J784" s="127">
        <v>41550160</v>
      </c>
    </row>
    <row r="785" spans="1:10" s="118" customFormat="1" ht="12.75">
      <c r="A785" s="128" t="s">
        <v>6079</v>
      </c>
      <c r="B785" s="128" t="s">
        <v>6080</v>
      </c>
      <c r="C785" s="127">
        <v>60475110958.440002</v>
      </c>
      <c r="D785" s="127">
        <v>913954</v>
      </c>
      <c r="E785" s="128" t="s">
        <v>854</v>
      </c>
      <c r="F785" s="127">
        <v>28.244777679443359</v>
      </c>
      <c r="G785" s="127">
        <v>60475110958.440002</v>
      </c>
      <c r="H785" s="127">
        <v>189.24000549316406</v>
      </c>
      <c r="I785" s="127">
        <v>6.6999998092651367</v>
      </c>
      <c r="J785" s="127">
        <v>318378880</v>
      </c>
    </row>
    <row r="786" spans="1:10" s="118" customFormat="1" ht="12.75">
      <c r="A786" s="128" t="s">
        <v>7018</v>
      </c>
      <c r="B786" s="128" t="s">
        <v>11239</v>
      </c>
      <c r="C786" s="127">
        <v>5525378236.5</v>
      </c>
      <c r="D786" s="127">
        <v>35132</v>
      </c>
      <c r="E786" s="128" t="s">
        <v>831</v>
      </c>
      <c r="F786" s="127">
        <v>6.9611282348632813</v>
      </c>
      <c r="G786" s="127">
        <v>5525378236.5</v>
      </c>
      <c r="H786" s="127">
        <v>91.330001831054688</v>
      </c>
      <c r="I786" s="127">
        <v>13.119999885559082</v>
      </c>
      <c r="J786" s="127">
        <v>60499048</v>
      </c>
    </row>
    <row r="787" spans="1:10" s="118" customFormat="1" ht="12.75">
      <c r="A787" s="128" t="s">
        <v>7630</v>
      </c>
      <c r="B787" s="128" t="s">
        <v>11835</v>
      </c>
      <c r="C787" s="127">
        <v>2055718786.5</v>
      </c>
      <c r="D787" s="127">
        <v>40071</v>
      </c>
      <c r="E787" s="128" t="s">
        <v>856</v>
      </c>
      <c r="F787" s="127"/>
      <c r="G787" s="127">
        <v>2055718786.5</v>
      </c>
      <c r="H787" s="127">
        <v>19.940000534057617</v>
      </c>
      <c r="I787" s="127">
        <v>-2.9999999329447746E-2</v>
      </c>
      <c r="J787" s="127">
        <v>103095224</v>
      </c>
    </row>
    <row r="788" spans="1:10" s="118" customFormat="1" ht="12.75">
      <c r="A788" s="128" t="s">
        <v>5850</v>
      </c>
      <c r="B788" s="128" t="s">
        <v>10437</v>
      </c>
      <c r="C788" s="127">
        <v>76335054146.650009</v>
      </c>
      <c r="D788" s="127">
        <v>5599801</v>
      </c>
      <c r="E788" s="128" t="s">
        <v>857</v>
      </c>
      <c r="F788" s="127">
        <v>51.899223327636719</v>
      </c>
      <c r="G788" s="127">
        <v>76335054146.650009</v>
      </c>
      <c r="H788" s="127">
        <v>66.949996948242188</v>
      </c>
      <c r="I788" s="127">
        <v>1.2899999618530273</v>
      </c>
      <c r="J788" s="127">
        <v>1134887296</v>
      </c>
    </row>
    <row r="789" spans="1:10" s="118" customFormat="1" ht="12.75">
      <c r="A789" s="128" t="s">
        <v>9263</v>
      </c>
      <c r="B789" s="128" t="s">
        <v>10935</v>
      </c>
      <c r="C789" s="127">
        <v>9374524905.5999985</v>
      </c>
      <c r="D789" s="127">
        <v>310133</v>
      </c>
      <c r="E789" s="128" t="s">
        <v>20404</v>
      </c>
      <c r="F789" s="127">
        <v>2234.54541015625</v>
      </c>
      <c r="G789" s="127">
        <v>9374524905.5999985</v>
      </c>
      <c r="H789" s="127">
        <v>49.159999847412109</v>
      </c>
      <c r="I789" s="127">
        <v>2.199999988079071E-2</v>
      </c>
      <c r="J789" s="127">
        <v>151231600</v>
      </c>
    </row>
    <row r="790" spans="1:10" s="118" customFormat="1" ht="12.75">
      <c r="A790" s="128" t="s">
        <v>5823</v>
      </c>
      <c r="B790" s="128" t="s">
        <v>10294</v>
      </c>
      <c r="C790" s="127">
        <v>194998415064.89996</v>
      </c>
      <c r="D790" s="127">
        <v>231848</v>
      </c>
      <c r="E790" s="128" t="s">
        <v>859</v>
      </c>
      <c r="F790" s="127">
        <v>49.691184997558594</v>
      </c>
      <c r="G790" s="127">
        <v>194998415064.89996</v>
      </c>
      <c r="H790" s="127">
        <v>1432.0999755859375</v>
      </c>
      <c r="I790" s="127">
        <v>28.819999694824219</v>
      </c>
      <c r="J790" s="127">
        <v>136028288</v>
      </c>
    </row>
    <row r="791" spans="1:10" s="118" customFormat="1" ht="12.75">
      <c r="A791" s="128" t="s">
        <v>12546</v>
      </c>
      <c r="B791" s="128" t="s">
        <v>12547</v>
      </c>
      <c r="C791" s="127">
        <v>1015700439.5999999</v>
      </c>
      <c r="D791" s="127">
        <v>4482988</v>
      </c>
      <c r="E791" s="128" t="s">
        <v>879</v>
      </c>
      <c r="F791" s="127">
        <v>72.000007629394531</v>
      </c>
      <c r="G791" s="127">
        <v>1015700439.5999999</v>
      </c>
      <c r="H791" s="127">
        <v>0.72000002861022949</v>
      </c>
      <c r="I791" s="127">
        <v>9.9999997764825821E-3</v>
      </c>
      <c r="J791" s="127">
        <v>1410695040</v>
      </c>
    </row>
    <row r="792" spans="1:10" s="118" customFormat="1" ht="12.75">
      <c r="A792" s="128" t="s">
        <v>5962</v>
      </c>
      <c r="B792" s="128" t="s">
        <v>5963</v>
      </c>
      <c r="C792" s="127">
        <v>71808438300</v>
      </c>
      <c r="D792" s="127">
        <v>6908</v>
      </c>
      <c r="E792" s="128" t="s">
        <v>862</v>
      </c>
      <c r="F792" s="127">
        <v>44.050991058349609</v>
      </c>
      <c r="G792" s="127">
        <v>71808438300</v>
      </c>
      <c r="H792" s="127">
        <v>4665</v>
      </c>
      <c r="I792" s="127">
        <v>105.90000152587891</v>
      </c>
      <c r="J792" s="127">
        <v>15393020</v>
      </c>
    </row>
    <row r="793" spans="1:10" s="118" customFormat="1" ht="12.75">
      <c r="A793" s="128" t="s">
        <v>6314</v>
      </c>
      <c r="B793" s="128" t="s">
        <v>10782</v>
      </c>
      <c r="C793" s="127">
        <v>15050481598.4</v>
      </c>
      <c r="D793" s="127">
        <v>988406</v>
      </c>
      <c r="E793" s="128" t="s">
        <v>863</v>
      </c>
      <c r="F793" s="127">
        <v>3.2589285373687744</v>
      </c>
      <c r="G793" s="127">
        <v>15050481598.4</v>
      </c>
      <c r="H793" s="127">
        <v>29.200000762939453</v>
      </c>
      <c r="I793" s="127">
        <v>8.9600000381469727</v>
      </c>
      <c r="J793" s="127">
        <v>514779872</v>
      </c>
    </row>
    <row r="794" spans="1:10" s="118" customFormat="1" ht="12.75">
      <c r="A794" s="128" t="s">
        <v>7603</v>
      </c>
      <c r="B794" s="128" t="s">
        <v>11566</v>
      </c>
      <c r="C794" s="127">
        <v>2236455200</v>
      </c>
      <c r="D794" s="127">
        <v>21031</v>
      </c>
      <c r="E794" s="128" t="s">
        <v>7604</v>
      </c>
      <c r="F794" s="127"/>
      <c r="G794" s="127">
        <v>2236455200</v>
      </c>
      <c r="H794" s="127">
        <v>170.80000305175781</v>
      </c>
      <c r="I794" s="127"/>
      <c r="J794" s="127"/>
    </row>
    <row r="795" spans="1:10" s="118" customFormat="1" ht="12.75">
      <c r="A795" s="128" t="s">
        <v>5575</v>
      </c>
      <c r="B795" s="128" t="s">
        <v>10176</v>
      </c>
      <c r="C795" s="127">
        <v>364609600286</v>
      </c>
      <c r="D795" s="127">
        <v>167630</v>
      </c>
      <c r="E795" s="128" t="s">
        <v>865</v>
      </c>
      <c r="F795" s="127">
        <v>30.606685638427734</v>
      </c>
      <c r="G795" s="127">
        <v>364609600286</v>
      </c>
      <c r="H795" s="127">
        <v>3259</v>
      </c>
      <c r="I795" s="127">
        <v>106.48000351492863</v>
      </c>
      <c r="J795" s="127">
        <v>100452967.12367515</v>
      </c>
    </row>
    <row r="796" spans="1:10" s="118" customFormat="1" ht="12.75">
      <c r="A796" s="128" t="s">
        <v>7421</v>
      </c>
      <c r="B796" s="128" t="s">
        <v>11399</v>
      </c>
      <c r="C796" s="127">
        <v>13901168736</v>
      </c>
      <c r="D796" s="127">
        <v>108348</v>
      </c>
      <c r="E796" s="128" t="s">
        <v>7422</v>
      </c>
      <c r="F796" s="127"/>
      <c r="G796" s="127">
        <v>13901168736</v>
      </c>
      <c r="H796" s="127">
        <v>559.6500244140625</v>
      </c>
      <c r="I796" s="127"/>
      <c r="J796" s="127"/>
    </row>
    <row r="797" spans="1:10" s="118" customFormat="1" ht="12.75">
      <c r="A797" s="128" t="s">
        <v>9330</v>
      </c>
      <c r="B797" s="128" t="s">
        <v>12115</v>
      </c>
      <c r="C797" s="127">
        <v>1194186275.52</v>
      </c>
      <c r="D797" s="127">
        <v>19785</v>
      </c>
      <c r="E797" s="128" t="s">
        <v>9331</v>
      </c>
      <c r="F797" s="127"/>
      <c r="G797" s="127">
        <v>1194186275.52</v>
      </c>
      <c r="H797" s="127">
        <v>41.159999847412109</v>
      </c>
      <c r="I797" s="127"/>
      <c r="J797" s="127"/>
    </row>
    <row r="798" spans="1:10" s="118" customFormat="1" ht="12.75">
      <c r="A798" s="128" t="s">
        <v>7201</v>
      </c>
      <c r="B798" s="128" t="s">
        <v>11172</v>
      </c>
      <c r="C798" s="127">
        <v>6285863306.6399994</v>
      </c>
      <c r="D798" s="127">
        <v>220553</v>
      </c>
      <c r="E798" s="128" t="s">
        <v>867</v>
      </c>
      <c r="F798" s="127"/>
      <c r="G798" s="127">
        <v>6285863306.6399994</v>
      </c>
      <c r="H798" s="127">
        <v>30.370000839233398</v>
      </c>
      <c r="I798" s="127">
        <v>-5.7059741020202637</v>
      </c>
      <c r="J798" s="127">
        <v>206976064</v>
      </c>
    </row>
    <row r="799" spans="1:10" s="118" customFormat="1" ht="12.75">
      <c r="A799" s="128" t="s">
        <v>7651</v>
      </c>
      <c r="B799" s="128" t="s">
        <v>11704</v>
      </c>
      <c r="C799" s="127">
        <v>5792346620</v>
      </c>
      <c r="D799" s="127">
        <v>1445</v>
      </c>
      <c r="E799" s="128" t="s">
        <v>4205</v>
      </c>
      <c r="F799" s="127">
        <v>226.6353759765625</v>
      </c>
      <c r="G799" s="127">
        <v>5792346620</v>
      </c>
      <c r="H799" s="127">
        <v>429.04998779296875</v>
      </c>
      <c r="I799" s="127">
        <v>1.8931289911270142</v>
      </c>
      <c r="J799" s="127">
        <v>13500400</v>
      </c>
    </row>
    <row r="800" spans="1:10" s="118" customFormat="1" ht="12.75">
      <c r="A800" s="128" t="s">
        <v>11832</v>
      </c>
      <c r="B800" s="128" t="s">
        <v>11833</v>
      </c>
      <c r="C800" s="127">
        <v>2326191200</v>
      </c>
      <c r="D800" s="127">
        <v>22671</v>
      </c>
      <c r="E800" s="128" t="s">
        <v>11834</v>
      </c>
      <c r="F800" s="127"/>
      <c r="G800" s="127">
        <v>2326191200</v>
      </c>
      <c r="H800" s="127">
        <v>106</v>
      </c>
      <c r="I800" s="127"/>
      <c r="J800" s="127"/>
    </row>
    <row r="801" spans="1:10" s="118" customFormat="1" ht="12.75">
      <c r="A801" s="128" t="s">
        <v>7479</v>
      </c>
      <c r="B801" s="128" t="s">
        <v>11501</v>
      </c>
      <c r="C801" s="127">
        <v>2391626818.5599999</v>
      </c>
      <c r="D801" s="127">
        <v>4208205</v>
      </c>
      <c r="E801" s="128" t="s">
        <v>869</v>
      </c>
      <c r="F801" s="127">
        <v>8.1424932479858398</v>
      </c>
      <c r="G801" s="127">
        <v>2391626818.5599999</v>
      </c>
      <c r="H801" s="127">
        <v>2.2400000095367432</v>
      </c>
      <c r="I801" s="127">
        <v>0.27510000117123129</v>
      </c>
      <c r="J801" s="127">
        <v>930347057.50636137</v>
      </c>
    </row>
    <row r="802" spans="1:10" s="118" customFormat="1" ht="12.75">
      <c r="A802" s="128" t="s">
        <v>6970</v>
      </c>
      <c r="B802" s="128" t="s">
        <v>11034</v>
      </c>
      <c r="C802" s="127">
        <v>11539880199.190001</v>
      </c>
      <c r="D802" s="127">
        <v>238279</v>
      </c>
      <c r="E802" s="128" t="s">
        <v>871</v>
      </c>
      <c r="F802" s="127"/>
      <c r="G802" s="127">
        <v>11539880199.190001</v>
      </c>
      <c r="H802" s="127">
        <v>122.70999908447266</v>
      </c>
      <c r="I802" s="127">
        <v>-14.489999771118164</v>
      </c>
      <c r="J802" s="127">
        <v>93954008</v>
      </c>
    </row>
    <row r="803" spans="1:10" s="118" customFormat="1" ht="12.75">
      <c r="A803" s="128" t="s">
        <v>22268</v>
      </c>
      <c r="B803" s="128" t="s">
        <v>22269</v>
      </c>
      <c r="C803" s="127">
        <v>2243899532440.4399</v>
      </c>
      <c r="D803" s="127">
        <v>61907688</v>
      </c>
      <c r="E803" s="128" t="s">
        <v>3303</v>
      </c>
      <c r="F803" s="127">
        <v>387.5333251953125</v>
      </c>
      <c r="G803" s="127">
        <v>2243899532440.4399</v>
      </c>
      <c r="H803" s="127">
        <v>232.52000427246094</v>
      </c>
      <c r="I803" s="127">
        <v>0.60000002384185791</v>
      </c>
      <c r="J803" s="127">
        <v>8680255488</v>
      </c>
    </row>
    <row r="804" spans="1:10" s="118" customFormat="1" ht="12.75">
      <c r="A804" s="128" t="s">
        <v>6047</v>
      </c>
      <c r="B804" s="128" t="s">
        <v>6048</v>
      </c>
      <c r="C804" s="127">
        <v>60569512070.599998</v>
      </c>
      <c r="D804" s="127">
        <v>36704</v>
      </c>
      <c r="E804" s="128" t="s">
        <v>873</v>
      </c>
      <c r="F804" s="127">
        <v>70.731849670410156</v>
      </c>
      <c r="G804" s="127">
        <v>60569512070.599998</v>
      </c>
      <c r="H804" s="127">
        <v>2474.199951171875</v>
      </c>
      <c r="I804" s="127">
        <v>34.979999542236328</v>
      </c>
      <c r="J804" s="127">
        <v>24480444</v>
      </c>
    </row>
    <row r="805" spans="1:10" s="118" customFormat="1" ht="12.75">
      <c r="A805" s="128" t="s">
        <v>22270</v>
      </c>
      <c r="B805" s="128" t="s">
        <v>22271</v>
      </c>
      <c r="C805" s="127">
        <v>2086908260.8</v>
      </c>
      <c r="D805" s="127">
        <v>53919</v>
      </c>
      <c r="E805" s="128" t="s">
        <v>22272</v>
      </c>
      <c r="F805" s="127"/>
      <c r="G805" s="127">
        <v>2086908260.8</v>
      </c>
      <c r="H805" s="127">
        <v>107.15000152587891</v>
      </c>
      <c r="I805" s="127"/>
      <c r="J805" s="127"/>
    </row>
    <row r="806" spans="1:10" s="118" customFormat="1" ht="12.75">
      <c r="A806" s="128" t="s">
        <v>5946</v>
      </c>
      <c r="B806" s="128" t="s">
        <v>10423</v>
      </c>
      <c r="C806" s="127">
        <v>95293471916.250015</v>
      </c>
      <c r="D806" s="127">
        <v>267216</v>
      </c>
      <c r="E806" s="128" t="s">
        <v>3426</v>
      </c>
      <c r="F806" s="127">
        <v>99.746963500976563</v>
      </c>
      <c r="G806" s="127">
        <v>95293471916.250015</v>
      </c>
      <c r="H806" s="127">
        <v>492.75</v>
      </c>
      <c r="I806" s="127">
        <v>4.940000057220459</v>
      </c>
      <c r="J806" s="127">
        <v>193479232</v>
      </c>
    </row>
    <row r="807" spans="1:10" s="118" customFormat="1" ht="12.75">
      <c r="A807" s="128" t="s">
        <v>7607</v>
      </c>
      <c r="B807" s="128" t="s">
        <v>11445</v>
      </c>
      <c r="C807" s="127">
        <v>3980024999.9999995</v>
      </c>
      <c r="D807" s="127">
        <v>9458</v>
      </c>
      <c r="E807" s="128" t="s">
        <v>7608</v>
      </c>
      <c r="F807" s="127">
        <v>27.256710052490234</v>
      </c>
      <c r="G807" s="127">
        <v>3980024999.9999995</v>
      </c>
      <c r="H807" s="127">
        <v>162.44999694824219</v>
      </c>
      <c r="I807" s="127">
        <v>5.9600000381469727</v>
      </c>
      <c r="J807" s="127">
        <v>24500000</v>
      </c>
    </row>
    <row r="808" spans="1:10" s="118" customFormat="1" ht="12.75">
      <c r="A808" s="128" t="s">
        <v>8042</v>
      </c>
      <c r="B808" s="128" t="s">
        <v>11599</v>
      </c>
      <c r="C808" s="127">
        <v>5218974606.0999994</v>
      </c>
      <c r="D808" s="127">
        <v>1876161</v>
      </c>
      <c r="E808" s="128" t="s">
        <v>3998</v>
      </c>
      <c r="F808" s="127">
        <v>139</v>
      </c>
      <c r="G808" s="127">
        <v>5218974606.0999994</v>
      </c>
      <c r="H808" s="127">
        <v>2.7799999713897705</v>
      </c>
      <c r="I808" s="127">
        <v>1.9999999552965164E-2</v>
      </c>
      <c r="J808" s="127">
        <v>708012800</v>
      </c>
    </row>
    <row r="809" spans="1:10" s="118" customFormat="1" ht="12.75">
      <c r="A809" s="128" t="s">
        <v>6569</v>
      </c>
      <c r="B809" s="128" t="s">
        <v>10924</v>
      </c>
      <c r="C809" s="127">
        <v>7831631593.999999</v>
      </c>
      <c r="D809" s="127">
        <v>16586</v>
      </c>
      <c r="E809" s="128" t="s">
        <v>877</v>
      </c>
      <c r="F809" s="127">
        <v>43.349384307861328</v>
      </c>
      <c r="G809" s="127">
        <v>7831631593.999999</v>
      </c>
      <c r="H809" s="127">
        <v>495.04998779296875</v>
      </c>
      <c r="I809" s="127">
        <v>11.420000076293945</v>
      </c>
      <c r="J809" s="127">
        <v>15788950</v>
      </c>
    </row>
    <row r="810" spans="1:10" s="118" customFormat="1" ht="12.75">
      <c r="A810" s="128" t="s">
        <v>6428</v>
      </c>
      <c r="B810" s="128" t="s">
        <v>10716</v>
      </c>
      <c r="C810" s="127">
        <v>23543403513.999996</v>
      </c>
      <c r="D810" s="127">
        <v>141824</v>
      </c>
      <c r="E810" s="128" t="s">
        <v>875</v>
      </c>
      <c r="F810" s="127">
        <v>35.283222198486328</v>
      </c>
      <c r="G810" s="127">
        <v>23543403513.999996</v>
      </c>
      <c r="H810" s="127">
        <v>323.89999389648438</v>
      </c>
      <c r="I810" s="127">
        <v>9.1800003051757813</v>
      </c>
      <c r="J810" s="127">
        <v>72687264</v>
      </c>
    </row>
    <row r="811" spans="1:10" s="118" customFormat="1" ht="12.75">
      <c r="A811" s="128" t="s">
        <v>6883</v>
      </c>
      <c r="B811" s="128" t="s">
        <v>11065</v>
      </c>
      <c r="C811" s="127">
        <v>9307400630.9999981</v>
      </c>
      <c r="D811" s="127">
        <v>1265</v>
      </c>
      <c r="E811" s="128" t="s">
        <v>3545</v>
      </c>
      <c r="F811" s="127">
        <v>349.86483764648438</v>
      </c>
      <c r="G811" s="127">
        <v>9307400630.9999981</v>
      </c>
      <c r="H811" s="127">
        <v>517.79998779296875</v>
      </c>
      <c r="I811" s="127">
        <v>1.4800000190734863</v>
      </c>
      <c r="J811" s="127">
        <v>17974896</v>
      </c>
    </row>
    <row r="812" spans="1:10" s="118" customFormat="1" ht="12.75">
      <c r="A812" s="128" t="s">
        <v>7297</v>
      </c>
      <c r="B812" s="128" t="s">
        <v>11577</v>
      </c>
      <c r="C812" s="127">
        <v>3329418125.0000005</v>
      </c>
      <c r="D812" s="127">
        <v>47644</v>
      </c>
      <c r="E812" s="128" t="s">
        <v>3693</v>
      </c>
      <c r="F812" s="127">
        <v>25.453723907470703</v>
      </c>
      <c r="G812" s="127">
        <v>3329418125.0000005</v>
      </c>
      <c r="H812" s="127">
        <v>256.85000610351563</v>
      </c>
      <c r="I812" s="127">
        <v>10.090861320495605</v>
      </c>
      <c r="J812" s="127">
        <v>12962500</v>
      </c>
    </row>
    <row r="813" spans="1:10" s="118" customFormat="1" ht="12.75">
      <c r="A813" s="128" t="s">
        <v>9136</v>
      </c>
      <c r="B813" s="128" t="s">
        <v>10615</v>
      </c>
      <c r="C813" s="127">
        <v>18642146364.720001</v>
      </c>
      <c r="D813" s="127">
        <v>620410</v>
      </c>
      <c r="E813" s="128" t="s">
        <v>9112</v>
      </c>
      <c r="F813" s="127">
        <v>23.010448455810547</v>
      </c>
      <c r="G813" s="127">
        <v>18642146364.720001</v>
      </c>
      <c r="H813" s="127">
        <v>154.16999816894531</v>
      </c>
      <c r="I813" s="127">
        <v>6.6999998092651367</v>
      </c>
      <c r="J813" s="127">
        <v>120824504</v>
      </c>
    </row>
    <row r="814" spans="1:10" s="118" customFormat="1" ht="12.75">
      <c r="A814" s="128" t="s">
        <v>5604</v>
      </c>
      <c r="B814" s="128" t="s">
        <v>10177</v>
      </c>
      <c r="C814" s="127">
        <v>298987500000</v>
      </c>
      <c r="D814" s="127">
        <v>2850241</v>
      </c>
      <c r="E814" s="128" t="s">
        <v>883</v>
      </c>
      <c r="F814" s="127">
        <v>37.620319366455078</v>
      </c>
      <c r="G814" s="127">
        <v>298987500000</v>
      </c>
      <c r="H814" s="127">
        <v>351.75</v>
      </c>
      <c r="I814" s="127">
        <v>9.3500003814697266</v>
      </c>
      <c r="J814" s="127">
        <v>850000000</v>
      </c>
    </row>
    <row r="815" spans="1:10" s="118" customFormat="1" ht="12.75">
      <c r="A815" s="128" t="s">
        <v>6866</v>
      </c>
      <c r="B815" s="128" t="s">
        <v>10904</v>
      </c>
      <c r="C815" s="127">
        <v>13348817834.799999</v>
      </c>
      <c r="D815" s="127">
        <v>23551</v>
      </c>
      <c r="E815" s="128" t="s">
        <v>881</v>
      </c>
      <c r="F815" s="127">
        <v>78.484855651855469</v>
      </c>
      <c r="G815" s="127">
        <v>13348817834.799999</v>
      </c>
      <c r="H815" s="127">
        <v>1061.9000244140625</v>
      </c>
      <c r="I815" s="127">
        <v>13.529999732971191</v>
      </c>
      <c r="J815" s="127">
        <v>12570692</v>
      </c>
    </row>
    <row r="816" spans="1:10" s="118" customFormat="1" ht="12.75">
      <c r="A816" s="128" t="s">
        <v>6531</v>
      </c>
      <c r="B816" s="128" t="s">
        <v>10862</v>
      </c>
      <c r="C816" s="127">
        <v>13329903827.099998</v>
      </c>
      <c r="D816" s="127">
        <v>37221</v>
      </c>
      <c r="E816" s="128" t="s">
        <v>885</v>
      </c>
      <c r="F816" s="127">
        <v>14.74000358581543</v>
      </c>
      <c r="G816" s="127">
        <v>13329903827.099998</v>
      </c>
      <c r="H816" s="127">
        <v>858.9000244140625</v>
      </c>
      <c r="I816" s="127">
        <v>58.270000457763672</v>
      </c>
      <c r="J816" s="127">
        <v>15520000</v>
      </c>
    </row>
    <row r="817" spans="1:10" s="118" customFormat="1" ht="12.75">
      <c r="A817" s="128" t="s">
        <v>7266</v>
      </c>
      <c r="B817" s="128" t="s">
        <v>7267</v>
      </c>
      <c r="C817" s="127">
        <v>2742627591</v>
      </c>
      <c r="D817" s="127">
        <v>824899</v>
      </c>
      <c r="E817" s="128" t="s">
        <v>20607</v>
      </c>
      <c r="F817" s="127">
        <v>122.60000610351563</v>
      </c>
      <c r="G817" s="127">
        <v>2742627591</v>
      </c>
      <c r="H817" s="127">
        <v>6.130000114440918</v>
      </c>
      <c r="I817" s="127">
        <v>0.05</v>
      </c>
      <c r="J817" s="127">
        <v>447410720</v>
      </c>
    </row>
    <row r="818" spans="1:10" s="118" customFormat="1" ht="12.75">
      <c r="A818" s="128" t="s">
        <v>7969</v>
      </c>
      <c r="B818" s="128" t="s">
        <v>12014</v>
      </c>
      <c r="C818" s="127">
        <v>1855155250</v>
      </c>
      <c r="D818" s="127">
        <v>217</v>
      </c>
      <c r="E818" s="128" t="s">
        <v>4213</v>
      </c>
      <c r="F818" s="127">
        <v>144.89028930664063</v>
      </c>
      <c r="G818" s="127">
        <v>1855155250</v>
      </c>
      <c r="H818" s="127">
        <v>924.4000244140625</v>
      </c>
      <c r="I818" s="127">
        <v>6.380000114440918</v>
      </c>
      <c r="J818" s="127">
        <v>1819375</v>
      </c>
    </row>
    <row r="819" spans="1:10" s="118" customFormat="1" ht="12.75">
      <c r="A819" s="128" t="s">
        <v>20771</v>
      </c>
      <c r="B819" s="128" t="s">
        <v>20772</v>
      </c>
      <c r="C819" s="127">
        <v>3763565091</v>
      </c>
      <c r="D819" s="127">
        <v>23810</v>
      </c>
      <c r="E819" s="128" t="s">
        <v>20773</v>
      </c>
      <c r="F819" s="127"/>
      <c r="G819" s="127">
        <v>3763565091</v>
      </c>
      <c r="H819" s="127">
        <v>305.5</v>
      </c>
      <c r="I819" s="127"/>
      <c r="J819" s="127"/>
    </row>
    <row r="820" spans="1:10" s="118" customFormat="1" ht="12.75">
      <c r="A820" s="128" t="s">
        <v>6570</v>
      </c>
      <c r="B820" s="128" t="s">
        <v>10942</v>
      </c>
      <c r="C820" s="127">
        <v>10862687493.5</v>
      </c>
      <c r="D820" s="127">
        <v>25088</v>
      </c>
      <c r="E820" s="128" t="s">
        <v>889</v>
      </c>
      <c r="F820" s="127">
        <v>26.824758529663086</v>
      </c>
      <c r="G820" s="127">
        <v>10862687493.5</v>
      </c>
      <c r="H820" s="127">
        <v>834.25</v>
      </c>
      <c r="I820" s="127">
        <v>31.100000381469727</v>
      </c>
      <c r="J820" s="127">
        <v>13020902</v>
      </c>
    </row>
    <row r="821" spans="1:10" s="118" customFormat="1" ht="12.75">
      <c r="A821" s="128" t="s">
        <v>5544</v>
      </c>
      <c r="B821" s="128" t="s">
        <v>10165</v>
      </c>
      <c r="C821" s="127">
        <v>482844414555.35999</v>
      </c>
      <c r="D821" s="127">
        <v>7819353</v>
      </c>
      <c r="E821" s="128" t="s">
        <v>901</v>
      </c>
      <c r="F821" s="127">
        <v>11.583038330078125</v>
      </c>
      <c r="G821" s="127">
        <v>482844414555.35999</v>
      </c>
      <c r="H821" s="127">
        <v>196.67999267578125</v>
      </c>
      <c r="I821" s="127">
        <v>16.979999542236328</v>
      </c>
      <c r="J821" s="127">
        <v>2436677120</v>
      </c>
    </row>
    <row r="822" spans="1:10" s="118" customFormat="1" ht="12.75">
      <c r="A822" s="128" t="s">
        <v>20646</v>
      </c>
      <c r="B822" s="128" t="s">
        <v>20647</v>
      </c>
      <c r="C822" s="127">
        <v>1018487667.9300001</v>
      </c>
      <c r="D822" s="127">
        <v>1198724</v>
      </c>
      <c r="E822" s="128" t="s">
        <v>895</v>
      </c>
      <c r="F822" s="127"/>
      <c r="G822" s="127">
        <v>1018487667.9300001</v>
      </c>
      <c r="H822" s="127">
        <v>0.50999999046325684</v>
      </c>
      <c r="I822" s="127">
        <v>-0.69999998807907104</v>
      </c>
      <c r="J822" s="127">
        <v>1993817344</v>
      </c>
    </row>
    <row r="823" spans="1:10" s="118" customFormat="1" ht="12.75">
      <c r="A823" s="128" t="s">
        <v>6996</v>
      </c>
      <c r="B823" s="128" t="s">
        <v>11333</v>
      </c>
      <c r="C823" s="127">
        <v>4427742529</v>
      </c>
      <c r="D823" s="127">
        <v>4759181</v>
      </c>
      <c r="E823" s="128" t="s">
        <v>897</v>
      </c>
      <c r="F823" s="127"/>
      <c r="G823" s="127">
        <v>4427742529</v>
      </c>
      <c r="H823" s="127">
        <v>2.5899999141693115</v>
      </c>
      <c r="I823" s="127">
        <v>-7.0000000298023224E-2</v>
      </c>
      <c r="J823" s="127">
        <v>1709553024</v>
      </c>
    </row>
    <row r="824" spans="1:10" s="118" customFormat="1" ht="12.75">
      <c r="A824" s="128" t="s">
        <v>5496</v>
      </c>
      <c r="B824" s="128" t="s">
        <v>10138</v>
      </c>
      <c r="C824" s="127">
        <v>495624778485.30005</v>
      </c>
      <c r="D824" s="127">
        <v>944344</v>
      </c>
      <c r="E824" s="128" t="s">
        <v>888</v>
      </c>
      <c r="F824" s="127">
        <v>338.91592407226563</v>
      </c>
      <c r="G824" s="127">
        <v>495624778485.30005</v>
      </c>
      <c r="H824" s="127">
        <v>765.95001220703125</v>
      </c>
      <c r="I824" s="127">
        <v>2.2599999904632568</v>
      </c>
      <c r="J824" s="127">
        <v>647072000</v>
      </c>
    </row>
    <row r="825" spans="1:10" s="118" customFormat="1" ht="12.75">
      <c r="A825" s="128" t="s">
        <v>6003</v>
      </c>
      <c r="B825" s="128" t="s">
        <v>6004</v>
      </c>
      <c r="C825" s="127">
        <v>68543045363.999992</v>
      </c>
      <c r="D825" s="127">
        <v>144820</v>
      </c>
      <c r="E825" s="128" t="s">
        <v>899</v>
      </c>
      <c r="F825" s="127">
        <v>22.658773422241211</v>
      </c>
      <c r="G825" s="127">
        <v>68543045363.999992</v>
      </c>
      <c r="H825" s="127">
        <v>421</v>
      </c>
      <c r="I825" s="127">
        <v>18.579999923706055</v>
      </c>
      <c r="J825" s="127">
        <v>162810080</v>
      </c>
    </row>
    <row r="826" spans="1:10" s="118" customFormat="1" ht="12.75">
      <c r="A826" s="128" t="s">
        <v>7661</v>
      </c>
      <c r="B826" s="128" t="s">
        <v>7662</v>
      </c>
      <c r="C826" s="127">
        <v>4120696449.9999995</v>
      </c>
      <c r="D826" s="127">
        <v>3112</v>
      </c>
      <c r="E826" s="128" t="s">
        <v>3868</v>
      </c>
      <c r="F826" s="127">
        <v>31.570411682128906</v>
      </c>
      <c r="G826" s="127">
        <v>4120696449.9999995</v>
      </c>
      <c r="H826" s="127">
        <v>836.3499755859375</v>
      </c>
      <c r="I826" s="127">
        <v>26.4915771484375</v>
      </c>
      <c r="J826" s="127">
        <v>4927000</v>
      </c>
    </row>
    <row r="827" spans="1:10" s="118" customFormat="1" ht="12.75">
      <c r="A827" s="128" t="s">
        <v>9926</v>
      </c>
      <c r="B827" s="128" t="s">
        <v>10918</v>
      </c>
      <c r="C827" s="127">
        <v>10698357133.4</v>
      </c>
      <c r="D827" s="127">
        <v>84228</v>
      </c>
      <c r="E827" s="128" t="s">
        <v>12225</v>
      </c>
      <c r="F827" s="127">
        <v>4.1251683235168457</v>
      </c>
      <c r="G827" s="127">
        <v>10698357133.4</v>
      </c>
      <c r="H827" s="127">
        <v>46.220001220703125</v>
      </c>
      <c r="I827" s="127">
        <v>11.204391479492188</v>
      </c>
      <c r="J827" s="127">
        <v>99015970</v>
      </c>
    </row>
    <row r="828" spans="1:10" s="118" customFormat="1" ht="12.75">
      <c r="A828" s="128" t="s">
        <v>6194</v>
      </c>
      <c r="B828" s="128" t="s">
        <v>10627</v>
      </c>
      <c r="C828" s="127">
        <v>33123346814.980003</v>
      </c>
      <c r="D828" s="127">
        <v>411633</v>
      </c>
      <c r="E828" s="128" t="s">
        <v>902</v>
      </c>
      <c r="F828" s="127">
        <v>12.308864593505859</v>
      </c>
      <c r="G828" s="127">
        <v>33123346814.980003</v>
      </c>
      <c r="H828" s="127">
        <v>88.870002746582031</v>
      </c>
      <c r="I828" s="127">
        <v>7.2199997901916504</v>
      </c>
      <c r="J828" s="127">
        <v>369390016</v>
      </c>
    </row>
    <row r="829" spans="1:10" s="118" customFormat="1" ht="12.75">
      <c r="A829" s="128" t="s">
        <v>7913</v>
      </c>
      <c r="B829" s="128" t="s">
        <v>11687</v>
      </c>
      <c r="C829" s="127">
        <v>2178803704.4999995</v>
      </c>
      <c r="D829" s="127">
        <v>70568</v>
      </c>
      <c r="E829" s="128" t="s">
        <v>7914</v>
      </c>
      <c r="F829" s="127">
        <v>27.616985321044922</v>
      </c>
      <c r="G829" s="127">
        <v>2178803704.4999995</v>
      </c>
      <c r="H829" s="127">
        <v>159.35000610351563</v>
      </c>
      <c r="I829" s="127">
        <v>5.7699999809265137</v>
      </c>
      <c r="J829" s="127">
        <v>12443000</v>
      </c>
    </row>
    <row r="830" spans="1:10" s="118" customFormat="1" ht="12.75">
      <c r="A830" s="128" t="s">
        <v>7234</v>
      </c>
      <c r="B830" s="128" t="s">
        <v>11187</v>
      </c>
      <c r="C830" s="127">
        <v>7672658310.8999996</v>
      </c>
      <c r="D830" s="127">
        <v>40978</v>
      </c>
      <c r="E830" s="128" t="s">
        <v>3652</v>
      </c>
      <c r="F830" s="127"/>
      <c r="G830" s="127">
        <v>7672658310.8999996</v>
      </c>
      <c r="H830" s="127">
        <v>260.70001220703125</v>
      </c>
      <c r="I830" s="127">
        <v>-7.9899997711181641</v>
      </c>
      <c r="J830" s="127">
        <v>29430988</v>
      </c>
    </row>
    <row r="831" spans="1:10" s="118" customFormat="1" ht="12.75">
      <c r="A831" s="128" t="s">
        <v>7781</v>
      </c>
      <c r="B831" s="128" t="s">
        <v>11774</v>
      </c>
      <c r="C831" s="127">
        <v>2094309425</v>
      </c>
      <c r="D831" s="127">
        <v>8444</v>
      </c>
      <c r="E831" s="128" t="s">
        <v>3948</v>
      </c>
      <c r="F831" s="127">
        <v>1.7625590562820435</v>
      </c>
      <c r="G831" s="127">
        <v>2094309425</v>
      </c>
      <c r="H831" s="127">
        <v>205.25</v>
      </c>
      <c r="I831" s="127">
        <v>116.44999694824219</v>
      </c>
      <c r="J831" s="127">
        <v>10203700</v>
      </c>
    </row>
    <row r="832" spans="1:10" s="118" customFormat="1" ht="12.75">
      <c r="A832" s="128" t="s">
        <v>7080</v>
      </c>
      <c r="B832" s="128" t="s">
        <v>10989</v>
      </c>
      <c r="C832" s="127">
        <v>15901648331.800001</v>
      </c>
      <c r="D832" s="127">
        <v>43528</v>
      </c>
      <c r="E832" s="128" t="s">
        <v>3553</v>
      </c>
      <c r="F832" s="127">
        <v>98.661422729492188</v>
      </c>
      <c r="G832" s="127">
        <v>15901648331.800001</v>
      </c>
      <c r="H832" s="127">
        <v>125.30000305175781</v>
      </c>
      <c r="I832" s="127">
        <v>1.2699999809265137</v>
      </c>
      <c r="J832" s="127">
        <v>126858200</v>
      </c>
    </row>
    <row r="833" spans="1:10" s="118" customFormat="1" ht="12.75">
      <c r="A833" s="128" t="s">
        <v>6629</v>
      </c>
      <c r="B833" s="128" t="s">
        <v>6630</v>
      </c>
      <c r="C833" s="127">
        <v>4604805912</v>
      </c>
      <c r="D833" s="127">
        <v>14406</v>
      </c>
      <c r="E833" s="128" t="s">
        <v>3554</v>
      </c>
      <c r="F833" s="127">
        <v>15.722075462341309</v>
      </c>
      <c r="G833" s="127">
        <v>4604805912</v>
      </c>
      <c r="H833" s="127">
        <v>357</v>
      </c>
      <c r="I833" s="127">
        <v>96.419998168945313</v>
      </c>
      <c r="J833" s="127">
        <v>12898616</v>
      </c>
    </row>
    <row r="834" spans="1:10" s="118" customFormat="1" ht="12.75">
      <c r="A834" s="128" t="s">
        <v>7026</v>
      </c>
      <c r="B834" s="128" t="s">
        <v>7027</v>
      </c>
      <c r="C834" s="127">
        <v>6466360081.9200001</v>
      </c>
      <c r="D834" s="127">
        <v>293880</v>
      </c>
      <c r="E834" s="128" t="s">
        <v>932</v>
      </c>
      <c r="F834" s="127">
        <v>12.914956092834473</v>
      </c>
      <c r="G834" s="127">
        <v>6466360081.9200001</v>
      </c>
      <c r="H834" s="127">
        <v>88.080001831054688</v>
      </c>
      <c r="I834" s="127">
        <v>6.820000171661377</v>
      </c>
      <c r="J834" s="127">
        <v>56763652</v>
      </c>
    </row>
    <row r="835" spans="1:10" s="118" customFormat="1" ht="12.75">
      <c r="A835" s="128" t="s">
        <v>8067</v>
      </c>
      <c r="B835" s="128" t="s">
        <v>12021</v>
      </c>
      <c r="C835" s="127">
        <v>1840512456</v>
      </c>
      <c r="D835" s="127">
        <v>7000</v>
      </c>
      <c r="E835" s="128" t="s">
        <v>8068</v>
      </c>
      <c r="F835" s="127">
        <v>19.859052658081055</v>
      </c>
      <c r="G835" s="127">
        <v>1840512456</v>
      </c>
      <c r="H835" s="127">
        <v>133.85000610351563</v>
      </c>
      <c r="I835" s="127">
        <v>6.7399997711181641</v>
      </c>
      <c r="J835" s="127">
        <v>13750560</v>
      </c>
    </row>
    <row r="836" spans="1:10" s="118" customFormat="1" ht="12.75">
      <c r="A836" s="128" t="s">
        <v>6337</v>
      </c>
      <c r="B836" s="128" t="s">
        <v>10651</v>
      </c>
      <c r="C836" s="127">
        <v>37773976032</v>
      </c>
      <c r="D836" s="127">
        <v>41108</v>
      </c>
      <c r="E836" s="128" t="s">
        <v>906</v>
      </c>
      <c r="F836" s="127">
        <v>22.795425415039063</v>
      </c>
      <c r="G836" s="127">
        <v>37773976032</v>
      </c>
      <c r="H836" s="127">
        <v>1435.199951171875</v>
      </c>
      <c r="I836" s="127">
        <v>62.959999084472656</v>
      </c>
      <c r="J836" s="127">
        <v>26319660</v>
      </c>
    </row>
    <row r="837" spans="1:10" s="118" customFormat="1" ht="12.75">
      <c r="A837" s="128" t="s">
        <v>9254</v>
      </c>
      <c r="B837" s="128" t="s">
        <v>11133</v>
      </c>
      <c r="C837" s="127">
        <v>4083695635.25</v>
      </c>
      <c r="D837" s="127">
        <v>19277012</v>
      </c>
      <c r="E837" s="128" t="s">
        <v>11134</v>
      </c>
      <c r="F837" s="127">
        <v>9.3570375442504883</v>
      </c>
      <c r="G837" s="127">
        <v>4083695635.25</v>
      </c>
      <c r="H837" s="127">
        <v>0.49000000953674316</v>
      </c>
      <c r="I837" s="127">
        <v>5.236700177192688E-2</v>
      </c>
      <c r="J837" s="127">
        <v>1666814560</v>
      </c>
    </row>
    <row r="838" spans="1:10" s="118" customFormat="1" ht="12.75">
      <c r="A838" s="128" t="s">
        <v>5799</v>
      </c>
      <c r="B838" s="128" t="s">
        <v>10315</v>
      </c>
      <c r="C838" s="127">
        <v>125055910108.8</v>
      </c>
      <c r="D838" s="127">
        <v>37212</v>
      </c>
      <c r="E838" s="128" t="s">
        <v>912</v>
      </c>
      <c r="F838" s="127">
        <v>30.361770629882813</v>
      </c>
      <c r="G838" s="127">
        <v>125055910108.8</v>
      </c>
      <c r="H838" s="127">
        <v>4078.800048828125</v>
      </c>
      <c r="I838" s="127">
        <v>134.33999633789063</v>
      </c>
      <c r="J838" s="127">
        <v>30659976</v>
      </c>
    </row>
    <row r="839" spans="1:10" s="118" customFormat="1" ht="12.75">
      <c r="A839" s="128" t="s">
        <v>6419</v>
      </c>
      <c r="B839" s="128" t="s">
        <v>10699</v>
      </c>
      <c r="C839" s="127">
        <v>20488370572.399998</v>
      </c>
      <c r="D839" s="127">
        <v>550674</v>
      </c>
      <c r="E839" s="128" t="s">
        <v>913</v>
      </c>
      <c r="F839" s="127">
        <v>18.909795761108398</v>
      </c>
      <c r="G839" s="127">
        <v>20488370572.399998</v>
      </c>
      <c r="H839" s="127">
        <v>246.19999694824219</v>
      </c>
      <c r="I839" s="127">
        <v>11.119999885559082</v>
      </c>
      <c r="J839" s="127">
        <v>83220000</v>
      </c>
    </row>
    <row r="840" spans="1:10" s="118" customFormat="1" ht="12.75">
      <c r="A840" s="128" t="s">
        <v>10208</v>
      </c>
      <c r="B840" s="128" t="s">
        <v>10209</v>
      </c>
      <c r="C840" s="127">
        <v>176864133959.25003</v>
      </c>
      <c r="D840" s="127">
        <v>946630</v>
      </c>
      <c r="E840" s="128" t="s">
        <v>10210</v>
      </c>
      <c r="F840" s="127"/>
      <c r="G840" s="127">
        <v>176864133959.25003</v>
      </c>
      <c r="H840" s="127">
        <v>339.25</v>
      </c>
      <c r="I840" s="127">
        <v>-6.1999998092651367</v>
      </c>
      <c r="J840" s="127"/>
    </row>
    <row r="841" spans="1:10" s="118" customFormat="1" ht="12.75">
      <c r="A841" s="128" t="s">
        <v>9494</v>
      </c>
      <c r="B841" s="128" t="s">
        <v>10713</v>
      </c>
      <c r="C841" s="127">
        <v>54145182861.549995</v>
      </c>
      <c r="D841" s="127">
        <v>18778</v>
      </c>
      <c r="E841" s="128" t="s">
        <v>4504</v>
      </c>
      <c r="F841" s="127">
        <v>513.65069580078125</v>
      </c>
      <c r="G841" s="127">
        <v>54145182861.549995</v>
      </c>
      <c r="H841" s="127">
        <v>848.6500244140625</v>
      </c>
      <c r="I841" s="127">
        <v>1.6521929502487183</v>
      </c>
      <c r="J841" s="127">
        <v>53500000</v>
      </c>
    </row>
    <row r="842" spans="1:10" s="118" customFormat="1" ht="12.75">
      <c r="A842" s="128" t="s">
        <v>5666</v>
      </c>
      <c r="B842" s="128" t="s">
        <v>10263</v>
      </c>
      <c r="C842" s="127">
        <v>207850811245.00003</v>
      </c>
      <c r="D842" s="127">
        <v>827720</v>
      </c>
      <c r="E842" s="128" t="s">
        <v>916</v>
      </c>
      <c r="F842" s="127">
        <v>19.282981872558594</v>
      </c>
      <c r="G842" s="127">
        <v>207850811245.00003</v>
      </c>
      <c r="H842" s="127">
        <v>705.95001220703125</v>
      </c>
      <c r="I842" s="127">
        <v>36.610000610351563</v>
      </c>
      <c r="J842" s="127">
        <v>292448992</v>
      </c>
    </row>
    <row r="843" spans="1:10" s="118" customFormat="1" ht="12.75">
      <c r="A843" s="128" t="s">
        <v>6350</v>
      </c>
      <c r="B843" s="128" t="s">
        <v>10721</v>
      </c>
      <c r="C843" s="127">
        <v>26343574731.099998</v>
      </c>
      <c r="D843" s="127">
        <v>150060</v>
      </c>
      <c r="E843" s="128" t="s">
        <v>918</v>
      </c>
      <c r="F843" s="127">
        <v>20.504512786865234</v>
      </c>
      <c r="G843" s="127">
        <v>26343574731.099998</v>
      </c>
      <c r="H843" s="127">
        <v>249.94999694824219</v>
      </c>
      <c r="I843" s="127">
        <v>12.189999580383301</v>
      </c>
      <c r="J843" s="127">
        <v>105395376</v>
      </c>
    </row>
    <row r="844" spans="1:10" s="118" customFormat="1" ht="12.75">
      <c r="A844" s="128" t="s">
        <v>22273</v>
      </c>
      <c r="B844" s="128" t="s">
        <v>22274</v>
      </c>
      <c r="C844" s="127">
        <v>1154049858.96</v>
      </c>
      <c r="D844" s="127">
        <v>11014</v>
      </c>
      <c r="E844" s="128" t="s">
        <v>920</v>
      </c>
      <c r="F844" s="127"/>
      <c r="G844" s="127">
        <v>1154049858.96</v>
      </c>
      <c r="H844" s="127">
        <v>35.159999847412109</v>
      </c>
      <c r="I844" s="127">
        <v>-64.149299621582031</v>
      </c>
      <c r="J844" s="127">
        <v>30704082</v>
      </c>
    </row>
    <row r="845" spans="1:10" s="118" customFormat="1" ht="12.75">
      <c r="A845" s="128" t="s">
        <v>22275</v>
      </c>
      <c r="B845" s="128" t="s">
        <v>22276</v>
      </c>
      <c r="C845" s="127">
        <v>1272875301.6000001</v>
      </c>
      <c r="D845" s="127">
        <v>2406</v>
      </c>
      <c r="E845" s="128" t="s">
        <v>4195</v>
      </c>
      <c r="F845" s="127">
        <v>23.080846786499023</v>
      </c>
      <c r="G845" s="127">
        <v>1272875301.6000001</v>
      </c>
      <c r="H845" s="127">
        <v>70.05999755859375</v>
      </c>
      <c r="I845" s="127">
        <v>3.0354170799255371</v>
      </c>
      <c r="J845" s="127">
        <v>7200000</v>
      </c>
    </row>
    <row r="846" spans="1:10" s="118" customFormat="1" ht="12.75">
      <c r="A846" s="128" t="s">
        <v>6309</v>
      </c>
      <c r="B846" s="128" t="s">
        <v>10763</v>
      </c>
      <c r="C846" s="127">
        <v>18894928635</v>
      </c>
      <c r="D846" s="127">
        <v>1534922</v>
      </c>
      <c r="E846" s="128" t="s">
        <v>908</v>
      </c>
      <c r="F846" s="127">
        <v>14.096026420593262</v>
      </c>
      <c r="G846" s="127">
        <v>18894928635</v>
      </c>
      <c r="H846" s="127">
        <v>42.569999694824219</v>
      </c>
      <c r="I846" s="127">
        <v>3.0199999809265137</v>
      </c>
      <c r="J846" s="127">
        <v>443900000</v>
      </c>
    </row>
    <row r="847" spans="1:10" s="118" customFormat="1" ht="12.75">
      <c r="A847" s="128" t="s">
        <v>5519</v>
      </c>
      <c r="B847" s="128" t="s">
        <v>10202</v>
      </c>
      <c r="C847" s="127">
        <v>427613095000</v>
      </c>
      <c r="D847" s="127">
        <v>89368</v>
      </c>
      <c r="E847" s="128" t="s">
        <v>924</v>
      </c>
      <c r="F847" s="127">
        <v>98.300506591796875</v>
      </c>
      <c r="G847" s="127">
        <v>427613095000</v>
      </c>
      <c r="H847" s="127">
        <v>3892.699951171875</v>
      </c>
      <c r="I847" s="127">
        <v>39.599998474121094</v>
      </c>
      <c r="J847" s="127">
        <v>109850000</v>
      </c>
    </row>
    <row r="848" spans="1:10" s="118" customFormat="1" ht="12.75">
      <c r="A848" s="128" t="s">
        <v>22277</v>
      </c>
      <c r="B848" s="128" t="s">
        <v>22278</v>
      </c>
      <c r="C848" s="127">
        <v>1076170681.0400002</v>
      </c>
      <c r="D848" s="127">
        <v>13550</v>
      </c>
      <c r="E848" s="128" t="s">
        <v>4514</v>
      </c>
      <c r="F848" s="127">
        <v>73.314231872558594</v>
      </c>
      <c r="G848" s="127">
        <v>1076170681.0400002</v>
      </c>
      <c r="H848" s="127">
        <v>121.02999877929688</v>
      </c>
      <c r="I848" s="127">
        <v>1.6508390307426453</v>
      </c>
      <c r="J848" s="127">
        <v>8891800</v>
      </c>
    </row>
    <row r="849" spans="1:10" s="118" customFormat="1" ht="12.75">
      <c r="A849" s="128" t="s">
        <v>6563</v>
      </c>
      <c r="B849" s="128" t="s">
        <v>10811</v>
      </c>
      <c r="C849" s="127">
        <v>18430924669</v>
      </c>
      <c r="D849" s="127">
        <v>79941</v>
      </c>
      <c r="E849" s="128" t="s">
        <v>926</v>
      </c>
      <c r="F849" s="127">
        <v>14.524331092834473</v>
      </c>
      <c r="G849" s="127">
        <v>18430924669</v>
      </c>
      <c r="H849" s="127">
        <v>331.29998779296875</v>
      </c>
      <c r="I849" s="127">
        <v>22.809999465942383</v>
      </c>
      <c r="J849" s="127">
        <v>55632128</v>
      </c>
    </row>
    <row r="850" spans="1:10" s="118" customFormat="1" ht="12.75">
      <c r="A850" s="128" t="s">
        <v>20825</v>
      </c>
      <c r="B850" s="128" t="s">
        <v>20826</v>
      </c>
      <c r="C850" s="127">
        <v>1412753793.4199998</v>
      </c>
      <c r="D850" s="127">
        <v>54828</v>
      </c>
      <c r="E850" s="128" t="s">
        <v>4007</v>
      </c>
      <c r="F850" s="127">
        <v>3.1174523830413818</v>
      </c>
      <c r="G850" s="127">
        <v>1412753793.4199998</v>
      </c>
      <c r="H850" s="127">
        <v>75.379997253417969</v>
      </c>
      <c r="I850" s="127">
        <v>24.180000305175781</v>
      </c>
      <c r="J850" s="127">
        <v>18741760</v>
      </c>
    </row>
    <row r="851" spans="1:10" s="118" customFormat="1" ht="12.75">
      <c r="A851" s="128" t="s">
        <v>5921</v>
      </c>
      <c r="B851" s="128" t="s">
        <v>5922</v>
      </c>
      <c r="C851" s="127">
        <v>117453199467.99998</v>
      </c>
      <c r="D851" s="127">
        <v>74280</v>
      </c>
      <c r="E851" s="128" t="s">
        <v>3451</v>
      </c>
      <c r="F851" s="127">
        <v>14.668180465698242</v>
      </c>
      <c r="G851" s="127">
        <v>117453199467.99998</v>
      </c>
      <c r="H851" s="127">
        <v>8914</v>
      </c>
      <c r="I851" s="127">
        <v>607.71002197265625</v>
      </c>
      <c r="J851" s="127">
        <v>13176262</v>
      </c>
    </row>
    <row r="852" spans="1:10" s="118" customFormat="1" ht="12.75">
      <c r="A852" s="128" t="s">
        <v>5786</v>
      </c>
      <c r="B852" s="128" t="s">
        <v>10262</v>
      </c>
      <c r="C852" s="127">
        <v>132529589409.74998</v>
      </c>
      <c r="D852" s="127">
        <v>1008941</v>
      </c>
      <c r="E852" s="128" t="s">
        <v>910</v>
      </c>
      <c r="F852" s="127">
        <v>20.336774826049805</v>
      </c>
      <c r="G852" s="127">
        <v>132529589409.74998</v>
      </c>
      <c r="H852" s="127">
        <v>866.54998779296875</v>
      </c>
      <c r="I852" s="127">
        <v>42.610000610351563</v>
      </c>
      <c r="J852" s="127">
        <v>152939344</v>
      </c>
    </row>
    <row r="853" spans="1:10" s="118" customFormat="1" ht="12.75">
      <c r="A853" s="128" t="s">
        <v>5794</v>
      </c>
      <c r="B853" s="128" t="s">
        <v>10289</v>
      </c>
      <c r="C853" s="127">
        <v>108260810384.39998</v>
      </c>
      <c r="D853" s="127">
        <v>1493464</v>
      </c>
      <c r="E853" s="128" t="s">
        <v>915</v>
      </c>
      <c r="F853" s="127">
        <v>22.778068542480469</v>
      </c>
      <c r="G853" s="127">
        <v>108260810384.39998</v>
      </c>
      <c r="H853" s="127">
        <v>174.47999572753906</v>
      </c>
      <c r="I853" s="127">
        <v>7.6599998474121094</v>
      </c>
      <c r="J853" s="127">
        <v>618313920</v>
      </c>
    </row>
    <row r="854" spans="1:10" s="118" customFormat="1" ht="12.75">
      <c r="A854" s="128" t="s">
        <v>7436</v>
      </c>
      <c r="B854" s="128" t="s">
        <v>7437</v>
      </c>
      <c r="C854" s="127">
        <v>7671127815</v>
      </c>
      <c r="D854" s="127">
        <v>629</v>
      </c>
      <c r="E854" s="128" t="s">
        <v>7438</v>
      </c>
      <c r="F854" s="127">
        <v>71.752861022949219</v>
      </c>
      <c r="G854" s="127">
        <v>7671127815</v>
      </c>
      <c r="H854" s="127">
        <v>1567.800048828125</v>
      </c>
      <c r="I854" s="127">
        <v>21.850000381469727</v>
      </c>
      <c r="J854" s="127">
        <v>4893000</v>
      </c>
    </row>
    <row r="855" spans="1:10" s="118" customFormat="1" ht="12.75">
      <c r="A855" s="128" t="s">
        <v>6982</v>
      </c>
      <c r="B855" s="128" t="s">
        <v>11265</v>
      </c>
      <c r="C855" s="127">
        <v>6475798591.75</v>
      </c>
      <c r="D855" s="127">
        <v>229456</v>
      </c>
      <c r="E855" s="128" t="s">
        <v>930</v>
      </c>
      <c r="F855" s="127">
        <v>16.209243774414063</v>
      </c>
      <c r="G855" s="127">
        <v>6475798591.75</v>
      </c>
      <c r="H855" s="127">
        <v>96.290000915527344</v>
      </c>
      <c r="I855" s="127">
        <v>5.9404377937316895</v>
      </c>
      <c r="J855" s="127">
        <v>65946824</v>
      </c>
    </row>
    <row r="856" spans="1:10" s="118" customFormat="1" ht="12.75">
      <c r="A856" s="128" t="s">
        <v>11905</v>
      </c>
      <c r="B856" s="128" t="s">
        <v>11906</v>
      </c>
      <c r="C856" s="127">
        <v>1728992999.9999998</v>
      </c>
      <c r="D856" s="127">
        <v>25654</v>
      </c>
      <c r="E856" s="128" t="s">
        <v>11907</v>
      </c>
      <c r="F856" s="127"/>
      <c r="G856" s="127">
        <v>1728992999.9999998</v>
      </c>
      <c r="H856" s="127">
        <v>98.349998474121094</v>
      </c>
      <c r="I856" s="127"/>
      <c r="J856" s="127"/>
    </row>
    <row r="857" spans="1:10" s="118" customFormat="1" ht="12.75">
      <c r="A857" s="128" t="s">
        <v>5583</v>
      </c>
      <c r="B857" s="128" t="s">
        <v>10178</v>
      </c>
      <c r="C857" s="127">
        <v>517561558361.39996</v>
      </c>
      <c r="D857" s="127">
        <v>1968768</v>
      </c>
      <c r="E857" s="128" t="s">
        <v>934</v>
      </c>
      <c r="F857" s="127">
        <v>86.450187683105469</v>
      </c>
      <c r="G857" s="127">
        <v>517561558361.39996</v>
      </c>
      <c r="H857" s="127">
        <v>685.54998779296875</v>
      </c>
      <c r="I857" s="127">
        <v>7.929999828338623</v>
      </c>
      <c r="J857" s="127">
        <v>754958144</v>
      </c>
    </row>
    <row r="858" spans="1:10" s="118" customFormat="1" ht="12.75">
      <c r="A858" s="128" t="s">
        <v>22279</v>
      </c>
      <c r="B858" s="128" t="s">
        <v>22280</v>
      </c>
      <c r="C858" s="127">
        <v>1025937500</v>
      </c>
      <c r="D858" s="127">
        <v>4552</v>
      </c>
      <c r="E858" s="128" t="s">
        <v>4251</v>
      </c>
      <c r="F858" s="127"/>
      <c r="G858" s="127">
        <v>1025937500</v>
      </c>
      <c r="H858" s="127">
        <v>23.450000762939453</v>
      </c>
      <c r="I858" s="127">
        <v>-4.2800002098083496</v>
      </c>
      <c r="J858" s="127">
        <v>30000000</v>
      </c>
    </row>
    <row r="859" spans="1:10" s="118" customFormat="1" ht="12.75">
      <c r="A859" s="128" t="s">
        <v>12227</v>
      </c>
      <c r="B859" s="128" t="s">
        <v>12228</v>
      </c>
      <c r="C859" s="127">
        <v>7456781136.2000008</v>
      </c>
      <c r="D859" s="127">
        <v>7026</v>
      </c>
      <c r="E859" s="128" t="s">
        <v>4441</v>
      </c>
      <c r="F859" s="127">
        <v>1325.3846435546875</v>
      </c>
      <c r="G859" s="127">
        <v>7456781136.2000008</v>
      </c>
      <c r="H859" s="127">
        <v>172.30000305175781</v>
      </c>
      <c r="I859" s="127">
        <v>0.12999999523162842</v>
      </c>
      <c r="J859" s="127">
        <v>8564750</v>
      </c>
    </row>
    <row r="860" spans="1:10" s="118" customFormat="1" ht="12.75">
      <c r="A860" s="128" t="s">
        <v>7413</v>
      </c>
      <c r="B860" s="128" t="s">
        <v>11598</v>
      </c>
      <c r="C860" s="127">
        <v>3283443754.8000002</v>
      </c>
      <c r="D860" s="127">
        <v>6400</v>
      </c>
      <c r="E860" s="128" t="s">
        <v>3675</v>
      </c>
      <c r="F860" s="127">
        <v>20.659538269042969</v>
      </c>
      <c r="G860" s="127">
        <v>3283443754.8000002</v>
      </c>
      <c r="H860" s="127">
        <v>695.4000244140625</v>
      </c>
      <c r="I860" s="127">
        <v>33.659999847412109</v>
      </c>
      <c r="J860" s="127">
        <v>4699162</v>
      </c>
    </row>
    <row r="861" spans="1:10" s="118" customFormat="1" ht="12.75">
      <c r="A861" s="128" t="s">
        <v>12503</v>
      </c>
      <c r="B861" s="128" t="s">
        <v>12504</v>
      </c>
      <c r="C861" s="127">
        <v>3966664960</v>
      </c>
      <c r="D861" s="127">
        <v>90997</v>
      </c>
      <c r="E861" s="128" t="s">
        <v>12505</v>
      </c>
      <c r="F861" s="127"/>
      <c r="G861" s="127">
        <v>3966664960</v>
      </c>
      <c r="H861" s="127">
        <v>168.80000305175781</v>
      </c>
      <c r="I861" s="127"/>
      <c r="J861" s="127"/>
    </row>
    <row r="862" spans="1:10" s="118" customFormat="1" ht="12.75">
      <c r="A862" s="128" t="s">
        <v>22281</v>
      </c>
      <c r="B862" s="128" t="s">
        <v>22282</v>
      </c>
      <c r="C862" s="127">
        <v>3821662289.9999995</v>
      </c>
      <c r="D862" s="127">
        <v>76007</v>
      </c>
      <c r="E862" s="128" t="s">
        <v>18327</v>
      </c>
      <c r="F862" s="127">
        <v>24.414682388305664</v>
      </c>
      <c r="G862" s="127">
        <v>3821662289.9999995</v>
      </c>
      <c r="H862" s="127">
        <v>246.10000610351563</v>
      </c>
      <c r="I862" s="127">
        <v>10.079999923706055</v>
      </c>
      <c r="J862" s="127">
        <v>15435600</v>
      </c>
    </row>
    <row r="863" spans="1:10" s="118" customFormat="1" ht="12.75">
      <c r="A863" s="128" t="s">
        <v>7241</v>
      </c>
      <c r="B863" s="128" t="s">
        <v>11226</v>
      </c>
      <c r="C863" s="127">
        <v>8521953176.250001</v>
      </c>
      <c r="D863" s="127">
        <v>4864</v>
      </c>
      <c r="E863" s="128" t="s">
        <v>3752</v>
      </c>
      <c r="F863" s="127">
        <v>65.6236572265625</v>
      </c>
      <c r="G863" s="127">
        <v>8521953176.250001</v>
      </c>
      <c r="H863" s="127">
        <v>2163.75</v>
      </c>
      <c r="I863" s="127">
        <v>32.972103118896484</v>
      </c>
      <c r="J863" s="127">
        <v>3987911</v>
      </c>
    </row>
    <row r="864" spans="1:10" s="118" customFormat="1" ht="12.75">
      <c r="A864" s="128" t="s">
        <v>6486</v>
      </c>
      <c r="B864" s="128" t="s">
        <v>3481</v>
      </c>
      <c r="C864" s="127">
        <v>23404456297.299999</v>
      </c>
      <c r="D864" s="127">
        <v>1490</v>
      </c>
      <c r="E864" s="128" t="s">
        <v>935</v>
      </c>
      <c r="F864" s="127">
        <v>32.048099517822266</v>
      </c>
      <c r="G864" s="127">
        <v>23404456297.299999</v>
      </c>
      <c r="H864" s="127">
        <v>3664.699951171875</v>
      </c>
      <c r="I864" s="127">
        <v>114.34999847412109</v>
      </c>
      <c r="J864" s="127">
        <v>6386500</v>
      </c>
    </row>
    <row r="865" spans="1:10" s="118" customFormat="1" ht="12.75">
      <c r="A865" s="128" t="s">
        <v>5778</v>
      </c>
      <c r="B865" s="128" t="s">
        <v>10271</v>
      </c>
      <c r="C865" s="127">
        <v>237464774418.19998</v>
      </c>
      <c r="D865" s="127">
        <v>3437749</v>
      </c>
      <c r="E865" s="128" t="s">
        <v>939</v>
      </c>
      <c r="F865" s="127">
        <v>39.570526123046875</v>
      </c>
      <c r="G865" s="127">
        <v>237464774418.19998</v>
      </c>
      <c r="H865" s="127">
        <v>340.70001220703125</v>
      </c>
      <c r="I865" s="127">
        <v>8.6099438667297363</v>
      </c>
      <c r="J865" s="127">
        <v>696990848</v>
      </c>
    </row>
    <row r="866" spans="1:10" s="118" customFormat="1" ht="12.75">
      <c r="A866" s="128" t="s">
        <v>6157</v>
      </c>
      <c r="B866" s="128" t="s">
        <v>10642</v>
      </c>
      <c r="C866" s="127">
        <v>27233353142.100002</v>
      </c>
      <c r="D866" s="127">
        <v>544323</v>
      </c>
      <c r="E866" s="128" t="s">
        <v>893</v>
      </c>
      <c r="F866" s="127">
        <v>21.967653274536133</v>
      </c>
      <c r="G866" s="127">
        <v>27233353142.100002</v>
      </c>
      <c r="H866" s="127">
        <v>237.69000244140625</v>
      </c>
      <c r="I866" s="127">
        <v>10.819999694824219</v>
      </c>
      <c r="J866" s="127">
        <v>110764992</v>
      </c>
    </row>
    <row r="867" spans="1:10" s="118" customFormat="1" ht="12.75">
      <c r="A867" s="128" t="s">
        <v>6106</v>
      </c>
      <c r="B867" s="128" t="s">
        <v>12224</v>
      </c>
      <c r="C867" s="127">
        <v>16479016121.200003</v>
      </c>
      <c r="D867" s="127">
        <v>873131</v>
      </c>
      <c r="E867" s="128" t="s">
        <v>940</v>
      </c>
      <c r="F867" s="127">
        <v>3.3491401672363281</v>
      </c>
      <c r="G867" s="127">
        <v>16479016121.200003</v>
      </c>
      <c r="H867" s="127">
        <v>163.1199951171875</v>
      </c>
      <c r="I867" s="127">
        <v>48.705036561252598</v>
      </c>
      <c r="J867" s="127">
        <v>103915050.3309439</v>
      </c>
    </row>
    <row r="868" spans="1:10" s="118" customFormat="1" ht="12.75">
      <c r="A868" s="128" t="s">
        <v>9357</v>
      </c>
      <c r="B868" s="128" t="s">
        <v>12108</v>
      </c>
      <c r="C868" s="127">
        <v>1114815011.1999998</v>
      </c>
      <c r="D868" s="127">
        <v>91478</v>
      </c>
      <c r="E868" s="128" t="s">
        <v>904</v>
      </c>
      <c r="F868" s="127">
        <v>15.365079879760742</v>
      </c>
      <c r="G868" s="127">
        <v>1114815011.1999998</v>
      </c>
      <c r="H868" s="127">
        <v>38.720001220703125</v>
      </c>
      <c r="I868" s="127">
        <v>2.5199999809265137</v>
      </c>
      <c r="J868" s="127">
        <v>28791710</v>
      </c>
    </row>
    <row r="869" spans="1:10" s="118" customFormat="1" ht="12.75">
      <c r="A869" s="128" t="s">
        <v>6855</v>
      </c>
      <c r="B869" s="128" t="s">
        <v>6856</v>
      </c>
      <c r="C869" s="127">
        <v>11522342200</v>
      </c>
      <c r="D869" s="127">
        <v>44254</v>
      </c>
      <c r="E869" s="128" t="s">
        <v>891</v>
      </c>
      <c r="F869" s="127">
        <v>24.728601455688477</v>
      </c>
      <c r="G869" s="127">
        <v>11522342200</v>
      </c>
      <c r="H869" s="127">
        <v>473.79998779296875</v>
      </c>
      <c r="I869" s="127">
        <v>19.159999847412109</v>
      </c>
      <c r="J869" s="127">
        <v>24319000</v>
      </c>
    </row>
    <row r="870" spans="1:10" s="118" customFormat="1" ht="12.75">
      <c r="A870" s="128" t="s">
        <v>6136</v>
      </c>
      <c r="B870" s="128" t="s">
        <v>10498</v>
      </c>
      <c r="C870" s="127">
        <v>77783193510</v>
      </c>
      <c r="D870" s="127">
        <v>626472</v>
      </c>
      <c r="E870" s="128" t="s">
        <v>942</v>
      </c>
      <c r="F870" s="127">
        <v>43.528942108154297</v>
      </c>
      <c r="G870" s="127">
        <v>77783193510</v>
      </c>
      <c r="H870" s="127">
        <v>541.5</v>
      </c>
      <c r="I870" s="127">
        <v>12.439999580383301</v>
      </c>
      <c r="J870" s="127">
        <v>143643936</v>
      </c>
    </row>
    <row r="871" spans="1:10" s="118" customFormat="1" ht="12.75">
      <c r="A871" s="128" t="s">
        <v>5916</v>
      </c>
      <c r="B871" s="128" t="s">
        <v>10543</v>
      </c>
      <c r="C871" s="127">
        <v>54279085904.400002</v>
      </c>
      <c r="D871" s="127">
        <v>1210632</v>
      </c>
      <c r="E871" s="128" t="s">
        <v>944</v>
      </c>
      <c r="F871" s="127">
        <v>15.69495964050293</v>
      </c>
      <c r="G871" s="127">
        <v>54279085904.400002</v>
      </c>
      <c r="H871" s="127">
        <v>118.33999633789063</v>
      </c>
      <c r="I871" s="127">
        <v>7.5399999618530273</v>
      </c>
      <c r="J871" s="127">
        <v>458670656</v>
      </c>
    </row>
    <row r="872" spans="1:10" s="118" customFormat="1" ht="12.75">
      <c r="A872" s="128" t="s">
        <v>5348</v>
      </c>
      <c r="B872" s="128" t="s">
        <v>5349</v>
      </c>
      <c r="C872" s="127">
        <v>1243285591494.8699</v>
      </c>
      <c r="D872" s="127">
        <v>15185557</v>
      </c>
      <c r="E872" s="128" t="s">
        <v>946</v>
      </c>
      <c r="F872" s="127">
        <v>12.555776596069336</v>
      </c>
      <c r="G872" s="127">
        <v>1243285591494.8699</v>
      </c>
      <c r="H872" s="127">
        <v>189.08999633789063</v>
      </c>
      <c r="I872" s="127">
        <v>15.060000419616699</v>
      </c>
      <c r="J872" s="127">
        <v>6575099392</v>
      </c>
    </row>
    <row r="873" spans="1:10" s="118" customFormat="1" ht="12.75">
      <c r="A873" s="128" t="s">
        <v>12237</v>
      </c>
      <c r="B873" s="128" t="s">
        <v>12238</v>
      </c>
      <c r="C873" s="127">
        <v>10388705070</v>
      </c>
      <c r="D873" s="127">
        <v>83324</v>
      </c>
      <c r="E873" s="128" t="s">
        <v>12239</v>
      </c>
      <c r="F873" s="127">
        <v>36.622650146484375</v>
      </c>
      <c r="G873" s="127">
        <v>10388705070</v>
      </c>
      <c r="H873" s="127">
        <v>818.1500244140625</v>
      </c>
      <c r="I873" s="127">
        <v>22.340000152587891</v>
      </c>
      <c r="J873" s="127">
        <v>2524000</v>
      </c>
    </row>
    <row r="874" spans="1:10" s="118" customFormat="1" ht="12.75">
      <c r="A874" s="128" t="s">
        <v>6086</v>
      </c>
      <c r="B874" s="128" t="s">
        <v>10572</v>
      </c>
      <c r="C874" s="127">
        <v>44480747289.600006</v>
      </c>
      <c r="D874" s="127">
        <v>122653</v>
      </c>
      <c r="E874" s="128" t="s">
        <v>1116</v>
      </c>
      <c r="F874" s="127"/>
      <c r="G874" s="127">
        <v>44480747289.600006</v>
      </c>
      <c r="H874" s="127">
        <v>605.70001220703125</v>
      </c>
      <c r="I874" s="127">
        <v>-32.25</v>
      </c>
      <c r="J874" s="127">
        <v>73439872</v>
      </c>
    </row>
    <row r="875" spans="1:10" s="118" customFormat="1" ht="12.75">
      <c r="A875" s="128" t="s">
        <v>6131</v>
      </c>
      <c r="B875" s="128" t="s">
        <v>10442</v>
      </c>
      <c r="C875" s="127">
        <v>105355324634.24998</v>
      </c>
      <c r="D875" s="127">
        <v>124754</v>
      </c>
      <c r="E875" s="128" t="s">
        <v>950</v>
      </c>
      <c r="F875" s="127">
        <v>46.750534057617188</v>
      </c>
      <c r="G875" s="127">
        <v>105355324634.24998</v>
      </c>
      <c r="H875" s="127">
        <v>436.64999389648438</v>
      </c>
      <c r="I875" s="127">
        <v>9.3400001525878906</v>
      </c>
      <c r="J875" s="127">
        <v>241280944</v>
      </c>
    </row>
    <row r="876" spans="1:10" s="118" customFormat="1" ht="12.75">
      <c r="A876" s="128" t="s">
        <v>5919</v>
      </c>
      <c r="B876" s="128" t="s">
        <v>10410</v>
      </c>
      <c r="C876" s="127">
        <v>73455155193.600006</v>
      </c>
      <c r="D876" s="127">
        <v>41745</v>
      </c>
      <c r="E876" s="128" t="s">
        <v>948</v>
      </c>
      <c r="F876" s="127">
        <v>24.365518569946289</v>
      </c>
      <c r="G876" s="127">
        <v>73455155193.600006</v>
      </c>
      <c r="H876" s="127">
        <v>2071.800048828125</v>
      </c>
      <c r="I876" s="127">
        <v>85.029998779296875</v>
      </c>
      <c r="J876" s="127">
        <v>35454752</v>
      </c>
    </row>
    <row r="877" spans="1:10" s="118" customFormat="1" ht="12.75">
      <c r="A877" s="128" t="s">
        <v>21199</v>
      </c>
      <c r="B877" s="128" t="s">
        <v>21200</v>
      </c>
      <c r="C877" s="127">
        <v>2096962515.0000002</v>
      </c>
      <c r="D877" s="127">
        <v>55047</v>
      </c>
      <c r="E877" s="128" t="s">
        <v>9443</v>
      </c>
      <c r="F877" s="127">
        <v>6.3197116851806641</v>
      </c>
      <c r="G877" s="127">
        <v>2096962515.0000002</v>
      </c>
      <c r="H877" s="127">
        <v>38.810001373291016</v>
      </c>
      <c r="I877" s="127">
        <v>6.1411031087239589</v>
      </c>
      <c r="J877" s="127">
        <v>54031500</v>
      </c>
    </row>
    <row r="878" spans="1:10" s="118" customFormat="1" ht="12.75">
      <c r="A878" s="128" t="s">
        <v>6479</v>
      </c>
      <c r="B878" s="128" t="s">
        <v>10853</v>
      </c>
      <c r="C878" s="127">
        <v>14230704866.700001</v>
      </c>
      <c r="D878" s="127">
        <v>314616</v>
      </c>
      <c r="E878" s="128" t="s">
        <v>952</v>
      </c>
      <c r="F878" s="127">
        <v>10.126115798950195</v>
      </c>
      <c r="G878" s="127">
        <v>14230704866.700001</v>
      </c>
      <c r="H878" s="127">
        <v>145.38999938964844</v>
      </c>
      <c r="I878" s="127">
        <v>14.357924461364746</v>
      </c>
      <c r="J878" s="127">
        <v>97870000</v>
      </c>
    </row>
    <row r="879" spans="1:10" s="118" customFormat="1" ht="12.75">
      <c r="A879" s="128" t="s">
        <v>22283</v>
      </c>
      <c r="B879" s="128" t="s">
        <v>22284</v>
      </c>
      <c r="C879" s="127">
        <v>8435339837.6500006</v>
      </c>
      <c r="D879" s="127">
        <v>290753</v>
      </c>
      <c r="E879" s="128" t="s">
        <v>22285</v>
      </c>
      <c r="F879" s="127"/>
      <c r="G879" s="127">
        <v>8435339837.6500006</v>
      </c>
      <c r="H879" s="127">
        <v>197.44999694824219</v>
      </c>
      <c r="I879" s="127"/>
      <c r="J879" s="127"/>
    </row>
    <row r="880" spans="1:10" s="118" customFormat="1" ht="12.75">
      <c r="A880" s="128" t="s">
        <v>8152</v>
      </c>
      <c r="B880" s="128" t="s">
        <v>11979</v>
      </c>
      <c r="C880" s="127">
        <v>1472542726.3999999</v>
      </c>
      <c r="D880" s="127">
        <v>10776</v>
      </c>
      <c r="E880" s="128" t="s">
        <v>961</v>
      </c>
      <c r="F880" s="127">
        <v>42.298851013183594</v>
      </c>
      <c r="G880" s="127">
        <v>1472542726.3999999</v>
      </c>
      <c r="H880" s="127">
        <v>147.19999694824219</v>
      </c>
      <c r="I880" s="127">
        <v>3.4800000190734863</v>
      </c>
      <c r="J880" s="127">
        <v>10003687</v>
      </c>
    </row>
    <row r="881" spans="1:10" s="118" customFormat="1" ht="12.75">
      <c r="A881" s="128" t="s">
        <v>7573</v>
      </c>
      <c r="B881" s="128" t="s">
        <v>11483</v>
      </c>
      <c r="C881" s="127">
        <v>4032650000</v>
      </c>
      <c r="D881" s="127">
        <v>21823</v>
      </c>
      <c r="E881" s="128" t="s">
        <v>1118</v>
      </c>
      <c r="F881" s="127">
        <v>35.605873107910156</v>
      </c>
      <c r="G881" s="127">
        <v>4032650000</v>
      </c>
      <c r="H881" s="127">
        <v>341.75</v>
      </c>
      <c r="I881" s="127">
        <v>9.5981359481811523</v>
      </c>
      <c r="J881" s="127">
        <v>11800000</v>
      </c>
    </row>
    <row r="882" spans="1:10" s="118" customFormat="1" ht="12.75">
      <c r="A882" s="128" t="s">
        <v>7189</v>
      </c>
      <c r="B882" s="128" t="s">
        <v>11214</v>
      </c>
      <c r="C882" s="127">
        <v>10448433776.25</v>
      </c>
      <c r="D882" s="127">
        <v>12780</v>
      </c>
      <c r="E882" s="128" t="s">
        <v>3753</v>
      </c>
      <c r="F882" s="127">
        <v>114.76109313964844</v>
      </c>
      <c r="G882" s="127">
        <v>10448433776.25</v>
      </c>
      <c r="H882" s="127">
        <v>1008.75</v>
      </c>
      <c r="I882" s="127">
        <v>8.7899999618530273</v>
      </c>
      <c r="J882" s="127">
        <v>9628003</v>
      </c>
    </row>
    <row r="883" spans="1:10" s="118" customFormat="1" ht="12.75">
      <c r="A883" s="128" t="s">
        <v>9539</v>
      </c>
      <c r="B883" s="128" t="s">
        <v>11810</v>
      </c>
      <c r="C883" s="127">
        <v>2337546750</v>
      </c>
      <c r="D883" s="127">
        <v>22933</v>
      </c>
      <c r="E883" s="128" t="s">
        <v>4079</v>
      </c>
      <c r="F883" s="127"/>
      <c r="G883" s="127">
        <v>2337546750</v>
      </c>
      <c r="H883" s="127">
        <v>119.05000305175781</v>
      </c>
      <c r="I883" s="127">
        <v>-3.0499999523162842</v>
      </c>
      <c r="J883" s="127">
        <v>19635000</v>
      </c>
    </row>
    <row r="884" spans="1:10" s="118" customFormat="1" ht="12.75">
      <c r="A884" s="128" t="s">
        <v>12479</v>
      </c>
      <c r="B884" s="128" t="s">
        <v>12480</v>
      </c>
      <c r="C884" s="127">
        <v>9226019136.7200012</v>
      </c>
      <c r="D884" s="127">
        <v>730811</v>
      </c>
      <c r="E884" s="128" t="s">
        <v>12342</v>
      </c>
      <c r="F884" s="127">
        <v>20.361396789550781</v>
      </c>
      <c r="G884" s="127">
        <v>9226019136.7200012</v>
      </c>
      <c r="H884" s="127">
        <v>99.160003662109375</v>
      </c>
      <c r="I884" s="127">
        <v>4.869999885559082</v>
      </c>
      <c r="J884" s="127">
        <v>74741744</v>
      </c>
    </row>
    <row r="885" spans="1:10" s="118" customFormat="1" ht="12.75">
      <c r="A885" s="128" t="s">
        <v>7961</v>
      </c>
      <c r="B885" s="128" t="s">
        <v>12056</v>
      </c>
      <c r="C885" s="127">
        <v>1374038347.8999999</v>
      </c>
      <c r="D885" s="127">
        <v>281664</v>
      </c>
      <c r="E885" s="128" t="s">
        <v>3970</v>
      </c>
      <c r="F885" s="127"/>
      <c r="G885" s="127">
        <v>1374038347.8999999</v>
      </c>
      <c r="H885" s="127">
        <v>7.3400001525878906</v>
      </c>
      <c r="I885" s="127">
        <v>-51.189998626708984</v>
      </c>
      <c r="J885" s="127">
        <v>187198688</v>
      </c>
    </row>
    <row r="886" spans="1:10" s="118" customFormat="1" ht="12.75">
      <c r="A886" s="128" t="s">
        <v>5931</v>
      </c>
      <c r="B886" s="128" t="s">
        <v>10256</v>
      </c>
      <c r="C886" s="127">
        <v>129957603490.00002</v>
      </c>
      <c r="D886" s="127">
        <v>22370070</v>
      </c>
      <c r="E886" s="128" t="s">
        <v>1050</v>
      </c>
      <c r="F886" s="127"/>
      <c r="G886" s="127">
        <v>129957603490.00002</v>
      </c>
      <c r="H886" s="127">
        <v>79.089996337890625</v>
      </c>
      <c r="I886" s="127"/>
      <c r="J886" s="127"/>
    </row>
    <row r="887" spans="1:10" s="118" customFormat="1" ht="12.75">
      <c r="A887" s="128" t="s">
        <v>6733</v>
      </c>
      <c r="B887" s="128" t="s">
        <v>11071</v>
      </c>
      <c r="C887" s="127">
        <v>8563141627.9499989</v>
      </c>
      <c r="D887" s="127">
        <v>175130</v>
      </c>
      <c r="E887" s="128" t="s">
        <v>957</v>
      </c>
      <c r="F887" s="127">
        <v>13.114664077758789</v>
      </c>
      <c r="G887" s="127">
        <v>8563141627.9499989</v>
      </c>
      <c r="H887" s="127">
        <v>118.94999694824219</v>
      </c>
      <c r="I887" s="127">
        <v>9.0699996948242188</v>
      </c>
      <c r="J887" s="127">
        <v>71989424</v>
      </c>
    </row>
    <row r="888" spans="1:10" s="118" customFormat="1" ht="12.75">
      <c r="A888" s="128" t="s">
        <v>7275</v>
      </c>
      <c r="B888" s="128" t="s">
        <v>11493</v>
      </c>
      <c r="C888" s="127">
        <v>2168919000</v>
      </c>
      <c r="D888" s="127">
        <v>1333</v>
      </c>
      <c r="E888" s="128" t="s">
        <v>3650</v>
      </c>
      <c r="F888" s="127">
        <v>11.50944995880127</v>
      </c>
      <c r="G888" s="127">
        <v>2168919000</v>
      </c>
      <c r="H888" s="127">
        <v>682.04998779296875</v>
      </c>
      <c r="I888" s="127">
        <v>59.259998321533203</v>
      </c>
      <c r="J888" s="127">
        <v>3180000</v>
      </c>
    </row>
    <row r="889" spans="1:10" s="118" customFormat="1" ht="12.75">
      <c r="A889" s="128" t="s">
        <v>6481</v>
      </c>
      <c r="B889" s="128" t="s">
        <v>10732</v>
      </c>
      <c r="C889" s="127">
        <v>30295186427.5</v>
      </c>
      <c r="D889" s="127">
        <v>119569</v>
      </c>
      <c r="E889" s="128" t="s">
        <v>1016</v>
      </c>
      <c r="F889" s="127">
        <v>31.317110061645508</v>
      </c>
      <c r="G889" s="127">
        <v>30295186427.5</v>
      </c>
      <c r="H889" s="127">
        <v>1048.699951171875</v>
      </c>
      <c r="I889" s="127">
        <v>33.486484527587891</v>
      </c>
      <c r="J889" s="127">
        <v>28822632</v>
      </c>
    </row>
    <row r="890" spans="1:10" s="118" customFormat="1" ht="12.75">
      <c r="A890" s="128" t="s">
        <v>22286</v>
      </c>
      <c r="B890" s="128" t="s">
        <v>22287</v>
      </c>
      <c r="C890" s="127">
        <v>3864999405.2999997</v>
      </c>
      <c r="D890" s="127"/>
      <c r="E890" s="128" t="s">
        <v>22288</v>
      </c>
      <c r="F890" s="127"/>
      <c r="G890" s="127">
        <v>3864999405.2999997</v>
      </c>
      <c r="H890" s="127">
        <v>155.10000610351563</v>
      </c>
      <c r="I890" s="127"/>
      <c r="J890" s="127"/>
    </row>
    <row r="891" spans="1:10" s="118" customFormat="1" ht="12.75">
      <c r="A891" s="128" t="s">
        <v>9444</v>
      </c>
      <c r="B891" s="128" t="s">
        <v>12068</v>
      </c>
      <c r="C891" s="127">
        <v>1300686035</v>
      </c>
      <c r="D891" s="127">
        <v>2322</v>
      </c>
      <c r="E891" s="128" t="s">
        <v>4243</v>
      </c>
      <c r="F891" s="127"/>
      <c r="G891" s="127">
        <v>1300686035</v>
      </c>
      <c r="H891" s="127">
        <v>27.5</v>
      </c>
      <c r="I891" s="127">
        <v>-3.1700000762939453</v>
      </c>
      <c r="J891" s="127">
        <v>44937672</v>
      </c>
    </row>
    <row r="892" spans="1:10" s="118" customFormat="1" ht="12.75">
      <c r="A892" s="128" t="s">
        <v>5338</v>
      </c>
      <c r="B892" s="128" t="s">
        <v>10071</v>
      </c>
      <c r="C892" s="127">
        <v>1289501538622</v>
      </c>
      <c r="D892" s="127">
        <v>1472323</v>
      </c>
      <c r="E892" s="128" t="s">
        <v>1039</v>
      </c>
      <c r="F892" s="127"/>
      <c r="G892" s="127">
        <v>1289501538622</v>
      </c>
      <c r="H892" s="127">
        <v>1260.5</v>
      </c>
      <c r="I892" s="127">
        <v>-4.4300003051757813</v>
      </c>
      <c r="J892" s="127">
        <v>1023000000</v>
      </c>
    </row>
    <row r="893" spans="1:10" s="118" customFormat="1" ht="12.75">
      <c r="A893" s="128" t="s">
        <v>7194</v>
      </c>
      <c r="B893" s="128" t="s">
        <v>11227</v>
      </c>
      <c r="C893" s="127">
        <v>7665194264.9500008</v>
      </c>
      <c r="D893" s="127">
        <v>10913</v>
      </c>
      <c r="E893" s="128" t="s">
        <v>971</v>
      </c>
      <c r="F893" s="127">
        <v>20.592697143554688</v>
      </c>
      <c r="G893" s="127">
        <v>7665194264.9500008</v>
      </c>
      <c r="H893" s="127">
        <v>366.54998779296875</v>
      </c>
      <c r="I893" s="127">
        <v>17.799999237060547</v>
      </c>
      <c r="J893" s="127">
        <v>20911728</v>
      </c>
    </row>
    <row r="894" spans="1:10" s="118" customFormat="1" ht="12.75">
      <c r="A894" s="128" t="s">
        <v>6966</v>
      </c>
      <c r="B894" s="128" t="s">
        <v>11114</v>
      </c>
      <c r="C894" s="127">
        <v>7226000000.000001</v>
      </c>
      <c r="D894" s="127">
        <v>143400</v>
      </c>
      <c r="E894" s="128" t="s">
        <v>1975</v>
      </c>
      <c r="F894" s="127">
        <v>18.768831253051758</v>
      </c>
      <c r="G894" s="127">
        <v>7226000000.000001</v>
      </c>
      <c r="H894" s="127">
        <v>72.260002136230469</v>
      </c>
      <c r="I894" s="127">
        <v>3.8499999046325684</v>
      </c>
      <c r="J894" s="127">
        <v>100000000</v>
      </c>
    </row>
    <row r="895" spans="1:10" s="118" customFormat="1" ht="12.75">
      <c r="A895" s="128" t="s">
        <v>7419</v>
      </c>
      <c r="B895" s="128" t="s">
        <v>11416</v>
      </c>
      <c r="C895" s="127">
        <v>3789720000</v>
      </c>
      <c r="D895" s="127">
        <v>12406</v>
      </c>
      <c r="E895" s="128" t="s">
        <v>3671</v>
      </c>
      <c r="F895" s="127"/>
      <c r="G895" s="127">
        <v>3789720000</v>
      </c>
      <c r="H895" s="127">
        <v>175.44999694824219</v>
      </c>
      <c r="I895" s="127">
        <v>-32.080001831054688</v>
      </c>
      <c r="J895" s="127">
        <v>21600000</v>
      </c>
    </row>
    <row r="896" spans="1:10" s="118" customFormat="1" ht="12.75">
      <c r="A896" s="128" t="s">
        <v>5605</v>
      </c>
      <c r="B896" s="128" t="s">
        <v>10205</v>
      </c>
      <c r="C896" s="127">
        <v>365005589267.10004</v>
      </c>
      <c r="D896" s="127">
        <v>930683</v>
      </c>
      <c r="E896" s="128" t="s">
        <v>1041</v>
      </c>
      <c r="F896" s="127">
        <v>608.9326171875</v>
      </c>
      <c r="G896" s="127">
        <v>365005589267.10004</v>
      </c>
      <c r="H896" s="127">
        <v>1083.9000244140625</v>
      </c>
      <c r="I896" s="127">
        <v>1.7799999713897705</v>
      </c>
      <c r="J896" s="127">
        <v>336690752</v>
      </c>
    </row>
    <row r="897" spans="1:10" s="118" customFormat="1" ht="12.75">
      <c r="A897" s="128" t="s">
        <v>6352</v>
      </c>
      <c r="B897" s="128" t="s">
        <v>10773</v>
      </c>
      <c r="C897" s="127">
        <v>20759856300</v>
      </c>
      <c r="D897" s="127">
        <v>8032</v>
      </c>
      <c r="E897" s="128" t="s">
        <v>3463</v>
      </c>
      <c r="F897" s="127">
        <v>21.88715934753418</v>
      </c>
      <c r="G897" s="127">
        <v>20759856300</v>
      </c>
      <c r="H897" s="127">
        <v>900</v>
      </c>
      <c r="I897" s="127">
        <v>41.119998931884766</v>
      </c>
      <c r="J897" s="127">
        <v>23100000</v>
      </c>
    </row>
    <row r="898" spans="1:10" s="118" customFormat="1" ht="12.75">
      <c r="A898" s="128" t="s">
        <v>7506</v>
      </c>
      <c r="B898" s="128" t="s">
        <v>7507</v>
      </c>
      <c r="C898" s="127">
        <v>3677367938.9999995</v>
      </c>
      <c r="D898" s="127">
        <v>14844</v>
      </c>
      <c r="E898" s="128" t="s">
        <v>3847</v>
      </c>
      <c r="F898" s="127">
        <v>28.585859298706055</v>
      </c>
      <c r="G898" s="127">
        <v>3677367938.9999995</v>
      </c>
      <c r="H898" s="127">
        <v>141.5</v>
      </c>
      <c r="I898" s="127">
        <v>4.9499998092651367</v>
      </c>
      <c r="J898" s="127">
        <v>25988466</v>
      </c>
    </row>
    <row r="899" spans="1:10" s="118" customFormat="1" ht="12.75">
      <c r="A899" s="128" t="s">
        <v>7198</v>
      </c>
      <c r="B899" s="128" t="s">
        <v>7199</v>
      </c>
      <c r="C899" s="127">
        <v>3765332999.9999995</v>
      </c>
      <c r="D899" s="127">
        <v>85386</v>
      </c>
      <c r="E899" s="128" t="s">
        <v>972</v>
      </c>
      <c r="F899" s="127"/>
      <c r="G899" s="127">
        <v>3765332999.9999995</v>
      </c>
      <c r="H899" s="127">
        <v>72.050003051757813</v>
      </c>
      <c r="I899" s="127"/>
      <c r="J899" s="127"/>
    </row>
    <row r="900" spans="1:10" s="118" customFormat="1" ht="12.75">
      <c r="A900" s="128" t="s">
        <v>22289</v>
      </c>
      <c r="B900" s="128" t="s">
        <v>22290</v>
      </c>
      <c r="C900" s="127">
        <v>1050416227.25</v>
      </c>
      <c r="D900" s="127">
        <v>547</v>
      </c>
      <c r="E900" s="128" t="s">
        <v>3978</v>
      </c>
      <c r="F900" s="127">
        <v>3.4051246643066406</v>
      </c>
      <c r="G900" s="127">
        <v>1050416227.25</v>
      </c>
      <c r="H900" s="127">
        <v>408.25</v>
      </c>
      <c r="I900" s="127">
        <v>119.892822265625</v>
      </c>
      <c r="J900" s="127">
        <v>2572973</v>
      </c>
    </row>
    <row r="901" spans="1:10" s="118" customFormat="1" ht="12.75">
      <c r="A901" s="128" t="s">
        <v>9519</v>
      </c>
      <c r="B901" s="128" t="s">
        <v>11449</v>
      </c>
      <c r="C901" s="127">
        <v>1947227039.9999998</v>
      </c>
      <c r="D901" s="127">
        <v>31119</v>
      </c>
      <c r="E901" s="128" t="s">
        <v>9520</v>
      </c>
      <c r="F901" s="127">
        <v>16.110073089599609</v>
      </c>
      <c r="G901" s="127">
        <v>1947227039.9999998</v>
      </c>
      <c r="H901" s="127">
        <v>86.349998474121094</v>
      </c>
      <c r="I901" s="127">
        <v>5.3600001335144043</v>
      </c>
      <c r="J901" s="127">
        <v>21052800</v>
      </c>
    </row>
    <row r="902" spans="1:10" s="118" customFormat="1" ht="12.75">
      <c r="A902" s="128" t="s">
        <v>7723</v>
      </c>
      <c r="B902" s="128" t="s">
        <v>11798</v>
      </c>
      <c r="C902" s="127">
        <v>1711478787.1300001</v>
      </c>
      <c r="D902" s="127">
        <v>312149</v>
      </c>
      <c r="E902" s="128" t="s">
        <v>973</v>
      </c>
      <c r="F902" s="127">
        <v>15.221698760986328</v>
      </c>
      <c r="G902" s="127">
        <v>1711478787.1300001</v>
      </c>
      <c r="H902" s="127">
        <v>32.270000457763672</v>
      </c>
      <c r="I902" s="127">
        <v>2.119999885559082</v>
      </c>
      <c r="J902" s="127">
        <v>53036220</v>
      </c>
    </row>
    <row r="903" spans="1:10" s="118" customFormat="1" ht="12.75">
      <c r="A903" s="128" t="s">
        <v>6505</v>
      </c>
      <c r="B903" s="128" t="s">
        <v>10723</v>
      </c>
      <c r="C903" s="127">
        <v>26168179115.700001</v>
      </c>
      <c r="D903" s="127">
        <v>370660</v>
      </c>
      <c r="E903" s="128" t="s">
        <v>975</v>
      </c>
      <c r="F903" s="127">
        <v>113.51210021972656</v>
      </c>
      <c r="G903" s="127">
        <v>26168179115.700001</v>
      </c>
      <c r="H903" s="127">
        <v>656.0999755859375</v>
      </c>
      <c r="I903" s="127">
        <v>5.7800002098083496</v>
      </c>
      <c r="J903" s="127">
        <v>39540632</v>
      </c>
    </row>
    <row r="904" spans="1:10" s="118" customFormat="1" ht="12.75">
      <c r="A904" s="128" t="s">
        <v>8171</v>
      </c>
      <c r="B904" s="128" t="s">
        <v>8172</v>
      </c>
      <c r="C904" s="127">
        <v>1124050990.9999998</v>
      </c>
      <c r="D904" s="127">
        <v>792919</v>
      </c>
      <c r="E904" s="128" t="s">
        <v>4028</v>
      </c>
      <c r="F904" s="127"/>
      <c r="G904" s="127">
        <v>1124050990.9999998</v>
      </c>
      <c r="H904" s="127">
        <v>2.0299999713897705</v>
      </c>
      <c r="I904" s="127">
        <v>0</v>
      </c>
      <c r="J904" s="127">
        <v>553719680</v>
      </c>
    </row>
    <row r="905" spans="1:10" s="118" customFormat="1" ht="12.75">
      <c r="A905" s="128" t="s">
        <v>6188</v>
      </c>
      <c r="B905" s="128" t="s">
        <v>10683</v>
      </c>
      <c r="C905" s="127">
        <v>2937208123.8600001</v>
      </c>
      <c r="D905" s="127">
        <v>642135</v>
      </c>
      <c r="E905" s="128" t="s">
        <v>977</v>
      </c>
      <c r="F905" s="127">
        <v>4.8917722702026367</v>
      </c>
      <c r="G905" s="127">
        <v>2937208123.8600001</v>
      </c>
      <c r="H905" s="127">
        <v>77.290000915527344</v>
      </c>
      <c r="I905" s="127">
        <v>15.800000190734863</v>
      </c>
      <c r="J905" s="127">
        <v>37872896</v>
      </c>
    </row>
    <row r="906" spans="1:10" s="118" customFormat="1" ht="12.75">
      <c r="A906" s="128" t="s">
        <v>6591</v>
      </c>
      <c r="B906" s="128" t="s">
        <v>10726</v>
      </c>
      <c r="C906" s="127">
        <v>20795766937.559998</v>
      </c>
      <c r="D906" s="127">
        <v>772526</v>
      </c>
      <c r="E906" s="128" t="s">
        <v>983</v>
      </c>
      <c r="F906" s="127">
        <v>13.659341812133789</v>
      </c>
      <c r="G906" s="127">
        <v>20795766937.559998</v>
      </c>
      <c r="H906" s="127">
        <v>74.529998779296875</v>
      </c>
      <c r="I906" s="127">
        <v>5.4563391084794999</v>
      </c>
      <c r="J906" s="127">
        <v>265602175.06713787</v>
      </c>
    </row>
    <row r="907" spans="1:10" s="118" customFormat="1" ht="12.75">
      <c r="A907" s="128" t="s">
        <v>6544</v>
      </c>
      <c r="B907" s="128" t="s">
        <v>10760</v>
      </c>
      <c r="C907" s="127">
        <v>15492570691.949997</v>
      </c>
      <c r="D907" s="127">
        <v>365870</v>
      </c>
      <c r="E907" s="128" t="s">
        <v>985</v>
      </c>
      <c r="F907" s="127"/>
      <c r="G907" s="127">
        <v>15492570691.949997</v>
      </c>
      <c r="H907" s="127">
        <v>230.44999694824219</v>
      </c>
      <c r="I907" s="127">
        <v>-25.489999771118164</v>
      </c>
      <c r="J907" s="127">
        <v>67227472</v>
      </c>
    </row>
    <row r="908" spans="1:10" s="118" customFormat="1" ht="12.75">
      <c r="A908" s="128" t="s">
        <v>7880</v>
      </c>
      <c r="B908" s="128" t="s">
        <v>12129</v>
      </c>
      <c r="C908" s="127">
        <v>5733177518.8000002</v>
      </c>
      <c r="D908" s="127">
        <v>596486</v>
      </c>
      <c r="E908" s="128" t="s">
        <v>3996</v>
      </c>
      <c r="F908" s="127"/>
      <c r="G908" s="127">
        <v>5733177518.8000002</v>
      </c>
      <c r="H908" s="127">
        <v>44.650001525878906</v>
      </c>
      <c r="I908" s="127">
        <v>-0.37515647161459925</v>
      </c>
      <c r="J908" s="127">
        <v>102679713.80902177</v>
      </c>
    </row>
    <row r="909" spans="1:10" s="118" customFormat="1" ht="12.75">
      <c r="A909" s="128" t="s">
        <v>5777</v>
      </c>
      <c r="B909" s="128" t="s">
        <v>10292</v>
      </c>
      <c r="C909" s="127">
        <v>124214568428.04999</v>
      </c>
      <c r="D909" s="127">
        <v>427441</v>
      </c>
      <c r="E909" s="128" t="s">
        <v>987</v>
      </c>
      <c r="F909" s="127">
        <v>4.7515153884887695</v>
      </c>
      <c r="G909" s="127">
        <v>124214568428.04999</v>
      </c>
      <c r="H909" s="127">
        <v>870.04998779296875</v>
      </c>
      <c r="I909" s="127">
        <v>183.11000061035156</v>
      </c>
      <c r="J909" s="127">
        <v>142769680</v>
      </c>
    </row>
    <row r="910" spans="1:10" s="118" customFormat="1" ht="12.75">
      <c r="A910" s="128" t="s">
        <v>6129</v>
      </c>
      <c r="B910" s="128" t="s">
        <v>10536</v>
      </c>
      <c r="C910" s="127">
        <v>60642865481.549988</v>
      </c>
      <c r="D910" s="127">
        <v>290399</v>
      </c>
      <c r="E910" s="128" t="s">
        <v>1045</v>
      </c>
      <c r="F910" s="127">
        <v>39.375869750976563</v>
      </c>
      <c r="G910" s="127">
        <v>60642865481.549988</v>
      </c>
      <c r="H910" s="127">
        <v>848.54998779296875</v>
      </c>
      <c r="I910" s="127">
        <v>21.549999237060547</v>
      </c>
      <c r="J910" s="127">
        <v>63382860</v>
      </c>
    </row>
    <row r="911" spans="1:10" s="118" customFormat="1" ht="12.75">
      <c r="A911" s="128" t="s">
        <v>6474</v>
      </c>
      <c r="B911" s="128" t="s">
        <v>10931</v>
      </c>
      <c r="C911" s="127">
        <v>10239989659.759998</v>
      </c>
      <c r="D911" s="127">
        <v>171161</v>
      </c>
      <c r="E911" s="128" t="s">
        <v>3477</v>
      </c>
      <c r="F911" s="127">
        <v>204.52488708496094</v>
      </c>
      <c r="G911" s="127">
        <v>10239989659.759998</v>
      </c>
      <c r="H911" s="127">
        <v>9.0399999618530273</v>
      </c>
      <c r="I911" s="127">
        <v>4.4199999421834946E-2</v>
      </c>
      <c r="J911" s="127">
        <v>1132742272</v>
      </c>
    </row>
    <row r="912" spans="1:10" s="118" customFormat="1" ht="12.75">
      <c r="A912" s="128" t="s">
        <v>6934</v>
      </c>
      <c r="B912" s="128" t="s">
        <v>6935</v>
      </c>
      <c r="C912" s="127">
        <v>5917619500</v>
      </c>
      <c r="D912" s="127">
        <v>108101</v>
      </c>
      <c r="E912" s="128" t="s">
        <v>990</v>
      </c>
      <c r="F912" s="127"/>
      <c r="G912" s="127">
        <v>5917619500</v>
      </c>
      <c r="H912" s="127">
        <v>53.869998931884766</v>
      </c>
      <c r="I912" s="127">
        <v>-0.68999999761581421</v>
      </c>
      <c r="J912" s="127">
        <v>109850000</v>
      </c>
    </row>
    <row r="913" spans="1:10" s="118" customFormat="1" ht="12.75">
      <c r="A913" s="128" t="s">
        <v>9971</v>
      </c>
      <c r="B913" s="128" t="s">
        <v>12150</v>
      </c>
      <c r="C913" s="127">
        <v>1702875000</v>
      </c>
      <c r="D913" s="127">
        <v>10968</v>
      </c>
      <c r="E913" s="128" t="s">
        <v>4199</v>
      </c>
      <c r="F913" s="127">
        <v>33.693607330322266</v>
      </c>
      <c r="G913" s="127">
        <v>1702875000</v>
      </c>
      <c r="H913" s="127">
        <v>179.25</v>
      </c>
      <c r="I913" s="127">
        <v>5.320000171661377</v>
      </c>
      <c r="J913" s="127">
        <v>8331167</v>
      </c>
    </row>
    <row r="914" spans="1:10" s="118" customFormat="1" ht="12.75">
      <c r="A914" s="128" t="s">
        <v>9924</v>
      </c>
      <c r="B914" s="128" t="s">
        <v>11103</v>
      </c>
      <c r="C914" s="127">
        <v>9219771750</v>
      </c>
      <c r="D914" s="127">
        <v>41690</v>
      </c>
      <c r="E914" s="128" t="s">
        <v>9925</v>
      </c>
      <c r="F914" s="127">
        <v>34.043041229248047</v>
      </c>
      <c r="G914" s="127">
        <v>9219771750</v>
      </c>
      <c r="H914" s="127">
        <v>371.75</v>
      </c>
      <c r="I914" s="127">
        <v>10.920000076293945</v>
      </c>
      <c r="J914" s="127"/>
    </row>
    <row r="915" spans="1:10" s="118" customFormat="1" ht="12.75">
      <c r="A915" s="128" t="s">
        <v>7795</v>
      </c>
      <c r="B915" s="128" t="s">
        <v>11675</v>
      </c>
      <c r="C915" s="127">
        <v>1093304171.9999998</v>
      </c>
      <c r="D915" s="127">
        <v>12202649</v>
      </c>
      <c r="E915" s="128" t="s">
        <v>3989</v>
      </c>
      <c r="F915" s="127">
        <v>7.6666665077209473</v>
      </c>
      <c r="G915" s="127">
        <v>1093304171.9999998</v>
      </c>
      <c r="H915" s="127">
        <v>0.68999999761581421</v>
      </c>
      <c r="I915" s="127">
        <v>9.0000003576278687E-2</v>
      </c>
      <c r="J915" s="127">
        <v>1399498752</v>
      </c>
    </row>
    <row r="916" spans="1:10" s="118" customFormat="1" ht="12.75">
      <c r="A916" s="128" t="s">
        <v>6146</v>
      </c>
      <c r="B916" s="128" t="s">
        <v>6147</v>
      </c>
      <c r="C916" s="127">
        <v>55767587366.399994</v>
      </c>
      <c r="D916" s="127">
        <v>215858</v>
      </c>
      <c r="E916" s="128" t="s">
        <v>992</v>
      </c>
      <c r="F916" s="127">
        <v>6.9807028770446777</v>
      </c>
      <c r="G916" s="127">
        <v>55767587366.399994</v>
      </c>
      <c r="H916" s="127">
        <v>582.4000244140625</v>
      </c>
      <c r="I916" s="127">
        <v>83.430000305175781</v>
      </c>
      <c r="J916" s="127">
        <v>95723984</v>
      </c>
    </row>
    <row r="917" spans="1:10" s="118" customFormat="1" ht="12.75">
      <c r="A917" s="128" t="s">
        <v>6973</v>
      </c>
      <c r="B917" s="128" t="s">
        <v>11120</v>
      </c>
      <c r="C917" s="127">
        <v>7581864545.5199995</v>
      </c>
      <c r="D917" s="127">
        <v>183912</v>
      </c>
      <c r="E917" s="128" t="s">
        <v>993</v>
      </c>
      <c r="F917" s="127">
        <v>30.274810791015625</v>
      </c>
      <c r="G917" s="127">
        <v>7581864545.5199995</v>
      </c>
      <c r="H917" s="127">
        <v>79.319999694824219</v>
      </c>
      <c r="I917" s="127">
        <v>2.619999885559082</v>
      </c>
      <c r="J917" s="127">
        <v>95585784</v>
      </c>
    </row>
    <row r="918" spans="1:10" s="118" customFormat="1" ht="12.75">
      <c r="A918" s="128" t="s">
        <v>6012</v>
      </c>
      <c r="B918" s="128" t="s">
        <v>10524</v>
      </c>
      <c r="C918" s="127">
        <v>90875250682</v>
      </c>
      <c r="D918" s="127">
        <v>166280</v>
      </c>
      <c r="E918" s="128" t="s">
        <v>959</v>
      </c>
      <c r="F918" s="127">
        <v>19.724887847900391</v>
      </c>
      <c r="G918" s="127">
        <v>90875250682</v>
      </c>
      <c r="H918" s="127">
        <v>1089.800048828125</v>
      </c>
      <c r="I918" s="127">
        <v>55.25</v>
      </c>
      <c r="J918" s="127">
        <v>83387088</v>
      </c>
    </row>
    <row r="919" spans="1:10" s="118" customFormat="1" ht="12.75">
      <c r="A919" s="128" t="s">
        <v>7538</v>
      </c>
      <c r="B919" s="128" t="s">
        <v>11555</v>
      </c>
      <c r="C919" s="127">
        <v>2985074984.5500002</v>
      </c>
      <c r="D919" s="127">
        <v>7277</v>
      </c>
      <c r="E919" s="128" t="s">
        <v>3710</v>
      </c>
      <c r="F919" s="127">
        <v>98.441864013671875</v>
      </c>
      <c r="G919" s="127">
        <v>2985074984.5500002</v>
      </c>
      <c r="H919" s="127">
        <v>42.330001831054688</v>
      </c>
      <c r="I919" s="127">
        <v>0.43000000715255737</v>
      </c>
      <c r="J919" s="127">
        <v>70519136</v>
      </c>
    </row>
    <row r="920" spans="1:10" s="118" customFormat="1" ht="12.75">
      <c r="A920" s="128" t="s">
        <v>22291</v>
      </c>
      <c r="B920" s="128" t="s">
        <v>22292</v>
      </c>
      <c r="C920" s="127">
        <v>1166933371.5</v>
      </c>
      <c r="D920" s="127">
        <v>1826</v>
      </c>
      <c r="E920" s="128" t="s">
        <v>4228</v>
      </c>
      <c r="F920" s="127">
        <v>22.02287483215332</v>
      </c>
      <c r="G920" s="127">
        <v>1166933371.5</v>
      </c>
      <c r="H920" s="127">
        <v>308.10000610351563</v>
      </c>
      <c r="I920" s="127">
        <v>13.989999771118164</v>
      </c>
      <c r="J920" s="127">
        <v>3787500</v>
      </c>
    </row>
    <row r="921" spans="1:10" s="118" customFormat="1" ht="12.75">
      <c r="A921" s="128" t="s">
        <v>20790</v>
      </c>
      <c r="B921" s="128" t="s">
        <v>20791</v>
      </c>
      <c r="C921" s="127">
        <v>6344762249.999999</v>
      </c>
      <c r="D921" s="127">
        <v>83</v>
      </c>
      <c r="E921" s="128" t="s">
        <v>4856</v>
      </c>
      <c r="F921" s="127"/>
      <c r="G921" s="127">
        <v>6344762249.999999</v>
      </c>
      <c r="H921" s="127">
        <v>440.14999389648438</v>
      </c>
      <c r="I921" s="127">
        <v>-6.2100000381469727</v>
      </c>
      <c r="J921" s="127">
        <v>700000</v>
      </c>
    </row>
    <row r="922" spans="1:10" s="118" customFormat="1" ht="12.75">
      <c r="A922" s="128" t="s">
        <v>6776</v>
      </c>
      <c r="B922" s="128" t="s">
        <v>11043</v>
      </c>
      <c r="C922" s="127">
        <v>9436322295.1800003</v>
      </c>
      <c r="D922" s="127">
        <v>183033</v>
      </c>
      <c r="E922" s="128" t="s">
        <v>995</v>
      </c>
      <c r="F922" s="127">
        <v>6.2337245941162109</v>
      </c>
      <c r="G922" s="127">
        <v>9436322295.1800003</v>
      </c>
      <c r="H922" s="127">
        <v>175.22999572753906</v>
      </c>
      <c r="I922" s="127">
        <v>28.110000610351563</v>
      </c>
      <c r="J922" s="127">
        <v>53851064</v>
      </c>
    </row>
    <row r="923" spans="1:10" s="118" customFormat="1" ht="12.75">
      <c r="A923" s="128" t="s">
        <v>9558</v>
      </c>
      <c r="B923" s="128" t="s">
        <v>11971</v>
      </c>
      <c r="C923" s="127">
        <v>2091992025</v>
      </c>
      <c r="D923" s="127">
        <v>59212</v>
      </c>
      <c r="E923" s="128" t="s">
        <v>9559</v>
      </c>
      <c r="F923" s="127">
        <v>81.504852294921875</v>
      </c>
      <c r="G923" s="127">
        <v>2091992025</v>
      </c>
      <c r="H923" s="127">
        <v>83.949996948242188</v>
      </c>
      <c r="I923" s="127">
        <v>1.0299999713897705</v>
      </c>
      <c r="J923" s="127">
        <v>24919500</v>
      </c>
    </row>
    <row r="924" spans="1:10" s="118" customFormat="1" ht="12.75">
      <c r="A924" s="128" t="s">
        <v>5432</v>
      </c>
      <c r="B924" s="128" t="s">
        <v>10127</v>
      </c>
      <c r="C924" s="127">
        <v>731847960000</v>
      </c>
      <c r="D924" s="127">
        <v>970404</v>
      </c>
      <c r="E924" s="128" t="s">
        <v>997</v>
      </c>
      <c r="F924" s="127">
        <v>20.517080307006836</v>
      </c>
      <c r="G924" s="127">
        <v>731847960000</v>
      </c>
      <c r="H924" s="127">
        <v>417.14999389648438</v>
      </c>
      <c r="I924" s="127">
        <v>20.331839919090271</v>
      </c>
      <c r="J924" s="127">
        <v>1754400000</v>
      </c>
    </row>
    <row r="925" spans="1:10" s="118" customFormat="1" ht="12.75">
      <c r="A925" s="128" t="s">
        <v>5658</v>
      </c>
      <c r="B925" s="128" t="s">
        <v>10225</v>
      </c>
      <c r="C925" s="127">
        <v>261871096420.5</v>
      </c>
      <c r="D925" s="127">
        <v>94113</v>
      </c>
      <c r="E925" s="128" t="s">
        <v>1000</v>
      </c>
      <c r="F925" s="127">
        <v>63.605064392089844</v>
      </c>
      <c r="G925" s="127">
        <v>261871096420.5</v>
      </c>
      <c r="H925" s="127">
        <v>8036.5</v>
      </c>
      <c r="I925" s="127">
        <v>126.34999847412109</v>
      </c>
      <c r="J925" s="127">
        <v>32585216</v>
      </c>
    </row>
    <row r="926" spans="1:10" s="118" customFormat="1" ht="12.75">
      <c r="A926" s="128" t="s">
        <v>7890</v>
      </c>
      <c r="B926" s="128" t="s">
        <v>11933</v>
      </c>
      <c r="C926" s="127">
        <v>2577088279.5</v>
      </c>
      <c r="D926" s="127">
        <v>11022</v>
      </c>
      <c r="E926" s="128" t="s">
        <v>999</v>
      </c>
      <c r="F926" s="127"/>
      <c r="G926" s="127">
        <v>2577088279.5</v>
      </c>
      <c r="H926" s="127">
        <v>120.75</v>
      </c>
      <c r="I926" s="127">
        <v>-22.780000686645508</v>
      </c>
      <c r="J926" s="127">
        <v>21342300</v>
      </c>
    </row>
    <row r="927" spans="1:10" s="118" customFormat="1" ht="12.75">
      <c r="A927" s="128" t="s">
        <v>7588</v>
      </c>
      <c r="B927" s="128" t="s">
        <v>11786</v>
      </c>
      <c r="C927" s="127">
        <v>2053032058.0499997</v>
      </c>
      <c r="D927" s="127">
        <v>99549</v>
      </c>
      <c r="E927" s="128" t="s">
        <v>1002</v>
      </c>
      <c r="F927" s="127"/>
      <c r="G927" s="127">
        <v>2053032058.0499997</v>
      </c>
      <c r="H927" s="127">
        <v>23.969999313354492</v>
      </c>
      <c r="I927" s="127">
        <v>-9.869999885559082</v>
      </c>
      <c r="J927" s="127">
        <v>85650064</v>
      </c>
    </row>
    <row r="928" spans="1:10" s="118" customFormat="1" ht="12.75">
      <c r="A928" s="128" t="s">
        <v>9345</v>
      </c>
      <c r="B928" s="128" t="s">
        <v>11935</v>
      </c>
      <c r="C928" s="127">
        <v>1715932349.9999998</v>
      </c>
      <c r="D928" s="127">
        <v>2251</v>
      </c>
      <c r="E928" s="128" t="s">
        <v>4111</v>
      </c>
      <c r="F928" s="127">
        <v>23.141990661621094</v>
      </c>
      <c r="G928" s="127">
        <v>1715932349.9999998</v>
      </c>
      <c r="H928" s="127">
        <v>499.5</v>
      </c>
      <c r="I928" s="127">
        <v>21.584140777587891</v>
      </c>
      <c r="J928" s="127">
        <v>3435300</v>
      </c>
    </row>
    <row r="929" spans="1:10" s="118" customFormat="1" ht="12.75">
      <c r="A929" s="128" t="s">
        <v>6379</v>
      </c>
      <c r="B929" s="128" t="s">
        <v>10680</v>
      </c>
      <c r="C929" s="127">
        <v>28303627388.400002</v>
      </c>
      <c r="D929" s="127">
        <v>568705</v>
      </c>
      <c r="E929" s="128" t="s">
        <v>1003</v>
      </c>
      <c r="F929" s="127">
        <v>13.898628234863281</v>
      </c>
      <c r="G929" s="127">
        <v>28303627388.400002</v>
      </c>
      <c r="H929" s="127">
        <v>182.35000610351563</v>
      </c>
      <c r="I929" s="127">
        <v>13.119999885559082</v>
      </c>
      <c r="J929" s="127">
        <v>151251184</v>
      </c>
    </row>
    <row r="930" spans="1:10" s="118" customFormat="1" ht="12.75">
      <c r="A930" s="128" t="s">
        <v>6925</v>
      </c>
      <c r="B930" s="128" t="s">
        <v>11164</v>
      </c>
      <c r="C930" s="127">
        <v>4688418000</v>
      </c>
      <c r="D930" s="127">
        <v>919</v>
      </c>
      <c r="E930" s="128" t="s">
        <v>6926</v>
      </c>
      <c r="F930" s="127"/>
      <c r="G930" s="127">
        <v>4688418000</v>
      </c>
      <c r="H930" s="127">
        <v>196</v>
      </c>
      <c r="I930" s="127"/>
      <c r="J930" s="127"/>
    </row>
    <row r="931" spans="1:10" s="118" customFormat="1" ht="12.75">
      <c r="A931" s="128" t="s">
        <v>22293</v>
      </c>
      <c r="B931" s="128" t="s">
        <v>22294</v>
      </c>
      <c r="C931" s="127">
        <v>1134537414.9999998</v>
      </c>
      <c r="D931" s="127">
        <v>340</v>
      </c>
      <c r="E931" s="128" t="s">
        <v>4503</v>
      </c>
      <c r="F931" s="127">
        <v>256.3709716796875</v>
      </c>
      <c r="G931" s="127">
        <v>1134537414.9999998</v>
      </c>
      <c r="H931" s="127">
        <v>317.89999389648438</v>
      </c>
      <c r="I931" s="127">
        <v>1.2400000095367432</v>
      </c>
      <c r="J931" s="127">
        <v>3568850</v>
      </c>
    </row>
    <row r="932" spans="1:10" s="118" customFormat="1" ht="12.75">
      <c r="A932" s="128" t="s">
        <v>8166</v>
      </c>
      <c r="B932" s="128" t="s">
        <v>12075</v>
      </c>
      <c r="C932" s="127">
        <v>1298800920</v>
      </c>
      <c r="D932" s="127">
        <v>4145</v>
      </c>
      <c r="E932" s="128" t="s">
        <v>4152</v>
      </c>
      <c r="F932" s="127">
        <v>13.504706382751465</v>
      </c>
      <c r="G932" s="127">
        <v>1298800920</v>
      </c>
      <c r="H932" s="127">
        <v>186.5</v>
      </c>
      <c r="I932" s="127">
        <v>13.810000419616699</v>
      </c>
      <c r="J932" s="127">
        <v>6964080</v>
      </c>
    </row>
    <row r="933" spans="1:10" s="118" customFormat="1" ht="12.75">
      <c r="A933" s="128" t="s">
        <v>6912</v>
      </c>
      <c r="B933" s="128" t="s">
        <v>6913</v>
      </c>
      <c r="C933" s="127">
        <v>11312484000</v>
      </c>
      <c r="D933" s="127">
        <v>1156</v>
      </c>
      <c r="E933" s="128" t="s">
        <v>1004</v>
      </c>
      <c r="F933" s="127">
        <v>81.65374755859375</v>
      </c>
      <c r="G933" s="127">
        <v>11312484000</v>
      </c>
      <c r="H933" s="127">
        <v>1896</v>
      </c>
      <c r="I933" s="127">
        <v>23.219999313354492</v>
      </c>
      <c r="J933" s="127">
        <v>5966500</v>
      </c>
    </row>
    <row r="934" spans="1:10" s="118" customFormat="1" ht="12.75">
      <c r="A934" s="128" t="s">
        <v>5594</v>
      </c>
      <c r="B934" s="128" t="s">
        <v>5595</v>
      </c>
      <c r="C934" s="127">
        <v>230658992200</v>
      </c>
      <c r="D934" s="127">
        <v>348529</v>
      </c>
      <c r="E934" s="128" t="s">
        <v>1006</v>
      </c>
      <c r="F934" s="127">
        <v>29.850746154785156</v>
      </c>
      <c r="G934" s="127">
        <v>230658992200</v>
      </c>
      <c r="H934" s="127">
        <v>1400</v>
      </c>
      <c r="I934" s="127">
        <v>46.900001525878906</v>
      </c>
      <c r="J934" s="127">
        <v>164708128</v>
      </c>
    </row>
    <row r="935" spans="1:10" s="118" customFormat="1" ht="12.75">
      <c r="A935" s="128" t="s">
        <v>6560</v>
      </c>
      <c r="B935" s="128" t="s">
        <v>10703</v>
      </c>
      <c r="C935" s="127">
        <v>39167110993.500008</v>
      </c>
      <c r="D935" s="127">
        <v>1831997</v>
      </c>
      <c r="E935" s="128" t="s">
        <v>1054</v>
      </c>
      <c r="F935" s="127">
        <v>43.096355438232422</v>
      </c>
      <c r="G935" s="127">
        <v>39167110993.500008</v>
      </c>
      <c r="H935" s="127">
        <v>366.75</v>
      </c>
      <c r="I935" s="127">
        <v>8.5100002288818359</v>
      </c>
      <c r="J935" s="127">
        <v>106795120</v>
      </c>
    </row>
    <row r="936" spans="1:10" s="118" customFormat="1" ht="12.75">
      <c r="A936" s="128" t="s">
        <v>6335</v>
      </c>
      <c r="B936" s="128" t="s">
        <v>10664</v>
      </c>
      <c r="C936" s="127">
        <v>23650298901.599998</v>
      </c>
      <c r="D936" s="127">
        <v>174116</v>
      </c>
      <c r="E936" s="128" t="s">
        <v>1060</v>
      </c>
      <c r="F936" s="127">
        <v>15.565611839294434</v>
      </c>
      <c r="G936" s="127">
        <v>23650298901.599998</v>
      </c>
      <c r="H936" s="127">
        <v>722.4000244140625</v>
      </c>
      <c r="I936" s="127">
        <v>46.409999847412109</v>
      </c>
      <c r="J936" s="127">
        <v>31773908</v>
      </c>
    </row>
    <row r="937" spans="1:10" s="118" customFormat="1" ht="12.75">
      <c r="A937" s="128" t="s">
        <v>7555</v>
      </c>
      <c r="B937" s="128" t="s">
        <v>11507</v>
      </c>
      <c r="C937" s="127">
        <v>3173175115.9250002</v>
      </c>
      <c r="D937" s="127">
        <v>1038454</v>
      </c>
      <c r="E937" s="128" t="s">
        <v>3863</v>
      </c>
      <c r="F937" s="127">
        <v>18.702932357788086</v>
      </c>
      <c r="G937" s="127">
        <v>3173175115.9250002</v>
      </c>
      <c r="H937" s="127">
        <v>13.189999580383301</v>
      </c>
      <c r="I937" s="127">
        <v>0.70523697137832642</v>
      </c>
      <c r="J937" s="127">
        <v>227447680</v>
      </c>
    </row>
    <row r="938" spans="1:10" s="118" customFormat="1" ht="12.75">
      <c r="A938" s="128" t="s">
        <v>7227</v>
      </c>
      <c r="B938" s="128" t="s">
        <v>11528</v>
      </c>
      <c r="C938" s="127">
        <v>2931417385</v>
      </c>
      <c r="D938" s="127">
        <v>106055</v>
      </c>
      <c r="E938" s="128" t="s">
        <v>20326</v>
      </c>
      <c r="F938" s="127">
        <v>12.974259376525879</v>
      </c>
      <c r="G938" s="127">
        <v>2931417385</v>
      </c>
      <c r="H938" s="127">
        <v>57.590000152587891</v>
      </c>
      <c r="I938" s="127">
        <v>4.4387889862060552</v>
      </c>
      <c r="J938" s="127">
        <v>50901500</v>
      </c>
    </row>
    <row r="939" spans="1:10" s="118" customFormat="1" ht="12.75">
      <c r="A939" s="128" t="s">
        <v>21223</v>
      </c>
      <c r="B939" s="128" t="s">
        <v>21224</v>
      </c>
      <c r="C939" s="127">
        <v>1426276367.9999998</v>
      </c>
      <c r="D939" s="127">
        <v>9610</v>
      </c>
      <c r="E939" s="128" t="s">
        <v>21225</v>
      </c>
      <c r="F939" s="127">
        <v>53.303966522216797</v>
      </c>
      <c r="G939" s="127">
        <v>1426276367.9999998</v>
      </c>
      <c r="H939" s="127">
        <v>121</v>
      </c>
      <c r="I939" s="127">
        <v>2.2699999809265137</v>
      </c>
      <c r="J939" s="127">
        <v>9787408</v>
      </c>
    </row>
    <row r="940" spans="1:10" s="118" customFormat="1" ht="12.75">
      <c r="A940" s="128" t="s">
        <v>9961</v>
      </c>
      <c r="B940" s="128" t="s">
        <v>12098</v>
      </c>
      <c r="C940" s="127">
        <v>1103526030.5999999</v>
      </c>
      <c r="D940" s="127">
        <v>2539945</v>
      </c>
      <c r="E940" s="128" t="s">
        <v>1014</v>
      </c>
      <c r="F940" s="127"/>
      <c r="G940" s="127">
        <v>1103526030.5999999</v>
      </c>
      <c r="H940" s="127">
        <v>2.4500000476837158</v>
      </c>
      <c r="I940" s="127"/>
      <c r="J940" s="127"/>
    </row>
    <row r="941" spans="1:10" s="118" customFormat="1" ht="12.75">
      <c r="A941" s="128" t="s">
        <v>9262</v>
      </c>
      <c r="B941" s="128" t="s">
        <v>3560</v>
      </c>
      <c r="C941" s="127">
        <v>6362411364</v>
      </c>
      <c r="D941" s="127">
        <v>1997</v>
      </c>
      <c r="E941" s="128" t="s">
        <v>3561</v>
      </c>
      <c r="F941" s="127">
        <v>26.130338668823242</v>
      </c>
      <c r="G941" s="127">
        <v>6362411364</v>
      </c>
      <c r="H941" s="127">
        <v>581.4000244140625</v>
      </c>
      <c r="I941" s="127">
        <v>22.25</v>
      </c>
      <c r="J941" s="127">
        <v>10943260</v>
      </c>
    </row>
    <row r="942" spans="1:10" s="118" customFormat="1" ht="12.75">
      <c r="A942" s="128" t="s">
        <v>5538</v>
      </c>
      <c r="B942" s="128" t="s">
        <v>10167</v>
      </c>
      <c r="C942" s="127">
        <v>502221128396.40002</v>
      </c>
      <c r="D942" s="127">
        <v>422468</v>
      </c>
      <c r="E942" s="128" t="s">
        <v>1008</v>
      </c>
      <c r="F942" s="127">
        <v>85.116279602050781</v>
      </c>
      <c r="G942" s="127">
        <v>502221128396.40002</v>
      </c>
      <c r="H942" s="127">
        <v>2964.60009765625</v>
      </c>
      <c r="I942" s="127">
        <v>34.830001831054688</v>
      </c>
      <c r="J942" s="127">
        <v>169406032</v>
      </c>
    </row>
    <row r="943" spans="1:10" s="118" customFormat="1" ht="12.75">
      <c r="A943" s="128" t="s">
        <v>6830</v>
      </c>
      <c r="B943" s="128" t="s">
        <v>6831</v>
      </c>
      <c r="C943" s="127">
        <v>15168071515.799999</v>
      </c>
      <c r="D943" s="127">
        <v>73122</v>
      </c>
      <c r="E943" s="128" t="s">
        <v>1018</v>
      </c>
      <c r="F943" s="127">
        <v>10.010555267333984</v>
      </c>
      <c r="G943" s="127">
        <v>15168071515.799999</v>
      </c>
      <c r="H943" s="127">
        <v>663.9000244140625</v>
      </c>
      <c r="I943" s="127">
        <v>66.320001220703134</v>
      </c>
      <c r="J943" s="127">
        <v>22846922.5</v>
      </c>
    </row>
    <row r="944" spans="1:10" s="118" customFormat="1" ht="12.75">
      <c r="A944" s="128" t="s">
        <v>5816</v>
      </c>
      <c r="B944" s="128" t="s">
        <v>10381</v>
      </c>
      <c r="C944" s="127">
        <v>96719700000</v>
      </c>
      <c r="D944" s="127">
        <v>1478530</v>
      </c>
      <c r="E944" s="128" t="s">
        <v>1020</v>
      </c>
      <c r="F944" s="127">
        <v>15.669757843017578</v>
      </c>
      <c r="G944" s="127">
        <v>96719700000</v>
      </c>
      <c r="H944" s="127">
        <v>304.14999389648438</v>
      </c>
      <c r="I944" s="127">
        <v>19.409999847412109</v>
      </c>
      <c r="J944" s="127">
        <v>318000000</v>
      </c>
    </row>
    <row r="945" spans="1:10" s="118" customFormat="1" ht="12.75">
      <c r="A945" s="128" t="s">
        <v>6089</v>
      </c>
      <c r="B945" s="128" t="s">
        <v>6090</v>
      </c>
      <c r="C945" s="127">
        <v>46117120379.199997</v>
      </c>
      <c r="D945" s="127">
        <v>78672</v>
      </c>
      <c r="E945" s="128" t="s">
        <v>1022</v>
      </c>
      <c r="F945" s="127">
        <v>25.773870468139648</v>
      </c>
      <c r="G945" s="127">
        <v>46117120379.199997</v>
      </c>
      <c r="H945" s="127">
        <v>1025.800048828125</v>
      </c>
      <c r="I945" s="127">
        <v>39.799999237060547</v>
      </c>
      <c r="J945" s="127">
        <v>44957224</v>
      </c>
    </row>
    <row r="946" spans="1:10" s="118" customFormat="1" ht="12.75">
      <c r="A946" s="128" t="s">
        <v>7734</v>
      </c>
      <c r="B946" s="128" t="s">
        <v>11825</v>
      </c>
      <c r="C946" s="127">
        <v>1170985200</v>
      </c>
      <c r="D946" s="127">
        <v>15471</v>
      </c>
      <c r="E946" s="128" t="s">
        <v>3836</v>
      </c>
      <c r="F946" s="127">
        <v>16.524169921875</v>
      </c>
      <c r="G946" s="127">
        <v>1170985200</v>
      </c>
      <c r="H946" s="127">
        <v>87</v>
      </c>
      <c r="I946" s="127">
        <v>5.2650151252746582</v>
      </c>
      <c r="J946" s="127">
        <v>13459600</v>
      </c>
    </row>
    <row r="947" spans="1:10" s="118" customFormat="1" ht="12.75">
      <c r="A947" s="128" t="s">
        <v>20563</v>
      </c>
      <c r="B947" s="128" t="s">
        <v>20564</v>
      </c>
      <c r="C947" s="127">
        <v>920637113254.88013</v>
      </c>
      <c r="D947" s="127">
        <v>16053448</v>
      </c>
      <c r="E947" s="128" t="s">
        <v>1023</v>
      </c>
      <c r="F947" s="127"/>
      <c r="G947" s="127">
        <v>920637113254.88013</v>
      </c>
      <c r="H947" s="127">
        <v>87.19000244140625</v>
      </c>
      <c r="I947" s="127">
        <v>-0.93000000715255737</v>
      </c>
      <c r="J947" s="127">
        <v>6035945472</v>
      </c>
    </row>
    <row r="948" spans="1:10" s="118" customFormat="1" ht="12.75">
      <c r="A948" s="128" t="s">
        <v>6321</v>
      </c>
      <c r="B948" s="128" t="s">
        <v>10421</v>
      </c>
      <c r="C948" s="127">
        <v>81105314571.240005</v>
      </c>
      <c r="D948" s="127">
        <v>3147438</v>
      </c>
      <c r="E948" s="128" t="s">
        <v>1025</v>
      </c>
      <c r="F948" s="127"/>
      <c r="G948" s="127">
        <v>81105314571.240005</v>
      </c>
      <c r="H948" s="127">
        <v>113.45999908447266</v>
      </c>
      <c r="I948" s="127">
        <v>-1.7100000381469727</v>
      </c>
      <c r="J948" s="127">
        <v>603594496</v>
      </c>
    </row>
    <row r="949" spans="1:10" s="118" customFormat="1" ht="12.75">
      <c r="A949" s="128" t="s">
        <v>6586</v>
      </c>
      <c r="B949" s="128" t="s">
        <v>6587</v>
      </c>
      <c r="C949" s="127">
        <v>13508176219.999998</v>
      </c>
      <c r="D949" s="127">
        <v>152292</v>
      </c>
      <c r="E949" s="128" t="s">
        <v>1027</v>
      </c>
      <c r="F949" s="127">
        <v>12.611222267150879</v>
      </c>
      <c r="G949" s="127">
        <v>13508176219.999998</v>
      </c>
      <c r="H949" s="127">
        <v>314.64999389648438</v>
      </c>
      <c r="I949" s="127">
        <v>24.950000762939453</v>
      </c>
      <c r="J949" s="127">
        <v>42930800</v>
      </c>
    </row>
    <row r="950" spans="1:10" s="118" customFormat="1" ht="12.75">
      <c r="A950" s="128" t="s">
        <v>6897</v>
      </c>
      <c r="B950" s="128" t="s">
        <v>11169</v>
      </c>
      <c r="C950" s="127">
        <v>7943154799.999999</v>
      </c>
      <c r="D950" s="127">
        <v>9523</v>
      </c>
      <c r="E950" s="128" t="s">
        <v>953</v>
      </c>
      <c r="F950" s="127">
        <v>14.290555000305176</v>
      </c>
      <c r="G950" s="127">
        <v>7943154799.999999</v>
      </c>
      <c r="H950" s="127">
        <v>653.6500244140625</v>
      </c>
      <c r="I950" s="127">
        <v>45.740001678466797</v>
      </c>
      <c r="J950" s="127">
        <v>12152000</v>
      </c>
    </row>
    <row r="951" spans="1:10" s="118" customFormat="1" ht="12.75">
      <c r="A951" s="128" t="s">
        <v>5899</v>
      </c>
      <c r="B951" s="128" t="s">
        <v>10418</v>
      </c>
      <c r="C951" s="127">
        <v>71464601177.050003</v>
      </c>
      <c r="D951" s="127">
        <v>608651</v>
      </c>
      <c r="E951" s="128" t="s">
        <v>1029</v>
      </c>
      <c r="F951" s="127">
        <v>14.38326358795166</v>
      </c>
      <c r="G951" s="127">
        <v>71464601177.050003</v>
      </c>
      <c r="H951" s="127">
        <v>486.35000610351563</v>
      </c>
      <c r="I951" s="127">
        <v>33.813606262207031</v>
      </c>
      <c r="J951" s="127">
        <v>146940688</v>
      </c>
    </row>
    <row r="952" spans="1:10" s="118" customFormat="1" ht="12.75">
      <c r="A952" s="128" t="s">
        <v>5612</v>
      </c>
      <c r="B952" s="128" t="s">
        <v>10163</v>
      </c>
      <c r="C952" s="127">
        <v>389758281067.20001</v>
      </c>
      <c r="D952" s="127">
        <v>731780</v>
      </c>
      <c r="E952" s="128" t="s">
        <v>1010</v>
      </c>
      <c r="F952" s="127"/>
      <c r="G952" s="127">
        <v>389758281067.20001</v>
      </c>
      <c r="H952" s="127">
        <v>1381.199951171875</v>
      </c>
      <c r="I952" s="127">
        <v>-53.220001220703125</v>
      </c>
      <c r="J952" s="127">
        <v>282188160</v>
      </c>
    </row>
    <row r="953" spans="1:10" s="118" customFormat="1" ht="12.75">
      <c r="A953" s="128" t="s">
        <v>6391</v>
      </c>
      <c r="B953" s="128" t="s">
        <v>10620</v>
      </c>
      <c r="C953" s="127">
        <v>36623857181.600006</v>
      </c>
      <c r="D953" s="127">
        <v>97342</v>
      </c>
      <c r="E953" s="128" t="s">
        <v>955</v>
      </c>
      <c r="F953" s="127">
        <v>79.608818054199219</v>
      </c>
      <c r="G953" s="127">
        <v>36623857181.600006</v>
      </c>
      <c r="H953" s="127">
        <v>1444.9000244140625</v>
      </c>
      <c r="I953" s="127">
        <v>18.149999618530273</v>
      </c>
      <c r="J953" s="127">
        <v>25346984</v>
      </c>
    </row>
    <row r="954" spans="1:10" s="118" customFormat="1" ht="12.75">
      <c r="A954" s="128" t="s">
        <v>5889</v>
      </c>
      <c r="B954" s="128" t="s">
        <v>10334</v>
      </c>
      <c r="C954" s="127">
        <v>148093153776.75</v>
      </c>
      <c r="D954" s="127">
        <v>377144</v>
      </c>
      <c r="E954" s="128" t="s">
        <v>1037</v>
      </c>
      <c r="F954" s="127">
        <v>34.463085174560547</v>
      </c>
      <c r="G954" s="127">
        <v>148093153776.75</v>
      </c>
      <c r="H954" s="127">
        <v>770.25</v>
      </c>
      <c r="I954" s="127">
        <v>22.350000381469727</v>
      </c>
      <c r="J954" s="127">
        <v>192210864</v>
      </c>
    </row>
    <row r="955" spans="1:10" s="118" customFormat="1" ht="12.75">
      <c r="A955" s="128" t="s">
        <v>7044</v>
      </c>
      <c r="B955" s="128" t="s">
        <v>7045</v>
      </c>
      <c r="C955" s="127">
        <v>4139478372.2000003</v>
      </c>
      <c r="D955" s="127">
        <v>54679</v>
      </c>
      <c r="E955" s="128" t="s">
        <v>1030</v>
      </c>
      <c r="F955" s="127">
        <v>4.8415927886962891</v>
      </c>
      <c r="G955" s="127">
        <v>4139478372.2000003</v>
      </c>
      <c r="H955" s="127">
        <v>452.35000610351563</v>
      </c>
      <c r="I955" s="127">
        <v>93.430000305175781</v>
      </c>
      <c r="J955" s="127">
        <v>9151052</v>
      </c>
    </row>
    <row r="956" spans="1:10" s="118" customFormat="1" ht="12.75">
      <c r="A956" s="128" t="s">
        <v>6463</v>
      </c>
      <c r="B956" s="128" t="s">
        <v>6464</v>
      </c>
      <c r="C956" s="127">
        <v>13962091808.5</v>
      </c>
      <c r="D956" s="127">
        <v>114670</v>
      </c>
      <c r="E956" s="128" t="s">
        <v>1032</v>
      </c>
      <c r="F956" s="127">
        <v>28.946557998657227</v>
      </c>
      <c r="G956" s="127">
        <v>13962091808.5</v>
      </c>
      <c r="H956" s="127">
        <v>281.64999389648438</v>
      </c>
      <c r="I956" s="127">
        <v>9.7299995422363281</v>
      </c>
      <c r="J956" s="127">
        <v>49572488</v>
      </c>
    </row>
    <row r="957" spans="1:10" s="118" customFormat="1" ht="12.75">
      <c r="A957" s="128" t="s">
        <v>6067</v>
      </c>
      <c r="B957" s="128" t="s">
        <v>10549</v>
      </c>
      <c r="C957" s="127">
        <v>42445660525.599998</v>
      </c>
      <c r="D957" s="127">
        <v>123926</v>
      </c>
      <c r="E957" s="128" t="s">
        <v>1033</v>
      </c>
      <c r="F957" s="127">
        <v>45.401504516601563</v>
      </c>
      <c r="G957" s="127">
        <v>42445660525.599998</v>
      </c>
      <c r="H957" s="127">
        <v>785.9000244140625</v>
      </c>
      <c r="I957" s="127">
        <v>17.309999465942383</v>
      </c>
      <c r="J957" s="127">
        <v>54009000</v>
      </c>
    </row>
    <row r="958" spans="1:10" s="118" customFormat="1" ht="12.75">
      <c r="A958" s="128" t="s">
        <v>12470</v>
      </c>
      <c r="B958" s="128" t="s">
        <v>12471</v>
      </c>
      <c r="C958" s="127">
        <v>8730621676.2000008</v>
      </c>
      <c r="D958" s="127">
        <v>93301</v>
      </c>
      <c r="E958" s="128" t="s">
        <v>12350</v>
      </c>
      <c r="F958" s="127">
        <v>58.225257873535156</v>
      </c>
      <c r="G958" s="127">
        <v>8730621676.2000008</v>
      </c>
      <c r="H958" s="127">
        <v>170.60000610351563</v>
      </c>
      <c r="I958" s="127">
        <v>2.9300000667572021</v>
      </c>
      <c r="J958" s="127"/>
    </row>
    <row r="959" spans="1:10" s="118" customFormat="1" ht="12.75">
      <c r="A959" s="128" t="s">
        <v>9406</v>
      </c>
      <c r="B959" s="128" t="s">
        <v>10199</v>
      </c>
      <c r="C959" s="127">
        <v>263616206750.40002</v>
      </c>
      <c r="D959" s="127">
        <v>1099884</v>
      </c>
      <c r="E959" s="128" t="s">
        <v>9373</v>
      </c>
      <c r="F959" s="127">
        <v>61.419353485107422</v>
      </c>
      <c r="G959" s="127">
        <v>263616206750.40002</v>
      </c>
      <c r="H959" s="127">
        <v>285.60000610351563</v>
      </c>
      <c r="I959" s="127">
        <v>4.6500000953674316</v>
      </c>
      <c r="J959" s="127">
        <v>917200000</v>
      </c>
    </row>
    <row r="960" spans="1:10" s="118" customFormat="1" ht="12.75">
      <c r="A960" s="128" t="s">
        <v>5880</v>
      </c>
      <c r="B960" s="128" t="s">
        <v>10363</v>
      </c>
      <c r="C960" s="127">
        <v>121980890559.59999</v>
      </c>
      <c r="D960" s="127">
        <v>2085812</v>
      </c>
      <c r="E960" s="128" t="s">
        <v>12455</v>
      </c>
      <c r="F960" s="127">
        <v>12.157621383666992</v>
      </c>
      <c r="G960" s="127">
        <v>121980890559.59999</v>
      </c>
      <c r="H960" s="127">
        <v>182.33999633789063</v>
      </c>
      <c r="I960" s="127">
        <v>14.997999572753907</v>
      </c>
      <c r="J960" s="127">
        <v>679724960</v>
      </c>
    </row>
    <row r="961" spans="1:10" s="118" customFormat="1" ht="12.75">
      <c r="A961" s="128" t="s">
        <v>6615</v>
      </c>
      <c r="B961" s="128" t="s">
        <v>10663</v>
      </c>
      <c r="C961" s="127">
        <v>34706624102.339996</v>
      </c>
      <c r="D961" s="127">
        <v>200494</v>
      </c>
      <c r="E961" s="128" t="s">
        <v>1049</v>
      </c>
      <c r="F961" s="127">
        <v>25.568477630615234</v>
      </c>
      <c r="G961" s="127">
        <v>34706624102.339996</v>
      </c>
      <c r="H961" s="127">
        <v>235.22999572753906</v>
      </c>
      <c r="I961" s="127">
        <v>9.1999998092651367</v>
      </c>
      <c r="J961" s="127">
        <v>147543360</v>
      </c>
    </row>
    <row r="962" spans="1:10" s="118" customFormat="1" ht="12.75">
      <c r="A962" s="128" t="s">
        <v>9316</v>
      </c>
      <c r="B962" s="128" t="s">
        <v>7997</v>
      </c>
      <c r="C962" s="127">
        <v>2564196476.8000002</v>
      </c>
      <c r="D962" s="127">
        <v>2012850</v>
      </c>
      <c r="E962" s="128" t="s">
        <v>1641</v>
      </c>
      <c r="F962" s="127"/>
      <c r="G962" s="127">
        <v>2564196476.8000002</v>
      </c>
      <c r="H962" s="127">
        <v>79.480003356933594</v>
      </c>
      <c r="I962" s="127"/>
      <c r="J962" s="127"/>
    </row>
    <row r="963" spans="1:10" s="118" customFormat="1" ht="12.75">
      <c r="A963" s="128" t="s">
        <v>12531</v>
      </c>
      <c r="B963" s="128" t="s">
        <v>12532</v>
      </c>
      <c r="C963" s="127">
        <v>2819974249.9999995</v>
      </c>
      <c r="D963" s="127">
        <v>60</v>
      </c>
      <c r="E963" s="128" t="s">
        <v>4356</v>
      </c>
      <c r="F963" s="127">
        <v>4135.76953125</v>
      </c>
      <c r="G963" s="127">
        <v>2819974249.9999995</v>
      </c>
      <c r="H963" s="127">
        <v>537.6500244140625</v>
      </c>
      <c r="I963" s="127">
        <v>0.12999999523162842</v>
      </c>
      <c r="J963" s="127">
        <v>5245000</v>
      </c>
    </row>
    <row r="964" spans="1:10" s="118" customFormat="1" ht="12.75">
      <c r="A964" s="128" t="s">
        <v>9313</v>
      </c>
      <c r="B964" s="128" t="s">
        <v>11587</v>
      </c>
      <c r="C964" s="127">
        <v>7738330883.6999998</v>
      </c>
      <c r="D964" s="127">
        <v>630413</v>
      </c>
      <c r="E964" s="128" t="s">
        <v>9314</v>
      </c>
      <c r="F964" s="127"/>
      <c r="G964" s="127">
        <v>7738330883.6999998</v>
      </c>
      <c r="H964" s="127">
        <v>92.849998474121094</v>
      </c>
      <c r="I964" s="127"/>
      <c r="J964" s="127"/>
    </row>
    <row r="965" spans="1:10" s="118" customFormat="1" ht="12.75">
      <c r="A965" s="128" t="s">
        <v>6483</v>
      </c>
      <c r="B965" s="128" t="s">
        <v>10091</v>
      </c>
      <c r="C965" s="127">
        <v>33772711880.000004</v>
      </c>
      <c r="D965" s="127">
        <v>4103528</v>
      </c>
      <c r="E965" s="128" t="s">
        <v>1055</v>
      </c>
      <c r="F965" s="127"/>
      <c r="G965" s="127">
        <v>33772711880.000004</v>
      </c>
      <c r="H965" s="127">
        <v>81.589996337890625</v>
      </c>
      <c r="I965" s="127"/>
      <c r="J965" s="127"/>
    </row>
    <row r="966" spans="1:10" s="118" customFormat="1" ht="12.75">
      <c r="A966" s="128" t="s">
        <v>8118</v>
      </c>
      <c r="B966" s="128" t="s">
        <v>11723</v>
      </c>
      <c r="C966" s="127">
        <v>3467014042.5000005</v>
      </c>
      <c r="D966" s="127">
        <v>180</v>
      </c>
      <c r="E966" s="128" t="s">
        <v>8119</v>
      </c>
      <c r="F966" s="127">
        <v>229.50001525878906</v>
      </c>
      <c r="G966" s="127">
        <v>3467014042.5000005</v>
      </c>
      <c r="H966" s="127">
        <v>206.55000305175781</v>
      </c>
      <c r="I966" s="127">
        <v>0.89999997615814209</v>
      </c>
      <c r="J966" s="127"/>
    </row>
    <row r="967" spans="1:10" s="118" customFormat="1" ht="12.75">
      <c r="A967" s="128" t="s">
        <v>7459</v>
      </c>
      <c r="B967" s="128" t="s">
        <v>11715</v>
      </c>
      <c r="C967" s="127">
        <v>2527402500</v>
      </c>
      <c r="D967" s="127">
        <v>116504</v>
      </c>
      <c r="E967" s="128" t="s">
        <v>7460</v>
      </c>
      <c r="F967" s="127">
        <v>33.701854705810547</v>
      </c>
      <c r="G967" s="127">
        <v>2527402500</v>
      </c>
      <c r="H967" s="127">
        <v>10.5</v>
      </c>
      <c r="I967" s="127">
        <v>0.31155556572808168</v>
      </c>
      <c r="J967" s="127">
        <v>29250000</v>
      </c>
    </row>
    <row r="968" spans="1:10" s="118" customFormat="1" ht="12.75">
      <c r="A968" s="128" t="s">
        <v>7250</v>
      </c>
      <c r="B968" s="128" t="s">
        <v>11523</v>
      </c>
      <c r="C968" s="127">
        <v>2239880414.8199997</v>
      </c>
      <c r="D968" s="127">
        <v>117240</v>
      </c>
      <c r="E968" s="128" t="s">
        <v>1058</v>
      </c>
      <c r="F968" s="127"/>
      <c r="G968" s="127">
        <v>2239880414.8199997</v>
      </c>
      <c r="H968" s="127">
        <v>64.769996643066406</v>
      </c>
      <c r="I968" s="127">
        <v>-0.62999999523162842</v>
      </c>
      <c r="J968" s="127">
        <v>34582064</v>
      </c>
    </row>
    <row r="969" spans="1:10" s="118" customFormat="1" ht="12.75">
      <c r="A969" s="128" t="s">
        <v>6139</v>
      </c>
      <c r="B969" s="128" t="s">
        <v>10526</v>
      </c>
      <c r="C969" s="127">
        <v>58667365055.000008</v>
      </c>
      <c r="D969" s="127">
        <v>139348</v>
      </c>
      <c r="E969" s="128" t="s">
        <v>1122</v>
      </c>
      <c r="F969" s="127">
        <v>18.950469970703125</v>
      </c>
      <c r="G969" s="127">
        <v>58667365055.000008</v>
      </c>
      <c r="H969" s="127">
        <v>1189.9000244140625</v>
      </c>
      <c r="I969" s="127">
        <v>62.790000915527344</v>
      </c>
      <c r="J969" s="127">
        <v>49168432</v>
      </c>
    </row>
    <row r="970" spans="1:10" s="118" customFormat="1" ht="12.75">
      <c r="A970" s="128" t="s">
        <v>9134</v>
      </c>
      <c r="B970" s="128" t="s">
        <v>9415</v>
      </c>
      <c r="C970" s="127">
        <v>34426922530</v>
      </c>
      <c r="D970" s="127">
        <v>134792</v>
      </c>
      <c r="E970" s="128" t="s">
        <v>9122</v>
      </c>
      <c r="F970" s="127">
        <v>34.574470520019531</v>
      </c>
      <c r="G970" s="127">
        <v>34426922530</v>
      </c>
      <c r="H970" s="127">
        <v>276.25</v>
      </c>
      <c r="I970" s="127">
        <v>7.9899997711181641</v>
      </c>
      <c r="J970" s="127">
        <v>124604368</v>
      </c>
    </row>
    <row r="971" spans="1:10" s="118" customFormat="1" ht="12.75">
      <c r="A971" s="128" t="s">
        <v>9508</v>
      </c>
      <c r="B971" s="128" t="s">
        <v>11654</v>
      </c>
      <c r="C971" s="127">
        <v>2222157792.1500001</v>
      </c>
      <c r="D971" s="127">
        <v>102954</v>
      </c>
      <c r="E971" s="128" t="s">
        <v>3714</v>
      </c>
      <c r="F971" s="127">
        <v>44.729728698730469</v>
      </c>
      <c r="G971" s="127">
        <v>2222157792.1500001</v>
      </c>
      <c r="H971" s="127">
        <v>16.549999237060547</v>
      </c>
      <c r="I971" s="127">
        <v>0.37000000476837158</v>
      </c>
      <c r="J971" s="127">
        <v>134269360</v>
      </c>
    </row>
    <row r="972" spans="1:10" s="118" customFormat="1" ht="12.75">
      <c r="A972" s="128" t="s">
        <v>8089</v>
      </c>
      <c r="B972" s="128" t="s">
        <v>12118</v>
      </c>
      <c r="C972" s="127">
        <v>1167554140.3999999</v>
      </c>
      <c r="D972" s="127">
        <v>168535</v>
      </c>
      <c r="E972" s="128" t="s">
        <v>1062</v>
      </c>
      <c r="F972" s="127">
        <v>51.125003814697266</v>
      </c>
      <c r="G972" s="127">
        <v>1167554140.3999999</v>
      </c>
      <c r="H972" s="127">
        <v>8.1800003051757813</v>
      </c>
      <c r="I972" s="127">
        <v>0.15999999642372131</v>
      </c>
      <c r="J972" s="127">
        <v>142732784</v>
      </c>
    </row>
    <row r="973" spans="1:10" s="118" customFormat="1" ht="12.75">
      <c r="A973" s="128" t="s">
        <v>7472</v>
      </c>
      <c r="B973" s="128" t="s">
        <v>7473</v>
      </c>
      <c r="C973" s="127">
        <v>3236365200</v>
      </c>
      <c r="D973" s="127">
        <v>14308</v>
      </c>
      <c r="E973" s="128" t="s">
        <v>7474</v>
      </c>
      <c r="F973" s="127">
        <v>54.787879943847656</v>
      </c>
      <c r="G973" s="127">
        <v>3236365200</v>
      </c>
      <c r="H973" s="127">
        <v>180.80000305175781</v>
      </c>
      <c r="I973" s="127">
        <v>3.2999999523162842</v>
      </c>
      <c r="J973" s="127">
        <v>10708932</v>
      </c>
    </row>
    <row r="974" spans="1:10" s="118" customFormat="1" ht="12.75">
      <c r="A974" s="128" t="s">
        <v>5749</v>
      </c>
      <c r="B974" s="128" t="s">
        <v>10206</v>
      </c>
      <c r="C974" s="127">
        <v>421982654720.00006</v>
      </c>
      <c r="D974" s="127">
        <v>435641</v>
      </c>
      <c r="E974" s="128" t="s">
        <v>1035</v>
      </c>
      <c r="F974" s="127">
        <v>47.777713775634766</v>
      </c>
      <c r="G974" s="127">
        <v>421982654720.00006</v>
      </c>
      <c r="H974" s="127">
        <v>8116</v>
      </c>
      <c r="I974" s="127">
        <v>169.8699951171875</v>
      </c>
      <c r="J974" s="127">
        <v>51993920</v>
      </c>
    </row>
    <row r="975" spans="1:10" s="118" customFormat="1" ht="12.75">
      <c r="A975" s="128" t="s">
        <v>7192</v>
      </c>
      <c r="B975" s="128" t="s">
        <v>11310</v>
      </c>
      <c r="C975" s="127">
        <v>4638551957.5999994</v>
      </c>
      <c r="D975" s="127">
        <v>389621</v>
      </c>
      <c r="E975" s="128" t="s">
        <v>979</v>
      </c>
      <c r="F975" s="127">
        <v>138.76924133300781</v>
      </c>
      <c r="G975" s="127">
        <v>4638551957.5999994</v>
      </c>
      <c r="H975" s="127">
        <v>18.040000915527344</v>
      </c>
      <c r="I975" s="127">
        <v>0.12999999523162842</v>
      </c>
      <c r="J975" s="127">
        <v>257125936</v>
      </c>
    </row>
    <row r="976" spans="1:10" s="118" customFormat="1" ht="12.75">
      <c r="A976" s="128" t="s">
        <v>9516</v>
      </c>
      <c r="B976" s="128" t="s">
        <v>11576</v>
      </c>
      <c r="C976" s="127">
        <v>3903209640.0000005</v>
      </c>
      <c r="D976" s="127">
        <v>30264</v>
      </c>
      <c r="E976" s="128" t="s">
        <v>9517</v>
      </c>
      <c r="F976" s="127"/>
      <c r="G976" s="127">
        <v>3903209640.0000005</v>
      </c>
      <c r="H976" s="127">
        <v>333.29998779296875</v>
      </c>
      <c r="I976" s="127"/>
      <c r="J976" s="127"/>
    </row>
    <row r="977" spans="1:10" s="118" customFormat="1" ht="12.75">
      <c r="A977" s="128" t="s">
        <v>20829</v>
      </c>
      <c r="B977" s="128" t="s">
        <v>20830</v>
      </c>
      <c r="C977" s="127">
        <v>1089677486</v>
      </c>
      <c r="D977" s="127">
        <v>104</v>
      </c>
      <c r="E977" s="128" t="s">
        <v>4127</v>
      </c>
      <c r="F977" s="127">
        <v>73.722625732421875</v>
      </c>
      <c r="G977" s="127">
        <v>1089677486</v>
      </c>
      <c r="H977" s="127">
        <v>101</v>
      </c>
      <c r="I977" s="127">
        <v>1.3700000047683716</v>
      </c>
      <c r="J977" s="127">
        <v>10788886</v>
      </c>
    </row>
    <row r="978" spans="1:10" s="118" customFormat="1" ht="12.75">
      <c r="A978" s="128" t="s">
        <v>6040</v>
      </c>
      <c r="B978" s="128" t="s">
        <v>10347</v>
      </c>
      <c r="C978" s="127">
        <v>86254793361</v>
      </c>
      <c r="D978" s="127">
        <v>785910</v>
      </c>
      <c r="E978" s="128" t="s">
        <v>981</v>
      </c>
      <c r="F978" s="127">
        <v>78.614959716796875</v>
      </c>
      <c r="G978" s="127">
        <v>86254793361</v>
      </c>
      <c r="H978" s="127">
        <v>283.79998779296875</v>
      </c>
      <c r="I978" s="127">
        <v>3.6099998950958252</v>
      </c>
      <c r="J978" s="127">
        <v>303754528</v>
      </c>
    </row>
    <row r="979" spans="1:10" s="118" customFormat="1" ht="12.75">
      <c r="A979" s="128" t="s">
        <v>5433</v>
      </c>
      <c r="B979" s="128" t="s">
        <v>10117</v>
      </c>
      <c r="C979" s="127">
        <v>651011113797</v>
      </c>
      <c r="D979" s="127">
        <v>1083781</v>
      </c>
      <c r="E979" s="128" t="s">
        <v>1043</v>
      </c>
      <c r="F979" s="127">
        <v>82.847831726074219</v>
      </c>
      <c r="G979" s="127">
        <v>651011113797</v>
      </c>
      <c r="H979" s="127">
        <v>2161.5</v>
      </c>
      <c r="I979" s="127">
        <v>26.090000152587891</v>
      </c>
      <c r="J979" s="127">
        <v>278041472</v>
      </c>
    </row>
    <row r="980" spans="1:10" s="118" customFormat="1" ht="12.75">
      <c r="A980" s="128" t="s">
        <v>7529</v>
      </c>
      <c r="B980" s="128" t="s">
        <v>11544</v>
      </c>
      <c r="C980" s="127">
        <v>1986861405.51</v>
      </c>
      <c r="D980" s="127">
        <v>236413</v>
      </c>
      <c r="E980" s="128" t="s">
        <v>1123</v>
      </c>
      <c r="F980" s="127">
        <v>7.1636033058166504</v>
      </c>
      <c r="G980" s="127">
        <v>1986861405.51</v>
      </c>
      <c r="H980" s="127">
        <v>38.970001220703125</v>
      </c>
      <c r="I980" s="127">
        <v>5.440000057220459</v>
      </c>
      <c r="J980" s="127">
        <v>50984384</v>
      </c>
    </row>
    <row r="981" spans="1:10" s="118" customFormat="1" ht="12.75">
      <c r="A981" s="128" t="s">
        <v>5879</v>
      </c>
      <c r="B981" s="128" t="s">
        <v>10397</v>
      </c>
      <c r="C981" s="127">
        <v>64292673630.900002</v>
      </c>
      <c r="D981" s="127">
        <v>1748906</v>
      </c>
      <c r="E981" s="128" t="s">
        <v>1065</v>
      </c>
      <c r="F981" s="127">
        <v>18.810466766357422</v>
      </c>
      <c r="G981" s="127">
        <v>64292673630.900002</v>
      </c>
      <c r="H981" s="127">
        <v>132.99000549316406</v>
      </c>
      <c r="I981" s="127">
        <v>7.070000171661377</v>
      </c>
      <c r="J981" s="127">
        <v>483439904</v>
      </c>
    </row>
    <row r="982" spans="1:10" s="118" customFormat="1" ht="12.75">
      <c r="A982" s="128" t="s">
        <v>21783</v>
      </c>
      <c r="B982" s="128" t="s">
        <v>21784</v>
      </c>
      <c r="C982" s="127">
        <v>1001822943</v>
      </c>
      <c r="D982" s="127">
        <v>6549</v>
      </c>
      <c r="E982" s="128" t="s">
        <v>9095</v>
      </c>
      <c r="F982" s="127">
        <v>72.743896484375</v>
      </c>
      <c r="G982" s="127">
        <v>1001822943</v>
      </c>
      <c r="H982" s="127">
        <v>178.94999694824219</v>
      </c>
      <c r="I982" s="127">
        <v>2.4600000381469727</v>
      </c>
      <c r="J982" s="127"/>
    </row>
    <row r="983" spans="1:10" s="118" customFormat="1" ht="12.75">
      <c r="A983" s="128" t="s">
        <v>6845</v>
      </c>
      <c r="B983" s="128" t="s">
        <v>10876</v>
      </c>
      <c r="C983" s="127">
        <v>15815793335.999998</v>
      </c>
      <c r="D983" s="127">
        <v>341054</v>
      </c>
      <c r="E983" s="128" t="s">
        <v>1067</v>
      </c>
      <c r="F983" s="127">
        <v>25.183099746704102</v>
      </c>
      <c r="G983" s="127">
        <v>15815793335.999998</v>
      </c>
      <c r="H983" s="127">
        <v>125.16000366210938</v>
      </c>
      <c r="I983" s="127">
        <v>4.9699997901916504</v>
      </c>
      <c r="J983" s="127">
        <v>116344000</v>
      </c>
    </row>
    <row r="984" spans="1:10" s="118" customFormat="1" ht="12.75">
      <c r="A984" s="128" t="s">
        <v>9080</v>
      </c>
      <c r="B984" s="128" t="s">
        <v>10973</v>
      </c>
      <c r="C984" s="127">
        <v>12707830438.01</v>
      </c>
      <c r="D984" s="127">
        <v>150535</v>
      </c>
      <c r="E984" s="128" t="s">
        <v>9081</v>
      </c>
      <c r="F984" s="127">
        <v>25.984897613525391</v>
      </c>
      <c r="G984" s="127">
        <v>12707830438.01</v>
      </c>
      <c r="H984" s="127">
        <v>154.8699951171875</v>
      </c>
      <c r="I984" s="127">
        <v>5.9600000381469727</v>
      </c>
      <c r="J984" s="127">
        <v>82054800</v>
      </c>
    </row>
    <row r="985" spans="1:10" s="118" customFormat="1" ht="12.75">
      <c r="A985" s="128" t="s">
        <v>5851</v>
      </c>
      <c r="B985" s="128" t="s">
        <v>10307</v>
      </c>
      <c r="C985" s="127">
        <v>110551425752.8</v>
      </c>
      <c r="D985" s="127">
        <v>1255267</v>
      </c>
      <c r="E985" s="128" t="s">
        <v>1069</v>
      </c>
      <c r="F985" s="127">
        <v>27.244470596313477</v>
      </c>
      <c r="G985" s="127">
        <v>110551425752.8</v>
      </c>
      <c r="H985" s="127">
        <v>455.79998779296875</v>
      </c>
      <c r="I985" s="127">
        <v>16.729999542236328</v>
      </c>
      <c r="J985" s="127">
        <v>242042752</v>
      </c>
    </row>
    <row r="986" spans="1:10" s="118" customFormat="1" ht="12.75">
      <c r="A986" s="128" t="s">
        <v>5326</v>
      </c>
      <c r="B986" s="128" t="s">
        <v>10063</v>
      </c>
      <c r="C986" s="127">
        <v>1862811623850</v>
      </c>
      <c r="D986" s="127">
        <v>640988</v>
      </c>
      <c r="E986" s="128" t="s">
        <v>1073</v>
      </c>
      <c r="F986" s="127">
        <v>32.096378326416016</v>
      </c>
      <c r="G986" s="127">
        <v>1862811623850</v>
      </c>
      <c r="H986" s="127">
        <v>2737.5</v>
      </c>
      <c r="I986" s="127">
        <v>85.290000915527344</v>
      </c>
      <c r="J986" s="127">
        <v>680553152</v>
      </c>
    </row>
    <row r="987" spans="1:10" s="118" customFormat="1" ht="12.75">
      <c r="A987" s="128" t="s">
        <v>6032</v>
      </c>
      <c r="B987" s="128" t="s">
        <v>10326</v>
      </c>
      <c r="C987" s="127">
        <v>129349310377.5</v>
      </c>
      <c r="D987" s="127">
        <v>379664</v>
      </c>
      <c r="E987" s="128" t="s">
        <v>1075</v>
      </c>
      <c r="F987" s="127">
        <v>50.243690490722656</v>
      </c>
      <c r="G987" s="127">
        <v>129349310377.5</v>
      </c>
      <c r="H987" s="127">
        <v>1752.5</v>
      </c>
      <c r="I987" s="127">
        <v>34.880001068115234</v>
      </c>
      <c r="J987" s="127">
        <v>69037912</v>
      </c>
    </row>
    <row r="988" spans="1:10" s="118" customFormat="1" ht="12.75">
      <c r="A988" s="128" t="s">
        <v>8141</v>
      </c>
      <c r="B988" s="128" t="s">
        <v>11866</v>
      </c>
      <c r="C988" s="127">
        <v>2593576000</v>
      </c>
      <c r="D988" s="127">
        <v>390</v>
      </c>
      <c r="E988" s="128" t="s">
        <v>8142</v>
      </c>
      <c r="F988" s="127"/>
      <c r="G988" s="127">
        <v>2593576000</v>
      </c>
      <c r="H988" s="127">
        <v>452</v>
      </c>
      <c r="I988" s="127"/>
      <c r="J988" s="127"/>
    </row>
    <row r="989" spans="1:10" s="118" customFormat="1" ht="12.75">
      <c r="A989" s="128" t="s">
        <v>7396</v>
      </c>
      <c r="B989" s="128" t="s">
        <v>11367</v>
      </c>
      <c r="C989" s="127">
        <v>7131394305</v>
      </c>
      <c r="D989" s="127">
        <v>7046</v>
      </c>
      <c r="E989" s="128" t="s">
        <v>3756</v>
      </c>
      <c r="F989" s="127">
        <v>24.094202041625977</v>
      </c>
      <c r="G989" s="127">
        <v>7131394305</v>
      </c>
      <c r="H989" s="127">
        <v>315</v>
      </c>
      <c r="I989" s="127">
        <v>13.073684290835731</v>
      </c>
      <c r="J989" s="127">
        <v>21879535.5</v>
      </c>
    </row>
    <row r="990" spans="1:10" s="118" customFormat="1" ht="12.75">
      <c r="A990" s="128" t="s">
        <v>7813</v>
      </c>
      <c r="B990" s="128" t="s">
        <v>11974</v>
      </c>
      <c r="C990" s="127">
        <v>1512669600.0000002</v>
      </c>
      <c r="D990" s="127">
        <v>21098</v>
      </c>
      <c r="E990" s="128" t="s">
        <v>7814</v>
      </c>
      <c r="F990" s="127">
        <v>29.276866912841797</v>
      </c>
      <c r="G990" s="127">
        <v>1512669600.0000002</v>
      </c>
      <c r="H990" s="127">
        <v>65</v>
      </c>
      <c r="I990" s="127">
        <v>2.2201828956604004</v>
      </c>
      <c r="J990" s="127">
        <v>21860000</v>
      </c>
    </row>
    <row r="991" spans="1:10" s="118" customFormat="1" ht="12.75">
      <c r="A991" s="128" t="s">
        <v>6161</v>
      </c>
      <c r="B991" s="128" t="s">
        <v>10606</v>
      </c>
      <c r="C991" s="127">
        <v>28493701502.200005</v>
      </c>
      <c r="D991" s="127">
        <v>193570</v>
      </c>
      <c r="E991" s="128" t="s">
        <v>1081</v>
      </c>
      <c r="F991" s="127">
        <v>19.962198257446289</v>
      </c>
      <c r="G991" s="127">
        <v>28493701502.200005</v>
      </c>
      <c r="H991" s="127">
        <v>232.36000061035156</v>
      </c>
      <c r="I991" s="127">
        <v>11.640000343322754</v>
      </c>
      <c r="J991" s="127">
        <v>122627392</v>
      </c>
    </row>
    <row r="992" spans="1:10" s="118" customFormat="1" ht="12.75">
      <c r="A992" s="128" t="s">
        <v>20415</v>
      </c>
      <c r="B992" s="128" t="s">
        <v>20416</v>
      </c>
      <c r="C992" s="127">
        <v>3496236160</v>
      </c>
      <c r="D992" s="127">
        <v>4093</v>
      </c>
      <c r="E992" s="128" t="s">
        <v>20417</v>
      </c>
      <c r="F992" s="127">
        <v>218.51850891113281</v>
      </c>
      <c r="G992" s="127">
        <v>3496236160</v>
      </c>
      <c r="H992" s="127">
        <v>236</v>
      </c>
      <c r="I992" s="127">
        <v>1.0800000429153442</v>
      </c>
      <c r="J992" s="127"/>
    </row>
    <row r="993" spans="1:10" s="118" customFormat="1" ht="12.75">
      <c r="A993" s="128" t="s">
        <v>6119</v>
      </c>
      <c r="B993" s="128" t="s">
        <v>10596</v>
      </c>
      <c r="C993" s="127">
        <v>29878701392.800003</v>
      </c>
      <c r="D993" s="127">
        <v>1222737</v>
      </c>
      <c r="E993" s="128" t="s">
        <v>967</v>
      </c>
      <c r="F993" s="127">
        <v>11.6796875</v>
      </c>
      <c r="G993" s="127">
        <v>29878701392.800003</v>
      </c>
      <c r="H993" s="127">
        <v>59.799999237060547</v>
      </c>
      <c r="I993" s="127">
        <v>5.119999885559082</v>
      </c>
      <c r="J993" s="127">
        <v>499643840</v>
      </c>
    </row>
    <row r="994" spans="1:10" s="118" customFormat="1" ht="12.75">
      <c r="A994" s="128" t="s">
        <v>5835</v>
      </c>
      <c r="B994" s="128" t="s">
        <v>10415</v>
      </c>
      <c r="C994" s="127">
        <v>88348843606.800003</v>
      </c>
      <c r="D994" s="127">
        <v>1259025</v>
      </c>
      <c r="E994" s="128" t="s">
        <v>1071</v>
      </c>
      <c r="F994" s="127">
        <v>10.933268547058105</v>
      </c>
      <c r="G994" s="127">
        <v>88348843606.800003</v>
      </c>
      <c r="H994" s="127">
        <v>452.20001220703125</v>
      </c>
      <c r="I994" s="127">
        <v>41.360000610351563</v>
      </c>
      <c r="J994" s="127">
        <v>195375600</v>
      </c>
    </row>
    <row r="995" spans="1:10" s="118" customFormat="1" ht="12.75">
      <c r="A995" s="128" t="s">
        <v>5833</v>
      </c>
      <c r="B995" s="128" t="s">
        <v>10335</v>
      </c>
      <c r="C995" s="127">
        <v>100426112696.69998</v>
      </c>
      <c r="D995" s="127">
        <v>210554</v>
      </c>
      <c r="E995" s="128" t="s">
        <v>1089</v>
      </c>
      <c r="F995" s="127">
        <v>7.5846571922302246</v>
      </c>
      <c r="G995" s="127">
        <v>100426112696.69998</v>
      </c>
      <c r="H995" s="127">
        <v>1038.0999755859375</v>
      </c>
      <c r="I995" s="127">
        <v>136.868408203125</v>
      </c>
      <c r="J995" s="127">
        <v>96689008</v>
      </c>
    </row>
    <row r="996" spans="1:10" s="118" customFormat="1" ht="12.75">
      <c r="A996" s="128" t="s">
        <v>6016</v>
      </c>
      <c r="B996" s="128" t="s">
        <v>10518</v>
      </c>
      <c r="C996" s="127">
        <v>52810471359.959999</v>
      </c>
      <c r="D996" s="127">
        <v>76480</v>
      </c>
      <c r="E996" s="128" t="s">
        <v>1079</v>
      </c>
      <c r="F996" s="127">
        <v>38.258781433105469</v>
      </c>
      <c r="G996" s="127">
        <v>52810471359.959999</v>
      </c>
      <c r="H996" s="127">
        <v>206.97999572753906</v>
      </c>
      <c r="I996" s="127">
        <v>5.4099998474121094</v>
      </c>
      <c r="J996" s="127">
        <v>255147696</v>
      </c>
    </row>
    <row r="997" spans="1:10" s="118" customFormat="1" ht="12.75">
      <c r="A997" s="128" t="s">
        <v>6836</v>
      </c>
      <c r="B997" s="128" t="s">
        <v>6837</v>
      </c>
      <c r="C997" s="127">
        <v>18942000000</v>
      </c>
      <c r="D997" s="127">
        <v>589023</v>
      </c>
      <c r="E997" s="128" t="s">
        <v>1091</v>
      </c>
      <c r="F997" s="127">
        <v>31.696788787841797</v>
      </c>
      <c r="G997" s="127">
        <v>18942000000</v>
      </c>
      <c r="H997" s="127">
        <v>315.70001220703125</v>
      </c>
      <c r="I997" s="127">
        <v>9.9600000381469727</v>
      </c>
      <c r="J997" s="127">
        <v>60000000</v>
      </c>
    </row>
    <row r="998" spans="1:10" s="118" customFormat="1" ht="12.75">
      <c r="A998" s="128" t="s">
        <v>21785</v>
      </c>
      <c r="B998" s="128" t="s">
        <v>21786</v>
      </c>
      <c r="C998" s="127">
        <v>1046213233.0000001</v>
      </c>
      <c r="D998" s="127">
        <v>344</v>
      </c>
      <c r="E998" s="128" t="s">
        <v>1092</v>
      </c>
      <c r="F998" s="127">
        <v>173.09616088867188</v>
      </c>
      <c r="G998" s="127">
        <v>1046213233.0000001</v>
      </c>
      <c r="H998" s="127">
        <v>900.0999755859375</v>
      </c>
      <c r="I998" s="127">
        <v>5.1999998092651367</v>
      </c>
      <c r="J998" s="127">
        <v>1162330</v>
      </c>
    </row>
    <row r="999" spans="1:10" s="118" customFormat="1" ht="12.75">
      <c r="A999" s="128" t="s">
        <v>6974</v>
      </c>
      <c r="B999" s="128" t="s">
        <v>6975</v>
      </c>
      <c r="C999" s="127">
        <v>14963729592.400002</v>
      </c>
      <c r="D999" s="127">
        <v>2880</v>
      </c>
      <c r="E999" s="128" t="s">
        <v>1094</v>
      </c>
      <c r="F999" s="127">
        <v>66.102012634277344</v>
      </c>
      <c r="G999" s="127">
        <v>14963729592.400002</v>
      </c>
      <c r="H999" s="127">
        <v>2805.699951171875</v>
      </c>
      <c r="I999" s="127">
        <v>42.444999694824219</v>
      </c>
      <c r="J999" s="127">
        <v>5333332</v>
      </c>
    </row>
    <row r="1000" spans="1:10" s="118" customFormat="1" ht="12.75">
      <c r="A1000" s="128" t="s">
        <v>5901</v>
      </c>
      <c r="B1000" s="128" t="s">
        <v>10277</v>
      </c>
      <c r="C1000" s="127">
        <v>219596184000</v>
      </c>
      <c r="D1000" s="127">
        <v>2420211</v>
      </c>
      <c r="E1000" s="128" t="s">
        <v>1095</v>
      </c>
      <c r="F1000" s="127">
        <v>61.462005615234375</v>
      </c>
      <c r="G1000" s="127">
        <v>219596184000</v>
      </c>
      <c r="H1000" s="127">
        <v>1917</v>
      </c>
      <c r="I1000" s="127">
        <v>31.190000534057617</v>
      </c>
      <c r="J1000" s="127">
        <v>114552000</v>
      </c>
    </row>
    <row r="1001" spans="1:10" s="118" customFormat="1" ht="12.75">
      <c r="A1001" s="128" t="s">
        <v>7359</v>
      </c>
      <c r="B1001" s="128" t="s">
        <v>11411</v>
      </c>
      <c r="C1001" s="127">
        <v>4353800099.999999</v>
      </c>
      <c r="D1001" s="127">
        <v>108254</v>
      </c>
      <c r="E1001" s="128" t="s">
        <v>1047</v>
      </c>
      <c r="F1001" s="127">
        <v>244.33332824707031</v>
      </c>
      <c r="G1001" s="127">
        <v>4353800099.999999</v>
      </c>
      <c r="H1001" s="127">
        <v>43.979999542236328</v>
      </c>
      <c r="I1001" s="127">
        <v>0.18000000715255737</v>
      </c>
      <c r="J1001" s="127">
        <v>98995000</v>
      </c>
    </row>
    <row r="1002" spans="1:10" s="118" customFormat="1" ht="12.75">
      <c r="A1002" s="128" t="s">
        <v>6280</v>
      </c>
      <c r="B1002" s="128" t="s">
        <v>10656</v>
      </c>
      <c r="C1002" s="127">
        <v>46456450423.950005</v>
      </c>
      <c r="D1002" s="127">
        <v>4644651</v>
      </c>
      <c r="E1002" s="128" t="s">
        <v>1077</v>
      </c>
      <c r="F1002" s="127">
        <v>79.509963989257813</v>
      </c>
      <c r="G1002" s="127">
        <v>46456450423.950005</v>
      </c>
      <c r="H1002" s="127">
        <v>199.57000732421875</v>
      </c>
      <c r="I1002" s="127">
        <v>2.5099999904632568</v>
      </c>
      <c r="J1002" s="127">
        <v>232782736</v>
      </c>
    </row>
    <row r="1003" spans="1:10" s="118" customFormat="1" ht="12.75">
      <c r="A1003" s="128" t="s">
        <v>6193</v>
      </c>
      <c r="B1003" s="128" t="s">
        <v>10505</v>
      </c>
      <c r="C1003" s="127">
        <v>74041639677.999985</v>
      </c>
      <c r="D1003" s="127">
        <v>166008</v>
      </c>
      <c r="E1003" s="128" t="s">
        <v>1097</v>
      </c>
      <c r="F1003" s="127">
        <v>36.422855377197266</v>
      </c>
      <c r="G1003" s="127">
        <v>74041639677.999985</v>
      </c>
      <c r="H1003" s="127">
        <v>3187</v>
      </c>
      <c r="I1003" s="127">
        <v>87.5</v>
      </c>
      <c r="J1003" s="127">
        <v>23232394</v>
      </c>
    </row>
    <row r="1004" spans="1:10" s="118" customFormat="1" ht="12.75">
      <c r="A1004" s="128" t="s">
        <v>7703</v>
      </c>
      <c r="B1004" s="128" t="s">
        <v>11918</v>
      </c>
      <c r="C1004" s="127">
        <v>1459687320</v>
      </c>
      <c r="D1004" s="127">
        <v>15931</v>
      </c>
      <c r="E1004" s="128" t="s">
        <v>4105</v>
      </c>
      <c r="F1004" s="127"/>
      <c r="G1004" s="127">
        <v>1459687320</v>
      </c>
      <c r="H1004" s="127">
        <v>16.379999160766602</v>
      </c>
      <c r="I1004" s="127">
        <v>-13.380000114440918</v>
      </c>
      <c r="J1004" s="127">
        <v>89114000</v>
      </c>
    </row>
    <row r="1005" spans="1:10" s="118" customFormat="1" ht="12.75">
      <c r="A1005" s="128" t="s">
        <v>5930</v>
      </c>
      <c r="B1005" s="128" t="s">
        <v>10440</v>
      </c>
      <c r="C1005" s="127">
        <v>74160653108.300003</v>
      </c>
      <c r="D1005" s="127">
        <v>1451116</v>
      </c>
      <c r="E1005" s="128" t="s">
        <v>1099</v>
      </c>
      <c r="F1005" s="127">
        <v>13.143362045288086</v>
      </c>
      <c r="G1005" s="127">
        <v>74160653108.300003</v>
      </c>
      <c r="H1005" s="127">
        <v>186.11000061035156</v>
      </c>
      <c r="I1005" s="127">
        <v>14.159999847412109</v>
      </c>
      <c r="J1005" s="127">
        <v>398477536</v>
      </c>
    </row>
    <row r="1006" spans="1:10" s="118" customFormat="1" ht="12.75">
      <c r="A1006" s="128" t="s">
        <v>6784</v>
      </c>
      <c r="B1006" s="128" t="s">
        <v>11229</v>
      </c>
      <c r="C1006" s="127">
        <v>4648861616.4200001</v>
      </c>
      <c r="D1006" s="127">
        <v>208529</v>
      </c>
      <c r="E1006" s="128" t="s">
        <v>1101</v>
      </c>
      <c r="F1006" s="127">
        <v>24.873016357421875</v>
      </c>
      <c r="G1006" s="127">
        <v>4648861616.4200001</v>
      </c>
      <c r="H1006" s="127">
        <v>109.69000244140625</v>
      </c>
      <c r="I1006" s="127">
        <v>4.4099998474121094</v>
      </c>
      <c r="J1006" s="127">
        <v>42381816</v>
      </c>
    </row>
    <row r="1007" spans="1:10" s="118" customFormat="1" ht="12.75">
      <c r="A1007" s="128" t="s">
        <v>20453</v>
      </c>
      <c r="B1007" s="128" t="s">
        <v>20454</v>
      </c>
      <c r="C1007" s="127">
        <v>1719323295.7999997</v>
      </c>
      <c r="D1007" s="127">
        <v>14983</v>
      </c>
      <c r="E1007" s="128" t="s">
        <v>20455</v>
      </c>
      <c r="F1007" s="127"/>
      <c r="G1007" s="127">
        <v>1719323295.7999997</v>
      </c>
      <c r="H1007" s="127">
        <v>134.19999694824219</v>
      </c>
      <c r="I1007" s="127"/>
      <c r="J1007" s="127"/>
    </row>
    <row r="1008" spans="1:10" s="118" customFormat="1" ht="12.75">
      <c r="A1008" s="128" t="s">
        <v>6430</v>
      </c>
      <c r="B1008" s="128" t="s">
        <v>10669</v>
      </c>
      <c r="C1008" s="127">
        <v>30079861403.25</v>
      </c>
      <c r="D1008" s="127">
        <v>205511</v>
      </c>
      <c r="E1008" s="128" t="s">
        <v>3520</v>
      </c>
      <c r="F1008" s="127">
        <v>50.869159698486328</v>
      </c>
      <c r="G1008" s="127">
        <v>30079861403.25</v>
      </c>
      <c r="H1008" s="127">
        <v>276.04998779296875</v>
      </c>
      <c r="I1008" s="127">
        <v>5.426666895548502</v>
      </c>
      <c r="J1008" s="127">
        <v>108965268</v>
      </c>
    </row>
    <row r="1009" spans="1:10" s="118" customFormat="1" ht="12.75">
      <c r="A1009" s="128" t="s">
        <v>5983</v>
      </c>
      <c r="B1009" s="128" t="s">
        <v>10506</v>
      </c>
      <c r="C1009" s="127">
        <v>85547305220.999985</v>
      </c>
      <c r="D1009" s="127">
        <v>90325</v>
      </c>
      <c r="E1009" s="128" t="s">
        <v>963</v>
      </c>
      <c r="F1009" s="127">
        <v>42.178932189941406</v>
      </c>
      <c r="G1009" s="127">
        <v>85547305220.999985</v>
      </c>
      <c r="H1009" s="127">
        <v>861.79998779296875</v>
      </c>
      <c r="I1009" s="127">
        <v>20.432000732421876</v>
      </c>
      <c r="J1009" s="127">
        <v>101890840</v>
      </c>
    </row>
    <row r="1010" spans="1:10" s="118" customFormat="1" ht="12.75">
      <c r="A1010" s="128" t="s">
        <v>6397</v>
      </c>
      <c r="B1010" s="128" t="s">
        <v>10706</v>
      </c>
      <c r="C1010" s="127">
        <v>18446277346.560001</v>
      </c>
      <c r="D1010" s="127">
        <v>71487944</v>
      </c>
      <c r="E1010" s="128" t="s">
        <v>1110</v>
      </c>
      <c r="F1010" s="127"/>
      <c r="G1010" s="127">
        <v>18446277346.560001</v>
      </c>
      <c r="H1010" s="127">
        <v>1.440000057220459</v>
      </c>
      <c r="I1010" s="127">
        <v>-0.51999998092651367</v>
      </c>
      <c r="J1010" s="127">
        <v>12807020544</v>
      </c>
    </row>
    <row r="1011" spans="1:10" s="118" customFormat="1" ht="12.75">
      <c r="A1011" s="128" t="s">
        <v>6506</v>
      </c>
      <c r="B1011" s="128" t="s">
        <v>6507</v>
      </c>
      <c r="C1011" s="127">
        <v>11808618989.999998</v>
      </c>
      <c r="D1011" s="127">
        <v>135619</v>
      </c>
      <c r="E1011" s="128" t="s">
        <v>1112</v>
      </c>
      <c r="F1011" s="127">
        <v>24.647886276245117</v>
      </c>
      <c r="G1011" s="127">
        <v>11808618989.999998</v>
      </c>
      <c r="H1011" s="127">
        <v>105</v>
      </c>
      <c r="I1011" s="127">
        <v>4.2600002288818359</v>
      </c>
      <c r="J1011" s="127">
        <v>112463000</v>
      </c>
    </row>
    <row r="1012" spans="1:10" s="118" customFormat="1" ht="12.75">
      <c r="A1012" s="128" t="s">
        <v>9963</v>
      </c>
      <c r="B1012" s="128" t="s">
        <v>12037</v>
      </c>
      <c r="C1012" s="127">
        <v>1977199167.5999999</v>
      </c>
      <c r="D1012" s="127">
        <v>14317258</v>
      </c>
      <c r="E1012" s="128" t="s">
        <v>3925</v>
      </c>
      <c r="F1012" s="127">
        <v>0.88723886013031006</v>
      </c>
      <c r="G1012" s="127">
        <v>1977199167.5999999</v>
      </c>
      <c r="H1012" s="127">
        <v>1.4199999570846558</v>
      </c>
      <c r="I1012" s="127">
        <v>1.6004709281094869</v>
      </c>
      <c r="J1012" s="127">
        <v>456793906.52023166</v>
      </c>
    </row>
    <row r="1013" spans="1:10" s="118" customFormat="1" ht="12.75">
      <c r="A1013" s="128" t="s">
        <v>7893</v>
      </c>
      <c r="B1013" s="128" t="s">
        <v>3987</v>
      </c>
      <c r="C1013" s="127">
        <v>1245790505.5200002</v>
      </c>
      <c r="D1013" s="127">
        <v>741558</v>
      </c>
      <c r="E1013" s="128" t="s">
        <v>1109</v>
      </c>
      <c r="F1013" s="127">
        <v>0.59104478359222412</v>
      </c>
      <c r="G1013" s="127">
        <v>1245790505.5200002</v>
      </c>
      <c r="H1013" s="127">
        <v>7.9200000762939453</v>
      </c>
      <c r="I1013" s="127">
        <v>13.399999618530273</v>
      </c>
      <c r="J1013" s="127">
        <v>157296784</v>
      </c>
    </row>
    <row r="1014" spans="1:10" s="118" customFormat="1" ht="12.75">
      <c r="A1014" s="128" t="s">
        <v>20800</v>
      </c>
      <c r="B1014" s="128" t="s">
        <v>20801</v>
      </c>
      <c r="C1014" s="127">
        <v>2949785195.1000004</v>
      </c>
      <c r="D1014" s="127">
        <v>20918</v>
      </c>
      <c r="E1014" s="128" t="s">
        <v>4796</v>
      </c>
      <c r="F1014" s="127"/>
      <c r="G1014" s="127">
        <v>2949785195.1000004</v>
      </c>
      <c r="H1014" s="127">
        <v>72.349998474121094</v>
      </c>
      <c r="I1014" s="127">
        <v>-0.16768414493626355</v>
      </c>
      <c r="J1014" s="127">
        <v>33071199.522275954</v>
      </c>
    </row>
    <row r="1015" spans="1:10" s="118" customFormat="1" ht="12.75">
      <c r="A1015" s="128" t="s">
        <v>8039</v>
      </c>
      <c r="B1015" s="128" t="s">
        <v>12123</v>
      </c>
      <c r="C1015" s="127">
        <v>2303867400</v>
      </c>
      <c r="D1015" s="127">
        <v>4179</v>
      </c>
      <c r="E1015" s="128" t="s">
        <v>4006</v>
      </c>
      <c r="F1015" s="127">
        <v>42.605430603027344</v>
      </c>
      <c r="G1015" s="127">
        <v>2303867400</v>
      </c>
      <c r="H1015" s="127">
        <v>737.5</v>
      </c>
      <c r="I1015" s="127">
        <v>17.309999465942383</v>
      </c>
      <c r="J1015" s="127">
        <v>3123888</v>
      </c>
    </row>
    <row r="1016" spans="1:10" s="118" customFormat="1" ht="12.75">
      <c r="A1016" s="128" t="s">
        <v>8034</v>
      </c>
      <c r="B1016" s="128" t="s">
        <v>11967</v>
      </c>
      <c r="C1016" s="127">
        <v>1638586828.8</v>
      </c>
      <c r="D1016" s="127">
        <v>14596</v>
      </c>
      <c r="E1016" s="128" t="s">
        <v>3919</v>
      </c>
      <c r="F1016" s="127">
        <v>24.27070426940918</v>
      </c>
      <c r="G1016" s="127">
        <v>1638586828.8</v>
      </c>
      <c r="H1016" s="127">
        <v>16.559999465942383</v>
      </c>
      <c r="I1016" s="127">
        <v>0.6823040246963501</v>
      </c>
      <c r="J1016" s="127">
        <v>98948000</v>
      </c>
    </row>
    <row r="1017" spans="1:10" s="118" customFormat="1" ht="12.75">
      <c r="A1017" s="128" t="s">
        <v>5526</v>
      </c>
      <c r="B1017" s="128" t="s">
        <v>5527</v>
      </c>
      <c r="C1017" s="127">
        <v>312184921687.5</v>
      </c>
      <c r="D1017" s="127">
        <v>717485</v>
      </c>
      <c r="E1017" s="128" t="s">
        <v>1120</v>
      </c>
      <c r="F1017" s="127">
        <v>27.302827835083008</v>
      </c>
      <c r="G1017" s="127">
        <v>312184921687.5</v>
      </c>
      <c r="H1017" s="127">
        <v>453.5</v>
      </c>
      <c r="I1017" s="127">
        <v>16.610000610351563</v>
      </c>
      <c r="J1017" s="127">
        <v>688390144</v>
      </c>
    </row>
    <row r="1018" spans="1:10" s="118" customFormat="1" ht="12.75">
      <c r="A1018" s="128" t="s">
        <v>5662</v>
      </c>
      <c r="B1018" s="128" t="s">
        <v>10249</v>
      </c>
      <c r="C1018" s="127">
        <v>183368697200</v>
      </c>
      <c r="D1018" s="127">
        <v>1003192</v>
      </c>
      <c r="E1018" s="128" t="s">
        <v>1103</v>
      </c>
      <c r="F1018" s="127">
        <v>11.050662994384766</v>
      </c>
      <c r="G1018" s="127">
        <v>183368697200</v>
      </c>
      <c r="H1018" s="127">
        <v>325</v>
      </c>
      <c r="I1018" s="127">
        <v>29.409999847412109</v>
      </c>
      <c r="J1018" s="127">
        <v>564211392</v>
      </c>
    </row>
    <row r="1019" spans="1:10" s="118" customFormat="1" ht="12.75">
      <c r="A1019" s="128" t="s">
        <v>6780</v>
      </c>
      <c r="B1019" s="128" t="s">
        <v>11000</v>
      </c>
      <c r="C1019" s="127">
        <v>11760597696.160002</v>
      </c>
      <c r="D1019" s="127">
        <v>315738</v>
      </c>
      <c r="E1019" s="128" t="s">
        <v>1125</v>
      </c>
      <c r="F1019" s="127">
        <v>66.161407470703125</v>
      </c>
      <c r="G1019" s="127">
        <v>11760597696.160002</v>
      </c>
      <c r="H1019" s="127">
        <v>188.55999755859375</v>
      </c>
      <c r="I1019" s="127">
        <v>2.8499999046325684</v>
      </c>
      <c r="J1019" s="127">
        <v>62370584</v>
      </c>
    </row>
    <row r="1020" spans="1:10" s="118" customFormat="1" ht="12.75">
      <c r="A1020" s="128" t="s">
        <v>12305</v>
      </c>
      <c r="B1020" s="128" t="s">
        <v>12306</v>
      </c>
      <c r="C1020" s="127">
        <v>1156069256.4599998</v>
      </c>
      <c r="D1020" s="127">
        <v>2141136</v>
      </c>
      <c r="E1020" s="128" t="s">
        <v>4307</v>
      </c>
      <c r="F1020" s="127"/>
      <c r="G1020" s="127">
        <v>1156069256.4599998</v>
      </c>
      <c r="H1020" s="127">
        <v>0.62000000476837158</v>
      </c>
      <c r="I1020" s="127">
        <v>-4.6839998103678226E-3</v>
      </c>
      <c r="J1020" s="127">
        <v>914600000</v>
      </c>
    </row>
    <row r="1021" spans="1:10" s="118" customFormat="1" ht="12.75">
      <c r="A1021" s="128" t="s">
        <v>8016</v>
      </c>
      <c r="B1021" s="128" t="s">
        <v>11608</v>
      </c>
      <c r="C1021" s="127">
        <v>3092600000</v>
      </c>
      <c r="D1021" s="127">
        <v>16689</v>
      </c>
      <c r="E1021" s="128" t="s">
        <v>1012</v>
      </c>
      <c r="F1021" s="127">
        <v>256.86044311523438</v>
      </c>
      <c r="G1021" s="127">
        <v>3092600000</v>
      </c>
      <c r="H1021" s="127">
        <v>220.89999389648438</v>
      </c>
      <c r="I1021" s="127">
        <v>0.86000001430511475</v>
      </c>
      <c r="J1021" s="127">
        <v>14000000</v>
      </c>
    </row>
    <row r="1022" spans="1:10" s="118" customFormat="1" ht="12.75">
      <c r="A1022" s="128" t="s">
        <v>6583</v>
      </c>
      <c r="B1022" s="128" t="s">
        <v>11193</v>
      </c>
      <c r="C1022" s="127">
        <v>5937831104</v>
      </c>
      <c r="D1022" s="127">
        <v>1166692</v>
      </c>
      <c r="E1022" s="128" t="s">
        <v>1127</v>
      </c>
      <c r="F1022" s="127">
        <v>28.923078536987305</v>
      </c>
      <c r="G1022" s="127">
        <v>5937831104</v>
      </c>
      <c r="H1022" s="127">
        <v>3.7599999904632568</v>
      </c>
      <c r="I1022" s="127">
        <v>0.12999999523162842</v>
      </c>
      <c r="J1022" s="127">
        <v>1579210368</v>
      </c>
    </row>
    <row r="1023" spans="1:10" s="118" customFormat="1" ht="12.75">
      <c r="A1023" s="128" t="s">
        <v>7862</v>
      </c>
      <c r="B1023" s="128" t="s">
        <v>7863</v>
      </c>
      <c r="C1023" s="127">
        <v>1613958356.9000001</v>
      </c>
      <c r="D1023" s="127">
        <v>60308</v>
      </c>
      <c r="E1023" s="128" t="s">
        <v>1128</v>
      </c>
      <c r="F1023" s="127">
        <v>56.954025268554688</v>
      </c>
      <c r="G1023" s="127">
        <v>1613958356.9000001</v>
      </c>
      <c r="H1023" s="127">
        <v>9.9099998474121094</v>
      </c>
      <c r="I1023" s="127">
        <v>0.17399999499320984</v>
      </c>
      <c r="J1023" s="127">
        <v>162861584</v>
      </c>
    </row>
    <row r="1024" spans="1:10" s="118" customFormat="1" ht="12.75">
      <c r="A1024" s="128" t="s">
        <v>12449</v>
      </c>
      <c r="B1024" s="128" t="s">
        <v>12450</v>
      </c>
      <c r="C1024" s="127">
        <v>400994478463.5</v>
      </c>
      <c r="D1024" s="127">
        <v>455709</v>
      </c>
      <c r="E1024" s="128" t="s">
        <v>988</v>
      </c>
      <c r="F1024" s="127">
        <v>221.513427734375</v>
      </c>
      <c r="G1024" s="127">
        <v>400994478463.5</v>
      </c>
      <c r="H1024" s="127">
        <v>1566.0999755859375</v>
      </c>
      <c r="I1024" s="127">
        <v>7.070000171661377</v>
      </c>
      <c r="J1024" s="127">
        <v>256046528</v>
      </c>
    </row>
    <row r="1025" spans="1:10" s="118" customFormat="1" ht="12.75">
      <c r="A1025" s="128" t="s">
        <v>6207</v>
      </c>
      <c r="B1025" s="128" t="s">
        <v>10614</v>
      </c>
      <c r="C1025" s="127">
        <v>38063895425</v>
      </c>
      <c r="D1025" s="127">
        <v>215966</v>
      </c>
      <c r="E1025" s="128" t="s">
        <v>3469</v>
      </c>
      <c r="F1025" s="127">
        <v>25.990711212158203</v>
      </c>
      <c r="G1025" s="127">
        <v>38063895425</v>
      </c>
      <c r="H1025" s="127">
        <v>83.949996948242188</v>
      </c>
      <c r="I1025" s="127">
        <v>3.2300000190734863</v>
      </c>
      <c r="J1025" s="127">
        <v>453411488</v>
      </c>
    </row>
    <row r="1026" spans="1:10" s="118" customFormat="1" ht="12.75">
      <c r="A1026" s="128" t="s">
        <v>5642</v>
      </c>
      <c r="B1026" s="128" t="s">
        <v>10236</v>
      </c>
      <c r="C1026" s="127">
        <v>186684992000</v>
      </c>
      <c r="D1026" s="127">
        <v>55357</v>
      </c>
      <c r="E1026" s="128" t="s">
        <v>1087</v>
      </c>
      <c r="F1026" s="127">
        <v>48.660892486572266</v>
      </c>
      <c r="G1026" s="127">
        <v>186684992000</v>
      </c>
      <c r="H1026" s="127">
        <v>1686.0999755859375</v>
      </c>
      <c r="I1026" s="127">
        <v>34.650001525878906</v>
      </c>
      <c r="J1026" s="127">
        <v>110720000</v>
      </c>
    </row>
    <row r="1027" spans="1:10" s="118" customFormat="1" ht="12.75">
      <c r="A1027" s="128" t="s">
        <v>8167</v>
      </c>
      <c r="B1027" s="128" t="s">
        <v>11885</v>
      </c>
      <c r="C1027" s="127">
        <v>2225032126.5899997</v>
      </c>
      <c r="D1027" s="127">
        <v>35309</v>
      </c>
      <c r="E1027" s="128" t="s">
        <v>4071</v>
      </c>
      <c r="F1027" s="127">
        <v>5.8405795097351074</v>
      </c>
      <c r="G1027" s="127">
        <v>2225032126.5899997</v>
      </c>
      <c r="H1027" s="127">
        <v>84.629997253417969</v>
      </c>
      <c r="I1027" s="127">
        <v>14.489999771118164</v>
      </c>
      <c r="J1027" s="127">
        <v>24728792</v>
      </c>
    </row>
    <row r="1028" spans="1:10" s="118" customFormat="1" ht="12.75">
      <c r="A1028" s="128" t="s">
        <v>7808</v>
      </c>
      <c r="B1028" s="128" t="s">
        <v>11925</v>
      </c>
      <c r="C1028" s="127">
        <v>1735448960</v>
      </c>
      <c r="D1028" s="127">
        <v>2214</v>
      </c>
      <c r="E1028" s="128" t="s">
        <v>3961</v>
      </c>
      <c r="F1028" s="127">
        <v>10.576863288879395</v>
      </c>
      <c r="G1028" s="127">
        <v>1735448960</v>
      </c>
      <c r="H1028" s="127">
        <v>339.20001220703125</v>
      </c>
      <c r="I1028" s="127">
        <v>32.069999694824219</v>
      </c>
      <c r="J1028" s="127">
        <v>5116300</v>
      </c>
    </row>
    <row r="1029" spans="1:10" s="118" customFormat="1" ht="12.75">
      <c r="A1029" s="128" t="s">
        <v>9321</v>
      </c>
      <c r="B1029" s="128" t="s">
        <v>11753</v>
      </c>
      <c r="C1029" s="127">
        <v>2425021720.5</v>
      </c>
      <c r="D1029" s="127">
        <v>4756</v>
      </c>
      <c r="E1029" s="128" t="s">
        <v>4089</v>
      </c>
      <c r="F1029" s="127">
        <v>15.846654891967773</v>
      </c>
      <c r="G1029" s="127">
        <v>2425021720.5</v>
      </c>
      <c r="H1029" s="127">
        <v>584.9000244140625</v>
      </c>
      <c r="I1029" s="127">
        <v>36.909999847412109</v>
      </c>
      <c r="J1029" s="127">
        <v>3160700</v>
      </c>
    </row>
    <row r="1030" spans="1:10" s="118" customFormat="1" ht="12.75">
      <c r="A1030" s="128" t="s">
        <v>6786</v>
      </c>
      <c r="B1030" s="128" t="s">
        <v>11234</v>
      </c>
      <c r="C1030" s="127">
        <v>7123916045.999999</v>
      </c>
      <c r="D1030" s="127">
        <v>116313</v>
      </c>
      <c r="E1030" s="128" t="s">
        <v>3528</v>
      </c>
      <c r="F1030" s="127">
        <v>52.168674468994141</v>
      </c>
      <c r="G1030" s="127">
        <v>7123916045.999999</v>
      </c>
      <c r="H1030" s="127">
        <v>25.979999542236328</v>
      </c>
      <c r="I1030" s="127">
        <v>0.49799999594688416</v>
      </c>
      <c r="J1030" s="127">
        <v>274207712</v>
      </c>
    </row>
    <row r="1031" spans="1:10" s="118" customFormat="1" ht="12.75">
      <c r="A1031" s="128" t="s">
        <v>5806</v>
      </c>
      <c r="B1031" s="128" t="s">
        <v>10369</v>
      </c>
      <c r="C1031" s="127">
        <v>87078350670.350006</v>
      </c>
      <c r="D1031" s="127">
        <v>671666</v>
      </c>
      <c r="E1031" s="128" t="s">
        <v>1132</v>
      </c>
      <c r="F1031" s="127">
        <v>34.181110382080078</v>
      </c>
      <c r="G1031" s="127">
        <v>87078350670.350006</v>
      </c>
      <c r="H1031" s="127">
        <v>571.8499755859375</v>
      </c>
      <c r="I1031" s="127">
        <v>16.729999542236328</v>
      </c>
      <c r="J1031" s="127">
        <v>149354432</v>
      </c>
    </row>
    <row r="1032" spans="1:10" s="118" customFormat="1" ht="12.75">
      <c r="A1032" s="128" t="s">
        <v>5929</v>
      </c>
      <c r="B1032" s="128" t="s">
        <v>10388</v>
      </c>
      <c r="C1032" s="127">
        <v>72557069779.999985</v>
      </c>
      <c r="D1032" s="127">
        <v>49073</v>
      </c>
      <c r="E1032" s="128" t="s">
        <v>1134</v>
      </c>
      <c r="F1032" s="127">
        <v>28.749067306518555</v>
      </c>
      <c r="G1032" s="127">
        <v>72557069779.999985</v>
      </c>
      <c r="H1032" s="127">
        <v>769.9000244140625</v>
      </c>
      <c r="I1032" s="127">
        <v>26.780000686645508</v>
      </c>
      <c r="J1032" s="127">
        <v>94204880</v>
      </c>
    </row>
    <row r="1033" spans="1:10" s="118" customFormat="1" ht="12.75">
      <c r="A1033" s="128" t="s">
        <v>6661</v>
      </c>
      <c r="B1033" s="128" t="s">
        <v>11117</v>
      </c>
      <c r="C1033" s="127">
        <v>6315452318.2200003</v>
      </c>
      <c r="D1033" s="127">
        <v>272879</v>
      </c>
      <c r="E1033" s="128" t="s">
        <v>1136</v>
      </c>
      <c r="F1033" s="127">
        <v>62.420692443847656</v>
      </c>
      <c r="G1033" s="127">
        <v>6315452318.2200003</v>
      </c>
      <c r="H1033" s="127">
        <v>12.930000305175781</v>
      </c>
      <c r="I1033" s="127">
        <v>0.20714285118239267</v>
      </c>
      <c r="J1033" s="127">
        <v>488434060.79999995</v>
      </c>
    </row>
    <row r="1034" spans="1:10" s="118" customFormat="1" ht="12.75">
      <c r="A1034" s="128" t="s">
        <v>6709</v>
      </c>
      <c r="B1034" s="128" t="s">
        <v>10824</v>
      </c>
      <c r="C1034" s="127">
        <v>11423832912.099998</v>
      </c>
      <c r="D1034" s="127">
        <v>186927</v>
      </c>
      <c r="E1034" s="128" t="s">
        <v>1137</v>
      </c>
      <c r="F1034" s="127">
        <v>17.812856674194336</v>
      </c>
      <c r="G1034" s="127">
        <v>11423832912.099998</v>
      </c>
      <c r="H1034" s="127">
        <v>368.89999389648438</v>
      </c>
      <c r="I1034" s="127">
        <v>20.709760665893555</v>
      </c>
      <c r="J1034" s="127">
        <v>28865126</v>
      </c>
    </row>
    <row r="1035" spans="1:10" s="118" customFormat="1" ht="12.75">
      <c r="A1035" s="128" t="s">
        <v>6248</v>
      </c>
      <c r="B1035" s="128" t="s">
        <v>10602</v>
      </c>
      <c r="C1035" s="127">
        <v>34205270248.499996</v>
      </c>
      <c r="D1035" s="127">
        <v>77531</v>
      </c>
      <c r="E1035" s="128" t="s">
        <v>1141</v>
      </c>
      <c r="F1035" s="127">
        <v>30.694446563720703</v>
      </c>
      <c r="G1035" s="127">
        <v>34205270248.499996</v>
      </c>
      <c r="H1035" s="127">
        <v>375.70001220703125</v>
      </c>
      <c r="I1035" s="127">
        <v>12.239999771118164</v>
      </c>
      <c r="J1035" s="127">
        <v>91044104</v>
      </c>
    </row>
    <row r="1036" spans="1:10" s="118" customFormat="1" ht="12.75">
      <c r="A1036" s="128" t="s">
        <v>21787</v>
      </c>
      <c r="B1036" s="128" t="s">
        <v>21788</v>
      </c>
      <c r="C1036" s="127">
        <v>1023582215.9999999</v>
      </c>
      <c r="D1036" s="127">
        <v>16449</v>
      </c>
      <c r="E1036" s="128" t="s">
        <v>9092</v>
      </c>
      <c r="F1036" s="127"/>
      <c r="G1036" s="127">
        <v>1023582215.9999999</v>
      </c>
      <c r="H1036" s="127">
        <v>63.599998474121094</v>
      </c>
      <c r="I1036" s="127"/>
      <c r="J1036" s="127"/>
    </row>
    <row r="1037" spans="1:10" s="118" customFormat="1" ht="12.75">
      <c r="A1037" s="128" t="s">
        <v>20784</v>
      </c>
      <c r="B1037" s="128" t="s">
        <v>20785</v>
      </c>
      <c r="C1037" s="127">
        <v>2026920000.0000002</v>
      </c>
      <c r="D1037" s="127">
        <v>3786123</v>
      </c>
      <c r="E1037" s="128" t="s">
        <v>20786</v>
      </c>
      <c r="F1037" s="127">
        <v>44.629802703857422</v>
      </c>
      <c r="G1037" s="127">
        <v>2026920000.0000002</v>
      </c>
      <c r="H1037" s="127">
        <v>2.8499999046325684</v>
      </c>
      <c r="I1037" s="127">
        <v>6.3858670822978025E-2</v>
      </c>
      <c r="J1037" s="127">
        <v>125151369.42250755</v>
      </c>
    </row>
    <row r="1038" spans="1:10" s="118" customFormat="1" ht="12.75">
      <c r="A1038" s="128" t="s">
        <v>6220</v>
      </c>
      <c r="B1038" s="128" t="s">
        <v>10675</v>
      </c>
      <c r="C1038" s="127">
        <v>23896410750</v>
      </c>
      <c r="D1038" s="127">
        <v>5571531</v>
      </c>
      <c r="E1038" s="128" t="s">
        <v>1143</v>
      </c>
      <c r="F1038" s="127">
        <v>25.961540222167969</v>
      </c>
      <c r="G1038" s="127">
        <v>23896410750</v>
      </c>
      <c r="H1038" s="127">
        <v>13.5</v>
      </c>
      <c r="I1038" s="127">
        <v>0.51999998092651367</v>
      </c>
      <c r="J1038" s="127">
        <v>1770104448</v>
      </c>
    </row>
    <row r="1039" spans="1:10" s="118" customFormat="1" ht="12.75">
      <c r="A1039" s="128" t="s">
        <v>5379</v>
      </c>
      <c r="B1039" s="128" t="s">
        <v>10084</v>
      </c>
      <c r="C1039" s="127">
        <v>1003733712932</v>
      </c>
      <c r="D1039" s="127">
        <v>1169139</v>
      </c>
      <c r="E1039" s="128" t="s">
        <v>1147</v>
      </c>
      <c r="F1039" s="127">
        <v>68.156661987304688</v>
      </c>
      <c r="G1039" s="127">
        <v>1003733712932</v>
      </c>
      <c r="H1039" s="127">
        <v>1601</v>
      </c>
      <c r="I1039" s="127">
        <v>23.489999771118164</v>
      </c>
      <c r="J1039" s="127">
        <v>626899968</v>
      </c>
    </row>
    <row r="1040" spans="1:10" s="118" customFormat="1" ht="12.75">
      <c r="A1040" s="128" t="s">
        <v>6257</v>
      </c>
      <c r="B1040" s="128" t="s">
        <v>10629</v>
      </c>
      <c r="C1040" s="127">
        <v>42281633130.75</v>
      </c>
      <c r="D1040" s="127">
        <v>1141</v>
      </c>
      <c r="E1040" s="128" t="s">
        <v>3459</v>
      </c>
      <c r="F1040" s="127">
        <v>38.494365692138672</v>
      </c>
      <c r="G1040" s="127">
        <v>42281633130.75</v>
      </c>
      <c r="H1040" s="127">
        <v>7996.0498046875</v>
      </c>
      <c r="I1040" s="127">
        <v>207.72000122070313</v>
      </c>
      <c r="J1040" s="127">
        <v>5287815</v>
      </c>
    </row>
    <row r="1041" spans="1:10" s="118" customFormat="1" ht="12.75">
      <c r="A1041" s="128" t="s">
        <v>8143</v>
      </c>
      <c r="B1041" s="128" t="s">
        <v>12032</v>
      </c>
      <c r="C1041" s="127">
        <v>1789147527.1800001</v>
      </c>
      <c r="D1041" s="127">
        <v>1710</v>
      </c>
      <c r="E1041" s="128" t="s">
        <v>4141</v>
      </c>
      <c r="F1041" s="127">
        <v>45.970001220703125</v>
      </c>
      <c r="G1041" s="127">
        <v>1789147527.1800001</v>
      </c>
      <c r="H1041" s="127">
        <v>91.94000244140625</v>
      </c>
      <c r="I1041" s="127">
        <v>2</v>
      </c>
      <c r="J1041" s="127">
        <v>19459948</v>
      </c>
    </row>
    <row r="1042" spans="1:10" s="118" customFormat="1" ht="12.75">
      <c r="A1042" s="128" t="s">
        <v>6806</v>
      </c>
      <c r="B1042" s="128" t="s">
        <v>10885</v>
      </c>
      <c r="C1042" s="127">
        <v>15166889608.5</v>
      </c>
      <c r="D1042" s="127">
        <v>42085</v>
      </c>
      <c r="E1042" s="128" t="s">
        <v>1178</v>
      </c>
      <c r="F1042" s="127">
        <v>80.296340942382813</v>
      </c>
      <c r="G1042" s="127">
        <v>15166889608.5</v>
      </c>
      <c r="H1042" s="127">
        <v>1782.9000244140625</v>
      </c>
      <c r="I1042" s="127">
        <v>22.204000473022461</v>
      </c>
      <c r="J1042" s="127">
        <v>8506865</v>
      </c>
    </row>
    <row r="1043" spans="1:10" s="118" customFormat="1" ht="12.75">
      <c r="A1043" s="128" t="s">
        <v>20570</v>
      </c>
      <c r="B1043" s="128" t="s">
        <v>20571</v>
      </c>
      <c r="C1043" s="127">
        <v>133594104224.70001</v>
      </c>
      <c r="D1043" s="127">
        <v>3260375</v>
      </c>
      <c r="E1043" s="128" t="s">
        <v>1148</v>
      </c>
      <c r="F1043" s="127">
        <v>47.561630249023438</v>
      </c>
      <c r="G1043" s="127">
        <v>133594104224.70001</v>
      </c>
      <c r="H1043" s="127">
        <v>481.95001220703125</v>
      </c>
      <c r="I1043" s="127">
        <v>10.13316822052002</v>
      </c>
      <c r="J1043" s="127">
        <v>277194944</v>
      </c>
    </row>
    <row r="1044" spans="1:10" s="118" customFormat="1" ht="12.75">
      <c r="A1044" s="128" t="s">
        <v>22295</v>
      </c>
      <c r="B1044" s="128" t="s">
        <v>22296</v>
      </c>
      <c r="C1044" s="127">
        <v>1028714497.5000001</v>
      </c>
      <c r="D1044" s="127">
        <v>1978</v>
      </c>
      <c r="E1044" s="128" t="s">
        <v>4257</v>
      </c>
      <c r="F1044" s="127">
        <v>36.5064697265625</v>
      </c>
      <c r="G1044" s="127">
        <v>1028714497.5000001</v>
      </c>
      <c r="H1044" s="127">
        <v>197.5</v>
      </c>
      <c r="I1044" s="127">
        <v>5.4099998474121094</v>
      </c>
      <c r="J1044" s="127">
        <v>5208681</v>
      </c>
    </row>
    <row r="1045" spans="1:10" s="118" customFormat="1" ht="12.75">
      <c r="A1045" s="128" t="s">
        <v>6470</v>
      </c>
      <c r="B1045" s="128" t="s">
        <v>10768</v>
      </c>
      <c r="C1045" s="127">
        <v>18930434059.900002</v>
      </c>
      <c r="D1045" s="127">
        <v>12783</v>
      </c>
      <c r="E1045" s="128" t="s">
        <v>3493</v>
      </c>
      <c r="F1045" s="127">
        <v>22.223188400268555</v>
      </c>
      <c r="G1045" s="127">
        <v>18930434059.900002</v>
      </c>
      <c r="H1045" s="127">
        <v>766.70001220703125</v>
      </c>
      <c r="I1045" s="127">
        <v>34.5</v>
      </c>
      <c r="J1045" s="127">
        <v>24690796</v>
      </c>
    </row>
    <row r="1046" spans="1:10" s="118" customFormat="1" ht="12.75">
      <c r="A1046" s="128" t="s">
        <v>6052</v>
      </c>
      <c r="B1046" s="128" t="s">
        <v>10494</v>
      </c>
      <c r="C1046" s="127">
        <v>46703567385.75</v>
      </c>
      <c r="D1046" s="127">
        <v>27407558</v>
      </c>
      <c r="E1046" s="128" t="s">
        <v>1152</v>
      </c>
      <c r="F1046" s="127">
        <v>7.3342857360839844</v>
      </c>
      <c r="G1046" s="127">
        <v>46703567385.75</v>
      </c>
      <c r="H1046" s="127">
        <v>25.670000076293945</v>
      </c>
      <c r="I1046" s="127">
        <v>3.1600000858306885</v>
      </c>
      <c r="J1046" s="127">
        <v>1512976256</v>
      </c>
    </row>
    <row r="1047" spans="1:10" s="118" customFormat="1" ht="12.75">
      <c r="A1047" s="128" t="s">
        <v>6134</v>
      </c>
      <c r="B1047" s="128" t="s">
        <v>10579</v>
      </c>
      <c r="C1047" s="127">
        <v>78414174856.5</v>
      </c>
      <c r="D1047" s="127">
        <v>320047</v>
      </c>
      <c r="E1047" s="128" t="s">
        <v>1154</v>
      </c>
      <c r="F1047" s="127">
        <v>125.21929168701172</v>
      </c>
      <c r="G1047" s="127">
        <v>78414174856.5</v>
      </c>
      <c r="H1047" s="127">
        <v>562.45001220703125</v>
      </c>
      <c r="I1047" s="127">
        <v>4.4917200207710266</v>
      </c>
      <c r="J1047" s="127">
        <v>139400000</v>
      </c>
    </row>
    <row r="1048" spans="1:10" s="118" customFormat="1" ht="12.75">
      <c r="A1048" s="128" t="s">
        <v>6715</v>
      </c>
      <c r="B1048" s="128" t="s">
        <v>10911</v>
      </c>
      <c r="C1048" s="127">
        <v>4842560000</v>
      </c>
      <c r="D1048" s="127">
        <v>46324</v>
      </c>
      <c r="E1048" s="128" t="s">
        <v>1172</v>
      </c>
      <c r="F1048" s="127">
        <v>13.463523864746094</v>
      </c>
      <c r="G1048" s="127">
        <v>4842560000</v>
      </c>
      <c r="H1048" s="127">
        <v>151.33000183105469</v>
      </c>
      <c r="I1048" s="127">
        <v>11.239999771118164</v>
      </c>
      <c r="J1048" s="127">
        <v>32000000</v>
      </c>
    </row>
    <row r="1049" spans="1:10" s="118" customFormat="1" ht="12.75">
      <c r="A1049" s="128" t="s">
        <v>7236</v>
      </c>
      <c r="B1049" s="128" t="s">
        <v>11402</v>
      </c>
      <c r="C1049" s="127">
        <v>4424581432.3199997</v>
      </c>
      <c r="D1049" s="127">
        <v>423763</v>
      </c>
      <c r="E1049" s="128" t="s">
        <v>1156</v>
      </c>
      <c r="F1049" s="127"/>
      <c r="G1049" s="127">
        <v>4424581432.3199997</v>
      </c>
      <c r="H1049" s="127">
        <v>13.439999580383301</v>
      </c>
      <c r="I1049" s="127">
        <v>-0.47999998927116394</v>
      </c>
      <c r="J1049" s="127">
        <v>329209920</v>
      </c>
    </row>
    <row r="1050" spans="1:10" s="118" customFormat="1" ht="12.75">
      <c r="A1050" s="128" t="s">
        <v>5267</v>
      </c>
      <c r="B1050" s="128" t="s">
        <v>10040</v>
      </c>
      <c r="C1050" s="127">
        <v>4253670037980.0005</v>
      </c>
      <c r="D1050" s="127">
        <v>3202491</v>
      </c>
      <c r="E1050" s="128" t="s">
        <v>1158</v>
      </c>
      <c r="F1050" s="127">
        <v>24.633878707885742</v>
      </c>
      <c r="G1050" s="127">
        <v>4253670037980.0005</v>
      </c>
      <c r="H1050" s="127">
        <v>1567.5</v>
      </c>
      <c r="I1050" s="127">
        <v>63.631881713867188</v>
      </c>
      <c r="J1050" s="127">
        <v>2713665024</v>
      </c>
    </row>
    <row r="1051" spans="1:10" s="118" customFormat="1" ht="12.75">
      <c r="A1051" s="128" t="s">
        <v>5613</v>
      </c>
      <c r="B1051" s="128" t="s">
        <v>10212</v>
      </c>
      <c r="C1051" s="127">
        <v>206246882985.59998</v>
      </c>
      <c r="D1051" s="127">
        <v>5681164</v>
      </c>
      <c r="E1051" s="128" t="s">
        <v>1201</v>
      </c>
      <c r="F1051" s="127">
        <v>69.927871704101563</v>
      </c>
      <c r="G1051" s="127">
        <v>206246882985.59998</v>
      </c>
      <c r="H1051" s="127">
        <v>213.27999877929688</v>
      </c>
      <c r="I1051" s="127">
        <v>3.0499999523162842</v>
      </c>
      <c r="J1051" s="127">
        <v>967024000</v>
      </c>
    </row>
    <row r="1052" spans="1:10" s="118" customFormat="1" ht="12.75">
      <c r="A1052" s="128" t="s">
        <v>7845</v>
      </c>
      <c r="B1052" s="128" t="s">
        <v>12013</v>
      </c>
      <c r="C1052" s="127">
        <v>1120324143.1500001</v>
      </c>
      <c r="D1052" s="127">
        <v>9970</v>
      </c>
      <c r="E1052" s="128" t="s">
        <v>3778</v>
      </c>
      <c r="F1052" s="127"/>
      <c r="G1052" s="127">
        <v>1120324143.1500001</v>
      </c>
      <c r="H1052" s="127">
        <v>104.94999694824219</v>
      </c>
      <c r="I1052" s="127">
        <v>-1.1116800308227539</v>
      </c>
      <c r="J1052" s="127">
        <v>10674837</v>
      </c>
    </row>
    <row r="1053" spans="1:10" s="118" customFormat="1" ht="12.75">
      <c r="A1053" s="128" t="s">
        <v>7134</v>
      </c>
      <c r="B1053" s="128" t="s">
        <v>11208</v>
      </c>
      <c r="C1053" s="127">
        <v>6050120849.999999</v>
      </c>
      <c r="D1053" s="127">
        <v>7272</v>
      </c>
      <c r="E1053" s="128" t="s">
        <v>1197</v>
      </c>
      <c r="F1053" s="127">
        <v>17.581544876098633</v>
      </c>
      <c r="G1053" s="127">
        <v>6050120849.999999</v>
      </c>
      <c r="H1053" s="127">
        <v>409.64999389648438</v>
      </c>
      <c r="I1053" s="127">
        <v>23.299999237060547</v>
      </c>
      <c r="J1053" s="127">
        <v>14769000</v>
      </c>
    </row>
    <row r="1054" spans="1:10" s="118" customFormat="1" ht="12.75">
      <c r="A1054" s="128" t="s">
        <v>5406</v>
      </c>
      <c r="B1054" s="128" t="s">
        <v>10107</v>
      </c>
      <c r="C1054" s="127">
        <v>935216475398.3999</v>
      </c>
      <c r="D1054" s="127">
        <v>490162</v>
      </c>
      <c r="E1054" s="128" t="s">
        <v>1160</v>
      </c>
      <c r="F1054" s="127">
        <v>38.015220642089844</v>
      </c>
      <c r="G1054" s="127">
        <v>935216475398.3999</v>
      </c>
      <c r="H1054" s="127">
        <v>4374.39990234375</v>
      </c>
      <c r="I1054" s="127">
        <v>115.06969451904297</v>
      </c>
      <c r="J1054" s="127">
        <v>213800000</v>
      </c>
    </row>
    <row r="1055" spans="1:10" s="118" customFormat="1" ht="12.75">
      <c r="A1055" s="128" t="s">
        <v>5253</v>
      </c>
      <c r="B1055" s="128" t="s">
        <v>8326</v>
      </c>
      <c r="C1055" s="127">
        <v>14730526722450.002</v>
      </c>
      <c r="D1055" s="127">
        <v>12506416</v>
      </c>
      <c r="E1055" s="128" t="s">
        <v>1162</v>
      </c>
      <c r="F1055" s="127">
        <v>20.743534088134766</v>
      </c>
      <c r="G1055" s="127">
        <v>14730526722450.002</v>
      </c>
      <c r="H1055" s="127">
        <v>1925</v>
      </c>
      <c r="I1055" s="127">
        <v>92.80000114440918</v>
      </c>
      <c r="J1055" s="127">
        <v>7652199936</v>
      </c>
    </row>
    <row r="1056" spans="1:10" s="118" customFormat="1" ht="12.75">
      <c r="A1056" s="128" t="s">
        <v>5340</v>
      </c>
      <c r="B1056" s="128" t="s">
        <v>10066</v>
      </c>
      <c r="C1056" s="127">
        <v>1601177314671.9001</v>
      </c>
      <c r="D1056" s="127">
        <v>3159361</v>
      </c>
      <c r="E1056" s="128" t="s">
        <v>1164</v>
      </c>
      <c r="F1056" s="127">
        <v>88.430442810058594</v>
      </c>
      <c r="G1056" s="127">
        <v>1601177314671.9001</v>
      </c>
      <c r="H1056" s="127">
        <v>743.70001220703125</v>
      </c>
      <c r="I1056" s="127">
        <v>8.4099998474121094</v>
      </c>
      <c r="J1056" s="127">
        <v>2387589888</v>
      </c>
    </row>
    <row r="1057" spans="1:10" s="118" customFormat="1" ht="12.75">
      <c r="A1057" s="128" t="s">
        <v>9248</v>
      </c>
      <c r="B1057" s="128" t="s">
        <v>9249</v>
      </c>
      <c r="C1057" s="127">
        <v>92474468730.000015</v>
      </c>
      <c r="D1057" s="127">
        <v>3812740</v>
      </c>
      <c r="E1057" s="128" t="s">
        <v>9250</v>
      </c>
      <c r="F1057" s="127"/>
      <c r="G1057" s="127">
        <v>92474468730.000015</v>
      </c>
      <c r="H1057" s="127">
        <v>81.69000244140625</v>
      </c>
      <c r="I1057" s="127"/>
      <c r="J1057" s="127"/>
    </row>
    <row r="1058" spans="1:10" s="118" customFormat="1" ht="12.75">
      <c r="A1058" s="128" t="s">
        <v>7736</v>
      </c>
      <c r="B1058" s="128" t="s">
        <v>11823</v>
      </c>
      <c r="C1058" s="127">
        <v>1772774907.6400001</v>
      </c>
      <c r="D1058" s="127">
        <v>286327</v>
      </c>
      <c r="E1058" s="128" t="s">
        <v>3931</v>
      </c>
      <c r="F1058" s="127"/>
      <c r="G1058" s="127">
        <v>1772774907.6400001</v>
      </c>
      <c r="H1058" s="127">
        <v>3.7400000095367432</v>
      </c>
      <c r="I1058" s="127">
        <v>-0.2199999988079071</v>
      </c>
      <c r="J1058" s="127">
        <v>474004000</v>
      </c>
    </row>
    <row r="1059" spans="1:10" s="118" customFormat="1" ht="12.75">
      <c r="A1059" s="128" t="s">
        <v>7186</v>
      </c>
      <c r="B1059" s="128" t="s">
        <v>11157</v>
      </c>
      <c r="C1059" s="127">
        <v>6995299743.5300007</v>
      </c>
      <c r="D1059" s="127">
        <v>160554</v>
      </c>
      <c r="E1059" s="128" t="s">
        <v>1902</v>
      </c>
      <c r="F1059" s="127">
        <v>24.946443557739258</v>
      </c>
      <c r="G1059" s="127">
        <v>6995299743.5300007</v>
      </c>
      <c r="H1059" s="127">
        <v>218.92999267578125</v>
      </c>
      <c r="I1059" s="127">
        <v>8.7760002136230479</v>
      </c>
      <c r="J1059" s="127">
        <v>31402910</v>
      </c>
    </row>
    <row r="1060" spans="1:10" s="118" customFormat="1" ht="12.75">
      <c r="A1060" s="128" t="s">
        <v>12133</v>
      </c>
      <c r="B1060" s="128" t="s">
        <v>12134</v>
      </c>
      <c r="C1060" s="127">
        <v>1674065640</v>
      </c>
      <c r="D1060" s="127">
        <v>28136</v>
      </c>
      <c r="E1060" s="128" t="s">
        <v>4623</v>
      </c>
      <c r="F1060" s="127">
        <v>59.184211730957031</v>
      </c>
      <c r="G1060" s="127">
        <v>1674065640</v>
      </c>
      <c r="H1060" s="127">
        <v>67.470001220703125</v>
      </c>
      <c r="I1060" s="127">
        <v>1.1399999856948853</v>
      </c>
      <c r="J1060" s="127">
        <v>22012000</v>
      </c>
    </row>
    <row r="1061" spans="1:10" s="118" customFormat="1" ht="12.75">
      <c r="A1061" s="128" t="s">
        <v>22297</v>
      </c>
      <c r="B1061" s="128" t="s">
        <v>22298</v>
      </c>
      <c r="C1061" s="127">
        <v>1015945013.5999998</v>
      </c>
      <c r="D1061" s="127">
        <v>5201</v>
      </c>
      <c r="E1061" s="128" t="s">
        <v>1165</v>
      </c>
      <c r="F1061" s="127">
        <v>21.550537109375</v>
      </c>
      <c r="G1061" s="127">
        <v>1015945013.5999998</v>
      </c>
      <c r="H1061" s="127">
        <v>100.20999908447266</v>
      </c>
      <c r="I1061" s="127">
        <v>4.6500000953674316</v>
      </c>
      <c r="J1061" s="127">
        <v>10138160</v>
      </c>
    </row>
    <row r="1062" spans="1:10" s="118" customFormat="1" ht="12.75">
      <c r="A1062" s="128" t="s">
        <v>6057</v>
      </c>
      <c r="B1062" s="128" t="s">
        <v>6058</v>
      </c>
      <c r="C1062" s="127">
        <v>89995071115.5</v>
      </c>
      <c r="D1062" s="127">
        <v>1945444</v>
      </c>
      <c r="E1062" s="128" t="s">
        <v>12456</v>
      </c>
      <c r="F1062" s="127">
        <v>28.876161575317383</v>
      </c>
      <c r="G1062" s="127">
        <v>89995071115.5</v>
      </c>
      <c r="H1062" s="127">
        <v>466.35000610351563</v>
      </c>
      <c r="I1062" s="127">
        <v>16.150000000000002</v>
      </c>
      <c r="J1062" s="127">
        <v>192977520</v>
      </c>
    </row>
    <row r="1063" spans="1:10" s="118" customFormat="1" ht="12.75">
      <c r="A1063" s="128" t="s">
        <v>6168</v>
      </c>
      <c r="B1063" s="128" t="s">
        <v>10588</v>
      </c>
      <c r="C1063" s="127">
        <v>43439468206.040001</v>
      </c>
      <c r="D1063" s="127">
        <v>134192</v>
      </c>
      <c r="E1063" s="128" t="s">
        <v>1167</v>
      </c>
      <c r="F1063" s="127">
        <v>25.904054641723633</v>
      </c>
      <c r="G1063" s="127">
        <v>43439468206.040001</v>
      </c>
      <c r="H1063" s="127">
        <v>191.69000244140625</v>
      </c>
      <c r="I1063" s="127">
        <v>7.4000000953674316</v>
      </c>
      <c r="J1063" s="127">
        <v>226631312</v>
      </c>
    </row>
    <row r="1064" spans="1:10" s="118" customFormat="1" ht="12.75">
      <c r="A1064" s="128" t="s">
        <v>6087</v>
      </c>
      <c r="B1064" s="128" t="s">
        <v>10565</v>
      </c>
      <c r="C1064" s="127">
        <v>36913200000.000008</v>
      </c>
      <c r="D1064" s="127">
        <v>800525</v>
      </c>
      <c r="E1064" s="128" t="s">
        <v>1168</v>
      </c>
      <c r="F1064" s="127"/>
      <c r="G1064" s="127">
        <v>36913200000.000008</v>
      </c>
      <c r="H1064" s="127">
        <v>129.52000427246094</v>
      </c>
      <c r="I1064" s="127">
        <v>-0.34000000357627869</v>
      </c>
      <c r="J1064" s="127">
        <v>285000000</v>
      </c>
    </row>
    <row r="1065" spans="1:10" s="118" customFormat="1" ht="12.75">
      <c r="A1065" s="128" t="s">
        <v>6695</v>
      </c>
      <c r="B1065" s="128" t="s">
        <v>10884</v>
      </c>
      <c r="C1065" s="127">
        <v>10187828832.870001</v>
      </c>
      <c r="D1065" s="127">
        <v>81697</v>
      </c>
      <c r="E1065" s="128" t="s">
        <v>1170</v>
      </c>
      <c r="F1065" s="127">
        <v>29.199853897094727</v>
      </c>
      <c r="G1065" s="127">
        <v>10187828832.870001</v>
      </c>
      <c r="H1065" s="127">
        <v>254.61000061035156</v>
      </c>
      <c r="I1065" s="127">
        <v>8.7195644378662109</v>
      </c>
      <c r="J1065" s="127">
        <v>40013468</v>
      </c>
    </row>
    <row r="1066" spans="1:10" s="118" customFormat="1" ht="12.75">
      <c r="A1066" s="128" t="s">
        <v>6797</v>
      </c>
      <c r="B1066" s="128" t="s">
        <v>11023</v>
      </c>
      <c r="C1066" s="127">
        <v>13565172684.6</v>
      </c>
      <c r="D1066" s="127">
        <v>27612</v>
      </c>
      <c r="E1066" s="128" t="s">
        <v>1179</v>
      </c>
      <c r="F1066" s="127">
        <v>32.97979736328125</v>
      </c>
      <c r="G1066" s="127">
        <v>13565172684.6</v>
      </c>
      <c r="H1066" s="127">
        <v>587.70001220703125</v>
      </c>
      <c r="I1066" s="127">
        <v>17.819999694824219</v>
      </c>
      <c r="J1066" s="127">
        <v>23080000</v>
      </c>
    </row>
    <row r="1067" spans="1:10" s="118" customFormat="1" ht="12.75">
      <c r="A1067" s="128" t="s">
        <v>6955</v>
      </c>
      <c r="B1067" s="128" t="s">
        <v>6956</v>
      </c>
      <c r="C1067" s="127">
        <v>10576046133.759998</v>
      </c>
      <c r="D1067" s="127">
        <v>15544</v>
      </c>
      <c r="E1067" s="128" t="s">
        <v>1181</v>
      </c>
      <c r="F1067" s="127">
        <v>11.463472366333008</v>
      </c>
      <c r="G1067" s="127">
        <v>10576046133.759998</v>
      </c>
      <c r="H1067" s="127">
        <v>191.44000244140625</v>
      </c>
      <c r="I1067" s="127">
        <v>16.700000762939453</v>
      </c>
      <c r="J1067" s="127">
        <v>55245352</v>
      </c>
    </row>
    <row r="1068" spans="1:10" s="118" customFormat="1" ht="12.75">
      <c r="A1068" s="128" t="s">
        <v>21085</v>
      </c>
      <c r="B1068" s="128" t="s">
        <v>21789</v>
      </c>
      <c r="C1068" s="127">
        <v>425082420266</v>
      </c>
      <c r="D1068" s="127"/>
      <c r="E1068" s="128" t="s">
        <v>21003</v>
      </c>
      <c r="F1068" s="127">
        <v>36.112545013427734</v>
      </c>
      <c r="G1068" s="127">
        <v>425082420266</v>
      </c>
      <c r="H1068" s="127">
        <v>699.5</v>
      </c>
      <c r="I1068" s="127">
        <v>19.370000839233398</v>
      </c>
      <c r="J1068" s="127">
        <v>607544640</v>
      </c>
    </row>
    <row r="1069" spans="1:10" s="118" customFormat="1" ht="12.75">
      <c r="A1069" s="128" t="s">
        <v>6950</v>
      </c>
      <c r="B1069" s="128" t="s">
        <v>6951</v>
      </c>
      <c r="C1069" s="127">
        <v>5429459217.000001</v>
      </c>
      <c r="D1069" s="127">
        <v>78676</v>
      </c>
      <c r="E1069" s="128" t="s">
        <v>3609</v>
      </c>
      <c r="F1069" s="127">
        <v>22.10284423828125</v>
      </c>
      <c r="G1069" s="127">
        <v>5429459217.000001</v>
      </c>
      <c r="H1069" s="127">
        <v>101.01000213623047</v>
      </c>
      <c r="I1069" s="127">
        <v>4.570000171661377</v>
      </c>
      <c r="J1069" s="127">
        <v>53751700</v>
      </c>
    </row>
    <row r="1070" spans="1:10" s="118" customFormat="1" ht="12.75">
      <c r="A1070" s="128" t="s">
        <v>6093</v>
      </c>
      <c r="B1070" s="128" t="s">
        <v>10413</v>
      </c>
      <c r="C1070" s="127">
        <v>69993773214</v>
      </c>
      <c r="D1070" s="127">
        <v>109300</v>
      </c>
      <c r="E1070" s="128" t="s">
        <v>1185</v>
      </c>
      <c r="F1070" s="127">
        <v>12.996128082275391</v>
      </c>
      <c r="G1070" s="127">
        <v>69993773214</v>
      </c>
      <c r="H1070" s="127">
        <v>1074</v>
      </c>
      <c r="I1070" s="127">
        <v>82.639999389648438</v>
      </c>
      <c r="J1070" s="127">
        <v>65171112</v>
      </c>
    </row>
    <row r="1071" spans="1:10" s="118" customFormat="1" ht="12.75">
      <c r="A1071" s="128" t="s">
        <v>6206</v>
      </c>
      <c r="B1071" s="128" t="s">
        <v>10635</v>
      </c>
      <c r="C1071" s="127">
        <v>22771679507.5</v>
      </c>
      <c r="D1071" s="127">
        <v>46402</v>
      </c>
      <c r="E1071" s="128" t="s">
        <v>1187</v>
      </c>
      <c r="F1071" s="127">
        <v>17.519683837890625</v>
      </c>
      <c r="G1071" s="127">
        <v>22771679507.5</v>
      </c>
      <c r="H1071" s="127">
        <v>489.5</v>
      </c>
      <c r="I1071" s="127">
        <v>27.940000534057617</v>
      </c>
      <c r="J1071" s="127">
        <v>46520284</v>
      </c>
    </row>
    <row r="1072" spans="1:10" s="118" customFormat="1" ht="12.75">
      <c r="A1072" s="128" t="s">
        <v>7255</v>
      </c>
      <c r="B1072" s="128" t="s">
        <v>11335</v>
      </c>
      <c r="C1072" s="127">
        <v>4219727680</v>
      </c>
      <c r="D1072" s="127">
        <v>11135</v>
      </c>
      <c r="E1072" s="128" t="s">
        <v>3642</v>
      </c>
      <c r="F1072" s="127">
        <v>24.595088958740234</v>
      </c>
      <c r="G1072" s="127">
        <v>4219727680</v>
      </c>
      <c r="H1072" s="127">
        <v>470.75</v>
      </c>
      <c r="I1072" s="127">
        <v>19.139999389648438</v>
      </c>
      <c r="J1072" s="127">
        <v>8964000</v>
      </c>
    </row>
    <row r="1073" spans="1:10" s="118" customFormat="1" ht="12.75">
      <c r="A1073" s="128" t="s">
        <v>7333</v>
      </c>
      <c r="B1073" s="128" t="s">
        <v>11500</v>
      </c>
      <c r="C1073" s="127">
        <v>5297880000</v>
      </c>
      <c r="D1073" s="127">
        <v>18481</v>
      </c>
      <c r="E1073" s="128" t="s">
        <v>7334</v>
      </c>
      <c r="F1073" s="127">
        <v>45.493564605712891</v>
      </c>
      <c r="G1073" s="127">
        <v>5297880000</v>
      </c>
      <c r="H1073" s="127">
        <v>212</v>
      </c>
      <c r="I1073" s="127">
        <v>4.6599998474121094</v>
      </c>
      <c r="J1073" s="127">
        <v>24990000</v>
      </c>
    </row>
    <row r="1074" spans="1:10" s="118" customFormat="1" ht="12.75">
      <c r="A1074" s="128" t="s">
        <v>9356</v>
      </c>
      <c r="B1074" s="128" t="s">
        <v>12000</v>
      </c>
      <c r="C1074" s="127">
        <v>1516954124.4000001</v>
      </c>
      <c r="D1074" s="127">
        <v>10790</v>
      </c>
      <c r="E1074" s="128" t="s">
        <v>4059</v>
      </c>
      <c r="F1074" s="127">
        <v>15.329474449157715</v>
      </c>
      <c r="G1074" s="127">
        <v>1516954124.4000001</v>
      </c>
      <c r="H1074" s="127">
        <v>172.14999389648438</v>
      </c>
      <c r="I1074" s="127">
        <v>11.229999542236328</v>
      </c>
      <c r="J1074" s="127">
        <v>7866016</v>
      </c>
    </row>
    <row r="1075" spans="1:10" s="118" customFormat="1" ht="12.75">
      <c r="A1075" s="128" t="s">
        <v>7685</v>
      </c>
      <c r="B1075" s="128" t="s">
        <v>11755</v>
      </c>
      <c r="C1075" s="127">
        <v>1746624124.9999998</v>
      </c>
      <c r="D1075" s="127">
        <v>38238</v>
      </c>
      <c r="E1075" s="128" t="s">
        <v>1199</v>
      </c>
      <c r="F1075" s="127"/>
      <c r="G1075" s="127">
        <v>1746624124.9999998</v>
      </c>
      <c r="H1075" s="127">
        <v>34.119998931884766</v>
      </c>
      <c r="I1075" s="127"/>
      <c r="J1075" s="127"/>
    </row>
    <row r="1076" spans="1:10" s="118" customFormat="1" ht="12.75">
      <c r="A1076" s="128" t="s">
        <v>12555</v>
      </c>
      <c r="B1076" s="128" t="s">
        <v>12556</v>
      </c>
      <c r="C1076" s="127">
        <v>1191642362.5</v>
      </c>
      <c r="D1076" s="127">
        <v>947</v>
      </c>
      <c r="E1076" s="128" t="s">
        <v>4165</v>
      </c>
      <c r="F1076" s="127">
        <v>24.469230651855469</v>
      </c>
      <c r="G1076" s="127">
        <v>1191642362.5</v>
      </c>
      <c r="H1076" s="127">
        <v>795.25</v>
      </c>
      <c r="I1076" s="127">
        <v>32.5</v>
      </c>
      <c r="J1076" s="127">
        <v>1498450</v>
      </c>
    </row>
    <row r="1077" spans="1:10" s="118" customFormat="1" ht="12.75">
      <c r="A1077" s="128" t="s">
        <v>6353</v>
      </c>
      <c r="B1077" s="128" t="s">
        <v>10777</v>
      </c>
      <c r="C1077" s="127">
        <v>16678247122.229998</v>
      </c>
      <c r="D1077" s="127">
        <v>308435</v>
      </c>
      <c r="E1077" s="128" t="s">
        <v>1210</v>
      </c>
      <c r="F1077" s="127">
        <v>54.659900665283203</v>
      </c>
      <c r="G1077" s="127">
        <v>16678247122.229998</v>
      </c>
      <c r="H1077" s="127">
        <v>199.38999938964844</v>
      </c>
      <c r="I1077" s="127">
        <v>3.6478295100617406</v>
      </c>
      <c r="J1077" s="127">
        <v>75763400.992833033</v>
      </c>
    </row>
    <row r="1078" spans="1:10" s="118" customFormat="1" ht="12.75">
      <c r="A1078" s="128" t="s">
        <v>6530</v>
      </c>
      <c r="B1078" s="128" t="s">
        <v>10750</v>
      </c>
      <c r="C1078" s="127">
        <v>18336566225.52</v>
      </c>
      <c r="D1078" s="127">
        <v>1339253</v>
      </c>
      <c r="E1078" s="128" t="s">
        <v>1217</v>
      </c>
      <c r="F1078" s="127">
        <v>27.778461456298828</v>
      </c>
      <c r="G1078" s="127">
        <v>18336566225.52</v>
      </c>
      <c r="H1078" s="127">
        <v>90.279998779296875</v>
      </c>
      <c r="I1078" s="127">
        <v>3.25</v>
      </c>
      <c r="J1078" s="127">
        <v>149886000</v>
      </c>
    </row>
    <row r="1079" spans="1:10" s="118" customFormat="1" ht="12.75">
      <c r="A1079" s="128" t="s">
        <v>6287</v>
      </c>
      <c r="B1079" s="128" t="s">
        <v>6288</v>
      </c>
      <c r="C1079" s="127">
        <v>47809865812.5</v>
      </c>
      <c r="D1079" s="127">
        <v>378545</v>
      </c>
      <c r="E1079" s="128" t="s">
        <v>1189</v>
      </c>
      <c r="F1079" s="127">
        <v>68.75</v>
      </c>
      <c r="G1079" s="127">
        <v>47809865812.5</v>
      </c>
      <c r="H1079" s="127">
        <v>387.75</v>
      </c>
      <c r="I1079" s="127">
        <v>5.6399998664855957</v>
      </c>
      <c r="J1079" s="127">
        <v>123300752</v>
      </c>
    </row>
    <row r="1080" spans="1:10" s="118" customFormat="1" ht="12.75">
      <c r="A1080" s="128" t="s">
        <v>6293</v>
      </c>
      <c r="B1080" s="128" t="s">
        <v>6294</v>
      </c>
      <c r="C1080" s="127">
        <v>18568210560</v>
      </c>
      <c r="D1080" s="127">
        <v>94258</v>
      </c>
      <c r="E1080" s="128" t="s">
        <v>1223</v>
      </c>
      <c r="F1080" s="127">
        <v>55.750511169433594</v>
      </c>
      <c r="G1080" s="127">
        <v>18568210560</v>
      </c>
      <c r="H1080" s="127">
        <v>272</v>
      </c>
      <c r="I1080" s="127">
        <v>4.3487720489501953</v>
      </c>
      <c r="J1080" s="127">
        <v>68265480</v>
      </c>
    </row>
    <row r="1081" spans="1:10" s="118" customFormat="1" ht="12.75">
      <c r="A1081" s="128" t="s">
        <v>6550</v>
      </c>
      <c r="B1081" s="128" t="s">
        <v>6551</v>
      </c>
      <c r="C1081" s="127">
        <v>8161637549.6200008</v>
      </c>
      <c r="D1081" s="127">
        <v>1380894</v>
      </c>
      <c r="E1081" s="128" t="s">
        <v>1225</v>
      </c>
      <c r="F1081" s="127">
        <v>34.388889312744141</v>
      </c>
      <c r="G1081" s="127">
        <v>8161637549.6200008</v>
      </c>
      <c r="H1081" s="127">
        <v>12.380000114440918</v>
      </c>
      <c r="I1081" s="127">
        <v>0.36000001430511475</v>
      </c>
      <c r="J1081" s="127">
        <v>659259904</v>
      </c>
    </row>
    <row r="1082" spans="1:10" s="118" customFormat="1" ht="12.75">
      <c r="A1082" s="128" t="s">
        <v>7465</v>
      </c>
      <c r="B1082" s="128" t="s">
        <v>11331</v>
      </c>
      <c r="C1082" s="127">
        <v>5247781218.9499989</v>
      </c>
      <c r="D1082" s="127">
        <v>1977386</v>
      </c>
      <c r="E1082" s="128" t="s">
        <v>1202</v>
      </c>
      <c r="F1082" s="127">
        <v>20.614753723144531</v>
      </c>
      <c r="G1082" s="127">
        <v>5247781218.9499989</v>
      </c>
      <c r="H1082" s="127">
        <v>25.149999618530273</v>
      </c>
      <c r="I1082" s="127">
        <v>1.2200000286102295</v>
      </c>
      <c r="J1082" s="127">
        <v>208659296</v>
      </c>
    </row>
    <row r="1083" spans="1:10" s="118" customFormat="1" ht="12.75">
      <c r="A1083" s="128" t="s">
        <v>6274</v>
      </c>
      <c r="B1083" s="128" t="s">
        <v>10796</v>
      </c>
      <c r="C1083" s="127">
        <v>16069701919.300001</v>
      </c>
      <c r="D1083" s="127">
        <v>367341</v>
      </c>
      <c r="E1083" s="128" t="s">
        <v>1227</v>
      </c>
      <c r="F1083" s="127">
        <v>15.772947311401367</v>
      </c>
      <c r="G1083" s="127">
        <v>16069701919.300001</v>
      </c>
      <c r="H1083" s="127">
        <v>32.090000152587891</v>
      </c>
      <c r="I1083" s="127">
        <v>2.0344960689544678</v>
      </c>
      <c r="J1083" s="127">
        <v>500769760</v>
      </c>
    </row>
    <row r="1084" spans="1:10" s="118" customFormat="1" ht="12.75">
      <c r="A1084" s="128" t="s">
        <v>5395</v>
      </c>
      <c r="B1084" s="128" t="s">
        <v>10090</v>
      </c>
      <c r="C1084" s="127">
        <v>765521473706.40002</v>
      </c>
      <c r="D1084" s="127">
        <v>700850</v>
      </c>
      <c r="E1084" s="128" t="s">
        <v>1176</v>
      </c>
      <c r="F1084" s="127">
        <v>20.42805290222168</v>
      </c>
      <c r="G1084" s="127">
        <v>765521473706.40002</v>
      </c>
      <c r="H1084" s="127">
        <v>3827.39990234375</v>
      </c>
      <c r="I1084" s="127">
        <v>187.36000061035156</v>
      </c>
      <c r="J1084" s="127">
        <v>199921744</v>
      </c>
    </row>
    <row r="1085" spans="1:10" s="118" customFormat="1" ht="12.75">
      <c r="A1085" s="128" t="s">
        <v>22299</v>
      </c>
      <c r="B1085" s="128" t="s">
        <v>22300</v>
      </c>
      <c r="C1085" s="127">
        <v>1039358304.0000001</v>
      </c>
      <c r="D1085" s="127">
        <v>144380</v>
      </c>
      <c r="E1085" s="128" t="s">
        <v>20945</v>
      </c>
      <c r="F1085" s="127"/>
      <c r="G1085" s="127">
        <v>1039358304.0000001</v>
      </c>
      <c r="H1085" s="127">
        <v>75.870002746582031</v>
      </c>
      <c r="I1085" s="127"/>
      <c r="J1085" s="127"/>
    </row>
    <row r="1086" spans="1:10" s="118" customFormat="1" ht="12.75">
      <c r="A1086" s="128" t="s">
        <v>5752</v>
      </c>
      <c r="B1086" s="128" t="s">
        <v>5753</v>
      </c>
      <c r="C1086" s="127">
        <v>114533794544.68001</v>
      </c>
      <c r="D1086" s="127">
        <v>14424859</v>
      </c>
      <c r="E1086" s="128" t="s">
        <v>1183</v>
      </c>
      <c r="F1086" s="127">
        <v>34.072963714599609</v>
      </c>
      <c r="G1086" s="127">
        <v>114533794544.68001</v>
      </c>
      <c r="H1086" s="127">
        <v>79.389999389648438</v>
      </c>
      <c r="I1086" s="127">
        <v>2.3299999237060547</v>
      </c>
      <c r="J1086" s="127">
        <v>1440054016</v>
      </c>
    </row>
    <row r="1087" spans="1:10" s="118" customFormat="1" ht="12.75">
      <c r="A1087" s="128" t="s">
        <v>7592</v>
      </c>
      <c r="B1087" s="128" t="s">
        <v>11961</v>
      </c>
      <c r="C1087" s="127">
        <v>1488360000</v>
      </c>
      <c r="D1087" s="127">
        <v>179922</v>
      </c>
      <c r="E1087" s="128" t="s">
        <v>1191</v>
      </c>
      <c r="F1087" s="127">
        <v>19.74842643737793</v>
      </c>
      <c r="G1087" s="127">
        <v>1488360000</v>
      </c>
      <c r="H1087" s="127">
        <v>62.799999237060547</v>
      </c>
      <c r="I1087" s="127">
        <v>3.1800000667572021</v>
      </c>
      <c r="J1087" s="127">
        <v>21000000</v>
      </c>
    </row>
    <row r="1088" spans="1:10" s="118" customFormat="1" ht="12.75">
      <c r="A1088" s="128" t="s">
        <v>21790</v>
      </c>
      <c r="B1088" s="128" t="s">
        <v>21791</v>
      </c>
      <c r="C1088" s="127">
        <v>1038096000.0000002</v>
      </c>
      <c r="D1088" s="127">
        <v>10763</v>
      </c>
      <c r="E1088" s="128" t="s">
        <v>1215</v>
      </c>
      <c r="F1088" s="127">
        <v>16.130023956298828</v>
      </c>
      <c r="G1088" s="127">
        <v>1038096000.0000002</v>
      </c>
      <c r="H1088" s="127">
        <v>192.24000549316406</v>
      </c>
      <c r="I1088" s="127">
        <v>11.970000267028809</v>
      </c>
      <c r="J1088" s="127">
        <v>5400000</v>
      </c>
    </row>
    <row r="1089" spans="1:10" s="118" customFormat="1" ht="12.75">
      <c r="A1089" s="128" t="s">
        <v>5671</v>
      </c>
      <c r="B1089" s="128" t="s">
        <v>3410</v>
      </c>
      <c r="C1089" s="127">
        <v>274293310358.50006</v>
      </c>
      <c r="D1089" s="127">
        <v>602055</v>
      </c>
      <c r="E1089" s="128" t="s">
        <v>830</v>
      </c>
      <c r="F1089" s="127">
        <v>37.746227264404297</v>
      </c>
      <c r="G1089" s="127">
        <v>274293310358.50006</v>
      </c>
      <c r="H1089" s="127">
        <v>624.70001220703125</v>
      </c>
      <c r="I1089" s="127">
        <v>16.549999237060547</v>
      </c>
      <c r="J1089" s="127">
        <v>436500000</v>
      </c>
    </row>
    <row r="1090" spans="1:10" s="118" customFormat="1" ht="12.75">
      <c r="A1090" s="128" t="s">
        <v>6025</v>
      </c>
      <c r="B1090" s="128" t="s">
        <v>6026</v>
      </c>
      <c r="C1090" s="127">
        <v>59566413430.800003</v>
      </c>
      <c r="D1090" s="127">
        <v>18540</v>
      </c>
      <c r="E1090" s="128" t="s">
        <v>1229</v>
      </c>
      <c r="F1090" s="127"/>
      <c r="G1090" s="127">
        <v>59566413430.800003</v>
      </c>
      <c r="H1090" s="127">
        <v>49.470001220703125</v>
      </c>
      <c r="I1090" s="127">
        <v>71.730903625488281</v>
      </c>
      <c r="J1090" s="127">
        <v>355601632</v>
      </c>
    </row>
    <row r="1091" spans="1:10" s="118" customFormat="1" ht="12.75">
      <c r="A1091" s="128" t="s">
        <v>7001</v>
      </c>
      <c r="B1091" s="128" t="s">
        <v>11299</v>
      </c>
      <c r="C1091" s="127">
        <v>6175885868.8399992</v>
      </c>
      <c r="D1091" s="127">
        <v>68292</v>
      </c>
      <c r="E1091" s="128" t="s">
        <v>1231</v>
      </c>
      <c r="F1091" s="127">
        <v>62.096298217773438</v>
      </c>
      <c r="G1091" s="127">
        <v>6175885868.8399992</v>
      </c>
      <c r="H1091" s="127">
        <v>83.830001831054688</v>
      </c>
      <c r="I1091" s="127">
        <v>1.3500000238418579</v>
      </c>
      <c r="J1091" s="127">
        <v>73671552</v>
      </c>
    </row>
    <row r="1092" spans="1:10" s="118" customFormat="1" ht="12.75">
      <c r="A1092" s="128" t="s">
        <v>5310</v>
      </c>
      <c r="B1092" s="128" t="s">
        <v>10052</v>
      </c>
      <c r="C1092" s="127">
        <v>3001395322500</v>
      </c>
      <c r="D1092" s="127">
        <v>2456849</v>
      </c>
      <c r="E1092" s="128" t="s">
        <v>1130</v>
      </c>
      <c r="F1092" s="127">
        <v>34.511688232421875</v>
      </c>
      <c r="G1092" s="127">
        <v>3001395322500</v>
      </c>
      <c r="H1092" s="127">
        <v>4487.89990234375</v>
      </c>
      <c r="I1092" s="127">
        <v>130.04000091552734</v>
      </c>
      <c r="J1092" s="127">
        <v>668780032</v>
      </c>
    </row>
    <row r="1093" spans="1:10" s="118" customFormat="1" ht="12.75">
      <c r="A1093" s="128" t="s">
        <v>9255</v>
      </c>
      <c r="B1093" s="128" t="s">
        <v>10802</v>
      </c>
      <c r="C1093" s="127">
        <v>28060211850.000004</v>
      </c>
      <c r="D1093" s="127">
        <v>356845</v>
      </c>
      <c r="E1093" s="128" t="s">
        <v>9256</v>
      </c>
      <c r="F1093" s="127"/>
      <c r="G1093" s="127">
        <v>28060211850.000004</v>
      </c>
      <c r="H1093" s="127">
        <v>55.950000762939453</v>
      </c>
      <c r="I1093" s="127"/>
      <c r="J1093" s="127"/>
    </row>
    <row r="1094" spans="1:10" s="118" customFormat="1" ht="12.75">
      <c r="A1094" s="128" t="s">
        <v>6091</v>
      </c>
      <c r="B1094" s="128" t="s">
        <v>10541</v>
      </c>
      <c r="C1094" s="127">
        <v>62881416316.950005</v>
      </c>
      <c r="D1094" s="127">
        <v>102658</v>
      </c>
      <c r="E1094" s="128" t="s">
        <v>1233</v>
      </c>
      <c r="F1094" s="127">
        <v>65.024307250976563</v>
      </c>
      <c r="G1094" s="127">
        <v>62881416316.950005</v>
      </c>
      <c r="H1094" s="127">
        <v>535.1500244140625</v>
      </c>
      <c r="I1094" s="127">
        <v>8.2299995422363281</v>
      </c>
      <c r="J1094" s="127">
        <v>114573352</v>
      </c>
    </row>
    <row r="1095" spans="1:10" s="118" customFormat="1" ht="12.75">
      <c r="A1095" s="128" t="s">
        <v>5364</v>
      </c>
      <c r="B1095" s="128" t="s">
        <v>10068</v>
      </c>
      <c r="C1095" s="127">
        <v>1403730047591.9497</v>
      </c>
      <c r="D1095" s="127">
        <v>6211280</v>
      </c>
      <c r="E1095" s="128" t="s">
        <v>1195</v>
      </c>
      <c r="F1095" s="127">
        <v>13.665500640869141</v>
      </c>
      <c r="G1095" s="127">
        <v>1403730047591.9497</v>
      </c>
      <c r="H1095" s="127">
        <v>624.6500244140625</v>
      </c>
      <c r="I1095" s="127">
        <v>45.709999084472656</v>
      </c>
      <c r="J1095" s="127">
        <v>2247762688</v>
      </c>
    </row>
    <row r="1096" spans="1:10" s="118" customFormat="1" ht="12.75">
      <c r="A1096" s="128" t="s">
        <v>7919</v>
      </c>
      <c r="B1096" s="128" t="s">
        <v>12023</v>
      </c>
      <c r="C1096" s="127">
        <v>1477633822.5000002</v>
      </c>
      <c r="D1096" s="127">
        <v>25067</v>
      </c>
      <c r="E1096" s="128" t="s">
        <v>3939</v>
      </c>
      <c r="F1096" s="127">
        <v>0.90460526943206787</v>
      </c>
      <c r="G1096" s="127">
        <v>1477633822.5000002</v>
      </c>
      <c r="H1096" s="127">
        <v>16.5</v>
      </c>
      <c r="I1096" s="127">
        <v>18.239999771118164</v>
      </c>
      <c r="J1096" s="127">
        <v>89553568</v>
      </c>
    </row>
    <row r="1097" spans="1:10" s="118" customFormat="1" ht="12.75">
      <c r="A1097" s="128" t="s">
        <v>9252</v>
      </c>
      <c r="B1097" s="128" t="s">
        <v>10670</v>
      </c>
      <c r="C1097" s="127">
        <v>42351072580.000008</v>
      </c>
      <c r="D1097" s="127">
        <v>165394</v>
      </c>
      <c r="E1097" s="128" t="s">
        <v>9253</v>
      </c>
      <c r="F1097" s="127"/>
      <c r="G1097" s="127">
        <v>42351072580.000008</v>
      </c>
      <c r="H1097" s="127">
        <v>269.48001098632813</v>
      </c>
      <c r="I1097" s="127"/>
      <c r="J1097" s="127"/>
    </row>
    <row r="1098" spans="1:10" s="118" customFormat="1" ht="12.75">
      <c r="A1098" s="128" t="s">
        <v>7528</v>
      </c>
      <c r="B1098" s="128" t="s">
        <v>11642</v>
      </c>
      <c r="C1098" s="127">
        <v>2459207191</v>
      </c>
      <c r="D1098" s="127">
        <v>124504</v>
      </c>
      <c r="E1098" s="128" t="s">
        <v>3817</v>
      </c>
      <c r="F1098" s="127"/>
      <c r="G1098" s="127">
        <v>2459207191</v>
      </c>
      <c r="H1098" s="127">
        <v>36.610000610351563</v>
      </c>
      <c r="I1098" s="127">
        <v>-8.1319007873535156</v>
      </c>
      <c r="J1098" s="127">
        <v>67173104</v>
      </c>
    </row>
    <row r="1099" spans="1:10" s="118" customFormat="1" ht="12.75">
      <c r="A1099" s="128" t="s">
        <v>6427</v>
      </c>
      <c r="B1099" s="128" t="s">
        <v>10701</v>
      </c>
      <c r="C1099" s="127">
        <v>24226970544.799999</v>
      </c>
      <c r="D1099" s="127">
        <v>934429</v>
      </c>
      <c r="E1099" s="128" t="s">
        <v>1204</v>
      </c>
      <c r="F1099" s="127">
        <v>10.700933456420898</v>
      </c>
      <c r="G1099" s="127">
        <v>24226970544.799999</v>
      </c>
      <c r="H1099" s="127">
        <v>183.19999694824219</v>
      </c>
      <c r="I1099" s="127">
        <v>17.120000839233398</v>
      </c>
      <c r="J1099" s="127">
        <v>132243288</v>
      </c>
    </row>
    <row r="1100" spans="1:10" s="118" customFormat="1" ht="12.75">
      <c r="A1100" s="128" t="s">
        <v>9546</v>
      </c>
      <c r="B1100" s="128" t="s">
        <v>12164</v>
      </c>
      <c r="C1100" s="127">
        <v>1296450000</v>
      </c>
      <c r="D1100" s="127">
        <v>6928</v>
      </c>
      <c r="E1100" s="128" t="s">
        <v>9547</v>
      </c>
      <c r="F1100" s="127"/>
      <c r="G1100" s="127">
        <v>1296450000</v>
      </c>
      <c r="H1100" s="127">
        <v>129</v>
      </c>
      <c r="I1100" s="127"/>
      <c r="J1100" s="127"/>
    </row>
    <row r="1101" spans="1:10" s="118" customFormat="1" ht="12.75">
      <c r="A1101" s="128" t="s">
        <v>5968</v>
      </c>
      <c r="B1101" s="128" t="s">
        <v>10412</v>
      </c>
      <c r="C1101" s="127">
        <v>126546769014.09999</v>
      </c>
      <c r="D1101" s="127">
        <v>646371</v>
      </c>
      <c r="E1101" s="128" t="s">
        <v>1235</v>
      </c>
      <c r="F1101" s="127">
        <v>28.701845169067383</v>
      </c>
      <c r="G1101" s="127">
        <v>126546769014.09999</v>
      </c>
      <c r="H1101" s="127">
        <v>1229.300048828125</v>
      </c>
      <c r="I1101" s="127">
        <v>42.830001831054688</v>
      </c>
      <c r="J1101" s="127">
        <v>88516168</v>
      </c>
    </row>
    <row r="1102" spans="1:10" s="118" customFormat="1" ht="12.75">
      <c r="A1102" s="128" t="s">
        <v>8132</v>
      </c>
      <c r="B1102" s="128" t="s">
        <v>12001</v>
      </c>
      <c r="C1102" s="127">
        <v>1240105680</v>
      </c>
      <c r="D1102" s="127">
        <v>3097</v>
      </c>
      <c r="E1102" s="128" t="s">
        <v>8133</v>
      </c>
      <c r="F1102" s="127">
        <v>45.606742858886719</v>
      </c>
      <c r="G1102" s="127">
        <v>1240105680</v>
      </c>
      <c r="H1102" s="127">
        <v>405.89999389648438</v>
      </c>
      <c r="I1102" s="127">
        <v>8.8999996185302734</v>
      </c>
      <c r="J1102" s="127">
        <v>3055200</v>
      </c>
    </row>
    <row r="1103" spans="1:10" s="118" customFormat="1" ht="12.75">
      <c r="A1103" s="128" t="s">
        <v>5798</v>
      </c>
      <c r="B1103" s="128" t="s">
        <v>10314</v>
      </c>
      <c r="C1103" s="127">
        <v>80138248848.399994</v>
      </c>
      <c r="D1103" s="127">
        <v>1131722</v>
      </c>
      <c r="E1103" s="128" t="s">
        <v>1237</v>
      </c>
      <c r="F1103" s="127">
        <v>69.030815124511719</v>
      </c>
      <c r="G1103" s="127">
        <v>80138248848.399994</v>
      </c>
      <c r="H1103" s="127">
        <v>246.44000244140625</v>
      </c>
      <c r="I1103" s="127">
        <v>3.5699999332427979</v>
      </c>
      <c r="J1103" s="127"/>
    </row>
    <row r="1104" spans="1:10" s="118" customFormat="1" ht="12.75">
      <c r="A1104" s="128" t="s">
        <v>6417</v>
      </c>
      <c r="B1104" s="128" t="s">
        <v>10658</v>
      </c>
      <c r="C1104" s="127">
        <v>20560004917.000004</v>
      </c>
      <c r="D1104" s="127">
        <v>9947</v>
      </c>
      <c r="E1104" s="128" t="s">
        <v>1239</v>
      </c>
      <c r="F1104" s="127">
        <v>22.296775817871094</v>
      </c>
      <c r="G1104" s="127">
        <v>20560004917.000004</v>
      </c>
      <c r="H1104" s="127">
        <v>2027</v>
      </c>
      <c r="I1104" s="127">
        <v>90.910003662109375</v>
      </c>
      <c r="J1104" s="127">
        <v>10144000</v>
      </c>
    </row>
    <row r="1105" spans="1:10" s="118" customFormat="1" ht="12.75">
      <c r="A1105" s="128" t="s">
        <v>6879</v>
      </c>
      <c r="B1105" s="128" t="s">
        <v>6880</v>
      </c>
      <c r="C1105" s="127">
        <v>4826179829.5500002</v>
      </c>
      <c r="D1105" s="127">
        <v>275255</v>
      </c>
      <c r="E1105" s="128" t="s">
        <v>1243</v>
      </c>
      <c r="F1105" s="127">
        <v>23.450891494750977</v>
      </c>
      <c r="G1105" s="127">
        <v>4826179829.5500002</v>
      </c>
      <c r="H1105" s="127">
        <v>52.529998779296875</v>
      </c>
      <c r="I1105" s="127">
        <v>2.2400000095367432</v>
      </c>
      <c r="J1105" s="127">
        <v>91874736</v>
      </c>
    </row>
    <row r="1106" spans="1:10" s="118" customFormat="1" ht="12.75">
      <c r="A1106" s="128" t="s">
        <v>5415</v>
      </c>
      <c r="B1106" s="128" t="s">
        <v>10113</v>
      </c>
      <c r="C1106" s="127">
        <v>805806387187.90002</v>
      </c>
      <c r="D1106" s="127">
        <v>6488477</v>
      </c>
      <c r="E1106" s="128" t="s">
        <v>1206</v>
      </c>
      <c r="F1106" s="127">
        <v>5.0318894386291504</v>
      </c>
      <c r="G1106" s="127">
        <v>805806387187.90002</v>
      </c>
      <c r="H1106" s="127">
        <v>378.70001220703125</v>
      </c>
      <c r="I1106" s="127">
        <v>75.259999593098954</v>
      </c>
      <c r="J1106" s="127">
        <v>2126768448</v>
      </c>
    </row>
    <row r="1107" spans="1:10" s="118" customFormat="1" ht="12.75">
      <c r="A1107" s="128" t="s">
        <v>8012</v>
      </c>
      <c r="B1107" s="128" t="s">
        <v>12028</v>
      </c>
      <c r="C1107" s="127">
        <v>1399681957.2</v>
      </c>
      <c r="D1107" s="127">
        <v>20111</v>
      </c>
      <c r="E1107" s="128" t="s">
        <v>1245</v>
      </c>
      <c r="F1107" s="127">
        <v>83.917800903320313</v>
      </c>
      <c r="G1107" s="127">
        <v>1399681957.2</v>
      </c>
      <c r="H1107" s="127">
        <v>122.51999664306641</v>
      </c>
      <c r="I1107" s="127">
        <v>1.4600000381469727</v>
      </c>
      <c r="J1107" s="127">
        <v>11424110</v>
      </c>
    </row>
    <row r="1108" spans="1:10" s="118" customFormat="1" ht="12.75">
      <c r="A1108" s="128" t="s">
        <v>6513</v>
      </c>
      <c r="B1108" s="128" t="s">
        <v>10648</v>
      </c>
      <c r="C1108" s="127">
        <v>25929170979.500004</v>
      </c>
      <c r="D1108" s="127">
        <v>248091</v>
      </c>
      <c r="E1108" s="128" t="s">
        <v>1247</v>
      </c>
      <c r="F1108" s="127">
        <v>59.476398468017578</v>
      </c>
      <c r="G1108" s="127">
        <v>25929170979.500004</v>
      </c>
      <c r="H1108" s="127">
        <v>403.25</v>
      </c>
      <c r="I1108" s="127">
        <v>6.7800002098083496</v>
      </c>
      <c r="J1108" s="127">
        <v>64300488</v>
      </c>
    </row>
    <row r="1109" spans="1:10" s="118" customFormat="1" ht="12.75">
      <c r="A1109" s="128" t="s">
        <v>21792</v>
      </c>
      <c r="B1109" s="128" t="s">
        <v>21793</v>
      </c>
      <c r="C1109" s="127">
        <v>1405935780</v>
      </c>
      <c r="D1109" s="127"/>
      <c r="E1109" s="128" t="s">
        <v>21794</v>
      </c>
      <c r="F1109" s="127"/>
      <c r="G1109" s="127">
        <v>1405935780</v>
      </c>
      <c r="H1109" s="127">
        <v>118</v>
      </c>
      <c r="I1109" s="127">
        <v>13.460000038146973</v>
      </c>
      <c r="J1109" s="127"/>
    </row>
    <row r="1110" spans="1:10" s="118" customFormat="1" ht="12.75">
      <c r="A1110" s="128" t="s">
        <v>9288</v>
      </c>
      <c r="B1110" s="128" t="s">
        <v>11635</v>
      </c>
      <c r="C1110" s="127">
        <v>3435567525.0000005</v>
      </c>
      <c r="D1110" s="127">
        <v>238528</v>
      </c>
      <c r="E1110" s="128" t="s">
        <v>9289</v>
      </c>
      <c r="F1110" s="127"/>
      <c r="G1110" s="127">
        <v>3435567525.0000005</v>
      </c>
      <c r="H1110" s="127">
        <v>27.690000534057617</v>
      </c>
      <c r="I1110" s="127"/>
      <c r="J1110" s="127"/>
    </row>
    <row r="1111" spans="1:10" s="118" customFormat="1" ht="12.75">
      <c r="A1111" s="128" t="s">
        <v>6775</v>
      </c>
      <c r="B1111" s="128" t="s">
        <v>10965</v>
      </c>
      <c r="C1111" s="127">
        <v>14999319816.250002</v>
      </c>
      <c r="D1111" s="127">
        <v>32207</v>
      </c>
      <c r="E1111" s="128" t="s">
        <v>1214</v>
      </c>
      <c r="F1111" s="127">
        <v>119.71917724609375</v>
      </c>
      <c r="G1111" s="127">
        <v>14999319816.250002</v>
      </c>
      <c r="H1111" s="127">
        <v>873.95001220703125</v>
      </c>
      <c r="I1111" s="127">
        <v>7.3000001907348633</v>
      </c>
      <c r="J1111" s="127">
        <v>17123978</v>
      </c>
    </row>
    <row r="1112" spans="1:10" s="118" customFormat="1" ht="12.75">
      <c r="A1112" s="128" t="s">
        <v>7259</v>
      </c>
      <c r="B1112" s="128" t="s">
        <v>11418</v>
      </c>
      <c r="C1112" s="127">
        <v>5745899627</v>
      </c>
      <c r="D1112" s="127">
        <v>0</v>
      </c>
      <c r="E1112" s="128" t="s">
        <v>7260</v>
      </c>
      <c r="F1112" s="127">
        <v>22.586297988891602</v>
      </c>
      <c r="G1112" s="127">
        <v>5745899627</v>
      </c>
      <c r="H1112" s="127">
        <v>27.670000076293945</v>
      </c>
      <c r="I1112" s="127">
        <v>1.2250790596008301</v>
      </c>
      <c r="J1112" s="127">
        <v>207660000</v>
      </c>
    </row>
    <row r="1113" spans="1:10" s="118" customFormat="1" ht="12.75">
      <c r="A1113" s="128" t="s">
        <v>7534</v>
      </c>
      <c r="B1113" s="128" t="s">
        <v>11538</v>
      </c>
      <c r="C1113" s="127">
        <v>3634976568.7999997</v>
      </c>
      <c r="D1113" s="127">
        <v>32503</v>
      </c>
      <c r="E1113" s="128" t="s">
        <v>1139</v>
      </c>
      <c r="F1113" s="127"/>
      <c r="G1113" s="127">
        <v>3634976568.7999997</v>
      </c>
      <c r="H1113" s="127">
        <v>196.96000671386719</v>
      </c>
      <c r="I1113" s="127">
        <v>-3.9600000381469727</v>
      </c>
      <c r="J1113" s="127">
        <v>18455404</v>
      </c>
    </row>
    <row r="1114" spans="1:10" s="118" customFormat="1" ht="12.75">
      <c r="A1114" s="128" t="s">
        <v>7605</v>
      </c>
      <c r="B1114" s="128" t="s">
        <v>10256</v>
      </c>
      <c r="C1114" s="127">
        <v>4491455904</v>
      </c>
      <c r="D1114" s="127">
        <v>412763</v>
      </c>
      <c r="E1114" s="128" t="s">
        <v>1234</v>
      </c>
      <c r="F1114" s="127"/>
      <c r="G1114" s="127">
        <v>4491455904</v>
      </c>
      <c r="H1114" s="127">
        <v>367.79998779296875</v>
      </c>
      <c r="I1114" s="127"/>
      <c r="J1114" s="127"/>
    </row>
    <row r="1115" spans="1:10" s="118" customFormat="1" ht="12.75">
      <c r="A1115" s="128" t="s">
        <v>5730</v>
      </c>
      <c r="B1115" s="128" t="s">
        <v>10245</v>
      </c>
      <c r="C1115" s="127">
        <v>216084271744.79999</v>
      </c>
      <c r="D1115" s="127">
        <v>1214937</v>
      </c>
      <c r="E1115" s="128" t="s">
        <v>1249</v>
      </c>
      <c r="F1115" s="127">
        <v>38.872112274169922</v>
      </c>
      <c r="G1115" s="127">
        <v>216084271744.79999</v>
      </c>
      <c r="H1115" s="127">
        <v>437.70001220703125</v>
      </c>
      <c r="I1115" s="127">
        <v>11.260000228881836</v>
      </c>
      <c r="J1115" s="127">
        <v>493800000</v>
      </c>
    </row>
    <row r="1116" spans="1:10" s="118" customFormat="1" ht="12.75">
      <c r="A1116" s="128" t="s">
        <v>9275</v>
      </c>
      <c r="B1116" s="128" t="s">
        <v>11374</v>
      </c>
      <c r="C1116" s="127">
        <v>4747986746.1000004</v>
      </c>
      <c r="D1116" s="127">
        <v>55098</v>
      </c>
      <c r="E1116" s="128" t="s">
        <v>9276</v>
      </c>
      <c r="F1116" s="127"/>
      <c r="G1116" s="127">
        <v>4747986746.1000004</v>
      </c>
      <c r="H1116" s="127">
        <v>89.610000610351563</v>
      </c>
      <c r="I1116" s="127"/>
      <c r="J1116" s="127"/>
    </row>
    <row r="1117" spans="1:10" s="118" customFormat="1" ht="12.75">
      <c r="A1117" s="128" t="s">
        <v>8014</v>
      </c>
      <c r="B1117" s="128" t="s">
        <v>12018</v>
      </c>
      <c r="C1117" s="127">
        <v>1044000000</v>
      </c>
      <c r="D1117" s="127">
        <v>12963</v>
      </c>
      <c r="E1117" s="128" t="s">
        <v>3828</v>
      </c>
      <c r="F1117" s="127">
        <v>10.152283668518066</v>
      </c>
      <c r="G1117" s="127">
        <v>1044000000</v>
      </c>
      <c r="H1117" s="127">
        <v>100</v>
      </c>
      <c r="I1117" s="127">
        <v>9.8500003814697266</v>
      </c>
      <c r="J1117" s="127">
        <v>10440000</v>
      </c>
    </row>
    <row r="1118" spans="1:10" s="118" customFormat="1" ht="12.75">
      <c r="A1118" s="128" t="s">
        <v>9323</v>
      </c>
      <c r="B1118" s="128" t="s">
        <v>11996</v>
      </c>
      <c r="C1118" s="127">
        <v>5064005774.1000004</v>
      </c>
      <c r="D1118" s="127">
        <v>562012</v>
      </c>
      <c r="E1118" s="128" t="s">
        <v>9324</v>
      </c>
      <c r="F1118" s="127"/>
      <c r="G1118" s="127">
        <v>5064005774.1000004</v>
      </c>
      <c r="H1118" s="127">
        <v>91.870002746582031</v>
      </c>
      <c r="I1118" s="127"/>
      <c r="J1118" s="127"/>
    </row>
    <row r="1119" spans="1:10" s="118" customFormat="1" ht="12.75">
      <c r="A1119" s="128" t="s">
        <v>9297</v>
      </c>
      <c r="B1119" s="128" t="s">
        <v>11646</v>
      </c>
      <c r="C1119" s="127">
        <v>7857695429</v>
      </c>
      <c r="D1119" s="127">
        <v>1207747</v>
      </c>
      <c r="E1119" s="128" t="s">
        <v>9298</v>
      </c>
      <c r="F1119" s="127"/>
      <c r="G1119" s="127">
        <v>7857695429</v>
      </c>
      <c r="H1119" s="127">
        <v>154.3699951171875</v>
      </c>
      <c r="I1119" s="127"/>
      <c r="J1119" s="127"/>
    </row>
    <row r="1120" spans="1:10" s="118" customFormat="1" ht="12.75">
      <c r="A1120" s="128" t="s">
        <v>6697</v>
      </c>
      <c r="B1120" s="128" t="s">
        <v>10995</v>
      </c>
      <c r="C1120" s="127">
        <v>17664276758.720001</v>
      </c>
      <c r="D1120" s="127">
        <v>1113150</v>
      </c>
      <c r="E1120" s="128" t="s">
        <v>1193</v>
      </c>
      <c r="F1120" s="127">
        <v>12.258289337158203</v>
      </c>
      <c r="G1120" s="127">
        <v>17664276758.720001</v>
      </c>
      <c r="H1120" s="127">
        <v>140.47999572753906</v>
      </c>
      <c r="I1120" s="127">
        <v>11.460000038146973</v>
      </c>
      <c r="J1120" s="127">
        <v>98496160</v>
      </c>
    </row>
    <row r="1121" spans="1:10" s="118" customFormat="1" ht="12.75">
      <c r="A1121" s="128" t="s">
        <v>7442</v>
      </c>
      <c r="B1121" s="128" t="s">
        <v>7443</v>
      </c>
      <c r="C1121" s="127">
        <v>3087160318</v>
      </c>
      <c r="D1121" s="127">
        <v>35253</v>
      </c>
      <c r="E1121" s="128" t="s">
        <v>1219</v>
      </c>
      <c r="F1121" s="127">
        <v>10.89993953704834</v>
      </c>
      <c r="G1121" s="127">
        <v>3087160318</v>
      </c>
      <c r="H1121" s="127">
        <v>179.74000549316406</v>
      </c>
      <c r="I1121" s="127">
        <v>16.489999771118164</v>
      </c>
      <c r="J1121" s="127">
        <v>17175700</v>
      </c>
    </row>
    <row r="1122" spans="1:10" s="118" customFormat="1" ht="12.75">
      <c r="A1122" s="128" t="s">
        <v>6336</v>
      </c>
      <c r="B1122" s="128" t="s">
        <v>10589</v>
      </c>
      <c r="C1122" s="127">
        <v>36236838000</v>
      </c>
      <c r="D1122" s="127">
        <v>358914</v>
      </c>
      <c r="E1122" s="128" t="s">
        <v>1174</v>
      </c>
      <c r="F1122" s="127">
        <v>34.015682220458984</v>
      </c>
      <c r="G1122" s="127">
        <v>36236838000</v>
      </c>
      <c r="H1122" s="127">
        <v>390.5</v>
      </c>
      <c r="I1122" s="127">
        <v>11.479999542236328</v>
      </c>
      <c r="J1122" s="127">
        <v>92796000</v>
      </c>
    </row>
    <row r="1123" spans="1:10" s="118" customFormat="1" ht="12.75">
      <c r="A1123" s="128" t="s">
        <v>6943</v>
      </c>
      <c r="B1123" s="128" t="s">
        <v>10901</v>
      </c>
      <c r="C1123" s="127">
        <v>10792944523.099998</v>
      </c>
      <c r="D1123" s="127">
        <v>7163</v>
      </c>
      <c r="E1123" s="128" t="s">
        <v>1221</v>
      </c>
      <c r="F1123" s="127">
        <v>9.4364109039306641</v>
      </c>
      <c r="G1123" s="127">
        <v>10792944523.099998</v>
      </c>
      <c r="H1123" s="127">
        <v>574.29998779296875</v>
      </c>
      <c r="I1123" s="127">
        <v>60.860000610351563</v>
      </c>
      <c r="J1123" s="127">
        <v>18778186</v>
      </c>
    </row>
    <row r="1124" spans="1:10" s="118" customFormat="1" ht="12.75">
      <c r="A1124" s="128" t="s">
        <v>7064</v>
      </c>
      <c r="B1124" s="128" t="s">
        <v>3629</v>
      </c>
      <c r="C1124" s="127">
        <v>3865949495.5399995</v>
      </c>
      <c r="D1124" s="127">
        <v>289820</v>
      </c>
      <c r="E1124" s="128" t="s">
        <v>1251</v>
      </c>
      <c r="F1124" s="127"/>
      <c r="G1124" s="127">
        <v>3865949495.5399995</v>
      </c>
      <c r="H1124" s="127">
        <v>16.610000610351563</v>
      </c>
      <c r="I1124" s="127">
        <v>-3.4800000190734863</v>
      </c>
      <c r="J1124" s="127">
        <v>231295200</v>
      </c>
    </row>
    <row r="1125" spans="1:10" s="118" customFormat="1" ht="12.75">
      <c r="A1125" s="128" t="s">
        <v>5623</v>
      </c>
      <c r="B1125" s="128" t="s">
        <v>10223</v>
      </c>
      <c r="C1125" s="127">
        <v>201754243740.99997</v>
      </c>
      <c r="D1125" s="127">
        <v>84483</v>
      </c>
      <c r="E1125" s="128" t="s">
        <v>1145</v>
      </c>
      <c r="F1125" s="127">
        <v>70.706474304199219</v>
      </c>
      <c r="G1125" s="127">
        <v>201754243740.99997</v>
      </c>
      <c r="H1125" s="127">
        <v>905.75</v>
      </c>
      <c r="I1125" s="127">
        <v>12.810000419616699</v>
      </c>
      <c r="J1125" s="127">
        <v>222748272</v>
      </c>
    </row>
    <row r="1126" spans="1:10" s="118" customFormat="1" ht="12.75">
      <c r="A1126" s="128" t="s">
        <v>7881</v>
      </c>
      <c r="B1126" s="128" t="s">
        <v>11888</v>
      </c>
      <c r="C1126" s="127">
        <v>1501194241.05</v>
      </c>
      <c r="D1126" s="127">
        <v>8924</v>
      </c>
      <c r="E1126" s="128" t="s">
        <v>3940</v>
      </c>
      <c r="F1126" s="127">
        <v>8.8092565536499023</v>
      </c>
      <c r="G1126" s="127">
        <v>1501194241.05</v>
      </c>
      <c r="H1126" s="127">
        <v>144.35000610351563</v>
      </c>
      <c r="I1126" s="127">
        <v>16.386173248291016</v>
      </c>
      <c r="J1126" s="127">
        <v>10399683</v>
      </c>
    </row>
    <row r="1127" spans="1:10" s="118" customFormat="1" ht="12.75">
      <c r="A1127" s="128" t="s">
        <v>6825</v>
      </c>
      <c r="B1127" s="128" t="s">
        <v>6826</v>
      </c>
      <c r="C1127" s="127">
        <v>23258541635.170006</v>
      </c>
      <c r="D1127" s="127">
        <v>314244</v>
      </c>
      <c r="E1127" s="128" t="s">
        <v>1253</v>
      </c>
      <c r="F1127" s="127"/>
      <c r="G1127" s="127">
        <v>23258541635.170006</v>
      </c>
      <c r="H1127" s="127">
        <v>179.80999755859375</v>
      </c>
      <c r="I1127" s="127">
        <v>-11.159999847412109</v>
      </c>
      <c r="J1127" s="127">
        <v>79935872</v>
      </c>
    </row>
    <row r="1128" spans="1:10" s="118" customFormat="1" ht="12.75">
      <c r="A1128" s="128" t="s">
        <v>5532</v>
      </c>
      <c r="B1128" s="128" t="s">
        <v>10146</v>
      </c>
      <c r="C1128" s="127">
        <v>447344574000</v>
      </c>
      <c r="D1128" s="127">
        <v>9722461</v>
      </c>
      <c r="E1128" s="128" t="s">
        <v>1255</v>
      </c>
      <c r="F1128" s="127">
        <v>21.140966415405273</v>
      </c>
      <c r="G1128" s="127">
        <v>447344574000</v>
      </c>
      <c r="H1128" s="127">
        <v>223.46000671386719</v>
      </c>
      <c r="I1128" s="127">
        <v>10.569999694824219</v>
      </c>
      <c r="J1128" s="127">
        <v>2001900032</v>
      </c>
    </row>
    <row r="1129" spans="1:10" s="118" customFormat="1" ht="12.75">
      <c r="A1129" s="128" t="s">
        <v>7564</v>
      </c>
      <c r="B1129" s="128" t="s">
        <v>11543</v>
      </c>
      <c r="C1129" s="127">
        <v>3064327018.7499995</v>
      </c>
      <c r="D1129" s="127">
        <v>194</v>
      </c>
      <c r="E1129" s="128" t="s">
        <v>3706</v>
      </c>
      <c r="F1129" s="127"/>
      <c r="G1129" s="127">
        <v>3064327018.7499995</v>
      </c>
      <c r="H1129" s="127">
        <v>2123.75</v>
      </c>
      <c r="I1129" s="127">
        <v>-153.53999328613281</v>
      </c>
      <c r="J1129" s="127">
        <v>1442885</v>
      </c>
    </row>
    <row r="1130" spans="1:10" s="118" customFormat="1" ht="12.75">
      <c r="A1130" s="128" t="s">
        <v>6425</v>
      </c>
      <c r="B1130" s="128" t="s">
        <v>10735</v>
      </c>
      <c r="C1130" s="127">
        <v>14391459743.040001</v>
      </c>
      <c r="D1130" s="127">
        <v>165276</v>
      </c>
      <c r="E1130" s="128" t="s">
        <v>1257</v>
      </c>
      <c r="F1130" s="127">
        <v>16.357082366943359</v>
      </c>
      <c r="G1130" s="127">
        <v>14391459743.040001</v>
      </c>
      <c r="H1130" s="127">
        <v>190.55999755859375</v>
      </c>
      <c r="I1130" s="127">
        <v>11.649999618530273</v>
      </c>
      <c r="J1130" s="127">
        <v>75521936</v>
      </c>
    </row>
    <row r="1131" spans="1:10" s="118" customFormat="1" ht="12.75">
      <c r="A1131" s="128" t="s">
        <v>5262</v>
      </c>
      <c r="B1131" s="128" t="s">
        <v>10038</v>
      </c>
      <c r="C1131" s="127">
        <v>5502977694730.2002</v>
      </c>
      <c r="D1131" s="127">
        <v>2060975</v>
      </c>
      <c r="E1131" s="128" t="s">
        <v>1208</v>
      </c>
      <c r="F1131" s="127">
        <v>51.679172515869141</v>
      </c>
      <c r="G1131" s="127">
        <v>5502977694730.2002</v>
      </c>
      <c r="H1131" s="127">
        <v>2342.10009765625</v>
      </c>
      <c r="I1131" s="127">
        <v>45.319998741149902</v>
      </c>
      <c r="J1131" s="127">
        <v>2350000128</v>
      </c>
    </row>
    <row r="1132" spans="1:10" s="118" customFormat="1" ht="12.75">
      <c r="A1132" s="128" t="s">
        <v>12523</v>
      </c>
      <c r="B1132" s="128" t="s">
        <v>12524</v>
      </c>
      <c r="C1132" s="127">
        <v>1799415000</v>
      </c>
      <c r="D1132" s="127">
        <v>1647</v>
      </c>
      <c r="E1132" s="128" t="s">
        <v>12525</v>
      </c>
      <c r="F1132" s="127"/>
      <c r="G1132" s="127">
        <v>1799415000</v>
      </c>
      <c r="H1132" s="127">
        <v>648</v>
      </c>
      <c r="I1132" s="127"/>
      <c r="J1132" s="127"/>
    </row>
    <row r="1133" spans="1:10" s="118" customFormat="1" ht="12.75">
      <c r="A1133" s="128" t="s">
        <v>5563</v>
      </c>
      <c r="B1133" s="128" t="s">
        <v>10169</v>
      </c>
      <c r="C1133" s="127">
        <v>305209373960</v>
      </c>
      <c r="D1133" s="127">
        <v>6501</v>
      </c>
      <c r="E1133" s="128" t="s">
        <v>1238</v>
      </c>
      <c r="F1133" s="127">
        <v>60.871437072753906</v>
      </c>
      <c r="G1133" s="127">
        <v>305209373960</v>
      </c>
      <c r="H1133" s="127">
        <v>34520</v>
      </c>
      <c r="I1133" s="127">
        <v>567.09686279296875</v>
      </c>
      <c r="J1133" s="127">
        <v>8841697</v>
      </c>
    </row>
    <row r="1134" spans="1:10" s="118" customFormat="1" ht="12.75">
      <c r="A1134" s="128" t="s">
        <v>12445</v>
      </c>
      <c r="B1134" s="128" t="s">
        <v>12446</v>
      </c>
      <c r="C1134" s="127">
        <v>1387495182360</v>
      </c>
      <c r="D1134" s="127">
        <v>1647038</v>
      </c>
      <c r="E1134" s="128" t="s">
        <v>12345</v>
      </c>
      <c r="F1134" s="127">
        <v>22.896217346191406</v>
      </c>
      <c r="G1134" s="127">
        <v>1387495182360</v>
      </c>
      <c r="H1134" s="127">
        <v>1707.5999755859375</v>
      </c>
      <c r="I1134" s="127">
        <v>74.580001831054688</v>
      </c>
      <c r="J1134" s="127">
        <v>812541120</v>
      </c>
    </row>
    <row r="1135" spans="1:10" s="118" customFormat="1" ht="12.75">
      <c r="A1135" s="128" t="s">
        <v>5337</v>
      </c>
      <c r="B1135" s="128" t="s">
        <v>10058</v>
      </c>
      <c r="C1135" s="127">
        <v>1855760104800</v>
      </c>
      <c r="D1135" s="127">
        <v>2066068</v>
      </c>
      <c r="E1135" s="128" t="s">
        <v>1212</v>
      </c>
      <c r="F1135" s="127">
        <v>17.919216156005859</v>
      </c>
      <c r="G1135" s="127">
        <v>1855760104800</v>
      </c>
      <c r="H1135" s="127">
        <v>439.20001220703125</v>
      </c>
      <c r="I1135" s="127">
        <v>24.510000705718994</v>
      </c>
      <c r="J1135" s="127">
        <v>4225318912</v>
      </c>
    </row>
    <row r="1136" spans="1:10" s="118" customFormat="1" ht="12.75">
      <c r="A1136" s="128" t="s">
        <v>6971</v>
      </c>
      <c r="B1136" s="128" t="s">
        <v>11098</v>
      </c>
      <c r="C1136" s="127">
        <v>8073660787.1999998</v>
      </c>
      <c r="D1136" s="127">
        <v>947047</v>
      </c>
      <c r="E1136" s="128" t="s">
        <v>20283</v>
      </c>
      <c r="F1136" s="127">
        <v>7.259035587310791</v>
      </c>
      <c r="G1136" s="127">
        <v>8073660787.1999998</v>
      </c>
      <c r="H1136" s="127">
        <v>37.979999542236328</v>
      </c>
      <c r="I1136" s="127">
        <v>5.2320999145507816</v>
      </c>
      <c r="J1136" s="127">
        <v>187105400</v>
      </c>
    </row>
    <row r="1137" spans="1:10" s="118" customFormat="1" ht="12.75">
      <c r="A1137" s="128" t="s">
        <v>7179</v>
      </c>
      <c r="B1137" s="128" t="s">
        <v>11322</v>
      </c>
      <c r="C1137" s="127">
        <v>6017516800.000001</v>
      </c>
      <c r="D1137" s="127">
        <v>56921</v>
      </c>
      <c r="E1137" s="128" t="s">
        <v>1346</v>
      </c>
      <c r="F1137" s="127">
        <v>15.433745384216309</v>
      </c>
      <c r="G1137" s="127">
        <v>6017516800.000001</v>
      </c>
      <c r="H1137" s="127">
        <v>187.52000427246094</v>
      </c>
      <c r="I1137" s="127">
        <v>12.149999618530273</v>
      </c>
      <c r="J1137" s="127">
        <v>32090000</v>
      </c>
    </row>
    <row r="1138" spans="1:10" s="118" customFormat="1" ht="12.75">
      <c r="A1138" s="128" t="s">
        <v>8099</v>
      </c>
      <c r="B1138" s="128" t="s">
        <v>8100</v>
      </c>
      <c r="C1138" s="127">
        <v>1360185750</v>
      </c>
      <c r="D1138" s="127">
        <v>10407</v>
      </c>
      <c r="E1138" s="128" t="s">
        <v>8101</v>
      </c>
      <c r="F1138" s="127"/>
      <c r="G1138" s="127">
        <v>1360185750</v>
      </c>
      <c r="H1138" s="127">
        <v>55</v>
      </c>
      <c r="I1138" s="127"/>
      <c r="J1138" s="127"/>
    </row>
    <row r="1139" spans="1:10" s="118" customFormat="1" ht="12.75">
      <c r="A1139" s="128" t="s">
        <v>8069</v>
      </c>
      <c r="B1139" s="128" t="s">
        <v>12034</v>
      </c>
      <c r="C1139" s="127">
        <v>1784712447.9999998</v>
      </c>
      <c r="D1139" s="127">
        <v>9233</v>
      </c>
      <c r="E1139" s="128" t="s">
        <v>1333</v>
      </c>
      <c r="F1139" s="127">
        <v>22.401193618774414</v>
      </c>
      <c r="G1139" s="127">
        <v>1784712447.9999998</v>
      </c>
      <c r="H1139" s="127">
        <v>300.39999389648438</v>
      </c>
      <c r="I1139" s="127">
        <v>13.409999847412109</v>
      </c>
      <c r="J1139" s="127">
        <v>5941120</v>
      </c>
    </row>
    <row r="1140" spans="1:10" s="118" customFormat="1" ht="12.75">
      <c r="A1140" s="128" t="s">
        <v>6006</v>
      </c>
      <c r="B1140" s="128" t="s">
        <v>10387</v>
      </c>
      <c r="C1140" s="127">
        <v>95432843047.949997</v>
      </c>
      <c r="D1140" s="127">
        <v>1049747</v>
      </c>
      <c r="E1140" s="128" t="s">
        <v>1325</v>
      </c>
      <c r="F1140" s="127">
        <v>2.0638189315795898</v>
      </c>
      <c r="G1140" s="127">
        <v>95432843047.949997</v>
      </c>
      <c r="H1140" s="127">
        <v>307.95001220703125</v>
      </c>
      <c r="I1140" s="127">
        <v>-4.6363339424133301</v>
      </c>
      <c r="J1140" s="127">
        <v>309897216</v>
      </c>
    </row>
    <row r="1141" spans="1:10" s="118" customFormat="1" ht="12.75">
      <c r="A1141" s="128" t="s">
        <v>7023</v>
      </c>
      <c r="B1141" s="128" t="s">
        <v>11096</v>
      </c>
      <c r="C1141" s="127">
        <v>15135132825.25</v>
      </c>
      <c r="D1141" s="127">
        <v>73973</v>
      </c>
      <c r="E1141" s="128" t="s">
        <v>1265</v>
      </c>
      <c r="F1141" s="127"/>
      <c r="G1141" s="127">
        <v>15135132825.25</v>
      </c>
      <c r="H1141" s="127">
        <v>959.1500244140625</v>
      </c>
      <c r="I1141" s="127"/>
      <c r="J1141" s="127"/>
    </row>
    <row r="1142" spans="1:10" s="118" customFormat="1" ht="12.75">
      <c r="A1142" s="128" t="s">
        <v>5691</v>
      </c>
      <c r="B1142" s="128" t="s">
        <v>5692</v>
      </c>
      <c r="C1142" s="127">
        <v>202710118759.99997</v>
      </c>
      <c r="D1142" s="127">
        <v>696695</v>
      </c>
      <c r="E1142" s="128" t="s">
        <v>1266</v>
      </c>
      <c r="F1142" s="127"/>
      <c r="G1142" s="127">
        <v>202710118759.99997</v>
      </c>
      <c r="H1142" s="127">
        <v>105.87999725341797</v>
      </c>
      <c r="I1142" s="127"/>
      <c r="J1142" s="127"/>
    </row>
    <row r="1143" spans="1:10" s="118" customFormat="1" ht="12.75">
      <c r="A1143" s="128" t="s">
        <v>5254</v>
      </c>
      <c r="B1143" s="128" t="s">
        <v>5255</v>
      </c>
      <c r="C1143" s="127">
        <v>10168156432335</v>
      </c>
      <c r="D1143" s="127">
        <v>12145040</v>
      </c>
      <c r="E1143" s="128" t="s">
        <v>1268</v>
      </c>
      <c r="F1143" s="127">
        <v>19.709945678710938</v>
      </c>
      <c r="G1143" s="127">
        <v>10168156432335</v>
      </c>
      <c r="H1143" s="127">
        <v>1427</v>
      </c>
      <c r="I1143" s="127">
        <v>72.399999618530273</v>
      </c>
      <c r="J1143" s="127">
        <v>7122398720</v>
      </c>
    </row>
    <row r="1144" spans="1:10" s="118" customFormat="1" ht="12.75">
      <c r="A1144" s="128" t="s">
        <v>5401</v>
      </c>
      <c r="B1144" s="128" t="s">
        <v>10095</v>
      </c>
      <c r="C1144" s="127">
        <v>930405119112</v>
      </c>
      <c r="D1144" s="127">
        <v>738736</v>
      </c>
      <c r="E1144" s="128" t="s">
        <v>1269</v>
      </c>
      <c r="F1144" s="127">
        <v>36.982654571533203</v>
      </c>
      <c r="G1144" s="127">
        <v>930405119112</v>
      </c>
      <c r="H1144" s="127">
        <v>1876.5</v>
      </c>
      <c r="I1144" s="127">
        <v>50.740001678466797</v>
      </c>
      <c r="J1144" s="127">
        <v>495729984</v>
      </c>
    </row>
    <row r="1145" spans="1:10" s="118" customFormat="1" ht="12.75">
      <c r="A1145" s="128" t="s">
        <v>7364</v>
      </c>
      <c r="B1145" s="128" t="s">
        <v>11690</v>
      </c>
      <c r="C1145" s="127">
        <v>2068903391.8</v>
      </c>
      <c r="D1145" s="127">
        <v>4789</v>
      </c>
      <c r="E1145" s="128" t="s">
        <v>3772</v>
      </c>
      <c r="F1145" s="127">
        <v>10.368350982666016</v>
      </c>
      <c r="G1145" s="127">
        <v>2068903391.8</v>
      </c>
      <c r="H1145" s="127">
        <v>865.54998779296875</v>
      </c>
      <c r="I1145" s="127">
        <v>83.480003356933594</v>
      </c>
      <c r="J1145" s="127">
        <v>2390276</v>
      </c>
    </row>
    <row r="1146" spans="1:10" s="118" customFormat="1" ht="12.75">
      <c r="A1146" s="128" t="s">
        <v>6023</v>
      </c>
      <c r="B1146" s="128" t="s">
        <v>10488</v>
      </c>
      <c r="C1146" s="127">
        <v>60327351964</v>
      </c>
      <c r="D1146" s="127">
        <v>673053</v>
      </c>
      <c r="E1146" s="128" t="s">
        <v>1273</v>
      </c>
      <c r="F1146" s="127">
        <v>17.854631423950195</v>
      </c>
      <c r="G1146" s="127">
        <v>60327351964</v>
      </c>
      <c r="H1146" s="127">
        <v>304.60000610351563</v>
      </c>
      <c r="I1146" s="127">
        <v>17.059999465942383</v>
      </c>
      <c r="J1146" s="127">
        <v>198054336</v>
      </c>
    </row>
    <row r="1147" spans="1:10" s="118" customFormat="1" ht="12.75">
      <c r="A1147" s="128" t="s">
        <v>6459</v>
      </c>
      <c r="B1147" s="128" t="s">
        <v>10790</v>
      </c>
      <c r="C1147" s="127">
        <v>19017647372.900002</v>
      </c>
      <c r="D1147" s="127">
        <v>1166389</v>
      </c>
      <c r="E1147" s="128" t="s">
        <v>21706</v>
      </c>
      <c r="F1147" s="127">
        <v>14.146288871765137</v>
      </c>
      <c r="G1147" s="127">
        <v>19017647372.900002</v>
      </c>
      <c r="H1147" s="127">
        <v>64.790000915527344</v>
      </c>
      <c r="I1147" s="127">
        <v>4.5799999237060547</v>
      </c>
      <c r="J1147" s="127">
        <v>293527520</v>
      </c>
    </row>
    <row r="1148" spans="1:10" s="118" customFormat="1" ht="12.75">
      <c r="A1148" s="128" t="s">
        <v>6096</v>
      </c>
      <c r="B1148" s="128" t="s">
        <v>6097</v>
      </c>
      <c r="C1148" s="127">
        <v>53651193129</v>
      </c>
      <c r="D1148" s="127">
        <v>7621</v>
      </c>
      <c r="E1148" s="128" t="s">
        <v>1275</v>
      </c>
      <c r="F1148" s="127">
        <v>35.391860961914063</v>
      </c>
      <c r="G1148" s="127">
        <v>53651193129</v>
      </c>
      <c r="H1148" s="127">
        <v>5559</v>
      </c>
      <c r="I1148" s="127">
        <v>157.07000732421875</v>
      </c>
      <c r="J1148" s="127">
        <v>9619281</v>
      </c>
    </row>
    <row r="1149" spans="1:10" s="118" customFormat="1" ht="12.75">
      <c r="A1149" s="128" t="s">
        <v>7211</v>
      </c>
      <c r="B1149" s="128" t="s">
        <v>11409</v>
      </c>
      <c r="C1149" s="127">
        <v>4610188459.999999</v>
      </c>
      <c r="D1149" s="127">
        <v>106726</v>
      </c>
      <c r="E1149" s="128" t="s">
        <v>1394</v>
      </c>
      <c r="F1149" s="127">
        <v>7.4073319435119629</v>
      </c>
      <c r="G1149" s="127">
        <v>4610188459.999999</v>
      </c>
      <c r="H1149" s="127">
        <v>72.739997863769531</v>
      </c>
      <c r="I1149" s="127">
        <v>9.8199996948242188</v>
      </c>
      <c r="J1149" s="127">
        <v>63379000</v>
      </c>
    </row>
    <row r="1150" spans="1:10" s="118" customFormat="1" ht="12.75">
      <c r="A1150" s="128" t="s">
        <v>5384</v>
      </c>
      <c r="B1150" s="128" t="s">
        <v>3377</v>
      </c>
      <c r="C1150" s="127">
        <v>858364265630.24988</v>
      </c>
      <c r="D1150" s="127">
        <v>6375447</v>
      </c>
      <c r="E1150" s="128" t="s">
        <v>1277</v>
      </c>
      <c r="F1150" s="127">
        <v>11.324939727783203</v>
      </c>
      <c r="G1150" s="127">
        <v>858364265630.24988</v>
      </c>
      <c r="H1150" s="127">
        <v>79.830001831054688</v>
      </c>
      <c r="I1150" s="127">
        <v>7.0900000333786011</v>
      </c>
      <c r="J1150" s="127">
        <v>10752402432</v>
      </c>
    </row>
    <row r="1151" spans="1:10" s="118" customFormat="1" ht="12.75">
      <c r="A1151" s="128" t="s">
        <v>5436</v>
      </c>
      <c r="B1151" s="128" t="s">
        <v>10094</v>
      </c>
      <c r="C1151" s="127">
        <v>771402409207.12</v>
      </c>
      <c r="D1151" s="127">
        <v>592517440</v>
      </c>
      <c r="E1151" s="128" t="s">
        <v>1279</v>
      </c>
      <c r="F1151" s="127"/>
      <c r="G1151" s="127">
        <v>771402409207.12</v>
      </c>
      <c r="H1151" s="127">
        <v>7.119999885559082</v>
      </c>
      <c r="I1151" s="127">
        <v>-4.4975849986076355</v>
      </c>
      <c r="J1151" s="127">
        <v>69699796992</v>
      </c>
    </row>
    <row r="1152" spans="1:10" s="118" customFormat="1" ht="12.75">
      <c r="A1152" s="128" t="s">
        <v>6289</v>
      </c>
      <c r="B1152" s="128" t="s">
        <v>10731</v>
      </c>
      <c r="C1152" s="127">
        <v>16258382564.999998</v>
      </c>
      <c r="D1152" s="127">
        <v>360368</v>
      </c>
      <c r="E1152" s="128" t="s">
        <v>1281</v>
      </c>
      <c r="F1152" s="127">
        <v>34.434307098388672</v>
      </c>
      <c r="G1152" s="127">
        <v>16258382564.999998</v>
      </c>
      <c r="H1152" s="127">
        <v>377.39999389648438</v>
      </c>
      <c r="I1152" s="127">
        <v>10.960000038146973</v>
      </c>
      <c r="J1152" s="127">
        <v>42885320</v>
      </c>
    </row>
    <row r="1153" spans="1:10" s="118" customFormat="1" ht="12.75">
      <c r="A1153" s="128" t="s">
        <v>5456</v>
      </c>
      <c r="B1153" s="128" t="s">
        <v>10149</v>
      </c>
      <c r="C1153" s="127">
        <v>475149730131.08997</v>
      </c>
      <c r="D1153" s="127">
        <v>42988840</v>
      </c>
      <c r="E1153" s="128" t="s">
        <v>1285</v>
      </c>
      <c r="F1153" s="127">
        <v>31.80882453918457</v>
      </c>
      <c r="G1153" s="127">
        <v>475149730131.08997</v>
      </c>
      <c r="H1153" s="127">
        <v>64.889999389648438</v>
      </c>
      <c r="I1153" s="127">
        <v>2.0399999618530273</v>
      </c>
      <c r="J1153" s="127">
        <v>7069923840</v>
      </c>
    </row>
    <row r="1154" spans="1:10" s="118" customFormat="1" ht="12.75">
      <c r="A1154" s="128" t="s">
        <v>7448</v>
      </c>
      <c r="B1154" s="128" t="s">
        <v>11341</v>
      </c>
      <c r="C1154" s="127">
        <v>3576562500</v>
      </c>
      <c r="D1154" s="127">
        <v>15280</v>
      </c>
      <c r="E1154" s="128" t="s">
        <v>3689</v>
      </c>
      <c r="F1154" s="127">
        <v>54.718875885009766</v>
      </c>
      <c r="G1154" s="127">
        <v>3576562500</v>
      </c>
      <c r="H1154" s="127">
        <v>136.25</v>
      </c>
      <c r="I1154" s="127">
        <v>2.4900000095367432</v>
      </c>
      <c r="J1154" s="127">
        <v>26250000</v>
      </c>
    </row>
    <row r="1155" spans="1:10" s="118" customFormat="1" ht="12.75">
      <c r="A1155" s="128" t="s">
        <v>7167</v>
      </c>
      <c r="B1155" s="128" t="s">
        <v>11441</v>
      </c>
      <c r="C1155" s="127">
        <v>5703766893.000001</v>
      </c>
      <c r="D1155" s="127">
        <v>43195</v>
      </c>
      <c r="E1155" s="128" t="s">
        <v>1311</v>
      </c>
      <c r="F1155" s="127"/>
      <c r="G1155" s="127">
        <v>5703766893.000001</v>
      </c>
      <c r="H1155" s="127">
        <v>43.5</v>
      </c>
      <c r="I1155" s="127">
        <v>-5.9099998474121094</v>
      </c>
      <c r="J1155" s="127">
        <v>131121080</v>
      </c>
    </row>
    <row r="1156" spans="1:10" s="118" customFormat="1" ht="12.75">
      <c r="A1156" s="128" t="s">
        <v>6987</v>
      </c>
      <c r="B1156" s="128" t="s">
        <v>11192</v>
      </c>
      <c r="C1156" s="127">
        <v>7389807860.6000004</v>
      </c>
      <c r="D1156" s="127">
        <v>17784</v>
      </c>
      <c r="E1156" s="128" t="s">
        <v>3557</v>
      </c>
      <c r="F1156" s="127">
        <v>50.791961669921875</v>
      </c>
      <c r="G1156" s="127">
        <v>7389807860.6000004</v>
      </c>
      <c r="H1156" s="127">
        <v>214.85000610351563</v>
      </c>
      <c r="I1156" s="127">
        <v>4.2300000190734863</v>
      </c>
      <c r="J1156" s="127">
        <v>34365196</v>
      </c>
    </row>
    <row r="1157" spans="1:10" s="118" customFormat="1" ht="12.75">
      <c r="A1157" s="128" t="s">
        <v>7743</v>
      </c>
      <c r="B1157" s="128" t="s">
        <v>11725</v>
      </c>
      <c r="C1157" s="127">
        <v>3109924112.96</v>
      </c>
      <c r="D1157" s="127">
        <v>123969</v>
      </c>
      <c r="E1157" s="128" t="s">
        <v>1287</v>
      </c>
      <c r="F1157" s="127"/>
      <c r="G1157" s="127">
        <v>3109924112.96</v>
      </c>
      <c r="H1157" s="127">
        <v>15.680000305175781</v>
      </c>
      <c r="I1157" s="127">
        <v>-6.8899998664855957</v>
      </c>
      <c r="J1157" s="127">
        <v>198336992</v>
      </c>
    </row>
    <row r="1158" spans="1:10" s="118" customFormat="1" ht="12.75">
      <c r="A1158" s="128" t="s">
        <v>9427</v>
      </c>
      <c r="B1158" s="128" t="s">
        <v>11534</v>
      </c>
      <c r="C1158" s="127">
        <v>1601111082.0000002</v>
      </c>
      <c r="D1158" s="127">
        <v>18059</v>
      </c>
      <c r="E1158" s="128" t="s">
        <v>9428</v>
      </c>
      <c r="F1158" s="127">
        <v>13.378402709960938</v>
      </c>
      <c r="G1158" s="127">
        <v>1601111082.0000002</v>
      </c>
      <c r="H1158" s="127">
        <v>131</v>
      </c>
      <c r="I1158" s="127">
        <v>9.7919015884399414</v>
      </c>
      <c r="J1158" s="127">
        <v>9011222</v>
      </c>
    </row>
    <row r="1159" spans="1:10" s="118" customFormat="1" ht="12.75">
      <c r="A1159" s="128" t="s">
        <v>5809</v>
      </c>
      <c r="B1159" s="128" t="s">
        <v>10298</v>
      </c>
      <c r="C1159" s="127">
        <v>169733712107.25</v>
      </c>
      <c r="D1159" s="127">
        <v>6332938</v>
      </c>
      <c r="E1159" s="128" t="s">
        <v>1289</v>
      </c>
      <c r="F1159" s="127">
        <v>39.409938812255859</v>
      </c>
      <c r="G1159" s="127">
        <v>169733712107.25</v>
      </c>
      <c r="H1159" s="127">
        <v>190.35000610351563</v>
      </c>
      <c r="I1159" s="127">
        <v>4.8299999237060547</v>
      </c>
      <c r="J1159" s="127">
        <v>891692736</v>
      </c>
    </row>
    <row r="1160" spans="1:10" s="118" customFormat="1" ht="12.75">
      <c r="A1160" s="128" t="s">
        <v>7351</v>
      </c>
      <c r="B1160" s="128" t="s">
        <v>11388</v>
      </c>
      <c r="C1160" s="127">
        <v>4404883947.75</v>
      </c>
      <c r="D1160" s="127">
        <v>5317</v>
      </c>
      <c r="E1160" s="128" t="s">
        <v>1291</v>
      </c>
      <c r="F1160" s="127"/>
      <c r="G1160" s="127">
        <v>4404883947.75</v>
      </c>
      <c r="H1160" s="127">
        <v>470.25</v>
      </c>
      <c r="I1160" s="127">
        <v>-8.619999885559082</v>
      </c>
      <c r="J1160" s="127">
        <v>9367111</v>
      </c>
    </row>
    <row r="1161" spans="1:10" s="118" customFormat="1" ht="12.75">
      <c r="A1161" s="128" t="s">
        <v>6105</v>
      </c>
      <c r="B1161" s="128" t="s">
        <v>10492</v>
      </c>
      <c r="C1161" s="127">
        <v>52366491950.400009</v>
      </c>
      <c r="D1161" s="127">
        <v>87682</v>
      </c>
      <c r="E1161" s="128" t="s">
        <v>1293</v>
      </c>
      <c r="F1161" s="127">
        <v>103.97425842285156</v>
      </c>
      <c r="G1161" s="127">
        <v>52366491950.400009</v>
      </c>
      <c r="H1161" s="127">
        <v>1292.4000244140625</v>
      </c>
      <c r="I1161" s="127">
        <v>12.430000305175781</v>
      </c>
      <c r="J1161" s="127">
        <v>40518796</v>
      </c>
    </row>
    <row r="1162" spans="1:10" s="118" customFormat="1" ht="12.75">
      <c r="A1162" s="128" t="s">
        <v>5847</v>
      </c>
      <c r="B1162" s="128" t="s">
        <v>5848</v>
      </c>
      <c r="C1162" s="127">
        <v>113888666771.37001</v>
      </c>
      <c r="D1162" s="127">
        <v>8429063</v>
      </c>
      <c r="E1162" s="128" t="s">
        <v>1295</v>
      </c>
      <c r="F1162" s="127">
        <v>131.22152709960938</v>
      </c>
      <c r="G1162" s="127">
        <v>113888666771.37001</v>
      </c>
      <c r="H1162" s="127">
        <v>42.270000457763672</v>
      </c>
      <c r="I1162" s="127">
        <v>0.32212702184915543</v>
      </c>
      <c r="J1162" s="127">
        <v>2613590016</v>
      </c>
    </row>
    <row r="1163" spans="1:10" s="118" customFormat="1" ht="12.75">
      <c r="A1163" s="128" t="s">
        <v>6542</v>
      </c>
      <c r="B1163" s="128" t="s">
        <v>10834</v>
      </c>
      <c r="C1163" s="127">
        <v>12530868782.400002</v>
      </c>
      <c r="D1163" s="127">
        <v>15943</v>
      </c>
      <c r="E1163" s="128" t="s">
        <v>1297</v>
      </c>
      <c r="F1163" s="127">
        <v>15.344219207763672</v>
      </c>
      <c r="G1163" s="127">
        <v>12530868782.400002</v>
      </c>
      <c r="H1163" s="127">
        <v>347.70001220703125</v>
      </c>
      <c r="I1163" s="127">
        <v>22.659999847412109</v>
      </c>
      <c r="J1163" s="127">
        <v>36039312</v>
      </c>
    </row>
    <row r="1164" spans="1:10" s="118" customFormat="1" ht="12.75">
      <c r="A1164" s="128" t="s">
        <v>7699</v>
      </c>
      <c r="B1164" s="128" t="s">
        <v>11770</v>
      </c>
      <c r="C1164" s="127">
        <v>2526986490</v>
      </c>
      <c r="D1164" s="127">
        <v>2671</v>
      </c>
      <c r="E1164" s="128" t="s">
        <v>3762</v>
      </c>
      <c r="F1164" s="127">
        <v>8.9008245468139648</v>
      </c>
      <c r="G1164" s="127">
        <v>2526986490</v>
      </c>
      <c r="H1164" s="127">
        <v>356.29998779296875</v>
      </c>
      <c r="I1164" s="127">
        <v>40.029998779296875</v>
      </c>
      <c r="J1164" s="127">
        <v>7092300</v>
      </c>
    </row>
    <row r="1165" spans="1:10" s="118" customFormat="1" ht="12.75">
      <c r="A1165" s="128" t="s">
        <v>22301</v>
      </c>
      <c r="B1165" s="128" t="s">
        <v>22302</v>
      </c>
      <c r="C1165" s="127">
        <v>150024238466.39999</v>
      </c>
      <c r="D1165" s="127">
        <v>2380938</v>
      </c>
      <c r="E1165" s="128" t="s">
        <v>20522</v>
      </c>
      <c r="F1165" s="127">
        <v>32.323089599609375</v>
      </c>
      <c r="G1165" s="127">
        <v>150024238466.39999</v>
      </c>
      <c r="H1165" s="127">
        <v>347.14999389648438</v>
      </c>
      <c r="I1165" s="127">
        <v>10.739999771118164</v>
      </c>
      <c r="J1165" s="127"/>
    </row>
    <row r="1166" spans="1:10" s="118" customFormat="1" ht="12.75">
      <c r="A1166" s="128" t="s">
        <v>5590</v>
      </c>
      <c r="B1166" s="128" t="s">
        <v>10189</v>
      </c>
      <c r="C1166" s="127">
        <v>269626308144</v>
      </c>
      <c r="D1166" s="127">
        <v>5089787</v>
      </c>
      <c r="E1166" s="128" t="s">
        <v>1300</v>
      </c>
      <c r="F1166" s="127">
        <v>15.696005821228027</v>
      </c>
      <c r="G1166" s="127">
        <v>269626308144</v>
      </c>
      <c r="H1166" s="127">
        <v>192.58999633789063</v>
      </c>
      <c r="I1166" s="127">
        <v>12.270000457763672</v>
      </c>
      <c r="J1166" s="127">
        <v>1400000000</v>
      </c>
    </row>
    <row r="1167" spans="1:10" s="118" customFormat="1" ht="12.75">
      <c r="A1167" s="128" t="s">
        <v>6404</v>
      </c>
      <c r="B1167" s="128" t="s">
        <v>10634</v>
      </c>
      <c r="C1167" s="127">
        <v>42906446700</v>
      </c>
      <c r="D1167" s="127">
        <v>170076</v>
      </c>
      <c r="E1167" s="128" t="s">
        <v>1327</v>
      </c>
      <c r="F1167" s="127">
        <v>24.804010391235352</v>
      </c>
      <c r="G1167" s="127">
        <v>42906446700</v>
      </c>
      <c r="H1167" s="127">
        <v>1385.800048828125</v>
      </c>
      <c r="I1167" s="127">
        <v>55.869998931884766</v>
      </c>
      <c r="J1167" s="127">
        <v>30961500</v>
      </c>
    </row>
    <row r="1168" spans="1:10" s="118" customFormat="1" ht="12.75">
      <c r="A1168" s="128" t="s">
        <v>6682</v>
      </c>
      <c r="B1168" s="128" t="s">
        <v>10846</v>
      </c>
      <c r="C1168" s="127">
        <v>14041018912.800001</v>
      </c>
      <c r="D1168" s="127">
        <v>54098</v>
      </c>
      <c r="E1168" s="128" t="s">
        <v>1298</v>
      </c>
      <c r="F1168" s="127">
        <v>146.74342346191406</v>
      </c>
      <c r="G1168" s="127">
        <v>14041018912.800001</v>
      </c>
      <c r="H1168" s="127">
        <v>446.10000610351563</v>
      </c>
      <c r="I1168" s="127">
        <v>3.0399999618530273</v>
      </c>
      <c r="J1168" s="127">
        <v>31475048</v>
      </c>
    </row>
    <row r="1169" spans="1:10" s="118" customFormat="1" ht="12.75">
      <c r="A1169" s="128" t="s">
        <v>6705</v>
      </c>
      <c r="B1169" s="128" t="s">
        <v>10873</v>
      </c>
      <c r="C1169" s="127">
        <v>12575076997.5</v>
      </c>
      <c r="D1169" s="127">
        <v>52679</v>
      </c>
      <c r="E1169" s="128" t="s">
        <v>1302</v>
      </c>
      <c r="F1169" s="127">
        <v>31.827747344970703</v>
      </c>
      <c r="G1169" s="127">
        <v>12575076997.5</v>
      </c>
      <c r="H1169" s="127">
        <v>408.35000610351563</v>
      </c>
      <c r="I1169" s="127">
        <v>12.829999923706055</v>
      </c>
      <c r="J1169" s="127">
        <v>30794850</v>
      </c>
    </row>
    <row r="1170" spans="1:10" s="118" customFormat="1" ht="12.75">
      <c r="A1170" s="128" t="s">
        <v>6055</v>
      </c>
      <c r="B1170" s="128" t="s">
        <v>10414</v>
      </c>
      <c r="C1170" s="127">
        <v>83088346300</v>
      </c>
      <c r="D1170" s="127">
        <v>200041</v>
      </c>
      <c r="E1170" s="128" t="s">
        <v>1426</v>
      </c>
      <c r="F1170" s="127">
        <v>34.097766876220703</v>
      </c>
      <c r="G1170" s="127">
        <v>83088346300</v>
      </c>
      <c r="H1170" s="127">
        <v>1130</v>
      </c>
      <c r="I1170" s="127">
        <v>33.139999389648438</v>
      </c>
      <c r="J1170" s="127">
        <v>73529512</v>
      </c>
    </row>
    <row r="1171" spans="1:10" s="118" customFormat="1" ht="12.75">
      <c r="A1171" s="128" t="s">
        <v>7778</v>
      </c>
      <c r="B1171" s="128" t="s">
        <v>11795</v>
      </c>
      <c r="C1171" s="127">
        <v>1554000000</v>
      </c>
      <c r="D1171" s="127">
        <v>3136875</v>
      </c>
      <c r="E1171" s="128" t="s">
        <v>1396</v>
      </c>
      <c r="F1171" s="127">
        <v>21.969587326049805</v>
      </c>
      <c r="G1171" s="127">
        <v>1554000000</v>
      </c>
      <c r="H1171" s="127">
        <v>1.4800000190734863</v>
      </c>
      <c r="I1171" s="127">
        <v>6.7365853945338422E-2</v>
      </c>
      <c r="J1171" s="127">
        <v>872845763.93925989</v>
      </c>
    </row>
    <row r="1172" spans="1:10" s="118" customFormat="1" ht="12.75">
      <c r="A1172" s="128" t="s">
        <v>5404</v>
      </c>
      <c r="B1172" s="128" t="s">
        <v>10109</v>
      </c>
      <c r="C1172" s="127">
        <v>1121237565207.8999</v>
      </c>
      <c r="D1172" s="127">
        <v>3810850</v>
      </c>
      <c r="E1172" s="128" t="s">
        <v>1323</v>
      </c>
      <c r="F1172" s="127">
        <v>88.905197143554688</v>
      </c>
      <c r="G1172" s="127">
        <v>1121237565207.8999</v>
      </c>
      <c r="H1172" s="127">
        <v>787.70001220703125</v>
      </c>
      <c r="I1172" s="127">
        <v>8.8599996566772461</v>
      </c>
      <c r="J1172" s="127">
        <v>1423432192</v>
      </c>
    </row>
    <row r="1173" spans="1:10" s="118" customFormat="1" ht="12.75">
      <c r="A1173" s="128" t="s">
        <v>22303</v>
      </c>
      <c r="B1173" s="128" t="s">
        <v>22304</v>
      </c>
      <c r="C1173" s="127">
        <v>1202799760.1600001</v>
      </c>
      <c r="D1173" s="127">
        <v>23695</v>
      </c>
      <c r="E1173" s="128" t="s">
        <v>3985</v>
      </c>
      <c r="F1173" s="127"/>
      <c r="G1173" s="127">
        <v>1202799760.1600001</v>
      </c>
      <c r="H1173" s="127">
        <v>43.279998779296875</v>
      </c>
      <c r="I1173" s="127">
        <v>-3.2200000286102295</v>
      </c>
      <c r="J1173" s="127">
        <v>27791122</v>
      </c>
    </row>
    <row r="1174" spans="1:10" s="118" customFormat="1" ht="12.75">
      <c r="A1174" s="128" t="s">
        <v>5360</v>
      </c>
      <c r="B1174" s="128" t="s">
        <v>10089</v>
      </c>
      <c r="C1174" s="127">
        <v>653159269324.80005</v>
      </c>
      <c r="D1174" s="127">
        <v>14636879</v>
      </c>
      <c r="E1174" s="128" t="s">
        <v>1365</v>
      </c>
      <c r="F1174" s="127">
        <v>8.9976320266723633</v>
      </c>
      <c r="G1174" s="127">
        <v>653159269324.80005</v>
      </c>
      <c r="H1174" s="127">
        <v>838.4000244140625</v>
      </c>
      <c r="I1174" s="127">
        <v>93.180074691772461</v>
      </c>
      <c r="J1174" s="127">
        <v>779000000</v>
      </c>
    </row>
    <row r="1175" spans="1:10" s="118" customFormat="1" ht="12.75">
      <c r="A1175" s="128" t="s">
        <v>5645</v>
      </c>
      <c r="B1175" s="128" t="s">
        <v>5646</v>
      </c>
      <c r="C1175" s="127">
        <v>152609634412.79999</v>
      </c>
      <c r="D1175" s="127">
        <v>2391553</v>
      </c>
      <c r="E1175" s="128" t="s">
        <v>1304</v>
      </c>
      <c r="F1175" s="127">
        <v>7.9885597229003906</v>
      </c>
      <c r="G1175" s="127">
        <v>152609634412.79999</v>
      </c>
      <c r="H1175" s="127">
        <v>359.20001220703125</v>
      </c>
      <c r="I1175" s="127">
        <v>44.964301579307559</v>
      </c>
      <c r="J1175" s="127">
        <v>392797783.72819161</v>
      </c>
    </row>
    <row r="1176" spans="1:10" s="118" customFormat="1" ht="12.75">
      <c r="A1176" s="128" t="s">
        <v>20399</v>
      </c>
      <c r="B1176" s="128" t="s">
        <v>20400</v>
      </c>
      <c r="C1176" s="127">
        <v>68397948372.029991</v>
      </c>
      <c r="D1176" s="127">
        <v>640079</v>
      </c>
      <c r="E1176" s="128" t="s">
        <v>1305</v>
      </c>
      <c r="F1176" s="127">
        <v>9.5693845748901367</v>
      </c>
      <c r="G1176" s="127">
        <v>68397948372.029991</v>
      </c>
      <c r="H1176" s="127">
        <v>220.66999816894531</v>
      </c>
      <c r="I1176" s="127">
        <v>23.059999465942383</v>
      </c>
      <c r="J1176" s="127">
        <v>309956000</v>
      </c>
    </row>
    <row r="1177" spans="1:10" s="118" customFormat="1" ht="12.75">
      <c r="A1177" s="128" t="s">
        <v>6994</v>
      </c>
      <c r="B1177" s="128" t="s">
        <v>6995</v>
      </c>
      <c r="C1177" s="127">
        <v>3923478107.4599996</v>
      </c>
      <c r="D1177" s="127">
        <v>982420</v>
      </c>
      <c r="E1177" s="128" t="s">
        <v>8</v>
      </c>
      <c r="F1177" s="127"/>
      <c r="G1177" s="127">
        <v>3923478107.4599996</v>
      </c>
      <c r="H1177" s="127">
        <v>23.129999160766602</v>
      </c>
      <c r="I1177" s="127">
        <v>-17.551078796386719</v>
      </c>
      <c r="J1177" s="127">
        <v>169230848</v>
      </c>
    </row>
    <row r="1178" spans="1:10" s="118" customFormat="1" ht="12.75">
      <c r="A1178" s="128" t="s">
        <v>7314</v>
      </c>
      <c r="B1178" s="128" t="s">
        <v>11249</v>
      </c>
      <c r="C1178" s="127">
        <v>6265698028.2000008</v>
      </c>
      <c r="D1178" s="127">
        <v>1229950</v>
      </c>
      <c r="E1178" s="128" t="s">
        <v>12241</v>
      </c>
      <c r="F1178" s="127">
        <v>14.785713195800781</v>
      </c>
      <c r="G1178" s="127">
        <v>6265698028.2000008</v>
      </c>
      <c r="H1178" s="127">
        <v>26.909999847412109</v>
      </c>
      <c r="I1178" s="127">
        <v>1.8200000762939454</v>
      </c>
      <c r="J1178" s="127">
        <v>383158040</v>
      </c>
    </row>
    <row r="1179" spans="1:10" s="118" customFormat="1" ht="12.75">
      <c r="A1179" s="128" t="s">
        <v>9322</v>
      </c>
      <c r="B1179" s="128" t="s">
        <v>11241</v>
      </c>
      <c r="C1179" s="127">
        <v>5790898365</v>
      </c>
      <c r="D1179" s="127">
        <v>5274</v>
      </c>
      <c r="E1179" s="128" t="s">
        <v>4587</v>
      </c>
      <c r="F1179" s="127">
        <v>73.748802185058594</v>
      </c>
      <c r="G1179" s="127">
        <v>5790898365</v>
      </c>
      <c r="H1179" s="127">
        <v>84.980003356933594</v>
      </c>
      <c r="I1179" s="127">
        <v>1.1522899866104126</v>
      </c>
      <c r="J1179" s="127">
        <v>6814425</v>
      </c>
    </row>
    <row r="1180" spans="1:10" s="118" customFormat="1" ht="12.75">
      <c r="A1180" s="128" t="s">
        <v>7310</v>
      </c>
      <c r="B1180" s="128" t="s">
        <v>11365</v>
      </c>
      <c r="C1180" s="127">
        <v>4449984468.000001</v>
      </c>
      <c r="D1180" s="127">
        <v>13637</v>
      </c>
      <c r="E1180" s="128" t="s">
        <v>1307</v>
      </c>
      <c r="F1180" s="127">
        <v>6.8599233627319336</v>
      </c>
      <c r="G1180" s="127">
        <v>4449984468.000001</v>
      </c>
      <c r="H1180" s="127">
        <v>197.36000061035156</v>
      </c>
      <c r="I1180" s="127">
        <v>28.770000457763672</v>
      </c>
      <c r="J1180" s="127">
        <v>22547550</v>
      </c>
    </row>
    <row r="1181" spans="1:10" s="118" customFormat="1" ht="12.75">
      <c r="A1181" s="128" t="s">
        <v>6487</v>
      </c>
      <c r="B1181" s="128" t="s">
        <v>22305</v>
      </c>
      <c r="C1181" s="127">
        <v>17042712991.529999</v>
      </c>
      <c r="D1181" s="127">
        <v>291611</v>
      </c>
      <c r="E1181" s="128" t="s">
        <v>1309</v>
      </c>
      <c r="F1181" s="127">
        <v>27.259578704833984</v>
      </c>
      <c r="G1181" s="127">
        <v>17042712991.529999</v>
      </c>
      <c r="H1181" s="127">
        <v>220.52999877929688</v>
      </c>
      <c r="I1181" s="127">
        <v>8.0900001525878906</v>
      </c>
      <c r="J1181" s="127">
        <v>77280704</v>
      </c>
    </row>
    <row r="1182" spans="1:10" s="118" customFormat="1" ht="12.75">
      <c r="A1182" s="128" t="s">
        <v>20567</v>
      </c>
      <c r="B1182" s="128" t="s">
        <v>20568</v>
      </c>
      <c r="C1182" s="127">
        <v>253276297315.80002</v>
      </c>
      <c r="D1182" s="127">
        <v>205868</v>
      </c>
      <c r="E1182" s="128" t="s">
        <v>20569</v>
      </c>
      <c r="F1182" s="127"/>
      <c r="G1182" s="127">
        <v>253276297315.80002</v>
      </c>
      <c r="H1182" s="127">
        <v>1476.199951171875</v>
      </c>
      <c r="I1182" s="127"/>
      <c r="J1182" s="127"/>
    </row>
    <row r="1183" spans="1:10" s="118" customFormat="1" ht="12.75">
      <c r="A1183" s="128" t="s">
        <v>7594</v>
      </c>
      <c r="B1183" s="128" t="s">
        <v>11554</v>
      </c>
      <c r="C1183" s="127">
        <v>3014714303.9999995</v>
      </c>
      <c r="D1183" s="127">
        <v>334333</v>
      </c>
      <c r="E1183" s="128" t="s">
        <v>1440</v>
      </c>
      <c r="F1183" s="127">
        <v>30.000001907348633</v>
      </c>
      <c r="G1183" s="127">
        <v>3014714303.9999995</v>
      </c>
      <c r="H1183" s="127">
        <v>9.6000003814697266</v>
      </c>
      <c r="I1183" s="127">
        <v>0.31999999284744263</v>
      </c>
      <c r="J1183" s="127">
        <v>314032736</v>
      </c>
    </row>
    <row r="1184" spans="1:10" s="118" customFormat="1" ht="12.75">
      <c r="A1184" s="128" t="s">
        <v>22306</v>
      </c>
      <c r="B1184" s="128" t="s">
        <v>22307</v>
      </c>
      <c r="C1184" s="127">
        <v>1029644884.5100001</v>
      </c>
      <c r="D1184" s="127">
        <v>109113</v>
      </c>
      <c r="E1184" s="128" t="s">
        <v>1313</v>
      </c>
      <c r="F1184" s="127"/>
      <c r="G1184" s="127">
        <v>1029644884.5100001</v>
      </c>
      <c r="H1184" s="127">
        <v>3.130000114440918</v>
      </c>
      <c r="I1184" s="127">
        <v>-29.579999923706055</v>
      </c>
      <c r="J1184" s="127">
        <v>328960032</v>
      </c>
    </row>
    <row r="1185" spans="1:10" s="118" customFormat="1" ht="12.75">
      <c r="A1185" s="128" t="s">
        <v>6236</v>
      </c>
      <c r="B1185" s="128" t="s">
        <v>10595</v>
      </c>
      <c r="C1185" s="127">
        <v>34421646446.769997</v>
      </c>
      <c r="D1185" s="127">
        <v>1217519</v>
      </c>
      <c r="E1185" s="128" t="s">
        <v>1315</v>
      </c>
      <c r="F1185" s="127">
        <v>5.656862735748291</v>
      </c>
      <c r="G1185" s="127">
        <v>34421646446.769997</v>
      </c>
      <c r="H1185" s="127">
        <v>63.470001220703125</v>
      </c>
      <c r="I1185" s="127">
        <v>11.220000267028809</v>
      </c>
      <c r="J1185" s="127">
        <v>481900032</v>
      </c>
    </row>
    <row r="1186" spans="1:10" s="118" customFormat="1" ht="12.75">
      <c r="A1186" s="128" t="s">
        <v>7834</v>
      </c>
      <c r="B1186" s="128" t="s">
        <v>11886</v>
      </c>
      <c r="C1186" s="127">
        <v>1490219956</v>
      </c>
      <c r="D1186" s="127">
        <v>90977</v>
      </c>
      <c r="E1186" s="128" t="s">
        <v>1321</v>
      </c>
      <c r="F1186" s="127">
        <v>17.581153869628906</v>
      </c>
      <c r="G1186" s="127">
        <v>1490219956</v>
      </c>
      <c r="H1186" s="127">
        <v>33.580001831054688</v>
      </c>
      <c r="I1186" s="127">
        <v>1.9099999666213989</v>
      </c>
      <c r="J1186" s="127">
        <v>44378200</v>
      </c>
    </row>
    <row r="1187" spans="1:10" s="118" customFormat="1" ht="12.75">
      <c r="A1187" s="128" t="s">
        <v>6305</v>
      </c>
      <c r="B1187" s="128" t="s">
        <v>10685</v>
      </c>
      <c r="C1187" s="127">
        <v>31711525801.500004</v>
      </c>
      <c r="D1187" s="127">
        <v>95286</v>
      </c>
      <c r="E1187" s="128" t="s">
        <v>1317</v>
      </c>
      <c r="F1187" s="127">
        <v>8.0381565093994141</v>
      </c>
      <c r="G1187" s="127">
        <v>31711525801.500004</v>
      </c>
      <c r="H1187" s="127">
        <v>587.75</v>
      </c>
      <c r="I1187" s="127">
        <v>73.120002746582031</v>
      </c>
      <c r="J1187" s="127">
        <v>53954104</v>
      </c>
    </row>
    <row r="1188" spans="1:10" s="118" customFormat="1" ht="12.75">
      <c r="A1188" s="128" t="s">
        <v>6759</v>
      </c>
      <c r="B1188" s="128" t="s">
        <v>10954</v>
      </c>
      <c r="C1188" s="127">
        <v>12399503999.999998</v>
      </c>
      <c r="D1188" s="127">
        <v>3351</v>
      </c>
      <c r="E1188" s="128" t="s">
        <v>1319</v>
      </c>
      <c r="F1188" s="127">
        <v>16.774438858032227</v>
      </c>
      <c r="G1188" s="127">
        <v>12399503999.999998</v>
      </c>
      <c r="H1188" s="127">
        <v>993.54998779296875</v>
      </c>
      <c r="I1188" s="127">
        <v>59.229999542236328</v>
      </c>
      <c r="J1188" s="127">
        <v>12480000</v>
      </c>
    </row>
    <row r="1189" spans="1:10" s="118" customFormat="1" ht="12.75">
      <c r="A1189" s="128" t="s">
        <v>6351</v>
      </c>
      <c r="B1189" s="128" t="s">
        <v>10509</v>
      </c>
      <c r="C1189" s="127">
        <v>52672994150</v>
      </c>
      <c r="D1189" s="127">
        <v>207881</v>
      </c>
      <c r="E1189" s="128" t="s">
        <v>20735</v>
      </c>
      <c r="F1189" s="127">
        <v>76.544990539550781</v>
      </c>
      <c r="G1189" s="127">
        <v>52672994150</v>
      </c>
      <c r="H1189" s="127">
        <v>239.05000305175781</v>
      </c>
      <c r="I1189" s="127">
        <v>3.1229999542236331</v>
      </c>
      <c r="J1189" s="127">
        <v>208320000</v>
      </c>
    </row>
    <row r="1190" spans="1:10" s="118" customFormat="1" ht="12.75">
      <c r="A1190" s="128" t="s">
        <v>22308</v>
      </c>
      <c r="B1190" s="128" t="s">
        <v>22309</v>
      </c>
      <c r="C1190" s="127">
        <v>1073104744.6599998</v>
      </c>
      <c r="D1190" s="127">
        <v>114634</v>
      </c>
      <c r="E1190" s="128" t="s">
        <v>3899</v>
      </c>
      <c r="F1190" s="127"/>
      <c r="G1190" s="127">
        <v>1073104744.6599998</v>
      </c>
      <c r="H1190" s="127">
        <v>7.929999828338623</v>
      </c>
      <c r="I1190" s="127">
        <v>-3.9900000095367432</v>
      </c>
      <c r="J1190" s="127">
        <v>135322160</v>
      </c>
    </row>
    <row r="1191" spans="1:10" s="118" customFormat="1" ht="12.75">
      <c r="A1191" s="128" t="s">
        <v>6887</v>
      </c>
      <c r="B1191" s="128" t="s">
        <v>6888</v>
      </c>
      <c r="C1191" s="127">
        <v>9178664214.8000011</v>
      </c>
      <c r="D1191" s="127">
        <v>188793</v>
      </c>
      <c r="E1191" s="128" t="s">
        <v>1344</v>
      </c>
      <c r="F1191" s="127">
        <v>21.55364990234375</v>
      </c>
      <c r="G1191" s="127">
        <v>9178664214.8000011</v>
      </c>
      <c r="H1191" s="127">
        <v>129.83000183105469</v>
      </c>
      <c r="I1191" s="127">
        <v>6.0235738754272461</v>
      </c>
      <c r="J1191" s="127">
        <v>70697560</v>
      </c>
    </row>
    <row r="1192" spans="1:10" s="118" customFormat="1" ht="12.75">
      <c r="A1192" s="128" t="s">
        <v>5419</v>
      </c>
      <c r="B1192" s="128" t="s">
        <v>3386</v>
      </c>
      <c r="C1192" s="127">
        <v>762112220449.80005</v>
      </c>
      <c r="D1192" s="127">
        <v>1502283</v>
      </c>
      <c r="E1192" s="128" t="s">
        <v>1331</v>
      </c>
      <c r="F1192" s="127">
        <v>9.052800178527832</v>
      </c>
      <c r="G1192" s="127">
        <v>762112220449.80005</v>
      </c>
      <c r="H1192" s="127">
        <v>565.79998779296875</v>
      </c>
      <c r="I1192" s="127">
        <v>62.5</v>
      </c>
      <c r="J1192" s="127">
        <v>1346963968</v>
      </c>
    </row>
    <row r="1193" spans="1:10" s="118" customFormat="1" ht="12.75">
      <c r="A1193" s="128" t="s">
        <v>6890</v>
      </c>
      <c r="B1193" s="128" t="s">
        <v>11093</v>
      </c>
      <c r="C1193" s="127">
        <v>7353294452.499999</v>
      </c>
      <c r="D1193" s="127">
        <v>19329</v>
      </c>
      <c r="E1193" s="128" t="s">
        <v>1371</v>
      </c>
      <c r="F1193" s="127">
        <v>32.621620178222656</v>
      </c>
      <c r="G1193" s="127">
        <v>7353294452.499999</v>
      </c>
      <c r="H1193" s="127">
        <v>301.75</v>
      </c>
      <c r="I1193" s="127">
        <v>9.25</v>
      </c>
      <c r="J1193" s="127">
        <v>24300000</v>
      </c>
    </row>
    <row r="1194" spans="1:10" s="118" customFormat="1" ht="12.75">
      <c r="A1194" s="128" t="s">
        <v>7838</v>
      </c>
      <c r="B1194" s="128" t="s">
        <v>11864</v>
      </c>
      <c r="C1194" s="127">
        <v>1728388200</v>
      </c>
      <c r="D1194" s="127">
        <v>26763</v>
      </c>
      <c r="E1194" s="128" t="s">
        <v>1320</v>
      </c>
      <c r="F1194" s="127">
        <v>28.875</v>
      </c>
      <c r="G1194" s="127">
        <v>1728388200</v>
      </c>
      <c r="H1194" s="127">
        <v>36.959999084472656</v>
      </c>
      <c r="I1194" s="127">
        <v>1.2799999713897705</v>
      </c>
      <c r="J1194" s="127">
        <v>46763752</v>
      </c>
    </row>
    <row r="1195" spans="1:10" s="118" customFormat="1" ht="12.75">
      <c r="A1195" s="128" t="s">
        <v>5760</v>
      </c>
      <c r="B1195" s="128" t="s">
        <v>10350</v>
      </c>
      <c r="C1195" s="127">
        <v>109630414213.94998</v>
      </c>
      <c r="D1195" s="127">
        <v>571787</v>
      </c>
      <c r="E1195" s="128" t="s">
        <v>1390</v>
      </c>
      <c r="F1195" s="127">
        <v>33.2862548828125</v>
      </c>
      <c r="G1195" s="127">
        <v>109630414213.94998</v>
      </c>
      <c r="H1195" s="127">
        <v>789.54998779296875</v>
      </c>
      <c r="I1195" s="127">
        <v>23.719999313354492</v>
      </c>
      <c r="J1195" s="127">
        <v>136824080</v>
      </c>
    </row>
    <row r="1196" spans="1:10" s="118" customFormat="1" ht="12.75">
      <c r="A1196" s="128" t="s">
        <v>9411</v>
      </c>
      <c r="B1196" s="128" t="s">
        <v>9412</v>
      </c>
      <c r="C1196" s="127">
        <v>131464361185.49998</v>
      </c>
      <c r="D1196" s="127">
        <v>560608</v>
      </c>
      <c r="E1196" s="128" t="s">
        <v>9366</v>
      </c>
      <c r="F1196" s="127">
        <v>31.938776016235352</v>
      </c>
      <c r="G1196" s="127">
        <v>131464361185.49998</v>
      </c>
      <c r="H1196" s="127">
        <v>547.75</v>
      </c>
      <c r="I1196" s="127">
        <v>17.149999618530273</v>
      </c>
      <c r="J1196" s="127">
        <v>239500000</v>
      </c>
    </row>
    <row r="1197" spans="1:10" s="118" customFormat="1" ht="12.75">
      <c r="A1197" s="128" t="s">
        <v>6022</v>
      </c>
      <c r="B1197" s="128" t="s">
        <v>10496</v>
      </c>
      <c r="C1197" s="127">
        <v>93544660280.75</v>
      </c>
      <c r="D1197" s="127">
        <v>268312</v>
      </c>
      <c r="E1197" s="128" t="s">
        <v>1336</v>
      </c>
      <c r="F1197" s="127">
        <v>37.474769592285156</v>
      </c>
      <c r="G1197" s="127">
        <v>93544660280.75</v>
      </c>
      <c r="H1197" s="127">
        <v>866.75</v>
      </c>
      <c r="I1197" s="127">
        <v>23.128894805908203</v>
      </c>
      <c r="J1197" s="127">
        <v>107051136</v>
      </c>
    </row>
    <row r="1198" spans="1:10" s="118" customFormat="1" ht="12.75">
      <c r="A1198" s="128" t="s">
        <v>5344</v>
      </c>
      <c r="B1198" s="128" t="s">
        <v>10061</v>
      </c>
      <c r="C1198" s="127">
        <v>2028613467565.5</v>
      </c>
      <c r="D1198" s="127">
        <v>986394</v>
      </c>
      <c r="E1198" s="128" t="s">
        <v>1338</v>
      </c>
      <c r="F1198" s="127">
        <v>24.780494689941406</v>
      </c>
      <c r="G1198" s="127">
        <v>2028613467565.5</v>
      </c>
      <c r="H1198" s="127">
        <v>5249.5</v>
      </c>
      <c r="I1198" s="127">
        <v>211.83999633789063</v>
      </c>
      <c r="J1198" s="127">
        <v>385978688</v>
      </c>
    </row>
    <row r="1199" spans="1:10" s="118" customFormat="1" ht="12.75">
      <c r="A1199" s="128" t="s">
        <v>6028</v>
      </c>
      <c r="B1199" s="128" t="s">
        <v>10529</v>
      </c>
      <c r="C1199" s="127">
        <v>46431930648.249992</v>
      </c>
      <c r="D1199" s="127">
        <v>106491</v>
      </c>
      <c r="E1199" s="128" t="s">
        <v>1340</v>
      </c>
      <c r="F1199" s="127">
        <v>31.494344711303711</v>
      </c>
      <c r="G1199" s="127">
        <v>46431930648.249992</v>
      </c>
      <c r="H1199" s="127">
        <v>974.75</v>
      </c>
      <c r="I1199" s="127">
        <v>30.950000762939453</v>
      </c>
      <c r="J1199" s="127">
        <v>47620988</v>
      </c>
    </row>
    <row r="1200" spans="1:10" s="118" customFormat="1" ht="12.75">
      <c r="A1200" s="128" t="s">
        <v>5902</v>
      </c>
      <c r="B1200" s="128" t="s">
        <v>20733</v>
      </c>
      <c r="C1200" s="127">
        <v>103108283701.09999</v>
      </c>
      <c r="D1200" s="127">
        <v>511196</v>
      </c>
      <c r="E1200" s="128" t="s">
        <v>5903</v>
      </c>
      <c r="F1200" s="127">
        <v>37.856037139892578</v>
      </c>
      <c r="G1200" s="127">
        <v>103108283701.09999</v>
      </c>
      <c r="H1200" s="127">
        <v>147.25999450683594</v>
      </c>
      <c r="I1200" s="127">
        <v>3.8900001049041748</v>
      </c>
      <c r="J1200" s="127">
        <v>783670016</v>
      </c>
    </row>
    <row r="1201" spans="1:10" s="118" customFormat="1" ht="12.75">
      <c r="A1201" s="128" t="s">
        <v>20759</v>
      </c>
      <c r="B1201" s="128" t="s">
        <v>20760</v>
      </c>
      <c r="C1201" s="127">
        <v>7256752632.000001</v>
      </c>
      <c r="D1201" s="127">
        <v>436916</v>
      </c>
      <c r="E1201" s="128" t="s">
        <v>20761</v>
      </c>
      <c r="F1201" s="127"/>
      <c r="G1201" s="127">
        <v>7256752632.000001</v>
      </c>
      <c r="H1201" s="127">
        <v>151.02000427246094</v>
      </c>
      <c r="I1201" s="127"/>
      <c r="J1201" s="127"/>
    </row>
    <row r="1202" spans="1:10" s="118" customFormat="1" ht="12.75">
      <c r="A1202" s="128" t="s">
        <v>6374</v>
      </c>
      <c r="B1202" s="128" t="s">
        <v>10709</v>
      </c>
      <c r="C1202" s="127">
        <v>41034887770.500008</v>
      </c>
      <c r="D1202" s="127">
        <v>252677</v>
      </c>
      <c r="E1202" s="128" t="s">
        <v>1352</v>
      </c>
      <c r="F1202" s="127">
        <v>35.428905487060547</v>
      </c>
      <c r="G1202" s="127">
        <v>41034887770.500008</v>
      </c>
      <c r="H1202" s="127">
        <v>301.5</v>
      </c>
      <c r="I1202" s="127">
        <v>8.5100002288818359</v>
      </c>
      <c r="J1202" s="127">
        <v>136079296</v>
      </c>
    </row>
    <row r="1203" spans="1:10" s="118" customFormat="1" ht="12.75">
      <c r="A1203" s="128" t="s">
        <v>7265</v>
      </c>
      <c r="B1203" s="128" t="s">
        <v>11431</v>
      </c>
      <c r="C1203" s="127">
        <v>2956466880</v>
      </c>
      <c r="D1203" s="127">
        <v>7693</v>
      </c>
      <c r="E1203" s="128" t="s">
        <v>3677</v>
      </c>
      <c r="F1203" s="127">
        <v>35.873477935791016</v>
      </c>
      <c r="G1203" s="127">
        <v>2956466880</v>
      </c>
      <c r="H1203" s="127">
        <v>147.44000244140625</v>
      </c>
      <c r="I1203" s="127">
        <v>4.1100001335144043</v>
      </c>
      <c r="J1203" s="127">
        <v>20052000</v>
      </c>
    </row>
    <row r="1204" spans="1:10" s="118" customFormat="1" ht="12.75">
      <c r="A1204" s="128" t="s">
        <v>7752</v>
      </c>
      <c r="B1204" s="128" t="s">
        <v>11673</v>
      </c>
      <c r="C1204" s="127">
        <v>2458825140.2400002</v>
      </c>
      <c r="D1204" s="127">
        <v>510260</v>
      </c>
      <c r="E1204" s="128" t="s">
        <v>1357</v>
      </c>
      <c r="F1204" s="127">
        <v>29.678945541381836</v>
      </c>
      <c r="G1204" s="127">
        <v>2458825140.2400002</v>
      </c>
      <c r="H1204" s="127">
        <v>19.090000152587891</v>
      </c>
      <c r="I1204" s="127">
        <v>0.64321690821939481</v>
      </c>
      <c r="J1204" s="127">
        <v>113008611.81461482</v>
      </c>
    </row>
    <row r="1205" spans="1:10" s="118" customFormat="1" ht="12.75">
      <c r="A1205" s="128" t="s">
        <v>6313</v>
      </c>
      <c r="B1205" s="128" t="s">
        <v>10715</v>
      </c>
      <c r="C1205" s="127">
        <v>21454095265.849998</v>
      </c>
      <c r="D1205" s="127">
        <v>105991</v>
      </c>
      <c r="E1205" s="128" t="s">
        <v>1348</v>
      </c>
      <c r="F1205" s="127">
        <v>21.766508102416992</v>
      </c>
      <c r="G1205" s="127">
        <v>21454095265.849998</v>
      </c>
      <c r="H1205" s="127">
        <v>232.57000732421875</v>
      </c>
      <c r="I1205" s="127">
        <v>10.68476390838623</v>
      </c>
      <c r="J1205" s="127">
        <v>92150352</v>
      </c>
    </row>
    <row r="1206" spans="1:10" s="118" customFormat="1" ht="12.75">
      <c r="A1206" s="128" t="s">
        <v>6848</v>
      </c>
      <c r="B1206" s="128" t="s">
        <v>10847</v>
      </c>
      <c r="C1206" s="127">
        <v>24156251999.999996</v>
      </c>
      <c r="D1206" s="127">
        <v>55991</v>
      </c>
      <c r="E1206" s="128" t="s">
        <v>1353</v>
      </c>
      <c r="F1206" s="127">
        <v>51.554855346679688</v>
      </c>
      <c r="G1206" s="127">
        <v>24156251999.999996</v>
      </c>
      <c r="H1206" s="127">
        <v>2274.60009765625</v>
      </c>
      <c r="I1206" s="127">
        <v>44.119998931884766</v>
      </c>
      <c r="J1206" s="127">
        <v>10620000</v>
      </c>
    </row>
    <row r="1207" spans="1:10" s="118" customFormat="1" ht="12.75">
      <c r="A1207" s="128" t="s">
        <v>20740</v>
      </c>
      <c r="B1207" s="128" t="s">
        <v>20741</v>
      </c>
      <c r="C1207" s="127">
        <v>48581506196.400002</v>
      </c>
      <c r="D1207" s="127">
        <v>156867</v>
      </c>
      <c r="E1207" s="128" t="s">
        <v>9119</v>
      </c>
      <c r="F1207" s="127">
        <v>328.11993408203125</v>
      </c>
      <c r="G1207" s="127">
        <v>48581506196.400002</v>
      </c>
      <c r="H1207" s="127">
        <v>109.68000030517578</v>
      </c>
      <c r="I1207" s="127">
        <v>0.3342680037021637</v>
      </c>
      <c r="J1207" s="127">
        <v>442938592</v>
      </c>
    </row>
    <row r="1208" spans="1:10" s="118" customFormat="1" ht="12.75">
      <c r="A1208" s="128" t="s">
        <v>5425</v>
      </c>
      <c r="B1208" s="128" t="s">
        <v>5426</v>
      </c>
      <c r="C1208" s="127">
        <v>1076898037407.4001</v>
      </c>
      <c r="D1208" s="127">
        <v>7079589</v>
      </c>
      <c r="E1208" s="128" t="s">
        <v>1367</v>
      </c>
      <c r="F1208" s="127">
        <v>10.882399559020996</v>
      </c>
      <c r="G1208" s="127">
        <v>1076898037407.4001</v>
      </c>
      <c r="H1208" s="127">
        <v>408.20001220703125</v>
      </c>
      <c r="I1208" s="127">
        <v>37.510109424591064</v>
      </c>
      <c r="J1208" s="127">
        <v>2638099968</v>
      </c>
    </row>
    <row r="1209" spans="1:10" s="118" customFormat="1" ht="12.75">
      <c r="A1209" s="128" t="s">
        <v>6620</v>
      </c>
      <c r="B1209" s="128" t="s">
        <v>10916</v>
      </c>
      <c r="C1209" s="127">
        <v>13478975490.400002</v>
      </c>
      <c r="D1209" s="127">
        <v>16025</v>
      </c>
      <c r="E1209" s="128" t="s">
        <v>1342</v>
      </c>
      <c r="F1209" s="127">
        <v>22.733688354492188</v>
      </c>
      <c r="G1209" s="127">
        <v>13478975490.400002</v>
      </c>
      <c r="H1209" s="127">
        <v>595.8499755859375</v>
      </c>
      <c r="I1209" s="127">
        <v>26.209999084472656</v>
      </c>
      <c r="J1209" s="127">
        <v>22621424</v>
      </c>
    </row>
    <row r="1210" spans="1:10" s="118" customFormat="1" ht="12.75">
      <c r="A1210" s="128" t="s">
        <v>7886</v>
      </c>
      <c r="B1210" s="128" t="s">
        <v>7887</v>
      </c>
      <c r="C1210" s="127">
        <v>4524715825</v>
      </c>
      <c r="D1210" s="127">
        <v>577</v>
      </c>
      <c r="E1210" s="128" t="s">
        <v>4070</v>
      </c>
      <c r="F1210" s="127">
        <v>50.589183807373047</v>
      </c>
      <c r="G1210" s="127">
        <v>4524715825</v>
      </c>
      <c r="H1210" s="127">
        <v>155</v>
      </c>
      <c r="I1210" s="127">
        <v>3.0638959407806396</v>
      </c>
      <c r="J1210" s="127">
        <v>24941716</v>
      </c>
    </row>
    <row r="1211" spans="1:10" s="118" customFormat="1" ht="12.75">
      <c r="A1211" s="128" t="s">
        <v>5876</v>
      </c>
      <c r="B1211" s="128" t="s">
        <v>10463</v>
      </c>
      <c r="C1211" s="127">
        <v>47505105742.380005</v>
      </c>
      <c r="D1211" s="127">
        <v>11147867</v>
      </c>
      <c r="E1211" s="128" t="s">
        <v>1369</v>
      </c>
      <c r="F1211" s="127">
        <v>29.877195358276367</v>
      </c>
      <c r="G1211" s="127">
        <v>47505105742.380005</v>
      </c>
      <c r="H1211" s="127">
        <v>17.030000686645508</v>
      </c>
      <c r="I1211" s="127">
        <v>0.56999999284744263</v>
      </c>
      <c r="J1211" s="127">
        <v>2782002176</v>
      </c>
    </row>
    <row r="1212" spans="1:10" s="118" customFormat="1" ht="12.75">
      <c r="A1212" s="128" t="s">
        <v>7561</v>
      </c>
      <c r="B1212" s="128" t="s">
        <v>11757</v>
      </c>
      <c r="C1212" s="127">
        <v>4625070016</v>
      </c>
      <c r="D1212" s="127">
        <v>5331</v>
      </c>
      <c r="E1212" s="128" t="s">
        <v>7562</v>
      </c>
      <c r="F1212" s="127">
        <v>36.551723480224609</v>
      </c>
      <c r="G1212" s="127">
        <v>4625070016</v>
      </c>
      <c r="H1212" s="127">
        <v>296.79998779296875</v>
      </c>
      <c r="I1212" s="127">
        <v>8.119999885559082</v>
      </c>
      <c r="J1212" s="127">
        <v>13916120</v>
      </c>
    </row>
    <row r="1213" spans="1:10" s="118" customFormat="1" ht="12.75">
      <c r="A1213" s="128" t="s">
        <v>7471</v>
      </c>
      <c r="B1213" s="128" t="s">
        <v>11647</v>
      </c>
      <c r="C1213" s="127">
        <v>1580601000</v>
      </c>
      <c r="D1213" s="127">
        <v>19970</v>
      </c>
      <c r="E1213" s="128" t="s">
        <v>3651</v>
      </c>
      <c r="F1213" s="127">
        <v>147.55245971679688</v>
      </c>
      <c r="G1213" s="127">
        <v>1580601000</v>
      </c>
      <c r="H1213" s="127">
        <v>211</v>
      </c>
      <c r="I1213" s="127">
        <v>1.4299999475479126</v>
      </c>
      <c r="J1213" s="127">
        <v>7341000</v>
      </c>
    </row>
    <row r="1214" spans="1:10" s="118" customFormat="1" ht="12.75">
      <c r="A1214" s="128" t="s">
        <v>5256</v>
      </c>
      <c r="B1214" s="128" t="s">
        <v>3361</v>
      </c>
      <c r="C1214" s="127">
        <v>6230310508845.5</v>
      </c>
      <c r="D1214" s="127">
        <v>8337955</v>
      </c>
      <c r="E1214" s="128" t="s">
        <v>1375</v>
      </c>
      <c r="F1214" s="127">
        <v>23.257364273071289</v>
      </c>
      <c r="G1214" s="127">
        <v>6230310508845.5</v>
      </c>
      <c r="H1214" s="127">
        <v>1500.0999755859375</v>
      </c>
      <c r="I1214" s="127">
        <v>64.5</v>
      </c>
      <c r="J1214" s="127">
        <v>4143607552</v>
      </c>
    </row>
    <row r="1215" spans="1:10" s="118" customFormat="1" ht="12.75">
      <c r="A1215" s="128" t="s">
        <v>5424</v>
      </c>
      <c r="B1215" s="128" t="s">
        <v>10102</v>
      </c>
      <c r="C1215" s="127">
        <v>916094936340.00012</v>
      </c>
      <c r="D1215" s="127">
        <v>323314</v>
      </c>
      <c r="E1215" s="128" t="s">
        <v>2004</v>
      </c>
      <c r="F1215" s="127">
        <v>159.01730346679688</v>
      </c>
      <c r="G1215" s="127">
        <v>916094936340.00012</v>
      </c>
      <c r="H1215" s="127">
        <v>7069.5</v>
      </c>
      <c r="I1215" s="127">
        <v>44.457427978515625</v>
      </c>
      <c r="J1215" s="127">
        <v>129120000</v>
      </c>
    </row>
    <row r="1216" spans="1:10" s="118" customFormat="1" ht="12.75">
      <c r="A1216" s="128" t="s">
        <v>7815</v>
      </c>
      <c r="B1216" s="128" t="s">
        <v>11749</v>
      </c>
      <c r="C1216" s="127">
        <v>4757819311.8000002</v>
      </c>
      <c r="D1216" s="127">
        <v>15356</v>
      </c>
      <c r="E1216" s="128" t="s">
        <v>7816</v>
      </c>
      <c r="F1216" s="127"/>
      <c r="G1216" s="127">
        <v>4757819311.8000002</v>
      </c>
      <c r="H1216" s="127">
        <v>490.64999389648438</v>
      </c>
      <c r="I1216" s="127"/>
      <c r="J1216" s="127">
        <v>7466900</v>
      </c>
    </row>
    <row r="1217" spans="1:10" s="118" customFormat="1" ht="12.75">
      <c r="A1217" s="128" t="s">
        <v>5842</v>
      </c>
      <c r="B1217" s="128" t="s">
        <v>10356</v>
      </c>
      <c r="C1217" s="127">
        <v>118534683200.00002</v>
      </c>
      <c r="D1217" s="127">
        <v>24125</v>
      </c>
      <c r="E1217" s="128" t="s">
        <v>1376</v>
      </c>
      <c r="F1217" s="127">
        <v>53.298793792724609</v>
      </c>
      <c r="G1217" s="127">
        <v>118534683200.00002</v>
      </c>
      <c r="H1217" s="127">
        <v>3754.89990234375</v>
      </c>
      <c r="I1217" s="127">
        <v>70.449996948242188</v>
      </c>
      <c r="J1217" s="127">
        <v>31568000</v>
      </c>
    </row>
    <row r="1218" spans="1:10" s="118" customFormat="1" ht="12.75">
      <c r="A1218" s="128" t="s">
        <v>6652</v>
      </c>
      <c r="B1218" s="128" t="s">
        <v>10761</v>
      </c>
      <c r="C1218" s="127">
        <v>20090192989.500004</v>
      </c>
      <c r="D1218" s="127">
        <v>134427</v>
      </c>
      <c r="E1218" s="128" t="s">
        <v>1334</v>
      </c>
      <c r="F1218" s="127">
        <v>25.423334121704102</v>
      </c>
      <c r="G1218" s="127">
        <v>20090192989.500004</v>
      </c>
      <c r="H1218" s="127">
        <v>381.35000610351563</v>
      </c>
      <c r="I1218" s="127">
        <v>15</v>
      </c>
      <c r="J1218" s="127">
        <v>52681768</v>
      </c>
    </row>
    <row r="1219" spans="1:10" s="118" customFormat="1" ht="12.75">
      <c r="A1219" s="128" t="s">
        <v>7839</v>
      </c>
      <c r="B1219" s="128" t="s">
        <v>11976</v>
      </c>
      <c r="C1219" s="127">
        <v>1279713197.7</v>
      </c>
      <c r="D1219" s="127">
        <v>2623032</v>
      </c>
      <c r="E1219" s="128" t="s">
        <v>3850</v>
      </c>
      <c r="F1219" s="127">
        <v>74.814811706542969</v>
      </c>
      <c r="G1219" s="127">
        <v>1279713197.7</v>
      </c>
      <c r="H1219" s="127">
        <v>1.0099999904632568</v>
      </c>
      <c r="I1219" s="127">
        <v>1.3500000350177288E-2</v>
      </c>
      <c r="J1219" s="127">
        <v>1267042816</v>
      </c>
    </row>
    <row r="1220" spans="1:10" s="118" customFormat="1" ht="12.75">
      <c r="A1220" s="128" t="s">
        <v>7921</v>
      </c>
      <c r="B1220" s="128" t="s">
        <v>11989</v>
      </c>
      <c r="C1220" s="127">
        <v>3221031930</v>
      </c>
      <c r="D1220" s="127">
        <v>8283</v>
      </c>
      <c r="E1220" s="128" t="s">
        <v>7922</v>
      </c>
      <c r="F1220" s="127">
        <v>39.969615936279297</v>
      </c>
      <c r="G1220" s="127">
        <v>3221031930</v>
      </c>
      <c r="H1220" s="127">
        <v>460.45001220703125</v>
      </c>
      <c r="I1220" s="127">
        <v>11.520000457763672</v>
      </c>
      <c r="J1220" s="127"/>
    </row>
    <row r="1221" spans="1:10" s="118" customFormat="1" ht="12.75">
      <c r="A1221" s="128" t="s">
        <v>5736</v>
      </c>
      <c r="B1221" s="128" t="s">
        <v>10299</v>
      </c>
      <c r="C1221" s="127">
        <v>138560200798.79999</v>
      </c>
      <c r="D1221" s="127">
        <v>151314</v>
      </c>
      <c r="E1221" s="128" t="s">
        <v>1329</v>
      </c>
      <c r="F1221" s="127">
        <v>25.126279830932617</v>
      </c>
      <c r="G1221" s="127">
        <v>138560200798.79999</v>
      </c>
      <c r="H1221" s="127">
        <v>2308.10009765625</v>
      </c>
      <c r="I1221" s="127">
        <v>91.860000610351563</v>
      </c>
      <c r="J1221" s="127">
        <v>59900000</v>
      </c>
    </row>
    <row r="1222" spans="1:10" s="118" customFormat="1" ht="12.75">
      <c r="A1222" s="128" t="s">
        <v>7271</v>
      </c>
      <c r="B1222" s="128" t="s">
        <v>11495</v>
      </c>
      <c r="C1222" s="127">
        <v>3747750000</v>
      </c>
      <c r="D1222" s="127">
        <v>10020</v>
      </c>
      <c r="E1222" s="128" t="s">
        <v>2083</v>
      </c>
      <c r="F1222" s="127">
        <v>38.947780609130859</v>
      </c>
      <c r="G1222" s="127">
        <v>3747750000</v>
      </c>
      <c r="H1222" s="127">
        <v>499.70001220703125</v>
      </c>
      <c r="I1222" s="127">
        <v>12.829999923706055</v>
      </c>
      <c r="J1222" s="127">
        <v>7500000</v>
      </c>
    </row>
    <row r="1223" spans="1:10" s="118" customFormat="1" ht="12.75">
      <c r="A1223" s="128" t="s">
        <v>12087</v>
      </c>
      <c r="B1223" s="128" t="s">
        <v>12088</v>
      </c>
      <c r="C1223" s="127">
        <v>2064680547.3</v>
      </c>
      <c r="D1223" s="127">
        <v>11121</v>
      </c>
      <c r="E1223" s="128" t="s">
        <v>4235</v>
      </c>
      <c r="F1223" s="127"/>
      <c r="G1223" s="127">
        <v>2064680547.3</v>
      </c>
      <c r="H1223" s="127">
        <v>73.779998779296875</v>
      </c>
      <c r="I1223" s="127">
        <v>-0.34999999403953552</v>
      </c>
      <c r="J1223" s="127">
        <v>24278036</v>
      </c>
    </row>
    <row r="1224" spans="1:10" s="118" customFormat="1" ht="12.75">
      <c r="A1224" s="128" t="s">
        <v>12279</v>
      </c>
      <c r="B1224" s="128" t="s">
        <v>12280</v>
      </c>
      <c r="C1224" s="127">
        <v>1746918630</v>
      </c>
      <c r="D1224" s="127">
        <v>32481</v>
      </c>
      <c r="E1224" s="128" t="s">
        <v>12281</v>
      </c>
      <c r="F1224" s="127">
        <v>12.107624053955078</v>
      </c>
      <c r="G1224" s="127">
        <v>1746918630</v>
      </c>
      <c r="H1224" s="127">
        <v>135</v>
      </c>
      <c r="I1224" s="127">
        <v>11.149999618530273</v>
      </c>
      <c r="J1224" s="127"/>
    </row>
    <row r="1225" spans="1:10" s="118" customFormat="1" ht="12.75">
      <c r="A1225" s="128" t="s">
        <v>6340</v>
      </c>
      <c r="B1225" s="128" t="s">
        <v>10672</v>
      </c>
      <c r="C1225" s="127">
        <v>50618310946.949997</v>
      </c>
      <c r="D1225" s="127">
        <v>88959</v>
      </c>
      <c r="E1225" s="128" t="s">
        <v>1378</v>
      </c>
      <c r="F1225" s="127">
        <v>53.652347564697266</v>
      </c>
      <c r="G1225" s="127">
        <v>50618310946.949997</v>
      </c>
      <c r="H1225" s="127">
        <v>884.54998779296875</v>
      </c>
      <c r="I1225" s="127">
        <v>16.486696243286133</v>
      </c>
      <c r="J1225" s="127">
        <v>57225000</v>
      </c>
    </row>
    <row r="1226" spans="1:10" s="118" customFormat="1" ht="12.75">
      <c r="A1226" s="128" t="s">
        <v>6782</v>
      </c>
      <c r="B1226" s="128" t="s">
        <v>11116</v>
      </c>
      <c r="C1226" s="127">
        <v>6593825000</v>
      </c>
      <c r="D1226" s="127">
        <v>22391</v>
      </c>
      <c r="E1226" s="128" t="s">
        <v>6783</v>
      </c>
      <c r="F1226" s="127"/>
      <c r="G1226" s="127">
        <v>6593825000</v>
      </c>
      <c r="H1226" s="127">
        <v>321.64999389648438</v>
      </c>
      <c r="I1226" s="127"/>
      <c r="J1226" s="127"/>
    </row>
    <row r="1227" spans="1:10" s="118" customFormat="1" ht="12.75">
      <c r="A1227" s="128" t="s">
        <v>7489</v>
      </c>
      <c r="B1227" s="128" t="s">
        <v>11533</v>
      </c>
      <c r="C1227" s="127">
        <v>3684882902.4000001</v>
      </c>
      <c r="D1227" s="127">
        <v>17993</v>
      </c>
      <c r="E1227" s="128" t="s">
        <v>3681</v>
      </c>
      <c r="F1227" s="127">
        <v>24.140914916992188</v>
      </c>
      <c r="G1227" s="127">
        <v>3684882902.4000001</v>
      </c>
      <c r="H1227" s="127">
        <v>195.30000305175781</v>
      </c>
      <c r="I1227" s="127">
        <v>8.0900001525878906</v>
      </c>
      <c r="J1227" s="127">
        <v>18867808</v>
      </c>
    </row>
    <row r="1228" spans="1:10" s="118" customFormat="1" ht="12.75">
      <c r="A1228" s="128" t="s">
        <v>6233</v>
      </c>
      <c r="B1228" s="128" t="s">
        <v>10566</v>
      </c>
      <c r="C1228" s="127">
        <v>51143789547.150002</v>
      </c>
      <c r="D1228" s="127">
        <v>2630105</v>
      </c>
      <c r="E1228" s="128" t="s">
        <v>1380</v>
      </c>
      <c r="F1228" s="127">
        <v>150.32347106933594</v>
      </c>
      <c r="G1228" s="127">
        <v>51143789547.150002</v>
      </c>
      <c r="H1228" s="127">
        <v>139.35000610351563</v>
      </c>
      <c r="I1228" s="127">
        <v>0.86125600337982178</v>
      </c>
      <c r="J1228" s="127">
        <v>293606016</v>
      </c>
    </row>
    <row r="1229" spans="1:10" s="118" customFormat="1" ht="12.75">
      <c r="A1229" s="128" t="s">
        <v>5865</v>
      </c>
      <c r="B1229" s="128" t="s">
        <v>5866</v>
      </c>
      <c r="C1229" s="127">
        <v>89746948799.999985</v>
      </c>
      <c r="D1229" s="127">
        <v>546774</v>
      </c>
      <c r="E1229" s="128" t="s">
        <v>1382</v>
      </c>
      <c r="F1229" s="127">
        <v>45.798980712890625</v>
      </c>
      <c r="G1229" s="127">
        <v>89746948799.999985</v>
      </c>
      <c r="H1229" s="127">
        <v>988.79998779296875</v>
      </c>
      <c r="I1229" s="127">
        <v>21.590000152587891</v>
      </c>
      <c r="J1229" s="127">
        <v>90763504</v>
      </c>
    </row>
    <row r="1230" spans="1:10" s="118" customFormat="1" ht="12.75">
      <c r="A1230" s="128" t="s">
        <v>7377</v>
      </c>
      <c r="B1230" s="128" t="s">
        <v>11318</v>
      </c>
      <c r="C1230" s="127">
        <v>3119828748.7499995</v>
      </c>
      <c r="D1230" s="127">
        <v>21446</v>
      </c>
      <c r="E1230" s="128" t="s">
        <v>1388</v>
      </c>
      <c r="F1230" s="127">
        <v>20.192306518554688</v>
      </c>
      <c r="G1230" s="127">
        <v>3119828748.7499995</v>
      </c>
      <c r="H1230" s="127">
        <v>78.75</v>
      </c>
      <c r="I1230" s="127">
        <v>0.93000000715255737</v>
      </c>
      <c r="J1230" s="127">
        <v>39616872</v>
      </c>
    </row>
    <row r="1231" spans="1:10" s="118" customFormat="1" ht="12.75">
      <c r="A1231" s="128" t="s">
        <v>6643</v>
      </c>
      <c r="B1231" s="128" t="s">
        <v>10748</v>
      </c>
      <c r="C1231" s="127">
        <v>20118244501.799999</v>
      </c>
      <c r="D1231" s="127">
        <v>48251</v>
      </c>
      <c r="E1231" s="128" t="s">
        <v>1386</v>
      </c>
      <c r="F1231" s="127">
        <v>19.988435745239258</v>
      </c>
      <c r="G1231" s="127">
        <v>20118244501.799999</v>
      </c>
      <c r="H1231" s="127">
        <v>691.4000244140625</v>
      </c>
      <c r="I1231" s="127">
        <v>34.590000152587891</v>
      </c>
      <c r="J1231" s="127">
        <v>29597836</v>
      </c>
    </row>
    <row r="1232" spans="1:10" s="118" customFormat="1" ht="12.75">
      <c r="A1232" s="128" t="s">
        <v>7580</v>
      </c>
      <c r="B1232" s="128" t="s">
        <v>11594</v>
      </c>
      <c r="C1232" s="127">
        <v>2608324732</v>
      </c>
      <c r="D1232" s="127">
        <v>5018</v>
      </c>
      <c r="E1232" s="128" t="s">
        <v>3719</v>
      </c>
      <c r="F1232" s="127">
        <v>10.41926097869873</v>
      </c>
      <c r="G1232" s="127">
        <v>2608324732</v>
      </c>
      <c r="H1232" s="127">
        <v>251</v>
      </c>
      <c r="I1232" s="127">
        <v>24.090000152587891</v>
      </c>
      <c r="J1232" s="127">
        <v>10850000</v>
      </c>
    </row>
    <row r="1233" spans="1:10" s="118" customFormat="1" ht="12.75">
      <c r="A1233" s="128" t="s">
        <v>7613</v>
      </c>
      <c r="B1233" s="128" t="s">
        <v>11649</v>
      </c>
      <c r="C1233" s="127">
        <v>2140481867.9300001</v>
      </c>
      <c r="D1233" s="127">
        <v>48367</v>
      </c>
      <c r="E1233" s="128" t="s">
        <v>1392</v>
      </c>
      <c r="F1233" s="127">
        <v>13.674174308776855</v>
      </c>
      <c r="G1233" s="127">
        <v>2140481867.9300001</v>
      </c>
      <c r="H1233" s="127">
        <v>91.069999694824219</v>
      </c>
      <c r="I1233" s="127">
        <v>6.6599998474121094</v>
      </c>
      <c r="J1233" s="127">
        <v>23467448</v>
      </c>
    </row>
    <row r="1234" spans="1:10" s="118" customFormat="1" ht="12.75">
      <c r="A1234" s="128" t="s">
        <v>10894</v>
      </c>
      <c r="B1234" s="128" t="s">
        <v>10895</v>
      </c>
      <c r="C1234" s="127">
        <v>26478253807.199997</v>
      </c>
      <c r="D1234" s="127">
        <v>145303</v>
      </c>
      <c r="E1234" s="128" t="s">
        <v>10896</v>
      </c>
      <c r="F1234" s="127"/>
      <c r="G1234" s="127">
        <v>26478253807.199997</v>
      </c>
      <c r="H1234" s="127">
        <v>1591.199951171875</v>
      </c>
      <c r="I1234" s="127"/>
      <c r="J1234" s="127"/>
    </row>
    <row r="1235" spans="1:10" s="118" customFormat="1" ht="12.75">
      <c r="A1235" s="128" t="s">
        <v>21795</v>
      </c>
      <c r="B1235" s="128" t="s">
        <v>21796</v>
      </c>
      <c r="C1235" s="127">
        <v>70013401324.449997</v>
      </c>
      <c r="D1235" s="127">
        <v>30508</v>
      </c>
      <c r="E1235" s="128" t="s">
        <v>21797</v>
      </c>
      <c r="F1235" s="127"/>
      <c r="G1235" s="127">
        <v>70013401324.449997</v>
      </c>
      <c r="H1235" s="127">
        <v>112.84999847412109</v>
      </c>
      <c r="I1235" s="127">
        <v>-10.890000343322754</v>
      </c>
      <c r="J1235" s="127">
        <v>620411200</v>
      </c>
    </row>
    <row r="1236" spans="1:10" s="118" customFormat="1" ht="12.75">
      <c r="A1236" s="128" t="s">
        <v>5686</v>
      </c>
      <c r="B1236" s="128" t="s">
        <v>5687</v>
      </c>
      <c r="C1236" s="127">
        <v>220367259175.67999</v>
      </c>
      <c r="D1236" s="127">
        <v>11633823</v>
      </c>
      <c r="E1236" s="128" t="s">
        <v>1384</v>
      </c>
      <c r="F1236" s="127"/>
      <c r="G1236" s="127">
        <v>220367259175.67999</v>
      </c>
      <c r="H1236" s="127">
        <v>169.02000427246094</v>
      </c>
      <c r="I1236" s="127">
        <v>-0.31002449989318848</v>
      </c>
      <c r="J1236" s="127">
        <v>1303793920</v>
      </c>
    </row>
    <row r="1237" spans="1:10" s="118" customFormat="1" ht="12.75">
      <c r="A1237" s="128" t="s">
        <v>5343</v>
      </c>
      <c r="B1237" s="128" t="s">
        <v>10087</v>
      </c>
      <c r="C1237" s="127">
        <v>722699815006.3501</v>
      </c>
      <c r="D1237" s="127">
        <v>8094805</v>
      </c>
      <c r="E1237" s="128" t="s">
        <v>1398</v>
      </c>
      <c r="F1237" s="127">
        <v>22.947221755981445</v>
      </c>
      <c r="G1237" s="127">
        <v>722699815006.3501</v>
      </c>
      <c r="H1237" s="127">
        <v>37.529998779296875</v>
      </c>
      <c r="I1237" s="127">
        <v>1.6354920268058777</v>
      </c>
      <c r="J1237" s="127">
        <v>18902411264</v>
      </c>
    </row>
    <row r="1238" spans="1:10" s="118" customFormat="1" ht="12.75">
      <c r="A1238" s="128" t="s">
        <v>5303</v>
      </c>
      <c r="B1238" s="128" t="s">
        <v>10055</v>
      </c>
      <c r="C1238" s="127">
        <v>1946753923480.3801</v>
      </c>
      <c r="D1238" s="127">
        <v>15145787</v>
      </c>
      <c r="E1238" s="128" t="s">
        <v>1400</v>
      </c>
      <c r="F1238" s="127">
        <v>13.967578887939453</v>
      </c>
      <c r="G1238" s="127">
        <v>1946753923480.3801</v>
      </c>
      <c r="H1238" s="127">
        <v>137.86000061035156</v>
      </c>
      <c r="I1238" s="127">
        <v>9.869999885559082</v>
      </c>
      <c r="J1238" s="127">
        <v>13771559936</v>
      </c>
    </row>
    <row r="1239" spans="1:10" s="118" customFormat="1" ht="12.75">
      <c r="A1239" s="128" t="s">
        <v>6005</v>
      </c>
      <c r="B1239" s="128" t="s">
        <v>10429</v>
      </c>
      <c r="C1239" s="127">
        <v>73201295069.000015</v>
      </c>
      <c r="D1239" s="127">
        <v>249368</v>
      </c>
      <c r="E1239" s="128" t="s">
        <v>1403</v>
      </c>
      <c r="F1239" s="127">
        <v>30.186283111572266</v>
      </c>
      <c r="G1239" s="127">
        <v>73201295069.000015</v>
      </c>
      <c r="H1239" s="127">
        <v>499.10000610351563</v>
      </c>
      <c r="I1239" s="127">
        <v>16.534000396728516</v>
      </c>
      <c r="J1239" s="127">
        <v>142287856</v>
      </c>
    </row>
    <row r="1240" spans="1:10" s="118" customFormat="1" ht="12.75">
      <c r="A1240" s="128" t="s">
        <v>7690</v>
      </c>
      <c r="B1240" s="128" t="s">
        <v>11525</v>
      </c>
      <c r="C1240" s="127">
        <v>3939500000</v>
      </c>
      <c r="D1240" s="127">
        <v>4055</v>
      </c>
      <c r="E1240" s="128" t="s">
        <v>3761</v>
      </c>
      <c r="F1240" s="127">
        <v>50.571247100830078</v>
      </c>
      <c r="G1240" s="127">
        <v>3939500000</v>
      </c>
      <c r="H1240" s="127">
        <v>787.9000244140625</v>
      </c>
      <c r="I1240" s="127">
        <v>15.579999923706055</v>
      </c>
      <c r="J1240" s="127">
        <v>5000000</v>
      </c>
    </row>
    <row r="1241" spans="1:10" s="118" customFormat="1" ht="12.75">
      <c r="A1241" s="128" t="s">
        <v>5586</v>
      </c>
      <c r="B1241" s="128" t="s">
        <v>10200</v>
      </c>
      <c r="C1241" s="127">
        <v>355424493861.59998</v>
      </c>
      <c r="D1241" s="127">
        <v>341795</v>
      </c>
      <c r="E1241" s="128" t="s">
        <v>1405</v>
      </c>
      <c r="F1241" s="127">
        <v>64.960594177246094</v>
      </c>
      <c r="G1241" s="127">
        <v>355424493861.59998</v>
      </c>
      <c r="H1241" s="127">
        <v>1401.199951171875</v>
      </c>
      <c r="I1241" s="127">
        <v>21.569999694824219</v>
      </c>
      <c r="J1241" s="127">
        <v>253704224</v>
      </c>
    </row>
    <row r="1242" spans="1:10" s="118" customFormat="1" ht="12.75">
      <c r="A1242" s="128" t="s">
        <v>12284</v>
      </c>
      <c r="B1242" s="128" t="s">
        <v>12285</v>
      </c>
      <c r="C1242" s="127">
        <v>1491879657.3000002</v>
      </c>
      <c r="D1242" s="127">
        <v>42386</v>
      </c>
      <c r="E1242" s="128" t="s">
        <v>12286</v>
      </c>
      <c r="F1242" s="127"/>
      <c r="G1242" s="127">
        <v>1491879657.3000002</v>
      </c>
      <c r="H1242" s="127">
        <v>59.700000762939453</v>
      </c>
      <c r="I1242" s="127"/>
      <c r="J1242" s="127"/>
    </row>
    <row r="1243" spans="1:10" s="118" customFormat="1" ht="12.75">
      <c r="A1243" s="128" t="s">
        <v>6947</v>
      </c>
      <c r="B1243" s="128" t="s">
        <v>11094</v>
      </c>
      <c r="C1243" s="127">
        <v>9384704000</v>
      </c>
      <c r="D1243" s="127">
        <v>149</v>
      </c>
      <c r="E1243" s="128" t="s">
        <v>3626</v>
      </c>
      <c r="F1243" s="127">
        <v>18.974689483642578</v>
      </c>
      <c r="G1243" s="127">
        <v>9384704000</v>
      </c>
      <c r="H1243" s="127">
        <v>5600</v>
      </c>
      <c r="I1243" s="127">
        <v>295.1300048828125</v>
      </c>
      <c r="J1243" s="127">
        <v>1675840</v>
      </c>
    </row>
    <row r="1244" spans="1:10" s="118" customFormat="1" ht="12.75">
      <c r="A1244" s="128" t="s">
        <v>6202</v>
      </c>
      <c r="B1244" s="128" t="s">
        <v>10791</v>
      </c>
      <c r="C1244" s="127">
        <v>16540934654.040001</v>
      </c>
      <c r="D1244" s="127">
        <v>329589</v>
      </c>
      <c r="E1244" s="128" t="s">
        <v>1407</v>
      </c>
      <c r="F1244" s="127">
        <v>27.410306930541992</v>
      </c>
      <c r="G1244" s="127">
        <v>16540934654.040001</v>
      </c>
      <c r="H1244" s="127">
        <v>143.6300048828125</v>
      </c>
      <c r="I1244" s="127">
        <v>5.2399997711181641</v>
      </c>
      <c r="J1244" s="127">
        <v>115163504</v>
      </c>
    </row>
    <row r="1245" spans="1:10" s="118" customFormat="1" ht="12.75">
      <c r="A1245" s="128" t="s">
        <v>6626</v>
      </c>
      <c r="B1245" s="128" t="s">
        <v>10684</v>
      </c>
      <c r="C1245" s="127">
        <v>36586694300</v>
      </c>
      <c r="D1245" s="127">
        <v>273144</v>
      </c>
      <c r="E1245" s="128" t="s">
        <v>1358</v>
      </c>
      <c r="F1245" s="127">
        <v>29.519229888916016</v>
      </c>
      <c r="G1245" s="127">
        <v>36586694300</v>
      </c>
      <c r="H1245" s="127">
        <v>399.10000610351563</v>
      </c>
      <c r="I1245" s="127">
        <v>13.520000457763672</v>
      </c>
      <c r="J1245" s="127">
        <v>91673000</v>
      </c>
    </row>
    <row r="1246" spans="1:10" s="118" customFormat="1" ht="12.75">
      <c r="A1246" s="128" t="s">
        <v>7824</v>
      </c>
      <c r="B1246" s="128" t="s">
        <v>7825</v>
      </c>
      <c r="C1246" s="127">
        <v>1699833496.5</v>
      </c>
      <c r="D1246" s="127">
        <v>7633</v>
      </c>
      <c r="E1246" s="128" t="s">
        <v>3876</v>
      </c>
      <c r="F1246" s="127"/>
      <c r="G1246" s="127">
        <v>1699833496.5</v>
      </c>
      <c r="H1246" s="127">
        <v>134.10000610351563</v>
      </c>
      <c r="I1246" s="127">
        <v>-2.5499999523162842</v>
      </c>
      <c r="J1246" s="127">
        <v>12675865</v>
      </c>
    </row>
    <row r="1247" spans="1:10" s="118" customFormat="1" ht="12.75">
      <c r="A1247" s="128" t="s">
        <v>5410</v>
      </c>
      <c r="B1247" s="128" t="s">
        <v>10091</v>
      </c>
      <c r="C1247" s="127">
        <v>888069404713.70007</v>
      </c>
      <c r="D1247" s="127">
        <v>1521279</v>
      </c>
      <c r="E1247" s="128" t="s">
        <v>1271</v>
      </c>
      <c r="F1247" s="127">
        <v>74.813850402832031</v>
      </c>
      <c r="G1247" s="127">
        <v>888069404713.70007</v>
      </c>
      <c r="H1247" s="127">
        <v>614.3499755859375</v>
      </c>
      <c r="I1247" s="127">
        <v>8.2117140293121338</v>
      </c>
      <c r="J1247" s="127">
        <v>1445319936</v>
      </c>
    </row>
    <row r="1248" spans="1:10" s="118" customFormat="1" ht="12.75">
      <c r="A1248" s="128" t="s">
        <v>8124</v>
      </c>
      <c r="B1248" s="128" t="s">
        <v>12092</v>
      </c>
      <c r="C1248" s="127">
        <v>2380310253</v>
      </c>
      <c r="D1248" s="127">
        <v>4314</v>
      </c>
      <c r="E1248" s="128" t="s">
        <v>8125</v>
      </c>
      <c r="F1248" s="127">
        <v>44.243682861328125</v>
      </c>
      <c r="G1248" s="127">
        <v>2380310253</v>
      </c>
      <c r="H1248" s="127">
        <v>330.29998779296875</v>
      </c>
      <c r="I1248" s="127">
        <v>7.4699997901916504</v>
      </c>
      <c r="J1248" s="127">
        <v>7206510</v>
      </c>
    </row>
    <row r="1249" spans="1:10" s="118" customFormat="1" ht="12.75">
      <c r="A1249" s="128" t="s">
        <v>5536</v>
      </c>
      <c r="B1249" s="128" t="s">
        <v>10190</v>
      </c>
      <c r="C1249" s="127">
        <v>275378400000</v>
      </c>
      <c r="D1249" s="127">
        <v>18948008</v>
      </c>
      <c r="E1249" s="128" t="s">
        <v>1409</v>
      </c>
      <c r="F1249" s="127">
        <v>45.599998474121094</v>
      </c>
      <c r="G1249" s="127">
        <v>275378400000</v>
      </c>
      <c r="H1249" s="127">
        <v>45.599998474121094</v>
      </c>
      <c r="I1249" s="127">
        <v>1</v>
      </c>
      <c r="J1249" s="127">
        <v>6039000064</v>
      </c>
    </row>
    <row r="1250" spans="1:10" s="118" customFormat="1" ht="12.75">
      <c r="A1250" s="128" t="s">
        <v>6229</v>
      </c>
      <c r="B1250" s="128" t="s">
        <v>6230</v>
      </c>
      <c r="C1250" s="127">
        <v>31724325000</v>
      </c>
      <c r="D1250" s="127">
        <v>539262</v>
      </c>
      <c r="E1250" s="128" t="s">
        <v>6231</v>
      </c>
      <c r="F1250" s="127">
        <v>8.4992227554321289</v>
      </c>
      <c r="G1250" s="127">
        <v>31724325000</v>
      </c>
      <c r="H1250" s="127">
        <v>54.650001525878906</v>
      </c>
      <c r="I1250" s="127">
        <v>6.429999828338623</v>
      </c>
      <c r="J1250" s="127">
        <v>580499968</v>
      </c>
    </row>
    <row r="1251" spans="1:10" s="118" customFormat="1" ht="12.75">
      <c r="A1251" s="128" t="s">
        <v>5653</v>
      </c>
      <c r="B1251" s="128" t="s">
        <v>10250</v>
      </c>
      <c r="C1251" s="127">
        <v>143569727711</v>
      </c>
      <c r="D1251" s="127">
        <v>8398010</v>
      </c>
      <c r="E1251" s="128" t="s">
        <v>1411</v>
      </c>
      <c r="F1251" s="127">
        <v>15.450404167175293</v>
      </c>
      <c r="G1251" s="127">
        <v>143569727711</v>
      </c>
      <c r="H1251" s="127">
        <v>152.64999389648438</v>
      </c>
      <c r="I1251" s="127">
        <v>9.880000114440918</v>
      </c>
      <c r="J1251" s="127">
        <v>940515712</v>
      </c>
    </row>
    <row r="1252" spans="1:10" s="118" customFormat="1" ht="12.75">
      <c r="A1252" s="128" t="s">
        <v>5413</v>
      </c>
      <c r="B1252" s="128" t="s">
        <v>10123</v>
      </c>
      <c r="C1252" s="127">
        <v>601200000000</v>
      </c>
      <c r="D1252" s="127">
        <v>1401364</v>
      </c>
      <c r="E1252" s="128" t="s">
        <v>1413</v>
      </c>
      <c r="F1252" s="127">
        <v>54.103672027587891</v>
      </c>
      <c r="G1252" s="127">
        <v>601200000000</v>
      </c>
      <c r="H1252" s="127">
        <v>751.5</v>
      </c>
      <c r="I1252" s="127">
        <v>13.890000343322754</v>
      </c>
      <c r="J1252" s="127">
        <v>800000000</v>
      </c>
    </row>
    <row r="1253" spans="1:10" s="118" customFormat="1" ht="12.75">
      <c r="A1253" s="128" t="s">
        <v>5522</v>
      </c>
      <c r="B1253" s="128" t="s">
        <v>10136</v>
      </c>
      <c r="C1253" s="127">
        <v>449017971784.35999</v>
      </c>
      <c r="D1253" s="127">
        <v>19314700</v>
      </c>
      <c r="E1253" s="128" t="s">
        <v>1414</v>
      </c>
      <c r="F1253" s="127">
        <v>26.433542251586914</v>
      </c>
      <c r="G1253" s="127">
        <v>449017971784.35999</v>
      </c>
      <c r="H1253" s="127">
        <v>167.05999755859375</v>
      </c>
      <c r="I1253" s="127">
        <v>6.320000171661377</v>
      </c>
      <c r="J1253" s="127">
        <v>2687763968</v>
      </c>
    </row>
    <row r="1254" spans="1:10" s="118" customFormat="1" ht="12.75">
      <c r="A1254" s="128" t="s">
        <v>5314</v>
      </c>
      <c r="B1254" s="128" t="s">
        <v>10056</v>
      </c>
      <c r="C1254" s="127">
        <v>1626636941819.9998</v>
      </c>
      <c r="D1254" s="127">
        <v>24026044</v>
      </c>
      <c r="E1254" s="128" t="s">
        <v>1415</v>
      </c>
      <c r="F1254" s="127">
        <v>25.350307464599609</v>
      </c>
      <c r="G1254" s="127">
        <v>1626636941819.9998</v>
      </c>
      <c r="H1254" s="127">
        <v>124.47000122070313</v>
      </c>
      <c r="I1254" s="127">
        <v>4.9099998474121094</v>
      </c>
      <c r="J1254" s="127">
        <v>13068506112</v>
      </c>
    </row>
    <row r="1255" spans="1:10" s="118" customFormat="1" ht="12.75">
      <c r="A1255" s="128" t="s">
        <v>7738</v>
      </c>
      <c r="B1255" s="128" t="s">
        <v>11436</v>
      </c>
      <c r="C1255" s="127">
        <v>5460058404.4499998</v>
      </c>
      <c r="D1255" s="127">
        <v>18384</v>
      </c>
      <c r="E1255" s="128" t="s">
        <v>1417</v>
      </c>
      <c r="F1255" s="127">
        <v>59.209358215332031</v>
      </c>
      <c r="G1255" s="127">
        <v>5460058404.4499998</v>
      </c>
      <c r="H1255" s="127">
        <v>265.85000610351563</v>
      </c>
      <c r="I1255" s="127">
        <v>4.4899997711181641</v>
      </c>
      <c r="J1255" s="127">
        <v>19361000</v>
      </c>
    </row>
    <row r="1256" spans="1:10" s="118" customFormat="1" ht="12.75">
      <c r="A1256" s="128" t="s">
        <v>7129</v>
      </c>
      <c r="B1256" s="128" t="s">
        <v>11379</v>
      </c>
      <c r="C1256" s="127">
        <v>4460417999.4499998</v>
      </c>
      <c r="D1256" s="127">
        <v>175209</v>
      </c>
      <c r="E1256" s="128" t="s">
        <v>1418</v>
      </c>
      <c r="F1256" s="127"/>
      <c r="G1256" s="127">
        <v>4460417999.4499998</v>
      </c>
      <c r="H1256" s="127">
        <v>46.869998931884766</v>
      </c>
      <c r="I1256" s="127"/>
      <c r="J1256" s="127"/>
    </row>
    <row r="1257" spans="1:10" s="118" customFormat="1" ht="12.75">
      <c r="A1257" s="128" t="s">
        <v>6472</v>
      </c>
      <c r="B1257" s="128" t="s">
        <v>5197</v>
      </c>
      <c r="C1257" s="127">
        <v>11812869072.9</v>
      </c>
      <c r="D1257" s="127">
        <v>166377</v>
      </c>
      <c r="E1257" s="128" t="s">
        <v>1420</v>
      </c>
      <c r="F1257" s="127">
        <v>11.757254600524902</v>
      </c>
      <c r="G1257" s="127">
        <v>11812869072.9</v>
      </c>
      <c r="H1257" s="127">
        <v>287.70001220703125</v>
      </c>
      <c r="I1257" s="127">
        <v>24.469999313354492</v>
      </c>
      <c r="J1257" s="127">
        <v>41059676</v>
      </c>
    </row>
    <row r="1258" spans="1:10" s="118" customFormat="1" ht="12.75">
      <c r="A1258" s="128" t="s">
        <v>6729</v>
      </c>
      <c r="B1258" s="128" t="s">
        <v>11063</v>
      </c>
      <c r="C1258" s="127">
        <v>9125904627.4500008</v>
      </c>
      <c r="D1258" s="127">
        <v>128743</v>
      </c>
      <c r="E1258" s="128" t="s">
        <v>1350</v>
      </c>
      <c r="F1258" s="127"/>
      <c r="G1258" s="127">
        <v>9125904627.4500008</v>
      </c>
      <c r="H1258" s="127">
        <v>34.950000762939453</v>
      </c>
      <c r="I1258" s="127">
        <v>-7.7899999618530273</v>
      </c>
      <c r="J1258" s="127">
        <v>261113152</v>
      </c>
    </row>
    <row r="1259" spans="1:10" s="118" customFormat="1" ht="12.75">
      <c r="A1259" s="128" t="s">
        <v>6328</v>
      </c>
      <c r="B1259" s="128" t="s">
        <v>10729</v>
      </c>
      <c r="C1259" s="127">
        <v>33528000000</v>
      </c>
      <c r="D1259" s="127">
        <v>3390</v>
      </c>
      <c r="E1259" s="128" t="s">
        <v>6329</v>
      </c>
      <c r="F1259" s="127"/>
      <c r="G1259" s="127">
        <v>33528000000</v>
      </c>
      <c r="H1259" s="127">
        <v>110</v>
      </c>
      <c r="I1259" s="127"/>
      <c r="J1259" s="127"/>
    </row>
    <row r="1260" spans="1:10" s="118" customFormat="1" ht="12.75">
      <c r="A1260" s="128" t="s">
        <v>5606</v>
      </c>
      <c r="B1260" s="128" t="s">
        <v>10237</v>
      </c>
      <c r="C1260" s="127">
        <v>291486268195.20001</v>
      </c>
      <c r="D1260" s="127">
        <v>284855</v>
      </c>
      <c r="E1260" s="128" t="s">
        <v>1422</v>
      </c>
      <c r="F1260" s="127">
        <v>17.067226409912109</v>
      </c>
      <c r="G1260" s="127">
        <v>291486268195.20001</v>
      </c>
      <c r="H1260" s="127">
        <v>896.20001220703125</v>
      </c>
      <c r="I1260" s="127">
        <v>61.090660095214844</v>
      </c>
      <c r="J1260" s="127">
        <v>325246912</v>
      </c>
    </row>
    <row r="1261" spans="1:10" s="118" customFormat="1" ht="12.75">
      <c r="A1261" s="128" t="s">
        <v>8134</v>
      </c>
      <c r="B1261" s="128" t="s">
        <v>12054</v>
      </c>
      <c r="C1261" s="127">
        <v>2169541041.25</v>
      </c>
      <c r="D1261" s="127">
        <v>1300591</v>
      </c>
      <c r="E1261" s="128" t="s">
        <v>4096</v>
      </c>
      <c r="F1261" s="127"/>
      <c r="G1261" s="127">
        <v>2169541041.25</v>
      </c>
      <c r="H1261" s="127">
        <v>5.4499998092651367</v>
      </c>
      <c r="I1261" s="127">
        <v>-0.89999997615814209</v>
      </c>
      <c r="J1261" s="127">
        <v>398080928</v>
      </c>
    </row>
    <row r="1262" spans="1:10" s="118" customFormat="1" ht="12.75">
      <c r="A1262" s="128" t="s">
        <v>7121</v>
      </c>
      <c r="B1262" s="128" t="s">
        <v>11204</v>
      </c>
      <c r="C1262" s="127">
        <v>4231800913.2000008</v>
      </c>
      <c r="D1262" s="127">
        <v>179120</v>
      </c>
      <c r="E1262" s="128" t="s">
        <v>1360</v>
      </c>
      <c r="F1262" s="127">
        <v>1.0053341388702393</v>
      </c>
      <c r="G1262" s="127">
        <v>4231800913.2000008</v>
      </c>
      <c r="H1262" s="127">
        <v>71.620002746582031</v>
      </c>
      <c r="I1262" s="127">
        <v>71.239997863769531</v>
      </c>
      <c r="J1262" s="127">
        <v>59086920</v>
      </c>
    </row>
    <row r="1263" spans="1:10" s="118" customFormat="1" ht="12.75">
      <c r="A1263" s="128" t="s">
        <v>6817</v>
      </c>
      <c r="B1263" s="128" t="s">
        <v>6818</v>
      </c>
      <c r="C1263" s="127">
        <v>9478257411.2000008</v>
      </c>
      <c r="D1263" s="127">
        <v>1279</v>
      </c>
      <c r="E1263" s="128" t="s">
        <v>3563</v>
      </c>
      <c r="F1263" s="127">
        <v>7.5212879180908203</v>
      </c>
      <c r="G1263" s="127">
        <v>9478257411.2000008</v>
      </c>
      <c r="H1263" s="127">
        <v>812.5999755859375</v>
      </c>
      <c r="I1263" s="127">
        <v>108.04000091552734</v>
      </c>
      <c r="J1263" s="127">
        <v>11664112</v>
      </c>
    </row>
    <row r="1264" spans="1:10" s="118" customFormat="1" ht="12.75">
      <c r="A1264" s="128" t="s">
        <v>8204</v>
      </c>
      <c r="B1264" s="128" t="s">
        <v>12082</v>
      </c>
      <c r="C1264" s="127">
        <v>1266018930</v>
      </c>
      <c r="D1264" s="127">
        <v>2329</v>
      </c>
      <c r="E1264" s="128" t="s">
        <v>4114</v>
      </c>
      <c r="F1264" s="127">
        <v>13.814684867858887</v>
      </c>
      <c r="G1264" s="127">
        <v>1266018930</v>
      </c>
      <c r="H1264" s="127">
        <v>395.10000610351563</v>
      </c>
      <c r="I1264" s="127">
        <v>28.600000381469727</v>
      </c>
      <c r="J1264" s="127">
        <v>3204300</v>
      </c>
    </row>
    <row r="1265" spans="1:10" s="118" customFormat="1" ht="12.75">
      <c r="A1265" s="128" t="s">
        <v>5264</v>
      </c>
      <c r="B1265" s="128" t="s">
        <v>3362</v>
      </c>
      <c r="C1265" s="127">
        <v>5328512202749.7998</v>
      </c>
      <c r="D1265" s="127">
        <v>16264462</v>
      </c>
      <c r="E1265" s="128" t="s">
        <v>1431</v>
      </c>
      <c r="F1265" s="127">
        <v>25.931789398193359</v>
      </c>
      <c r="G1265" s="127">
        <v>5328512202749.7998</v>
      </c>
      <c r="H1265" s="127">
        <v>425.79998779296875</v>
      </c>
      <c r="I1265" s="127">
        <v>16.420000076293945</v>
      </c>
      <c r="J1265" s="127">
        <v>12484721664</v>
      </c>
    </row>
    <row r="1266" spans="1:10" s="118" customFormat="1" ht="12.75">
      <c r="A1266" s="128" t="s">
        <v>6095</v>
      </c>
      <c r="B1266" s="128" t="s">
        <v>10428</v>
      </c>
      <c r="C1266" s="127">
        <v>83755036579.200012</v>
      </c>
      <c r="D1266" s="127">
        <v>698482</v>
      </c>
      <c r="E1266" s="128" t="s">
        <v>1435</v>
      </c>
      <c r="F1266" s="127">
        <v>30.60577392578125</v>
      </c>
      <c r="G1266" s="127">
        <v>83755036579.200012</v>
      </c>
      <c r="H1266" s="127">
        <v>487.54998779296875</v>
      </c>
      <c r="I1266" s="127">
        <v>15.930000305175781</v>
      </c>
      <c r="J1266" s="127">
        <v>171812848</v>
      </c>
    </row>
    <row r="1267" spans="1:10" s="118" customFormat="1" ht="12.75">
      <c r="A1267" s="128" t="s">
        <v>20721</v>
      </c>
      <c r="B1267" s="128" t="s">
        <v>20722</v>
      </c>
      <c r="C1267" s="127">
        <v>404642085307.20001</v>
      </c>
      <c r="D1267" s="127">
        <v>12813734</v>
      </c>
      <c r="E1267" s="128" t="s">
        <v>20723</v>
      </c>
      <c r="F1267" s="127">
        <v>19443</v>
      </c>
      <c r="G1267" s="127">
        <v>404642085307.20001</v>
      </c>
      <c r="H1267" s="127">
        <v>194.42999267578125</v>
      </c>
      <c r="I1267" s="127">
        <v>9.9999997764825821E-3</v>
      </c>
      <c r="J1267" s="127"/>
    </row>
    <row r="1268" spans="1:10" s="118" customFormat="1" ht="12.75">
      <c r="A1268" s="128" t="s">
        <v>11875</v>
      </c>
      <c r="B1268" s="128" t="s">
        <v>11876</v>
      </c>
      <c r="C1268" s="127">
        <v>2581580722.5</v>
      </c>
      <c r="D1268" s="127">
        <v>10471</v>
      </c>
      <c r="E1268" s="128" t="s">
        <v>4482</v>
      </c>
      <c r="F1268" s="127">
        <v>13290.1533203125</v>
      </c>
      <c r="G1268" s="127">
        <v>2581580722.5</v>
      </c>
      <c r="H1268" s="127">
        <v>503.75</v>
      </c>
      <c r="I1268" s="127">
        <v>3.7904001772403717E-2</v>
      </c>
      <c r="J1268" s="127"/>
    </row>
    <row r="1269" spans="1:10" s="118" customFormat="1" ht="12.75">
      <c r="A1269" s="128" t="s">
        <v>6036</v>
      </c>
      <c r="B1269" s="128" t="s">
        <v>10552</v>
      </c>
      <c r="C1269" s="127">
        <v>48035152470</v>
      </c>
      <c r="D1269" s="127">
        <v>159861</v>
      </c>
      <c r="E1269" s="128" t="s">
        <v>1433</v>
      </c>
      <c r="F1269" s="127">
        <v>67.475898742675781</v>
      </c>
      <c r="G1269" s="127">
        <v>48035152470</v>
      </c>
      <c r="H1269" s="127">
        <v>560.04998779296875</v>
      </c>
      <c r="I1269" s="127">
        <v>8.1999998092651367</v>
      </c>
      <c r="J1269" s="127">
        <v>85769400</v>
      </c>
    </row>
    <row r="1270" spans="1:10" s="118" customFormat="1" ht="12.75">
      <c r="A1270" s="128" t="s">
        <v>7783</v>
      </c>
      <c r="B1270" s="128" t="s">
        <v>11812</v>
      </c>
      <c r="C1270" s="127">
        <v>1652046747.8400002</v>
      </c>
      <c r="D1270" s="127">
        <v>48016</v>
      </c>
      <c r="E1270" s="128" t="s">
        <v>1424</v>
      </c>
      <c r="F1270" s="127">
        <v>16.851913452148438</v>
      </c>
      <c r="G1270" s="127">
        <v>1652046747.8400002</v>
      </c>
      <c r="H1270" s="127">
        <v>101.27999877929688</v>
      </c>
      <c r="I1270" s="127">
        <v>6.0100002288818359</v>
      </c>
      <c r="J1270" s="127">
        <v>16311678</v>
      </c>
    </row>
    <row r="1271" spans="1:10" s="118" customFormat="1" ht="12.75">
      <c r="A1271" s="128" t="s">
        <v>7624</v>
      </c>
      <c r="B1271" s="128" t="s">
        <v>11746</v>
      </c>
      <c r="C1271" s="127">
        <v>1534323934.8</v>
      </c>
      <c r="D1271" s="127">
        <v>110326</v>
      </c>
      <c r="E1271" s="128" t="s">
        <v>1363</v>
      </c>
      <c r="F1271" s="127"/>
      <c r="G1271" s="127">
        <v>1534323934.8</v>
      </c>
      <c r="H1271" s="127">
        <v>33.560001373291016</v>
      </c>
      <c r="I1271" s="127">
        <v>-3.369999885559082</v>
      </c>
      <c r="J1271" s="127">
        <v>44291684</v>
      </c>
    </row>
    <row r="1272" spans="1:10" s="118" customFormat="1" ht="12.75">
      <c r="A1272" s="128" t="s">
        <v>5597</v>
      </c>
      <c r="B1272" s="128" t="s">
        <v>5598</v>
      </c>
      <c r="C1272" s="127">
        <v>245352870748.91998</v>
      </c>
      <c r="D1272" s="127">
        <v>292600</v>
      </c>
      <c r="E1272" s="128" t="s">
        <v>1437</v>
      </c>
      <c r="F1272" s="127"/>
      <c r="G1272" s="127">
        <v>245352870748.91998</v>
      </c>
      <c r="H1272" s="127">
        <v>255.33999633789063</v>
      </c>
      <c r="I1272" s="127">
        <v>-5.929999828338623</v>
      </c>
      <c r="J1272" s="127">
        <v>960886912</v>
      </c>
    </row>
    <row r="1273" spans="1:10" s="118" customFormat="1" ht="12.75">
      <c r="A1273" s="128" t="s">
        <v>8162</v>
      </c>
      <c r="B1273" s="128" t="s">
        <v>12103</v>
      </c>
      <c r="C1273" s="127">
        <v>1180733182.1999998</v>
      </c>
      <c r="D1273" s="127">
        <v>1064497</v>
      </c>
      <c r="E1273" s="128" t="s">
        <v>1438</v>
      </c>
      <c r="F1273" s="127"/>
      <c r="G1273" s="127">
        <v>1180733182.1999998</v>
      </c>
      <c r="H1273" s="127">
        <v>38.610000610351563</v>
      </c>
      <c r="I1273" s="127"/>
      <c r="J1273" s="127"/>
    </row>
    <row r="1274" spans="1:10" s="118" customFormat="1" ht="12.75">
      <c r="A1274" s="128" t="s">
        <v>7270</v>
      </c>
      <c r="B1274" s="128" t="s">
        <v>11424</v>
      </c>
      <c r="C1274" s="127">
        <v>4143549350</v>
      </c>
      <c r="D1274" s="127">
        <v>7247</v>
      </c>
      <c r="E1274" s="128" t="s">
        <v>3733</v>
      </c>
      <c r="F1274" s="127">
        <v>15.262073516845703</v>
      </c>
      <c r="G1274" s="127">
        <v>4143549350</v>
      </c>
      <c r="H1274" s="127">
        <v>518.29998779296875</v>
      </c>
      <c r="I1274" s="127">
        <v>33.959999084472656</v>
      </c>
      <c r="J1274" s="127">
        <v>7994500</v>
      </c>
    </row>
    <row r="1275" spans="1:10" s="118" customFormat="1" ht="12.75">
      <c r="A1275" s="128" t="s">
        <v>7566</v>
      </c>
      <c r="B1275" s="128" t="s">
        <v>11531</v>
      </c>
      <c r="C1275" s="127">
        <v>20021030917.100002</v>
      </c>
      <c r="D1275" s="127">
        <v>16605</v>
      </c>
      <c r="E1275" s="128" t="s">
        <v>1355</v>
      </c>
      <c r="F1275" s="127">
        <v>128.75639343261719</v>
      </c>
      <c r="G1275" s="127">
        <v>20021030917.100002</v>
      </c>
      <c r="H1275" s="127">
        <v>1970.9000244140625</v>
      </c>
      <c r="I1275" s="127">
        <v>15.30720043182373</v>
      </c>
      <c r="J1275" s="127">
        <v>10000000</v>
      </c>
    </row>
    <row r="1276" spans="1:10" s="118" customFormat="1" ht="12.75">
      <c r="A1276" s="128" t="s">
        <v>7906</v>
      </c>
      <c r="B1276" s="128" t="s">
        <v>7907</v>
      </c>
      <c r="C1276" s="127">
        <v>1684110232.6700001</v>
      </c>
      <c r="D1276" s="127">
        <v>19006</v>
      </c>
      <c r="E1276" s="128" t="s">
        <v>1441</v>
      </c>
      <c r="F1276" s="127">
        <v>13.716567993164063</v>
      </c>
      <c r="G1276" s="127">
        <v>1684110232.6700001</v>
      </c>
      <c r="H1276" s="127">
        <v>163.08999633789063</v>
      </c>
      <c r="I1276" s="127">
        <v>11.890000343322754</v>
      </c>
      <c r="J1276" s="127">
        <v>10326263</v>
      </c>
    </row>
    <row r="1277" spans="1:10" s="118" customFormat="1" ht="12.75">
      <c r="A1277" s="128" t="s">
        <v>5938</v>
      </c>
      <c r="B1277" s="128" t="s">
        <v>10341</v>
      </c>
      <c r="C1277" s="127">
        <v>117999953748.5</v>
      </c>
      <c r="D1277" s="127">
        <v>12063</v>
      </c>
      <c r="E1277" s="128" t="s">
        <v>1443</v>
      </c>
      <c r="F1277" s="127"/>
      <c r="G1277" s="127">
        <v>117999953748.5</v>
      </c>
      <c r="H1277" s="127">
        <v>9794.5</v>
      </c>
      <c r="I1277" s="127">
        <v>-57.294589996337891</v>
      </c>
      <c r="J1277" s="127">
        <v>12047573</v>
      </c>
    </row>
    <row r="1278" spans="1:10" s="118" customFormat="1" ht="12.75">
      <c r="A1278" s="128" t="s">
        <v>7823</v>
      </c>
      <c r="B1278" s="128" t="s">
        <v>11840</v>
      </c>
      <c r="C1278" s="127">
        <v>2242883563.1999998</v>
      </c>
      <c r="D1278" s="127">
        <v>33479</v>
      </c>
      <c r="E1278" s="128" t="s">
        <v>3849</v>
      </c>
      <c r="F1278" s="127">
        <v>61.508773803710938</v>
      </c>
      <c r="G1278" s="127">
        <v>2242883563.1999998</v>
      </c>
      <c r="H1278" s="127">
        <v>35.060001373291016</v>
      </c>
      <c r="I1278" s="127">
        <v>0.56999999284744263</v>
      </c>
      <c r="J1278" s="127">
        <v>63972720</v>
      </c>
    </row>
    <row r="1279" spans="1:10" s="118" customFormat="1" ht="12.75">
      <c r="A1279" s="128" t="s">
        <v>9490</v>
      </c>
      <c r="B1279" s="128" t="s">
        <v>10550</v>
      </c>
      <c r="C1279" s="127">
        <v>57088789447.860008</v>
      </c>
      <c r="D1279" s="127">
        <v>1033928</v>
      </c>
      <c r="E1279" s="128" t="s">
        <v>9491</v>
      </c>
      <c r="F1279" s="127">
        <v>71.73529052734375</v>
      </c>
      <c r="G1279" s="127">
        <v>57088789447.860008</v>
      </c>
      <c r="H1279" s="127">
        <v>146.33999633789063</v>
      </c>
      <c r="I1279" s="127">
        <v>2.0399999618530273</v>
      </c>
      <c r="J1279" s="127">
        <v>387423168</v>
      </c>
    </row>
    <row r="1280" spans="1:10" s="118" customFormat="1" ht="12.75">
      <c r="A1280" s="128" t="s">
        <v>7424</v>
      </c>
      <c r="B1280" s="128" t="s">
        <v>7425</v>
      </c>
      <c r="C1280" s="127">
        <v>4301752900.25</v>
      </c>
      <c r="D1280" s="127">
        <v>29300</v>
      </c>
      <c r="E1280" s="128" t="s">
        <v>1445</v>
      </c>
      <c r="F1280" s="127">
        <v>15.670882225036621</v>
      </c>
      <c r="G1280" s="127">
        <v>4301752900.25</v>
      </c>
      <c r="H1280" s="127">
        <v>289.25</v>
      </c>
      <c r="I1280" s="127">
        <v>18.457799911499023</v>
      </c>
      <c r="J1280" s="127">
        <v>14113600</v>
      </c>
    </row>
    <row r="1281" spans="1:10" s="118" customFormat="1" ht="12.75">
      <c r="A1281" s="128" t="s">
        <v>21798</v>
      </c>
      <c r="B1281" s="128" t="s">
        <v>21799</v>
      </c>
      <c r="C1281" s="127">
        <v>1504346510.9100001</v>
      </c>
      <c r="D1281" s="127">
        <v>1521</v>
      </c>
      <c r="E1281" s="128" t="s">
        <v>4355</v>
      </c>
      <c r="F1281" s="127">
        <v>148.70527648925781</v>
      </c>
      <c r="G1281" s="127">
        <v>1504346510.9100001</v>
      </c>
      <c r="H1281" s="127">
        <v>141.27000427246094</v>
      </c>
      <c r="I1281" s="127">
        <v>0.94999998807907104</v>
      </c>
      <c r="J1281" s="127">
        <v>10648733</v>
      </c>
    </row>
    <row r="1282" spans="1:10" s="118" customFormat="1" ht="12.75">
      <c r="A1282" s="128" t="s">
        <v>6414</v>
      </c>
      <c r="B1282" s="128" t="s">
        <v>10868</v>
      </c>
      <c r="C1282" s="127">
        <v>15862643343.359997</v>
      </c>
      <c r="D1282" s="127">
        <v>335046</v>
      </c>
      <c r="E1282" s="128" t="s">
        <v>1449</v>
      </c>
      <c r="F1282" s="127">
        <v>8.63507080078125</v>
      </c>
      <c r="G1282" s="127">
        <v>15862643343.359997</v>
      </c>
      <c r="H1282" s="127">
        <v>72.879997253417969</v>
      </c>
      <c r="I1282" s="127">
        <v>8.4399995803833008</v>
      </c>
      <c r="J1282" s="127">
        <v>217654272</v>
      </c>
    </row>
    <row r="1283" spans="1:10" s="118" customFormat="1" ht="12.75">
      <c r="A1283" s="128" t="s">
        <v>8080</v>
      </c>
      <c r="B1283" s="128" t="s">
        <v>12038</v>
      </c>
      <c r="C1283" s="127">
        <v>2534688000</v>
      </c>
      <c r="D1283" s="127">
        <v>2195</v>
      </c>
      <c r="E1283" s="128" t="s">
        <v>8081</v>
      </c>
      <c r="F1283" s="127"/>
      <c r="G1283" s="127">
        <v>2534688000</v>
      </c>
      <c r="H1283" s="127">
        <v>240</v>
      </c>
      <c r="I1283" s="127"/>
      <c r="J1283" s="127"/>
    </row>
    <row r="1284" spans="1:10" s="118" customFormat="1" ht="12.75">
      <c r="A1284" s="128" t="s">
        <v>7085</v>
      </c>
      <c r="B1284" s="128" t="s">
        <v>11175</v>
      </c>
      <c r="C1284" s="127">
        <v>6954599999.999999</v>
      </c>
      <c r="D1284" s="127">
        <v>17447</v>
      </c>
      <c r="E1284" s="128" t="s">
        <v>1459</v>
      </c>
      <c r="F1284" s="127">
        <v>13.179079055786133</v>
      </c>
      <c r="G1284" s="127">
        <v>6954599999.999999</v>
      </c>
      <c r="H1284" s="127">
        <v>231.82000732421875</v>
      </c>
      <c r="I1284" s="127">
        <v>17.590000152587891</v>
      </c>
      <c r="J1284" s="127">
        <v>30000000</v>
      </c>
    </row>
    <row r="1285" spans="1:10" s="118" customFormat="1" ht="12.75">
      <c r="A1285" s="128" t="s">
        <v>22310</v>
      </c>
      <c r="B1285" s="128" t="s">
        <v>22311</v>
      </c>
      <c r="C1285" s="127">
        <v>1167216600</v>
      </c>
      <c r="D1285" s="127">
        <v>4503</v>
      </c>
      <c r="E1285" s="128" t="s">
        <v>8115</v>
      </c>
      <c r="F1285" s="127">
        <v>17.361232757568359</v>
      </c>
      <c r="G1285" s="127">
        <v>1167216600</v>
      </c>
      <c r="H1285" s="127">
        <v>171.69999694824219</v>
      </c>
      <c r="I1285" s="127">
        <v>17.789953231811523</v>
      </c>
      <c r="J1285" s="127">
        <v>6798000</v>
      </c>
    </row>
    <row r="1286" spans="1:10" s="118" customFormat="1" ht="12.75">
      <c r="A1286" s="128" t="s">
        <v>6546</v>
      </c>
      <c r="B1286" s="128" t="s">
        <v>10787</v>
      </c>
      <c r="C1286" s="127">
        <v>35313530126.25</v>
      </c>
      <c r="D1286" s="127">
        <v>265715</v>
      </c>
      <c r="E1286" s="128" t="s">
        <v>12461</v>
      </c>
      <c r="F1286" s="127">
        <v>50.979949951171875</v>
      </c>
      <c r="G1286" s="127">
        <v>35313530126.25</v>
      </c>
      <c r="H1286" s="127">
        <v>564.45001220703125</v>
      </c>
      <c r="I1286" s="127">
        <v>11.072000122070314</v>
      </c>
      <c r="J1286" s="127">
        <v>61882025</v>
      </c>
    </row>
    <row r="1287" spans="1:10" s="118" customFormat="1" ht="12.75">
      <c r="A1287" s="128" t="s">
        <v>12250</v>
      </c>
      <c r="B1287" s="128" t="s">
        <v>12251</v>
      </c>
      <c r="C1287" s="127">
        <v>5268406220</v>
      </c>
      <c r="D1287" s="127">
        <v>146966</v>
      </c>
      <c r="E1287" s="128" t="s">
        <v>12252</v>
      </c>
      <c r="F1287" s="127"/>
      <c r="G1287" s="127">
        <v>5268406220</v>
      </c>
      <c r="H1287" s="127">
        <v>233.44999694824219</v>
      </c>
      <c r="I1287" s="127"/>
      <c r="J1287" s="127"/>
    </row>
    <row r="1288" spans="1:10" s="118" customFormat="1" ht="12.75">
      <c r="A1288" s="128" t="s">
        <v>11827</v>
      </c>
      <c r="B1288" s="128" t="s">
        <v>11828</v>
      </c>
      <c r="C1288" s="127">
        <v>2838418032</v>
      </c>
      <c r="D1288" s="127">
        <v>25357</v>
      </c>
      <c r="E1288" s="128" t="s">
        <v>4678</v>
      </c>
      <c r="F1288" s="127">
        <v>2.2684037685394287</v>
      </c>
      <c r="G1288" s="127">
        <v>2838418032</v>
      </c>
      <c r="H1288" s="127">
        <v>21.040000915527344</v>
      </c>
      <c r="I1288" s="127">
        <v>9.2752447128295898</v>
      </c>
      <c r="J1288" s="127">
        <v>13250000</v>
      </c>
    </row>
    <row r="1289" spans="1:10" s="118" customFormat="1" ht="12.75">
      <c r="A1289" s="128" t="s">
        <v>5629</v>
      </c>
      <c r="B1289" s="128" t="s">
        <v>10219</v>
      </c>
      <c r="C1289" s="127">
        <v>251013930179.20001</v>
      </c>
      <c r="D1289" s="127">
        <v>368558</v>
      </c>
      <c r="E1289" s="128" t="s">
        <v>1466</v>
      </c>
      <c r="F1289" s="127">
        <v>45.215930938720703</v>
      </c>
      <c r="G1289" s="127">
        <v>251013930179.20001</v>
      </c>
      <c r="H1289" s="127">
        <v>1612.4000244140625</v>
      </c>
      <c r="I1289" s="127">
        <v>35.659999847412109</v>
      </c>
      <c r="J1289" s="127">
        <v>155194800</v>
      </c>
    </row>
    <row r="1290" spans="1:10" s="118" customFormat="1" ht="12.75">
      <c r="A1290" s="128" t="s">
        <v>6185</v>
      </c>
      <c r="B1290" s="128" t="s">
        <v>10256</v>
      </c>
      <c r="C1290" s="127">
        <v>49272578971.199997</v>
      </c>
      <c r="D1290" s="127">
        <v>543609</v>
      </c>
      <c r="E1290" s="128" t="s">
        <v>1534</v>
      </c>
      <c r="F1290" s="127"/>
      <c r="G1290" s="127">
        <v>49272578971.199997</v>
      </c>
      <c r="H1290" s="127">
        <v>688.47998046875</v>
      </c>
      <c r="I1290" s="127"/>
      <c r="J1290" s="127"/>
    </row>
    <row r="1291" spans="1:10" s="118" customFormat="1" ht="12.75">
      <c r="A1291" s="128" t="s">
        <v>5668</v>
      </c>
      <c r="B1291" s="128" t="s">
        <v>10318</v>
      </c>
      <c r="C1291" s="127">
        <v>108740370456</v>
      </c>
      <c r="D1291" s="127">
        <v>745295</v>
      </c>
      <c r="E1291" s="128" t="s">
        <v>20732</v>
      </c>
      <c r="F1291" s="127">
        <v>11.376216888427734</v>
      </c>
      <c r="G1291" s="127">
        <v>108740370456</v>
      </c>
      <c r="H1291" s="127">
        <v>119.19999694824219</v>
      </c>
      <c r="I1291" s="127">
        <v>10.477999877929689</v>
      </c>
      <c r="J1291" s="127">
        <v>818251440</v>
      </c>
    </row>
    <row r="1292" spans="1:10" s="118" customFormat="1" ht="12.75">
      <c r="A1292" s="128" t="s">
        <v>6717</v>
      </c>
      <c r="B1292" s="128" t="s">
        <v>11089</v>
      </c>
      <c r="C1292" s="127">
        <v>6764542500</v>
      </c>
      <c r="D1292" s="127">
        <v>100446</v>
      </c>
      <c r="E1292" s="128" t="s">
        <v>1461</v>
      </c>
      <c r="F1292" s="127">
        <v>20.969799041748047</v>
      </c>
      <c r="G1292" s="127">
        <v>6764542500</v>
      </c>
      <c r="H1292" s="127">
        <v>62.490001678466797</v>
      </c>
      <c r="I1292" s="127">
        <v>2.9800000190734863</v>
      </c>
      <c r="J1292" s="127">
        <v>108250000</v>
      </c>
    </row>
    <row r="1293" spans="1:10" s="118" customFormat="1" ht="12.75">
      <c r="A1293" s="128" t="s">
        <v>5617</v>
      </c>
      <c r="B1293" s="128" t="s">
        <v>5618</v>
      </c>
      <c r="C1293" s="127">
        <v>153768570452.79999</v>
      </c>
      <c r="D1293" s="127">
        <v>1316152</v>
      </c>
      <c r="E1293" s="128" t="s">
        <v>20724</v>
      </c>
      <c r="F1293" s="127">
        <v>86.005294799804688</v>
      </c>
      <c r="G1293" s="127">
        <v>153768570452.79999</v>
      </c>
      <c r="H1293" s="127">
        <v>650.20001220703125</v>
      </c>
      <c r="I1293" s="127">
        <v>7.559999942779541</v>
      </c>
      <c r="J1293" s="127">
        <v>236490000</v>
      </c>
    </row>
    <row r="1294" spans="1:10" s="118" customFormat="1" ht="12.75">
      <c r="A1294" s="128" t="s">
        <v>7504</v>
      </c>
      <c r="B1294" s="128" t="s">
        <v>11435</v>
      </c>
      <c r="C1294" s="127">
        <v>4582770720</v>
      </c>
      <c r="D1294" s="127">
        <v>1682</v>
      </c>
      <c r="E1294" s="128" t="s">
        <v>3724</v>
      </c>
      <c r="F1294" s="127">
        <v>17.641443252563477</v>
      </c>
      <c r="G1294" s="127">
        <v>4582770720</v>
      </c>
      <c r="H1294" s="127">
        <v>1038.4000244140625</v>
      </c>
      <c r="I1294" s="127">
        <v>58.861396789550781</v>
      </c>
      <c r="J1294" s="127">
        <v>4413300</v>
      </c>
    </row>
    <row r="1295" spans="1:10" s="118" customFormat="1" ht="12.75">
      <c r="A1295" s="128" t="s">
        <v>6343</v>
      </c>
      <c r="B1295" s="128" t="s">
        <v>10587</v>
      </c>
      <c r="C1295" s="127">
        <v>47817888602.399994</v>
      </c>
      <c r="D1295" s="127">
        <v>46679</v>
      </c>
      <c r="E1295" s="128" t="s">
        <v>1468</v>
      </c>
      <c r="F1295" s="127"/>
      <c r="G1295" s="127">
        <v>47817888602.399994</v>
      </c>
      <c r="H1295" s="127">
        <v>1758.5999755859375</v>
      </c>
      <c r="I1295" s="127">
        <v>-27.844795227050781</v>
      </c>
      <c r="J1295" s="127">
        <v>27190884</v>
      </c>
    </row>
    <row r="1296" spans="1:10" s="118" customFormat="1" ht="12.75">
      <c r="A1296" s="128" t="s">
        <v>6573</v>
      </c>
      <c r="B1296" s="128" t="s">
        <v>10905</v>
      </c>
      <c r="C1296" s="127">
        <v>18991317451.199997</v>
      </c>
      <c r="D1296" s="127">
        <v>567331</v>
      </c>
      <c r="E1296" s="128" t="s">
        <v>1481</v>
      </c>
      <c r="F1296" s="127">
        <v>37.127479553222656</v>
      </c>
      <c r="G1296" s="127">
        <v>18991317451.199997</v>
      </c>
      <c r="H1296" s="127">
        <v>655.29998779296875</v>
      </c>
      <c r="I1296" s="127">
        <v>17.649999618530273</v>
      </c>
      <c r="J1296" s="127">
        <v>28981104</v>
      </c>
    </row>
    <row r="1297" spans="1:10" s="118" customFormat="1" ht="12.75">
      <c r="A1297" s="128" t="s">
        <v>7219</v>
      </c>
      <c r="B1297" s="128" t="s">
        <v>11290</v>
      </c>
      <c r="C1297" s="127">
        <v>8690563400</v>
      </c>
      <c r="D1297" s="127">
        <v>3487</v>
      </c>
      <c r="E1297" s="128" t="s">
        <v>3616</v>
      </c>
      <c r="F1297" s="127">
        <v>26.927946090698242</v>
      </c>
      <c r="G1297" s="127">
        <v>8690563400</v>
      </c>
      <c r="H1297" s="127">
        <v>992.29998779296875</v>
      </c>
      <c r="I1297" s="127">
        <v>36.850193023681641</v>
      </c>
      <c r="J1297" s="127">
        <v>8979000</v>
      </c>
    </row>
    <row r="1298" spans="1:10" s="118" customFormat="1" ht="12.75">
      <c r="A1298" s="128" t="s">
        <v>6439</v>
      </c>
      <c r="B1298" s="128" t="s">
        <v>10695</v>
      </c>
      <c r="C1298" s="127">
        <v>27598576113.899998</v>
      </c>
      <c r="D1298" s="127">
        <v>40852</v>
      </c>
      <c r="E1298" s="128" t="s">
        <v>1476</v>
      </c>
      <c r="F1298" s="127">
        <v>38.597671508789063</v>
      </c>
      <c r="G1298" s="127">
        <v>27598576113.899998</v>
      </c>
      <c r="H1298" s="127">
        <v>630.29998779296875</v>
      </c>
      <c r="I1298" s="127">
        <v>16.329999923706055</v>
      </c>
      <c r="J1298" s="127">
        <v>43786412</v>
      </c>
    </row>
    <row r="1299" spans="1:10" s="118" customFormat="1" ht="12.75">
      <c r="A1299" s="128" t="s">
        <v>5469</v>
      </c>
      <c r="B1299" s="128" t="s">
        <v>10135</v>
      </c>
      <c r="C1299" s="127">
        <v>480340046762.80005</v>
      </c>
      <c r="D1299" s="127">
        <v>1156522</v>
      </c>
      <c r="E1299" s="128" t="s">
        <v>1514</v>
      </c>
      <c r="F1299" s="127">
        <v>17.696508407592773</v>
      </c>
      <c r="G1299" s="127">
        <v>480340046762.80005</v>
      </c>
      <c r="H1299" s="127">
        <v>583.0999755859375</v>
      </c>
      <c r="I1299" s="127">
        <v>32.950000762939453</v>
      </c>
      <c r="J1299" s="127">
        <v>823434560</v>
      </c>
    </row>
    <row r="1300" spans="1:10" s="118" customFormat="1" ht="12.75">
      <c r="A1300" s="128" t="s">
        <v>6999</v>
      </c>
      <c r="B1300" s="128" t="s">
        <v>11350</v>
      </c>
      <c r="C1300" s="127">
        <v>19074743594.399998</v>
      </c>
      <c r="D1300" s="127">
        <v>151343</v>
      </c>
      <c r="E1300" s="128" t="s">
        <v>3657</v>
      </c>
      <c r="F1300" s="127">
        <v>190.79518127441406</v>
      </c>
      <c r="G1300" s="127">
        <v>19074743594.399998</v>
      </c>
      <c r="H1300" s="127">
        <v>163.14999389648438</v>
      </c>
      <c r="I1300" s="127">
        <v>0.85510544459938997</v>
      </c>
      <c r="J1300" s="127">
        <v>103228331.52332266</v>
      </c>
    </row>
    <row r="1301" spans="1:10" s="118" customFormat="1" ht="12.75">
      <c r="A1301" s="128" t="s">
        <v>12267</v>
      </c>
      <c r="B1301" s="128" t="s">
        <v>12268</v>
      </c>
      <c r="C1301" s="127">
        <v>1714632891.5999999</v>
      </c>
      <c r="D1301" s="127">
        <v>116576</v>
      </c>
      <c r="E1301" s="128" t="s">
        <v>12269</v>
      </c>
      <c r="F1301" s="127"/>
      <c r="G1301" s="127">
        <v>1714632891.5999999</v>
      </c>
      <c r="H1301" s="127">
        <v>36.099998474121094</v>
      </c>
      <c r="I1301" s="127"/>
      <c r="J1301" s="127"/>
    </row>
    <row r="1302" spans="1:10" s="118" customFormat="1" ht="12.75">
      <c r="A1302" s="128" t="s">
        <v>7664</v>
      </c>
      <c r="B1302" s="128" t="s">
        <v>11637</v>
      </c>
      <c r="C1302" s="127">
        <v>2566034258.4000001</v>
      </c>
      <c r="D1302" s="127">
        <v>1708</v>
      </c>
      <c r="E1302" s="128" t="s">
        <v>3755</v>
      </c>
      <c r="F1302" s="127">
        <v>23.472528457641602</v>
      </c>
      <c r="G1302" s="127">
        <v>2566034258.4000001</v>
      </c>
      <c r="H1302" s="127">
        <v>320.39999389648438</v>
      </c>
      <c r="I1302" s="127">
        <v>13.649999618530273</v>
      </c>
      <c r="J1302" s="127">
        <v>8008846</v>
      </c>
    </row>
    <row r="1303" spans="1:10" s="118" customFormat="1" ht="12.75">
      <c r="A1303" s="128" t="s">
        <v>6101</v>
      </c>
      <c r="B1303" s="128" t="s">
        <v>6102</v>
      </c>
      <c r="C1303" s="127">
        <v>15546232457.1</v>
      </c>
      <c r="D1303" s="127">
        <v>876679</v>
      </c>
      <c r="E1303" s="128" t="s">
        <v>1452</v>
      </c>
      <c r="F1303" s="127">
        <v>29.925676345825195</v>
      </c>
      <c r="G1303" s="127">
        <v>15546232457.1</v>
      </c>
      <c r="H1303" s="127">
        <v>88.580001831054688</v>
      </c>
      <c r="I1303" s="127">
        <v>2.940000057220459</v>
      </c>
      <c r="J1303" s="127">
        <v>178449408</v>
      </c>
    </row>
    <row r="1304" spans="1:10" s="118" customFormat="1" ht="12.75">
      <c r="A1304" s="128" t="s">
        <v>9151</v>
      </c>
      <c r="B1304" s="128" t="s">
        <v>9423</v>
      </c>
      <c r="C1304" s="127">
        <v>12776615841.15</v>
      </c>
      <c r="D1304" s="127">
        <v>127218</v>
      </c>
      <c r="E1304" s="128" t="s">
        <v>9120</v>
      </c>
      <c r="F1304" s="127">
        <v>33.963539123535156</v>
      </c>
      <c r="G1304" s="127">
        <v>12776615841.15</v>
      </c>
      <c r="H1304" s="127">
        <v>326.04998779296875</v>
      </c>
      <c r="I1304" s="127">
        <v>9.6000003814697266</v>
      </c>
      <c r="J1304" s="127">
        <v>39186064</v>
      </c>
    </row>
    <row r="1305" spans="1:10" s="118" customFormat="1" ht="12.75">
      <c r="A1305" s="128" t="s">
        <v>6952</v>
      </c>
      <c r="B1305" s="128" t="s">
        <v>11076</v>
      </c>
      <c r="C1305" s="127">
        <v>8196695932.7999992</v>
      </c>
      <c r="D1305" s="127">
        <v>14228</v>
      </c>
      <c r="E1305" s="128" t="s">
        <v>3588</v>
      </c>
      <c r="F1305" s="127">
        <v>103.78550720214844</v>
      </c>
      <c r="G1305" s="127">
        <v>8196695932.7999992</v>
      </c>
      <c r="H1305" s="127">
        <v>185.10000610351563</v>
      </c>
      <c r="I1305" s="127">
        <v>1.6299999952316284</v>
      </c>
      <c r="J1305" s="127">
        <v>46663504</v>
      </c>
    </row>
    <row r="1306" spans="1:10" s="118" customFormat="1" ht="12.75">
      <c r="A1306" s="128" t="s">
        <v>7019</v>
      </c>
      <c r="B1306" s="128" t="s">
        <v>11104</v>
      </c>
      <c r="C1306" s="127">
        <v>14937035804.799999</v>
      </c>
      <c r="D1306" s="127">
        <v>285608</v>
      </c>
      <c r="E1306" s="128" t="s">
        <v>20756</v>
      </c>
      <c r="F1306" s="127">
        <v>66.242645263671875</v>
      </c>
      <c r="G1306" s="127">
        <v>14937035804.799999</v>
      </c>
      <c r="H1306" s="127">
        <v>224.96000671386719</v>
      </c>
      <c r="I1306" s="127">
        <v>3.3959999084472656</v>
      </c>
      <c r="J1306" s="127">
        <v>66094485</v>
      </c>
    </row>
    <row r="1307" spans="1:10" s="118" customFormat="1" ht="12.75">
      <c r="A1307" s="128" t="s">
        <v>7671</v>
      </c>
      <c r="B1307" s="128" t="s">
        <v>11708</v>
      </c>
      <c r="C1307" s="127">
        <v>2474472000</v>
      </c>
      <c r="D1307" s="127">
        <v>1116</v>
      </c>
      <c r="E1307" s="128" t="s">
        <v>7672</v>
      </c>
      <c r="F1307" s="127">
        <v>15.423727989196777</v>
      </c>
      <c r="G1307" s="127">
        <v>2474472000</v>
      </c>
      <c r="H1307" s="127">
        <v>546</v>
      </c>
      <c r="I1307" s="127">
        <v>35.400001525878906</v>
      </c>
      <c r="J1307" s="127">
        <v>4532000</v>
      </c>
    </row>
    <row r="1308" spans="1:10" s="118" customFormat="1" ht="12.75">
      <c r="A1308" s="128" t="s">
        <v>22312</v>
      </c>
      <c r="B1308" s="128" t="s">
        <v>22313</v>
      </c>
      <c r="C1308" s="127">
        <v>1173630373.8599999</v>
      </c>
      <c r="D1308" s="127">
        <v>198184</v>
      </c>
      <c r="E1308" s="128" t="s">
        <v>1472</v>
      </c>
      <c r="F1308" s="127"/>
      <c r="G1308" s="127">
        <v>1173630373.8599999</v>
      </c>
      <c r="H1308" s="127">
        <v>13.710000038146973</v>
      </c>
      <c r="I1308" s="127">
        <v>-0.4873029887676239</v>
      </c>
      <c r="J1308" s="127">
        <v>78396760</v>
      </c>
    </row>
    <row r="1309" spans="1:10" s="118" customFormat="1" ht="12.75">
      <c r="A1309" s="128" t="s">
        <v>7563</v>
      </c>
      <c r="B1309" s="128" t="s">
        <v>11698</v>
      </c>
      <c r="C1309" s="127">
        <v>1828637976.0000002</v>
      </c>
      <c r="D1309" s="127">
        <v>8020</v>
      </c>
      <c r="E1309" s="128" t="s">
        <v>4032</v>
      </c>
      <c r="F1309" s="127">
        <v>47.193046569824219</v>
      </c>
      <c r="G1309" s="127">
        <v>1828637976.0000002</v>
      </c>
      <c r="H1309" s="127">
        <v>203.5</v>
      </c>
      <c r="I1309" s="127">
        <v>4.3120758533477783</v>
      </c>
      <c r="J1309" s="127">
        <v>8985936</v>
      </c>
    </row>
    <row r="1310" spans="1:10" s="118" customFormat="1" ht="12.75">
      <c r="A1310" s="128" t="s">
        <v>6250</v>
      </c>
      <c r="B1310" s="128" t="s">
        <v>10610</v>
      </c>
      <c r="C1310" s="127">
        <v>35830078825.460007</v>
      </c>
      <c r="D1310" s="127">
        <v>3809679</v>
      </c>
      <c r="E1310" s="128" t="s">
        <v>1487</v>
      </c>
      <c r="F1310" s="127">
        <v>37.769783020019531</v>
      </c>
      <c r="G1310" s="127">
        <v>35830078825.460007</v>
      </c>
      <c r="H1310" s="127">
        <v>52.5</v>
      </c>
      <c r="I1310" s="127">
        <v>0.67000001668930054</v>
      </c>
      <c r="J1310" s="127">
        <v>686761856</v>
      </c>
    </row>
    <row r="1311" spans="1:10" s="118" customFormat="1" ht="12.75">
      <c r="A1311" s="128" t="s">
        <v>20443</v>
      </c>
      <c r="B1311" s="128" t="s">
        <v>20444</v>
      </c>
      <c r="C1311" s="127">
        <v>4875727750</v>
      </c>
      <c r="D1311" s="127">
        <v>1614</v>
      </c>
      <c r="E1311" s="128" t="s">
        <v>9893</v>
      </c>
      <c r="F1311" s="127"/>
      <c r="G1311" s="127">
        <v>4875727750</v>
      </c>
      <c r="H1311" s="127">
        <v>230.14999389648438</v>
      </c>
      <c r="I1311" s="127">
        <v>-12.126886367797852</v>
      </c>
      <c r="J1311" s="127">
        <v>1547883</v>
      </c>
    </row>
    <row r="1312" spans="1:10" s="118" customFormat="1" ht="12.75">
      <c r="A1312" s="128" t="s">
        <v>5935</v>
      </c>
      <c r="B1312" s="128" t="s">
        <v>10508</v>
      </c>
      <c r="C1312" s="127">
        <v>66522642700</v>
      </c>
      <c r="D1312" s="127">
        <v>2760215</v>
      </c>
      <c r="E1312" s="128" t="s">
        <v>1483</v>
      </c>
      <c r="F1312" s="127">
        <v>87.997344970703125</v>
      </c>
      <c r="G1312" s="127">
        <v>66522642700</v>
      </c>
      <c r="H1312" s="127">
        <v>66.349998474121094</v>
      </c>
      <c r="I1312" s="127">
        <v>0.75399999618530278</v>
      </c>
      <c r="J1312" s="127">
        <v>1002602000</v>
      </c>
    </row>
    <row r="1313" spans="1:10" s="118" customFormat="1" ht="12.75">
      <c r="A1313" s="128" t="s">
        <v>5311</v>
      </c>
      <c r="B1313" s="128" t="s">
        <v>10059</v>
      </c>
      <c r="C1313" s="127">
        <v>1654485141461.6602</v>
      </c>
      <c r="D1313" s="127">
        <v>28982924</v>
      </c>
      <c r="E1313" s="128" t="s">
        <v>1485</v>
      </c>
      <c r="F1313" s="127">
        <v>102.52756500244141</v>
      </c>
      <c r="G1313" s="127">
        <v>1654485141461.6602</v>
      </c>
      <c r="H1313" s="127">
        <v>260.42001342773438</v>
      </c>
      <c r="I1313" s="127">
        <v>2.5399999618530273</v>
      </c>
      <c r="J1313" s="127">
        <v>6353280000</v>
      </c>
    </row>
    <row r="1314" spans="1:10" s="118" customFormat="1" ht="12.75">
      <c r="A1314" s="128" t="s">
        <v>6731</v>
      </c>
      <c r="B1314" s="128" t="s">
        <v>10766</v>
      </c>
      <c r="C1314" s="127">
        <v>10384297224</v>
      </c>
      <c r="D1314" s="127">
        <v>43133</v>
      </c>
      <c r="E1314" s="128" t="s">
        <v>1489</v>
      </c>
      <c r="F1314" s="127">
        <v>29.317852020263672</v>
      </c>
      <c r="G1314" s="127">
        <v>10384297224</v>
      </c>
      <c r="H1314" s="127">
        <v>404</v>
      </c>
      <c r="I1314" s="127">
        <v>13.779999732971191</v>
      </c>
      <c r="J1314" s="127">
        <v>25703706</v>
      </c>
    </row>
    <row r="1315" spans="1:10" s="118" customFormat="1" ht="12.75">
      <c r="A1315" s="128" t="s">
        <v>7918</v>
      </c>
      <c r="B1315" s="128" t="s">
        <v>11806</v>
      </c>
      <c r="C1315" s="127">
        <v>1670002224.4499998</v>
      </c>
      <c r="D1315" s="127">
        <v>1425</v>
      </c>
      <c r="E1315" s="128" t="s">
        <v>3837</v>
      </c>
      <c r="F1315" s="127"/>
      <c r="G1315" s="127">
        <v>1670002224.4499998</v>
      </c>
      <c r="H1315" s="127">
        <v>360.14999389648438</v>
      </c>
      <c r="I1315" s="127">
        <v>-44.900001525878906</v>
      </c>
      <c r="J1315" s="127">
        <v>4636963</v>
      </c>
    </row>
    <row r="1316" spans="1:10" s="118" customFormat="1" ht="12.75">
      <c r="A1316" s="128" t="s">
        <v>5739</v>
      </c>
      <c r="B1316" s="128" t="s">
        <v>10375</v>
      </c>
      <c r="C1316" s="127">
        <v>103929600857.94</v>
      </c>
      <c r="D1316" s="127">
        <v>4622463</v>
      </c>
      <c r="E1316" s="128" t="s">
        <v>1447</v>
      </c>
      <c r="F1316" s="127">
        <v>4.8575625419616699</v>
      </c>
      <c r="G1316" s="127">
        <v>103929600857.94</v>
      </c>
      <c r="H1316" s="127">
        <v>94.379997253417969</v>
      </c>
      <c r="I1316" s="127">
        <v>19.429497957229614</v>
      </c>
      <c r="J1316" s="127">
        <v>1101299968</v>
      </c>
    </row>
    <row r="1317" spans="1:10" s="118" customFormat="1" ht="12.75">
      <c r="A1317" s="128" t="s">
        <v>5559</v>
      </c>
      <c r="B1317" s="128" t="s">
        <v>10204</v>
      </c>
      <c r="C1317" s="127">
        <v>395049862368.79999</v>
      </c>
      <c r="D1317" s="127">
        <v>119508</v>
      </c>
      <c r="E1317" s="128" t="s">
        <v>1491</v>
      </c>
      <c r="F1317" s="127">
        <v>49.953105926513672</v>
      </c>
      <c r="G1317" s="127">
        <v>395049862368.79999</v>
      </c>
      <c r="H1317" s="127">
        <v>5112.7001953125</v>
      </c>
      <c r="I1317" s="127">
        <v>102.34999847412109</v>
      </c>
      <c r="J1317" s="127">
        <v>77268248</v>
      </c>
    </row>
    <row r="1318" spans="1:10" s="118" customFormat="1" ht="12.75">
      <c r="A1318" s="128" t="s">
        <v>5792</v>
      </c>
      <c r="B1318" s="128" t="s">
        <v>10409</v>
      </c>
      <c r="C1318" s="127">
        <v>85055816380.799988</v>
      </c>
      <c r="D1318" s="127">
        <v>755166</v>
      </c>
      <c r="E1318" s="128" t="s">
        <v>1499</v>
      </c>
      <c r="F1318" s="127">
        <v>10.402144432067871</v>
      </c>
      <c r="G1318" s="127">
        <v>85055816380.799988</v>
      </c>
      <c r="H1318" s="127">
        <v>310.39999389648438</v>
      </c>
      <c r="I1318" s="127">
        <v>29.840000152587891</v>
      </c>
      <c r="J1318" s="127">
        <v>260700000</v>
      </c>
    </row>
    <row r="1319" spans="1:10" s="118" customFormat="1" ht="12.75">
      <c r="A1319" s="128" t="s">
        <v>6148</v>
      </c>
      <c r="B1319" s="128" t="s">
        <v>10547</v>
      </c>
      <c r="C1319" s="127">
        <v>48936666005.499992</v>
      </c>
      <c r="D1319" s="127">
        <v>190930</v>
      </c>
      <c r="E1319" s="128" t="s">
        <v>1493</v>
      </c>
      <c r="F1319" s="127">
        <v>14.796385765075684</v>
      </c>
      <c r="G1319" s="127">
        <v>48936666005.499992</v>
      </c>
      <c r="H1319" s="127">
        <v>646.75</v>
      </c>
      <c r="I1319" s="127">
        <v>43.709999084472656</v>
      </c>
      <c r="J1319" s="127">
        <v>75665504</v>
      </c>
    </row>
    <row r="1320" spans="1:10" s="118" customFormat="1" ht="12.75">
      <c r="A1320" s="128" t="s">
        <v>5864</v>
      </c>
      <c r="B1320" s="128" t="s">
        <v>10435</v>
      </c>
      <c r="C1320" s="127">
        <v>91423757778.699997</v>
      </c>
      <c r="D1320" s="127">
        <v>181349</v>
      </c>
      <c r="E1320" s="128" t="s">
        <v>1495</v>
      </c>
      <c r="F1320" s="127">
        <v>19.375312805175781</v>
      </c>
      <c r="G1320" s="127">
        <v>91423757778.699997</v>
      </c>
      <c r="H1320" s="127">
        <v>776.95001220703125</v>
      </c>
      <c r="I1320" s="127">
        <v>40.099998474121094</v>
      </c>
      <c r="J1320" s="127">
        <v>117670064</v>
      </c>
    </row>
    <row r="1321" spans="1:10" s="118" customFormat="1" ht="12.75">
      <c r="A1321" s="128" t="s">
        <v>6050</v>
      </c>
      <c r="B1321" s="128" t="s">
        <v>6051</v>
      </c>
      <c r="C1321" s="127">
        <v>53310917656.799995</v>
      </c>
      <c r="D1321" s="127">
        <v>559726</v>
      </c>
      <c r="E1321" s="128" t="s">
        <v>1497</v>
      </c>
      <c r="F1321" s="127">
        <v>4.7523407936096191</v>
      </c>
      <c r="G1321" s="127">
        <v>53310917656.799995</v>
      </c>
      <c r="H1321" s="127">
        <v>314.70001220703125</v>
      </c>
      <c r="I1321" s="127">
        <v>66.220001220703125</v>
      </c>
      <c r="J1321" s="127">
        <v>169402336</v>
      </c>
    </row>
    <row r="1322" spans="1:10" s="118" customFormat="1" ht="12.75">
      <c r="A1322" s="128" t="s">
        <v>5914</v>
      </c>
      <c r="B1322" s="128" t="s">
        <v>10459</v>
      </c>
      <c r="C1322" s="127">
        <v>96224693887.199997</v>
      </c>
      <c r="D1322" s="127">
        <v>38306</v>
      </c>
      <c r="E1322" s="128" t="s">
        <v>1501</v>
      </c>
      <c r="F1322" s="127">
        <v>51.171546936035156</v>
      </c>
      <c r="G1322" s="127">
        <v>96224693887.199997</v>
      </c>
      <c r="H1322" s="127">
        <v>1467.5999755859375</v>
      </c>
      <c r="I1322" s="127">
        <v>28.680000305175781</v>
      </c>
      <c r="J1322" s="127">
        <v>65566024</v>
      </c>
    </row>
    <row r="1323" spans="1:10" s="118" customFormat="1" ht="12.75">
      <c r="A1323" s="128" t="s">
        <v>5906</v>
      </c>
      <c r="B1323" s="128" t="s">
        <v>5907</v>
      </c>
      <c r="C1323" s="127">
        <v>97056309389.400009</v>
      </c>
      <c r="D1323" s="127">
        <v>4262142</v>
      </c>
      <c r="E1323" s="128" t="s">
        <v>1505</v>
      </c>
      <c r="F1323" s="127">
        <v>23.668998718261719</v>
      </c>
      <c r="G1323" s="127">
        <v>97056309389.400009</v>
      </c>
      <c r="H1323" s="127">
        <v>101.54000091552734</v>
      </c>
      <c r="I1323" s="127">
        <v>4.2899999618530273</v>
      </c>
      <c r="J1323" s="127">
        <v>955592768</v>
      </c>
    </row>
    <row r="1324" spans="1:10" s="118" customFormat="1" ht="12.75">
      <c r="A1324" s="128" t="s">
        <v>7510</v>
      </c>
      <c r="B1324" s="128" t="s">
        <v>11815</v>
      </c>
      <c r="C1324" s="127">
        <v>1902659798.1999998</v>
      </c>
      <c r="D1324" s="127">
        <v>12615</v>
      </c>
      <c r="E1324" s="128" t="s">
        <v>1503</v>
      </c>
      <c r="F1324" s="127">
        <v>7.4308657646179199</v>
      </c>
      <c r="G1324" s="127">
        <v>1902659798.1999998</v>
      </c>
      <c r="H1324" s="127">
        <v>83.300003051757813</v>
      </c>
      <c r="I1324" s="127">
        <v>11.210000038146973</v>
      </c>
      <c r="J1324" s="127">
        <v>22841054</v>
      </c>
    </row>
    <row r="1325" spans="1:10" s="118" customFormat="1" ht="12.75">
      <c r="A1325" s="128" t="s">
        <v>6155</v>
      </c>
      <c r="B1325" s="128" t="s">
        <v>10594</v>
      </c>
      <c r="C1325" s="127">
        <v>31958288788.5</v>
      </c>
      <c r="D1325" s="127">
        <v>1669315</v>
      </c>
      <c r="E1325" s="128" t="s">
        <v>1456</v>
      </c>
      <c r="F1325" s="127">
        <v>15.553397178649902</v>
      </c>
      <c r="G1325" s="127">
        <v>31958288788.5</v>
      </c>
      <c r="H1325" s="127">
        <v>80.099998474121094</v>
      </c>
      <c r="I1325" s="127">
        <v>5.1500000953674316</v>
      </c>
      <c r="J1325" s="127">
        <v>398941376</v>
      </c>
    </row>
    <row r="1326" spans="1:10" s="118" customFormat="1" ht="12.75">
      <c r="A1326" s="128" t="s">
        <v>9251</v>
      </c>
      <c r="B1326" s="128" t="s">
        <v>9416</v>
      </c>
      <c r="C1326" s="127">
        <v>19665063787.5</v>
      </c>
      <c r="D1326" s="127">
        <v>78725</v>
      </c>
      <c r="E1326" s="128" t="s">
        <v>9195</v>
      </c>
      <c r="F1326" s="127">
        <v>27.220077514648438</v>
      </c>
      <c r="G1326" s="127">
        <v>19665063787.5</v>
      </c>
      <c r="H1326" s="127">
        <v>352.5</v>
      </c>
      <c r="I1326" s="127">
        <v>12.949999809265137</v>
      </c>
      <c r="J1326" s="127">
        <v>48392000</v>
      </c>
    </row>
    <row r="1327" spans="1:10" s="118" customFormat="1" ht="12.75">
      <c r="A1327" s="128" t="s">
        <v>8019</v>
      </c>
      <c r="B1327" s="128" t="s">
        <v>8020</v>
      </c>
      <c r="C1327" s="127">
        <v>1341764142</v>
      </c>
      <c r="D1327" s="127">
        <v>8619</v>
      </c>
      <c r="E1327" s="128" t="s">
        <v>1506</v>
      </c>
      <c r="F1327" s="127">
        <v>77.876289367675781</v>
      </c>
      <c r="G1327" s="127">
        <v>1341764142</v>
      </c>
      <c r="H1327" s="127">
        <v>151.08000183105469</v>
      </c>
      <c r="I1327" s="127">
        <v>1.940000057220459</v>
      </c>
      <c r="J1327" s="127">
        <v>8881150</v>
      </c>
    </row>
    <row r="1328" spans="1:10" s="118" customFormat="1" ht="12.75">
      <c r="A1328" s="128" t="s">
        <v>7541</v>
      </c>
      <c r="B1328" s="128" t="s">
        <v>11352</v>
      </c>
      <c r="C1328" s="127">
        <v>4767837194.000001</v>
      </c>
      <c r="D1328" s="127">
        <v>30831</v>
      </c>
      <c r="E1328" s="128" t="s">
        <v>20239</v>
      </c>
      <c r="F1328" s="127">
        <v>45.334434509277344</v>
      </c>
      <c r="G1328" s="127">
        <v>4767837194.000001</v>
      </c>
      <c r="H1328" s="127">
        <v>477.79998779296875</v>
      </c>
      <c r="I1328" s="127">
        <v>10.539449691772461</v>
      </c>
      <c r="J1328" s="127">
        <v>9778730</v>
      </c>
    </row>
    <row r="1329" spans="1:10" s="118" customFormat="1" ht="12.75">
      <c r="A1329" s="128" t="s">
        <v>6149</v>
      </c>
      <c r="B1329" s="128" t="s">
        <v>10879</v>
      </c>
      <c r="C1329" s="127">
        <v>8173803481.2000008</v>
      </c>
      <c r="D1329" s="127">
        <v>8285612</v>
      </c>
      <c r="E1329" s="128" t="s">
        <v>1508</v>
      </c>
      <c r="F1329" s="127"/>
      <c r="G1329" s="127">
        <v>8173803481.2000008</v>
      </c>
      <c r="H1329" s="127">
        <v>3.3299999237060547</v>
      </c>
      <c r="I1329" s="127">
        <v>-5.4600000381469727</v>
      </c>
      <c r="J1329" s="127">
        <v>2454595584</v>
      </c>
    </row>
    <row r="1330" spans="1:10" s="118" customFormat="1" ht="12.75">
      <c r="A1330" s="128" t="s">
        <v>21215</v>
      </c>
      <c r="B1330" s="128" t="s">
        <v>21216</v>
      </c>
      <c r="C1330" s="127">
        <v>1282870260.0000002</v>
      </c>
      <c r="D1330" s="127"/>
      <c r="E1330" s="128" t="s">
        <v>4130</v>
      </c>
      <c r="F1330" s="127">
        <v>174681.8125</v>
      </c>
      <c r="G1330" s="127">
        <v>1282870260.0000002</v>
      </c>
      <c r="H1330" s="127">
        <v>192.14999389648438</v>
      </c>
      <c r="I1330" s="127">
        <v>1.0999999940395355E-3</v>
      </c>
      <c r="J1330" s="127">
        <v>6676400</v>
      </c>
    </row>
    <row r="1331" spans="1:10" s="118" customFormat="1" ht="12.75">
      <c r="A1331" s="128" t="s">
        <v>7029</v>
      </c>
      <c r="B1331" s="128" t="s">
        <v>11202</v>
      </c>
      <c r="C1331" s="127">
        <v>9093869777.9000015</v>
      </c>
      <c r="D1331" s="127">
        <v>9836</v>
      </c>
      <c r="E1331" s="128" t="s">
        <v>1510</v>
      </c>
      <c r="F1331" s="127">
        <v>3.0766768455505371</v>
      </c>
      <c r="G1331" s="127">
        <v>9093869777.9000015</v>
      </c>
      <c r="H1331" s="127">
        <v>865.0999755859375</v>
      </c>
      <c r="I1331" s="127">
        <v>281.17999267578125</v>
      </c>
      <c r="J1331" s="127">
        <v>10511900</v>
      </c>
    </row>
    <row r="1332" spans="1:10" s="118" customFormat="1" ht="12.75">
      <c r="A1332" s="128" t="s">
        <v>7104</v>
      </c>
      <c r="B1332" s="128" t="s">
        <v>7105</v>
      </c>
      <c r="C1332" s="127">
        <v>8838573681.6000004</v>
      </c>
      <c r="D1332" s="127">
        <v>14741</v>
      </c>
      <c r="E1332" s="128" t="s">
        <v>1474</v>
      </c>
      <c r="F1332" s="127">
        <v>3.3284401893615723</v>
      </c>
      <c r="G1332" s="127">
        <v>8838573681.6000004</v>
      </c>
      <c r="H1332" s="127">
        <v>861.5999755859375</v>
      </c>
      <c r="I1332" s="127">
        <v>258.8599853515625</v>
      </c>
      <c r="J1332" s="127">
        <v>10258326</v>
      </c>
    </row>
    <row r="1333" spans="1:10" s="118" customFormat="1" ht="12.75">
      <c r="A1333" s="128" t="s">
        <v>5814</v>
      </c>
      <c r="B1333" s="128" t="s">
        <v>10371</v>
      </c>
      <c r="C1333" s="127">
        <v>99649291344.579987</v>
      </c>
      <c r="D1333" s="127">
        <v>39599576</v>
      </c>
      <c r="E1333" s="128" t="s">
        <v>1512</v>
      </c>
      <c r="F1333" s="127">
        <v>16.337078094482422</v>
      </c>
      <c r="G1333" s="127">
        <v>99649291344.579987</v>
      </c>
      <c r="H1333" s="127">
        <v>14.539999961853027</v>
      </c>
      <c r="I1333" s="127">
        <v>0.88999998569488525</v>
      </c>
      <c r="J1333" s="127">
        <v>6853458944</v>
      </c>
    </row>
    <row r="1334" spans="1:10" s="118" customFormat="1" ht="12.75">
      <c r="A1334" s="128" t="s">
        <v>6628</v>
      </c>
      <c r="B1334" s="128" t="s">
        <v>10921</v>
      </c>
      <c r="C1334" s="127">
        <v>14689199999.999998</v>
      </c>
      <c r="D1334" s="127">
        <v>21286</v>
      </c>
      <c r="E1334" s="128" t="s">
        <v>3492</v>
      </c>
      <c r="F1334" s="127">
        <v>21.886285781860352</v>
      </c>
      <c r="G1334" s="127">
        <v>14689199999.999998</v>
      </c>
      <c r="H1334" s="127">
        <v>1224.0999755859375</v>
      </c>
      <c r="I1334" s="127">
        <v>55.930000305175781</v>
      </c>
      <c r="J1334" s="127">
        <v>12000000</v>
      </c>
    </row>
    <row r="1335" spans="1:10" s="118" customFormat="1" ht="12.75">
      <c r="A1335" s="128" t="s">
        <v>5755</v>
      </c>
      <c r="B1335" s="128" t="s">
        <v>5756</v>
      </c>
      <c r="C1335" s="127">
        <v>158598042032</v>
      </c>
      <c r="D1335" s="127">
        <v>1519576</v>
      </c>
      <c r="E1335" s="128" t="s">
        <v>12453</v>
      </c>
      <c r="F1335" s="127">
        <v>9.4161443710327148</v>
      </c>
      <c r="G1335" s="127">
        <v>158598042032</v>
      </c>
      <c r="H1335" s="127">
        <v>248</v>
      </c>
      <c r="I1335" s="127">
        <v>26.337743759155273</v>
      </c>
      <c r="J1335" s="127">
        <v>639522752</v>
      </c>
    </row>
    <row r="1336" spans="1:10" s="118" customFormat="1" ht="12.75">
      <c r="A1336" s="128" t="s">
        <v>6166</v>
      </c>
      <c r="B1336" s="128" t="s">
        <v>10557</v>
      </c>
      <c r="C1336" s="127">
        <v>52580789761.5</v>
      </c>
      <c r="D1336" s="127">
        <v>367569</v>
      </c>
      <c r="E1336" s="128" t="s">
        <v>6167</v>
      </c>
      <c r="F1336" s="127">
        <v>10.451033592224121</v>
      </c>
      <c r="G1336" s="127">
        <v>52580789761.5</v>
      </c>
      <c r="H1336" s="127">
        <v>500.5</v>
      </c>
      <c r="I1336" s="127">
        <v>47.889999389648438</v>
      </c>
      <c r="J1336" s="127">
        <v>104590272</v>
      </c>
    </row>
    <row r="1337" spans="1:10" s="118" customFormat="1" ht="12.75">
      <c r="A1337" s="128" t="s">
        <v>9185</v>
      </c>
      <c r="B1337" s="128" t="s">
        <v>11735</v>
      </c>
      <c r="C1337" s="127">
        <v>1690017759.5999999</v>
      </c>
      <c r="D1337" s="127">
        <v>144</v>
      </c>
      <c r="E1337" s="128" t="s">
        <v>4145</v>
      </c>
      <c r="F1337" s="127">
        <v>27.428079605102539</v>
      </c>
      <c r="G1337" s="127">
        <v>1690017759.5999999</v>
      </c>
      <c r="H1337" s="127">
        <v>1439.699951171875</v>
      </c>
      <c r="I1337" s="127">
        <v>52.490001678466797</v>
      </c>
      <c r="J1337" s="127">
        <v>1173868</v>
      </c>
    </row>
    <row r="1338" spans="1:10" s="118" customFormat="1" ht="12.75">
      <c r="A1338" s="128" t="s">
        <v>6514</v>
      </c>
      <c r="B1338" s="128" t="s">
        <v>10696</v>
      </c>
      <c r="C1338" s="127">
        <v>52326878308.099998</v>
      </c>
      <c r="D1338" s="127">
        <v>26916</v>
      </c>
      <c r="E1338" s="128" t="s">
        <v>6515</v>
      </c>
      <c r="F1338" s="127">
        <v>75.605247497558594</v>
      </c>
      <c r="G1338" s="127">
        <v>52326878308.099998</v>
      </c>
      <c r="H1338" s="127">
        <v>2104.85009765625</v>
      </c>
      <c r="I1338" s="127">
        <v>27.840000152587891</v>
      </c>
      <c r="J1338" s="127">
        <v>24860146</v>
      </c>
    </row>
    <row r="1339" spans="1:10" s="118" customFormat="1" ht="12.75">
      <c r="A1339" s="128" t="s">
        <v>5408</v>
      </c>
      <c r="B1339" s="128" t="s">
        <v>10104</v>
      </c>
      <c r="C1339" s="127">
        <v>913641904078.04993</v>
      </c>
      <c r="D1339" s="127">
        <v>2738510</v>
      </c>
      <c r="E1339" s="128" t="s">
        <v>1479</v>
      </c>
      <c r="F1339" s="127">
        <v>32.225349426269531</v>
      </c>
      <c r="G1339" s="127">
        <v>913641904078.04993</v>
      </c>
      <c r="H1339" s="127">
        <v>895.6500244140625</v>
      </c>
      <c r="I1339" s="127">
        <v>27.793338775634766</v>
      </c>
      <c r="J1339" s="127">
        <v>1020088128</v>
      </c>
    </row>
    <row r="1340" spans="1:10" s="118" customFormat="1" ht="12.75">
      <c r="A1340" s="128" t="s">
        <v>5312</v>
      </c>
      <c r="B1340" s="128" t="s">
        <v>5313</v>
      </c>
      <c r="C1340" s="127">
        <v>2518328494186.7998</v>
      </c>
      <c r="D1340" s="127">
        <v>1920775</v>
      </c>
      <c r="E1340" s="128" t="s">
        <v>1522</v>
      </c>
      <c r="F1340" s="127">
        <v>28.337921142578125</v>
      </c>
      <c r="G1340" s="127">
        <v>2518328494186.7998</v>
      </c>
      <c r="H1340" s="127">
        <v>1029.800048828125</v>
      </c>
      <c r="I1340" s="127">
        <v>36.340000152587891</v>
      </c>
      <c r="J1340" s="127">
        <v>2436502272</v>
      </c>
    </row>
    <row r="1341" spans="1:10" s="118" customFormat="1" ht="12.75">
      <c r="A1341" s="128" t="s">
        <v>5402</v>
      </c>
      <c r="B1341" s="128" t="s">
        <v>5403</v>
      </c>
      <c r="C1341" s="127">
        <v>837530641719.19995</v>
      </c>
      <c r="D1341" s="127">
        <v>5358595</v>
      </c>
      <c r="E1341" s="128" t="s">
        <v>1516</v>
      </c>
      <c r="F1341" s="127">
        <v>45.638095855712891</v>
      </c>
      <c r="G1341" s="127">
        <v>837530641719.19995</v>
      </c>
      <c r="H1341" s="127">
        <v>479.20001220703125</v>
      </c>
      <c r="I1341" s="127">
        <v>10.5</v>
      </c>
      <c r="J1341" s="127">
        <v>1641211648</v>
      </c>
    </row>
    <row r="1342" spans="1:10" s="118" customFormat="1" ht="12.75">
      <c r="A1342" s="128" t="s">
        <v>5467</v>
      </c>
      <c r="B1342" s="128" t="s">
        <v>10131</v>
      </c>
      <c r="C1342" s="127">
        <v>616665460149.54993</v>
      </c>
      <c r="D1342" s="127">
        <v>2565924</v>
      </c>
      <c r="E1342" s="128" t="s">
        <v>1520</v>
      </c>
      <c r="F1342" s="127">
        <v>41.026790618896484</v>
      </c>
      <c r="G1342" s="127">
        <v>616665460149.54993</v>
      </c>
      <c r="H1342" s="127">
        <v>293.64999389648438</v>
      </c>
      <c r="I1342" s="127">
        <v>7.2699999809265137</v>
      </c>
      <c r="J1342" s="127">
        <v>2051510784</v>
      </c>
    </row>
    <row r="1343" spans="1:10" s="118" customFormat="1" ht="12.75">
      <c r="A1343" s="128" t="s">
        <v>6239</v>
      </c>
      <c r="B1343" s="128" t="s">
        <v>6240</v>
      </c>
      <c r="C1343" s="127">
        <v>36100163640.060005</v>
      </c>
      <c r="D1343" s="127">
        <v>143675</v>
      </c>
      <c r="E1343" s="128" t="s">
        <v>1524</v>
      </c>
      <c r="F1343" s="127">
        <v>42.648651123046875</v>
      </c>
      <c r="G1343" s="127">
        <v>36100163640.060005</v>
      </c>
      <c r="H1343" s="127">
        <v>142.02000427246094</v>
      </c>
      <c r="I1343" s="127">
        <v>3.3299999237060547</v>
      </c>
      <c r="J1343" s="127">
        <v>244480464</v>
      </c>
    </row>
    <row r="1344" spans="1:10" s="118" customFormat="1" ht="12.75">
      <c r="A1344" s="128" t="s">
        <v>7516</v>
      </c>
      <c r="B1344" s="128" t="s">
        <v>11588</v>
      </c>
      <c r="C1344" s="127">
        <v>2744516459.5200005</v>
      </c>
      <c r="D1344" s="127">
        <v>106837</v>
      </c>
      <c r="E1344" s="128" t="s">
        <v>1464</v>
      </c>
      <c r="F1344" s="127">
        <v>21.120000839233398</v>
      </c>
      <c r="G1344" s="127">
        <v>2744516459.5200005</v>
      </c>
      <c r="H1344" s="127">
        <v>95.040000915527344</v>
      </c>
      <c r="I1344" s="127">
        <v>4.5</v>
      </c>
      <c r="J1344" s="127">
        <v>28877488</v>
      </c>
    </row>
    <row r="1345" spans="1:10" s="118" customFormat="1" ht="12.75">
      <c r="A1345" s="128" t="s">
        <v>6186</v>
      </c>
      <c r="B1345" s="128" t="s">
        <v>10623</v>
      </c>
      <c r="C1345" s="127">
        <v>26163533861.880001</v>
      </c>
      <c r="D1345" s="127">
        <v>1791159</v>
      </c>
      <c r="E1345" s="128" t="s">
        <v>20192</v>
      </c>
      <c r="F1345" s="127">
        <v>19.589744567871094</v>
      </c>
      <c r="G1345" s="127">
        <v>26163533861.880001</v>
      </c>
      <c r="H1345" s="127">
        <v>64.94000244140625</v>
      </c>
      <c r="I1345" s="127">
        <v>3.315000057220459</v>
      </c>
      <c r="J1345" s="127">
        <v>354021664</v>
      </c>
    </row>
    <row r="1346" spans="1:10" s="118" customFormat="1" ht="12.75">
      <c r="A1346" s="128" t="s">
        <v>6885</v>
      </c>
      <c r="B1346" s="128" t="s">
        <v>11108</v>
      </c>
      <c r="C1346" s="127">
        <v>9674303624.9999981</v>
      </c>
      <c r="D1346" s="127">
        <v>7</v>
      </c>
      <c r="E1346" s="128" t="s">
        <v>3548</v>
      </c>
      <c r="F1346" s="127"/>
      <c r="G1346" s="127">
        <v>9674303624.9999981</v>
      </c>
      <c r="H1346" s="127">
        <v>25.270000457763672</v>
      </c>
      <c r="I1346" s="127">
        <v>-0.55000001192092896</v>
      </c>
      <c r="J1346" s="127">
        <v>382837504</v>
      </c>
    </row>
    <row r="1347" spans="1:10" s="118" customFormat="1" ht="12.75">
      <c r="A1347" s="128" t="s">
        <v>5584</v>
      </c>
      <c r="B1347" s="128" t="s">
        <v>10174</v>
      </c>
      <c r="C1347" s="127">
        <v>472053256079.99994</v>
      </c>
      <c r="D1347" s="127">
        <v>2147603</v>
      </c>
      <c r="E1347" s="128" t="s">
        <v>1527</v>
      </c>
      <c r="F1347" s="127">
        <v>122.75583648681641</v>
      </c>
      <c r="G1347" s="127">
        <v>472053256079.99994</v>
      </c>
      <c r="H1347" s="127">
        <v>715.4000244140625</v>
      </c>
      <c r="I1347" s="127">
        <v>5.6056520938873291</v>
      </c>
      <c r="J1347" s="127">
        <v>659844992</v>
      </c>
    </row>
    <row r="1348" spans="1:10" s="118" customFormat="1" ht="12.75">
      <c r="A1348" s="128" t="s">
        <v>21118</v>
      </c>
      <c r="B1348" s="128" t="s">
        <v>21119</v>
      </c>
      <c r="C1348" s="127">
        <v>22400259056.700001</v>
      </c>
      <c r="D1348" s="127"/>
      <c r="E1348" s="128" t="s">
        <v>21120</v>
      </c>
      <c r="F1348" s="127">
        <v>15.775678634643555</v>
      </c>
      <c r="G1348" s="127">
        <v>22400259056.700001</v>
      </c>
      <c r="H1348" s="127">
        <v>1486.699951171875</v>
      </c>
      <c r="I1348" s="127">
        <v>94.239997863769531</v>
      </c>
      <c r="J1348" s="127"/>
    </row>
    <row r="1349" spans="1:10" s="118" customFormat="1" ht="12.75">
      <c r="A1349" s="128" t="s">
        <v>5970</v>
      </c>
      <c r="B1349" s="128" t="s">
        <v>10407</v>
      </c>
      <c r="C1349" s="127">
        <v>102330167750.55</v>
      </c>
      <c r="D1349" s="127">
        <v>374659</v>
      </c>
      <c r="E1349" s="128" t="s">
        <v>1531</v>
      </c>
      <c r="F1349" s="127">
        <v>55.575260162353516</v>
      </c>
      <c r="G1349" s="127">
        <v>102330167750.55</v>
      </c>
      <c r="H1349" s="127">
        <v>642.45001220703125</v>
      </c>
      <c r="I1349" s="127">
        <v>11.560000419616699</v>
      </c>
      <c r="J1349" s="127">
        <v>159281136</v>
      </c>
    </row>
    <row r="1350" spans="1:10" s="118" customFormat="1" ht="12.75">
      <c r="A1350" s="128" t="s">
        <v>5915</v>
      </c>
      <c r="B1350" s="128" t="s">
        <v>10337</v>
      </c>
      <c r="C1350" s="127">
        <v>143026498765.04999</v>
      </c>
      <c r="D1350" s="127">
        <v>353958</v>
      </c>
      <c r="E1350" s="128" t="s">
        <v>1533</v>
      </c>
      <c r="F1350" s="127">
        <v>184.38398742675781</v>
      </c>
      <c r="G1350" s="127">
        <v>143026498765.04999</v>
      </c>
      <c r="H1350" s="127">
        <v>897.95001220703125</v>
      </c>
      <c r="I1350" s="127">
        <v>4.869999885559082</v>
      </c>
      <c r="J1350" s="127">
        <v>159313136</v>
      </c>
    </row>
    <row r="1351" spans="1:10" s="118" customFormat="1" ht="12.75">
      <c r="A1351" s="128" t="s">
        <v>5892</v>
      </c>
      <c r="B1351" s="128" t="s">
        <v>10447</v>
      </c>
      <c r="C1351" s="127">
        <v>63758058135.200005</v>
      </c>
      <c r="D1351" s="127">
        <v>363678</v>
      </c>
      <c r="E1351" s="128" t="s">
        <v>5893</v>
      </c>
      <c r="F1351" s="127">
        <v>196.26710510253906</v>
      </c>
      <c r="G1351" s="127">
        <v>63758058135.200005</v>
      </c>
      <c r="H1351" s="127">
        <v>286.54998779296875</v>
      </c>
      <c r="I1351" s="127">
        <v>1.4600000381469727</v>
      </c>
      <c r="J1351" s="127">
        <v>222502384</v>
      </c>
    </row>
    <row r="1352" spans="1:10" s="118" customFormat="1" ht="12.75">
      <c r="A1352" s="128" t="s">
        <v>5957</v>
      </c>
      <c r="B1352" s="128" t="s">
        <v>5958</v>
      </c>
      <c r="C1352" s="127">
        <v>79667492677.599991</v>
      </c>
      <c r="D1352" s="127">
        <v>587843</v>
      </c>
      <c r="E1352" s="128" t="s">
        <v>1536</v>
      </c>
      <c r="F1352" s="127">
        <v>21.928838729858398</v>
      </c>
      <c r="G1352" s="127">
        <v>79667492677.599991</v>
      </c>
      <c r="H1352" s="127">
        <v>936.79998779296875</v>
      </c>
      <c r="I1352" s="127">
        <v>42.720001220703125</v>
      </c>
      <c r="J1352" s="127">
        <v>85037784</v>
      </c>
    </row>
    <row r="1353" spans="1:10" s="118" customFormat="1" ht="12.75">
      <c r="A1353" s="128" t="s">
        <v>5751</v>
      </c>
      <c r="B1353" s="128" t="s">
        <v>10251</v>
      </c>
      <c r="C1353" s="127">
        <v>150527008175.39999</v>
      </c>
      <c r="D1353" s="127">
        <v>5837391</v>
      </c>
      <c r="E1353" s="128" t="s">
        <v>1538</v>
      </c>
      <c r="F1353" s="127">
        <v>43.033981323242188</v>
      </c>
      <c r="G1353" s="127">
        <v>150527008175.39999</v>
      </c>
      <c r="H1353" s="127">
        <v>354.60000610351563</v>
      </c>
      <c r="I1353" s="127">
        <v>8.2399997711181641</v>
      </c>
      <c r="J1353" s="127">
        <v>412293632</v>
      </c>
    </row>
    <row r="1354" spans="1:10" s="118" customFormat="1" ht="12.75">
      <c r="A1354" s="128" t="s">
        <v>22314</v>
      </c>
      <c r="B1354" s="128" t="s">
        <v>22315</v>
      </c>
      <c r="C1354" s="127">
        <v>1110000000</v>
      </c>
      <c r="D1354" s="127">
        <v>2631</v>
      </c>
      <c r="E1354" s="128" t="s">
        <v>4026</v>
      </c>
      <c r="F1354" s="127">
        <v>58.920322418212891</v>
      </c>
      <c r="G1354" s="127">
        <v>1110000000</v>
      </c>
      <c r="H1354" s="127">
        <v>300</v>
      </c>
      <c r="I1354" s="127">
        <v>5.0916218757629395</v>
      </c>
      <c r="J1354" s="127">
        <v>3700000</v>
      </c>
    </row>
    <row r="1355" spans="1:10" s="118" customFormat="1" ht="12.75">
      <c r="A1355" s="128" t="s">
        <v>7656</v>
      </c>
      <c r="B1355" s="128" t="s">
        <v>7657</v>
      </c>
      <c r="C1355" s="127">
        <v>2374542025</v>
      </c>
      <c r="D1355" s="127">
        <v>107</v>
      </c>
      <c r="E1355" s="128" t="s">
        <v>3734</v>
      </c>
      <c r="F1355" s="127">
        <v>16.615737915039063</v>
      </c>
      <c r="G1355" s="127">
        <v>2374542025</v>
      </c>
      <c r="H1355" s="127">
        <v>614.45001220703125</v>
      </c>
      <c r="I1355" s="127">
        <v>36.979999542236328</v>
      </c>
      <c r="J1355" s="127">
        <v>3864500</v>
      </c>
    </row>
    <row r="1356" spans="1:10" s="118" customFormat="1" ht="12.75">
      <c r="A1356" s="128" t="s">
        <v>5722</v>
      </c>
      <c r="B1356" s="128" t="s">
        <v>5723</v>
      </c>
      <c r="C1356" s="127">
        <v>137338227114.00002</v>
      </c>
      <c r="D1356" s="127">
        <v>978626</v>
      </c>
      <c r="E1356" s="128" t="s">
        <v>1540</v>
      </c>
      <c r="F1356" s="127">
        <v>37.176937103271484</v>
      </c>
      <c r="G1356" s="127">
        <v>137338227114.00002</v>
      </c>
      <c r="H1356" s="127">
        <v>374</v>
      </c>
      <c r="I1356" s="127">
        <v>10.060000419616699</v>
      </c>
      <c r="J1356" s="127">
        <v>367200000</v>
      </c>
    </row>
    <row r="1357" spans="1:10" s="118" customFormat="1" ht="12.75">
      <c r="A1357" s="128" t="s">
        <v>5797</v>
      </c>
      <c r="B1357" s="128" t="s">
        <v>10230</v>
      </c>
      <c r="C1357" s="127">
        <v>244843705153.59998</v>
      </c>
      <c r="D1357" s="127">
        <v>859216</v>
      </c>
      <c r="E1357" s="128" t="s">
        <v>1541</v>
      </c>
      <c r="F1357" s="127">
        <v>136.45120239257813</v>
      </c>
      <c r="G1357" s="127">
        <v>244843705153.59998</v>
      </c>
      <c r="H1357" s="127">
        <v>1076.5999755859375</v>
      </c>
      <c r="I1357" s="127">
        <v>7.8899998664855957</v>
      </c>
      <c r="J1357" s="127">
        <v>227423104</v>
      </c>
    </row>
    <row r="1358" spans="1:10" s="118" customFormat="1" ht="12.75">
      <c r="A1358" s="128" t="s">
        <v>6607</v>
      </c>
      <c r="B1358" s="128" t="s">
        <v>10801</v>
      </c>
      <c r="C1358" s="127">
        <v>21641488830.840004</v>
      </c>
      <c r="D1358" s="127">
        <v>18883120</v>
      </c>
      <c r="E1358" s="128" t="s">
        <v>1543</v>
      </c>
      <c r="F1358" s="127">
        <v>49.340007781982422</v>
      </c>
      <c r="G1358" s="127">
        <v>21641488830.840004</v>
      </c>
      <c r="H1358" s="127">
        <v>18.209999084472656</v>
      </c>
      <c r="I1358" s="127">
        <v>0.36907166042715311</v>
      </c>
      <c r="J1358" s="127">
        <v>815945434.55327892</v>
      </c>
    </row>
    <row r="1359" spans="1:10" s="118" customFormat="1" ht="12.75">
      <c r="A1359" s="128" t="s">
        <v>8153</v>
      </c>
      <c r="B1359" s="128" t="s">
        <v>8154</v>
      </c>
      <c r="C1359" s="127">
        <v>1851566913.0400004</v>
      </c>
      <c r="D1359" s="127">
        <v>26972</v>
      </c>
      <c r="E1359" s="128" t="s">
        <v>4128</v>
      </c>
      <c r="F1359" s="127">
        <v>21.967123031616211</v>
      </c>
      <c r="G1359" s="127">
        <v>1851566913.0400004</v>
      </c>
      <c r="H1359" s="127">
        <v>80.180000305175781</v>
      </c>
      <c r="I1359" s="127">
        <v>3.6500000953674316</v>
      </c>
      <c r="J1359" s="127">
        <v>23092628</v>
      </c>
    </row>
    <row r="1360" spans="1:10" s="118" customFormat="1" ht="12.75">
      <c r="A1360" s="128" t="s">
        <v>22316</v>
      </c>
      <c r="B1360" s="128" t="s">
        <v>22317</v>
      </c>
      <c r="C1360" s="127">
        <v>1043541183.8</v>
      </c>
      <c r="D1360" s="127">
        <v>28769</v>
      </c>
      <c r="E1360" s="128" t="s">
        <v>22318</v>
      </c>
      <c r="F1360" s="127">
        <v>6.0101742744445801</v>
      </c>
      <c r="G1360" s="127">
        <v>1043541183.8</v>
      </c>
      <c r="H1360" s="127">
        <v>82.699996948242188</v>
      </c>
      <c r="I1360" s="127">
        <v>13.760000228881836</v>
      </c>
      <c r="J1360" s="127">
        <v>9211594</v>
      </c>
    </row>
    <row r="1361" spans="1:10" s="118" customFormat="1" ht="12.75">
      <c r="A1361" s="128" t="s">
        <v>7729</v>
      </c>
      <c r="B1361" s="128" t="s">
        <v>11591</v>
      </c>
      <c r="C1361" s="127">
        <v>2971050000</v>
      </c>
      <c r="D1361" s="127">
        <v>15034</v>
      </c>
      <c r="E1361" s="128" t="s">
        <v>3805</v>
      </c>
      <c r="F1361" s="127">
        <v>22.858804702758789</v>
      </c>
      <c r="G1361" s="127">
        <v>2971050000</v>
      </c>
      <c r="H1361" s="127">
        <v>217.5</v>
      </c>
      <c r="I1361" s="127">
        <v>9.5149335861206055</v>
      </c>
      <c r="J1361" s="127">
        <v>13660000</v>
      </c>
    </row>
    <row r="1362" spans="1:10" s="118" customFormat="1" ht="12.75">
      <c r="A1362" s="128" t="s">
        <v>6598</v>
      </c>
      <c r="B1362" s="128" t="s">
        <v>10792</v>
      </c>
      <c r="C1362" s="127">
        <v>19338742110.600002</v>
      </c>
      <c r="D1362" s="127">
        <v>6724</v>
      </c>
      <c r="E1362" s="128" t="s">
        <v>1607</v>
      </c>
      <c r="F1362" s="127">
        <v>27.605310440063477</v>
      </c>
      <c r="G1362" s="127">
        <v>19338742110.600002</v>
      </c>
      <c r="H1362" s="127">
        <v>4430.10009765625</v>
      </c>
      <c r="I1362" s="127">
        <v>160.47999572753906</v>
      </c>
      <c r="J1362" s="127">
        <v>4365306</v>
      </c>
    </row>
    <row r="1363" spans="1:10" s="118" customFormat="1" ht="12.75">
      <c r="A1363" s="128" t="s">
        <v>7491</v>
      </c>
      <c r="B1363" s="128" t="s">
        <v>11707</v>
      </c>
      <c r="C1363" s="127">
        <v>2868609750</v>
      </c>
      <c r="D1363" s="127">
        <v>19233</v>
      </c>
      <c r="E1363" s="128" t="s">
        <v>3743</v>
      </c>
      <c r="F1363" s="127">
        <v>24.330085754394531</v>
      </c>
      <c r="G1363" s="127">
        <v>2868609750</v>
      </c>
      <c r="H1363" s="127">
        <v>399.5</v>
      </c>
      <c r="I1363" s="127">
        <v>16.420000076293945</v>
      </c>
      <c r="J1363" s="127">
        <v>7180500</v>
      </c>
    </row>
    <row r="1364" spans="1:10" s="118" customFormat="1" ht="12.75">
      <c r="A1364" s="128" t="s">
        <v>5518</v>
      </c>
      <c r="B1364" s="128" t="s">
        <v>10139</v>
      </c>
      <c r="C1364" s="127">
        <v>532787942956.24994</v>
      </c>
      <c r="D1364" s="127">
        <v>14444934</v>
      </c>
      <c r="E1364" s="128" t="s">
        <v>1552</v>
      </c>
      <c r="F1364" s="127">
        <v>89.060340881347656</v>
      </c>
      <c r="G1364" s="127">
        <v>532787942956.24994</v>
      </c>
      <c r="H1364" s="127">
        <v>516.54998779296875</v>
      </c>
      <c r="I1364" s="127">
        <v>5.8000001907348633</v>
      </c>
      <c r="J1364" s="127">
        <v>1030053056</v>
      </c>
    </row>
    <row r="1365" spans="1:10" s="118" customFormat="1" ht="12.75">
      <c r="A1365" s="128" t="s">
        <v>20637</v>
      </c>
      <c r="B1365" s="128" t="s">
        <v>20638</v>
      </c>
      <c r="C1365" s="127">
        <v>1506265006.3499999</v>
      </c>
      <c r="D1365" s="127">
        <v>3295</v>
      </c>
      <c r="E1365" s="128" t="s">
        <v>4112</v>
      </c>
      <c r="F1365" s="127">
        <v>48.628273010253906</v>
      </c>
      <c r="G1365" s="127">
        <v>1506265006.3499999</v>
      </c>
      <c r="H1365" s="127">
        <v>69.550003051757813</v>
      </c>
      <c r="I1365" s="127">
        <v>1.4302380084991455</v>
      </c>
      <c r="J1365" s="127">
        <v>11855000</v>
      </c>
    </row>
    <row r="1366" spans="1:10" s="118" customFormat="1" ht="12.75">
      <c r="A1366" s="128" t="s">
        <v>6622</v>
      </c>
      <c r="B1366" s="128" t="s">
        <v>6623</v>
      </c>
      <c r="C1366" s="127">
        <v>7564234409.999999</v>
      </c>
      <c r="D1366" s="127">
        <v>2263670</v>
      </c>
      <c r="E1366" s="128" t="s">
        <v>20676</v>
      </c>
      <c r="F1366" s="127">
        <v>14.653411865234375</v>
      </c>
      <c r="G1366" s="127">
        <v>7564234409.999999</v>
      </c>
      <c r="H1366" s="127">
        <v>27.270000457763672</v>
      </c>
      <c r="I1366" s="127">
        <v>1.8610000610351563</v>
      </c>
      <c r="J1366" s="127">
        <v>269355000</v>
      </c>
    </row>
    <row r="1367" spans="1:10" s="118" customFormat="1" ht="12.75">
      <c r="A1367" s="128" t="s">
        <v>6791</v>
      </c>
      <c r="B1367" s="128" t="s">
        <v>11021</v>
      </c>
      <c r="C1367" s="127">
        <v>3426469500</v>
      </c>
      <c r="D1367" s="127">
        <v>618633</v>
      </c>
      <c r="E1367" s="128" t="s">
        <v>9421</v>
      </c>
      <c r="F1367" s="127">
        <v>24.660633087158203</v>
      </c>
      <c r="G1367" s="127">
        <v>3426469500</v>
      </c>
      <c r="H1367" s="127">
        <v>10.899999618530273</v>
      </c>
      <c r="I1367" s="127">
        <v>0.44200000762939456</v>
      </c>
      <c r="J1367" s="127">
        <v>314355000</v>
      </c>
    </row>
    <row r="1368" spans="1:10" s="118" customFormat="1" ht="12.75">
      <c r="A1368" s="128" t="s">
        <v>7996</v>
      </c>
      <c r="B1368" s="128" t="s">
        <v>11743</v>
      </c>
      <c r="C1368" s="127">
        <v>1813140103.4000001</v>
      </c>
      <c r="D1368" s="127">
        <v>5346</v>
      </c>
      <c r="E1368" s="128" t="s">
        <v>3879</v>
      </c>
      <c r="F1368" s="127">
        <v>302.46377563476563</v>
      </c>
      <c r="G1368" s="127">
        <v>1813140103.4000001</v>
      </c>
      <c r="H1368" s="127">
        <v>417.39999389648438</v>
      </c>
      <c r="I1368" s="127">
        <v>1.3799999952316284</v>
      </c>
      <c r="J1368" s="127">
        <v>4343891</v>
      </c>
    </row>
    <row r="1369" spans="1:10" s="118" customFormat="1" ht="12.75">
      <c r="A1369" s="128" t="s">
        <v>7016</v>
      </c>
      <c r="B1369" s="128" t="s">
        <v>11097</v>
      </c>
      <c r="C1369" s="127">
        <v>4966751108.8000002</v>
      </c>
      <c r="D1369" s="127">
        <v>58881</v>
      </c>
      <c r="E1369" s="128" t="s">
        <v>1662</v>
      </c>
      <c r="F1369" s="127">
        <v>21.988687515258789</v>
      </c>
      <c r="G1369" s="127">
        <v>4966751108.8000002</v>
      </c>
      <c r="H1369" s="127">
        <v>97.19000244140625</v>
      </c>
      <c r="I1369" s="127">
        <v>4.4200000762939453</v>
      </c>
      <c r="J1369" s="127">
        <v>49603520</v>
      </c>
    </row>
    <row r="1370" spans="1:10" s="118" customFormat="1" ht="12.75">
      <c r="A1370" s="128" t="s">
        <v>7742</v>
      </c>
      <c r="B1370" s="128" t="s">
        <v>11488</v>
      </c>
      <c r="C1370" s="127">
        <v>4357685724.3800001</v>
      </c>
      <c r="D1370" s="127">
        <v>4626</v>
      </c>
      <c r="E1370" s="128" t="s">
        <v>11489</v>
      </c>
      <c r="F1370" s="127"/>
      <c r="G1370" s="127">
        <v>4357685724.3800001</v>
      </c>
      <c r="H1370" s="127">
        <v>214.78999328613281</v>
      </c>
      <c r="I1370" s="127"/>
      <c r="J1370" s="127"/>
    </row>
    <row r="1371" spans="1:10" s="118" customFormat="1" ht="12.75">
      <c r="A1371" s="128" t="s">
        <v>7645</v>
      </c>
      <c r="B1371" s="128" t="s">
        <v>11684</v>
      </c>
      <c r="C1371" s="127">
        <v>7469458799.999999</v>
      </c>
      <c r="D1371" s="127">
        <v>20244</v>
      </c>
      <c r="E1371" s="128" t="s">
        <v>7646</v>
      </c>
      <c r="F1371" s="127">
        <v>60.059825897216797</v>
      </c>
      <c r="G1371" s="127">
        <v>7469458799.999999</v>
      </c>
      <c r="H1371" s="127">
        <v>602.4000244140625</v>
      </c>
      <c r="I1371" s="127">
        <v>10.029999732971191</v>
      </c>
      <c r="J1371" s="127"/>
    </row>
    <row r="1372" spans="1:10" s="118" customFormat="1" ht="12.75">
      <c r="A1372" s="128" t="s">
        <v>6600</v>
      </c>
      <c r="B1372" s="128" t="s">
        <v>10794</v>
      </c>
      <c r="C1372" s="127">
        <v>14342492800</v>
      </c>
      <c r="D1372" s="127">
        <v>866412</v>
      </c>
      <c r="E1372" s="128" t="s">
        <v>458</v>
      </c>
      <c r="F1372" s="127">
        <v>27.304721832275391</v>
      </c>
      <c r="G1372" s="127">
        <v>14342492800</v>
      </c>
      <c r="H1372" s="127">
        <v>63.619998931884766</v>
      </c>
      <c r="I1372" s="127">
        <v>2.3299999237060547</v>
      </c>
      <c r="J1372" s="127">
        <v>225440000</v>
      </c>
    </row>
    <row r="1373" spans="1:10" s="118" customFormat="1" ht="12.75">
      <c r="A1373" s="128" t="s">
        <v>9943</v>
      </c>
      <c r="B1373" s="128" t="s">
        <v>11585</v>
      </c>
      <c r="C1373" s="127">
        <v>2442718497.3000002</v>
      </c>
      <c r="D1373" s="127">
        <v>34485</v>
      </c>
      <c r="E1373" s="128" t="s">
        <v>9944</v>
      </c>
      <c r="F1373" s="127">
        <v>17.950948715209961</v>
      </c>
      <c r="G1373" s="127">
        <v>2442718497.3000002</v>
      </c>
      <c r="H1373" s="127">
        <v>113.44999694824219</v>
      </c>
      <c r="I1373" s="127">
        <v>6.320000171661377</v>
      </c>
      <c r="J1373" s="127"/>
    </row>
    <row r="1374" spans="1:10" s="118" customFormat="1" ht="12.75">
      <c r="A1374" s="128" t="s">
        <v>21210</v>
      </c>
      <c r="B1374" s="128" t="s">
        <v>21211</v>
      </c>
      <c r="C1374" s="127">
        <v>1248188132.8</v>
      </c>
      <c r="D1374" s="127">
        <v>20422</v>
      </c>
      <c r="E1374" s="128" t="s">
        <v>4783</v>
      </c>
      <c r="F1374" s="127"/>
      <c r="G1374" s="127">
        <v>1248188132.8</v>
      </c>
      <c r="H1374" s="127">
        <v>36.259998321533203</v>
      </c>
      <c r="I1374" s="127">
        <v>-1.8688819408416748</v>
      </c>
      <c r="J1374" s="127">
        <v>10297600</v>
      </c>
    </row>
    <row r="1375" spans="1:10" s="118" customFormat="1" ht="12.75">
      <c r="A1375" s="128" t="s">
        <v>6645</v>
      </c>
      <c r="B1375" s="128" t="s">
        <v>11048</v>
      </c>
      <c r="C1375" s="127">
        <v>9034403613.8999996</v>
      </c>
      <c r="D1375" s="127">
        <v>98704</v>
      </c>
      <c r="E1375" s="128" t="s">
        <v>1677</v>
      </c>
      <c r="F1375" s="127">
        <v>4.9136214256286621</v>
      </c>
      <c r="G1375" s="127">
        <v>9034403613.8999996</v>
      </c>
      <c r="H1375" s="127">
        <v>103.52999877929688</v>
      </c>
      <c r="I1375" s="127">
        <v>21.069999694824219</v>
      </c>
      <c r="J1375" s="127">
        <v>87263632</v>
      </c>
    </row>
    <row r="1376" spans="1:10" s="118" customFormat="1" ht="12.75">
      <c r="A1376" s="128" t="s">
        <v>7335</v>
      </c>
      <c r="B1376" s="128" t="s">
        <v>7336</v>
      </c>
      <c r="C1376" s="127">
        <v>3417279422.3100004</v>
      </c>
      <c r="D1376" s="127">
        <v>57943</v>
      </c>
      <c r="E1376" s="128" t="s">
        <v>1572</v>
      </c>
      <c r="F1376" s="127"/>
      <c r="G1376" s="127">
        <v>3417279422.3100004</v>
      </c>
      <c r="H1376" s="127">
        <v>260.91000366210938</v>
      </c>
      <c r="I1376" s="127">
        <v>-98.910003662109375</v>
      </c>
      <c r="J1376" s="127">
        <v>13064091</v>
      </c>
    </row>
    <row r="1377" spans="1:10" s="118" customFormat="1" ht="12.75">
      <c r="A1377" s="128" t="s">
        <v>5695</v>
      </c>
      <c r="B1377" s="128" t="s">
        <v>10217</v>
      </c>
      <c r="C1377" s="127">
        <v>367882697343.99994</v>
      </c>
      <c r="D1377" s="127">
        <v>882439</v>
      </c>
      <c r="E1377" s="128" t="s">
        <v>1574</v>
      </c>
      <c r="F1377" s="127">
        <v>187.633056640625</v>
      </c>
      <c r="G1377" s="127">
        <v>367882697343.99994</v>
      </c>
      <c r="H1377" s="127">
        <v>5747.2001953125</v>
      </c>
      <c r="I1377" s="127">
        <v>30.629999160766602</v>
      </c>
      <c r="J1377" s="127">
        <v>63918072</v>
      </c>
    </row>
    <row r="1378" spans="1:10" s="118" customFormat="1" ht="12.75">
      <c r="A1378" s="128" t="s">
        <v>8047</v>
      </c>
      <c r="B1378" s="128" t="s">
        <v>11991</v>
      </c>
      <c r="C1378" s="127">
        <v>1597855028.46</v>
      </c>
      <c r="D1378" s="127">
        <v>10875</v>
      </c>
      <c r="E1378" s="128" t="s">
        <v>1657</v>
      </c>
      <c r="F1378" s="127"/>
      <c r="G1378" s="127">
        <v>1597855028.46</v>
      </c>
      <c r="H1378" s="127">
        <v>74.110000610351563</v>
      </c>
      <c r="I1378" s="127">
        <v>-9.1599998474121094</v>
      </c>
      <c r="J1378" s="127">
        <v>21560000</v>
      </c>
    </row>
    <row r="1379" spans="1:10" s="118" customFormat="1" ht="12.75">
      <c r="A1379" s="128" t="s">
        <v>7902</v>
      </c>
      <c r="B1379" s="128" t="s">
        <v>7903</v>
      </c>
      <c r="C1379" s="127">
        <v>2300653718.8799996</v>
      </c>
      <c r="D1379" s="127">
        <v>12342809</v>
      </c>
      <c r="E1379" s="128" t="s">
        <v>1576</v>
      </c>
      <c r="F1379" s="127"/>
      <c r="G1379" s="127">
        <v>2300653718.8799996</v>
      </c>
      <c r="H1379" s="127">
        <v>0.43999999761581421</v>
      </c>
      <c r="I1379" s="127">
        <v>-0.16500000655651093</v>
      </c>
      <c r="J1379" s="127">
        <v>2194031872</v>
      </c>
    </row>
    <row r="1380" spans="1:10" s="118" customFormat="1" ht="12.75">
      <c r="A1380" s="128" t="s">
        <v>5956</v>
      </c>
      <c r="B1380" s="128" t="s">
        <v>10467</v>
      </c>
      <c r="C1380" s="127">
        <v>74026453985.940018</v>
      </c>
      <c r="D1380" s="127">
        <v>1404517</v>
      </c>
      <c r="E1380" s="128" t="s">
        <v>1676</v>
      </c>
      <c r="F1380" s="127">
        <v>4.9164156913757324</v>
      </c>
      <c r="G1380" s="127">
        <v>74026453985.940018</v>
      </c>
      <c r="H1380" s="127">
        <v>195.8699951171875</v>
      </c>
      <c r="I1380" s="127">
        <v>39.840000152587891</v>
      </c>
      <c r="J1380" s="127">
        <v>377378464</v>
      </c>
    </row>
    <row r="1381" spans="1:10" s="118" customFormat="1" ht="12.75">
      <c r="A1381" s="128" t="s">
        <v>7215</v>
      </c>
      <c r="B1381" s="128" t="s">
        <v>11391</v>
      </c>
      <c r="C1381" s="127">
        <v>3826662104.1400003</v>
      </c>
      <c r="D1381" s="127">
        <v>64654</v>
      </c>
      <c r="E1381" s="128" t="s">
        <v>1560</v>
      </c>
      <c r="F1381" s="127"/>
      <c r="G1381" s="127">
        <v>3826662104.1400003</v>
      </c>
      <c r="H1381" s="127">
        <v>87.580001831054688</v>
      </c>
      <c r="I1381" s="127">
        <v>-8.7899999618530273</v>
      </c>
      <c r="J1381" s="127">
        <v>43693332</v>
      </c>
    </row>
    <row r="1382" spans="1:10" s="118" customFormat="1" ht="12.75">
      <c r="A1382" s="128" t="s">
        <v>7620</v>
      </c>
      <c r="B1382" s="128" t="s">
        <v>11620</v>
      </c>
      <c r="C1382" s="127">
        <v>2610124000.0000005</v>
      </c>
      <c r="D1382" s="127">
        <v>35831</v>
      </c>
      <c r="E1382" s="128" t="s">
        <v>7621</v>
      </c>
      <c r="F1382" s="127">
        <v>31.294347763061523</v>
      </c>
      <c r="G1382" s="127">
        <v>2610124000.0000005</v>
      </c>
      <c r="H1382" s="127">
        <v>238.14999389648438</v>
      </c>
      <c r="I1382" s="127">
        <v>7.6100001335144043</v>
      </c>
      <c r="J1382" s="127">
        <v>10960000</v>
      </c>
    </row>
    <row r="1383" spans="1:10" s="118" customFormat="1" ht="12.75">
      <c r="A1383" s="128" t="s">
        <v>7046</v>
      </c>
      <c r="B1383" s="128" t="s">
        <v>11225</v>
      </c>
      <c r="C1383" s="127">
        <v>5241296367.999999</v>
      </c>
      <c r="D1383" s="127">
        <v>222684</v>
      </c>
      <c r="E1383" s="128" t="s">
        <v>1601</v>
      </c>
      <c r="F1383" s="127">
        <v>386</v>
      </c>
      <c r="G1383" s="127">
        <v>5241296367.999999</v>
      </c>
      <c r="H1383" s="127">
        <v>54.040000915527344</v>
      </c>
      <c r="I1383" s="127">
        <v>0.14000000059604645</v>
      </c>
      <c r="J1383" s="127">
        <v>96989200</v>
      </c>
    </row>
    <row r="1384" spans="1:10" s="118" customFormat="1" ht="12.75">
      <c r="A1384" s="128" t="s">
        <v>8190</v>
      </c>
      <c r="B1384" s="128" t="s">
        <v>11207</v>
      </c>
      <c r="C1384" s="127">
        <v>4520968100</v>
      </c>
      <c r="D1384" s="127">
        <v>1397</v>
      </c>
      <c r="E1384" s="128" t="s">
        <v>9518</v>
      </c>
      <c r="F1384" s="127">
        <v>129.37736511230469</v>
      </c>
      <c r="G1384" s="127">
        <v>4520968100</v>
      </c>
      <c r="H1384" s="127">
        <v>1424.5999755859375</v>
      </c>
      <c r="I1384" s="127">
        <v>11.011199951171877</v>
      </c>
      <c r="J1384" s="127">
        <v>3173500</v>
      </c>
    </row>
    <row r="1385" spans="1:10" s="118" customFormat="1" ht="12.75">
      <c r="A1385" s="128" t="s">
        <v>9545</v>
      </c>
      <c r="B1385" s="128" t="s">
        <v>11969</v>
      </c>
      <c r="C1385" s="127">
        <v>2359623070</v>
      </c>
      <c r="D1385" s="127">
        <v>25339</v>
      </c>
      <c r="E1385" s="128" t="s">
        <v>12499</v>
      </c>
      <c r="F1385" s="127"/>
      <c r="G1385" s="127">
        <v>2359623070</v>
      </c>
      <c r="H1385" s="127">
        <v>37.099998474121094</v>
      </c>
      <c r="I1385" s="127"/>
      <c r="J1385" s="127"/>
    </row>
    <row r="1386" spans="1:10" s="118" customFormat="1" ht="12.75">
      <c r="A1386" s="128" t="s">
        <v>8004</v>
      </c>
      <c r="B1386" s="128" t="s">
        <v>11998</v>
      </c>
      <c r="C1386" s="127">
        <v>1134439097.9400001</v>
      </c>
      <c r="D1386" s="127">
        <v>8162</v>
      </c>
      <c r="E1386" s="128" t="s">
        <v>1548</v>
      </c>
      <c r="F1386" s="127"/>
      <c r="G1386" s="127">
        <v>1134439097.9400001</v>
      </c>
      <c r="H1386" s="127">
        <v>145.92999267578125</v>
      </c>
      <c r="I1386" s="127">
        <v>-1.7300000190734863</v>
      </c>
      <c r="J1386" s="127">
        <v>7773858</v>
      </c>
    </row>
    <row r="1387" spans="1:10" s="118" customFormat="1" ht="12.75">
      <c r="A1387" s="128" t="s">
        <v>6444</v>
      </c>
      <c r="B1387" s="128" t="s">
        <v>6445</v>
      </c>
      <c r="C1387" s="127">
        <v>25781653576.799995</v>
      </c>
      <c r="D1387" s="127">
        <v>356904</v>
      </c>
      <c r="E1387" s="128" t="s">
        <v>1578</v>
      </c>
      <c r="F1387" s="127">
        <v>13.669172286987305</v>
      </c>
      <c r="G1387" s="127">
        <v>25781653576.799995</v>
      </c>
      <c r="H1387" s="127">
        <v>199.97999572753906</v>
      </c>
      <c r="I1387" s="127">
        <v>14.630000114440918</v>
      </c>
      <c r="J1387" s="127">
        <v>128921160</v>
      </c>
    </row>
    <row r="1388" spans="1:10" s="118" customFormat="1" ht="12.75">
      <c r="A1388" s="128" t="s">
        <v>7355</v>
      </c>
      <c r="B1388" s="128" t="s">
        <v>11339</v>
      </c>
      <c r="C1388" s="127">
        <v>4014964620.5</v>
      </c>
      <c r="D1388" s="127">
        <v>188629</v>
      </c>
      <c r="E1388" s="128" t="s">
        <v>1580</v>
      </c>
      <c r="F1388" s="127">
        <v>6.0737566947937012</v>
      </c>
      <c r="G1388" s="127">
        <v>4014964620.5</v>
      </c>
      <c r="H1388" s="127">
        <v>35.409999847412109</v>
      </c>
      <c r="I1388" s="127">
        <v>5.8299999237060547</v>
      </c>
      <c r="J1388" s="127">
        <v>113385048</v>
      </c>
    </row>
    <row r="1389" spans="1:10" s="118" customFormat="1" ht="12.75">
      <c r="A1389" s="128" t="s">
        <v>6307</v>
      </c>
      <c r="B1389" s="128" t="s">
        <v>3471</v>
      </c>
      <c r="C1389" s="127">
        <v>32083901808</v>
      </c>
      <c r="D1389" s="127">
        <v>20436</v>
      </c>
      <c r="E1389" s="128" t="s">
        <v>1582</v>
      </c>
      <c r="F1389" s="127">
        <v>31.851037979125977</v>
      </c>
      <c r="G1389" s="127">
        <v>32083901808</v>
      </c>
      <c r="H1389" s="127">
        <v>2608.60009765625</v>
      </c>
      <c r="I1389" s="127">
        <v>81.900001525878906</v>
      </c>
      <c r="J1389" s="127">
        <v>12711397</v>
      </c>
    </row>
    <row r="1390" spans="1:10" s="118" customFormat="1" ht="12.75">
      <c r="A1390" s="128" t="s">
        <v>7967</v>
      </c>
      <c r="B1390" s="128" t="s">
        <v>11954</v>
      </c>
      <c r="C1390" s="127">
        <v>3354204000</v>
      </c>
      <c r="D1390" s="127">
        <v>2095</v>
      </c>
      <c r="E1390" s="128" t="s">
        <v>4046</v>
      </c>
      <c r="F1390" s="127">
        <v>10.774908065795898</v>
      </c>
      <c r="G1390" s="127">
        <v>3354204000</v>
      </c>
      <c r="H1390" s="127">
        <v>146</v>
      </c>
      <c r="I1390" s="127">
        <v>13.550000190734863</v>
      </c>
      <c r="J1390" s="127">
        <v>22974000</v>
      </c>
    </row>
    <row r="1391" spans="1:10" s="118" customFormat="1" ht="12.75">
      <c r="A1391" s="128" t="s">
        <v>6768</v>
      </c>
      <c r="B1391" s="128" t="s">
        <v>10996</v>
      </c>
      <c r="C1391" s="127">
        <v>9398949675</v>
      </c>
      <c r="D1391" s="127">
        <v>108809</v>
      </c>
      <c r="E1391" s="128" t="s">
        <v>1545</v>
      </c>
      <c r="F1391" s="127">
        <v>27.423469543457031</v>
      </c>
      <c r="G1391" s="127">
        <v>9398949675</v>
      </c>
      <c r="H1391" s="127">
        <v>268.75</v>
      </c>
      <c r="I1391" s="127">
        <v>9.8000001907348633</v>
      </c>
      <c r="J1391" s="127">
        <v>34972836</v>
      </c>
    </row>
    <row r="1392" spans="1:10" s="118" customFormat="1" ht="12.75">
      <c r="A1392" s="128" t="s">
        <v>5698</v>
      </c>
      <c r="B1392" s="128" t="s">
        <v>10252</v>
      </c>
      <c r="C1392" s="127">
        <v>185860840000</v>
      </c>
      <c r="D1392" s="127">
        <v>2001992</v>
      </c>
      <c r="E1392" s="128" t="s">
        <v>1584</v>
      </c>
      <c r="F1392" s="127">
        <v>51.756858825683594</v>
      </c>
      <c r="G1392" s="127">
        <v>185860840000</v>
      </c>
      <c r="H1392" s="127">
        <v>698.20001220703125</v>
      </c>
      <c r="I1392" s="127">
        <v>13.489999771118164</v>
      </c>
      <c r="J1392" s="127">
        <v>257088368</v>
      </c>
    </row>
    <row r="1393" spans="1:10" s="118" customFormat="1" ht="12.75">
      <c r="A1393" s="128" t="s">
        <v>6992</v>
      </c>
      <c r="B1393" s="128" t="s">
        <v>11025</v>
      </c>
      <c r="C1393" s="127">
        <v>8413334514.2800007</v>
      </c>
      <c r="D1393" s="127">
        <v>257340</v>
      </c>
      <c r="E1393" s="128" t="s">
        <v>1586</v>
      </c>
      <c r="F1393" s="127">
        <v>59.754718780517578</v>
      </c>
      <c r="G1393" s="127">
        <v>8413334514.2800007</v>
      </c>
      <c r="H1393" s="127">
        <v>126.68000030517578</v>
      </c>
      <c r="I1393" s="127">
        <v>2.119999885559082</v>
      </c>
      <c r="J1393" s="127">
        <v>66414072</v>
      </c>
    </row>
    <row r="1394" spans="1:10" s="118" customFormat="1" ht="12.75">
      <c r="A1394" s="128" t="s">
        <v>5596</v>
      </c>
      <c r="B1394" s="128" t="s">
        <v>10179</v>
      </c>
      <c r="C1394" s="127">
        <v>292734930041.99994</v>
      </c>
      <c r="D1394" s="127">
        <v>946335</v>
      </c>
      <c r="E1394" s="128" t="s">
        <v>1588</v>
      </c>
      <c r="F1394" s="127">
        <v>47.583019256591797</v>
      </c>
      <c r="G1394" s="127">
        <v>292734930041.99994</v>
      </c>
      <c r="H1394" s="127">
        <v>3063.60009765625</v>
      </c>
      <c r="I1394" s="127">
        <v>64.371566772460938</v>
      </c>
      <c r="J1394" s="127">
        <v>90241440</v>
      </c>
    </row>
    <row r="1395" spans="1:10" s="118" customFormat="1" ht="12.75">
      <c r="A1395" s="128" t="s">
        <v>7701</v>
      </c>
      <c r="B1395" s="128" t="s">
        <v>11540</v>
      </c>
      <c r="C1395" s="127">
        <v>2041023201.9999998</v>
      </c>
      <c r="D1395" s="127">
        <v>9135</v>
      </c>
      <c r="E1395" s="128" t="s">
        <v>3814</v>
      </c>
      <c r="F1395" s="127">
        <v>26.010869979858398</v>
      </c>
      <c r="G1395" s="127">
        <v>2041023201.9999998</v>
      </c>
      <c r="H1395" s="127">
        <v>23.930000305175781</v>
      </c>
      <c r="I1395" s="127">
        <v>0.92000001668930054</v>
      </c>
      <c r="J1395" s="127">
        <v>85219136</v>
      </c>
    </row>
    <row r="1396" spans="1:10" s="118" customFormat="1" ht="12.75">
      <c r="A1396" s="128" t="s">
        <v>6171</v>
      </c>
      <c r="B1396" s="128" t="s">
        <v>10662</v>
      </c>
      <c r="C1396" s="127">
        <v>27001074807.75</v>
      </c>
      <c r="D1396" s="127">
        <v>56743</v>
      </c>
      <c r="E1396" s="128" t="s">
        <v>1626</v>
      </c>
      <c r="F1396" s="127">
        <v>17.416070938110352</v>
      </c>
      <c r="G1396" s="127">
        <v>27001074807.75</v>
      </c>
      <c r="H1396" s="127">
        <v>438.14999389648438</v>
      </c>
      <c r="I1396" s="127">
        <v>25.15779709815979</v>
      </c>
      <c r="J1396" s="127">
        <v>61630000</v>
      </c>
    </row>
    <row r="1397" spans="1:10" s="118" customFormat="1" ht="12.75">
      <c r="A1397" s="128" t="s">
        <v>6839</v>
      </c>
      <c r="B1397" s="128" t="s">
        <v>10910</v>
      </c>
      <c r="C1397" s="127">
        <v>19690840319.700001</v>
      </c>
      <c r="D1397" s="127">
        <v>123440</v>
      </c>
      <c r="E1397" s="128" t="s">
        <v>3575</v>
      </c>
      <c r="F1397" s="127">
        <v>39.603626251220703</v>
      </c>
      <c r="G1397" s="127">
        <v>19690840319.700001</v>
      </c>
      <c r="H1397" s="127">
        <v>414.64999389648438</v>
      </c>
      <c r="I1397" s="127">
        <v>10.470000267028809</v>
      </c>
      <c r="J1397" s="127">
        <v>41820360</v>
      </c>
    </row>
    <row r="1398" spans="1:10" s="118" customFormat="1" ht="12.75">
      <c r="A1398" s="128" t="s">
        <v>7940</v>
      </c>
      <c r="B1398" s="128" t="s">
        <v>12040</v>
      </c>
      <c r="C1398" s="127">
        <v>1124784000</v>
      </c>
      <c r="D1398" s="127">
        <v>13973</v>
      </c>
      <c r="E1398" s="128" t="s">
        <v>7941</v>
      </c>
      <c r="F1398" s="127">
        <v>32.492584228515625</v>
      </c>
      <c r="G1398" s="127">
        <v>1124784000</v>
      </c>
      <c r="H1398" s="127">
        <v>109.5</v>
      </c>
      <c r="I1398" s="127">
        <v>3.369999885559082</v>
      </c>
      <c r="J1398" s="127">
        <v>10272000</v>
      </c>
    </row>
    <row r="1399" spans="1:10" s="118" customFormat="1" ht="12.75">
      <c r="A1399" s="128" t="s">
        <v>7545</v>
      </c>
      <c r="B1399" s="128" t="s">
        <v>11579</v>
      </c>
      <c r="C1399" s="127">
        <v>4177666987.2000003</v>
      </c>
      <c r="D1399" s="127">
        <v>7433</v>
      </c>
      <c r="E1399" s="128" t="s">
        <v>3870</v>
      </c>
      <c r="F1399" s="127"/>
      <c r="G1399" s="127">
        <v>4177666987.2000003</v>
      </c>
      <c r="H1399" s="127">
        <v>347.20001220703125</v>
      </c>
      <c r="I1399" s="127">
        <v>-1.4199999570846558</v>
      </c>
      <c r="J1399" s="127">
        <v>12032451</v>
      </c>
    </row>
    <row r="1400" spans="1:10" s="118" customFormat="1" ht="12.75">
      <c r="A1400" s="128" t="s">
        <v>6740</v>
      </c>
      <c r="B1400" s="128" t="s">
        <v>6741</v>
      </c>
      <c r="C1400" s="127">
        <v>14827680000</v>
      </c>
      <c r="D1400" s="127">
        <v>7095</v>
      </c>
      <c r="E1400" s="128" t="s">
        <v>3838</v>
      </c>
      <c r="F1400" s="127">
        <v>136.84226989746094</v>
      </c>
      <c r="G1400" s="127">
        <v>14827680000</v>
      </c>
      <c r="H1400" s="127">
        <v>600</v>
      </c>
      <c r="I1400" s="127">
        <v>4.3846101760864258</v>
      </c>
      <c r="J1400" s="127">
        <v>24712800</v>
      </c>
    </row>
    <row r="1401" spans="1:10" s="118" customFormat="1" ht="12.75">
      <c r="A1401" s="128" t="s">
        <v>8189</v>
      </c>
      <c r="B1401" s="128" t="s">
        <v>11977</v>
      </c>
      <c r="C1401" s="127">
        <v>1993134377.8500001</v>
      </c>
      <c r="D1401" s="127">
        <v>48479</v>
      </c>
      <c r="E1401" s="128" t="s">
        <v>1596</v>
      </c>
      <c r="F1401" s="127">
        <v>7.4416346549987793</v>
      </c>
      <c r="G1401" s="127">
        <v>1993134377.8500001</v>
      </c>
      <c r="H1401" s="127">
        <v>358.04998779296875</v>
      </c>
      <c r="I1401" s="127">
        <v>48.114425659179688</v>
      </c>
      <c r="J1401" s="127">
        <v>7018339</v>
      </c>
    </row>
    <row r="1402" spans="1:10" s="118" customFormat="1" ht="12.75">
      <c r="A1402" s="128" t="s">
        <v>8070</v>
      </c>
      <c r="B1402" s="128" t="s">
        <v>11948</v>
      </c>
      <c r="C1402" s="127">
        <v>2307765300</v>
      </c>
      <c r="D1402" s="127">
        <v>1002</v>
      </c>
      <c r="E1402" s="128" t="s">
        <v>1550</v>
      </c>
      <c r="F1402" s="127">
        <v>50.707431793212891</v>
      </c>
      <c r="G1402" s="127">
        <v>2307765300</v>
      </c>
      <c r="H1402" s="127">
        <v>634.3499755859375</v>
      </c>
      <c r="I1402" s="127">
        <v>12.510000228881836</v>
      </c>
      <c r="J1402" s="127">
        <v>3640000</v>
      </c>
    </row>
    <row r="1403" spans="1:10" s="118" customFormat="1" ht="12.75">
      <c r="A1403" s="128" t="s">
        <v>5834</v>
      </c>
      <c r="B1403" s="128" t="s">
        <v>10300</v>
      </c>
      <c r="C1403" s="127">
        <v>206087011576.79999</v>
      </c>
      <c r="D1403" s="127">
        <v>1721792</v>
      </c>
      <c r="E1403" s="128" t="s">
        <v>1598</v>
      </c>
      <c r="F1403" s="127">
        <v>61.763797760009766</v>
      </c>
      <c r="G1403" s="127">
        <v>206087011576.79999</v>
      </c>
      <c r="H1403" s="127">
        <v>1197.5999755859375</v>
      </c>
      <c r="I1403" s="127">
        <v>19.389999389648438</v>
      </c>
      <c r="J1403" s="127">
        <v>172083008</v>
      </c>
    </row>
    <row r="1404" spans="1:10" s="118" customFormat="1" ht="12.75">
      <c r="A1404" s="128" t="s">
        <v>8076</v>
      </c>
      <c r="B1404" s="128" t="s">
        <v>12069</v>
      </c>
      <c r="C1404" s="127">
        <v>1315297884.3999999</v>
      </c>
      <c r="D1404" s="127">
        <v>171758</v>
      </c>
      <c r="E1404" s="128" t="s">
        <v>1632</v>
      </c>
      <c r="F1404" s="127"/>
      <c r="G1404" s="127">
        <v>1315297884.3999999</v>
      </c>
      <c r="H1404" s="127">
        <v>35.479999542236328</v>
      </c>
      <c r="I1404" s="127">
        <v>-1.227681040763855</v>
      </c>
      <c r="J1404" s="127">
        <v>37071528</v>
      </c>
    </row>
    <row r="1405" spans="1:10" s="118" customFormat="1" ht="12.75">
      <c r="A1405" s="128" t="s">
        <v>20639</v>
      </c>
      <c r="B1405" s="128" t="s">
        <v>20640</v>
      </c>
      <c r="C1405" s="127">
        <v>1208922550</v>
      </c>
      <c r="D1405" s="127">
        <v>316</v>
      </c>
      <c r="E1405" s="128" t="s">
        <v>4039</v>
      </c>
      <c r="F1405" s="127">
        <v>129.3575439453125</v>
      </c>
      <c r="G1405" s="127">
        <v>1208922550</v>
      </c>
      <c r="H1405" s="127">
        <v>231.55000305175781</v>
      </c>
      <c r="I1405" s="127">
        <v>1.7899999618530273</v>
      </c>
      <c r="J1405" s="127">
        <v>5221000</v>
      </c>
    </row>
    <row r="1406" spans="1:10" s="118" customFormat="1" ht="12.75">
      <c r="A1406" s="128" t="s">
        <v>7033</v>
      </c>
      <c r="B1406" s="128" t="s">
        <v>11046</v>
      </c>
      <c r="C1406" s="127">
        <v>13620693760</v>
      </c>
      <c r="D1406" s="127">
        <v>24559</v>
      </c>
      <c r="E1406" s="128" t="s">
        <v>3621</v>
      </c>
      <c r="F1406" s="127">
        <v>49.855075836181641</v>
      </c>
      <c r="G1406" s="127">
        <v>13620693760</v>
      </c>
      <c r="H1406" s="127">
        <v>550.4000244140625</v>
      </c>
      <c r="I1406" s="127">
        <v>11.039999961853027</v>
      </c>
      <c r="J1406" s="127">
        <v>24746900</v>
      </c>
    </row>
    <row r="1407" spans="1:10" s="118" customFormat="1" ht="12.75">
      <c r="A1407" s="128" t="s">
        <v>7115</v>
      </c>
      <c r="B1407" s="128" t="s">
        <v>7116</v>
      </c>
      <c r="C1407" s="127">
        <v>5326974022.6999998</v>
      </c>
      <c r="D1407" s="127">
        <v>41454</v>
      </c>
      <c r="E1407" s="128" t="s">
        <v>1600</v>
      </c>
      <c r="F1407" s="127">
        <v>83.05157470703125</v>
      </c>
      <c r="G1407" s="127">
        <v>5326974022.6999998</v>
      </c>
      <c r="H1407" s="127">
        <v>289.85000610351563</v>
      </c>
      <c r="I1407" s="127">
        <v>3.4900000095367432</v>
      </c>
      <c r="J1407" s="127">
        <v>18133998</v>
      </c>
    </row>
    <row r="1408" spans="1:10" s="118" customFormat="1" ht="12.75">
      <c r="A1408" s="128" t="s">
        <v>9325</v>
      </c>
      <c r="B1408" s="128" t="s">
        <v>11963</v>
      </c>
      <c r="C1408" s="127">
        <v>1898899484.0500002</v>
      </c>
      <c r="D1408" s="127">
        <v>11139</v>
      </c>
      <c r="E1408" s="128" t="s">
        <v>9326</v>
      </c>
      <c r="F1408" s="127"/>
      <c r="G1408" s="127">
        <v>1898899484.0500002</v>
      </c>
      <c r="H1408" s="127">
        <v>90.949996948242188</v>
      </c>
      <c r="I1408" s="127"/>
      <c r="J1408" s="127"/>
    </row>
    <row r="1409" spans="1:10" s="118" customFormat="1" ht="12.75">
      <c r="A1409" s="128" t="s">
        <v>7055</v>
      </c>
      <c r="B1409" s="128" t="s">
        <v>11384</v>
      </c>
      <c r="C1409" s="127">
        <v>6957296992</v>
      </c>
      <c r="D1409" s="127">
        <v>554884</v>
      </c>
      <c r="E1409" s="128" t="s">
        <v>1554</v>
      </c>
      <c r="F1409" s="127">
        <v>14.786967277526855</v>
      </c>
      <c r="G1409" s="127">
        <v>6957296992</v>
      </c>
      <c r="H1409" s="127">
        <v>236</v>
      </c>
      <c r="I1409" s="127">
        <v>15.960000038146973</v>
      </c>
      <c r="J1409" s="127">
        <v>30068600</v>
      </c>
    </row>
    <row r="1410" spans="1:10" s="118" customFormat="1" ht="12.75">
      <c r="A1410" s="128" t="s">
        <v>5947</v>
      </c>
      <c r="B1410" s="128" t="s">
        <v>10454</v>
      </c>
      <c r="C1410" s="127">
        <v>83562252771.25</v>
      </c>
      <c r="D1410" s="127">
        <v>4939</v>
      </c>
      <c r="E1410" s="128" t="s">
        <v>3432</v>
      </c>
      <c r="F1410" s="127">
        <v>9.5638523101806641</v>
      </c>
      <c r="G1410" s="127">
        <v>83562252771.25</v>
      </c>
      <c r="H1410" s="127">
        <v>2603.949951171875</v>
      </c>
      <c r="I1410" s="127">
        <v>272.26998901367188</v>
      </c>
      <c r="J1410" s="127">
        <v>32090576</v>
      </c>
    </row>
    <row r="1411" spans="1:10" s="118" customFormat="1" ht="12.75">
      <c r="A1411" s="128" t="s">
        <v>7936</v>
      </c>
      <c r="B1411" s="128" t="s">
        <v>7937</v>
      </c>
      <c r="C1411" s="127">
        <v>1135872000</v>
      </c>
      <c r="D1411" s="127">
        <v>22475</v>
      </c>
      <c r="E1411" s="128" t="s">
        <v>3864</v>
      </c>
      <c r="F1411" s="127">
        <v>50</v>
      </c>
      <c r="G1411" s="127">
        <v>1135872000</v>
      </c>
      <c r="H1411" s="127">
        <v>32</v>
      </c>
      <c r="I1411" s="127">
        <v>0.63999998569488525</v>
      </c>
      <c r="J1411" s="127">
        <v>35496000</v>
      </c>
    </row>
    <row r="1412" spans="1:10" s="118" customFormat="1" ht="12.75">
      <c r="A1412" s="128" t="s">
        <v>8028</v>
      </c>
      <c r="B1412" s="128" t="s">
        <v>12012</v>
      </c>
      <c r="C1412" s="127">
        <v>1135349100</v>
      </c>
      <c r="D1412" s="127">
        <v>1328</v>
      </c>
      <c r="E1412" s="128" t="s">
        <v>3916</v>
      </c>
      <c r="F1412" s="127">
        <v>15.949848175048828</v>
      </c>
      <c r="G1412" s="127">
        <v>1135349100</v>
      </c>
      <c r="H1412" s="127">
        <v>104.94999694824219</v>
      </c>
      <c r="I1412" s="127">
        <v>6.5799999237060547</v>
      </c>
      <c r="J1412" s="127">
        <v>10818000</v>
      </c>
    </row>
    <row r="1413" spans="1:10" s="118" customFormat="1" ht="12.75">
      <c r="A1413" s="128" t="s">
        <v>7131</v>
      </c>
      <c r="B1413" s="128" t="s">
        <v>11405</v>
      </c>
      <c r="C1413" s="127">
        <v>6475545745.3499994</v>
      </c>
      <c r="D1413" s="127">
        <v>21619</v>
      </c>
      <c r="E1413" s="128" t="s">
        <v>1609</v>
      </c>
      <c r="F1413" s="127">
        <v>43.90948486328125</v>
      </c>
      <c r="G1413" s="127">
        <v>6475545745.3499994</v>
      </c>
      <c r="H1413" s="127">
        <v>402.64999389648438</v>
      </c>
      <c r="I1413" s="127">
        <v>9.1700000762939453</v>
      </c>
      <c r="J1413" s="127">
        <v>16082300</v>
      </c>
    </row>
    <row r="1414" spans="1:10" s="118" customFormat="1" ht="12.75">
      <c r="A1414" s="128" t="s">
        <v>7994</v>
      </c>
      <c r="B1414" s="128" t="s">
        <v>11831</v>
      </c>
      <c r="C1414" s="127">
        <v>1887778365.8999999</v>
      </c>
      <c r="D1414" s="127">
        <v>7872</v>
      </c>
      <c r="E1414" s="128" t="s">
        <v>3896</v>
      </c>
      <c r="F1414" s="127"/>
      <c r="G1414" s="127">
        <v>1887778365.8999999</v>
      </c>
      <c r="H1414" s="127">
        <v>39.900001525878906</v>
      </c>
      <c r="I1414" s="127">
        <v>-1.1200000047683716</v>
      </c>
      <c r="J1414" s="127">
        <v>47312740</v>
      </c>
    </row>
    <row r="1415" spans="1:10" s="118" customFormat="1" ht="12.75">
      <c r="A1415" s="128" t="s">
        <v>5711</v>
      </c>
      <c r="B1415" s="128" t="s">
        <v>10281</v>
      </c>
      <c r="C1415" s="127">
        <v>262831259454.75</v>
      </c>
      <c r="D1415" s="127">
        <v>776753</v>
      </c>
      <c r="E1415" s="128" t="s">
        <v>12197</v>
      </c>
      <c r="F1415" s="127">
        <v>84.754837036132813</v>
      </c>
      <c r="G1415" s="127">
        <v>262831259454.75</v>
      </c>
      <c r="H1415" s="127">
        <v>656.8499755859375</v>
      </c>
      <c r="I1415" s="127">
        <v>7.75</v>
      </c>
      <c r="J1415" s="127">
        <v>400138920</v>
      </c>
    </row>
    <row r="1416" spans="1:10" s="118" customFormat="1" ht="12.75">
      <c r="A1416" s="128" t="s">
        <v>6461</v>
      </c>
      <c r="B1416" s="128" t="s">
        <v>10646</v>
      </c>
      <c r="C1416" s="127">
        <v>37992938249.199997</v>
      </c>
      <c r="D1416" s="127">
        <v>7847</v>
      </c>
      <c r="E1416" s="128" t="s">
        <v>1611</v>
      </c>
      <c r="F1416" s="127">
        <v>31.009193420410156</v>
      </c>
      <c r="G1416" s="127">
        <v>37992938249.199997</v>
      </c>
      <c r="H1416" s="127">
        <v>3137.199951171875</v>
      </c>
      <c r="I1416" s="127">
        <v>101.16999816894531</v>
      </c>
      <c r="J1416" s="127">
        <v>12110461</v>
      </c>
    </row>
    <row r="1417" spans="1:10" s="118" customFormat="1" ht="12.75">
      <c r="A1417" s="128" t="s">
        <v>5592</v>
      </c>
      <c r="B1417" s="128" t="s">
        <v>5593</v>
      </c>
      <c r="C1417" s="127">
        <v>153122888637.20001</v>
      </c>
      <c r="D1417" s="127">
        <v>224691</v>
      </c>
      <c r="E1417" s="128" t="s">
        <v>1612</v>
      </c>
      <c r="F1417" s="127"/>
      <c r="G1417" s="127">
        <v>153122888637.20001</v>
      </c>
      <c r="H1417" s="127">
        <v>251.94999694824219</v>
      </c>
      <c r="I1417" s="127">
        <v>-1.3700000047683716</v>
      </c>
      <c r="J1417" s="127">
        <v>607751104</v>
      </c>
    </row>
    <row r="1418" spans="1:10" s="118" customFormat="1" ht="12.75">
      <c r="A1418" s="128" t="s">
        <v>6553</v>
      </c>
      <c r="B1418" s="128" t="s">
        <v>10887</v>
      </c>
      <c r="C1418" s="127">
        <v>32453936430.799999</v>
      </c>
      <c r="D1418" s="127">
        <v>700155</v>
      </c>
      <c r="E1418" s="128" t="s">
        <v>1614</v>
      </c>
      <c r="F1418" s="127">
        <v>22.733278274536133</v>
      </c>
      <c r="G1418" s="127">
        <v>32453936430.799999</v>
      </c>
      <c r="H1418" s="127">
        <v>583.4000244140625</v>
      </c>
      <c r="I1418" s="127">
        <v>25.662818908691406</v>
      </c>
      <c r="J1418" s="127">
        <v>51834212</v>
      </c>
    </row>
    <row r="1419" spans="1:10" s="118" customFormat="1" ht="12.75">
      <c r="A1419" s="128" t="s">
        <v>7300</v>
      </c>
      <c r="B1419" s="128" t="s">
        <v>7301</v>
      </c>
      <c r="C1419" s="127">
        <v>5762425363.1999989</v>
      </c>
      <c r="D1419" s="127">
        <v>6674</v>
      </c>
      <c r="E1419" s="128" t="s">
        <v>3679</v>
      </c>
      <c r="F1419" s="127">
        <v>10.931143760681152</v>
      </c>
      <c r="G1419" s="127">
        <v>5762425363.1999989</v>
      </c>
      <c r="H1419" s="127">
        <v>211.19999694824219</v>
      </c>
      <c r="I1419" s="127">
        <v>19.320941925048828</v>
      </c>
      <c r="J1419" s="127">
        <v>26981812</v>
      </c>
    </row>
    <row r="1420" spans="1:10" s="118" customFormat="1" ht="12.75">
      <c r="A1420" s="128" t="s">
        <v>7282</v>
      </c>
      <c r="B1420" s="128" t="s">
        <v>11515</v>
      </c>
      <c r="C1420" s="127">
        <v>3202862315</v>
      </c>
      <c r="D1420" s="127">
        <v>19021</v>
      </c>
      <c r="E1420" s="128" t="s">
        <v>3713</v>
      </c>
      <c r="F1420" s="127">
        <v>40.590061187744141</v>
      </c>
      <c r="G1420" s="127">
        <v>3202862315</v>
      </c>
      <c r="H1420" s="127">
        <v>130.69999694824219</v>
      </c>
      <c r="I1420" s="127">
        <v>3.2200000286102295</v>
      </c>
      <c r="J1420" s="127">
        <v>24583200</v>
      </c>
    </row>
    <row r="1421" spans="1:10" s="118" customFormat="1" ht="12.75">
      <c r="A1421" s="128" t="s">
        <v>7619</v>
      </c>
      <c r="B1421" s="128" t="s">
        <v>3779</v>
      </c>
      <c r="C1421" s="127">
        <v>4042402562.25</v>
      </c>
      <c r="D1421" s="127">
        <v>9496</v>
      </c>
      <c r="E1421" s="128" t="s">
        <v>3780</v>
      </c>
      <c r="F1421" s="127"/>
      <c r="G1421" s="127">
        <v>4042402562.25</v>
      </c>
      <c r="H1421" s="127">
        <v>144.94999694824219</v>
      </c>
      <c r="I1421" s="127">
        <v>-2.2300000190734863</v>
      </c>
      <c r="J1421" s="127">
        <v>27888256</v>
      </c>
    </row>
    <row r="1422" spans="1:10" s="118" customFormat="1" ht="12.75">
      <c r="A1422" s="128" t="s">
        <v>5673</v>
      </c>
      <c r="B1422" s="128" t="s">
        <v>10268</v>
      </c>
      <c r="C1422" s="127">
        <v>128134557305</v>
      </c>
      <c r="D1422" s="127">
        <v>398416</v>
      </c>
      <c r="E1422" s="128" t="s">
        <v>1547</v>
      </c>
      <c r="F1422" s="127">
        <v>30.347038269042969</v>
      </c>
      <c r="G1422" s="127">
        <v>128134557305</v>
      </c>
      <c r="H1422" s="127">
        <v>804.5</v>
      </c>
      <c r="I1422" s="127">
        <v>26.510000228881836</v>
      </c>
      <c r="J1422" s="127">
        <v>159258304</v>
      </c>
    </row>
    <row r="1423" spans="1:10" s="118" customFormat="1" ht="12.75">
      <c r="A1423" s="128" t="s">
        <v>5992</v>
      </c>
      <c r="B1423" s="128" t="s">
        <v>10343</v>
      </c>
      <c r="C1423" s="127">
        <v>135948081312</v>
      </c>
      <c r="D1423" s="127">
        <v>211305</v>
      </c>
      <c r="E1423" s="128" t="s">
        <v>1616</v>
      </c>
      <c r="F1423" s="127">
        <v>39.051094055175781</v>
      </c>
      <c r="G1423" s="127">
        <v>135948081312</v>
      </c>
      <c r="H1423" s="127">
        <v>1712</v>
      </c>
      <c r="I1423" s="127">
        <v>43.840000152587891</v>
      </c>
      <c r="J1423" s="127">
        <v>79408928</v>
      </c>
    </row>
    <row r="1424" spans="1:10" s="118" customFormat="1" ht="12.75">
      <c r="A1424" s="128" t="s">
        <v>5411</v>
      </c>
      <c r="B1424" s="128" t="s">
        <v>10096</v>
      </c>
      <c r="C1424" s="127">
        <v>802604880000</v>
      </c>
      <c r="D1424" s="127">
        <v>592486</v>
      </c>
      <c r="E1424" s="128" t="s">
        <v>645</v>
      </c>
      <c r="F1424" s="127">
        <v>46.647331237792969</v>
      </c>
      <c r="G1424" s="127">
        <v>802604880000</v>
      </c>
      <c r="H1424" s="127">
        <v>2895.39990234375</v>
      </c>
      <c r="I1424" s="127">
        <v>62.069999694824219</v>
      </c>
      <c r="J1424" s="127">
        <v>277200000</v>
      </c>
    </row>
    <row r="1425" spans="1:10" s="118" customFormat="1" ht="12.75">
      <c r="A1425" s="128" t="s">
        <v>5979</v>
      </c>
      <c r="B1425" s="128" t="s">
        <v>10426</v>
      </c>
      <c r="C1425" s="127">
        <v>75723975480</v>
      </c>
      <c r="D1425" s="127">
        <v>68284</v>
      </c>
      <c r="E1425" s="128" t="s">
        <v>3439</v>
      </c>
      <c r="F1425" s="127">
        <v>25.344352722167969</v>
      </c>
      <c r="G1425" s="127">
        <v>75723975480</v>
      </c>
      <c r="H1425" s="127">
        <v>460</v>
      </c>
      <c r="I1425" s="127">
        <v>18.149999618530273</v>
      </c>
      <c r="J1425" s="127">
        <v>139321456</v>
      </c>
    </row>
    <row r="1426" spans="1:10" s="118" customFormat="1" ht="12.75">
      <c r="A1426" s="128" t="s">
        <v>6211</v>
      </c>
      <c r="B1426" s="128" t="s">
        <v>10571</v>
      </c>
      <c r="C1426" s="127">
        <v>31360967626.499996</v>
      </c>
      <c r="D1426" s="127">
        <v>6968</v>
      </c>
      <c r="E1426" s="128" t="s">
        <v>1620</v>
      </c>
      <c r="F1426" s="127">
        <v>15.549643516540527</v>
      </c>
      <c r="G1426" s="127">
        <v>31360967626.499996</v>
      </c>
      <c r="H1426" s="127">
        <v>3011.699951171875</v>
      </c>
      <c r="I1426" s="127">
        <v>193.67279052734375</v>
      </c>
      <c r="J1426" s="127">
        <v>9927584</v>
      </c>
    </row>
    <row r="1427" spans="1:10" s="118" customFormat="1" ht="12.75">
      <c r="A1427" s="128" t="s">
        <v>20796</v>
      </c>
      <c r="B1427" s="128" t="s">
        <v>20797</v>
      </c>
      <c r="C1427" s="127">
        <v>1698045749.9999998</v>
      </c>
      <c r="D1427" s="127">
        <v>95441</v>
      </c>
      <c r="E1427" s="128" t="s">
        <v>20798</v>
      </c>
      <c r="F1427" s="127"/>
      <c r="G1427" s="127">
        <v>1698045749.9999998</v>
      </c>
      <c r="H1427" s="127">
        <v>161.94999694824219</v>
      </c>
      <c r="I1427" s="127"/>
      <c r="J1427" s="127"/>
    </row>
    <row r="1428" spans="1:10" s="118" customFormat="1" ht="12.75">
      <c r="A1428" s="128" t="s">
        <v>6175</v>
      </c>
      <c r="B1428" s="128" t="s">
        <v>10476</v>
      </c>
      <c r="C1428" s="127">
        <v>73437886524</v>
      </c>
      <c r="D1428" s="127">
        <v>199824</v>
      </c>
      <c r="E1428" s="128" t="s">
        <v>1622</v>
      </c>
      <c r="F1428" s="127">
        <v>34.732963562011719</v>
      </c>
      <c r="G1428" s="127">
        <v>73437886524</v>
      </c>
      <c r="H1428" s="127">
        <v>1131.5999755859375</v>
      </c>
      <c r="I1428" s="127">
        <v>32.580001831054688</v>
      </c>
      <c r="J1428" s="127">
        <v>64897392</v>
      </c>
    </row>
    <row r="1429" spans="1:10" s="118" customFormat="1" ht="12.75">
      <c r="A1429" s="128" t="s">
        <v>12035</v>
      </c>
      <c r="B1429" s="128" t="s">
        <v>12036</v>
      </c>
      <c r="C1429" s="127">
        <v>1199699999.9999998</v>
      </c>
      <c r="D1429" s="127">
        <v>1879</v>
      </c>
      <c r="E1429" s="128" t="s">
        <v>4382</v>
      </c>
      <c r="F1429" s="127">
        <v>3.7998859882354736</v>
      </c>
      <c r="G1429" s="127">
        <v>1199699999.9999998</v>
      </c>
      <c r="H1429" s="127">
        <v>199.94999694824219</v>
      </c>
      <c r="I1429" s="127">
        <v>52.619998931884766</v>
      </c>
      <c r="J1429" s="127">
        <v>6000000</v>
      </c>
    </row>
    <row r="1430" spans="1:10" s="118" customFormat="1" ht="12.75">
      <c r="A1430" s="128" t="s">
        <v>7976</v>
      </c>
      <c r="B1430" s="128" t="s">
        <v>11751</v>
      </c>
      <c r="C1430" s="127">
        <v>1548181500.0000002</v>
      </c>
      <c r="D1430" s="127">
        <v>34902</v>
      </c>
      <c r="E1430" s="128" t="s">
        <v>7977</v>
      </c>
      <c r="F1430" s="127"/>
      <c r="G1430" s="127">
        <v>1548181500.0000002</v>
      </c>
      <c r="H1430" s="127">
        <v>83.550003051757813</v>
      </c>
      <c r="I1430" s="127"/>
      <c r="J1430" s="127"/>
    </row>
    <row r="1431" spans="1:10" s="118" customFormat="1" ht="12.75">
      <c r="A1431" s="128" t="s">
        <v>9540</v>
      </c>
      <c r="B1431" s="128" t="s">
        <v>12122</v>
      </c>
      <c r="C1431" s="127">
        <v>1260577262</v>
      </c>
      <c r="D1431" s="127">
        <v>42510</v>
      </c>
      <c r="E1431" s="128" t="s">
        <v>4050</v>
      </c>
      <c r="F1431" s="127">
        <v>83.75</v>
      </c>
      <c r="G1431" s="127">
        <v>1260577262</v>
      </c>
      <c r="H1431" s="127">
        <v>13.399999618530273</v>
      </c>
      <c r="I1431" s="127">
        <v>0.15999999642372131</v>
      </c>
      <c r="J1431" s="127">
        <v>94072928</v>
      </c>
    </row>
    <row r="1432" spans="1:10" s="118" customFormat="1" ht="12.75">
      <c r="A1432" s="128" t="s">
        <v>5277</v>
      </c>
      <c r="B1432" s="128" t="s">
        <v>10045</v>
      </c>
      <c r="C1432" s="127">
        <v>4390195190843.2998</v>
      </c>
      <c r="D1432" s="127">
        <v>4581662</v>
      </c>
      <c r="E1432" s="128" t="s">
        <v>1639</v>
      </c>
      <c r="F1432" s="127">
        <v>19.517158508300781</v>
      </c>
      <c r="G1432" s="127">
        <v>4390195190843.2998</v>
      </c>
      <c r="H1432" s="127">
        <v>2208.10009765625</v>
      </c>
      <c r="I1432" s="127">
        <v>113.1363468170166</v>
      </c>
      <c r="J1432" s="127"/>
    </row>
    <row r="1433" spans="1:10" s="118" customFormat="1" ht="12.75">
      <c r="A1433" s="128" t="s">
        <v>6201</v>
      </c>
      <c r="B1433" s="128" t="s">
        <v>10564</v>
      </c>
      <c r="C1433" s="127">
        <v>61063840204.099998</v>
      </c>
      <c r="D1433" s="127">
        <v>10062</v>
      </c>
      <c r="E1433" s="128" t="s">
        <v>3464</v>
      </c>
      <c r="F1433" s="127">
        <v>33.975948333740234</v>
      </c>
      <c r="G1433" s="127">
        <v>61063840204.099998</v>
      </c>
      <c r="H1433" s="127">
        <v>5580.5498046875</v>
      </c>
      <c r="I1433" s="127">
        <v>164.25</v>
      </c>
      <c r="J1433" s="127">
        <v>10942262</v>
      </c>
    </row>
    <row r="1434" spans="1:10" s="118" customFormat="1" ht="12.75">
      <c r="A1434" s="128" t="s">
        <v>6685</v>
      </c>
      <c r="B1434" s="128" t="s">
        <v>10999</v>
      </c>
      <c r="C1434" s="127">
        <v>11425735100.000002</v>
      </c>
      <c r="D1434" s="127">
        <v>58915</v>
      </c>
      <c r="E1434" s="128" t="s">
        <v>3519</v>
      </c>
      <c r="F1434" s="127">
        <v>37.666664123535156</v>
      </c>
      <c r="G1434" s="127">
        <v>11425735100.000002</v>
      </c>
      <c r="H1434" s="127">
        <v>70.05999755859375</v>
      </c>
      <c r="I1434" s="127">
        <v>1.8600000143051147</v>
      </c>
      <c r="J1434" s="127">
        <v>163084992</v>
      </c>
    </row>
    <row r="1435" spans="1:10" s="118" customFormat="1" ht="12.75">
      <c r="A1435" s="128" t="s">
        <v>6609</v>
      </c>
      <c r="B1435" s="128" t="s">
        <v>10966</v>
      </c>
      <c r="C1435" s="127">
        <v>15028511400.000002</v>
      </c>
      <c r="D1435" s="127">
        <v>13892</v>
      </c>
      <c r="E1435" s="128" t="s">
        <v>3503</v>
      </c>
      <c r="F1435" s="127">
        <v>45.426055908203125</v>
      </c>
      <c r="G1435" s="127">
        <v>15028511400.000002</v>
      </c>
      <c r="H1435" s="127">
        <v>1391.4000244140625</v>
      </c>
      <c r="I1435" s="127">
        <v>30.629999160766602</v>
      </c>
      <c r="J1435" s="127">
        <v>10801000</v>
      </c>
    </row>
    <row r="1436" spans="1:10" s="118" customFormat="1" ht="12.75">
      <c r="A1436" s="128" t="s">
        <v>9554</v>
      </c>
      <c r="B1436" s="128" t="s">
        <v>9555</v>
      </c>
      <c r="C1436" s="127">
        <v>1565209800</v>
      </c>
      <c r="D1436" s="127">
        <v>7</v>
      </c>
      <c r="E1436" s="128" t="s">
        <v>4075</v>
      </c>
      <c r="F1436" s="127"/>
      <c r="G1436" s="127">
        <v>1565209800</v>
      </c>
      <c r="H1436" s="127">
        <v>1449</v>
      </c>
      <c r="I1436" s="127">
        <v>-2.3399999141693115</v>
      </c>
      <c r="J1436" s="127">
        <v>1080200</v>
      </c>
    </row>
    <row r="1437" spans="1:10" s="118" customFormat="1" ht="12.75">
      <c r="A1437" s="128" t="s">
        <v>22319</v>
      </c>
      <c r="B1437" s="128" t="s">
        <v>22320</v>
      </c>
      <c r="C1437" s="127">
        <v>10576942479</v>
      </c>
      <c r="D1437" s="127"/>
      <c r="E1437" s="128" t="s">
        <v>22321</v>
      </c>
      <c r="F1437" s="127"/>
      <c r="G1437" s="127">
        <v>10576942479</v>
      </c>
      <c r="H1437" s="127">
        <v>28.610000610351563</v>
      </c>
      <c r="I1437" s="127"/>
      <c r="J1437" s="127"/>
    </row>
    <row r="1438" spans="1:10" s="118" customFormat="1" ht="12.75">
      <c r="A1438" s="128" t="s">
        <v>6878</v>
      </c>
      <c r="B1438" s="128" t="s">
        <v>11017</v>
      </c>
      <c r="C1438" s="127">
        <v>12252813424.200001</v>
      </c>
      <c r="D1438" s="127">
        <v>136950</v>
      </c>
      <c r="E1438" s="128" t="s">
        <v>1592</v>
      </c>
      <c r="F1438" s="127"/>
      <c r="G1438" s="127">
        <v>12252813424.200001</v>
      </c>
      <c r="H1438" s="127">
        <v>731.0999755859375</v>
      </c>
      <c r="I1438" s="127">
        <v>-16.610000610351563</v>
      </c>
      <c r="J1438" s="127">
        <v>16759422</v>
      </c>
    </row>
    <row r="1439" spans="1:10" s="118" customFormat="1" ht="12.75">
      <c r="A1439" s="128" t="s">
        <v>7606</v>
      </c>
      <c r="B1439" s="128" t="s">
        <v>11589</v>
      </c>
      <c r="C1439" s="127">
        <v>2508844635.9000001</v>
      </c>
      <c r="D1439" s="127">
        <v>198108</v>
      </c>
      <c r="E1439" s="128" t="s">
        <v>1628</v>
      </c>
      <c r="F1439" s="127">
        <v>8.940983772277832</v>
      </c>
      <c r="G1439" s="127">
        <v>2508844635.9000001</v>
      </c>
      <c r="H1439" s="127">
        <v>27.270000457763672</v>
      </c>
      <c r="I1439" s="127">
        <v>3.0499999523162842</v>
      </c>
      <c r="J1439" s="127">
        <v>92000168</v>
      </c>
    </row>
    <row r="1440" spans="1:10" s="118" customFormat="1" ht="12.75">
      <c r="A1440" s="128" t="s">
        <v>7520</v>
      </c>
      <c r="B1440" s="128" t="s">
        <v>11345</v>
      </c>
      <c r="C1440" s="127">
        <v>5343517012.499999</v>
      </c>
      <c r="D1440" s="127">
        <v>16502</v>
      </c>
      <c r="E1440" s="128" t="s">
        <v>7521</v>
      </c>
      <c r="F1440" s="127">
        <v>17.086330413818359</v>
      </c>
      <c r="G1440" s="127">
        <v>5343517012.499999</v>
      </c>
      <c r="H1440" s="127">
        <v>213.75</v>
      </c>
      <c r="I1440" s="127">
        <v>12.510000228881836</v>
      </c>
      <c r="J1440" s="127">
        <v>24998910</v>
      </c>
    </row>
    <row r="1441" spans="1:10" s="118" customFormat="1" ht="12.75">
      <c r="A1441" s="128" t="s">
        <v>7432</v>
      </c>
      <c r="B1441" s="128" t="s">
        <v>11530</v>
      </c>
      <c r="C1441" s="127">
        <v>3765485950</v>
      </c>
      <c r="D1441" s="127">
        <v>30862</v>
      </c>
      <c r="E1441" s="128" t="s">
        <v>3775</v>
      </c>
      <c r="F1441" s="127">
        <v>74.477363586425781</v>
      </c>
      <c r="G1441" s="127">
        <v>3765485950</v>
      </c>
      <c r="H1441" s="127">
        <v>169.30000305175781</v>
      </c>
      <c r="I1441" s="127">
        <v>2.2731740474700928</v>
      </c>
      <c r="J1441" s="127">
        <v>22162000</v>
      </c>
    </row>
    <row r="1442" spans="1:10" s="118" customFormat="1" ht="12.75">
      <c r="A1442" s="128" t="s">
        <v>6135</v>
      </c>
      <c r="B1442" s="128" t="s">
        <v>10527</v>
      </c>
      <c r="C1442" s="127">
        <v>45429022080</v>
      </c>
      <c r="D1442" s="127">
        <v>4114</v>
      </c>
      <c r="E1442" s="128" t="s">
        <v>3443</v>
      </c>
      <c r="F1442" s="127">
        <v>41.112236022949219</v>
      </c>
      <c r="G1442" s="127">
        <v>45429022080</v>
      </c>
      <c r="H1442" s="127">
        <v>2067</v>
      </c>
      <c r="I1442" s="127">
        <v>50.277000427246094</v>
      </c>
      <c r="J1442" s="127">
        <v>21978240</v>
      </c>
    </row>
    <row r="1443" spans="1:10" s="118" customFormat="1" ht="12.75">
      <c r="A1443" s="128" t="s">
        <v>7799</v>
      </c>
      <c r="B1443" s="128" t="s">
        <v>11783</v>
      </c>
      <c r="C1443" s="127">
        <v>2478766546.2599998</v>
      </c>
      <c r="D1443" s="127">
        <v>28209</v>
      </c>
      <c r="E1443" s="128" t="s">
        <v>1562</v>
      </c>
      <c r="F1443" s="127">
        <v>303.86843872070313</v>
      </c>
      <c r="G1443" s="127">
        <v>2478766546.2599998</v>
      </c>
      <c r="H1443" s="127">
        <v>115.47000122070313</v>
      </c>
      <c r="I1443" s="127">
        <v>0.37999999523162842</v>
      </c>
      <c r="J1443" s="127">
        <v>21466758</v>
      </c>
    </row>
    <row r="1444" spans="1:10" s="118" customFormat="1" ht="12.75">
      <c r="A1444" s="128" t="s">
        <v>5635</v>
      </c>
      <c r="B1444" s="128" t="s">
        <v>10253</v>
      </c>
      <c r="C1444" s="127">
        <v>207907769789.60001</v>
      </c>
      <c r="D1444" s="127">
        <v>368043</v>
      </c>
      <c r="E1444" s="128" t="s">
        <v>1564</v>
      </c>
      <c r="F1444" s="127">
        <v>17.542293548583984</v>
      </c>
      <c r="G1444" s="127">
        <v>207907769789.60001</v>
      </c>
      <c r="H1444" s="127">
        <v>257.17001342773438</v>
      </c>
      <c r="I1444" s="127">
        <v>14.659999847412109</v>
      </c>
      <c r="J1444" s="127">
        <v>808400000</v>
      </c>
    </row>
    <row r="1445" spans="1:10" s="118" customFormat="1" ht="12.75">
      <c r="A1445" s="128" t="s">
        <v>5977</v>
      </c>
      <c r="B1445" s="128" t="s">
        <v>10434</v>
      </c>
      <c r="C1445" s="127">
        <v>61508819366</v>
      </c>
      <c r="D1445" s="127">
        <v>1517092</v>
      </c>
      <c r="E1445" s="128" t="s">
        <v>1630</v>
      </c>
      <c r="F1445" s="127">
        <v>7.9128079414367676</v>
      </c>
      <c r="G1445" s="127">
        <v>61508819366</v>
      </c>
      <c r="H1445" s="127">
        <v>218.71000671386719</v>
      </c>
      <c r="I1445" s="127">
        <v>27.639999389648438</v>
      </c>
      <c r="J1445" s="127">
        <v>281234592</v>
      </c>
    </row>
    <row r="1446" spans="1:10" s="118" customFormat="1" ht="12.75">
      <c r="A1446" s="128" t="s">
        <v>22322</v>
      </c>
      <c r="B1446" s="128" t="s">
        <v>22323</v>
      </c>
      <c r="C1446" s="127">
        <v>1030523321.76</v>
      </c>
      <c r="D1446" s="127">
        <v>17256</v>
      </c>
      <c r="E1446" s="128" t="s">
        <v>4136</v>
      </c>
      <c r="F1446" s="127">
        <v>39.824176788330078</v>
      </c>
      <c r="G1446" s="127">
        <v>1030523321.76</v>
      </c>
      <c r="H1446" s="127">
        <v>36.240001678466797</v>
      </c>
      <c r="I1446" s="127">
        <v>0.9100000262260437</v>
      </c>
      <c r="J1446" s="127">
        <v>28436074</v>
      </c>
    </row>
    <row r="1447" spans="1:10" s="118" customFormat="1" ht="12.75">
      <c r="A1447" s="128" t="s">
        <v>7325</v>
      </c>
      <c r="B1447" s="128" t="s">
        <v>7326</v>
      </c>
      <c r="C1447" s="127">
        <v>4123029600</v>
      </c>
      <c r="D1447" s="127">
        <v>21303</v>
      </c>
      <c r="E1447" s="128" t="s">
        <v>7327</v>
      </c>
      <c r="F1447" s="127">
        <v>52.373260498046875</v>
      </c>
      <c r="G1447" s="127">
        <v>4123029600</v>
      </c>
      <c r="H1447" s="127">
        <v>342.89999389648438</v>
      </c>
      <c r="I1447" s="127">
        <v>6.5472342173258458</v>
      </c>
      <c r="J1447" s="127">
        <v>7560000</v>
      </c>
    </row>
    <row r="1448" spans="1:10" s="118" customFormat="1" ht="12.75">
      <c r="A1448" s="128" t="s">
        <v>7075</v>
      </c>
      <c r="B1448" s="128" t="s">
        <v>10840</v>
      </c>
      <c r="C1448" s="127">
        <v>12854002126</v>
      </c>
      <c r="D1448" s="127">
        <v>13431</v>
      </c>
      <c r="E1448" s="128" t="s">
        <v>7076</v>
      </c>
      <c r="F1448" s="127">
        <v>285.65155029296875</v>
      </c>
      <c r="G1448" s="127">
        <v>12854002126</v>
      </c>
      <c r="H1448" s="127">
        <v>1008.3499755859375</v>
      </c>
      <c r="I1448" s="127">
        <v>3.5299999713897705</v>
      </c>
      <c r="J1448" s="127">
        <v>6907200</v>
      </c>
    </row>
    <row r="1449" spans="1:10" s="118" customFormat="1" ht="12.75">
      <c r="A1449" s="128" t="s">
        <v>5800</v>
      </c>
      <c r="B1449" s="128" t="s">
        <v>10288</v>
      </c>
      <c r="C1449" s="127">
        <v>108376290716</v>
      </c>
      <c r="D1449" s="127">
        <v>596375</v>
      </c>
      <c r="E1449" s="128" t="s">
        <v>1618</v>
      </c>
      <c r="F1449" s="127">
        <v>24.475410461425781</v>
      </c>
      <c r="G1449" s="127">
        <v>108376290716</v>
      </c>
      <c r="H1449" s="127">
        <v>746.5</v>
      </c>
      <c r="I1449" s="127">
        <v>30.5</v>
      </c>
      <c r="J1449" s="127">
        <v>144956272</v>
      </c>
    </row>
    <row r="1450" spans="1:10" s="118" customFormat="1" ht="12.75">
      <c r="A1450" s="128" t="s">
        <v>22324</v>
      </c>
      <c r="B1450" s="128" t="s">
        <v>22325</v>
      </c>
      <c r="C1450" s="127">
        <v>1315209999.9999998</v>
      </c>
      <c r="D1450" s="127">
        <v>26458</v>
      </c>
      <c r="E1450" s="128" t="s">
        <v>22326</v>
      </c>
      <c r="F1450" s="127">
        <v>11.430446624755859</v>
      </c>
      <c r="G1450" s="127">
        <v>1315209999.9999998</v>
      </c>
      <c r="H1450" s="127">
        <v>87.099998474121094</v>
      </c>
      <c r="I1450" s="127">
        <v>7.619999885559082</v>
      </c>
      <c r="J1450" s="127">
        <v>15100000</v>
      </c>
    </row>
    <row r="1451" spans="1:10" s="118" customFormat="1" ht="12.75">
      <c r="A1451" s="128" t="s">
        <v>6801</v>
      </c>
      <c r="B1451" s="128" t="s">
        <v>6802</v>
      </c>
      <c r="C1451" s="127">
        <v>9313810348.4499989</v>
      </c>
      <c r="D1451" s="127">
        <v>253928</v>
      </c>
      <c r="E1451" s="128" t="s">
        <v>1637</v>
      </c>
      <c r="F1451" s="127">
        <v>18.248817443847656</v>
      </c>
      <c r="G1451" s="127">
        <v>9313810348.4499989</v>
      </c>
      <c r="H1451" s="127">
        <v>192.88999938964844</v>
      </c>
      <c r="I1451" s="127">
        <v>10.569999694824219</v>
      </c>
      <c r="J1451" s="127">
        <v>48212600</v>
      </c>
    </row>
    <row r="1452" spans="1:10" s="118" customFormat="1" ht="12.75">
      <c r="A1452" s="128" t="s">
        <v>7342</v>
      </c>
      <c r="B1452" s="128" t="s">
        <v>11295</v>
      </c>
      <c r="C1452" s="127">
        <v>2002718750</v>
      </c>
      <c r="D1452" s="127">
        <v>10246</v>
      </c>
      <c r="E1452" s="128" t="s">
        <v>7343</v>
      </c>
      <c r="F1452" s="127">
        <v>46.205474853515625</v>
      </c>
      <c r="G1452" s="127">
        <v>2002718750</v>
      </c>
      <c r="H1452" s="127">
        <v>168.64999389648438</v>
      </c>
      <c r="I1452" s="127">
        <v>3.6500000953674316</v>
      </c>
      <c r="J1452" s="127">
        <v>11130000</v>
      </c>
    </row>
    <row r="1453" spans="1:10" s="118" customFormat="1" ht="12.75">
      <c r="A1453" s="128" t="s">
        <v>6822</v>
      </c>
      <c r="B1453" s="128" t="s">
        <v>11199</v>
      </c>
      <c r="C1453" s="127">
        <v>3665532765.6000004</v>
      </c>
      <c r="D1453" s="127">
        <v>23290</v>
      </c>
      <c r="E1453" s="128" t="s">
        <v>6823</v>
      </c>
      <c r="F1453" s="127"/>
      <c r="G1453" s="127">
        <v>3665532765.6000004</v>
      </c>
      <c r="H1453" s="127">
        <v>356.60000610351563</v>
      </c>
      <c r="I1453" s="127"/>
      <c r="J1453" s="127"/>
    </row>
    <row r="1454" spans="1:10" s="118" customFormat="1" ht="12.75">
      <c r="A1454" s="128" t="s">
        <v>6275</v>
      </c>
      <c r="B1454" s="128" t="s">
        <v>10712</v>
      </c>
      <c r="C1454" s="127">
        <v>25617286053.450001</v>
      </c>
      <c r="D1454" s="127">
        <v>446842</v>
      </c>
      <c r="E1454" s="128" t="s">
        <v>1635</v>
      </c>
      <c r="F1454" s="127"/>
      <c r="G1454" s="127">
        <v>25617286053.450001</v>
      </c>
      <c r="H1454" s="127">
        <v>337.04998779296875</v>
      </c>
      <c r="I1454" s="127">
        <v>-9.119999885559082</v>
      </c>
      <c r="J1454" s="127">
        <v>76004408</v>
      </c>
    </row>
    <row r="1455" spans="1:10" s="118" customFormat="1" ht="12.75">
      <c r="A1455" s="128" t="s">
        <v>6384</v>
      </c>
      <c r="B1455" s="128" t="s">
        <v>6385</v>
      </c>
      <c r="C1455" s="127">
        <v>24711979500</v>
      </c>
      <c r="D1455" s="127">
        <v>331672</v>
      </c>
      <c r="E1455" s="128" t="s">
        <v>3536</v>
      </c>
      <c r="F1455" s="127">
        <v>26.176177978515625</v>
      </c>
      <c r="G1455" s="127">
        <v>24711979500</v>
      </c>
      <c r="H1455" s="127">
        <v>370.54998779296875</v>
      </c>
      <c r="I1455" s="127">
        <v>14.156000137329102</v>
      </c>
      <c r="J1455" s="127">
        <v>66690000</v>
      </c>
    </row>
    <row r="1456" spans="1:10" s="118" customFormat="1" ht="12.75">
      <c r="A1456" s="128" t="s">
        <v>9145</v>
      </c>
      <c r="B1456" s="128" t="s">
        <v>10797</v>
      </c>
      <c r="C1456" s="127">
        <v>20865000000</v>
      </c>
      <c r="D1456" s="127">
        <v>126466</v>
      </c>
      <c r="E1456" s="128" t="s">
        <v>9129</v>
      </c>
      <c r="F1456" s="127">
        <v>43.020618438720703</v>
      </c>
      <c r="G1456" s="127">
        <v>20865000000</v>
      </c>
      <c r="H1456" s="127">
        <v>417.29998779296875</v>
      </c>
      <c r="I1456" s="127">
        <v>9.6999998092651367</v>
      </c>
      <c r="J1456" s="127">
        <v>50000000</v>
      </c>
    </row>
    <row r="1457" spans="1:10" s="118" customFormat="1" ht="12.75">
      <c r="A1457" s="128" t="s">
        <v>5870</v>
      </c>
      <c r="B1457" s="128" t="s">
        <v>10379</v>
      </c>
      <c r="C1457" s="127">
        <v>75103921277.249985</v>
      </c>
      <c r="D1457" s="127">
        <v>1042432</v>
      </c>
      <c r="E1457" s="128" t="s">
        <v>9913</v>
      </c>
      <c r="F1457" s="127">
        <v>40.623004913330078</v>
      </c>
      <c r="G1457" s="127">
        <v>75103921277.249985</v>
      </c>
      <c r="H1457" s="127">
        <v>381.45001220703125</v>
      </c>
      <c r="I1457" s="127">
        <v>9.3900000254313145</v>
      </c>
      <c r="J1457" s="127">
        <v>180847824</v>
      </c>
    </row>
    <row r="1458" spans="1:10" s="118" customFormat="1" ht="12.75">
      <c r="A1458" s="128" t="s">
        <v>5743</v>
      </c>
      <c r="B1458" s="128" t="s">
        <v>10266</v>
      </c>
      <c r="C1458" s="127">
        <v>166007991966.60001</v>
      </c>
      <c r="D1458" s="127">
        <v>612065</v>
      </c>
      <c r="E1458" s="128" t="s">
        <v>1650</v>
      </c>
      <c r="F1458" s="127">
        <v>30.502037048339844</v>
      </c>
      <c r="G1458" s="127">
        <v>166007991966.60001</v>
      </c>
      <c r="H1458" s="127">
        <v>972.0999755859375</v>
      </c>
      <c r="I1458" s="127">
        <v>31.870000839233398</v>
      </c>
      <c r="J1458" s="127">
        <v>162446144</v>
      </c>
    </row>
    <row r="1459" spans="1:10" s="118" customFormat="1" ht="12.75">
      <c r="A1459" s="128" t="s">
        <v>5510</v>
      </c>
      <c r="B1459" s="128" t="s">
        <v>10161</v>
      </c>
      <c r="C1459" s="127">
        <v>343666677708.79993</v>
      </c>
      <c r="D1459" s="127">
        <v>1354235</v>
      </c>
      <c r="E1459" s="128" t="s">
        <v>1652</v>
      </c>
      <c r="F1459" s="127">
        <v>40.93218994140625</v>
      </c>
      <c r="G1459" s="127">
        <v>343666677708.79993</v>
      </c>
      <c r="H1459" s="127">
        <v>1253.5999755859375</v>
      </c>
      <c r="I1459" s="127">
        <v>30.626262664794922</v>
      </c>
      <c r="J1459" s="127">
        <v>274143808</v>
      </c>
    </row>
    <row r="1460" spans="1:10" s="118" customFormat="1" ht="12.75">
      <c r="A1460" s="128" t="s">
        <v>5607</v>
      </c>
      <c r="B1460" s="128" t="s">
        <v>5608</v>
      </c>
      <c r="C1460" s="127">
        <v>340874011500</v>
      </c>
      <c r="D1460" s="127">
        <v>310767</v>
      </c>
      <c r="E1460" s="128" t="s">
        <v>1654</v>
      </c>
      <c r="F1460" s="127">
        <v>42.328098297119141</v>
      </c>
      <c r="G1460" s="127">
        <v>340874011500</v>
      </c>
      <c r="H1460" s="127">
        <v>997.25</v>
      </c>
      <c r="I1460" s="127">
        <v>23.559999465942383</v>
      </c>
      <c r="J1460" s="127">
        <v>341814016</v>
      </c>
    </row>
    <row r="1461" spans="1:10" s="118" customFormat="1" ht="12.75">
      <c r="A1461" s="128" t="s">
        <v>7985</v>
      </c>
      <c r="B1461" s="128" t="s">
        <v>11541</v>
      </c>
      <c r="C1461" s="127">
        <v>2790890000</v>
      </c>
      <c r="D1461" s="127">
        <v>5926</v>
      </c>
      <c r="E1461" s="128" t="s">
        <v>3945</v>
      </c>
      <c r="F1461" s="127">
        <v>23.14208984375</v>
      </c>
      <c r="G1461" s="127">
        <v>2790890000</v>
      </c>
      <c r="H1461" s="127">
        <v>820.8499755859375</v>
      </c>
      <c r="I1461" s="127">
        <v>35.470001220703125</v>
      </c>
      <c r="J1461" s="127">
        <v>3400000</v>
      </c>
    </row>
    <row r="1462" spans="1:10" s="118" customFormat="1" ht="12.75">
      <c r="A1462" s="128" t="s">
        <v>20827</v>
      </c>
      <c r="B1462" s="128" t="s">
        <v>20828</v>
      </c>
      <c r="C1462" s="127">
        <v>1202499648.0000002</v>
      </c>
      <c r="D1462" s="127">
        <v>7025</v>
      </c>
      <c r="E1462" s="128" t="s">
        <v>4065</v>
      </c>
      <c r="F1462" s="127">
        <v>197.96638488769531</v>
      </c>
      <c r="G1462" s="127">
        <v>1202499648.0000002</v>
      </c>
      <c r="H1462" s="127">
        <v>96.120002746582031</v>
      </c>
      <c r="I1462" s="127">
        <v>0.48553699254989624</v>
      </c>
      <c r="J1462" s="127">
        <v>11410400</v>
      </c>
    </row>
    <row r="1463" spans="1:10" s="118" customFormat="1" ht="12.75">
      <c r="A1463" s="128" t="s">
        <v>5987</v>
      </c>
      <c r="B1463" s="128" t="s">
        <v>5988</v>
      </c>
      <c r="C1463" s="127">
        <v>71058866971.399994</v>
      </c>
      <c r="D1463" s="127">
        <v>473697</v>
      </c>
      <c r="E1463" s="128" t="s">
        <v>1656</v>
      </c>
      <c r="F1463" s="127">
        <v>12.084468841552734</v>
      </c>
      <c r="G1463" s="127">
        <v>71058866971.399994</v>
      </c>
      <c r="H1463" s="127">
        <v>310.45001220703125</v>
      </c>
      <c r="I1463" s="127">
        <v>25.690000534057617</v>
      </c>
      <c r="J1463" s="127">
        <v>228889888</v>
      </c>
    </row>
    <row r="1464" spans="1:10" s="118" customFormat="1" ht="12.75">
      <c r="A1464" s="128" t="s">
        <v>7847</v>
      </c>
      <c r="B1464" s="128" t="s">
        <v>7848</v>
      </c>
      <c r="C1464" s="127">
        <v>1655689801.5</v>
      </c>
      <c r="D1464" s="127">
        <v>69</v>
      </c>
      <c r="E1464" s="128" t="s">
        <v>3820</v>
      </c>
      <c r="F1464" s="127">
        <v>43.964252471923828</v>
      </c>
      <c r="G1464" s="127">
        <v>1655689801.5</v>
      </c>
      <c r="H1464" s="127">
        <v>1795.5</v>
      </c>
      <c r="I1464" s="127">
        <v>40.840000152587891</v>
      </c>
      <c r="J1464" s="127">
        <v>922133</v>
      </c>
    </row>
    <row r="1465" spans="1:10" s="118" customFormat="1" ht="12.75">
      <c r="A1465" s="128" t="s">
        <v>21219</v>
      </c>
      <c r="B1465" s="128" t="s">
        <v>21220</v>
      </c>
      <c r="C1465" s="127">
        <v>1285744534.8</v>
      </c>
      <c r="D1465" s="127">
        <v>2938932</v>
      </c>
      <c r="E1465" s="128" t="s">
        <v>4626</v>
      </c>
      <c r="F1465" s="127">
        <v>29.285713195800781</v>
      </c>
      <c r="G1465" s="127">
        <v>1285744534.8</v>
      </c>
      <c r="H1465" s="127">
        <v>2.0499999523162842</v>
      </c>
      <c r="I1465" s="127">
        <v>7.0000000298023224E-2</v>
      </c>
      <c r="J1465" s="127">
        <v>209064149.33333331</v>
      </c>
    </row>
    <row r="1466" spans="1:10" s="118" customFormat="1" ht="12.75">
      <c r="A1466" s="128" t="s">
        <v>6681</v>
      </c>
      <c r="B1466" s="128" t="s">
        <v>10985</v>
      </c>
      <c r="C1466" s="127">
        <v>17083705038</v>
      </c>
      <c r="D1466" s="127">
        <v>81705</v>
      </c>
      <c r="E1466" s="128" t="s">
        <v>1660</v>
      </c>
      <c r="F1466" s="127">
        <v>43.139144897460938</v>
      </c>
      <c r="G1466" s="127">
        <v>17083705038</v>
      </c>
      <c r="H1466" s="127">
        <v>282.1300048828125</v>
      </c>
      <c r="I1466" s="127">
        <v>6.5399999618530273</v>
      </c>
      <c r="J1466" s="127">
        <v>61827600</v>
      </c>
    </row>
    <row r="1467" spans="1:10" s="118" customFormat="1" ht="12.75">
      <c r="A1467" s="128" t="s">
        <v>7615</v>
      </c>
      <c r="B1467" s="128" t="s">
        <v>11481</v>
      </c>
      <c r="C1467" s="127">
        <v>3008279999.9999995</v>
      </c>
      <c r="D1467" s="127">
        <v>27653</v>
      </c>
      <c r="E1467" s="128" t="s">
        <v>7616</v>
      </c>
      <c r="F1467" s="127">
        <v>18.499126434326172</v>
      </c>
      <c r="G1467" s="127">
        <v>3008279999.9999995</v>
      </c>
      <c r="H1467" s="127">
        <v>212</v>
      </c>
      <c r="I1467" s="127">
        <v>11.460000038146973</v>
      </c>
      <c r="J1467" s="127">
        <v>12070000</v>
      </c>
    </row>
    <row r="1468" spans="1:10" s="118" customFormat="1" ht="12.75">
      <c r="A1468" s="128" t="s">
        <v>7289</v>
      </c>
      <c r="B1468" s="128" t="s">
        <v>11430</v>
      </c>
      <c r="C1468" s="127">
        <v>5328538699.000001</v>
      </c>
      <c r="D1468" s="127">
        <v>3966</v>
      </c>
      <c r="E1468" s="128" t="s">
        <v>7290</v>
      </c>
      <c r="F1468" s="127">
        <v>70.919883728027344</v>
      </c>
      <c r="G1468" s="127">
        <v>5328538699.000001</v>
      </c>
      <c r="H1468" s="127">
        <v>239</v>
      </c>
      <c r="I1468" s="127">
        <v>3.369999885559082</v>
      </c>
      <c r="J1468" s="127">
        <v>19795140</v>
      </c>
    </row>
    <row r="1469" spans="1:10" s="118" customFormat="1" ht="12.75">
      <c r="A1469" s="128" t="s">
        <v>7344</v>
      </c>
      <c r="B1469" s="128" t="s">
        <v>11144</v>
      </c>
      <c r="C1469" s="127">
        <v>10996267185.899998</v>
      </c>
      <c r="D1469" s="127">
        <v>51915</v>
      </c>
      <c r="E1469" s="128" t="s">
        <v>7345</v>
      </c>
      <c r="F1469" s="127"/>
      <c r="G1469" s="127">
        <v>10996267185.899998</v>
      </c>
      <c r="H1469" s="127">
        <v>782.1500244140625</v>
      </c>
      <c r="I1469" s="127"/>
      <c r="J1469" s="127"/>
    </row>
    <row r="1470" spans="1:10" s="118" customFormat="1" ht="12.75">
      <c r="A1470" s="128" t="s">
        <v>7274</v>
      </c>
      <c r="B1470" s="128" t="s">
        <v>11426</v>
      </c>
      <c r="C1470" s="127">
        <v>2580253199.9999995</v>
      </c>
      <c r="D1470" s="127">
        <v>249430</v>
      </c>
      <c r="E1470" s="128" t="s">
        <v>1663</v>
      </c>
      <c r="F1470" s="127">
        <v>24.846153259277344</v>
      </c>
      <c r="G1470" s="127">
        <v>2580253199.9999995</v>
      </c>
      <c r="H1470" s="127">
        <v>9.6899995803833008</v>
      </c>
      <c r="I1470" s="127">
        <v>0.38999998569488525</v>
      </c>
      <c r="J1470" s="127">
        <v>266280000</v>
      </c>
    </row>
    <row r="1471" spans="1:10" s="118" customFormat="1" ht="12.75">
      <c r="A1471" s="128" t="s">
        <v>12462</v>
      </c>
      <c r="B1471" s="128" t="s">
        <v>12463</v>
      </c>
      <c r="C1471" s="127">
        <v>45156769900</v>
      </c>
      <c r="D1471" s="127">
        <v>2388659</v>
      </c>
      <c r="E1471" s="128" t="s">
        <v>12337</v>
      </c>
      <c r="F1471" s="127"/>
      <c r="G1471" s="127">
        <v>45156769900</v>
      </c>
      <c r="H1471" s="127">
        <v>726.5</v>
      </c>
      <c r="I1471" s="127"/>
      <c r="J1471" s="127"/>
    </row>
    <row r="1472" spans="1:10" s="118" customFormat="1" ht="12.75">
      <c r="A1472" s="128" t="s">
        <v>7202</v>
      </c>
      <c r="B1472" s="128" t="s">
        <v>11289</v>
      </c>
      <c r="C1472" s="127">
        <v>4929685332.8000002</v>
      </c>
      <c r="D1472" s="127">
        <v>43341</v>
      </c>
      <c r="E1472" s="128" t="s">
        <v>1664</v>
      </c>
      <c r="F1472" s="127">
        <v>10.883849143981934</v>
      </c>
      <c r="G1472" s="127">
        <v>4929685332.8000002</v>
      </c>
      <c r="H1472" s="127">
        <v>98.389999389648438</v>
      </c>
      <c r="I1472" s="127">
        <v>9.0399999618530273</v>
      </c>
      <c r="J1472" s="127">
        <v>50103520</v>
      </c>
    </row>
    <row r="1473" spans="1:10" s="118" customFormat="1" ht="12.75">
      <c r="A1473" s="128" t="s">
        <v>9510</v>
      </c>
      <c r="B1473" s="128" t="s">
        <v>11314</v>
      </c>
      <c r="C1473" s="127">
        <v>5096605440</v>
      </c>
      <c r="D1473" s="127">
        <v>121086</v>
      </c>
      <c r="E1473" s="128" t="s">
        <v>9511</v>
      </c>
      <c r="F1473" s="127">
        <v>23.641996383666992</v>
      </c>
      <c r="G1473" s="127">
        <v>5096605440</v>
      </c>
      <c r="H1473" s="127">
        <v>137.36000061035156</v>
      </c>
      <c r="I1473" s="127">
        <v>5.809999942779541</v>
      </c>
      <c r="J1473" s="127">
        <v>37104000</v>
      </c>
    </row>
    <row r="1474" spans="1:10" s="118" customFormat="1" ht="12.75">
      <c r="A1474" s="128" t="s">
        <v>12233</v>
      </c>
      <c r="B1474" s="128" t="s">
        <v>12234</v>
      </c>
      <c r="C1474" s="127">
        <v>10522131822.42</v>
      </c>
      <c r="D1474" s="127">
        <v>197726</v>
      </c>
      <c r="E1474" s="128" t="s">
        <v>12183</v>
      </c>
      <c r="F1474" s="127">
        <v>19.65180778503418</v>
      </c>
      <c r="G1474" s="127">
        <v>10522131822.42</v>
      </c>
      <c r="H1474" s="127">
        <v>163.11000061035156</v>
      </c>
      <c r="I1474" s="127">
        <v>8.3000001907348633</v>
      </c>
      <c r="J1474" s="127">
        <v>54092756</v>
      </c>
    </row>
    <row r="1475" spans="1:10" s="118" customFormat="1" ht="12.75">
      <c r="A1475" s="128" t="s">
        <v>6701</v>
      </c>
      <c r="B1475" s="128" t="s">
        <v>11176</v>
      </c>
      <c r="C1475" s="127">
        <v>3054770852.1000004</v>
      </c>
      <c r="D1475" s="127">
        <v>107687</v>
      </c>
      <c r="E1475" s="128" t="s">
        <v>3523</v>
      </c>
      <c r="F1475" s="127">
        <v>23.192642211914063</v>
      </c>
      <c r="G1475" s="127">
        <v>3054770852.1000004</v>
      </c>
      <c r="H1475" s="127">
        <v>107.15000152587891</v>
      </c>
      <c r="I1475" s="127">
        <v>4.619999885559082</v>
      </c>
      <c r="J1475" s="127">
        <v>15780105</v>
      </c>
    </row>
    <row r="1476" spans="1:10" s="118" customFormat="1" ht="12.75">
      <c r="A1476" s="128" t="s">
        <v>7196</v>
      </c>
      <c r="B1476" s="128" t="s">
        <v>7197</v>
      </c>
      <c r="C1476" s="127">
        <v>6000480000</v>
      </c>
      <c r="D1476" s="127">
        <v>974</v>
      </c>
      <c r="E1476" s="128" t="s">
        <v>3636</v>
      </c>
      <c r="F1476" s="127">
        <v>34.075050354003906</v>
      </c>
      <c r="G1476" s="127">
        <v>6000480000</v>
      </c>
      <c r="H1476" s="127">
        <v>1875.1500244140625</v>
      </c>
      <c r="I1476" s="127">
        <v>55.029998779296875</v>
      </c>
      <c r="J1476" s="127">
        <v>3200000</v>
      </c>
    </row>
    <row r="1477" spans="1:10" s="118" customFormat="1" ht="12.75">
      <c r="A1477" s="128" t="s">
        <v>6512</v>
      </c>
      <c r="B1477" s="128" t="s">
        <v>10829</v>
      </c>
      <c r="C1477" s="127">
        <v>23628034075.25</v>
      </c>
      <c r="D1477" s="127">
        <v>70396</v>
      </c>
      <c r="E1477" s="128" t="s">
        <v>1666</v>
      </c>
      <c r="F1477" s="127">
        <v>40.879890441894531</v>
      </c>
      <c r="G1477" s="127">
        <v>23628034075.25</v>
      </c>
      <c r="H1477" s="127">
        <v>731.75</v>
      </c>
      <c r="I1477" s="127">
        <v>17.899999618530273</v>
      </c>
      <c r="J1477" s="127">
        <v>32289764</v>
      </c>
    </row>
    <row r="1478" spans="1:10" s="118" customFormat="1" ht="12.75">
      <c r="A1478" s="128" t="s">
        <v>9147</v>
      </c>
      <c r="B1478" s="128" t="s">
        <v>11105</v>
      </c>
      <c r="C1478" s="127">
        <v>7375094863.1999998</v>
      </c>
      <c r="D1478" s="127">
        <v>81278</v>
      </c>
      <c r="E1478" s="128" t="s">
        <v>9127</v>
      </c>
      <c r="F1478" s="127">
        <v>16.934833526611328</v>
      </c>
      <c r="G1478" s="127">
        <v>7375094863.1999998</v>
      </c>
      <c r="H1478" s="127">
        <v>527.8499755859375</v>
      </c>
      <c r="I1478" s="127">
        <v>31.301174163818359</v>
      </c>
      <c r="J1478" s="127">
        <v>13972000</v>
      </c>
    </row>
    <row r="1479" spans="1:10" s="118" customFormat="1" ht="12.75">
      <c r="A1479" s="128" t="s">
        <v>6234</v>
      </c>
      <c r="B1479" s="128" t="s">
        <v>10707</v>
      </c>
      <c r="C1479" s="127">
        <v>30500393022.000004</v>
      </c>
      <c r="D1479" s="127">
        <v>79479</v>
      </c>
      <c r="E1479" s="128" t="s">
        <v>1673</v>
      </c>
      <c r="F1479" s="127">
        <v>12.260045051574707</v>
      </c>
      <c r="G1479" s="127">
        <v>30500393022.000004</v>
      </c>
      <c r="H1479" s="127">
        <v>698.70001220703125</v>
      </c>
      <c r="I1479" s="127">
        <v>56.990001678466797</v>
      </c>
      <c r="J1479" s="127">
        <v>43759380</v>
      </c>
    </row>
    <row r="1480" spans="1:10" s="118" customFormat="1" ht="12.75">
      <c r="A1480" s="128" t="s">
        <v>5807</v>
      </c>
      <c r="B1480" s="128" t="s">
        <v>5141</v>
      </c>
      <c r="C1480" s="127">
        <v>125847755732.99561</v>
      </c>
      <c r="D1480" s="127">
        <v>416056</v>
      </c>
      <c r="E1480" s="128" t="s">
        <v>9622</v>
      </c>
      <c r="F1480" s="127">
        <v>51.522502899169922</v>
      </c>
      <c r="G1480" s="127">
        <v>125847755732.99561</v>
      </c>
      <c r="H1480" s="127">
        <v>732.6500244140625</v>
      </c>
      <c r="I1480" s="127">
        <v>14.220000267028809</v>
      </c>
      <c r="J1480" s="127">
        <v>174039216</v>
      </c>
    </row>
    <row r="1481" spans="1:10" s="118" customFormat="1" ht="12.75">
      <c r="A1481" s="128" t="s">
        <v>6251</v>
      </c>
      <c r="B1481" s="128" t="s">
        <v>10578</v>
      </c>
      <c r="C1481" s="127">
        <v>73804779070.800003</v>
      </c>
      <c r="D1481" s="127">
        <v>418465</v>
      </c>
      <c r="E1481" s="128" t="s">
        <v>1669</v>
      </c>
      <c r="F1481" s="127">
        <v>26.288017272949219</v>
      </c>
      <c r="G1481" s="127">
        <v>73804779070.800003</v>
      </c>
      <c r="H1481" s="127">
        <v>1434.800048828125</v>
      </c>
      <c r="I1481" s="127">
        <v>54.580001831054688</v>
      </c>
      <c r="J1481" s="127">
        <v>51439072</v>
      </c>
    </row>
    <row r="1482" spans="1:10" s="118" customFormat="1" ht="12.75">
      <c r="A1482" s="128" t="s">
        <v>6122</v>
      </c>
      <c r="B1482" s="128" t="s">
        <v>10542</v>
      </c>
      <c r="C1482" s="127">
        <v>1235082852.7800002</v>
      </c>
      <c r="D1482" s="127">
        <v>3224561</v>
      </c>
      <c r="E1482" s="128" t="s">
        <v>1594</v>
      </c>
      <c r="F1482" s="127"/>
      <c r="G1482" s="127">
        <v>1235082852.7800002</v>
      </c>
      <c r="H1482" s="127">
        <v>3.9300000667572021</v>
      </c>
      <c r="I1482" s="127">
        <v>179.13999938964844</v>
      </c>
      <c r="J1482" s="127">
        <v>310660000</v>
      </c>
    </row>
    <row r="1483" spans="1:10" s="118" customFormat="1" ht="12.75">
      <c r="A1483" s="128" t="s">
        <v>8107</v>
      </c>
      <c r="B1483" s="128" t="s">
        <v>11252</v>
      </c>
      <c r="C1483" s="127">
        <v>5385394970.1999998</v>
      </c>
      <c r="D1483" s="127">
        <v>173947</v>
      </c>
      <c r="E1483" s="128" t="s">
        <v>4310</v>
      </c>
      <c r="F1483" s="127">
        <v>2.7337782382965088</v>
      </c>
      <c r="G1483" s="127">
        <v>5385394970.1999998</v>
      </c>
      <c r="H1483" s="127">
        <v>45.080001831054688</v>
      </c>
      <c r="I1483" s="127">
        <v>16.489999771118164</v>
      </c>
      <c r="J1483" s="127">
        <v>119463064</v>
      </c>
    </row>
    <row r="1484" spans="1:10" s="118" customFormat="1" ht="12.75">
      <c r="A1484" s="128" t="s">
        <v>6694</v>
      </c>
      <c r="B1484" s="128" t="s">
        <v>11059</v>
      </c>
      <c r="C1484" s="127">
        <v>10289822400</v>
      </c>
      <c r="D1484" s="127">
        <v>106964</v>
      </c>
      <c r="E1484" s="128" t="s">
        <v>21060</v>
      </c>
      <c r="F1484" s="127">
        <v>30.124958038330078</v>
      </c>
      <c r="G1484" s="127">
        <v>10289822400</v>
      </c>
      <c r="H1484" s="127">
        <v>433.95001220703125</v>
      </c>
      <c r="I1484" s="127">
        <v>14.404999732971191</v>
      </c>
      <c r="J1484" s="127">
        <v>23712000</v>
      </c>
    </row>
    <row r="1485" spans="1:10" s="118" customFormat="1" ht="12.75">
      <c r="A1485" s="128" t="s">
        <v>9354</v>
      </c>
      <c r="B1485" s="128" t="s">
        <v>11953</v>
      </c>
      <c r="C1485" s="127">
        <v>2226383105.1000004</v>
      </c>
      <c r="D1485" s="127">
        <v>77341</v>
      </c>
      <c r="E1485" s="128" t="s">
        <v>4173</v>
      </c>
      <c r="F1485" s="127">
        <v>45.156864166259766</v>
      </c>
      <c r="G1485" s="127">
        <v>2226383105.1000004</v>
      </c>
      <c r="H1485" s="127">
        <v>23.030000686645508</v>
      </c>
      <c r="I1485" s="127">
        <v>0.50999999046325684</v>
      </c>
      <c r="J1485" s="127">
        <v>96673168</v>
      </c>
    </row>
    <row r="1486" spans="1:10" s="118" customFormat="1" ht="12.75">
      <c r="A1486" s="128" t="s">
        <v>7751</v>
      </c>
      <c r="B1486" s="128" t="s">
        <v>11567</v>
      </c>
      <c r="C1486" s="127">
        <v>3392600000</v>
      </c>
      <c r="D1486" s="127">
        <v>868</v>
      </c>
      <c r="E1486" s="128" t="s">
        <v>3860</v>
      </c>
      <c r="F1486" s="127">
        <v>17.475917816162109</v>
      </c>
      <c r="G1486" s="127">
        <v>3392600000</v>
      </c>
      <c r="H1486" s="127">
        <v>3392.60009765625</v>
      </c>
      <c r="I1486" s="127">
        <v>194.1300048828125</v>
      </c>
      <c r="J1486" s="127">
        <v>999900</v>
      </c>
    </row>
    <row r="1487" spans="1:10" s="118" customFormat="1" ht="12.75">
      <c r="A1487" s="128" t="s">
        <v>22327</v>
      </c>
      <c r="B1487" s="128" t="s">
        <v>22328</v>
      </c>
      <c r="C1487" s="127">
        <v>1209000000</v>
      </c>
      <c r="D1487" s="127">
        <v>20237</v>
      </c>
      <c r="E1487" s="128" t="s">
        <v>4061</v>
      </c>
      <c r="F1487" s="127"/>
      <c r="G1487" s="127">
        <v>1209000000</v>
      </c>
      <c r="H1487" s="127">
        <v>80.599998474121094</v>
      </c>
      <c r="I1487" s="127">
        <v>-3.2699999809265137</v>
      </c>
      <c r="J1487" s="127">
        <v>15000000</v>
      </c>
    </row>
    <row r="1488" spans="1:10" s="118" customFormat="1" ht="12.75">
      <c r="A1488" s="128" t="s">
        <v>6644</v>
      </c>
      <c r="B1488" s="128" t="s">
        <v>10810</v>
      </c>
      <c r="C1488" s="127">
        <v>48320895000.000008</v>
      </c>
      <c r="D1488" s="127">
        <v>612974</v>
      </c>
      <c r="E1488" s="128" t="s">
        <v>1624</v>
      </c>
      <c r="F1488" s="127">
        <v>85.788665771484375</v>
      </c>
      <c r="G1488" s="127">
        <v>48320895000.000008</v>
      </c>
      <c r="H1488" s="127">
        <v>242.21000671386719</v>
      </c>
      <c r="I1488" s="127">
        <v>2.823333422342936</v>
      </c>
      <c r="J1488" s="127">
        <v>199500000</v>
      </c>
    </row>
    <row r="1489" spans="1:10" s="118" customFormat="1" ht="12.75">
      <c r="A1489" s="128" t="s">
        <v>12320</v>
      </c>
      <c r="B1489" s="128" t="s">
        <v>12321</v>
      </c>
      <c r="C1489" s="127">
        <v>21902971375.75</v>
      </c>
      <c r="D1489" s="127">
        <v>10580</v>
      </c>
      <c r="E1489" s="128" t="s">
        <v>4851</v>
      </c>
      <c r="F1489" s="127">
        <v>11.107280731201172</v>
      </c>
      <c r="G1489" s="127">
        <v>21902971375.75</v>
      </c>
      <c r="H1489" s="127">
        <v>281.95001220703125</v>
      </c>
      <c r="I1489" s="127">
        <v>25.384252548217773</v>
      </c>
      <c r="J1489" s="127">
        <v>12483885</v>
      </c>
    </row>
    <row r="1490" spans="1:10" s="118" customFormat="1" ht="12.75">
      <c r="A1490" s="128" t="s">
        <v>7388</v>
      </c>
      <c r="B1490" s="128" t="s">
        <v>11398</v>
      </c>
      <c r="C1490" s="127">
        <v>4141134707.3999996</v>
      </c>
      <c r="D1490" s="127">
        <v>18244</v>
      </c>
      <c r="E1490" s="128" t="s">
        <v>1647</v>
      </c>
      <c r="F1490" s="127">
        <v>12.741964340209961</v>
      </c>
      <c r="G1490" s="127">
        <v>4141134707.3999996</v>
      </c>
      <c r="H1490" s="127">
        <v>69.379997253417969</v>
      </c>
      <c r="I1490" s="127">
        <v>5.445000171661377</v>
      </c>
      <c r="J1490" s="127">
        <v>59687728</v>
      </c>
    </row>
    <row r="1491" spans="1:10" s="118" customFormat="1" ht="12.75">
      <c r="A1491" s="128" t="s">
        <v>7017</v>
      </c>
      <c r="B1491" s="128" t="s">
        <v>11014</v>
      </c>
      <c r="C1491" s="127">
        <v>9456028016</v>
      </c>
      <c r="D1491" s="127">
        <v>99132</v>
      </c>
      <c r="E1491" s="128" t="s">
        <v>1645</v>
      </c>
      <c r="F1491" s="127">
        <v>14.823801040649414</v>
      </c>
      <c r="G1491" s="127">
        <v>9456028016</v>
      </c>
      <c r="H1491" s="127">
        <v>160.69000244140625</v>
      </c>
      <c r="I1491" s="127">
        <v>10.840000152587891</v>
      </c>
      <c r="J1491" s="127">
        <v>59640700</v>
      </c>
    </row>
    <row r="1492" spans="1:10" s="118" customFormat="1" ht="12.75">
      <c r="A1492" s="128" t="s">
        <v>7281</v>
      </c>
      <c r="B1492" s="128" t="s">
        <v>11455</v>
      </c>
      <c r="C1492" s="127">
        <v>3002224367.6000004</v>
      </c>
      <c r="D1492" s="127">
        <v>86576</v>
      </c>
      <c r="E1492" s="128" t="s">
        <v>1644</v>
      </c>
      <c r="F1492" s="127">
        <v>10.174158096313477</v>
      </c>
      <c r="G1492" s="127">
        <v>3002224367.6000004</v>
      </c>
      <c r="H1492" s="127">
        <v>36.220001220703125</v>
      </c>
      <c r="I1492" s="127">
        <v>3.559999942779541</v>
      </c>
      <c r="J1492" s="127">
        <v>82888576</v>
      </c>
    </row>
    <row r="1493" spans="1:10" s="118" customFormat="1" ht="12.75">
      <c r="A1493" s="128" t="s">
        <v>6844</v>
      </c>
      <c r="B1493" s="128" t="s">
        <v>10984</v>
      </c>
      <c r="C1493" s="127">
        <v>10375482577.600002</v>
      </c>
      <c r="D1493" s="127">
        <v>789548</v>
      </c>
      <c r="E1493" s="128" t="s">
        <v>1590</v>
      </c>
      <c r="F1493" s="127">
        <v>16.17021369934082</v>
      </c>
      <c r="G1493" s="127">
        <v>10375482577.600002</v>
      </c>
      <c r="H1493" s="127">
        <v>106.40000152587891</v>
      </c>
      <c r="I1493" s="127">
        <v>6.5799999237060547</v>
      </c>
      <c r="J1493" s="127">
        <v>97401600</v>
      </c>
    </row>
    <row r="1494" spans="1:10" s="118" customFormat="1" ht="12.75">
      <c r="A1494" s="128" t="s">
        <v>5772</v>
      </c>
      <c r="B1494" s="128" t="s">
        <v>10301</v>
      </c>
      <c r="C1494" s="127">
        <v>174354582700.02997</v>
      </c>
      <c r="D1494" s="127">
        <v>2192213</v>
      </c>
      <c r="E1494" s="128" t="s">
        <v>1568</v>
      </c>
      <c r="F1494" s="127">
        <v>9.2814912796020508</v>
      </c>
      <c r="G1494" s="127">
        <v>174354582700.02997</v>
      </c>
      <c r="H1494" s="127">
        <v>218.16999816894531</v>
      </c>
      <c r="I1494" s="127">
        <v>23.505920886993408</v>
      </c>
      <c r="J1494" s="127">
        <v>799100032</v>
      </c>
    </row>
    <row r="1495" spans="1:10" s="118" customFormat="1" ht="12.75">
      <c r="A1495" s="128" t="s">
        <v>7253</v>
      </c>
      <c r="B1495" s="128" t="s">
        <v>11244</v>
      </c>
      <c r="C1495" s="127">
        <v>7438177536.3000002</v>
      </c>
      <c r="D1495" s="127">
        <v>15463</v>
      </c>
      <c r="E1495" s="128" t="s">
        <v>3686</v>
      </c>
      <c r="F1495" s="127">
        <v>31.257835388183594</v>
      </c>
      <c r="G1495" s="127">
        <v>7438177536.3000002</v>
      </c>
      <c r="H1495" s="127">
        <v>716.8499755859375</v>
      </c>
      <c r="I1495" s="127">
        <v>22.933448791503906</v>
      </c>
      <c r="J1495" s="127">
        <v>10376198</v>
      </c>
    </row>
    <row r="1496" spans="1:10" s="118" customFormat="1" ht="12.75">
      <c r="A1496" s="128" t="s">
        <v>7920</v>
      </c>
      <c r="B1496" s="128" t="s">
        <v>11947</v>
      </c>
      <c r="C1496" s="127">
        <v>1467751510</v>
      </c>
      <c r="D1496" s="127">
        <v>9632</v>
      </c>
      <c r="E1496" s="128" t="s">
        <v>4102</v>
      </c>
      <c r="F1496" s="127">
        <v>21.63079833984375</v>
      </c>
      <c r="G1496" s="127">
        <v>1467751510</v>
      </c>
      <c r="H1496" s="127">
        <v>116.58999633789063</v>
      </c>
      <c r="I1496" s="127">
        <v>5.3899998664855957</v>
      </c>
      <c r="J1496" s="127">
        <v>12589000</v>
      </c>
    </row>
    <row r="1497" spans="1:10" s="118" customFormat="1" ht="12.75">
      <c r="A1497" s="128" t="s">
        <v>7830</v>
      </c>
      <c r="B1497" s="128" t="s">
        <v>11868</v>
      </c>
      <c r="C1497" s="127">
        <v>2032641760.0000002</v>
      </c>
      <c r="D1497" s="127">
        <v>28815</v>
      </c>
      <c r="E1497" s="128" t="s">
        <v>1679</v>
      </c>
      <c r="F1497" s="127">
        <v>15.802197456359863</v>
      </c>
      <c r="G1497" s="127">
        <v>2032641760.0000002</v>
      </c>
      <c r="H1497" s="127">
        <v>115.04000091552734</v>
      </c>
      <c r="I1497" s="127">
        <v>7.2800002098083496</v>
      </c>
      <c r="J1497" s="127">
        <v>17669000</v>
      </c>
    </row>
    <row r="1498" spans="1:10" s="118" customFormat="1" ht="12.75">
      <c r="A1498" s="128" t="s">
        <v>20632</v>
      </c>
      <c r="B1498" s="128" t="s">
        <v>20633</v>
      </c>
      <c r="C1498" s="127">
        <v>1405043749.9999998</v>
      </c>
      <c r="D1498" s="127">
        <v>78</v>
      </c>
      <c r="E1498" s="128" t="s">
        <v>4078</v>
      </c>
      <c r="F1498" s="127">
        <v>60.863265991210938</v>
      </c>
      <c r="G1498" s="127">
        <v>1405043749.9999998</v>
      </c>
      <c r="H1498" s="127">
        <v>2101</v>
      </c>
      <c r="I1498" s="127">
        <v>34.520000457763672</v>
      </c>
      <c r="J1498" s="127">
        <v>668750</v>
      </c>
    </row>
    <row r="1499" spans="1:10" s="118" customFormat="1" ht="12.75">
      <c r="A1499" s="128" t="s">
        <v>12506</v>
      </c>
      <c r="B1499" s="128" t="s">
        <v>12507</v>
      </c>
      <c r="C1499" s="127">
        <v>1884180452</v>
      </c>
      <c r="D1499" s="127">
        <v>34549</v>
      </c>
      <c r="E1499" s="128" t="s">
        <v>12508</v>
      </c>
      <c r="F1499" s="127"/>
      <c r="G1499" s="127">
        <v>1884180452</v>
      </c>
      <c r="H1499" s="127">
        <v>186.85000610351563</v>
      </c>
      <c r="I1499" s="127"/>
      <c r="J1499" s="127"/>
    </row>
    <row r="1500" spans="1:10" s="118" customFormat="1" ht="12.75">
      <c r="A1500" s="128" t="s">
        <v>7311</v>
      </c>
      <c r="B1500" s="128" t="s">
        <v>11629</v>
      </c>
      <c r="C1500" s="127">
        <v>1924285178.1399999</v>
      </c>
      <c r="D1500" s="127">
        <v>225071</v>
      </c>
      <c r="E1500" s="128" t="s">
        <v>9155</v>
      </c>
      <c r="F1500" s="127">
        <v>32.764705657958984</v>
      </c>
      <c r="G1500" s="127">
        <v>1924285178.1399999</v>
      </c>
      <c r="H1500" s="127">
        <v>11.140000343322754</v>
      </c>
      <c r="I1500" s="127">
        <v>0.34000000357627869</v>
      </c>
      <c r="J1500" s="127">
        <v>156689008</v>
      </c>
    </row>
    <row r="1501" spans="1:10" s="118" customFormat="1" ht="12.75">
      <c r="A1501" s="128" t="s">
        <v>6526</v>
      </c>
      <c r="B1501" s="128" t="s">
        <v>11085</v>
      </c>
      <c r="C1501" s="127">
        <v>3805993496.7999997</v>
      </c>
      <c r="D1501" s="127">
        <v>1229532</v>
      </c>
      <c r="E1501" s="128" t="s">
        <v>3500</v>
      </c>
      <c r="F1501" s="127">
        <v>5.7358489036560059</v>
      </c>
      <c r="G1501" s="127">
        <v>3805993496.7999997</v>
      </c>
      <c r="H1501" s="127">
        <v>15.199999809265137</v>
      </c>
      <c r="I1501" s="127">
        <v>2.6500000953674316</v>
      </c>
      <c r="J1501" s="127">
        <v>228546720</v>
      </c>
    </row>
    <row r="1502" spans="1:10" s="118" customFormat="1" ht="12.75">
      <c r="A1502" s="128" t="s">
        <v>6349</v>
      </c>
      <c r="B1502" s="128" t="s">
        <v>10817</v>
      </c>
      <c r="C1502" s="127">
        <v>17038187938</v>
      </c>
      <c r="D1502" s="127">
        <v>92166</v>
      </c>
      <c r="E1502" s="128" t="s">
        <v>1684</v>
      </c>
      <c r="F1502" s="127">
        <v>29.797395706176758</v>
      </c>
      <c r="G1502" s="127">
        <v>17038187938</v>
      </c>
      <c r="H1502" s="127">
        <v>411.79998779296875</v>
      </c>
      <c r="I1502" s="127">
        <v>13.819999694824219</v>
      </c>
      <c r="J1502" s="127">
        <v>41293280</v>
      </c>
    </row>
    <row r="1503" spans="1:10" s="118" customFormat="1" ht="12.75">
      <c r="A1503" s="128" t="s">
        <v>6854</v>
      </c>
      <c r="B1503" s="128" t="s">
        <v>10945</v>
      </c>
      <c r="C1503" s="127">
        <v>8627031810</v>
      </c>
      <c r="D1503" s="127">
        <v>146120</v>
      </c>
      <c r="E1503" s="128" t="s">
        <v>21711</v>
      </c>
      <c r="F1503" s="127">
        <v>108.67654418945313</v>
      </c>
      <c r="G1503" s="127">
        <v>8627031810</v>
      </c>
      <c r="H1503" s="127">
        <v>24.600000381469727</v>
      </c>
      <c r="I1503" s="127">
        <v>0.22635979652404786</v>
      </c>
      <c r="J1503" s="127">
        <v>168888000</v>
      </c>
    </row>
    <row r="1504" spans="1:10" s="118" customFormat="1" ht="12.75">
      <c r="A1504" s="128" t="s">
        <v>5868</v>
      </c>
      <c r="B1504" s="128" t="s">
        <v>10420</v>
      </c>
      <c r="C1504" s="127">
        <v>81194885914.999985</v>
      </c>
      <c r="D1504" s="127">
        <v>478386</v>
      </c>
      <c r="E1504" s="128" t="s">
        <v>1687</v>
      </c>
      <c r="F1504" s="127">
        <v>50.873222351074219</v>
      </c>
      <c r="G1504" s="127">
        <v>81194885914.999985</v>
      </c>
      <c r="H1504" s="127">
        <v>393.25</v>
      </c>
      <c r="I1504" s="127">
        <v>7.7300000190734863</v>
      </c>
      <c r="J1504" s="127">
        <v>205903952</v>
      </c>
    </row>
    <row r="1505" spans="1:10" s="118" customFormat="1" ht="12.75">
      <c r="A1505" s="128" t="s">
        <v>9970</v>
      </c>
      <c r="B1505" s="128" t="s">
        <v>12148</v>
      </c>
      <c r="C1505" s="127">
        <v>1310904810.0000002</v>
      </c>
      <c r="D1505" s="127">
        <v>62188</v>
      </c>
      <c r="E1505" s="128" t="s">
        <v>1689</v>
      </c>
      <c r="F1505" s="127"/>
      <c r="G1505" s="127">
        <v>1310904810.0000002</v>
      </c>
      <c r="H1505" s="127">
        <v>22.799999237060547</v>
      </c>
      <c r="I1505" s="127"/>
      <c r="J1505" s="127"/>
    </row>
    <row r="1506" spans="1:10" s="118" customFormat="1" ht="12.75">
      <c r="A1506" s="128" t="s">
        <v>5650</v>
      </c>
      <c r="B1506" s="128" t="s">
        <v>5651</v>
      </c>
      <c r="C1506" s="127">
        <v>325627616690.34998</v>
      </c>
      <c r="D1506" s="127">
        <v>2670465</v>
      </c>
      <c r="E1506" s="128" t="s">
        <v>1691</v>
      </c>
      <c r="F1506" s="127">
        <v>90.80450439453125</v>
      </c>
      <c r="G1506" s="127">
        <v>325627616690.34998</v>
      </c>
      <c r="H1506" s="127">
        <v>603.8499755859375</v>
      </c>
      <c r="I1506" s="127">
        <v>6.6500000953674316</v>
      </c>
      <c r="J1506" s="127">
        <v>539249984</v>
      </c>
    </row>
    <row r="1507" spans="1:10" s="118" customFormat="1" ht="12.75">
      <c r="A1507" s="128" t="s">
        <v>7312</v>
      </c>
      <c r="B1507" s="128" t="s">
        <v>11393</v>
      </c>
      <c r="C1507" s="127">
        <v>2021331450.5999999</v>
      </c>
      <c r="D1507" s="127">
        <v>53127</v>
      </c>
      <c r="E1507" s="128" t="s">
        <v>7313</v>
      </c>
      <c r="F1507" s="127">
        <v>21.352941513061523</v>
      </c>
      <c r="G1507" s="127">
        <v>2021331450.5999999</v>
      </c>
      <c r="H1507" s="127">
        <v>127.05000305175781</v>
      </c>
      <c r="I1507" s="127">
        <v>5.9499998092651367</v>
      </c>
      <c r="J1507" s="127">
        <v>15909732</v>
      </c>
    </row>
    <row r="1508" spans="1:10" s="118" customFormat="1" ht="12.75">
      <c r="A1508" s="128" t="s">
        <v>20749</v>
      </c>
      <c r="B1508" s="128" t="s">
        <v>20750</v>
      </c>
      <c r="C1508" s="127">
        <v>21525925655.849998</v>
      </c>
      <c r="D1508" s="127">
        <v>491630</v>
      </c>
      <c r="E1508" s="128" t="s">
        <v>20751</v>
      </c>
      <c r="F1508" s="127"/>
      <c r="G1508" s="127">
        <v>21525925655.849998</v>
      </c>
      <c r="H1508" s="127">
        <v>391.64999389648438</v>
      </c>
      <c r="I1508" s="127"/>
      <c r="J1508" s="127"/>
    </row>
    <row r="1509" spans="1:10" s="118" customFormat="1" ht="12.75">
      <c r="A1509" s="128" t="s">
        <v>12553</v>
      </c>
      <c r="B1509" s="128" t="s">
        <v>12554</v>
      </c>
      <c r="C1509" s="127">
        <v>1312318800</v>
      </c>
      <c r="D1509" s="127">
        <v>51</v>
      </c>
      <c r="E1509" s="128" t="s">
        <v>4426</v>
      </c>
      <c r="F1509" s="127">
        <v>169</v>
      </c>
      <c r="G1509" s="127">
        <v>1312318800</v>
      </c>
      <c r="H1509" s="127">
        <v>228.14999389648438</v>
      </c>
      <c r="I1509" s="127">
        <v>1.3500000238418579</v>
      </c>
      <c r="J1509" s="127">
        <v>5752000</v>
      </c>
    </row>
    <row r="1510" spans="1:10" s="118" customFormat="1" ht="12.75">
      <c r="A1510" s="128" t="s">
        <v>5830</v>
      </c>
      <c r="B1510" s="128" t="s">
        <v>10256</v>
      </c>
      <c r="C1510" s="127">
        <v>117872400000</v>
      </c>
      <c r="D1510" s="127">
        <v>4389923</v>
      </c>
      <c r="E1510" s="128" t="s">
        <v>1722</v>
      </c>
      <c r="F1510" s="127"/>
      <c r="G1510" s="127">
        <v>117872400000</v>
      </c>
      <c r="H1510" s="127"/>
      <c r="I1510" s="127"/>
      <c r="J1510" s="127"/>
    </row>
    <row r="1511" spans="1:10" s="118" customFormat="1" ht="12.75">
      <c r="A1511" s="128" t="s">
        <v>7291</v>
      </c>
      <c r="B1511" s="128" t="s">
        <v>11238</v>
      </c>
      <c r="C1511" s="127">
        <v>6549324000</v>
      </c>
      <c r="D1511" s="127">
        <v>76623</v>
      </c>
      <c r="E1511" s="128" t="s">
        <v>1706</v>
      </c>
      <c r="F1511" s="127">
        <v>58.698844909667969</v>
      </c>
      <c r="G1511" s="127">
        <v>6549324000</v>
      </c>
      <c r="H1511" s="127">
        <v>384.35000610351563</v>
      </c>
      <c r="I1511" s="127">
        <v>6.5478291511535645</v>
      </c>
      <c r="J1511" s="127">
        <v>17040000</v>
      </c>
    </row>
    <row r="1512" spans="1:10" s="118" customFormat="1" ht="12.75">
      <c r="A1512" s="128" t="s">
        <v>7798</v>
      </c>
      <c r="B1512" s="128" t="s">
        <v>11522</v>
      </c>
      <c r="C1512" s="127">
        <v>4383458212.0500002</v>
      </c>
      <c r="D1512" s="127">
        <v>11539</v>
      </c>
      <c r="E1512" s="128" t="s">
        <v>3786</v>
      </c>
      <c r="F1512" s="127">
        <v>61.660285949707031</v>
      </c>
      <c r="G1512" s="127">
        <v>4383458212.0500002</v>
      </c>
      <c r="H1512" s="127">
        <v>247.94999694824219</v>
      </c>
      <c r="I1512" s="127">
        <v>4.0212268829345703</v>
      </c>
      <c r="J1512" s="127">
        <v>17678800</v>
      </c>
    </row>
    <row r="1513" spans="1:10" s="118" customFormat="1" ht="12.75">
      <c r="A1513" s="128" t="s">
        <v>22329</v>
      </c>
      <c r="B1513" s="128" t="s">
        <v>22330</v>
      </c>
      <c r="C1513" s="127">
        <v>1009584000.0000001</v>
      </c>
      <c r="D1513" s="127">
        <v>2434</v>
      </c>
      <c r="E1513" s="128" t="s">
        <v>4424</v>
      </c>
      <c r="F1513" s="127">
        <v>97.680252075195313</v>
      </c>
      <c r="G1513" s="127">
        <v>1009584000.0000001</v>
      </c>
      <c r="H1513" s="127">
        <v>311.60000610351563</v>
      </c>
      <c r="I1513" s="127">
        <v>3.190000057220459</v>
      </c>
      <c r="J1513" s="127">
        <v>3240000</v>
      </c>
    </row>
    <row r="1514" spans="1:10" s="118" customFormat="1" ht="12.75">
      <c r="A1514" s="128" t="s">
        <v>8135</v>
      </c>
      <c r="B1514" s="128" t="s">
        <v>11471</v>
      </c>
      <c r="C1514" s="127">
        <v>7273239750.000001</v>
      </c>
      <c r="D1514" s="127">
        <v>35092</v>
      </c>
      <c r="E1514" s="128" t="s">
        <v>8136</v>
      </c>
      <c r="F1514" s="127">
        <v>418.58108520507813</v>
      </c>
      <c r="G1514" s="127">
        <v>7273239750.000001</v>
      </c>
      <c r="H1514" s="127">
        <v>309.75</v>
      </c>
      <c r="I1514" s="127">
        <v>0.74000000953674316</v>
      </c>
      <c r="J1514" s="127">
        <v>23481000</v>
      </c>
    </row>
    <row r="1515" spans="1:10" s="118" customFormat="1" ht="12.75">
      <c r="A1515" s="128" t="s">
        <v>5860</v>
      </c>
      <c r="B1515" s="128" t="s">
        <v>10404</v>
      </c>
      <c r="C1515" s="127">
        <v>108474385850.87999</v>
      </c>
      <c r="D1515" s="127">
        <v>3949491</v>
      </c>
      <c r="E1515" s="128" t="s">
        <v>1698</v>
      </c>
      <c r="F1515" s="127">
        <v>72.829788208007813</v>
      </c>
      <c r="G1515" s="127">
        <v>108474385850.87999</v>
      </c>
      <c r="H1515" s="127">
        <v>136.91999816894531</v>
      </c>
      <c r="I1515" s="127">
        <v>1.8799999952316284</v>
      </c>
      <c r="J1515" s="127">
        <v>791845632</v>
      </c>
    </row>
    <row r="1516" spans="1:10" s="118" customFormat="1" ht="12.75">
      <c r="A1516" s="128" t="s">
        <v>7450</v>
      </c>
      <c r="B1516" s="128" t="s">
        <v>11582</v>
      </c>
      <c r="C1516" s="127">
        <v>2306467341.1200004</v>
      </c>
      <c r="D1516" s="127">
        <v>117469</v>
      </c>
      <c r="E1516" s="128" t="s">
        <v>3043</v>
      </c>
      <c r="F1516" s="127">
        <v>11.561728477478027</v>
      </c>
      <c r="G1516" s="127">
        <v>2306467341.1200004</v>
      </c>
      <c r="H1516" s="127">
        <v>74.919998168945313</v>
      </c>
      <c r="I1516" s="127">
        <v>6.4800000190734863</v>
      </c>
      <c r="J1516" s="127">
        <v>30785736</v>
      </c>
    </row>
    <row r="1517" spans="1:10" s="118" customFormat="1" ht="12.75">
      <c r="A1517" s="128" t="s">
        <v>6269</v>
      </c>
      <c r="B1517" s="128" t="s">
        <v>10633</v>
      </c>
      <c r="C1517" s="127">
        <v>38063598496</v>
      </c>
      <c r="D1517" s="127">
        <v>26086</v>
      </c>
      <c r="E1517" s="128" t="s">
        <v>1700</v>
      </c>
      <c r="F1517" s="127">
        <v>12.599452972412109</v>
      </c>
      <c r="G1517" s="127">
        <v>38063598496</v>
      </c>
      <c r="H1517" s="127">
        <v>1193.5</v>
      </c>
      <c r="I1517" s="127">
        <v>94.726333618164063</v>
      </c>
      <c r="J1517" s="127">
        <v>31892420</v>
      </c>
    </row>
    <row r="1518" spans="1:10" s="118" customFormat="1" ht="12.75">
      <c r="A1518" s="128" t="s">
        <v>7720</v>
      </c>
      <c r="B1518" s="128" t="s">
        <v>7721</v>
      </c>
      <c r="C1518" s="127">
        <v>2477305615.1999998</v>
      </c>
      <c r="D1518" s="127">
        <v>83437</v>
      </c>
      <c r="E1518" s="128" t="s">
        <v>1701</v>
      </c>
      <c r="F1518" s="127"/>
      <c r="G1518" s="127">
        <v>2477305615.1999998</v>
      </c>
      <c r="H1518" s="127">
        <v>10.399999618530273</v>
      </c>
      <c r="I1518" s="127">
        <v>-0.40999999642372131</v>
      </c>
      <c r="J1518" s="127">
        <v>238202464</v>
      </c>
    </row>
    <row r="1519" spans="1:10" s="118" customFormat="1" ht="12.75">
      <c r="A1519" s="128" t="s">
        <v>7264</v>
      </c>
      <c r="B1519" s="128" t="s">
        <v>11355</v>
      </c>
      <c r="C1519" s="127">
        <v>10896175394.999998</v>
      </c>
      <c r="D1519" s="127">
        <v>4410</v>
      </c>
      <c r="E1519" s="128" t="s">
        <v>1702</v>
      </c>
      <c r="F1519" s="127">
        <v>8700.8330078125</v>
      </c>
      <c r="G1519" s="127">
        <v>10896175394.999998</v>
      </c>
      <c r="H1519" s="127">
        <v>522.04998779296875</v>
      </c>
      <c r="I1519" s="127">
        <v>5.9999998658895493E-2</v>
      </c>
      <c r="J1519" s="127"/>
    </row>
    <row r="1520" spans="1:10" s="118" customFormat="1" ht="12.75">
      <c r="A1520" s="128" t="s">
        <v>7544</v>
      </c>
      <c r="B1520" s="128" t="s">
        <v>11672</v>
      </c>
      <c r="C1520" s="127">
        <v>1658459123.1999998</v>
      </c>
      <c r="D1520" s="127">
        <v>251315</v>
      </c>
      <c r="E1520" s="128" t="s">
        <v>3815</v>
      </c>
      <c r="F1520" s="127">
        <v>20.468467712402344</v>
      </c>
      <c r="G1520" s="127">
        <v>1658459123.1999998</v>
      </c>
      <c r="H1520" s="127">
        <v>22.719999313354492</v>
      </c>
      <c r="I1520" s="127">
        <v>1.1100000143051147</v>
      </c>
      <c r="J1520" s="127">
        <v>60750000</v>
      </c>
    </row>
    <row r="1521" spans="1:10" s="118" customFormat="1" ht="12.75">
      <c r="A1521" s="128" t="s">
        <v>22331</v>
      </c>
      <c r="B1521" s="128" t="s">
        <v>22332</v>
      </c>
      <c r="C1521" s="127">
        <v>1054549725.0000001</v>
      </c>
      <c r="D1521" s="127">
        <v>13721</v>
      </c>
      <c r="E1521" s="128" t="s">
        <v>4035</v>
      </c>
      <c r="F1521" s="127">
        <v>8.7318849563598633</v>
      </c>
      <c r="G1521" s="127">
        <v>1054549725.0000001</v>
      </c>
      <c r="H1521" s="127">
        <v>36.150001525878906</v>
      </c>
      <c r="I1521" s="127">
        <v>4.1399998664855957</v>
      </c>
      <c r="J1521" s="127">
        <v>29171500</v>
      </c>
    </row>
    <row r="1522" spans="1:10" s="118" customFormat="1" ht="12.75">
      <c r="A1522" s="128" t="s">
        <v>20818</v>
      </c>
      <c r="B1522" s="128" t="s">
        <v>20819</v>
      </c>
      <c r="C1522" s="127">
        <v>1198030711.8</v>
      </c>
      <c r="D1522" s="127">
        <v>70079</v>
      </c>
      <c r="E1522" s="128" t="s">
        <v>20820</v>
      </c>
      <c r="F1522" s="127"/>
      <c r="G1522" s="127">
        <v>1198030711.8</v>
      </c>
      <c r="H1522" s="127">
        <v>28.180000305175781</v>
      </c>
      <c r="I1522" s="127"/>
      <c r="J1522" s="127"/>
    </row>
    <row r="1523" spans="1:10" s="118" customFormat="1" ht="12.75">
      <c r="A1523" s="128" t="s">
        <v>5552</v>
      </c>
      <c r="B1523" s="128" t="s">
        <v>10191</v>
      </c>
      <c r="C1523" s="127">
        <v>330560359850</v>
      </c>
      <c r="D1523" s="127">
        <v>1674298</v>
      </c>
      <c r="E1523" s="128" t="s">
        <v>1708</v>
      </c>
      <c r="F1523" s="127">
        <v>6.9449906349182129</v>
      </c>
      <c r="G1523" s="127">
        <v>330560359850</v>
      </c>
      <c r="H1523" s="127">
        <v>600.95001220703125</v>
      </c>
      <c r="I1523" s="127">
        <v>86.529998779296875</v>
      </c>
      <c r="J1523" s="127">
        <v>550062976</v>
      </c>
    </row>
    <row r="1524" spans="1:10" s="118" customFormat="1" ht="12.75">
      <c r="A1524" s="128" t="s">
        <v>5261</v>
      </c>
      <c r="B1524" s="128" t="s">
        <v>10037</v>
      </c>
      <c r="C1524" s="127">
        <v>5033116920570.75</v>
      </c>
      <c r="D1524" s="127">
        <v>1177960</v>
      </c>
      <c r="E1524" s="128" t="s">
        <v>1710</v>
      </c>
      <c r="F1524" s="127">
        <v>14.409977912902832</v>
      </c>
      <c r="G1524" s="127">
        <v>5033116920570.75</v>
      </c>
      <c r="H1524" s="127">
        <v>795.75</v>
      </c>
      <c r="I1524" s="127">
        <v>61.708415985107422</v>
      </c>
      <c r="J1524" s="127">
        <v>6324997632</v>
      </c>
    </row>
    <row r="1525" spans="1:10" s="118" customFormat="1" ht="12.75">
      <c r="A1525" s="128" t="s">
        <v>21800</v>
      </c>
      <c r="B1525" s="128" t="s">
        <v>21801</v>
      </c>
      <c r="C1525" s="127">
        <v>1319246100</v>
      </c>
      <c r="D1525" s="127">
        <v>101831</v>
      </c>
      <c r="E1525" s="128" t="s">
        <v>20808</v>
      </c>
      <c r="F1525" s="127"/>
      <c r="G1525" s="127">
        <v>1319246100</v>
      </c>
      <c r="H1525" s="127">
        <v>64.010002136230469</v>
      </c>
      <c r="I1525" s="127"/>
      <c r="J1525" s="127"/>
    </row>
    <row r="1526" spans="1:10" s="118" customFormat="1" ht="12.75">
      <c r="A1526" s="128" t="s">
        <v>8185</v>
      </c>
      <c r="B1526" s="128" t="s">
        <v>8186</v>
      </c>
      <c r="C1526" s="127">
        <v>1725447943</v>
      </c>
      <c r="D1526" s="127">
        <v>3179</v>
      </c>
      <c r="E1526" s="128" t="s">
        <v>1711</v>
      </c>
      <c r="F1526" s="127"/>
      <c r="G1526" s="127">
        <v>1725447943</v>
      </c>
      <c r="H1526" s="127">
        <v>8671.900390625</v>
      </c>
      <c r="I1526" s="127"/>
      <c r="J1526" s="127"/>
    </row>
    <row r="1527" spans="1:10" s="118" customFormat="1" ht="12.75">
      <c r="A1527" s="128" t="s">
        <v>7120</v>
      </c>
      <c r="B1527" s="128" t="s">
        <v>11255</v>
      </c>
      <c r="C1527" s="127">
        <v>7152912670.3999987</v>
      </c>
      <c r="D1527" s="127">
        <v>1311</v>
      </c>
      <c r="E1527" s="128" t="s">
        <v>1714</v>
      </c>
      <c r="F1527" s="127"/>
      <c r="G1527" s="127">
        <v>7152912670.3999987</v>
      </c>
      <c r="H1527" s="127">
        <v>268.45999145507813</v>
      </c>
      <c r="I1527" s="127"/>
      <c r="J1527" s="127"/>
    </row>
    <row r="1528" spans="1:10" s="118" customFormat="1" ht="12.75">
      <c r="A1528" s="128" t="s">
        <v>6876</v>
      </c>
      <c r="B1528" s="128" t="s">
        <v>11075</v>
      </c>
      <c r="C1528" s="127">
        <v>11549695230.000002</v>
      </c>
      <c r="D1528" s="127">
        <v>5488</v>
      </c>
      <c r="E1528" s="128" t="s">
        <v>1712</v>
      </c>
      <c r="F1528" s="127"/>
      <c r="G1528" s="127">
        <v>11549695230.000002</v>
      </c>
      <c r="H1528" s="127">
        <v>269</v>
      </c>
      <c r="I1528" s="127"/>
      <c r="J1528" s="127"/>
    </row>
    <row r="1529" spans="1:10" s="118" customFormat="1" ht="12.75">
      <c r="A1529" s="128" t="s">
        <v>7010</v>
      </c>
      <c r="B1529" s="128" t="s">
        <v>11184</v>
      </c>
      <c r="C1529" s="127">
        <v>9119897722.0000019</v>
      </c>
      <c r="D1529" s="127">
        <v>288</v>
      </c>
      <c r="E1529" s="128" t="s">
        <v>1713</v>
      </c>
      <c r="F1529" s="127"/>
      <c r="G1529" s="127">
        <v>9119897722.0000019</v>
      </c>
      <c r="H1529" s="127">
        <v>902.20001220703125</v>
      </c>
      <c r="I1529" s="127"/>
      <c r="J1529" s="127"/>
    </row>
    <row r="1530" spans="1:10" s="118" customFormat="1" ht="12.75">
      <c r="A1530" s="128" t="s">
        <v>5498</v>
      </c>
      <c r="B1530" s="128" t="s">
        <v>5499</v>
      </c>
      <c r="C1530" s="127">
        <v>540360836928</v>
      </c>
      <c r="D1530" s="127">
        <v>56014</v>
      </c>
      <c r="E1530" s="128" t="s">
        <v>1721</v>
      </c>
      <c r="F1530" s="127">
        <v>124.4793701171875</v>
      </c>
      <c r="G1530" s="127">
        <v>540360836928</v>
      </c>
      <c r="H1530" s="127">
        <v>6336</v>
      </c>
      <c r="I1530" s="127">
        <v>50.900001525878906</v>
      </c>
      <c r="J1530" s="127">
        <v>85284224</v>
      </c>
    </row>
    <row r="1531" spans="1:10" s="118" customFormat="1" ht="12.75">
      <c r="A1531" s="128" t="s">
        <v>8104</v>
      </c>
      <c r="B1531" s="128" t="s">
        <v>12055</v>
      </c>
      <c r="C1531" s="127">
        <v>4567049999.999999</v>
      </c>
      <c r="D1531" s="127">
        <v>96</v>
      </c>
      <c r="E1531" s="128" t="s">
        <v>3964</v>
      </c>
      <c r="F1531" s="127">
        <v>2868.75</v>
      </c>
      <c r="G1531" s="127">
        <v>4567049999.999999</v>
      </c>
      <c r="H1531" s="127">
        <v>459</v>
      </c>
      <c r="I1531" s="127">
        <v>0.15999999642372131</v>
      </c>
      <c r="J1531" s="127">
        <v>9950000</v>
      </c>
    </row>
    <row r="1532" spans="1:10" s="118" customFormat="1" ht="12.75">
      <c r="A1532" s="128" t="s">
        <v>6871</v>
      </c>
      <c r="B1532" s="128" t="s">
        <v>10936</v>
      </c>
      <c r="C1532" s="127">
        <v>10085392500.000002</v>
      </c>
      <c r="D1532" s="127">
        <v>114136</v>
      </c>
      <c r="E1532" s="128" t="s">
        <v>1716</v>
      </c>
      <c r="F1532" s="127">
        <v>15.41917896270752</v>
      </c>
      <c r="G1532" s="127">
        <v>10085392500.000002</v>
      </c>
      <c r="H1532" s="127">
        <v>255.64999389648438</v>
      </c>
      <c r="I1532" s="127">
        <v>16.579999923706055</v>
      </c>
      <c r="J1532" s="127">
        <v>39450000</v>
      </c>
    </row>
    <row r="1533" spans="1:10" s="118" customFormat="1" ht="12.75">
      <c r="A1533" s="128" t="s">
        <v>6990</v>
      </c>
      <c r="B1533" s="128" t="s">
        <v>6991</v>
      </c>
      <c r="C1533" s="127">
        <v>6362366089.8000011</v>
      </c>
      <c r="D1533" s="127">
        <v>66752</v>
      </c>
      <c r="E1533" s="128" t="s">
        <v>20602</v>
      </c>
      <c r="F1533" s="127">
        <v>18.600000381469727</v>
      </c>
      <c r="G1533" s="127">
        <v>6362366089.8000011</v>
      </c>
      <c r="H1533" s="127">
        <v>106.94999694824219</v>
      </c>
      <c r="I1533" s="127">
        <v>5.75</v>
      </c>
      <c r="J1533" s="127">
        <v>59489164</v>
      </c>
    </row>
    <row r="1534" spans="1:10" s="118" customFormat="1" ht="12.75">
      <c r="A1534" s="128" t="s">
        <v>9975</v>
      </c>
      <c r="B1534" s="128" t="s">
        <v>11958</v>
      </c>
      <c r="C1534" s="127">
        <v>2353388063.9999995</v>
      </c>
      <c r="D1534" s="127">
        <v>4746</v>
      </c>
      <c r="E1534" s="128" t="s">
        <v>4099</v>
      </c>
      <c r="F1534" s="127"/>
      <c r="G1534" s="127">
        <v>2353388063.9999995</v>
      </c>
      <c r="H1534" s="127">
        <v>218.44999694824219</v>
      </c>
      <c r="I1534" s="127">
        <v>-11.609999656677246</v>
      </c>
      <c r="J1534" s="127">
        <v>10773120</v>
      </c>
    </row>
    <row r="1535" spans="1:10" s="118" customFormat="1" ht="12.75">
      <c r="A1535" s="128" t="s">
        <v>7567</v>
      </c>
      <c r="B1535" s="128" t="s">
        <v>11634</v>
      </c>
      <c r="C1535" s="127">
        <v>2254600500</v>
      </c>
      <c r="D1535" s="127">
        <v>2480</v>
      </c>
      <c r="E1535" s="128" t="s">
        <v>3685</v>
      </c>
      <c r="F1535" s="127">
        <v>16.151611328125</v>
      </c>
      <c r="G1535" s="127">
        <v>2254600500</v>
      </c>
      <c r="H1535" s="127">
        <v>917.25</v>
      </c>
      <c r="I1535" s="127">
        <v>56.790000915527344</v>
      </c>
      <c r="J1535" s="127">
        <v>2458000</v>
      </c>
    </row>
    <row r="1536" spans="1:10" s="118" customFormat="1" ht="12.75">
      <c r="A1536" s="128" t="s">
        <v>7676</v>
      </c>
      <c r="B1536" s="128" t="s">
        <v>11516</v>
      </c>
      <c r="C1536" s="127">
        <v>4145025892.5</v>
      </c>
      <c r="D1536" s="127">
        <v>78</v>
      </c>
      <c r="E1536" s="128" t="s">
        <v>3757</v>
      </c>
      <c r="F1536" s="127"/>
      <c r="G1536" s="127">
        <v>4145025892.5</v>
      </c>
      <c r="H1536" s="127">
        <v>5959.35009765625</v>
      </c>
      <c r="I1536" s="127">
        <v>-198.30000305175781</v>
      </c>
      <c r="J1536" s="127">
        <v>695550</v>
      </c>
    </row>
    <row r="1537" spans="1:10" s="118" customFormat="1" ht="12.75">
      <c r="A1537" s="128" t="s">
        <v>7682</v>
      </c>
      <c r="B1537" s="128" t="s">
        <v>7683</v>
      </c>
      <c r="C1537" s="127">
        <v>4757852236.6500006</v>
      </c>
      <c r="D1537" s="127">
        <v>33695</v>
      </c>
      <c r="E1537" s="128" t="s">
        <v>3933</v>
      </c>
      <c r="F1537" s="127">
        <v>8.0031709671020508</v>
      </c>
      <c r="G1537" s="127">
        <v>4757852236.6500006</v>
      </c>
      <c r="H1537" s="127">
        <v>378.54998779296875</v>
      </c>
      <c r="I1537" s="127">
        <v>47.299999237060547</v>
      </c>
      <c r="J1537" s="127">
        <v>12568623</v>
      </c>
    </row>
    <row r="1538" spans="1:10" s="118" customFormat="1" ht="12.75">
      <c r="A1538" s="128" t="s">
        <v>8085</v>
      </c>
      <c r="B1538" s="128" t="s">
        <v>11995</v>
      </c>
      <c r="C1538" s="127">
        <v>1630785677.0999997</v>
      </c>
      <c r="D1538" s="127">
        <v>144816</v>
      </c>
      <c r="E1538" s="128" t="s">
        <v>4038</v>
      </c>
      <c r="F1538" s="127">
        <v>12.360248565673828</v>
      </c>
      <c r="G1538" s="127">
        <v>1630785677.0999997</v>
      </c>
      <c r="H1538" s="127">
        <v>19.899999618530273</v>
      </c>
      <c r="I1538" s="127">
        <v>1.6100000143051147</v>
      </c>
      <c r="J1538" s="127">
        <v>81671528</v>
      </c>
    </row>
    <row r="1539" spans="1:10" s="118" customFormat="1" ht="12.75">
      <c r="A1539" s="128" t="s">
        <v>9534</v>
      </c>
      <c r="B1539" s="128" t="s">
        <v>12071</v>
      </c>
      <c r="C1539" s="127">
        <v>1073190000</v>
      </c>
      <c r="D1539" s="127">
        <v>122120</v>
      </c>
      <c r="E1539" s="128" t="s">
        <v>20792</v>
      </c>
      <c r="F1539" s="127">
        <v>10.064931869506836</v>
      </c>
      <c r="G1539" s="127">
        <v>1073190000</v>
      </c>
      <c r="H1539" s="127">
        <v>25.860000610351563</v>
      </c>
      <c r="I1539" s="127">
        <v>2.569317102432251</v>
      </c>
      <c r="J1539" s="127">
        <v>41000000</v>
      </c>
    </row>
    <row r="1540" spans="1:10" s="118" customFormat="1" ht="12.75">
      <c r="A1540" s="128" t="s">
        <v>12004</v>
      </c>
      <c r="B1540" s="128" t="s">
        <v>12005</v>
      </c>
      <c r="C1540" s="127">
        <v>2738493065</v>
      </c>
      <c r="D1540" s="127">
        <v>992425</v>
      </c>
      <c r="E1540" s="128" t="s">
        <v>4419</v>
      </c>
      <c r="F1540" s="127">
        <v>3.1785714626312256</v>
      </c>
      <c r="G1540" s="127">
        <v>2738493065</v>
      </c>
      <c r="H1540" s="127">
        <v>6.2300000190734863</v>
      </c>
      <c r="I1540" s="127">
        <v>1.9600000381469727</v>
      </c>
      <c r="J1540" s="127">
        <v>10670000</v>
      </c>
    </row>
    <row r="1541" spans="1:10" s="118" customFormat="1" ht="12.75">
      <c r="A1541" s="128" t="s">
        <v>7852</v>
      </c>
      <c r="B1541" s="128" t="s">
        <v>11814</v>
      </c>
      <c r="C1541" s="127">
        <v>1348872000</v>
      </c>
      <c r="D1541" s="127">
        <v>42176</v>
      </c>
      <c r="E1541" s="128" t="s">
        <v>1733</v>
      </c>
      <c r="F1541" s="127">
        <v>31.536331176757813</v>
      </c>
      <c r="G1541" s="127">
        <v>1348872000</v>
      </c>
      <c r="H1541" s="127">
        <v>91.139999389648438</v>
      </c>
      <c r="I1541" s="127">
        <v>2.8900001049041748</v>
      </c>
      <c r="J1541" s="127">
        <v>14800000</v>
      </c>
    </row>
    <row r="1542" spans="1:10" s="118" customFormat="1" ht="12.75">
      <c r="A1542" s="128" t="s">
        <v>7909</v>
      </c>
      <c r="B1542" s="128" t="s">
        <v>11838</v>
      </c>
      <c r="C1542" s="127">
        <v>1978297662.7</v>
      </c>
      <c r="D1542" s="127">
        <v>30610</v>
      </c>
      <c r="E1542" s="128" t="s">
        <v>7910</v>
      </c>
      <c r="F1542" s="127"/>
      <c r="G1542" s="127">
        <v>1978297662.7</v>
      </c>
      <c r="H1542" s="127">
        <v>82.900001525878906</v>
      </c>
      <c r="I1542" s="127">
        <v>-35.569999694824219</v>
      </c>
      <c r="J1542" s="127">
        <v>22653300</v>
      </c>
    </row>
    <row r="1543" spans="1:10" s="118" customFormat="1" ht="12.75">
      <c r="A1543" s="128" t="s">
        <v>6027</v>
      </c>
      <c r="B1543" s="128" t="s">
        <v>10438</v>
      </c>
      <c r="C1543" s="127">
        <v>63462044873.700005</v>
      </c>
      <c r="D1543" s="127">
        <v>6320797</v>
      </c>
      <c r="E1543" s="128" t="s">
        <v>1725</v>
      </c>
      <c r="F1543" s="127">
        <v>83.205268859863281</v>
      </c>
      <c r="G1543" s="127">
        <v>63462044873.700005</v>
      </c>
      <c r="H1543" s="127">
        <v>54.450000762939453</v>
      </c>
      <c r="I1543" s="127">
        <v>0.65440568843364721</v>
      </c>
      <c r="J1543" s="127">
        <v>1294343644.6945264</v>
      </c>
    </row>
    <row r="1544" spans="1:10" s="118" customFormat="1" ht="12.75">
      <c r="A1544" s="128" t="s">
        <v>6152</v>
      </c>
      <c r="B1544" s="128" t="s">
        <v>10581</v>
      </c>
      <c r="C1544" s="127">
        <v>64929342735.839996</v>
      </c>
      <c r="D1544" s="127">
        <v>2897850</v>
      </c>
      <c r="E1544" s="128" t="s">
        <v>3453</v>
      </c>
      <c r="F1544" s="127">
        <v>55.228054046630859</v>
      </c>
      <c r="G1544" s="127">
        <v>64929342735.839996</v>
      </c>
      <c r="H1544" s="127">
        <v>51.040000915527344</v>
      </c>
      <c r="I1544" s="127">
        <v>0.92416799068450928</v>
      </c>
      <c r="J1544" s="127">
        <v>1272126592</v>
      </c>
    </row>
    <row r="1545" spans="1:10" s="118" customFormat="1" ht="12.75">
      <c r="A1545" s="128" t="s">
        <v>5589</v>
      </c>
      <c r="B1545" s="128" t="s">
        <v>10183</v>
      </c>
      <c r="C1545" s="127">
        <v>629564708224</v>
      </c>
      <c r="D1545" s="127">
        <v>545713</v>
      </c>
      <c r="E1545" s="128" t="s">
        <v>1727</v>
      </c>
      <c r="F1545" s="127">
        <v>43.4168701171875</v>
      </c>
      <c r="G1545" s="127">
        <v>629564708224</v>
      </c>
      <c r="H1545" s="127">
        <v>1203.199951171875</v>
      </c>
      <c r="I1545" s="127">
        <v>27.712728500366211</v>
      </c>
      <c r="J1545" s="127">
        <v>523200000</v>
      </c>
    </row>
    <row r="1546" spans="1:10" s="118" customFormat="1" ht="12.75">
      <c r="A1546" s="128" t="s">
        <v>6306</v>
      </c>
      <c r="B1546" s="128" t="s">
        <v>10689</v>
      </c>
      <c r="C1546" s="127">
        <v>35506756419.75</v>
      </c>
      <c r="D1546" s="127">
        <v>94637</v>
      </c>
      <c r="E1546" s="128" t="s">
        <v>1749</v>
      </c>
      <c r="F1546" s="127">
        <v>27.274869918823242</v>
      </c>
      <c r="G1546" s="127">
        <v>35506756419.75</v>
      </c>
      <c r="H1546" s="127">
        <v>520.95001220703125</v>
      </c>
      <c r="I1546" s="127">
        <v>19.100000381469727</v>
      </c>
      <c r="J1546" s="127">
        <v>68157704</v>
      </c>
    </row>
    <row r="1547" spans="1:10" s="118" customFormat="1" ht="12.75">
      <c r="A1547" s="128" t="s">
        <v>5748</v>
      </c>
      <c r="B1547" s="128" t="s">
        <v>12454</v>
      </c>
      <c r="C1547" s="127">
        <v>174325194000</v>
      </c>
      <c r="D1547" s="127">
        <v>5316</v>
      </c>
      <c r="E1547" s="128" t="s">
        <v>1694</v>
      </c>
      <c r="F1547" s="127">
        <v>46.653514862060547</v>
      </c>
      <c r="G1547" s="127">
        <v>174325194000</v>
      </c>
      <c r="H1547" s="127">
        <v>16318</v>
      </c>
      <c r="I1547" s="127">
        <v>349.76998901367188</v>
      </c>
      <c r="J1547" s="127">
        <v>10683000</v>
      </c>
    </row>
    <row r="1548" spans="1:10" s="118" customFormat="1" ht="12.75">
      <c r="A1548" s="128" t="s">
        <v>5367</v>
      </c>
      <c r="B1548" s="128" t="s">
        <v>10079</v>
      </c>
      <c r="C1548" s="127">
        <v>1326158571654</v>
      </c>
      <c r="D1548" s="127">
        <v>1710092</v>
      </c>
      <c r="E1548" s="128" t="s">
        <v>1729</v>
      </c>
      <c r="F1548" s="127">
        <v>47.885448455810547</v>
      </c>
      <c r="G1548" s="127">
        <v>1326158571654</v>
      </c>
      <c r="H1548" s="127">
        <v>1329.300048828125</v>
      </c>
      <c r="I1548" s="127">
        <v>27.760000228881836</v>
      </c>
      <c r="J1548" s="127">
        <v>997600000</v>
      </c>
    </row>
    <row r="1549" spans="1:10" s="118" customFormat="1" ht="12.75">
      <c r="A1549" s="128" t="s">
        <v>6246</v>
      </c>
      <c r="B1549" s="128" t="s">
        <v>10679</v>
      </c>
      <c r="C1549" s="127">
        <v>25129289999.999996</v>
      </c>
      <c r="D1549" s="127">
        <v>231312</v>
      </c>
      <c r="E1549" s="128" t="s">
        <v>1685</v>
      </c>
      <c r="F1549" s="127">
        <v>19.668983459472656</v>
      </c>
      <c r="G1549" s="127">
        <v>25129289999.999996</v>
      </c>
      <c r="H1549" s="127">
        <v>226.38999938964844</v>
      </c>
      <c r="I1549" s="127">
        <v>11.510000228881836</v>
      </c>
      <c r="J1549" s="127">
        <v>111000000</v>
      </c>
    </row>
    <row r="1550" spans="1:10" s="118" customFormat="1" ht="12.75">
      <c r="A1550" s="128" t="s">
        <v>9431</v>
      </c>
      <c r="B1550" s="128" t="s">
        <v>11484</v>
      </c>
      <c r="C1550" s="127">
        <v>4070755331.9999995</v>
      </c>
      <c r="D1550" s="127">
        <v>13312</v>
      </c>
      <c r="E1550" s="128" t="s">
        <v>3912</v>
      </c>
      <c r="F1550" s="127">
        <v>50.317123413085938</v>
      </c>
      <c r="G1550" s="127">
        <v>4070755331.9999995</v>
      </c>
      <c r="H1550" s="127">
        <v>238</v>
      </c>
      <c r="I1550" s="127">
        <v>4.7300000190734863</v>
      </c>
      <c r="J1550" s="127">
        <v>17104014</v>
      </c>
    </row>
    <row r="1551" spans="1:10" s="118" customFormat="1" ht="12.75">
      <c r="A1551" s="128" t="s">
        <v>7168</v>
      </c>
      <c r="B1551" s="128" t="s">
        <v>11321</v>
      </c>
      <c r="C1551" s="127">
        <v>3222535523.9000001</v>
      </c>
      <c r="D1551" s="127">
        <v>54101</v>
      </c>
      <c r="E1551" s="128" t="s">
        <v>1730</v>
      </c>
      <c r="F1551" s="127">
        <v>21.884115219116211</v>
      </c>
      <c r="G1551" s="127">
        <v>3222535523.9000001</v>
      </c>
      <c r="H1551" s="127">
        <v>168.07000732421875</v>
      </c>
      <c r="I1551" s="127">
        <v>7.679999828338623</v>
      </c>
      <c r="J1551" s="127">
        <v>18496770</v>
      </c>
    </row>
    <row r="1552" spans="1:10" s="118" customFormat="1" ht="12.75">
      <c r="A1552" s="128" t="s">
        <v>7582</v>
      </c>
      <c r="B1552" s="128" t="s">
        <v>11583</v>
      </c>
      <c r="C1552" s="127">
        <v>3666929856.5799999</v>
      </c>
      <c r="D1552" s="127">
        <v>9059</v>
      </c>
      <c r="E1552" s="128" t="s">
        <v>1731</v>
      </c>
      <c r="F1552" s="127"/>
      <c r="G1552" s="127">
        <v>3666929856.5799999</v>
      </c>
      <c r="H1552" s="127">
        <v>145.77999877929688</v>
      </c>
      <c r="I1552" s="127">
        <v>-1.9099999666213989</v>
      </c>
      <c r="J1552" s="127">
        <v>25158884</v>
      </c>
    </row>
    <row r="1553" spans="1:10" s="118" customFormat="1" ht="12.75">
      <c r="A1553" s="128" t="s">
        <v>8126</v>
      </c>
      <c r="B1553" s="128" t="s">
        <v>12059</v>
      </c>
      <c r="C1553" s="127">
        <v>1689077922.5999999</v>
      </c>
      <c r="D1553" s="127">
        <v>81185</v>
      </c>
      <c r="E1553" s="128" t="s">
        <v>1732</v>
      </c>
      <c r="F1553" s="127">
        <v>324.87997436523438</v>
      </c>
      <c r="G1553" s="127">
        <v>1689077922.5999999</v>
      </c>
      <c r="H1553" s="127">
        <v>81.220001220703125</v>
      </c>
      <c r="I1553" s="127">
        <v>0.25000001303851604</v>
      </c>
      <c r="J1553" s="127">
        <v>20796300</v>
      </c>
    </row>
    <row r="1554" spans="1:10" s="118" customFormat="1" ht="12.75">
      <c r="A1554" s="128" t="s">
        <v>7365</v>
      </c>
      <c r="B1554" s="128" t="s">
        <v>10805</v>
      </c>
      <c r="C1554" s="127">
        <v>12476363208.4</v>
      </c>
      <c r="D1554" s="127">
        <v>8668</v>
      </c>
      <c r="E1554" s="128" t="s">
        <v>3696</v>
      </c>
      <c r="F1554" s="127">
        <v>72.422187805175781</v>
      </c>
      <c r="G1554" s="127">
        <v>12476363208.4</v>
      </c>
      <c r="H1554" s="127">
        <v>971.5999755859375</v>
      </c>
      <c r="I1554" s="127">
        <v>13.415778160095215</v>
      </c>
      <c r="J1554" s="127">
        <v>12841049</v>
      </c>
    </row>
    <row r="1555" spans="1:10" s="118" customFormat="1" ht="12.75">
      <c r="A1555" s="128" t="s">
        <v>8110</v>
      </c>
      <c r="B1555" s="128" t="s">
        <v>11692</v>
      </c>
      <c r="C1555" s="127">
        <v>2412644000</v>
      </c>
      <c r="D1555" s="127">
        <v>6688</v>
      </c>
      <c r="E1555" s="128" t="s">
        <v>3915</v>
      </c>
      <c r="F1555" s="127">
        <v>32.172664642333984</v>
      </c>
      <c r="G1555" s="127">
        <v>2412644000</v>
      </c>
      <c r="H1555" s="127">
        <v>223.60000610351563</v>
      </c>
      <c r="I1555" s="127">
        <v>6.9499998092651367</v>
      </c>
      <c r="J1555" s="127">
        <v>10200000</v>
      </c>
    </row>
    <row r="1556" spans="1:10" s="118" customFormat="1" ht="12.75">
      <c r="A1556" s="128" t="s">
        <v>7626</v>
      </c>
      <c r="B1556" s="128" t="s">
        <v>11744</v>
      </c>
      <c r="C1556" s="127">
        <v>1387136448</v>
      </c>
      <c r="D1556" s="127">
        <v>1391</v>
      </c>
      <c r="E1556" s="128" t="s">
        <v>1735</v>
      </c>
      <c r="F1556" s="127"/>
      <c r="G1556" s="127">
        <v>1387136448</v>
      </c>
      <c r="H1556" s="127">
        <v>288</v>
      </c>
      <c r="I1556" s="127">
        <v>-82</v>
      </c>
      <c r="J1556" s="127">
        <v>4816400</v>
      </c>
    </row>
    <row r="1557" spans="1:10" s="118" customFormat="1" ht="12.75">
      <c r="A1557" s="128" t="s">
        <v>5414</v>
      </c>
      <c r="B1557" s="128" t="s">
        <v>3385</v>
      </c>
      <c r="C1557" s="127">
        <v>956777708302</v>
      </c>
      <c r="D1557" s="127">
        <v>1114399</v>
      </c>
      <c r="E1557" s="128" t="s">
        <v>1751</v>
      </c>
      <c r="F1557" s="127">
        <v>49.830867767333984</v>
      </c>
      <c r="G1557" s="127">
        <v>956777708302</v>
      </c>
      <c r="H1557" s="127">
        <v>2095.60009765625</v>
      </c>
      <c r="I1557" s="127">
        <v>42.054256439208984</v>
      </c>
      <c r="J1557" s="127">
        <v>455678912</v>
      </c>
    </row>
    <row r="1558" spans="1:10" s="118" customFormat="1" ht="12.75">
      <c r="A1558" s="128" t="s">
        <v>6722</v>
      </c>
      <c r="B1558" s="128" t="s">
        <v>11005</v>
      </c>
      <c r="C1558" s="127">
        <v>11350000000</v>
      </c>
      <c r="D1558" s="127">
        <v>89437</v>
      </c>
      <c r="E1558" s="128" t="s">
        <v>1719</v>
      </c>
      <c r="F1558" s="127">
        <v>12.182483673095703</v>
      </c>
      <c r="G1558" s="127">
        <v>11350000000</v>
      </c>
      <c r="H1558" s="127">
        <v>567.5</v>
      </c>
      <c r="I1558" s="127">
        <v>46.583274841308594</v>
      </c>
      <c r="J1558" s="127">
        <v>20029728</v>
      </c>
    </row>
    <row r="1559" spans="1:10" s="118" customFormat="1" ht="12.75">
      <c r="A1559" s="128" t="s">
        <v>22333</v>
      </c>
      <c r="B1559" s="128" t="s">
        <v>22334</v>
      </c>
      <c r="C1559" s="127">
        <v>1106681069.9999998</v>
      </c>
      <c r="D1559" s="127">
        <v>50141</v>
      </c>
      <c r="E1559" s="128" t="s">
        <v>1736</v>
      </c>
      <c r="F1559" s="127"/>
      <c r="G1559" s="127">
        <v>1106681069.9999998</v>
      </c>
      <c r="H1559" s="127">
        <v>8.25</v>
      </c>
      <c r="I1559" s="127">
        <v>-0.87000000476837158</v>
      </c>
      <c r="J1559" s="127">
        <v>134143160</v>
      </c>
    </row>
    <row r="1560" spans="1:10" s="118" customFormat="1" ht="12.75">
      <c r="A1560" s="128" t="s">
        <v>9919</v>
      </c>
      <c r="B1560" s="128" t="s">
        <v>10469</v>
      </c>
      <c r="C1560" s="127">
        <v>36940589824</v>
      </c>
      <c r="D1560" s="127">
        <v>9719</v>
      </c>
      <c r="E1560" s="128" t="s">
        <v>3525</v>
      </c>
      <c r="F1560" s="127"/>
      <c r="G1560" s="127">
        <v>36940589824</v>
      </c>
      <c r="H1560" s="127">
        <v>43.520000457763672</v>
      </c>
      <c r="I1560" s="127">
        <v>-3.9999999105930328E-2</v>
      </c>
      <c r="J1560" s="127">
        <v>848819008</v>
      </c>
    </row>
    <row r="1561" spans="1:10" s="118" customFormat="1" ht="12.75">
      <c r="A1561" s="128" t="s">
        <v>5265</v>
      </c>
      <c r="B1561" s="128" t="s">
        <v>10039</v>
      </c>
      <c r="C1561" s="127">
        <v>4594517023264.999</v>
      </c>
      <c r="D1561" s="127">
        <v>2445454</v>
      </c>
      <c r="E1561" s="128" t="s">
        <v>1738</v>
      </c>
      <c r="F1561" s="127">
        <v>35.557685852050781</v>
      </c>
      <c r="G1561" s="127">
        <v>4594517023264.999</v>
      </c>
      <c r="H1561" s="127">
        <v>3341</v>
      </c>
      <c r="I1561" s="127">
        <v>93.959999084472656</v>
      </c>
      <c r="J1561" s="127">
        <v>1374668672</v>
      </c>
    </row>
    <row r="1562" spans="1:10" s="118" customFormat="1" ht="12.75">
      <c r="A1562" s="128" t="s">
        <v>7990</v>
      </c>
      <c r="B1562" s="128" t="s">
        <v>11959</v>
      </c>
      <c r="C1562" s="127">
        <v>1352097503.9999998</v>
      </c>
      <c r="D1562" s="127">
        <v>39331</v>
      </c>
      <c r="E1562" s="128" t="s">
        <v>1682</v>
      </c>
      <c r="F1562" s="127">
        <v>29.344593048095703</v>
      </c>
      <c r="G1562" s="127">
        <v>1352097503.9999998</v>
      </c>
      <c r="H1562" s="127">
        <v>130.28999328613281</v>
      </c>
      <c r="I1562" s="127">
        <v>4.440000057220459</v>
      </c>
      <c r="J1562" s="127">
        <v>10377600</v>
      </c>
    </row>
    <row r="1563" spans="1:10" s="118" customFormat="1" ht="12.75">
      <c r="A1563" s="128" t="s">
        <v>9245</v>
      </c>
      <c r="B1563" s="128" t="s">
        <v>9218</v>
      </c>
      <c r="C1563" s="127">
        <v>409582496141.16998</v>
      </c>
      <c r="D1563" s="127">
        <v>5341111</v>
      </c>
      <c r="E1563" s="128" t="s">
        <v>1678</v>
      </c>
      <c r="F1563" s="127">
        <v>15.473138809204102</v>
      </c>
      <c r="G1563" s="127">
        <v>409582496141.16998</v>
      </c>
      <c r="H1563" s="127">
        <v>164.16999816894531</v>
      </c>
      <c r="I1563" s="127">
        <v>10.609999656677246</v>
      </c>
      <c r="J1563" s="127">
        <v>2494868224</v>
      </c>
    </row>
    <row r="1564" spans="1:10" s="118" customFormat="1" ht="12.75">
      <c r="A1564" s="128" t="s">
        <v>6059</v>
      </c>
      <c r="B1564" s="128" t="s">
        <v>6060</v>
      </c>
      <c r="C1564" s="127">
        <v>120340507743.20001</v>
      </c>
      <c r="D1564" s="127">
        <v>746292</v>
      </c>
      <c r="E1564" s="128" t="s">
        <v>1740</v>
      </c>
      <c r="F1564" s="127">
        <v>20.277938842773438</v>
      </c>
      <c r="G1564" s="127">
        <v>120340507743.20001</v>
      </c>
      <c r="H1564" s="127">
        <v>346.54998779296875</v>
      </c>
      <c r="I1564" s="127">
        <v>17.090000152587891</v>
      </c>
      <c r="J1564" s="127">
        <v>347252928</v>
      </c>
    </row>
    <row r="1565" spans="1:10" s="118" customFormat="1" ht="12.75">
      <c r="A1565" s="128" t="s">
        <v>5320</v>
      </c>
      <c r="B1565" s="128" t="s">
        <v>5321</v>
      </c>
      <c r="C1565" s="127">
        <v>1358913638383.0002</v>
      </c>
      <c r="D1565" s="127">
        <v>454177</v>
      </c>
      <c r="E1565" s="128" t="s">
        <v>1743</v>
      </c>
      <c r="F1565" s="127">
        <v>29.529563903808594</v>
      </c>
      <c r="G1565" s="127">
        <v>1358913638383.0002</v>
      </c>
      <c r="H1565" s="127">
        <v>4586.5</v>
      </c>
      <c r="I1565" s="127">
        <v>155.31891632080078</v>
      </c>
      <c r="J1565" s="127">
        <v>296000000</v>
      </c>
    </row>
    <row r="1566" spans="1:10" s="118" customFormat="1" ht="12.75">
      <c r="A1566" s="128" t="s">
        <v>8071</v>
      </c>
      <c r="B1566" s="128" t="s">
        <v>11895</v>
      </c>
      <c r="C1566" s="127">
        <v>1154774733.8399999</v>
      </c>
      <c r="D1566" s="127">
        <v>167841</v>
      </c>
      <c r="E1566" s="128" t="s">
        <v>3954</v>
      </c>
      <c r="F1566" s="127">
        <v>12.811594009399414</v>
      </c>
      <c r="G1566" s="127">
        <v>1154774733.8399999</v>
      </c>
      <c r="H1566" s="127">
        <v>8.8400001525878906</v>
      </c>
      <c r="I1566" s="127">
        <v>0.68999999761581421</v>
      </c>
      <c r="J1566" s="127">
        <v>110392872</v>
      </c>
    </row>
    <row r="1567" spans="1:10" s="118" customFormat="1" ht="12.75">
      <c r="A1567" s="128" t="s">
        <v>5457</v>
      </c>
      <c r="B1567" s="128" t="s">
        <v>10142</v>
      </c>
      <c r="C1567" s="127">
        <v>450740441070.30005</v>
      </c>
      <c r="D1567" s="127">
        <v>163905</v>
      </c>
      <c r="E1567" s="128" t="s">
        <v>1745</v>
      </c>
      <c r="F1567" s="127">
        <v>35.579326629638672</v>
      </c>
      <c r="G1567" s="127">
        <v>450740441070.30005</v>
      </c>
      <c r="H1567" s="127">
        <v>4257.10009765625</v>
      </c>
      <c r="I1567" s="127">
        <v>119.65094184875488</v>
      </c>
      <c r="J1567" s="127">
        <v>105879688</v>
      </c>
    </row>
    <row r="1568" spans="1:10" s="118" customFormat="1" ht="12.75">
      <c r="A1568" s="128" t="s">
        <v>9186</v>
      </c>
      <c r="B1568" s="128" t="s">
        <v>11467</v>
      </c>
      <c r="C1568" s="127">
        <v>9525000000</v>
      </c>
      <c r="D1568" s="127">
        <v>1054</v>
      </c>
      <c r="E1568" s="128" t="s">
        <v>4229</v>
      </c>
      <c r="F1568" s="127"/>
      <c r="G1568" s="127">
        <v>9525000000</v>
      </c>
      <c r="H1568" s="127">
        <v>635</v>
      </c>
      <c r="I1568" s="127">
        <v>-7.9999998211860657E-2</v>
      </c>
      <c r="J1568" s="127">
        <v>15000000</v>
      </c>
    </row>
    <row r="1569" spans="1:10" s="118" customFormat="1" ht="12.75">
      <c r="A1569" s="128" t="s">
        <v>6496</v>
      </c>
      <c r="B1569" s="128" t="s">
        <v>10769</v>
      </c>
      <c r="C1569" s="127">
        <v>22013908860.000004</v>
      </c>
      <c r="D1569" s="127">
        <v>6334</v>
      </c>
      <c r="E1569" s="128" t="s">
        <v>1747</v>
      </c>
      <c r="F1569" s="127">
        <v>19.828239440917969</v>
      </c>
      <c r="G1569" s="127">
        <v>22013908860.000004</v>
      </c>
      <c r="H1569" s="127">
        <v>2355</v>
      </c>
      <c r="I1569" s="127">
        <v>118.76999664306641</v>
      </c>
      <c r="J1569" s="127">
        <v>9347732</v>
      </c>
    </row>
    <row r="1570" spans="1:10" s="118" customFormat="1" ht="12.75">
      <c r="A1570" s="128" t="s">
        <v>6278</v>
      </c>
      <c r="B1570" s="128" t="s">
        <v>10520</v>
      </c>
      <c r="C1570" s="127">
        <v>41258346332</v>
      </c>
      <c r="D1570" s="127">
        <v>62568</v>
      </c>
      <c r="E1570" s="128" t="s">
        <v>1753</v>
      </c>
      <c r="F1570" s="127">
        <v>31.855119705200195</v>
      </c>
      <c r="G1570" s="127">
        <v>41258346332</v>
      </c>
      <c r="H1570" s="127">
        <v>1372</v>
      </c>
      <c r="I1570" s="127">
        <v>43.069999694824219</v>
      </c>
      <c r="J1570" s="127">
        <v>30071680</v>
      </c>
    </row>
    <row r="1571" spans="1:10" s="118" customFormat="1" ht="12.75">
      <c r="A1571" s="128" t="s">
        <v>6011</v>
      </c>
      <c r="B1571" s="128" t="s">
        <v>10482</v>
      </c>
      <c r="C1571" s="127">
        <v>48478326379.849998</v>
      </c>
      <c r="D1571" s="127">
        <v>786057</v>
      </c>
      <c r="E1571" s="128" t="s">
        <v>1755</v>
      </c>
      <c r="F1571" s="127">
        <v>39.230941772460938</v>
      </c>
      <c r="G1571" s="127">
        <v>48478326379.849998</v>
      </c>
      <c r="H1571" s="127">
        <v>174.97000122070313</v>
      </c>
      <c r="I1571" s="127">
        <v>4.4600000381469727</v>
      </c>
      <c r="J1571" s="127">
        <v>275780000</v>
      </c>
    </row>
    <row r="1572" spans="1:10" s="118" customFormat="1" ht="12.75">
      <c r="A1572" s="128" t="s">
        <v>7399</v>
      </c>
      <c r="B1572" s="128" t="s">
        <v>7400</v>
      </c>
      <c r="C1572" s="127">
        <v>3950169200</v>
      </c>
      <c r="D1572" s="127">
        <v>104075</v>
      </c>
      <c r="E1572" s="128" t="s">
        <v>1757</v>
      </c>
      <c r="F1572" s="127"/>
      <c r="G1572" s="127">
        <v>3950169200</v>
      </c>
      <c r="H1572" s="127">
        <v>110.68000030517578</v>
      </c>
      <c r="I1572" s="127">
        <v>-0.79000002145767212</v>
      </c>
      <c r="J1572" s="127">
        <v>33090000</v>
      </c>
    </row>
    <row r="1573" spans="1:10" s="118" customFormat="1" ht="12.75">
      <c r="A1573" s="128" t="s">
        <v>9264</v>
      </c>
      <c r="B1573" s="128" t="s">
        <v>11259</v>
      </c>
      <c r="C1573" s="127">
        <v>8609943482.3999996</v>
      </c>
      <c r="D1573" s="127">
        <v>504372</v>
      </c>
      <c r="E1573" s="128" t="s">
        <v>9265</v>
      </c>
      <c r="F1573" s="127"/>
      <c r="G1573" s="127">
        <v>8609943482.3999996</v>
      </c>
      <c r="H1573" s="127">
        <v>51.060001373291016</v>
      </c>
      <c r="I1573" s="127"/>
      <c r="J1573" s="127"/>
    </row>
    <row r="1574" spans="1:10" s="118" customFormat="1" ht="12.75">
      <c r="A1574" s="128" t="s">
        <v>7511</v>
      </c>
      <c r="B1574" s="128" t="s">
        <v>11732</v>
      </c>
      <c r="C1574" s="127">
        <v>5719817750</v>
      </c>
      <c r="D1574" s="127">
        <v>35593</v>
      </c>
      <c r="E1574" s="128" t="s">
        <v>7512</v>
      </c>
      <c r="F1574" s="127">
        <v>231.09091186523438</v>
      </c>
      <c r="G1574" s="127">
        <v>5719817750</v>
      </c>
      <c r="H1574" s="127">
        <v>25.420000076293945</v>
      </c>
      <c r="I1574" s="127">
        <v>0.10999999940395355</v>
      </c>
      <c r="J1574" s="127">
        <v>225012496</v>
      </c>
    </row>
    <row r="1575" spans="1:10" s="118" customFormat="1" ht="12.75">
      <c r="A1575" s="128" t="s">
        <v>7842</v>
      </c>
      <c r="B1575" s="128" t="s">
        <v>11944</v>
      </c>
      <c r="C1575" s="127">
        <v>1793011607.9999998</v>
      </c>
      <c r="D1575" s="127">
        <v>107812</v>
      </c>
      <c r="E1575" s="128" t="s">
        <v>1794</v>
      </c>
      <c r="F1575" s="127">
        <v>35.076923370361328</v>
      </c>
      <c r="G1575" s="127">
        <v>1793011607.9999998</v>
      </c>
      <c r="H1575" s="127">
        <v>27.360000610351563</v>
      </c>
      <c r="I1575" s="127">
        <v>0.77999997138977051</v>
      </c>
      <c r="J1575" s="127">
        <v>65534048</v>
      </c>
    </row>
    <row r="1576" spans="1:10" s="118" customFormat="1" ht="12.75">
      <c r="A1576" s="128" t="s">
        <v>9530</v>
      </c>
      <c r="B1576" s="128" t="s">
        <v>12081</v>
      </c>
      <c r="C1576" s="127">
        <v>2509245111.0599999</v>
      </c>
      <c r="D1576" s="127">
        <v>11226</v>
      </c>
      <c r="E1576" s="128" t="s">
        <v>9531</v>
      </c>
      <c r="F1576" s="127"/>
      <c r="G1576" s="127">
        <v>2509245111.0599999</v>
      </c>
      <c r="H1576" s="127">
        <v>554.1400146484375</v>
      </c>
      <c r="I1576" s="127"/>
      <c r="J1576" s="127"/>
    </row>
    <row r="1577" spans="1:10" s="118" customFormat="1" ht="12.75">
      <c r="A1577" s="128" t="s">
        <v>7143</v>
      </c>
      <c r="B1577" s="128" t="s">
        <v>11245</v>
      </c>
      <c r="C1577" s="127">
        <v>7349353572</v>
      </c>
      <c r="D1577" s="127">
        <v>612</v>
      </c>
      <c r="E1577" s="128" t="s">
        <v>3619</v>
      </c>
      <c r="F1577" s="127"/>
      <c r="G1577" s="127">
        <v>7349353572</v>
      </c>
      <c r="H1577" s="127">
        <v>561</v>
      </c>
      <c r="I1577" s="127">
        <v>-50.520000457763672</v>
      </c>
      <c r="J1577" s="127">
        <v>13101052</v>
      </c>
    </row>
    <row r="1578" spans="1:10" s="118" customFormat="1" ht="12.75">
      <c r="A1578" s="128" t="s">
        <v>20445</v>
      </c>
      <c r="B1578" s="128" t="s">
        <v>20446</v>
      </c>
      <c r="C1578" s="127">
        <v>1511582532</v>
      </c>
      <c r="D1578" s="127">
        <v>58967</v>
      </c>
      <c r="E1578" s="128" t="s">
        <v>1859</v>
      </c>
      <c r="F1578" s="127"/>
      <c r="G1578" s="127">
        <v>1511582532</v>
      </c>
      <c r="H1578" s="127">
        <v>55.689998626708984</v>
      </c>
      <c r="I1578" s="127"/>
      <c r="J1578" s="127"/>
    </row>
    <row r="1579" spans="1:10" s="118" customFormat="1" ht="12.75">
      <c r="A1579" s="128" t="s">
        <v>12126</v>
      </c>
      <c r="B1579" s="128" t="s">
        <v>12127</v>
      </c>
      <c r="C1579" s="127">
        <v>1616207999.9999998</v>
      </c>
      <c r="D1579" s="127">
        <v>15647</v>
      </c>
      <c r="E1579" s="128" t="s">
        <v>12128</v>
      </c>
      <c r="F1579" s="127"/>
      <c r="G1579" s="127">
        <v>1616207999.9999998</v>
      </c>
      <c r="H1579" s="127">
        <v>165</v>
      </c>
      <c r="I1579" s="127"/>
      <c r="J1579" s="127"/>
    </row>
    <row r="1580" spans="1:10" s="118" customFormat="1" ht="12.75">
      <c r="A1580" s="128" t="s">
        <v>7710</v>
      </c>
      <c r="B1580" s="128" t="s">
        <v>11450</v>
      </c>
      <c r="C1580" s="127">
        <v>6771851979</v>
      </c>
      <c r="D1580" s="127">
        <v>79106</v>
      </c>
      <c r="E1580" s="128" t="s">
        <v>1796</v>
      </c>
      <c r="F1580" s="127">
        <v>54.647361755371094</v>
      </c>
      <c r="G1580" s="127">
        <v>6771851979</v>
      </c>
      <c r="H1580" s="127">
        <v>91.180000305175781</v>
      </c>
      <c r="I1580" s="127">
        <v>1.6685160398483276</v>
      </c>
      <c r="J1580" s="127">
        <v>65534048</v>
      </c>
    </row>
    <row r="1581" spans="1:10" s="118" customFormat="1" ht="12.75">
      <c r="A1581" s="128" t="s">
        <v>6949</v>
      </c>
      <c r="B1581" s="128" t="s">
        <v>11010</v>
      </c>
      <c r="C1581" s="127">
        <v>8483027472.0000019</v>
      </c>
      <c r="D1581" s="127">
        <v>24506</v>
      </c>
      <c r="E1581" s="128" t="s">
        <v>1765</v>
      </c>
      <c r="F1581" s="127">
        <v>34.981437683105469</v>
      </c>
      <c r="G1581" s="127">
        <v>8483027472.0000019</v>
      </c>
      <c r="H1581" s="127">
        <v>847.95001220703125</v>
      </c>
      <c r="I1581" s="127">
        <v>24.239999771118164</v>
      </c>
      <c r="J1581" s="127">
        <v>10000000</v>
      </c>
    </row>
    <row r="1582" spans="1:10" s="118" customFormat="1" ht="12.75">
      <c r="A1582" s="128" t="s">
        <v>22335</v>
      </c>
      <c r="B1582" s="128" t="s">
        <v>22336</v>
      </c>
      <c r="C1582" s="127">
        <v>1314181250</v>
      </c>
      <c r="D1582" s="127">
        <v>10936</v>
      </c>
      <c r="E1582" s="128" t="s">
        <v>22337</v>
      </c>
      <c r="F1582" s="127">
        <v>66.489364624023438</v>
      </c>
      <c r="G1582" s="127">
        <v>1314181250</v>
      </c>
      <c r="H1582" s="127">
        <v>125</v>
      </c>
      <c r="I1582" s="127">
        <v>1.8799999952316284</v>
      </c>
      <c r="J1582" s="127">
        <v>10513450</v>
      </c>
    </row>
    <row r="1583" spans="1:10" s="118" customFormat="1" ht="12.75">
      <c r="A1583" s="128" t="s">
        <v>8094</v>
      </c>
      <c r="B1583" s="128" t="s">
        <v>11846</v>
      </c>
      <c r="C1583" s="127">
        <v>2331180000.0000005</v>
      </c>
      <c r="D1583" s="127">
        <v>17508</v>
      </c>
      <c r="E1583" s="128" t="s">
        <v>8095</v>
      </c>
      <c r="F1583" s="127">
        <v>19.588874816894531</v>
      </c>
      <c r="G1583" s="127">
        <v>2331180000.0000005</v>
      </c>
      <c r="H1583" s="127">
        <v>162</v>
      </c>
      <c r="I1583" s="127">
        <v>8.2700004577636719</v>
      </c>
      <c r="J1583" s="127">
        <v>12900000</v>
      </c>
    </row>
    <row r="1584" spans="1:10" s="118" customFormat="1" ht="12.75">
      <c r="A1584" s="128" t="s">
        <v>9549</v>
      </c>
      <c r="B1584" s="128" t="s">
        <v>11622</v>
      </c>
      <c r="C1584" s="127">
        <v>5874143964.999999</v>
      </c>
      <c r="D1584" s="127">
        <v>2964</v>
      </c>
      <c r="E1584" s="128" t="s">
        <v>4301</v>
      </c>
      <c r="F1584" s="127">
        <v>97.5406494140625</v>
      </c>
      <c r="G1584" s="127">
        <v>5874143964.999999</v>
      </c>
      <c r="H1584" s="127">
        <v>239.94999694824219</v>
      </c>
      <c r="I1584" s="127">
        <v>2.4600000381469727</v>
      </c>
      <c r="J1584" s="127">
        <v>9480700</v>
      </c>
    </row>
    <row r="1585" spans="1:10" s="118" customFormat="1" ht="12.75">
      <c r="A1585" s="128" t="s">
        <v>7637</v>
      </c>
      <c r="B1585" s="128" t="s">
        <v>11674</v>
      </c>
      <c r="C1585" s="127">
        <v>1824982991.1600001</v>
      </c>
      <c r="D1585" s="127">
        <v>129347</v>
      </c>
      <c r="E1585" s="128" t="s">
        <v>1772</v>
      </c>
      <c r="F1585" s="127">
        <v>5.4550185203552246</v>
      </c>
      <c r="G1585" s="127">
        <v>1824982991.1600001</v>
      </c>
      <c r="H1585" s="127">
        <v>27.479999542236328</v>
      </c>
      <c r="I1585" s="127">
        <v>5.0375628471374512</v>
      </c>
      <c r="J1585" s="127">
        <v>58886316</v>
      </c>
    </row>
    <row r="1586" spans="1:10" s="118" customFormat="1" ht="12.75">
      <c r="A1586" s="128" t="s">
        <v>22338</v>
      </c>
      <c r="B1586" s="128" t="s">
        <v>22339</v>
      </c>
      <c r="C1586" s="127">
        <v>1091149999.9999998</v>
      </c>
      <c r="D1586" s="127">
        <v>15678</v>
      </c>
      <c r="E1586" s="128" t="s">
        <v>22340</v>
      </c>
      <c r="F1586" s="127">
        <v>36.292427062988281</v>
      </c>
      <c r="G1586" s="127">
        <v>1091149999.9999998</v>
      </c>
      <c r="H1586" s="127">
        <v>139</v>
      </c>
      <c r="I1586" s="127">
        <v>3.8299999237060547</v>
      </c>
      <c r="J1586" s="127">
        <v>78500000</v>
      </c>
    </row>
    <row r="1587" spans="1:10" s="118" customFormat="1" ht="12.75">
      <c r="A1587" s="128" t="s">
        <v>7464</v>
      </c>
      <c r="B1587" s="128" t="s">
        <v>11556</v>
      </c>
      <c r="C1587" s="127">
        <v>3886238588.52</v>
      </c>
      <c r="D1587" s="127">
        <v>86115</v>
      </c>
      <c r="E1587" s="128" t="s">
        <v>1780</v>
      </c>
      <c r="F1587" s="127">
        <v>53.906978607177734</v>
      </c>
      <c r="G1587" s="127">
        <v>3886238588.52</v>
      </c>
      <c r="H1587" s="127">
        <v>139.08000183105469</v>
      </c>
      <c r="I1587" s="127">
        <v>2.5799999237060547</v>
      </c>
      <c r="J1587" s="127">
        <v>27930000</v>
      </c>
    </row>
    <row r="1588" spans="1:10" s="118" customFormat="1" ht="12.75">
      <c r="A1588" s="128" t="s">
        <v>5773</v>
      </c>
      <c r="B1588" s="128" t="s">
        <v>10302</v>
      </c>
      <c r="C1588" s="127">
        <v>132964766965.79999</v>
      </c>
      <c r="D1588" s="127">
        <v>508770</v>
      </c>
      <c r="E1588" s="128" t="s">
        <v>1889</v>
      </c>
      <c r="F1588" s="127">
        <v>10.417923927307129</v>
      </c>
      <c r="G1588" s="127">
        <v>132964766965.79999</v>
      </c>
      <c r="H1588" s="127">
        <v>1346.0999755859375</v>
      </c>
      <c r="I1588" s="127">
        <v>129.21000671386719</v>
      </c>
      <c r="J1588" s="127">
        <v>98777776</v>
      </c>
    </row>
    <row r="1589" spans="1:10" s="118" customFormat="1" ht="12.75">
      <c r="A1589" s="128" t="s">
        <v>10457</v>
      </c>
      <c r="B1589" s="128" t="s">
        <v>10458</v>
      </c>
      <c r="C1589" s="127">
        <v>52946961264</v>
      </c>
      <c r="D1589" s="127">
        <v>562351</v>
      </c>
      <c r="E1589" s="128" t="s">
        <v>1784</v>
      </c>
      <c r="F1589" s="127">
        <v>86.388847351074219</v>
      </c>
      <c r="G1589" s="127">
        <v>52946961264</v>
      </c>
      <c r="H1589" s="127">
        <v>341.39999389648438</v>
      </c>
      <c r="I1589" s="127">
        <v>3.9518990516662598</v>
      </c>
      <c r="J1589" s="127">
        <v>155087760</v>
      </c>
    </row>
    <row r="1590" spans="1:10" s="118" customFormat="1" ht="12.75">
      <c r="A1590" s="128" t="s">
        <v>6338</v>
      </c>
      <c r="B1590" s="128" t="s">
        <v>10688</v>
      </c>
      <c r="C1590" s="127">
        <v>21837802542.499996</v>
      </c>
      <c r="D1590" s="127">
        <v>287961</v>
      </c>
      <c r="E1590" s="128" t="s">
        <v>1786</v>
      </c>
      <c r="F1590" s="127"/>
      <c r="G1590" s="127">
        <v>21837802542.499996</v>
      </c>
      <c r="H1590" s="127">
        <v>302.75</v>
      </c>
      <c r="I1590" s="127">
        <v>-4.9830120205879211</v>
      </c>
      <c r="J1590" s="127">
        <v>72130000</v>
      </c>
    </row>
    <row r="1591" spans="1:10" s="118" customFormat="1" ht="12.75">
      <c r="A1591" s="128" t="s">
        <v>9299</v>
      </c>
      <c r="B1591" s="128" t="s">
        <v>11780</v>
      </c>
      <c r="C1591" s="127">
        <v>4244226677.3199997</v>
      </c>
      <c r="D1591" s="127">
        <v>2828846</v>
      </c>
      <c r="E1591" s="128" t="s">
        <v>9300</v>
      </c>
      <c r="F1591" s="127"/>
      <c r="G1591" s="127">
        <v>4244226677.3199997</v>
      </c>
      <c r="H1591" s="127">
        <v>21.909999847412109</v>
      </c>
      <c r="I1591" s="127"/>
      <c r="J1591" s="127"/>
    </row>
    <row r="1592" spans="1:10" s="118" customFormat="1" ht="12.75">
      <c r="A1592" s="128" t="s">
        <v>22341</v>
      </c>
      <c r="B1592" s="128" t="s">
        <v>22342</v>
      </c>
      <c r="C1592" s="127">
        <v>1045718959.9999999</v>
      </c>
      <c r="D1592" s="127">
        <v>25407</v>
      </c>
      <c r="E1592" s="128" t="s">
        <v>3935</v>
      </c>
      <c r="F1592" s="127">
        <v>7.8938722610473633</v>
      </c>
      <c r="G1592" s="127">
        <v>1045718959.9999999</v>
      </c>
      <c r="H1592" s="127">
        <v>73.580001831054688</v>
      </c>
      <c r="I1592" s="127">
        <v>9.3211545944213867</v>
      </c>
      <c r="J1592" s="127">
        <v>10428000</v>
      </c>
    </row>
    <row r="1593" spans="1:10" s="118" customFormat="1" ht="12.75">
      <c r="A1593" s="128" t="s">
        <v>6332</v>
      </c>
      <c r="B1593" s="128" t="s">
        <v>10711</v>
      </c>
      <c r="C1593" s="127">
        <v>27078108232.5</v>
      </c>
      <c r="D1593" s="127">
        <v>50185</v>
      </c>
      <c r="E1593" s="128" t="s">
        <v>1791</v>
      </c>
      <c r="F1593" s="127">
        <v>7.7596564292907715</v>
      </c>
      <c r="G1593" s="127">
        <v>27078108232.5</v>
      </c>
      <c r="H1593" s="127">
        <v>930.1500244140625</v>
      </c>
      <c r="I1593" s="127">
        <v>119.87000274658203</v>
      </c>
      <c r="J1593" s="127">
        <v>29111550</v>
      </c>
    </row>
    <row r="1594" spans="1:10" s="118" customFormat="1" ht="12.75">
      <c r="A1594" s="128" t="s">
        <v>11930</v>
      </c>
      <c r="B1594" s="128" t="s">
        <v>11931</v>
      </c>
      <c r="C1594" s="127">
        <v>2034155200</v>
      </c>
      <c r="D1594" s="127">
        <v>8942</v>
      </c>
      <c r="E1594" s="128" t="s">
        <v>11932</v>
      </c>
      <c r="F1594" s="127"/>
      <c r="G1594" s="127">
        <v>2034155200</v>
      </c>
      <c r="H1594" s="127">
        <v>300.20001220703125</v>
      </c>
      <c r="I1594" s="127"/>
      <c r="J1594" s="127"/>
    </row>
    <row r="1595" spans="1:10" s="118" customFormat="1" ht="12.75">
      <c r="A1595" s="128" t="s">
        <v>9340</v>
      </c>
      <c r="B1595" s="128" t="s">
        <v>11877</v>
      </c>
      <c r="C1595" s="127">
        <v>2111672392.4799998</v>
      </c>
      <c r="D1595" s="127">
        <v>48468</v>
      </c>
      <c r="E1595" s="128" t="s">
        <v>9341</v>
      </c>
      <c r="F1595" s="127"/>
      <c r="G1595" s="127">
        <v>2111672392.4799998</v>
      </c>
      <c r="H1595" s="127">
        <v>136.72000122070313</v>
      </c>
      <c r="I1595" s="127"/>
      <c r="J1595" s="127"/>
    </row>
    <row r="1596" spans="1:10" s="118" customFormat="1" ht="12.75">
      <c r="A1596" s="128" t="s">
        <v>7169</v>
      </c>
      <c r="B1596" s="128" t="s">
        <v>11224</v>
      </c>
      <c r="C1596" s="127">
        <v>6845280000.000001</v>
      </c>
      <c r="D1596" s="127">
        <v>5839</v>
      </c>
      <c r="E1596" s="128" t="s">
        <v>1793</v>
      </c>
      <c r="F1596" s="127">
        <v>18.848796844482422</v>
      </c>
      <c r="G1596" s="127">
        <v>6845280000.000001</v>
      </c>
      <c r="H1596" s="127">
        <v>1097</v>
      </c>
      <c r="I1596" s="127">
        <v>58.200000762939453</v>
      </c>
      <c r="J1596" s="127">
        <v>6240000</v>
      </c>
    </row>
    <row r="1597" spans="1:10" s="118" customFormat="1" ht="12.75">
      <c r="A1597" s="128" t="s">
        <v>7015</v>
      </c>
      <c r="B1597" s="128" t="s">
        <v>11263</v>
      </c>
      <c r="C1597" s="127">
        <v>4578283737.6000004</v>
      </c>
      <c r="D1597" s="127">
        <v>85714</v>
      </c>
      <c r="E1597" s="128" t="s">
        <v>1764</v>
      </c>
      <c r="F1597" s="127">
        <v>13.968647003173828</v>
      </c>
      <c r="G1597" s="127">
        <v>4578283737.6000004</v>
      </c>
      <c r="H1597" s="127">
        <v>84.650001525878906</v>
      </c>
      <c r="I1597" s="127">
        <v>6.059999942779541</v>
      </c>
      <c r="J1597" s="127">
        <v>54084864</v>
      </c>
    </row>
    <row r="1598" spans="1:10" s="118" customFormat="1" ht="12.75">
      <c r="A1598" s="128" t="s">
        <v>22343</v>
      </c>
      <c r="B1598" s="128" t="s">
        <v>22344</v>
      </c>
      <c r="C1598" s="127">
        <v>9167635890.0000019</v>
      </c>
      <c r="D1598" s="127">
        <v>420966</v>
      </c>
      <c r="E1598" s="128" t="s">
        <v>20934</v>
      </c>
      <c r="F1598" s="127"/>
      <c r="G1598" s="127">
        <v>9167635890.0000019</v>
      </c>
      <c r="H1598" s="127">
        <v>372.54998779296875</v>
      </c>
      <c r="I1598" s="127"/>
      <c r="J1598" s="127"/>
    </row>
    <row r="1599" spans="1:10" s="118" customFormat="1" ht="12.75">
      <c r="A1599" s="128" t="s">
        <v>6465</v>
      </c>
      <c r="B1599" s="128" t="s">
        <v>10775</v>
      </c>
      <c r="C1599" s="127">
        <v>17688890120.999996</v>
      </c>
      <c r="D1599" s="127">
        <v>490698</v>
      </c>
      <c r="E1599" s="128" t="s">
        <v>1810</v>
      </c>
      <c r="F1599" s="127">
        <v>15.685993194580078</v>
      </c>
      <c r="G1599" s="127">
        <v>17688890120.999996</v>
      </c>
      <c r="H1599" s="127">
        <v>273.25</v>
      </c>
      <c r="I1599" s="127">
        <v>17.420000076293945</v>
      </c>
      <c r="J1599" s="127">
        <v>64735188</v>
      </c>
    </row>
    <row r="1600" spans="1:10" s="118" customFormat="1" ht="12.75">
      <c r="A1600" s="128" t="s">
        <v>9286</v>
      </c>
      <c r="B1600" s="128" t="s">
        <v>11434</v>
      </c>
      <c r="C1600" s="127">
        <v>5638607593.3601999</v>
      </c>
      <c r="D1600" s="127">
        <v>356743</v>
      </c>
      <c r="E1600" s="128" t="s">
        <v>9287</v>
      </c>
      <c r="F1600" s="127"/>
      <c r="G1600" s="127">
        <v>5638607593.3601999</v>
      </c>
      <c r="H1600" s="127">
        <v>999.989990234375</v>
      </c>
      <c r="I1600" s="127"/>
      <c r="J1600" s="127"/>
    </row>
    <row r="1601" spans="1:10" s="118" customFormat="1" ht="12.75">
      <c r="A1601" s="128" t="s">
        <v>8029</v>
      </c>
      <c r="B1601" s="128" t="s">
        <v>12043</v>
      </c>
      <c r="C1601" s="127">
        <v>1622400000</v>
      </c>
      <c r="D1601" s="127">
        <v>0</v>
      </c>
      <c r="E1601" s="128" t="s">
        <v>3924</v>
      </c>
      <c r="F1601" s="127">
        <v>6.7252974510192871</v>
      </c>
      <c r="G1601" s="127">
        <v>1622400000</v>
      </c>
      <c r="H1601" s="127">
        <v>390</v>
      </c>
      <c r="I1601" s="127">
        <v>57.990001678466797</v>
      </c>
      <c r="J1601" s="127">
        <v>4160000</v>
      </c>
    </row>
    <row r="1602" spans="1:10" s="118" customFormat="1" ht="12.75">
      <c r="A1602" s="128" t="s">
        <v>12244</v>
      </c>
      <c r="B1602" s="128" t="s">
        <v>12245</v>
      </c>
      <c r="C1602" s="127">
        <v>6491936560.1999998</v>
      </c>
      <c r="D1602" s="127">
        <v>121754</v>
      </c>
      <c r="E1602" s="128" t="s">
        <v>12246</v>
      </c>
      <c r="F1602" s="127"/>
      <c r="G1602" s="127">
        <v>6491936560.1999998</v>
      </c>
      <c r="H1602" s="127">
        <v>129.22000122070313</v>
      </c>
      <c r="I1602" s="127"/>
      <c r="J1602" s="127"/>
    </row>
    <row r="1603" spans="1:10" s="118" customFormat="1" ht="12.75">
      <c r="A1603" s="128" t="s">
        <v>20764</v>
      </c>
      <c r="B1603" s="128" t="s">
        <v>20765</v>
      </c>
      <c r="C1603" s="127">
        <v>3735876200</v>
      </c>
      <c r="D1603" s="127">
        <v>39</v>
      </c>
      <c r="E1603" s="128" t="s">
        <v>4640</v>
      </c>
      <c r="F1603" s="127">
        <v>136.73036193847656</v>
      </c>
      <c r="G1603" s="127">
        <v>3735876200</v>
      </c>
      <c r="H1603" s="127">
        <v>644</v>
      </c>
      <c r="I1603" s="127">
        <v>4.7100000381469727</v>
      </c>
      <c r="J1603" s="127">
        <v>501050</v>
      </c>
    </row>
    <row r="1604" spans="1:10" s="118" customFormat="1" ht="12.75">
      <c r="A1604" s="128" t="s">
        <v>7827</v>
      </c>
      <c r="B1604" s="128" t="s">
        <v>11724</v>
      </c>
      <c r="C1604" s="127">
        <v>3140019753</v>
      </c>
      <c r="D1604" s="127">
        <v>23641</v>
      </c>
      <c r="E1604" s="128" t="s">
        <v>3857</v>
      </c>
      <c r="F1604" s="127">
        <v>29.449542999267578</v>
      </c>
      <c r="G1604" s="127">
        <v>3140019753</v>
      </c>
      <c r="H1604" s="127">
        <v>160.5</v>
      </c>
      <c r="I1604" s="127">
        <v>5.4499998092651367</v>
      </c>
      <c r="J1604" s="127">
        <v>19563986</v>
      </c>
    </row>
    <row r="1605" spans="1:10" s="118" customFormat="1" ht="12.75">
      <c r="A1605" s="128" t="s">
        <v>9973</v>
      </c>
      <c r="B1605" s="128" t="s">
        <v>12117</v>
      </c>
      <c r="C1605" s="127">
        <v>1676803268.8</v>
      </c>
      <c r="D1605" s="127">
        <v>497894</v>
      </c>
      <c r="E1605" s="128" t="s">
        <v>9974</v>
      </c>
      <c r="F1605" s="127"/>
      <c r="G1605" s="127">
        <v>1676803268.8</v>
      </c>
      <c r="H1605" s="127">
        <v>27.200000762939453</v>
      </c>
      <c r="I1605" s="127"/>
      <c r="J1605" s="127"/>
    </row>
    <row r="1606" spans="1:10" s="118" customFormat="1" ht="12.75">
      <c r="A1606" s="128" t="s">
        <v>9965</v>
      </c>
      <c r="B1606" s="128" t="s">
        <v>12163</v>
      </c>
      <c r="C1606" s="127">
        <v>1236187828.0599999</v>
      </c>
      <c r="D1606" s="127">
        <v>679524</v>
      </c>
      <c r="E1606" s="128" t="s">
        <v>9966</v>
      </c>
      <c r="F1606" s="127"/>
      <c r="G1606" s="127">
        <v>1236187828.0599999</v>
      </c>
      <c r="H1606" s="127">
        <v>36.939998626708984</v>
      </c>
      <c r="I1606" s="127"/>
      <c r="J1606" s="127"/>
    </row>
    <row r="1607" spans="1:10" s="118" customFormat="1" ht="12.75">
      <c r="A1607" s="128" t="s">
        <v>5398</v>
      </c>
      <c r="B1607" s="128" t="s">
        <v>10100</v>
      </c>
      <c r="C1607" s="127">
        <v>1017129842613.1001</v>
      </c>
      <c r="D1607" s="127">
        <v>610716</v>
      </c>
      <c r="E1607" s="128" t="s">
        <v>1814</v>
      </c>
      <c r="F1607" s="127">
        <v>51.629322052001953</v>
      </c>
      <c r="G1607" s="127">
        <v>1017129842613.1001</v>
      </c>
      <c r="H1607" s="127">
        <v>2465.300048828125</v>
      </c>
      <c r="I1607" s="127">
        <v>47.75</v>
      </c>
      <c r="J1607" s="127">
        <v>400588448</v>
      </c>
    </row>
    <row r="1608" spans="1:10" s="118" customFormat="1" ht="12.75">
      <c r="A1608" s="128" t="s">
        <v>7013</v>
      </c>
      <c r="B1608" s="128" t="s">
        <v>7014</v>
      </c>
      <c r="C1608" s="127">
        <v>4268232676.499999</v>
      </c>
      <c r="D1608" s="127">
        <v>85487</v>
      </c>
      <c r="E1608" s="128" t="s">
        <v>1798</v>
      </c>
      <c r="F1608" s="127">
        <v>5.6487421989440918</v>
      </c>
      <c r="G1608" s="127">
        <v>4268232676.499999</v>
      </c>
      <c r="H1608" s="127">
        <v>65.129997253417969</v>
      </c>
      <c r="I1608" s="127">
        <v>11.529999732971191</v>
      </c>
      <c r="J1608" s="127">
        <v>65534048</v>
      </c>
    </row>
    <row r="1609" spans="1:10" s="118" customFormat="1" ht="12.75">
      <c r="A1609" s="128" t="s">
        <v>7554</v>
      </c>
      <c r="B1609" s="128" t="s">
        <v>11456</v>
      </c>
      <c r="C1609" s="127">
        <v>3056914246.9500003</v>
      </c>
      <c r="D1609" s="127">
        <v>20289</v>
      </c>
      <c r="E1609" s="128" t="s">
        <v>1815</v>
      </c>
      <c r="F1609" s="127">
        <v>23.523611068725586</v>
      </c>
      <c r="G1609" s="127">
        <v>3056914246.9500003</v>
      </c>
      <c r="H1609" s="127">
        <v>169.3699951171875</v>
      </c>
      <c r="I1609" s="127">
        <v>7.1999998092651367</v>
      </c>
      <c r="J1609" s="127">
        <v>18048736</v>
      </c>
    </row>
    <row r="1610" spans="1:10" s="118" customFormat="1" ht="12.75">
      <c r="A1610" s="128" t="s">
        <v>6466</v>
      </c>
      <c r="B1610" s="128" t="s">
        <v>10599</v>
      </c>
      <c r="C1610" s="127">
        <v>75970909035</v>
      </c>
      <c r="D1610" s="127">
        <v>139884</v>
      </c>
      <c r="E1610" s="128" t="s">
        <v>9078</v>
      </c>
      <c r="F1610" s="127">
        <v>67.803192138671875</v>
      </c>
      <c r="G1610" s="127">
        <v>75970909035</v>
      </c>
      <c r="H1610" s="127">
        <v>1274.699951171875</v>
      </c>
      <c r="I1610" s="127">
        <v>18.799999237060547</v>
      </c>
      <c r="J1610" s="127">
        <v>59599048</v>
      </c>
    </row>
    <row r="1611" spans="1:10" s="118" customFormat="1" ht="12.75">
      <c r="A1611" s="128" t="s">
        <v>7641</v>
      </c>
      <c r="B1611" s="128" t="s">
        <v>11465</v>
      </c>
      <c r="C1611" s="127">
        <v>3402652012</v>
      </c>
      <c r="D1611" s="127">
        <v>6950</v>
      </c>
      <c r="E1611" s="128" t="s">
        <v>1818</v>
      </c>
      <c r="F1611" s="127">
        <v>77.295722961425781</v>
      </c>
      <c r="G1611" s="127">
        <v>3402652012</v>
      </c>
      <c r="H1611" s="127">
        <v>397.29998779296875</v>
      </c>
      <c r="I1611" s="127">
        <v>5.1399998664855957</v>
      </c>
      <c r="J1611" s="127">
        <v>8564440</v>
      </c>
    </row>
    <row r="1612" spans="1:10" s="118" customFormat="1" ht="12.75">
      <c r="A1612" s="128" t="s">
        <v>5625</v>
      </c>
      <c r="B1612" s="128" t="s">
        <v>10218</v>
      </c>
      <c r="C1612" s="127">
        <v>189970067837.55002</v>
      </c>
      <c r="D1612" s="127">
        <v>289503</v>
      </c>
      <c r="E1612" s="128" t="s">
        <v>1822</v>
      </c>
      <c r="F1612" s="127">
        <v>45.835289001464844</v>
      </c>
      <c r="G1612" s="127">
        <v>189970067837.55002</v>
      </c>
      <c r="H1612" s="127">
        <v>781.95001220703125</v>
      </c>
      <c r="I1612" s="127">
        <v>17.059999465942383</v>
      </c>
      <c r="J1612" s="127">
        <v>242869856</v>
      </c>
    </row>
    <row r="1613" spans="1:10" s="118" customFormat="1" ht="12.75">
      <c r="A1613" s="128" t="s">
        <v>5891</v>
      </c>
      <c r="B1613" s="128" t="s">
        <v>10384</v>
      </c>
      <c r="C1613" s="127">
        <v>97678592617.5</v>
      </c>
      <c r="D1613" s="127">
        <v>97853</v>
      </c>
      <c r="E1613" s="128" t="s">
        <v>1824</v>
      </c>
      <c r="F1613" s="127">
        <v>72.43341064453125</v>
      </c>
      <c r="G1613" s="127">
        <v>97678592617.5</v>
      </c>
      <c r="H1613" s="127">
        <v>1794.9000244140625</v>
      </c>
      <c r="I1613" s="127">
        <v>24.780000686645508</v>
      </c>
      <c r="J1613" s="127">
        <v>54071984</v>
      </c>
    </row>
    <row r="1614" spans="1:10" s="118" customFormat="1" ht="12.75">
      <c r="A1614" s="128" t="s">
        <v>12514</v>
      </c>
      <c r="B1614" s="128" t="s">
        <v>12515</v>
      </c>
      <c r="C1614" s="127">
        <v>3385054046.4000001</v>
      </c>
      <c r="D1614" s="127">
        <v>1978</v>
      </c>
      <c r="E1614" s="128" t="s">
        <v>4511</v>
      </c>
      <c r="F1614" s="127"/>
      <c r="G1614" s="127">
        <v>3385054046.4000001</v>
      </c>
      <c r="H1614" s="127">
        <v>150.80000305175781</v>
      </c>
      <c r="I1614" s="127">
        <v>-1.6299999952316284</v>
      </c>
      <c r="J1614" s="127">
        <v>11947308</v>
      </c>
    </row>
    <row r="1615" spans="1:10" s="118" customFormat="1" ht="12.75">
      <c r="A1615" s="128" t="s">
        <v>8060</v>
      </c>
      <c r="B1615" s="128" t="s">
        <v>8061</v>
      </c>
      <c r="C1615" s="127">
        <v>1755386853</v>
      </c>
      <c r="D1615" s="127">
        <v>4051</v>
      </c>
      <c r="E1615" s="128" t="s">
        <v>8062</v>
      </c>
      <c r="F1615" s="127">
        <v>52.354496002197266</v>
      </c>
      <c r="G1615" s="127">
        <v>1755386853</v>
      </c>
      <c r="H1615" s="127">
        <v>98.949996948242188</v>
      </c>
      <c r="I1615" s="127">
        <v>1.8899999856948853</v>
      </c>
      <c r="J1615" s="127">
        <v>17040140</v>
      </c>
    </row>
    <row r="1616" spans="1:10" s="118" customFormat="1" ht="12.75">
      <c r="A1616" s="128" t="s">
        <v>6751</v>
      </c>
      <c r="B1616" s="128" t="s">
        <v>10700</v>
      </c>
      <c r="C1616" s="127">
        <v>25991485732.200001</v>
      </c>
      <c r="D1616" s="127">
        <v>284377</v>
      </c>
      <c r="E1616" s="128" t="s">
        <v>1831</v>
      </c>
      <c r="F1616" s="127">
        <v>136.53622436523438</v>
      </c>
      <c r="G1616" s="127">
        <v>25991485732.200001</v>
      </c>
      <c r="H1616" s="127">
        <v>188.41999816894531</v>
      </c>
      <c r="I1616" s="127">
        <v>1.3799999952316284</v>
      </c>
      <c r="J1616" s="127">
        <v>126315248</v>
      </c>
    </row>
    <row r="1617" spans="1:10" s="118" customFormat="1" ht="12.75">
      <c r="A1617" s="128" t="s">
        <v>7970</v>
      </c>
      <c r="B1617" s="128" t="s">
        <v>12160</v>
      </c>
      <c r="C1617" s="127">
        <v>1809735000</v>
      </c>
      <c r="D1617" s="127">
        <v>16373</v>
      </c>
      <c r="E1617" s="128" t="s">
        <v>3944</v>
      </c>
      <c r="F1617" s="127">
        <v>53.504463195800781</v>
      </c>
      <c r="G1617" s="127">
        <v>1809735000</v>
      </c>
      <c r="H1617" s="127">
        <v>119.84999847412109</v>
      </c>
      <c r="I1617" s="127">
        <v>2.2400000095367432</v>
      </c>
      <c r="J1617" s="127">
        <v>15100000</v>
      </c>
    </row>
    <row r="1618" spans="1:10" s="118" customFormat="1" ht="12.75">
      <c r="A1618" s="128" t="s">
        <v>9359</v>
      </c>
      <c r="B1618" s="128" t="s">
        <v>11610</v>
      </c>
      <c r="C1618" s="127">
        <v>5763604471.000001</v>
      </c>
      <c r="D1618" s="127">
        <v>2367498</v>
      </c>
      <c r="E1618" s="128" t="s">
        <v>9360</v>
      </c>
      <c r="F1618" s="127"/>
      <c r="G1618" s="127">
        <v>5763604471.000001</v>
      </c>
      <c r="H1618" s="127">
        <v>42.200000762939453</v>
      </c>
      <c r="I1618" s="127"/>
      <c r="J1618" s="127"/>
    </row>
    <row r="1619" spans="1:10" s="118" customFormat="1" ht="12.75">
      <c r="A1619" s="128" t="s">
        <v>7553</v>
      </c>
      <c r="B1619" s="128" t="s">
        <v>11745</v>
      </c>
      <c r="C1619" s="127">
        <v>1866626859.9999998</v>
      </c>
      <c r="D1619" s="127">
        <v>2901</v>
      </c>
      <c r="E1619" s="128" t="s">
        <v>3791</v>
      </c>
      <c r="F1619" s="127">
        <v>14.154870986938477</v>
      </c>
      <c r="G1619" s="127">
        <v>1866626859.9999998</v>
      </c>
      <c r="H1619" s="127">
        <v>170</v>
      </c>
      <c r="I1619" s="127">
        <v>12.010000228881836</v>
      </c>
      <c r="J1619" s="127">
        <v>10980158</v>
      </c>
    </row>
    <row r="1620" spans="1:10" s="118" customFormat="1" ht="12.75">
      <c r="A1620" s="128" t="s">
        <v>6108</v>
      </c>
      <c r="B1620" s="128" t="s">
        <v>10586</v>
      </c>
      <c r="C1620" s="127">
        <v>48573254489.129997</v>
      </c>
      <c r="D1620" s="127">
        <v>142675</v>
      </c>
      <c r="E1620" s="128" t="s">
        <v>1837</v>
      </c>
      <c r="F1620" s="127">
        <v>15.31407356262207</v>
      </c>
      <c r="G1620" s="127">
        <v>48573254489.129997</v>
      </c>
      <c r="H1620" s="127">
        <v>267.69000244140625</v>
      </c>
      <c r="I1620" s="127">
        <v>17.479999542236328</v>
      </c>
      <c r="J1620" s="127">
        <v>163986128</v>
      </c>
    </row>
    <row r="1621" spans="1:10" s="118" customFormat="1" ht="12.75">
      <c r="A1621" s="128" t="s">
        <v>9951</v>
      </c>
      <c r="B1621" s="128" t="s">
        <v>11659</v>
      </c>
      <c r="C1621" s="127">
        <v>1830175875.0000005</v>
      </c>
      <c r="D1621" s="127">
        <v>29288</v>
      </c>
      <c r="E1621" s="128" t="s">
        <v>9952</v>
      </c>
      <c r="F1621" s="127">
        <v>38.8619384765625</v>
      </c>
      <c r="G1621" s="127">
        <v>1830175875.0000005</v>
      </c>
      <c r="H1621" s="127">
        <v>104.15000152587891</v>
      </c>
      <c r="I1621" s="127">
        <v>2.6800000667572021</v>
      </c>
      <c r="J1621" s="127"/>
    </row>
    <row r="1622" spans="1:10" s="118" customFormat="1" ht="12.75">
      <c r="A1622" s="128" t="s">
        <v>5917</v>
      </c>
      <c r="B1622" s="128" t="s">
        <v>5918</v>
      </c>
      <c r="C1622" s="127">
        <v>64614874629.600006</v>
      </c>
      <c r="D1622" s="127">
        <v>400411</v>
      </c>
      <c r="E1622" s="128" t="s">
        <v>1839</v>
      </c>
      <c r="F1622" s="127">
        <v>17.148956298828125</v>
      </c>
      <c r="G1622" s="127">
        <v>64614874629.600006</v>
      </c>
      <c r="H1622" s="127">
        <v>2088.39990234375</v>
      </c>
      <c r="I1622" s="127">
        <v>121.77999877929688</v>
      </c>
      <c r="J1622" s="127">
        <v>30940000</v>
      </c>
    </row>
    <row r="1623" spans="1:10" s="118" customFormat="1" ht="12.75">
      <c r="A1623" s="128" t="s">
        <v>20651</v>
      </c>
      <c r="B1623" s="128" t="s">
        <v>20652</v>
      </c>
      <c r="C1623" s="127">
        <v>1364000000</v>
      </c>
      <c r="D1623" s="127">
        <v>737</v>
      </c>
      <c r="E1623" s="128" t="s">
        <v>20653</v>
      </c>
      <c r="F1623" s="127">
        <v>65.957443237304688</v>
      </c>
      <c r="G1623" s="127">
        <v>1364000000</v>
      </c>
      <c r="H1623" s="127">
        <v>341</v>
      </c>
      <c r="I1623" s="127">
        <v>5.1700000762939453</v>
      </c>
      <c r="J1623" s="127"/>
    </row>
    <row r="1624" spans="1:10" s="118" customFormat="1" ht="12.75">
      <c r="A1624" s="128" t="s">
        <v>7283</v>
      </c>
      <c r="B1624" s="128" t="s">
        <v>11607</v>
      </c>
      <c r="C1624" s="127">
        <v>4448451313.999999</v>
      </c>
      <c r="D1624" s="127">
        <v>205973</v>
      </c>
      <c r="E1624" s="128" t="s">
        <v>1800</v>
      </c>
      <c r="F1624" s="127">
        <v>15.676673889160156</v>
      </c>
      <c r="G1624" s="127">
        <v>4448451313.999999</v>
      </c>
      <c r="H1624" s="127">
        <v>67.879997253417969</v>
      </c>
      <c r="I1624" s="127">
        <v>4.3299999237060547</v>
      </c>
      <c r="J1624" s="127">
        <v>65534048</v>
      </c>
    </row>
    <row r="1625" spans="1:10" s="118" customFormat="1" ht="12.75">
      <c r="A1625" s="128" t="s">
        <v>7705</v>
      </c>
      <c r="B1625" s="128" t="s">
        <v>11474</v>
      </c>
      <c r="C1625" s="127">
        <v>3188454948</v>
      </c>
      <c r="D1625" s="127">
        <v>94427</v>
      </c>
      <c r="E1625" s="128" t="s">
        <v>3774</v>
      </c>
      <c r="F1625" s="127">
        <v>16.301885604858398</v>
      </c>
      <c r="G1625" s="127">
        <v>3188454948</v>
      </c>
      <c r="H1625" s="127">
        <v>144.89999389648438</v>
      </c>
      <c r="I1625" s="127">
        <v>8.8885421752929688</v>
      </c>
      <c r="J1625" s="127">
        <v>19107520</v>
      </c>
    </row>
    <row r="1626" spans="1:10" s="118" customFormat="1" ht="12.75">
      <c r="A1626" s="128" t="s">
        <v>7503</v>
      </c>
      <c r="B1626" s="128" t="s">
        <v>11464</v>
      </c>
      <c r="C1626" s="127">
        <v>3235695153.5999999</v>
      </c>
      <c r="D1626" s="127">
        <v>3786</v>
      </c>
      <c r="E1626" s="128" t="s">
        <v>3840</v>
      </c>
      <c r="F1626" s="127">
        <v>10.10816764831543</v>
      </c>
      <c r="G1626" s="127">
        <v>3235695153.5999999</v>
      </c>
      <c r="H1626" s="127">
        <v>311.20001220703125</v>
      </c>
      <c r="I1626" s="127">
        <v>30.786985397338867</v>
      </c>
      <c r="J1626" s="127">
        <v>10398978</v>
      </c>
    </row>
    <row r="1627" spans="1:10" s="118" customFormat="1" ht="12.75">
      <c r="A1627" s="128" t="s">
        <v>6800</v>
      </c>
      <c r="B1627" s="128" t="s">
        <v>10947</v>
      </c>
      <c r="C1627" s="127">
        <v>10805430764.200001</v>
      </c>
      <c r="D1627" s="127">
        <v>19740</v>
      </c>
      <c r="E1627" s="128" t="s">
        <v>1841</v>
      </c>
      <c r="F1627" s="127">
        <v>22.51123046875</v>
      </c>
      <c r="G1627" s="127">
        <v>10805430764.200001</v>
      </c>
      <c r="H1627" s="127">
        <v>501.10000610351563</v>
      </c>
      <c r="I1627" s="127">
        <v>22.260000228881836</v>
      </c>
      <c r="J1627" s="127">
        <v>22260460</v>
      </c>
    </row>
    <row r="1628" spans="1:10" s="118" customFormat="1" ht="12.75">
      <c r="A1628" s="128" t="s">
        <v>8102</v>
      </c>
      <c r="B1628" s="128" t="s">
        <v>8103</v>
      </c>
      <c r="C1628" s="127">
        <v>1567764000</v>
      </c>
      <c r="D1628" s="127">
        <v>68495</v>
      </c>
      <c r="E1628" s="128" t="s">
        <v>3950</v>
      </c>
      <c r="F1628" s="127">
        <v>9.3412704467773438</v>
      </c>
      <c r="G1628" s="127">
        <v>1567764000</v>
      </c>
      <c r="H1628" s="127">
        <v>11.770000457763672</v>
      </c>
      <c r="I1628" s="127">
        <v>1.2599999904632568</v>
      </c>
      <c r="J1628" s="127">
        <v>133200000</v>
      </c>
    </row>
    <row r="1629" spans="1:10" s="118" customFormat="1" ht="12.75">
      <c r="A1629" s="128" t="s">
        <v>6224</v>
      </c>
      <c r="B1629" s="128" t="s">
        <v>6225</v>
      </c>
      <c r="C1629" s="127">
        <v>65873184368.599991</v>
      </c>
      <c r="D1629" s="127">
        <v>222386</v>
      </c>
      <c r="E1629" s="128" t="s">
        <v>1845</v>
      </c>
      <c r="F1629" s="127"/>
      <c r="G1629" s="127">
        <v>65873184368.599991</v>
      </c>
      <c r="H1629" s="127">
        <v>409.14999389648438</v>
      </c>
      <c r="I1629" s="127">
        <v>-3.75</v>
      </c>
      <c r="J1629" s="127">
        <v>1471345024</v>
      </c>
    </row>
    <row r="1630" spans="1:10" s="118" customFormat="1" ht="12.75">
      <c r="A1630" s="128" t="s">
        <v>5564</v>
      </c>
      <c r="B1630" s="128" t="s">
        <v>10192</v>
      </c>
      <c r="C1630" s="127">
        <v>450374776155</v>
      </c>
      <c r="D1630" s="127">
        <v>1073967</v>
      </c>
      <c r="E1630" s="128" t="s">
        <v>1886</v>
      </c>
      <c r="F1630" s="127">
        <v>132.4873046875</v>
      </c>
      <c r="G1630" s="127">
        <v>450374776155</v>
      </c>
      <c r="H1630" s="127">
        <v>1305</v>
      </c>
      <c r="I1630" s="127">
        <v>9.8500003814697266</v>
      </c>
      <c r="J1630" s="127">
        <v>343625216</v>
      </c>
    </row>
    <row r="1631" spans="1:10" s="118" customFormat="1" ht="12.75">
      <c r="A1631" s="128" t="s">
        <v>5409</v>
      </c>
      <c r="B1631" s="128" t="s">
        <v>10115</v>
      </c>
      <c r="C1631" s="127">
        <v>1067606402604.6002</v>
      </c>
      <c r="D1631" s="127">
        <v>2674281</v>
      </c>
      <c r="E1631" s="128" t="s">
        <v>1847</v>
      </c>
      <c r="F1631" s="127">
        <v>100.84480285644531</v>
      </c>
      <c r="G1631" s="127">
        <v>1067606402604.6002</v>
      </c>
      <c r="H1631" s="127">
        <v>1098.199951171875</v>
      </c>
      <c r="I1631" s="127">
        <v>10.890000343322754</v>
      </c>
      <c r="J1631" s="127">
        <v>971912384</v>
      </c>
    </row>
    <row r="1632" spans="1:10" s="118" customFormat="1" ht="12.75">
      <c r="A1632" s="128" t="s">
        <v>7623</v>
      </c>
      <c r="B1632" s="128" t="s">
        <v>11848</v>
      </c>
      <c r="C1632" s="127">
        <v>1471909520.0000002</v>
      </c>
      <c r="D1632" s="127">
        <v>80907</v>
      </c>
      <c r="E1632" s="128" t="s">
        <v>3833</v>
      </c>
      <c r="F1632" s="127">
        <v>17.174602508544922</v>
      </c>
      <c r="G1632" s="127">
        <v>1471909520.0000002</v>
      </c>
      <c r="H1632" s="127">
        <v>10.819999694824219</v>
      </c>
      <c r="I1632" s="127">
        <v>0.62999999523162842</v>
      </c>
      <c r="J1632" s="127">
        <v>125720000</v>
      </c>
    </row>
    <row r="1633" spans="1:10" s="118" customFormat="1" ht="12.75">
      <c r="A1633" s="128" t="s">
        <v>6922</v>
      </c>
      <c r="B1633" s="128" t="s">
        <v>6923</v>
      </c>
      <c r="C1633" s="127">
        <v>8426253962.2300014</v>
      </c>
      <c r="D1633" s="127">
        <v>99142</v>
      </c>
      <c r="E1633" s="128" t="s">
        <v>1849</v>
      </c>
      <c r="F1633" s="127"/>
      <c r="G1633" s="127">
        <v>8426253962.2300014</v>
      </c>
      <c r="H1633" s="127">
        <v>193.30999755859375</v>
      </c>
      <c r="I1633" s="127">
        <v>-12.356035007928849</v>
      </c>
      <c r="J1633" s="127">
        <v>45700230.032043576</v>
      </c>
    </row>
    <row r="1634" spans="1:10" s="118" customFormat="1" ht="12.75">
      <c r="A1634" s="128" t="s">
        <v>7859</v>
      </c>
      <c r="B1634" s="128" t="s">
        <v>7860</v>
      </c>
      <c r="C1634" s="127">
        <v>1306467577.5</v>
      </c>
      <c r="D1634" s="127">
        <v>35576</v>
      </c>
      <c r="E1634" s="128" t="s">
        <v>7861</v>
      </c>
      <c r="F1634" s="127">
        <v>43.195487976074219</v>
      </c>
      <c r="G1634" s="127">
        <v>1306467577.5</v>
      </c>
      <c r="H1634" s="127">
        <v>57.450000762939453</v>
      </c>
      <c r="I1634" s="127">
        <v>1.3300000429153442</v>
      </c>
      <c r="J1634" s="127"/>
    </row>
    <row r="1635" spans="1:10" s="118" customFormat="1" ht="12.75">
      <c r="A1635" s="128" t="s">
        <v>21196</v>
      </c>
      <c r="B1635" s="128" t="s">
        <v>21197</v>
      </c>
      <c r="C1635" s="127">
        <v>2235850436.4000001</v>
      </c>
      <c r="D1635" s="127"/>
      <c r="E1635" s="128" t="s">
        <v>21198</v>
      </c>
      <c r="F1635" s="127"/>
      <c r="G1635" s="127">
        <v>2235850436.4000001</v>
      </c>
      <c r="H1635" s="127">
        <v>205.05000305175781</v>
      </c>
      <c r="I1635" s="127"/>
      <c r="J1635" s="127"/>
    </row>
    <row r="1636" spans="1:10" s="118" customFormat="1" ht="12.75">
      <c r="A1636" s="128" t="s">
        <v>5515</v>
      </c>
      <c r="B1636" s="128" t="s">
        <v>10114</v>
      </c>
      <c r="C1636" s="127">
        <v>1233374687999.9998</v>
      </c>
      <c r="D1636" s="127">
        <v>4671461</v>
      </c>
      <c r="E1636" s="128" t="s">
        <v>20560</v>
      </c>
      <c r="F1636" s="127">
        <v>63.673469543457031</v>
      </c>
      <c r="G1636" s="127">
        <v>1233374687999.9998</v>
      </c>
      <c r="H1636" s="127">
        <v>3057.60009765625</v>
      </c>
      <c r="I1636" s="127">
        <v>48.020000457763672</v>
      </c>
      <c r="J1636" s="127">
        <v>403380000</v>
      </c>
    </row>
    <row r="1637" spans="1:10" s="118" customFormat="1" ht="12.75">
      <c r="A1637" s="128" t="s">
        <v>6467</v>
      </c>
      <c r="B1637" s="128" t="s">
        <v>10903</v>
      </c>
      <c r="C1637" s="127">
        <v>23247427182.000004</v>
      </c>
      <c r="D1637" s="127">
        <v>38375</v>
      </c>
      <c r="E1637" s="128" t="s">
        <v>1853</v>
      </c>
      <c r="F1637" s="127">
        <v>93.415489196777344</v>
      </c>
      <c r="G1637" s="127">
        <v>23247427182.000004</v>
      </c>
      <c r="H1637" s="127">
        <v>265.29998779296875</v>
      </c>
      <c r="I1637" s="127">
        <v>2.8399999141693115</v>
      </c>
      <c r="J1637" s="127">
        <v>87626944</v>
      </c>
    </row>
    <row r="1638" spans="1:10" s="118" customFormat="1" ht="12.75">
      <c r="A1638" s="128" t="s">
        <v>7279</v>
      </c>
      <c r="B1638" s="128" t="s">
        <v>11261</v>
      </c>
      <c r="C1638" s="127">
        <v>5009335921.9200001</v>
      </c>
      <c r="D1638" s="127">
        <v>502241</v>
      </c>
      <c r="E1638" s="128" t="s">
        <v>1857</v>
      </c>
      <c r="F1638" s="127"/>
      <c r="G1638" s="127">
        <v>5009335921.9200001</v>
      </c>
      <c r="H1638" s="127">
        <v>41.830001831054688</v>
      </c>
      <c r="I1638" s="127">
        <v>-3.75</v>
      </c>
      <c r="J1638" s="127">
        <v>104754624</v>
      </c>
    </row>
    <row r="1639" spans="1:10" s="118" customFormat="1" ht="12.75">
      <c r="A1639" s="128" t="s">
        <v>7035</v>
      </c>
      <c r="B1639" s="128" t="s">
        <v>11201</v>
      </c>
      <c r="C1639" s="127">
        <v>7068078777.499999</v>
      </c>
      <c r="D1639" s="127">
        <v>23677</v>
      </c>
      <c r="E1639" s="128" t="s">
        <v>3643</v>
      </c>
      <c r="F1639" s="127">
        <v>62.71014404296875</v>
      </c>
      <c r="G1639" s="127">
        <v>7068078777.499999</v>
      </c>
      <c r="H1639" s="127">
        <v>216.35000610351563</v>
      </c>
      <c r="I1639" s="127">
        <v>3.4500000476837158</v>
      </c>
      <c r="J1639" s="127">
        <v>30491636</v>
      </c>
    </row>
    <row r="1640" spans="1:10" s="118" customFormat="1" ht="12.75">
      <c r="A1640" s="128" t="s">
        <v>12255</v>
      </c>
      <c r="B1640" s="128" t="s">
        <v>12256</v>
      </c>
      <c r="C1640" s="127">
        <v>3948663669.9999995</v>
      </c>
      <c r="D1640" s="127">
        <v>46464</v>
      </c>
      <c r="E1640" s="128" t="s">
        <v>12257</v>
      </c>
      <c r="F1640" s="127"/>
      <c r="G1640" s="127">
        <v>3948663669.9999995</v>
      </c>
      <c r="H1640" s="127">
        <v>187.69999694824219</v>
      </c>
      <c r="I1640" s="127"/>
      <c r="J1640" s="127"/>
    </row>
    <row r="1641" spans="1:10" s="118" customFormat="1" ht="12.75">
      <c r="A1641" s="128" t="s">
        <v>7628</v>
      </c>
      <c r="B1641" s="128" t="s">
        <v>11628</v>
      </c>
      <c r="C1641" s="127">
        <v>1950099787.9999998</v>
      </c>
      <c r="D1641" s="127">
        <v>58519</v>
      </c>
      <c r="E1641" s="128" t="s">
        <v>1978</v>
      </c>
      <c r="F1641" s="127">
        <v>37.468795776367188</v>
      </c>
      <c r="G1641" s="127">
        <v>1950099787.9999998</v>
      </c>
      <c r="H1641" s="127">
        <v>33.799999237060547</v>
      </c>
      <c r="I1641" s="127">
        <v>0.90208399295806885</v>
      </c>
      <c r="J1641" s="127">
        <v>60545260</v>
      </c>
    </row>
    <row r="1642" spans="1:10" s="118" customFormat="1" ht="12.75">
      <c r="A1642" s="128" t="s">
        <v>8063</v>
      </c>
      <c r="B1642" s="128" t="s">
        <v>11892</v>
      </c>
      <c r="C1642" s="127">
        <v>1091441658.29</v>
      </c>
      <c r="D1642" s="127">
        <v>18169</v>
      </c>
      <c r="E1642" s="128" t="s">
        <v>1907</v>
      </c>
      <c r="F1642" s="127">
        <v>18.669548034667969</v>
      </c>
      <c r="G1642" s="127">
        <v>1091441658.29</v>
      </c>
      <c r="H1642" s="127">
        <v>73.160003662109375</v>
      </c>
      <c r="I1642" s="127">
        <v>3.4178810860204698</v>
      </c>
      <c r="J1642" s="127">
        <v>15616179.103783457</v>
      </c>
    </row>
    <row r="1643" spans="1:10" s="118" customFormat="1" ht="12.75">
      <c r="A1643" s="128" t="s">
        <v>6690</v>
      </c>
      <c r="B1643" s="128" t="s">
        <v>10970</v>
      </c>
      <c r="C1643" s="127">
        <v>26601910569.000004</v>
      </c>
      <c r="D1643" s="127">
        <v>498587</v>
      </c>
      <c r="E1643" s="128" t="s">
        <v>1807</v>
      </c>
      <c r="F1643" s="127">
        <v>17.186830520629883</v>
      </c>
      <c r="G1643" s="127">
        <v>26601910569.000004</v>
      </c>
      <c r="H1643" s="127">
        <v>224.46000671386719</v>
      </c>
      <c r="I1643" s="127">
        <v>13.060000419616699</v>
      </c>
      <c r="J1643" s="127">
        <v>118515152</v>
      </c>
    </row>
    <row r="1644" spans="1:10" s="118" customFormat="1" ht="12.75">
      <c r="A1644" s="128" t="s">
        <v>20468</v>
      </c>
      <c r="B1644" s="128" t="s">
        <v>20469</v>
      </c>
      <c r="C1644" s="127">
        <v>1269000000</v>
      </c>
      <c r="D1644" s="127">
        <v>4515</v>
      </c>
      <c r="E1644" s="128" t="s">
        <v>9093</v>
      </c>
      <c r="F1644" s="127">
        <v>66.572235107421875</v>
      </c>
      <c r="G1644" s="127">
        <v>1269000000</v>
      </c>
      <c r="H1644" s="127">
        <v>235</v>
      </c>
      <c r="I1644" s="127">
        <v>3.5299999713897705</v>
      </c>
      <c r="J1644" s="127">
        <v>200000</v>
      </c>
    </row>
    <row r="1645" spans="1:10" s="118" customFormat="1" ht="12.75">
      <c r="A1645" s="128" t="s">
        <v>8121</v>
      </c>
      <c r="B1645" s="128" t="s">
        <v>11987</v>
      </c>
      <c r="C1645" s="127">
        <v>1381086840.0000002</v>
      </c>
      <c r="D1645" s="127">
        <v>909</v>
      </c>
      <c r="E1645" s="128" t="s">
        <v>4041</v>
      </c>
      <c r="F1645" s="127">
        <v>37.383720397949219</v>
      </c>
      <c r="G1645" s="127">
        <v>1381086840.0000002</v>
      </c>
      <c r="H1645" s="127">
        <v>225.05000305175781</v>
      </c>
      <c r="I1645" s="127">
        <v>6.0199999809265137</v>
      </c>
      <c r="J1645" s="127">
        <v>6136800</v>
      </c>
    </row>
    <row r="1646" spans="1:10" s="118" customFormat="1" ht="12.75">
      <c r="A1646" s="128" t="s">
        <v>6986</v>
      </c>
      <c r="B1646" s="128" t="s">
        <v>11166</v>
      </c>
      <c r="C1646" s="127">
        <v>8049719999.999999</v>
      </c>
      <c r="D1646" s="127">
        <v>1765</v>
      </c>
      <c r="E1646" s="128" t="s">
        <v>3572</v>
      </c>
      <c r="F1646" s="127">
        <v>34.273963928222656</v>
      </c>
      <c r="G1646" s="127">
        <v>8049719999.999999</v>
      </c>
      <c r="H1646" s="127">
        <v>1437.449951171875</v>
      </c>
      <c r="I1646" s="127">
        <v>41.939998626708984</v>
      </c>
      <c r="J1646" s="127">
        <v>5600000</v>
      </c>
    </row>
    <row r="1647" spans="1:10" s="118" customFormat="1" ht="12.75">
      <c r="A1647" s="128" t="s">
        <v>5998</v>
      </c>
      <c r="B1647" s="128" t="s">
        <v>10504</v>
      </c>
      <c r="C1647" s="127">
        <v>40977785814.400009</v>
      </c>
      <c r="D1647" s="127">
        <v>1047908</v>
      </c>
      <c r="E1647" s="128" t="s">
        <v>9916</v>
      </c>
      <c r="F1647" s="127">
        <v>39.795684814453125</v>
      </c>
      <c r="G1647" s="127">
        <v>40977785814.400009</v>
      </c>
      <c r="H1647" s="127">
        <v>70.120002746582031</v>
      </c>
      <c r="I1647" s="127">
        <v>1.7620000839233398</v>
      </c>
      <c r="J1647" s="127">
        <v>584395120</v>
      </c>
    </row>
    <row r="1648" spans="1:10" s="118" customFormat="1" ht="12.75">
      <c r="A1648" s="128" t="s">
        <v>7500</v>
      </c>
      <c r="B1648" s="128" t="s">
        <v>11779</v>
      </c>
      <c r="C1648" s="127">
        <v>3518069154.8000002</v>
      </c>
      <c r="D1648" s="127">
        <v>459822</v>
      </c>
      <c r="E1648" s="128" t="s">
        <v>1861</v>
      </c>
      <c r="F1648" s="127"/>
      <c r="G1648" s="127">
        <v>3518069154.8000002</v>
      </c>
      <c r="H1648" s="127">
        <v>33.680000305175781</v>
      </c>
      <c r="I1648" s="127">
        <v>-29.829999923706055</v>
      </c>
      <c r="J1648" s="127">
        <v>104455736</v>
      </c>
    </row>
    <row r="1649" spans="1:10" s="118" customFormat="1" ht="12.75">
      <c r="A1649" s="128" t="s">
        <v>12309</v>
      </c>
      <c r="B1649" s="128" t="s">
        <v>12310</v>
      </c>
      <c r="C1649" s="127">
        <v>1927212650</v>
      </c>
      <c r="D1649" s="127">
        <v>11085</v>
      </c>
      <c r="E1649" s="128" t="s">
        <v>8208</v>
      </c>
      <c r="F1649" s="127">
        <v>26.352785110473633</v>
      </c>
      <c r="G1649" s="127">
        <v>1927212650</v>
      </c>
      <c r="H1649" s="127">
        <v>168.94999694824219</v>
      </c>
      <c r="I1649" s="127">
        <v>6.4110870361328125</v>
      </c>
      <c r="J1649" s="127"/>
    </row>
    <row r="1650" spans="1:10" s="118" customFormat="1" ht="12.75">
      <c r="A1650" s="128" t="s">
        <v>5690</v>
      </c>
      <c r="B1650" s="128" t="s">
        <v>10239</v>
      </c>
      <c r="C1650" s="127">
        <v>312518005231.99994</v>
      </c>
      <c r="D1650" s="127">
        <v>447125</v>
      </c>
      <c r="E1650" s="128" t="s">
        <v>1863</v>
      </c>
      <c r="F1650" s="127">
        <v>375.950927734375</v>
      </c>
      <c r="G1650" s="127">
        <v>312518005231.99994</v>
      </c>
      <c r="H1650" s="127">
        <v>6128</v>
      </c>
      <c r="I1650" s="127">
        <v>16.299999237060547</v>
      </c>
      <c r="J1650" s="127">
        <v>50998368</v>
      </c>
    </row>
    <row r="1651" spans="1:10" s="118" customFormat="1" ht="12.75">
      <c r="A1651" s="128" t="s">
        <v>5881</v>
      </c>
      <c r="B1651" s="128" t="s">
        <v>5882</v>
      </c>
      <c r="C1651" s="127">
        <v>116300187750.60001</v>
      </c>
      <c r="D1651" s="127">
        <v>329139</v>
      </c>
      <c r="E1651" s="128" t="s">
        <v>1900</v>
      </c>
      <c r="F1651" s="127">
        <v>50.409328460693359</v>
      </c>
      <c r="G1651" s="127">
        <v>116300187750.60001</v>
      </c>
      <c r="H1651" s="127">
        <v>486.45001220703125</v>
      </c>
      <c r="I1651" s="127">
        <v>9.6499996185302734</v>
      </c>
      <c r="J1651" s="127">
        <v>239079424</v>
      </c>
    </row>
    <row r="1652" spans="1:10" s="118" customFormat="1" ht="12.75">
      <c r="A1652" s="128" t="s">
        <v>7137</v>
      </c>
      <c r="B1652" s="128" t="s">
        <v>11408</v>
      </c>
      <c r="C1652" s="127">
        <v>5427227010.000001</v>
      </c>
      <c r="D1652" s="127">
        <v>54729</v>
      </c>
      <c r="E1652" s="128" t="s">
        <v>1867</v>
      </c>
      <c r="F1652" s="127">
        <v>49.433834075927734</v>
      </c>
      <c r="G1652" s="127">
        <v>5427227010.000001</v>
      </c>
      <c r="H1652" s="127">
        <v>426.85000610351563</v>
      </c>
      <c r="I1652" s="127">
        <v>8.6347742080688477</v>
      </c>
      <c r="J1652" s="127">
        <v>12651100</v>
      </c>
    </row>
    <row r="1653" spans="1:10" s="118" customFormat="1" ht="12.75">
      <c r="A1653" s="128" t="s">
        <v>6654</v>
      </c>
      <c r="B1653" s="128" t="s">
        <v>10930</v>
      </c>
      <c r="C1653" s="127">
        <v>13037928209.000002</v>
      </c>
      <c r="D1653" s="127">
        <v>299624</v>
      </c>
      <c r="E1653" s="128" t="s">
        <v>1770</v>
      </c>
      <c r="F1653" s="127">
        <v>231.22857666015625</v>
      </c>
      <c r="G1653" s="127">
        <v>13037928209.000002</v>
      </c>
      <c r="H1653" s="127">
        <v>80.930000305175781</v>
      </c>
      <c r="I1653" s="127">
        <v>0.34999999403953552</v>
      </c>
      <c r="J1653" s="127">
        <v>163177904</v>
      </c>
    </row>
    <row r="1654" spans="1:10" s="118" customFormat="1" ht="12.75">
      <c r="A1654" s="128" t="s">
        <v>7897</v>
      </c>
      <c r="B1654" s="128" t="s">
        <v>11921</v>
      </c>
      <c r="C1654" s="127">
        <v>1234919908.96</v>
      </c>
      <c r="D1654" s="127">
        <v>47326</v>
      </c>
      <c r="E1654" s="128" t="s">
        <v>1806</v>
      </c>
      <c r="F1654" s="127"/>
      <c r="G1654" s="127">
        <v>1234919908.96</v>
      </c>
      <c r="H1654" s="127">
        <v>78.019996643066406</v>
      </c>
      <c r="I1654" s="127">
        <v>-5.7300000190734863</v>
      </c>
      <c r="J1654" s="127">
        <v>15828248</v>
      </c>
    </row>
    <row r="1655" spans="1:10" s="118" customFormat="1" ht="12.75">
      <c r="A1655" s="128" t="s">
        <v>7757</v>
      </c>
      <c r="B1655" s="128" t="s">
        <v>7758</v>
      </c>
      <c r="C1655" s="127">
        <v>3289574688.8399997</v>
      </c>
      <c r="D1655" s="127">
        <v>22024</v>
      </c>
      <c r="E1655" s="128" t="s">
        <v>1916</v>
      </c>
      <c r="F1655" s="127">
        <v>21.188709259033203</v>
      </c>
      <c r="G1655" s="127">
        <v>3289574688.8399997</v>
      </c>
      <c r="H1655" s="127">
        <v>131.3699951171875</v>
      </c>
      <c r="I1655" s="127">
        <v>6.1999998092651367</v>
      </c>
      <c r="J1655" s="127">
        <v>25040532</v>
      </c>
    </row>
    <row r="1656" spans="1:10" s="118" customFormat="1" ht="12.75">
      <c r="A1656" s="128" t="s">
        <v>5543</v>
      </c>
      <c r="B1656" s="128" t="s">
        <v>10216</v>
      </c>
      <c r="C1656" s="127">
        <v>321552813730.40002</v>
      </c>
      <c r="D1656" s="127">
        <v>331123</v>
      </c>
      <c r="E1656" s="128" t="s">
        <v>1865</v>
      </c>
      <c r="F1656" s="127">
        <v>63.377445220947266</v>
      </c>
      <c r="G1656" s="127">
        <v>321552813730.40002</v>
      </c>
      <c r="H1656" s="127">
        <v>1197.199951171875</v>
      </c>
      <c r="I1656" s="127">
        <v>18.889999866485596</v>
      </c>
      <c r="J1656" s="127">
        <v>268584992</v>
      </c>
    </row>
    <row r="1657" spans="1:10" s="118" customFormat="1" ht="12.75">
      <c r="A1657" s="128" t="s">
        <v>6276</v>
      </c>
      <c r="B1657" s="128" t="s">
        <v>10639</v>
      </c>
      <c r="C1657" s="127">
        <v>31654052851.400002</v>
      </c>
      <c r="D1657" s="127">
        <v>272532</v>
      </c>
      <c r="E1657" s="128" t="s">
        <v>6277</v>
      </c>
      <c r="F1657" s="127">
        <v>44.795406341552734</v>
      </c>
      <c r="G1657" s="127">
        <v>31654052851.400002</v>
      </c>
      <c r="H1657" s="127">
        <v>448.85000610351563</v>
      </c>
      <c r="I1657" s="127">
        <v>9.7100000381469727</v>
      </c>
      <c r="J1657" s="127">
        <v>68859000</v>
      </c>
    </row>
    <row r="1658" spans="1:10" s="118" customFormat="1" ht="12.75">
      <c r="A1658" s="128" t="s">
        <v>7065</v>
      </c>
      <c r="B1658" s="128" t="s">
        <v>11573</v>
      </c>
      <c r="C1658" s="127">
        <v>4618889439.999999</v>
      </c>
      <c r="D1658" s="127">
        <v>1717182</v>
      </c>
      <c r="E1658" s="128" t="s">
        <v>1868</v>
      </c>
      <c r="F1658" s="127">
        <v>55.659999847412109</v>
      </c>
      <c r="G1658" s="127">
        <v>4618889439.999999</v>
      </c>
      <c r="H1658" s="127">
        <v>55.659999847412109</v>
      </c>
      <c r="I1658" s="127">
        <v>1</v>
      </c>
      <c r="J1658" s="127">
        <v>82984000</v>
      </c>
    </row>
    <row r="1659" spans="1:10" s="118" customFormat="1" ht="12.75">
      <c r="A1659" s="128" t="s">
        <v>5944</v>
      </c>
      <c r="B1659" s="128" t="s">
        <v>10486</v>
      </c>
      <c r="C1659" s="127">
        <v>96491181860.650009</v>
      </c>
      <c r="D1659" s="127">
        <v>178948</v>
      </c>
      <c r="E1659" s="128" t="s">
        <v>1870</v>
      </c>
      <c r="F1659" s="127">
        <v>147.107666015625</v>
      </c>
      <c r="G1659" s="127">
        <v>96491181860.650009</v>
      </c>
      <c r="H1659" s="127">
        <v>806.1500244140625</v>
      </c>
      <c r="I1659" s="127">
        <v>5.4800000190734863</v>
      </c>
      <c r="J1659" s="127">
        <v>119536952</v>
      </c>
    </row>
    <row r="1660" spans="1:10" s="118" customFormat="1" ht="12.75">
      <c r="A1660" s="128" t="s">
        <v>7527</v>
      </c>
      <c r="B1660" s="128" t="s">
        <v>11713</v>
      </c>
      <c r="C1660" s="127">
        <v>2054459869.0000002</v>
      </c>
      <c r="D1660" s="127">
        <v>18084</v>
      </c>
      <c r="E1660" s="128" t="s">
        <v>1874</v>
      </c>
      <c r="F1660" s="127">
        <v>33.177703857421875</v>
      </c>
      <c r="G1660" s="127">
        <v>2054459869.0000002</v>
      </c>
      <c r="H1660" s="127">
        <v>205.3699951171875</v>
      </c>
      <c r="I1660" s="127">
        <v>6.190000057220459</v>
      </c>
      <c r="J1660" s="127">
        <v>11293700</v>
      </c>
    </row>
    <row r="1661" spans="1:10" s="118" customFormat="1" ht="12.75">
      <c r="A1661" s="128" t="s">
        <v>7098</v>
      </c>
      <c r="B1661" s="128" t="s">
        <v>11311</v>
      </c>
      <c r="C1661" s="127">
        <v>5555188945.6500006</v>
      </c>
      <c r="D1661" s="127">
        <v>24631</v>
      </c>
      <c r="E1661" s="128" t="s">
        <v>7099</v>
      </c>
      <c r="F1661" s="127">
        <v>19.43861198425293</v>
      </c>
      <c r="G1661" s="127">
        <v>5555188945.6500006</v>
      </c>
      <c r="H1661" s="127">
        <v>294.85000610351563</v>
      </c>
      <c r="I1661" s="127">
        <v>15.168264389038086</v>
      </c>
      <c r="J1661" s="127">
        <v>9232500</v>
      </c>
    </row>
    <row r="1662" spans="1:10" s="118" customFormat="1" ht="12.75">
      <c r="A1662" s="128" t="s">
        <v>12120</v>
      </c>
      <c r="B1662" s="128" t="s">
        <v>12121</v>
      </c>
      <c r="C1662" s="127">
        <v>6233158000</v>
      </c>
      <c r="D1662" s="127">
        <v>484801</v>
      </c>
      <c r="E1662" s="128" t="s">
        <v>21733</v>
      </c>
      <c r="F1662" s="127">
        <v>389.4886474609375</v>
      </c>
      <c r="G1662" s="127">
        <v>6233158000</v>
      </c>
      <c r="H1662" s="127">
        <v>20.979999542236328</v>
      </c>
      <c r="I1662" s="127">
        <v>5.3865498304367071E-2</v>
      </c>
      <c r="J1662" s="127">
        <v>107100000</v>
      </c>
    </row>
    <row r="1663" spans="1:10" s="118" customFormat="1" ht="12.75">
      <c r="A1663" s="128" t="s">
        <v>7054</v>
      </c>
      <c r="B1663" s="128" t="s">
        <v>11279</v>
      </c>
      <c r="C1663" s="127">
        <v>5709915600</v>
      </c>
      <c r="D1663" s="127">
        <v>45586</v>
      </c>
      <c r="E1663" s="128" t="s">
        <v>1878</v>
      </c>
      <c r="F1663" s="127">
        <v>23.422988891601563</v>
      </c>
      <c r="G1663" s="127">
        <v>5709915600</v>
      </c>
      <c r="H1663" s="127">
        <v>101.88999938964844</v>
      </c>
      <c r="I1663" s="127">
        <v>4.3499999046325684</v>
      </c>
      <c r="J1663" s="127">
        <v>56040000</v>
      </c>
    </row>
    <row r="1664" spans="1:10" s="118" customFormat="1" ht="12.75">
      <c r="A1664" s="128" t="s">
        <v>7695</v>
      </c>
      <c r="B1664" s="128" t="s">
        <v>11697</v>
      </c>
      <c r="C1664" s="127">
        <v>2574118485</v>
      </c>
      <c r="D1664" s="127">
        <v>6667</v>
      </c>
      <c r="E1664" s="128" t="s">
        <v>3796</v>
      </c>
      <c r="F1664" s="127"/>
      <c r="G1664" s="127">
        <v>2574118485</v>
      </c>
      <c r="H1664" s="127">
        <v>23</v>
      </c>
      <c r="I1664" s="127">
        <v>-0.71327102184295654</v>
      </c>
      <c r="J1664" s="127">
        <v>111918192</v>
      </c>
    </row>
    <row r="1665" spans="1:10" s="118" customFormat="1" ht="12.75">
      <c r="A1665" s="128" t="s">
        <v>6673</v>
      </c>
      <c r="B1665" s="128" t="s">
        <v>11045</v>
      </c>
      <c r="C1665" s="127">
        <v>12162075173.16</v>
      </c>
      <c r="D1665" s="127">
        <v>385419</v>
      </c>
      <c r="E1665" s="128" t="s">
        <v>3552</v>
      </c>
      <c r="F1665" s="127">
        <v>582</v>
      </c>
      <c r="G1665" s="127">
        <v>12162075173.16</v>
      </c>
      <c r="H1665" s="127">
        <v>64.019996643066406</v>
      </c>
      <c r="I1665" s="127">
        <v>0.10999999940395355</v>
      </c>
      <c r="J1665" s="127">
        <v>175547392</v>
      </c>
    </row>
    <row r="1666" spans="1:10" s="118" customFormat="1" ht="12.75">
      <c r="A1666" s="128" t="s">
        <v>7071</v>
      </c>
      <c r="B1666" s="128" t="s">
        <v>11182</v>
      </c>
      <c r="C1666" s="127">
        <v>4179341503.7000003</v>
      </c>
      <c r="D1666" s="127">
        <v>40688</v>
      </c>
      <c r="E1666" s="128" t="s">
        <v>3701</v>
      </c>
      <c r="F1666" s="127">
        <v>39.629093170166016</v>
      </c>
      <c r="G1666" s="127">
        <v>4179341503.7000003</v>
      </c>
      <c r="H1666" s="127">
        <v>411.35000610351563</v>
      </c>
      <c r="I1666" s="127">
        <v>10.380000114440918</v>
      </c>
      <c r="J1666" s="127">
        <v>10160062</v>
      </c>
    </row>
    <row r="1667" spans="1:10" s="118" customFormat="1" ht="12.75">
      <c r="A1667" s="128" t="s">
        <v>7917</v>
      </c>
      <c r="B1667" s="128" t="s">
        <v>11636</v>
      </c>
      <c r="C1667" s="127">
        <v>3953843161.9999995</v>
      </c>
      <c r="D1667" s="127">
        <v>1817</v>
      </c>
      <c r="E1667" s="128" t="s">
        <v>3839</v>
      </c>
      <c r="F1667" s="127">
        <v>26.169467926025391</v>
      </c>
      <c r="G1667" s="127">
        <v>3953843161.9999995</v>
      </c>
      <c r="H1667" s="127">
        <v>934.25</v>
      </c>
      <c r="I1667" s="127">
        <v>35.700000762939453</v>
      </c>
      <c r="J1667" s="127">
        <v>4232104</v>
      </c>
    </row>
    <row r="1668" spans="1:10" s="118" customFormat="1" ht="12.75">
      <c r="A1668" s="128" t="s">
        <v>5579</v>
      </c>
      <c r="B1668" s="128" t="s">
        <v>5580</v>
      </c>
      <c r="C1668" s="127">
        <v>291307121220</v>
      </c>
      <c r="D1668" s="127">
        <v>102580</v>
      </c>
      <c r="E1668" s="128" t="s">
        <v>1882</v>
      </c>
      <c r="F1668" s="127">
        <v>70.487480163574219</v>
      </c>
      <c r="G1668" s="127">
        <v>291307121220</v>
      </c>
      <c r="H1668" s="127">
        <v>1070</v>
      </c>
      <c r="I1668" s="127">
        <v>15.180000305175781</v>
      </c>
      <c r="J1668" s="127">
        <v>271914112</v>
      </c>
    </row>
    <row r="1669" spans="1:10" s="118" customFormat="1" ht="12.75">
      <c r="A1669" s="128" t="s">
        <v>5948</v>
      </c>
      <c r="B1669" s="128" t="s">
        <v>10396</v>
      </c>
      <c r="C1669" s="127">
        <v>87254832486</v>
      </c>
      <c r="D1669" s="127">
        <v>150043</v>
      </c>
      <c r="E1669" s="128" t="s">
        <v>1884</v>
      </c>
      <c r="F1669" s="127">
        <v>57.192035675048828</v>
      </c>
      <c r="G1669" s="127">
        <v>87254832486</v>
      </c>
      <c r="H1669" s="127">
        <v>1701.5</v>
      </c>
      <c r="I1669" s="127">
        <v>29.750646114349365</v>
      </c>
      <c r="J1669" s="127">
        <v>51267500</v>
      </c>
    </row>
    <row r="1670" spans="1:10" s="118" customFormat="1" ht="12.75">
      <c r="A1670" s="128" t="s">
        <v>7673</v>
      </c>
      <c r="B1670" s="128" t="s">
        <v>7674</v>
      </c>
      <c r="C1670" s="127">
        <v>2045085520.2</v>
      </c>
      <c r="D1670" s="127">
        <v>7883</v>
      </c>
      <c r="E1670" s="128" t="s">
        <v>11595</v>
      </c>
      <c r="F1670" s="127">
        <v>23.515066146850586</v>
      </c>
      <c r="G1670" s="127">
        <v>2045085520.2</v>
      </c>
      <c r="H1670" s="127">
        <v>83.889999389648438</v>
      </c>
      <c r="I1670" s="127">
        <v>3.567500114440918</v>
      </c>
      <c r="J1670" s="127">
        <v>19551560</v>
      </c>
    </row>
    <row r="1671" spans="1:10" s="118" customFormat="1" ht="12.75">
      <c r="A1671" s="128" t="s">
        <v>9257</v>
      </c>
      <c r="B1671" s="128" t="s">
        <v>10820</v>
      </c>
      <c r="C1671" s="127">
        <v>30069644237.639999</v>
      </c>
      <c r="D1671" s="127">
        <v>803162</v>
      </c>
      <c r="E1671" s="128" t="s">
        <v>9258</v>
      </c>
      <c r="F1671" s="127"/>
      <c r="G1671" s="127">
        <v>30069644237.639999</v>
      </c>
      <c r="H1671" s="127">
        <v>121.58999633789063</v>
      </c>
      <c r="I1671" s="127"/>
      <c r="J1671" s="127"/>
    </row>
    <row r="1672" spans="1:10" s="118" customFormat="1" ht="12.75">
      <c r="A1672" s="128" t="s">
        <v>6886</v>
      </c>
      <c r="B1672" s="128" t="s">
        <v>11050</v>
      </c>
      <c r="C1672" s="127">
        <v>9017567922</v>
      </c>
      <c r="D1672" s="127">
        <v>74917</v>
      </c>
      <c r="E1672" s="128" t="s">
        <v>3555</v>
      </c>
      <c r="F1672" s="127">
        <v>9.0086212158203125</v>
      </c>
      <c r="G1672" s="127">
        <v>9017567922</v>
      </c>
      <c r="H1672" s="127">
        <v>125.40000152587891</v>
      </c>
      <c r="I1672" s="127">
        <v>13.920000076293945</v>
      </c>
      <c r="J1672" s="127">
        <v>71502928</v>
      </c>
    </row>
    <row r="1673" spans="1:10" s="118" customFormat="1" ht="12.75">
      <c r="A1673" s="128" t="s">
        <v>6552</v>
      </c>
      <c r="B1673" s="128" t="s">
        <v>10764</v>
      </c>
      <c r="C1673" s="127">
        <v>21365400546</v>
      </c>
      <c r="D1673" s="127">
        <v>104655</v>
      </c>
      <c r="E1673" s="128" t="s">
        <v>1808</v>
      </c>
      <c r="F1673" s="127">
        <v>35.773483276367188</v>
      </c>
      <c r="G1673" s="127">
        <v>21365400546</v>
      </c>
      <c r="H1673" s="127">
        <v>777</v>
      </c>
      <c r="I1673" s="127">
        <v>21.719999313354492</v>
      </c>
      <c r="J1673" s="127">
        <v>27497298</v>
      </c>
    </row>
    <row r="1674" spans="1:10" s="118" customFormat="1" ht="12.75">
      <c r="A1674" s="128" t="s">
        <v>6948</v>
      </c>
      <c r="B1674" s="128" t="s">
        <v>11049</v>
      </c>
      <c r="C1674" s="127">
        <v>9238472628.0000019</v>
      </c>
      <c r="D1674" s="127">
        <v>18517</v>
      </c>
      <c r="E1674" s="128" t="s">
        <v>1771</v>
      </c>
      <c r="F1674" s="127">
        <v>7.9360847473144531</v>
      </c>
      <c r="G1674" s="127">
        <v>9238472628.0000019</v>
      </c>
      <c r="H1674" s="127">
        <v>655.5999755859375</v>
      </c>
      <c r="I1674" s="127">
        <v>82.610000610351563</v>
      </c>
      <c r="J1674" s="127">
        <v>14091630</v>
      </c>
    </row>
    <row r="1675" spans="1:10" s="118" customFormat="1" ht="12.75">
      <c r="A1675" s="128" t="s">
        <v>7700</v>
      </c>
      <c r="B1675" s="128" t="s">
        <v>11536</v>
      </c>
      <c r="C1675" s="127">
        <v>4247971684</v>
      </c>
      <c r="D1675" s="127">
        <v>998655</v>
      </c>
      <c r="E1675" s="128" t="s">
        <v>21156</v>
      </c>
      <c r="F1675" s="127">
        <v>17.902776718139648</v>
      </c>
      <c r="G1675" s="127">
        <v>4247971684</v>
      </c>
      <c r="H1675" s="127">
        <v>12.890000343322754</v>
      </c>
      <c r="I1675" s="127">
        <v>0.72000002861022949</v>
      </c>
      <c r="J1675" s="127">
        <v>292127256.59198385</v>
      </c>
    </row>
    <row r="1676" spans="1:10" s="118" customFormat="1" ht="12.75">
      <c r="A1676" s="128" t="s">
        <v>22345</v>
      </c>
      <c r="B1676" s="128" t="s">
        <v>22346</v>
      </c>
      <c r="C1676" s="127">
        <v>1070806803.4999999</v>
      </c>
      <c r="D1676" s="127">
        <v>13996</v>
      </c>
      <c r="E1676" s="128" t="s">
        <v>1945</v>
      </c>
      <c r="F1676" s="127">
        <v>92.166664123535156</v>
      </c>
      <c r="G1676" s="127">
        <v>1070806803.4999999</v>
      </c>
      <c r="H1676" s="127">
        <v>27.649999618530273</v>
      </c>
      <c r="I1676" s="127">
        <v>0.30000001192092896</v>
      </c>
      <c r="J1676" s="127">
        <v>38727192</v>
      </c>
    </row>
    <row r="1677" spans="1:10" s="118" customFormat="1" ht="12.75">
      <c r="A1677" s="128" t="s">
        <v>5767</v>
      </c>
      <c r="B1677" s="128" t="s">
        <v>10296</v>
      </c>
      <c r="C1677" s="127">
        <v>195399457189.64999</v>
      </c>
      <c r="D1677" s="127">
        <v>15073690</v>
      </c>
      <c r="E1677" s="128" t="s">
        <v>1804</v>
      </c>
      <c r="F1677" s="127">
        <v>8.927546501159668</v>
      </c>
      <c r="G1677" s="127">
        <v>195399457189.64999</v>
      </c>
      <c r="H1677" s="127">
        <v>230.85000610351563</v>
      </c>
      <c r="I1677" s="127">
        <v>25.85816764831543</v>
      </c>
      <c r="J1677" s="127">
        <v>846394752</v>
      </c>
    </row>
    <row r="1678" spans="1:10" s="118" customFormat="1" ht="12.75">
      <c r="A1678" s="128" t="s">
        <v>21802</v>
      </c>
      <c r="B1678" s="128" t="s">
        <v>21803</v>
      </c>
      <c r="C1678" s="127">
        <v>5024605840.8000002</v>
      </c>
      <c r="D1678" s="127">
        <v>1094</v>
      </c>
      <c r="E1678" s="128" t="s">
        <v>4635</v>
      </c>
      <c r="F1678" s="127"/>
      <c r="G1678" s="127">
        <v>5024605840.8000002</v>
      </c>
      <c r="H1678" s="127">
        <v>454.79998779296875</v>
      </c>
      <c r="I1678" s="127">
        <v>-7.0199999809265137</v>
      </c>
      <c r="J1678" s="127">
        <v>3270000</v>
      </c>
    </row>
    <row r="1679" spans="1:10" s="118" customFormat="1" ht="12.75">
      <c r="A1679" s="128" t="s">
        <v>7904</v>
      </c>
      <c r="B1679" s="128" t="s">
        <v>7905</v>
      </c>
      <c r="C1679" s="127">
        <v>1551664374.9999998</v>
      </c>
      <c r="D1679" s="127">
        <v>2227</v>
      </c>
      <c r="E1679" s="128" t="s">
        <v>3995</v>
      </c>
      <c r="F1679" s="127">
        <v>9.5303030014038086</v>
      </c>
      <c r="G1679" s="127">
        <v>1551664374.9999998</v>
      </c>
      <c r="H1679" s="127">
        <v>125.80000305175781</v>
      </c>
      <c r="I1679" s="127">
        <v>13.199999809265137</v>
      </c>
      <c r="J1679" s="127">
        <v>12334375</v>
      </c>
    </row>
    <row r="1680" spans="1:10" s="118" customFormat="1" ht="12.75">
      <c r="A1680" s="128" t="s">
        <v>7112</v>
      </c>
      <c r="B1680" s="128" t="s">
        <v>7113</v>
      </c>
      <c r="C1680" s="127">
        <v>4732348130.1500006</v>
      </c>
      <c r="D1680" s="127">
        <v>128754</v>
      </c>
      <c r="E1680" s="128" t="s">
        <v>1872</v>
      </c>
      <c r="F1680" s="127"/>
      <c r="G1680" s="127">
        <v>4732348130.1500006</v>
      </c>
      <c r="H1680" s="127">
        <v>64.150001525878906</v>
      </c>
      <c r="I1680" s="127">
        <v>-1.7300000190734863</v>
      </c>
      <c r="J1680" s="127">
        <v>73770040</v>
      </c>
    </row>
    <row r="1681" spans="1:10" s="118" customFormat="1" ht="12.75">
      <c r="A1681" s="128" t="s">
        <v>7908</v>
      </c>
      <c r="B1681" s="128" t="s">
        <v>11788</v>
      </c>
      <c r="C1681" s="127">
        <v>1638864582</v>
      </c>
      <c r="D1681" s="127">
        <v>17753</v>
      </c>
      <c r="E1681" s="128" t="s">
        <v>1776</v>
      </c>
      <c r="F1681" s="127">
        <v>0.4711577296257019</v>
      </c>
      <c r="G1681" s="127">
        <v>1638864582</v>
      </c>
      <c r="H1681" s="127">
        <v>115.81999969482422</v>
      </c>
      <c r="I1681" s="127">
        <v>245.82000732421875</v>
      </c>
      <c r="J1681" s="127">
        <v>14091896</v>
      </c>
    </row>
    <row r="1682" spans="1:10" s="118" customFormat="1" ht="12.75">
      <c r="A1682" s="128" t="s">
        <v>6812</v>
      </c>
      <c r="B1682" s="128" t="s">
        <v>11037</v>
      </c>
      <c r="C1682" s="127">
        <v>9288226115</v>
      </c>
      <c r="D1682" s="127">
        <v>62279</v>
      </c>
      <c r="E1682" s="128" t="s">
        <v>3542</v>
      </c>
      <c r="F1682" s="127">
        <v>29.723030090332031</v>
      </c>
      <c r="G1682" s="127">
        <v>9288226115</v>
      </c>
      <c r="H1682" s="127">
        <v>101.94999694824219</v>
      </c>
      <c r="I1682" s="127">
        <v>3.4300000667572021</v>
      </c>
      <c r="J1682" s="127">
        <v>91105696</v>
      </c>
    </row>
    <row r="1683" spans="1:10" s="118" customFormat="1" ht="12.75">
      <c r="A1683" s="128" t="s">
        <v>5937</v>
      </c>
      <c r="B1683" s="128" t="s">
        <v>10483</v>
      </c>
      <c r="C1683" s="127">
        <v>62776774359.75</v>
      </c>
      <c r="D1683" s="127">
        <v>179268</v>
      </c>
      <c r="E1683" s="128" t="s">
        <v>1893</v>
      </c>
      <c r="F1683" s="127">
        <v>49.091629028320313</v>
      </c>
      <c r="G1683" s="127">
        <v>62776774359.75</v>
      </c>
      <c r="H1683" s="127">
        <v>310.75</v>
      </c>
      <c r="I1683" s="127">
        <v>6.3299999237060547</v>
      </c>
      <c r="J1683" s="127">
        <v>202016976</v>
      </c>
    </row>
    <row r="1684" spans="1:10" s="118" customFormat="1" ht="12.75">
      <c r="A1684" s="128" t="s">
        <v>5817</v>
      </c>
      <c r="B1684" s="128" t="s">
        <v>10448</v>
      </c>
      <c r="C1684" s="127">
        <v>87824828303.400009</v>
      </c>
      <c r="D1684" s="127">
        <v>416627</v>
      </c>
      <c r="E1684" s="128" t="s">
        <v>1789</v>
      </c>
      <c r="F1684" s="127">
        <v>9.2329912185668945</v>
      </c>
      <c r="G1684" s="127">
        <v>87824828303.400009</v>
      </c>
      <c r="H1684" s="127">
        <v>655.45001220703125</v>
      </c>
      <c r="I1684" s="127">
        <v>70.989997863769531</v>
      </c>
      <c r="J1684" s="127">
        <v>133999248</v>
      </c>
    </row>
    <row r="1685" spans="1:10" s="118" customFormat="1" ht="12.75">
      <c r="A1685" s="128" t="s">
        <v>5934</v>
      </c>
      <c r="B1685" s="128" t="s">
        <v>10391</v>
      </c>
      <c r="C1685" s="127">
        <v>131142817799.99998</v>
      </c>
      <c r="D1685" s="127">
        <v>10219</v>
      </c>
      <c r="E1685" s="128" t="s">
        <v>1787</v>
      </c>
      <c r="F1685" s="127">
        <v>61.167373657226563</v>
      </c>
      <c r="G1685" s="127">
        <v>131142817799.99998</v>
      </c>
      <c r="H1685" s="127">
        <v>11475</v>
      </c>
      <c r="I1685" s="127">
        <v>187.60000610351563</v>
      </c>
      <c r="J1685" s="127">
        <v>11430000</v>
      </c>
    </row>
    <row r="1686" spans="1:10" s="118" customFormat="1" ht="12.75">
      <c r="A1686" s="128" t="s">
        <v>6860</v>
      </c>
      <c r="B1686" s="128" t="s">
        <v>10886</v>
      </c>
      <c r="C1686" s="127">
        <v>13549669903.199999</v>
      </c>
      <c r="D1686" s="127">
        <v>665221</v>
      </c>
      <c r="E1686" s="128" t="s">
        <v>1895</v>
      </c>
      <c r="F1686" s="127">
        <v>5622.00048828125</v>
      </c>
      <c r="G1686" s="127">
        <v>13549669903.199999</v>
      </c>
      <c r="H1686" s="127">
        <v>56.220001220703125</v>
      </c>
      <c r="I1686" s="127">
        <v>9.9999997764825821E-3</v>
      </c>
      <c r="J1686" s="127">
        <v>221446336</v>
      </c>
    </row>
    <row r="1687" spans="1:10" s="118" customFormat="1" ht="12.75">
      <c r="A1687" s="128" t="s">
        <v>9266</v>
      </c>
      <c r="B1687" s="128" t="s">
        <v>11196</v>
      </c>
      <c r="C1687" s="127">
        <v>9929156912.6399994</v>
      </c>
      <c r="D1687" s="127">
        <v>2667571</v>
      </c>
      <c r="E1687" s="128" t="s">
        <v>9267</v>
      </c>
      <c r="F1687" s="127"/>
      <c r="G1687" s="127">
        <v>9929156912.6399994</v>
      </c>
      <c r="H1687" s="127">
        <v>20.159999847412109</v>
      </c>
      <c r="I1687" s="127"/>
      <c r="J1687" s="127"/>
    </row>
    <row r="1688" spans="1:10" s="118" customFormat="1" ht="12.75">
      <c r="A1688" s="128" t="s">
        <v>5974</v>
      </c>
      <c r="B1688" s="128" t="s">
        <v>10501</v>
      </c>
      <c r="C1688" s="127">
        <v>57513380000.000008</v>
      </c>
      <c r="D1688" s="127">
        <v>683470</v>
      </c>
      <c r="E1688" s="128" t="s">
        <v>1898</v>
      </c>
      <c r="F1688" s="127">
        <v>62.653060913085938</v>
      </c>
      <c r="G1688" s="127">
        <v>57513380000.000008</v>
      </c>
      <c r="H1688" s="127">
        <v>307</v>
      </c>
      <c r="I1688" s="127">
        <v>4.9000000953674316</v>
      </c>
      <c r="J1688" s="127">
        <v>187340000</v>
      </c>
    </row>
    <row r="1689" spans="1:10" s="118" customFormat="1" ht="12.75">
      <c r="A1689" s="128" t="s">
        <v>7287</v>
      </c>
      <c r="B1689" s="128" t="s">
        <v>11600</v>
      </c>
      <c r="C1689" s="127">
        <v>1644410385</v>
      </c>
      <c r="D1689" s="127">
        <v>2214176</v>
      </c>
      <c r="E1689" s="128" t="s">
        <v>3704</v>
      </c>
      <c r="F1689" s="127">
        <v>855</v>
      </c>
      <c r="G1689" s="127">
        <v>1644410385</v>
      </c>
      <c r="H1689" s="127">
        <v>1.7100000381469727</v>
      </c>
      <c r="I1689" s="127">
        <v>2.0000000949949026E-3</v>
      </c>
      <c r="J1689" s="127">
        <v>961643520</v>
      </c>
    </row>
    <row r="1690" spans="1:10" s="118" customFormat="1" ht="12.75">
      <c r="A1690" s="128" t="s">
        <v>9432</v>
      </c>
      <c r="B1690" s="128" t="s">
        <v>11373</v>
      </c>
      <c r="C1690" s="127">
        <v>9928296843.7499981</v>
      </c>
      <c r="D1690" s="127">
        <v>31108</v>
      </c>
      <c r="E1690" s="128" t="s">
        <v>3842</v>
      </c>
      <c r="F1690" s="127">
        <v>313.03082275390625</v>
      </c>
      <c r="G1690" s="127">
        <v>9928296843.7499981</v>
      </c>
      <c r="H1690" s="127">
        <v>914.04998779296875</v>
      </c>
      <c r="I1690" s="127">
        <v>2.9200000762939453</v>
      </c>
      <c r="J1690" s="127">
        <v>10861900</v>
      </c>
    </row>
    <row r="1691" spans="1:10" s="118" customFormat="1" ht="12.75">
      <c r="A1691" s="128" t="s">
        <v>5675</v>
      </c>
      <c r="B1691" s="128" t="s">
        <v>10282</v>
      </c>
      <c r="C1691" s="127">
        <v>234383403181.5</v>
      </c>
      <c r="D1691" s="127">
        <v>156866</v>
      </c>
      <c r="E1691" s="128" t="s">
        <v>5676</v>
      </c>
      <c r="F1691" s="127">
        <v>43.474575042724609</v>
      </c>
      <c r="G1691" s="127">
        <v>234383403181.5</v>
      </c>
      <c r="H1691" s="127">
        <v>384.75</v>
      </c>
      <c r="I1691" s="127">
        <v>8.8500003814697266</v>
      </c>
      <c r="J1691" s="127">
        <v>593018176</v>
      </c>
    </row>
    <row r="1692" spans="1:10" s="118" customFormat="1" ht="12.75">
      <c r="A1692" s="128" t="s">
        <v>5953</v>
      </c>
      <c r="B1692" s="128" t="s">
        <v>10514</v>
      </c>
      <c r="C1692" s="127">
        <v>57513125836.249992</v>
      </c>
      <c r="D1692" s="127">
        <v>1020001</v>
      </c>
      <c r="E1692" s="128" t="s">
        <v>1812</v>
      </c>
      <c r="F1692" s="127">
        <v>18.943140029907227</v>
      </c>
      <c r="G1692" s="127">
        <v>57513125836.249992</v>
      </c>
      <c r="H1692" s="127">
        <v>153.25</v>
      </c>
      <c r="I1692" s="127">
        <v>8.0900001525878906</v>
      </c>
      <c r="J1692" s="127">
        <v>371250400</v>
      </c>
    </row>
    <row r="1693" spans="1:10" s="118" customFormat="1" ht="12.75">
      <c r="A1693" s="128" t="s">
        <v>7856</v>
      </c>
      <c r="B1693" s="128" t="s">
        <v>11669</v>
      </c>
      <c r="C1693" s="127">
        <v>1515000000</v>
      </c>
      <c r="D1693" s="127">
        <v>68665</v>
      </c>
      <c r="E1693" s="128" t="s">
        <v>11670</v>
      </c>
      <c r="F1693" s="127">
        <v>104.48275756835938</v>
      </c>
      <c r="G1693" s="127">
        <v>1515000000</v>
      </c>
      <c r="H1693" s="127">
        <v>16.159999847412109</v>
      </c>
      <c r="I1693" s="127">
        <v>0.15466666221618652</v>
      </c>
      <c r="J1693" s="127">
        <v>93750000</v>
      </c>
    </row>
    <row r="1694" spans="1:10" s="118" customFormat="1" ht="12.75">
      <c r="A1694" s="128" t="s">
        <v>20413</v>
      </c>
      <c r="B1694" s="128" t="s">
        <v>20414</v>
      </c>
      <c r="C1694" s="127">
        <v>4031497291.8000002</v>
      </c>
      <c r="D1694" s="127">
        <v>11080</v>
      </c>
      <c r="E1694" s="128" t="s">
        <v>4722</v>
      </c>
      <c r="F1694" s="127">
        <v>28.41362190246582</v>
      </c>
      <c r="G1694" s="127">
        <v>4031497291.8000002</v>
      </c>
      <c r="H1694" s="127">
        <v>171.05000305175781</v>
      </c>
      <c r="I1694" s="127">
        <v>6.0199999809265137</v>
      </c>
      <c r="J1694" s="127">
        <v>3569116</v>
      </c>
    </row>
    <row r="1695" spans="1:10" s="118" customFormat="1" ht="12.75">
      <c r="A1695" s="128" t="s">
        <v>7670</v>
      </c>
      <c r="B1695" s="128" t="s">
        <v>11406</v>
      </c>
      <c r="C1695" s="127">
        <v>3229587088.8000002</v>
      </c>
      <c r="D1695" s="127">
        <v>384562</v>
      </c>
      <c r="E1695" s="128" t="s">
        <v>3878</v>
      </c>
      <c r="F1695" s="127">
        <v>12.479166030883789</v>
      </c>
      <c r="G1695" s="127">
        <v>3229587088.8000002</v>
      </c>
      <c r="H1695" s="127">
        <v>11.979999542236328</v>
      </c>
      <c r="I1695" s="127">
        <v>0.95999997854232788</v>
      </c>
      <c r="J1695" s="127">
        <v>269582016</v>
      </c>
    </row>
    <row r="1696" spans="1:10" s="118" customFormat="1" ht="12.75">
      <c r="A1696" s="128" t="s">
        <v>11759</v>
      </c>
      <c r="B1696" s="128" t="s">
        <v>11760</v>
      </c>
      <c r="C1696" s="127">
        <v>3994652243.1199999</v>
      </c>
      <c r="D1696" s="127">
        <v>1558687</v>
      </c>
      <c r="E1696" s="128" t="s">
        <v>11761</v>
      </c>
      <c r="F1696" s="127"/>
      <c r="G1696" s="127">
        <v>3994652243.1199999</v>
      </c>
      <c r="H1696" s="127">
        <v>23.319999694824219</v>
      </c>
      <c r="I1696" s="127"/>
      <c r="J1696" s="127"/>
    </row>
    <row r="1697" spans="1:10" s="118" customFormat="1" ht="12.75">
      <c r="A1697" s="128" t="s">
        <v>7182</v>
      </c>
      <c r="B1697" s="128" t="s">
        <v>11315</v>
      </c>
      <c r="C1697" s="127">
        <v>3291074820.75</v>
      </c>
      <c r="D1697" s="127">
        <v>678796</v>
      </c>
      <c r="E1697" s="128" t="s">
        <v>1903</v>
      </c>
      <c r="F1697" s="127"/>
      <c r="G1697" s="127">
        <v>3291074820.75</v>
      </c>
      <c r="H1697" s="127">
        <v>14.25</v>
      </c>
      <c r="I1697" s="127">
        <v>-2.690000057220459</v>
      </c>
      <c r="J1697" s="127">
        <v>230952624</v>
      </c>
    </row>
    <row r="1698" spans="1:10" s="118" customFormat="1" ht="12.75">
      <c r="A1698" s="128" t="s">
        <v>6520</v>
      </c>
      <c r="B1698" s="128" t="s">
        <v>10953</v>
      </c>
      <c r="C1698" s="127">
        <v>4967795482.8299999</v>
      </c>
      <c r="D1698" s="127">
        <v>2133038</v>
      </c>
      <c r="E1698" s="128" t="s">
        <v>3514</v>
      </c>
      <c r="F1698" s="127">
        <v>1.3405321836471558</v>
      </c>
      <c r="G1698" s="127">
        <v>4967795482.8299999</v>
      </c>
      <c r="H1698" s="127">
        <v>4.6100001335144043</v>
      </c>
      <c r="I1698" s="127">
        <v>3.4389328956604004</v>
      </c>
      <c r="J1698" s="127">
        <v>1029600000</v>
      </c>
    </row>
    <row r="1699" spans="1:10" s="118" customFormat="1" ht="12.75">
      <c r="A1699" s="128" t="s">
        <v>20738</v>
      </c>
      <c r="B1699" s="128" t="s">
        <v>20739</v>
      </c>
      <c r="C1699" s="127">
        <v>50712480000</v>
      </c>
      <c r="D1699" s="127">
        <v>0</v>
      </c>
      <c r="E1699" s="128" t="s">
        <v>6279</v>
      </c>
      <c r="F1699" s="127"/>
      <c r="G1699" s="127">
        <v>50712480000</v>
      </c>
      <c r="H1699" s="127">
        <v>144</v>
      </c>
      <c r="I1699" s="127">
        <v>-5.9800000190734863</v>
      </c>
      <c r="J1699" s="127">
        <v>352169984</v>
      </c>
    </row>
    <row r="1700" spans="1:10" s="118" customFormat="1" ht="12.75">
      <c r="A1700" s="128" t="s">
        <v>7843</v>
      </c>
      <c r="B1700" s="128" t="s">
        <v>11882</v>
      </c>
      <c r="C1700" s="127">
        <v>1477380925.3999999</v>
      </c>
      <c r="D1700" s="127">
        <v>22803</v>
      </c>
      <c r="E1700" s="128" t="s">
        <v>3819</v>
      </c>
      <c r="F1700" s="127">
        <v>13.77106761932373</v>
      </c>
      <c r="G1700" s="127">
        <v>1477380925.3999999</v>
      </c>
      <c r="H1700" s="127">
        <v>98.050003051757813</v>
      </c>
      <c r="I1700" s="127">
        <v>7.119999885559082</v>
      </c>
      <c r="J1700" s="127">
        <v>12072600</v>
      </c>
    </row>
    <row r="1701" spans="1:10" s="118" customFormat="1" ht="12.75">
      <c r="A1701" s="128" t="s">
        <v>7088</v>
      </c>
      <c r="B1701" s="128" t="s">
        <v>7089</v>
      </c>
      <c r="C1701" s="127">
        <v>4627021549.999999</v>
      </c>
      <c r="D1701" s="127">
        <v>59137</v>
      </c>
      <c r="E1701" s="128" t="s">
        <v>1976</v>
      </c>
      <c r="F1701" s="127">
        <v>15.04421329498291</v>
      </c>
      <c r="G1701" s="127">
        <v>4627021549.999999</v>
      </c>
      <c r="H1701" s="127">
        <v>115.69000244140625</v>
      </c>
      <c r="I1701" s="127">
        <v>7.690000057220459</v>
      </c>
      <c r="J1701" s="127">
        <v>39998000</v>
      </c>
    </row>
    <row r="1702" spans="1:10" s="118" customFormat="1" ht="12.75">
      <c r="A1702" s="128" t="s">
        <v>7618</v>
      </c>
      <c r="B1702" s="128" t="s">
        <v>11624</v>
      </c>
      <c r="C1702" s="127">
        <v>2597632537.4999995</v>
      </c>
      <c r="D1702" s="127">
        <v>31715</v>
      </c>
      <c r="E1702" s="128" t="s">
        <v>3739</v>
      </c>
      <c r="F1702" s="127">
        <v>16.978891372680664</v>
      </c>
      <c r="G1702" s="127">
        <v>2597632537.4999995</v>
      </c>
      <c r="H1702" s="127">
        <v>64.349998474121094</v>
      </c>
      <c r="I1702" s="127">
        <v>3.7899999618530273</v>
      </c>
      <c r="J1702" s="127">
        <v>40367248</v>
      </c>
    </row>
    <row r="1703" spans="1:10" s="118" customFormat="1" ht="12.75">
      <c r="A1703" s="128" t="s">
        <v>7221</v>
      </c>
      <c r="B1703" s="128" t="s">
        <v>7222</v>
      </c>
      <c r="C1703" s="127">
        <v>2443671720</v>
      </c>
      <c r="D1703" s="127">
        <v>413843</v>
      </c>
      <c r="E1703" s="128" t="s">
        <v>1908</v>
      </c>
      <c r="F1703" s="127">
        <v>21.700000762939453</v>
      </c>
      <c r="G1703" s="127">
        <v>2443671720</v>
      </c>
      <c r="H1703" s="127">
        <v>6.5100002288818359</v>
      </c>
      <c r="I1703" s="127">
        <v>0.30000001192092896</v>
      </c>
      <c r="J1703" s="127">
        <v>375372000</v>
      </c>
    </row>
    <row r="1704" spans="1:10" s="118" customFormat="1" ht="12.75">
      <c r="A1704" s="128" t="s">
        <v>7943</v>
      </c>
      <c r="B1704" s="128" t="s">
        <v>7944</v>
      </c>
      <c r="C1704" s="127">
        <v>1606033572</v>
      </c>
      <c r="D1704" s="127">
        <v>20778</v>
      </c>
      <c r="E1704" s="128" t="s">
        <v>1973</v>
      </c>
      <c r="F1704" s="127"/>
      <c r="G1704" s="127">
        <v>1606033572</v>
      </c>
      <c r="H1704" s="127">
        <v>71.110000610351563</v>
      </c>
      <c r="I1704" s="127">
        <v>-2.9200000762939453</v>
      </c>
      <c r="J1704" s="127">
        <v>22585200</v>
      </c>
    </row>
    <row r="1705" spans="1:10" s="118" customFormat="1" ht="12.75">
      <c r="A1705" s="128" t="s">
        <v>7060</v>
      </c>
      <c r="B1705" s="128" t="s">
        <v>11251</v>
      </c>
      <c r="C1705" s="127">
        <v>5815139850</v>
      </c>
      <c r="D1705" s="127">
        <v>1077</v>
      </c>
      <c r="E1705" s="128" t="s">
        <v>3656</v>
      </c>
      <c r="F1705" s="127">
        <v>27.280923843383789</v>
      </c>
      <c r="G1705" s="127">
        <v>5815139850</v>
      </c>
      <c r="H1705" s="127">
        <v>1513</v>
      </c>
      <c r="I1705" s="127">
        <v>55.459999084472656</v>
      </c>
      <c r="J1705" s="127">
        <v>3416400</v>
      </c>
    </row>
    <row r="1706" spans="1:10" s="118" customFormat="1" ht="12.75">
      <c r="A1706" s="128" t="s">
        <v>12548</v>
      </c>
      <c r="B1706" s="128" t="s">
        <v>12549</v>
      </c>
      <c r="C1706" s="127">
        <v>2005490375</v>
      </c>
      <c r="D1706" s="127">
        <v>34090</v>
      </c>
      <c r="E1706" s="128" t="s">
        <v>4712</v>
      </c>
      <c r="F1706" s="127">
        <v>9310</v>
      </c>
      <c r="G1706" s="127">
        <v>2005490375</v>
      </c>
      <c r="H1706" s="127">
        <v>93.099998474121094</v>
      </c>
      <c r="I1706" s="127">
        <v>9.9999997764825821E-3</v>
      </c>
      <c r="J1706" s="127">
        <v>21541250</v>
      </c>
    </row>
    <row r="1707" spans="1:10" s="118" customFormat="1" ht="12.75">
      <c r="A1707" s="128" t="s">
        <v>7805</v>
      </c>
      <c r="B1707" s="128" t="s">
        <v>11912</v>
      </c>
      <c r="C1707" s="127">
        <v>1662178752</v>
      </c>
      <c r="D1707" s="127">
        <v>31491</v>
      </c>
      <c r="E1707" s="128" t="s">
        <v>1782</v>
      </c>
      <c r="F1707" s="127">
        <v>12.088491439819336</v>
      </c>
      <c r="G1707" s="127">
        <v>1662178752</v>
      </c>
      <c r="H1707" s="127">
        <v>56.159999847412109</v>
      </c>
      <c r="I1707" s="127">
        <v>4.6457409858703613</v>
      </c>
      <c r="J1707" s="127">
        <v>29597200</v>
      </c>
    </row>
    <row r="1708" spans="1:10" s="118" customFormat="1" ht="12.75">
      <c r="A1708" s="128" t="s">
        <v>7593</v>
      </c>
      <c r="B1708" s="128" t="s">
        <v>11981</v>
      </c>
      <c r="C1708" s="127">
        <v>2283465327.7499995</v>
      </c>
      <c r="D1708" s="127">
        <v>8541</v>
      </c>
      <c r="E1708" s="128" t="s">
        <v>1891</v>
      </c>
      <c r="F1708" s="127">
        <v>20.693935394287109</v>
      </c>
      <c r="G1708" s="127">
        <v>2283465327.7499995</v>
      </c>
      <c r="H1708" s="127">
        <v>215.00999450683594</v>
      </c>
      <c r="I1708" s="127">
        <v>10.390000343322754</v>
      </c>
      <c r="J1708" s="127">
        <v>10620275</v>
      </c>
    </row>
    <row r="1709" spans="1:10" s="118" customFormat="1" ht="12.75">
      <c r="A1709" s="128" t="s">
        <v>5301</v>
      </c>
      <c r="B1709" s="128" t="s">
        <v>10046</v>
      </c>
      <c r="C1709" s="127">
        <v>3642047240232.8008</v>
      </c>
      <c r="D1709" s="127">
        <v>3551778</v>
      </c>
      <c r="E1709" s="128" t="s">
        <v>1761</v>
      </c>
      <c r="F1709" s="127">
        <v>28.957880020141602</v>
      </c>
      <c r="G1709" s="127">
        <v>3642047240232.8008</v>
      </c>
      <c r="H1709" s="127">
        <v>2928.800048828125</v>
      </c>
      <c r="I1709" s="127">
        <v>101.13999938964844</v>
      </c>
      <c r="J1709" s="127">
        <v>1287811456</v>
      </c>
    </row>
    <row r="1710" spans="1:10" s="118" customFormat="1" ht="12.75">
      <c r="A1710" s="128" t="s">
        <v>6473</v>
      </c>
      <c r="B1710" s="128" t="s">
        <v>10754</v>
      </c>
      <c r="C1710" s="127">
        <v>16524377600</v>
      </c>
      <c r="D1710" s="127">
        <v>88710</v>
      </c>
      <c r="E1710" s="128" t="s">
        <v>1910</v>
      </c>
      <c r="F1710" s="127">
        <v>12.236325263977051</v>
      </c>
      <c r="G1710" s="127">
        <v>16524377600</v>
      </c>
      <c r="H1710" s="127">
        <v>342.25</v>
      </c>
      <c r="I1710" s="127">
        <v>27.969999313354492</v>
      </c>
      <c r="J1710" s="127">
        <v>48281600</v>
      </c>
    </row>
    <row r="1711" spans="1:10" s="118" customFormat="1" ht="12.75">
      <c r="A1711" s="128" t="s">
        <v>5558</v>
      </c>
      <c r="B1711" s="128" t="s">
        <v>10188</v>
      </c>
      <c r="C1711" s="127">
        <v>323770615536</v>
      </c>
      <c r="D1711" s="127">
        <v>2057330</v>
      </c>
      <c r="E1711" s="128" t="s">
        <v>1763</v>
      </c>
      <c r="F1711" s="127">
        <v>14.304039001464844</v>
      </c>
      <c r="G1711" s="127">
        <v>323770615536</v>
      </c>
      <c r="H1711" s="127">
        <v>262.04998779296875</v>
      </c>
      <c r="I1711" s="127">
        <v>18.319999694824219</v>
      </c>
      <c r="J1711" s="127">
        <v>1235529984</v>
      </c>
    </row>
    <row r="1712" spans="1:10" s="118" customFormat="1" ht="12.75">
      <c r="A1712" s="128" t="s">
        <v>7087</v>
      </c>
      <c r="B1712" s="128" t="s">
        <v>11127</v>
      </c>
      <c r="C1712" s="127">
        <v>6171564828.3499994</v>
      </c>
      <c r="D1712" s="127">
        <v>39926</v>
      </c>
      <c r="E1712" s="128" t="s">
        <v>1912</v>
      </c>
      <c r="F1712" s="127">
        <v>19.498394012451172</v>
      </c>
      <c r="G1712" s="127">
        <v>6171564828.3499994</v>
      </c>
      <c r="H1712" s="127">
        <v>242.94999694824219</v>
      </c>
      <c r="I1712" s="127">
        <v>12.460000038146973</v>
      </c>
      <c r="J1712" s="127">
        <v>25402612</v>
      </c>
    </row>
    <row r="1713" spans="1:10" s="118" customFormat="1" ht="12.75">
      <c r="A1713" s="128" t="s">
        <v>5837</v>
      </c>
      <c r="B1713" s="128" t="s">
        <v>5838</v>
      </c>
      <c r="C1713" s="127">
        <v>84285000000</v>
      </c>
      <c r="D1713" s="127">
        <v>3234113</v>
      </c>
      <c r="E1713" s="128" t="s">
        <v>1914</v>
      </c>
      <c r="F1713" s="127">
        <v>43.8984375</v>
      </c>
      <c r="G1713" s="127">
        <v>84285000000</v>
      </c>
      <c r="H1713" s="127">
        <v>56.189998626708984</v>
      </c>
      <c r="I1713" s="127">
        <v>1.2799999713897705</v>
      </c>
      <c r="J1713" s="127">
        <v>1500000000</v>
      </c>
    </row>
    <row r="1714" spans="1:10" s="118" customFormat="1" ht="12.75">
      <c r="A1714" s="128" t="s">
        <v>7589</v>
      </c>
      <c r="B1714" s="128" t="s">
        <v>11558</v>
      </c>
      <c r="C1714" s="127">
        <v>5126473604.8499994</v>
      </c>
      <c r="D1714" s="127">
        <v>4521</v>
      </c>
      <c r="E1714" s="128" t="s">
        <v>3711</v>
      </c>
      <c r="F1714" s="127"/>
      <c r="G1714" s="127">
        <v>5126473604.8499994</v>
      </c>
      <c r="H1714" s="127">
        <v>405.04998779296875</v>
      </c>
      <c r="I1714" s="127">
        <v>-1.0800000429153442</v>
      </c>
      <c r="J1714" s="127">
        <v>13306397</v>
      </c>
    </row>
    <row r="1715" spans="1:10" s="118" customFormat="1" ht="12.75">
      <c r="A1715" s="128" t="s">
        <v>6525</v>
      </c>
      <c r="B1715" s="128" t="s">
        <v>10778</v>
      </c>
      <c r="C1715" s="127">
        <v>24444505233.899998</v>
      </c>
      <c r="D1715" s="127">
        <v>168355</v>
      </c>
      <c r="E1715" s="128" t="s">
        <v>1933</v>
      </c>
      <c r="F1715" s="127">
        <v>17.136962890625</v>
      </c>
      <c r="G1715" s="127">
        <v>24444505233.899998</v>
      </c>
      <c r="H1715" s="127">
        <v>311.54998779296875</v>
      </c>
      <c r="I1715" s="127">
        <v>18.180000305175781</v>
      </c>
      <c r="J1715" s="127">
        <v>62099036</v>
      </c>
    </row>
    <row r="1716" spans="1:10" s="118" customFormat="1" ht="12.75">
      <c r="A1716" s="128" t="s">
        <v>7251</v>
      </c>
      <c r="B1716" s="128" t="s">
        <v>11508</v>
      </c>
      <c r="C1716" s="127">
        <v>2768790000</v>
      </c>
      <c r="D1716" s="127">
        <v>34176</v>
      </c>
      <c r="E1716" s="128" t="s">
        <v>3691</v>
      </c>
      <c r="F1716" s="127">
        <v>10.460500717163086</v>
      </c>
      <c r="G1716" s="127">
        <v>2768790000</v>
      </c>
      <c r="H1716" s="127">
        <v>54.290000915527344</v>
      </c>
      <c r="I1716" s="127">
        <v>5.190000057220459</v>
      </c>
      <c r="J1716" s="127">
        <v>51000000</v>
      </c>
    </row>
    <row r="1717" spans="1:10" s="118" customFormat="1" ht="12.75">
      <c r="A1717" s="128" t="s">
        <v>6433</v>
      </c>
      <c r="B1717" s="128" t="s">
        <v>10745</v>
      </c>
      <c r="C1717" s="127">
        <v>25209767322</v>
      </c>
      <c r="D1717" s="127">
        <v>78542</v>
      </c>
      <c r="E1717" s="128" t="s">
        <v>1827</v>
      </c>
      <c r="F1717" s="127">
        <v>14.298576354980469</v>
      </c>
      <c r="G1717" s="127">
        <v>25209767322</v>
      </c>
      <c r="H1717" s="127">
        <v>492.29998779296875</v>
      </c>
      <c r="I1717" s="127">
        <v>34.430000305175781</v>
      </c>
      <c r="J1717" s="127">
        <v>51171296</v>
      </c>
    </row>
    <row r="1718" spans="1:10" s="118" customFormat="1" ht="12.75">
      <c r="A1718" s="128" t="s">
        <v>7596</v>
      </c>
      <c r="B1718" s="128" t="s">
        <v>11665</v>
      </c>
      <c r="C1718" s="127">
        <v>2842052760</v>
      </c>
      <c r="D1718" s="127">
        <v>40751</v>
      </c>
      <c r="E1718" s="128" t="s">
        <v>1825</v>
      </c>
      <c r="F1718" s="127"/>
      <c r="G1718" s="127">
        <v>2842052760</v>
      </c>
      <c r="H1718" s="127">
        <v>68.470001220703125</v>
      </c>
      <c r="I1718" s="127">
        <v>-2.3499999046325684</v>
      </c>
      <c r="J1718" s="127">
        <v>41508000</v>
      </c>
    </row>
    <row r="1719" spans="1:10" s="118" customFormat="1" ht="12.75">
      <c r="A1719" s="128" t="s">
        <v>22347</v>
      </c>
      <c r="B1719" s="128" t="s">
        <v>22348</v>
      </c>
      <c r="C1719" s="127">
        <v>19611909716.849998</v>
      </c>
      <c r="D1719" s="127">
        <v>6030539</v>
      </c>
      <c r="E1719" s="128" t="s">
        <v>20698</v>
      </c>
      <c r="F1719" s="127"/>
      <c r="G1719" s="127">
        <v>19611909716.849998</v>
      </c>
      <c r="H1719" s="127">
        <v>252.44999694824219</v>
      </c>
      <c r="I1719" s="127"/>
      <c r="J1719" s="127"/>
    </row>
    <row r="1720" spans="1:10" s="118" customFormat="1" ht="12.75">
      <c r="A1720" s="128" t="s">
        <v>6750</v>
      </c>
      <c r="B1720" s="128" t="s">
        <v>10994</v>
      </c>
      <c r="C1720" s="127">
        <v>11877399465.6</v>
      </c>
      <c r="D1720" s="127">
        <v>33314</v>
      </c>
      <c r="E1720" s="128" t="s">
        <v>1935</v>
      </c>
      <c r="F1720" s="127">
        <v>19.816673278808594</v>
      </c>
      <c r="G1720" s="127">
        <v>11877399465.6</v>
      </c>
      <c r="H1720" s="127">
        <v>572.9000244140625</v>
      </c>
      <c r="I1720" s="127">
        <v>28.909999847412109</v>
      </c>
      <c r="J1720" s="127">
        <v>20732064</v>
      </c>
    </row>
    <row r="1721" spans="1:10" s="118" customFormat="1" ht="12.75">
      <c r="A1721" s="128" t="s">
        <v>7280</v>
      </c>
      <c r="B1721" s="128" t="s">
        <v>11415</v>
      </c>
      <c r="C1721" s="127">
        <v>4749886440</v>
      </c>
      <c r="D1721" s="127">
        <v>17580</v>
      </c>
      <c r="E1721" s="128" t="s">
        <v>3735</v>
      </c>
      <c r="F1721" s="127">
        <v>69.623085021972656</v>
      </c>
      <c r="G1721" s="127">
        <v>4749886440</v>
      </c>
      <c r="H1721" s="127">
        <v>242.44999694824219</v>
      </c>
      <c r="I1721" s="127">
        <v>3.4823219776153564</v>
      </c>
      <c r="J1721" s="127">
        <v>16884000</v>
      </c>
    </row>
    <row r="1722" spans="1:10" s="118" customFormat="1" ht="12.75">
      <c r="A1722" s="128" t="s">
        <v>7426</v>
      </c>
      <c r="B1722" s="128" t="s">
        <v>7427</v>
      </c>
      <c r="C1722" s="127">
        <v>4000760500.000001</v>
      </c>
      <c r="D1722" s="127">
        <v>39342</v>
      </c>
      <c r="E1722" s="128" t="s">
        <v>1918</v>
      </c>
      <c r="F1722" s="127">
        <v>18.737081527709961</v>
      </c>
      <c r="G1722" s="127">
        <v>4000760500.000001</v>
      </c>
      <c r="H1722" s="127">
        <v>123.29000091552734</v>
      </c>
      <c r="I1722" s="127">
        <v>6.5799999237060547</v>
      </c>
      <c r="J1722" s="127">
        <v>32450000</v>
      </c>
    </row>
    <row r="1723" spans="1:10" s="118" customFormat="1" ht="12.75">
      <c r="A1723" s="128" t="s">
        <v>12154</v>
      </c>
      <c r="B1723" s="128" t="s">
        <v>12155</v>
      </c>
      <c r="C1723" s="127">
        <v>1701671917.74</v>
      </c>
      <c r="D1723" s="127">
        <v>70169</v>
      </c>
      <c r="E1723" s="128" t="s">
        <v>4155</v>
      </c>
      <c r="F1723" s="127"/>
      <c r="G1723" s="127">
        <v>1701671917.74</v>
      </c>
      <c r="H1723" s="127">
        <v>24.590000152587891</v>
      </c>
      <c r="I1723" s="127">
        <v>-1.0299999713897705</v>
      </c>
      <c r="J1723" s="127">
        <v>69201784</v>
      </c>
    </row>
    <row r="1724" spans="1:10" s="118" customFormat="1" ht="12.75">
      <c r="A1724" s="128" t="s">
        <v>5630</v>
      </c>
      <c r="B1724" s="128" t="s">
        <v>10173</v>
      </c>
      <c r="C1724" s="127">
        <v>391202101226.99994</v>
      </c>
      <c r="D1724" s="127">
        <v>2947234</v>
      </c>
      <c r="E1724" s="128" t="s">
        <v>1943</v>
      </c>
      <c r="F1724" s="127">
        <v>15.604828834533691</v>
      </c>
      <c r="G1724" s="127">
        <v>391202101226.99994</v>
      </c>
      <c r="H1724" s="127">
        <v>652.75</v>
      </c>
      <c r="I1724" s="127">
        <v>41.830001831054688</v>
      </c>
      <c r="J1724" s="127">
        <v>599313024</v>
      </c>
    </row>
    <row r="1725" spans="1:10" s="118" customFormat="1" ht="12.75">
      <c r="A1725" s="128" t="s">
        <v>6116</v>
      </c>
      <c r="B1725" s="128" t="s">
        <v>6117</v>
      </c>
      <c r="C1725" s="127">
        <v>64260629633.800003</v>
      </c>
      <c r="D1725" s="127">
        <v>905324</v>
      </c>
      <c r="E1725" s="128" t="s">
        <v>1922</v>
      </c>
      <c r="F1725" s="127">
        <v>21.900136947631836</v>
      </c>
      <c r="G1725" s="127">
        <v>64260629633.800003</v>
      </c>
      <c r="H1725" s="127">
        <v>315.79998779296875</v>
      </c>
      <c r="I1725" s="127">
        <v>14.420000076293945</v>
      </c>
      <c r="J1725" s="127">
        <v>203485216</v>
      </c>
    </row>
    <row r="1726" spans="1:10" s="118" customFormat="1" ht="12.75">
      <c r="A1726" s="128" t="s">
        <v>20628</v>
      </c>
      <c r="B1726" s="128" t="s">
        <v>20629</v>
      </c>
      <c r="C1726" s="127">
        <v>1212833892.8500001</v>
      </c>
      <c r="D1726" s="127">
        <v>440240</v>
      </c>
      <c r="E1726" s="128" t="s">
        <v>1923</v>
      </c>
      <c r="F1726" s="127"/>
      <c r="G1726" s="127">
        <v>1212833892.8500001</v>
      </c>
      <c r="H1726" s="127">
        <v>14.050000190734863</v>
      </c>
      <c r="I1726" s="127"/>
      <c r="J1726" s="127"/>
    </row>
    <row r="1727" spans="1:10" s="118" customFormat="1" ht="12.75">
      <c r="A1727" s="128" t="s">
        <v>6443</v>
      </c>
      <c r="B1727" s="128" t="s">
        <v>10793</v>
      </c>
      <c r="C1727" s="127">
        <v>17420523453.5</v>
      </c>
      <c r="D1727" s="127">
        <v>1040583</v>
      </c>
      <c r="E1727" s="128" t="s">
        <v>1925</v>
      </c>
      <c r="F1727" s="127"/>
      <c r="G1727" s="127">
        <v>17420523453.5</v>
      </c>
      <c r="H1727" s="127">
        <v>68.5</v>
      </c>
      <c r="I1727" s="127">
        <v>-4.1700000762939453</v>
      </c>
      <c r="J1727" s="127">
        <v>254314208</v>
      </c>
    </row>
    <row r="1728" spans="1:10" s="118" customFormat="1" ht="12.75">
      <c r="A1728" s="128" t="s">
        <v>6420</v>
      </c>
      <c r="B1728" s="128" t="s">
        <v>10632</v>
      </c>
      <c r="C1728" s="127">
        <v>32970374068.830002</v>
      </c>
      <c r="D1728" s="127">
        <v>6928818</v>
      </c>
      <c r="E1728" s="128" t="s">
        <v>1939</v>
      </c>
      <c r="F1728" s="127">
        <v>32.005317687988281</v>
      </c>
      <c r="G1728" s="127">
        <v>32970374068.830002</v>
      </c>
      <c r="H1728" s="127">
        <v>60.169998168945313</v>
      </c>
      <c r="I1728" s="127">
        <v>1.8799999952316284</v>
      </c>
      <c r="J1728" s="127">
        <v>511168704</v>
      </c>
    </row>
    <row r="1729" spans="1:10" s="118" customFormat="1" ht="12.75">
      <c r="A1729" s="128" t="s">
        <v>7517</v>
      </c>
      <c r="B1729" s="128" t="s">
        <v>7518</v>
      </c>
      <c r="C1729" s="127">
        <v>6832350564</v>
      </c>
      <c r="D1729" s="127">
        <v>136047</v>
      </c>
      <c r="E1729" s="128" t="s">
        <v>7519</v>
      </c>
      <c r="F1729" s="127">
        <v>318.60464477539063</v>
      </c>
      <c r="G1729" s="127">
        <v>6832350564</v>
      </c>
      <c r="H1729" s="127">
        <v>274</v>
      </c>
      <c r="I1729" s="127">
        <v>0.86000001430511475</v>
      </c>
      <c r="J1729" s="127">
        <v>191886</v>
      </c>
    </row>
    <row r="1730" spans="1:10" s="118" customFormat="1" ht="12.75">
      <c r="A1730" s="128" t="s">
        <v>6596</v>
      </c>
      <c r="B1730" s="128" t="s">
        <v>10621</v>
      </c>
      <c r="C1730" s="127">
        <v>29718406754.760002</v>
      </c>
      <c r="D1730" s="127">
        <v>1145599</v>
      </c>
      <c r="E1730" s="128" t="s">
        <v>3498</v>
      </c>
      <c r="F1730" s="127">
        <v>282.78179931640625</v>
      </c>
      <c r="G1730" s="127">
        <v>29718406754.760002</v>
      </c>
      <c r="H1730" s="127">
        <v>155.52999877929688</v>
      </c>
      <c r="I1730" s="127">
        <v>0.55000001192092896</v>
      </c>
      <c r="J1730" s="127">
        <v>187938320</v>
      </c>
    </row>
    <row r="1731" spans="1:10" s="118" customFormat="1" ht="12.75">
      <c r="A1731" s="128" t="s">
        <v>8187</v>
      </c>
      <c r="B1731" s="128" t="s">
        <v>12106</v>
      </c>
      <c r="C1731" s="127">
        <v>1266484654.3999999</v>
      </c>
      <c r="D1731" s="127">
        <v>675264</v>
      </c>
      <c r="E1731" s="128" t="s">
        <v>1930</v>
      </c>
      <c r="F1731" s="127"/>
      <c r="G1731" s="127">
        <v>1266484654.3999999</v>
      </c>
      <c r="H1731" s="127">
        <v>57.819999694824219</v>
      </c>
      <c r="I1731" s="127"/>
      <c r="J1731" s="127"/>
    </row>
    <row r="1732" spans="1:10" s="118" customFormat="1" ht="12.75">
      <c r="A1732" s="128" t="s">
        <v>7650</v>
      </c>
      <c r="B1732" s="128" t="s">
        <v>11677</v>
      </c>
      <c r="C1732" s="127">
        <v>3380567588.5</v>
      </c>
      <c r="D1732" s="127">
        <v>1439548</v>
      </c>
      <c r="E1732" s="128" t="s">
        <v>1931</v>
      </c>
      <c r="F1732" s="127"/>
      <c r="G1732" s="127">
        <v>3380567588.5</v>
      </c>
      <c r="H1732" s="127">
        <v>169.55000305175781</v>
      </c>
      <c r="I1732" s="127"/>
      <c r="J1732" s="127"/>
    </row>
    <row r="1733" spans="1:10" s="118" customFormat="1" ht="12.75">
      <c r="A1733" s="128" t="s">
        <v>5405</v>
      </c>
      <c r="B1733" s="128" t="s">
        <v>10076</v>
      </c>
      <c r="C1733" s="127">
        <v>937697405130.70996</v>
      </c>
      <c r="D1733" s="127">
        <v>20755226</v>
      </c>
      <c r="E1733" s="128" t="s">
        <v>1941</v>
      </c>
      <c r="F1733" s="127">
        <v>33.234413146972656</v>
      </c>
      <c r="G1733" s="127">
        <v>937697405130.70996</v>
      </c>
      <c r="H1733" s="127">
        <v>133.27000427246094</v>
      </c>
      <c r="I1733" s="127">
        <v>4.0100002288818359</v>
      </c>
      <c r="J1733" s="127">
        <v>6776421376</v>
      </c>
    </row>
    <row r="1734" spans="1:10" s="118" customFormat="1" ht="12.75">
      <c r="A1734" s="128" t="s">
        <v>6599</v>
      </c>
      <c r="B1734" s="128" t="s">
        <v>10941</v>
      </c>
      <c r="C1734" s="127">
        <v>16509394199.999998</v>
      </c>
      <c r="D1734" s="127">
        <v>2925385</v>
      </c>
      <c r="E1734" s="128" t="s">
        <v>20407</v>
      </c>
      <c r="F1734" s="127">
        <v>51.221935272216797</v>
      </c>
      <c r="G1734" s="127">
        <v>16509394199.999998</v>
      </c>
      <c r="H1734" s="127">
        <v>16.770000457763672</v>
      </c>
      <c r="I1734" s="127">
        <v>0.32739880084991457</v>
      </c>
      <c r="J1734" s="127">
        <v>984460000</v>
      </c>
    </row>
    <row r="1735" spans="1:10" s="118" customFormat="1" ht="12.75">
      <c r="A1735" s="128" t="s">
        <v>6799</v>
      </c>
      <c r="B1735" s="128" t="s">
        <v>10968</v>
      </c>
      <c r="C1735" s="127">
        <v>9227758635.8500004</v>
      </c>
      <c r="D1735" s="127">
        <v>375811</v>
      </c>
      <c r="E1735" s="128" t="s">
        <v>1802</v>
      </c>
      <c r="F1735" s="127">
        <v>47.901786804199219</v>
      </c>
      <c r="G1735" s="127">
        <v>9227758635.8500004</v>
      </c>
      <c r="H1735" s="127">
        <v>53.650001525878906</v>
      </c>
      <c r="I1735" s="127">
        <v>1.1200000047683716</v>
      </c>
      <c r="J1735" s="127">
        <v>171999232</v>
      </c>
    </row>
    <row r="1736" spans="1:10" s="118" customFormat="1" ht="12.75">
      <c r="A1736" s="128" t="s">
        <v>5483</v>
      </c>
      <c r="B1736" s="128" t="s">
        <v>5484</v>
      </c>
      <c r="C1736" s="127">
        <v>469297992129</v>
      </c>
      <c r="D1736" s="127">
        <v>632771</v>
      </c>
      <c r="E1736" s="128" t="s">
        <v>1947</v>
      </c>
      <c r="F1736" s="127">
        <v>27.473014831542969</v>
      </c>
      <c r="G1736" s="127">
        <v>469297992129</v>
      </c>
      <c r="H1736" s="127">
        <v>2469</v>
      </c>
      <c r="I1736" s="127">
        <v>89.870002746582031</v>
      </c>
      <c r="J1736" s="127">
        <v>190076144</v>
      </c>
    </row>
    <row r="1737" spans="1:10" s="118" customFormat="1" ht="12.75">
      <c r="A1737" s="128" t="s">
        <v>6421</v>
      </c>
      <c r="B1737" s="128" t="s">
        <v>6422</v>
      </c>
      <c r="C1737" s="127">
        <v>38898625584</v>
      </c>
      <c r="D1737" s="127">
        <v>47616</v>
      </c>
      <c r="E1737" s="128" t="s">
        <v>1949</v>
      </c>
      <c r="F1737" s="127">
        <v>32.481071472167969</v>
      </c>
      <c r="G1737" s="127">
        <v>38898625584</v>
      </c>
      <c r="H1737" s="127">
        <v>2274</v>
      </c>
      <c r="I1737" s="127">
        <v>70.010002136230469</v>
      </c>
      <c r="J1737" s="127">
        <v>17105816</v>
      </c>
    </row>
    <row r="1738" spans="1:10" s="118" customFormat="1" ht="12.75">
      <c r="A1738" s="128" t="s">
        <v>5429</v>
      </c>
      <c r="B1738" s="128" t="s">
        <v>5430</v>
      </c>
      <c r="C1738" s="127">
        <v>920386269209.55017</v>
      </c>
      <c r="D1738" s="127">
        <v>2113905</v>
      </c>
      <c r="E1738" s="128" t="s">
        <v>1829</v>
      </c>
      <c r="F1738" s="127">
        <v>56.952552795410156</v>
      </c>
      <c r="G1738" s="127">
        <v>920386269209.55017</v>
      </c>
      <c r="H1738" s="127">
        <v>710.45001220703125</v>
      </c>
      <c r="I1738" s="127">
        <v>12.474418878555298</v>
      </c>
      <c r="J1738" s="127">
        <v>1290000000</v>
      </c>
    </row>
    <row r="1739" spans="1:10" s="118" customFormat="1" ht="12.75">
      <c r="A1739" s="128" t="s">
        <v>9446</v>
      </c>
      <c r="B1739" s="128" t="s">
        <v>12145</v>
      </c>
      <c r="C1739" s="127">
        <v>1214265162.27</v>
      </c>
      <c r="D1739" s="127">
        <v>20993</v>
      </c>
      <c r="E1739" s="128" t="s">
        <v>4255</v>
      </c>
      <c r="F1739" s="127">
        <v>3.5470025539398193</v>
      </c>
      <c r="G1739" s="127">
        <v>1214265162.27</v>
      </c>
      <c r="H1739" s="127">
        <v>52.069999694824219</v>
      </c>
      <c r="I1739" s="127">
        <v>14.680000305175781</v>
      </c>
      <c r="J1739" s="127">
        <v>23319860</v>
      </c>
    </row>
    <row r="1740" spans="1:10" s="118" customFormat="1" ht="12.75">
      <c r="A1740" s="128" t="s">
        <v>5443</v>
      </c>
      <c r="B1740" s="128" t="s">
        <v>5444</v>
      </c>
      <c r="C1740" s="127">
        <v>570454939215</v>
      </c>
      <c r="D1740" s="127">
        <v>7517</v>
      </c>
      <c r="E1740" s="128" t="s">
        <v>1951</v>
      </c>
      <c r="F1740" s="127">
        <v>27.409511566162109</v>
      </c>
      <c r="G1740" s="127">
        <v>570454939215</v>
      </c>
      <c r="H1740" s="127">
        <v>134505</v>
      </c>
      <c r="I1740" s="127">
        <v>4907.23828125</v>
      </c>
      <c r="J1740" s="127">
        <v>4241143</v>
      </c>
    </row>
    <row r="1741" spans="1:10" s="118" customFormat="1" ht="12.75">
      <c r="A1741" s="128" t="s">
        <v>7331</v>
      </c>
      <c r="B1741" s="128" t="s">
        <v>11320</v>
      </c>
      <c r="C1741" s="127">
        <v>4601716079</v>
      </c>
      <c r="D1741" s="127">
        <v>30272</v>
      </c>
      <c r="E1741" s="128" t="s">
        <v>3692</v>
      </c>
      <c r="F1741" s="127">
        <v>12.759476661682129</v>
      </c>
      <c r="G1741" s="127">
        <v>4601716079</v>
      </c>
      <c r="H1741" s="127">
        <v>97.610000610351563</v>
      </c>
      <c r="I1741" s="127">
        <v>7.6500000953674316</v>
      </c>
      <c r="J1741" s="127">
        <v>47143900</v>
      </c>
    </row>
    <row r="1742" spans="1:10" s="118" customFormat="1" ht="12.75">
      <c r="A1742" s="128" t="s">
        <v>6013</v>
      </c>
      <c r="B1742" s="128" t="s">
        <v>10398</v>
      </c>
      <c r="C1742" s="127">
        <v>99419594234.940002</v>
      </c>
      <c r="D1742" s="127">
        <v>1594404</v>
      </c>
      <c r="E1742" s="128" t="s">
        <v>1833</v>
      </c>
      <c r="F1742" s="127">
        <v>31.703756332397461</v>
      </c>
      <c r="G1742" s="127">
        <v>99419594234.940002</v>
      </c>
      <c r="H1742" s="127">
        <v>219.38999938964844</v>
      </c>
      <c r="I1742" s="127">
        <v>6.9200000762939453</v>
      </c>
      <c r="J1742" s="127">
        <v>453163744</v>
      </c>
    </row>
    <row r="1743" spans="1:10" s="118" customFormat="1" ht="12.75">
      <c r="A1743" s="128" t="s">
        <v>5802</v>
      </c>
      <c r="B1743" s="128" t="s">
        <v>10339</v>
      </c>
      <c r="C1743" s="127">
        <v>91178450219.999985</v>
      </c>
      <c r="D1743" s="127">
        <v>2421447</v>
      </c>
      <c r="E1743" s="128" t="s">
        <v>569</v>
      </c>
      <c r="F1743" s="127">
        <v>42.579971313476563</v>
      </c>
      <c r="G1743" s="127">
        <v>91178450219.999985</v>
      </c>
      <c r="H1743" s="127">
        <v>612.29998779296875</v>
      </c>
      <c r="I1743" s="127">
        <v>14.380000114440918</v>
      </c>
      <c r="J1743" s="127">
        <v>148911392</v>
      </c>
    </row>
    <row r="1744" spans="1:10" s="118" customFormat="1" ht="12.75">
      <c r="A1744" s="128" t="s">
        <v>9543</v>
      </c>
      <c r="B1744" s="128" t="s">
        <v>9544</v>
      </c>
      <c r="C1744" s="127">
        <v>1273977526.5</v>
      </c>
      <c r="D1744" s="127">
        <v>19627</v>
      </c>
      <c r="E1744" s="128" t="s">
        <v>4335</v>
      </c>
      <c r="F1744" s="127">
        <v>18.471242904663086</v>
      </c>
      <c r="G1744" s="127">
        <v>1273977526.5</v>
      </c>
      <c r="H1744" s="127">
        <v>126.94999694824219</v>
      </c>
      <c r="I1744" s="127">
        <v>6.8728451728820801</v>
      </c>
      <c r="J1744" s="127">
        <v>11108300</v>
      </c>
    </row>
    <row r="1745" spans="1:10" s="118" customFormat="1" ht="12.75">
      <c r="A1745" s="128" t="s">
        <v>5525</v>
      </c>
      <c r="B1745" s="128" t="s">
        <v>10197</v>
      </c>
      <c r="C1745" s="127">
        <v>235216281861.16998</v>
      </c>
      <c r="D1745" s="127">
        <v>5312187</v>
      </c>
      <c r="E1745" s="128" t="s">
        <v>1954</v>
      </c>
      <c r="F1745" s="127">
        <v>419.40628051757813</v>
      </c>
      <c r="G1745" s="127">
        <v>235216281861.16998</v>
      </c>
      <c r="H1745" s="127">
        <v>134.21000671386719</v>
      </c>
      <c r="I1745" s="127">
        <v>0.31999999284744263</v>
      </c>
      <c r="J1745" s="127">
        <v>1752600064</v>
      </c>
    </row>
    <row r="1746" spans="1:10" s="118" customFormat="1" ht="12.75">
      <c r="A1746" s="128" t="s">
        <v>7468</v>
      </c>
      <c r="B1746" s="128" t="s">
        <v>7469</v>
      </c>
      <c r="C1746" s="127">
        <v>31227545000</v>
      </c>
      <c r="D1746" s="127">
        <v>199206</v>
      </c>
      <c r="E1746" s="128" t="s">
        <v>4098</v>
      </c>
      <c r="F1746" s="127">
        <v>4536.25</v>
      </c>
      <c r="G1746" s="127">
        <v>31227545000</v>
      </c>
      <c r="H1746" s="127">
        <v>181.44999694824219</v>
      </c>
      <c r="I1746" s="127">
        <v>3.9999999105930328E-2</v>
      </c>
      <c r="J1746" s="127">
        <v>140000000</v>
      </c>
    </row>
    <row r="1747" spans="1:10" s="118" customFormat="1" ht="12.75">
      <c r="A1747" s="128" t="s">
        <v>22349</v>
      </c>
      <c r="B1747" s="128" t="s">
        <v>22350</v>
      </c>
      <c r="C1747" s="127">
        <v>1427520317.9999998</v>
      </c>
      <c r="D1747" s="127">
        <v>5606</v>
      </c>
      <c r="E1747" s="128" t="s">
        <v>4816</v>
      </c>
      <c r="F1747" s="127">
        <v>5.6155948638916016</v>
      </c>
      <c r="G1747" s="127">
        <v>1427520317.9999998</v>
      </c>
      <c r="H1747" s="127">
        <v>41.049999237060547</v>
      </c>
      <c r="I1747" s="127">
        <v>7.309999942779541</v>
      </c>
      <c r="J1747" s="127">
        <v>34775160</v>
      </c>
    </row>
    <row r="1748" spans="1:10" s="118" customFormat="1" ht="12.75">
      <c r="A1748" s="128" t="s">
        <v>7107</v>
      </c>
      <c r="B1748" s="128" t="s">
        <v>11349</v>
      </c>
      <c r="C1748" s="127">
        <v>4017529232.9999995</v>
      </c>
      <c r="D1748" s="127">
        <v>530793</v>
      </c>
      <c r="E1748" s="128" t="s">
        <v>1905</v>
      </c>
      <c r="F1748" s="127">
        <v>33.413791656494141</v>
      </c>
      <c r="G1748" s="127">
        <v>4017529232.9999995</v>
      </c>
      <c r="H1748" s="127">
        <v>29.069999694824219</v>
      </c>
      <c r="I1748" s="127">
        <v>0.87000000476837158</v>
      </c>
      <c r="J1748" s="127">
        <v>138201904</v>
      </c>
    </row>
    <row r="1749" spans="1:10" s="118" customFormat="1" ht="12.75">
      <c r="A1749" s="128" t="s">
        <v>5273</v>
      </c>
      <c r="B1749" s="128" t="s">
        <v>10044</v>
      </c>
      <c r="C1749" s="127">
        <v>3853632349518</v>
      </c>
      <c r="D1749" s="127">
        <v>437264</v>
      </c>
      <c r="E1749" s="128" t="s">
        <v>1835</v>
      </c>
      <c r="F1749" s="127">
        <v>26.576322555541992</v>
      </c>
      <c r="G1749" s="127">
        <v>3853632349518</v>
      </c>
      <c r="H1749" s="127">
        <v>12257</v>
      </c>
      <c r="I1749" s="127">
        <v>461.20001220703125</v>
      </c>
      <c r="J1749" s="127">
        <v>314402560</v>
      </c>
    </row>
    <row r="1750" spans="1:10" s="118" customFormat="1" ht="12.75">
      <c r="A1750" s="128" t="s">
        <v>7995</v>
      </c>
      <c r="B1750" s="128" t="s">
        <v>11726</v>
      </c>
      <c r="C1750" s="127">
        <v>4231858000</v>
      </c>
      <c r="D1750" s="127">
        <v>8329</v>
      </c>
      <c r="E1750" s="128" t="s">
        <v>1778</v>
      </c>
      <c r="F1750" s="127">
        <v>62.958431243896484</v>
      </c>
      <c r="G1750" s="127">
        <v>4231858000</v>
      </c>
      <c r="H1750" s="127">
        <v>257.5</v>
      </c>
      <c r="I1750" s="127">
        <v>4.0900001525878906</v>
      </c>
      <c r="J1750" s="127">
        <v>16434400</v>
      </c>
    </row>
    <row r="1751" spans="1:10" s="118" customFormat="1" ht="12.75">
      <c r="A1751" s="128" t="s">
        <v>6798</v>
      </c>
      <c r="B1751" s="128" t="s">
        <v>10967</v>
      </c>
      <c r="C1751" s="127">
        <v>14714582479.799999</v>
      </c>
      <c r="D1751" s="127">
        <v>734553</v>
      </c>
      <c r="E1751" s="128" t="s">
        <v>1956</v>
      </c>
      <c r="F1751" s="127">
        <v>73.378379821777344</v>
      </c>
      <c r="G1751" s="127">
        <v>14714582479.799999</v>
      </c>
      <c r="H1751" s="127">
        <v>27.149999618530273</v>
      </c>
      <c r="I1751" s="127">
        <v>0.37000000476837158</v>
      </c>
      <c r="J1751" s="127">
        <v>385415008</v>
      </c>
    </row>
    <row r="1752" spans="1:10" s="118" customFormat="1" ht="12.75">
      <c r="A1752" s="128" t="s">
        <v>6041</v>
      </c>
      <c r="B1752" s="128" t="s">
        <v>6042</v>
      </c>
      <c r="C1752" s="127">
        <v>36115200000.000008</v>
      </c>
      <c r="D1752" s="127">
        <v>348600</v>
      </c>
      <c r="E1752" s="128" t="s">
        <v>1958</v>
      </c>
      <c r="F1752" s="127">
        <v>17.67137336730957</v>
      </c>
      <c r="G1752" s="127">
        <v>36115200000.000008</v>
      </c>
      <c r="H1752" s="127">
        <v>513</v>
      </c>
      <c r="I1752" s="127">
        <v>29.030000686645508</v>
      </c>
      <c r="J1752" s="127">
        <v>70400000</v>
      </c>
    </row>
    <row r="1753" spans="1:10" s="118" customFormat="1" ht="12.75">
      <c r="A1753" s="128" t="s">
        <v>6647</v>
      </c>
      <c r="B1753" s="128" t="s">
        <v>6648</v>
      </c>
      <c r="C1753" s="127">
        <v>15574662180</v>
      </c>
      <c r="D1753" s="127">
        <v>81937</v>
      </c>
      <c r="E1753" s="128" t="s">
        <v>12466</v>
      </c>
      <c r="F1753" s="127">
        <v>13.962358474731445</v>
      </c>
      <c r="G1753" s="127">
        <v>15574662180</v>
      </c>
      <c r="H1753" s="127">
        <v>138.72999572753906</v>
      </c>
      <c r="I1753" s="127">
        <v>9.9360000610351573</v>
      </c>
      <c r="J1753" s="127">
        <v>108766000</v>
      </c>
    </row>
    <row r="1754" spans="1:10" s="118" customFormat="1" ht="12.75">
      <c r="A1754" s="128" t="s">
        <v>5578</v>
      </c>
      <c r="B1754" s="128" t="s">
        <v>10214</v>
      </c>
      <c r="C1754" s="127">
        <v>246520978288.31998</v>
      </c>
      <c r="D1754" s="127">
        <v>6060612</v>
      </c>
      <c r="E1754" s="128" t="s">
        <v>1959</v>
      </c>
      <c r="F1754" s="127">
        <v>38.993003845214844</v>
      </c>
      <c r="G1754" s="127">
        <v>246520978288.31998</v>
      </c>
      <c r="H1754" s="127">
        <v>55.759998321533203</v>
      </c>
      <c r="I1754" s="127">
        <v>1.4300000071525574</v>
      </c>
      <c r="J1754" s="127">
        <v>4421109760</v>
      </c>
    </row>
    <row r="1755" spans="1:10" s="118" customFormat="1" ht="12.75">
      <c r="A1755" s="128" t="s">
        <v>6084</v>
      </c>
      <c r="B1755" s="128" t="s">
        <v>10573</v>
      </c>
      <c r="C1755" s="127">
        <v>43718606688.300003</v>
      </c>
      <c r="D1755" s="127">
        <v>186334</v>
      </c>
      <c r="E1755" s="128" t="s">
        <v>1961</v>
      </c>
      <c r="F1755" s="127">
        <v>77.922149658203125</v>
      </c>
      <c r="G1755" s="127">
        <v>43718606688.300003</v>
      </c>
      <c r="H1755" s="127">
        <v>1421.300048828125</v>
      </c>
      <c r="I1755" s="127">
        <v>18.239999771118164</v>
      </c>
      <c r="J1755" s="127">
        <v>30759592</v>
      </c>
    </row>
    <row r="1756" spans="1:10" s="118" customFormat="1" ht="12.75">
      <c r="A1756" s="128" t="s">
        <v>7256</v>
      </c>
      <c r="B1756" s="128" t="s">
        <v>11383</v>
      </c>
      <c r="C1756" s="127">
        <v>4442807613.96</v>
      </c>
      <c r="D1756" s="127">
        <v>48552</v>
      </c>
      <c r="E1756" s="128" t="s">
        <v>1979</v>
      </c>
      <c r="F1756" s="127">
        <v>3.621882438659668</v>
      </c>
      <c r="G1756" s="127">
        <v>4442807613.96</v>
      </c>
      <c r="H1756" s="127">
        <v>270.1199951171875</v>
      </c>
      <c r="I1756" s="127">
        <v>74.580001831054688</v>
      </c>
      <c r="J1756" s="127">
        <v>16447533</v>
      </c>
    </row>
    <row r="1757" spans="1:10" s="118" customFormat="1" ht="12.75">
      <c r="A1757" s="128" t="s">
        <v>7130</v>
      </c>
      <c r="B1757" s="128" t="s">
        <v>11312</v>
      </c>
      <c r="C1757" s="127">
        <v>4064722658.0000005</v>
      </c>
      <c r="D1757" s="127">
        <v>191762</v>
      </c>
      <c r="E1757" s="128" t="s">
        <v>1927</v>
      </c>
      <c r="F1757" s="127">
        <v>14.654994964599609</v>
      </c>
      <c r="G1757" s="127">
        <v>4064722658.0000005</v>
      </c>
      <c r="H1757" s="127">
        <v>142.30000305175781</v>
      </c>
      <c r="I1757" s="127">
        <v>9.7100000381469727</v>
      </c>
      <c r="J1757" s="127">
        <v>28391062</v>
      </c>
    </row>
    <row r="1758" spans="1:10" s="118" customFormat="1" ht="12.75">
      <c r="A1758" s="128" t="s">
        <v>6372</v>
      </c>
      <c r="B1758" s="128" t="s">
        <v>10789</v>
      </c>
      <c r="C1758" s="127">
        <v>16832106386.700001</v>
      </c>
      <c r="D1758" s="127">
        <v>89076</v>
      </c>
      <c r="E1758" s="128" t="s">
        <v>1929</v>
      </c>
      <c r="F1758" s="127">
        <v>20.760246276855469</v>
      </c>
      <c r="G1758" s="127">
        <v>16832106386.700001</v>
      </c>
      <c r="H1758" s="127">
        <v>506.54998779296875</v>
      </c>
      <c r="I1758" s="127">
        <v>24.399999618530273</v>
      </c>
      <c r="J1758" s="127">
        <v>33164768</v>
      </c>
    </row>
    <row r="1759" spans="1:10" s="118" customFormat="1" ht="12.75">
      <c r="A1759" s="128" t="s">
        <v>6308</v>
      </c>
      <c r="B1759" s="128" t="s">
        <v>10612</v>
      </c>
      <c r="C1759" s="127">
        <v>36263204867.999992</v>
      </c>
      <c r="D1759" s="127">
        <v>145304</v>
      </c>
      <c r="E1759" s="128" t="s">
        <v>1083</v>
      </c>
      <c r="F1759" s="127">
        <v>39.296344757080078</v>
      </c>
      <c r="G1759" s="127">
        <v>36263204867.999992</v>
      </c>
      <c r="H1759" s="127">
        <v>290.39999389648438</v>
      </c>
      <c r="I1759" s="127">
        <v>7.3899998664855957</v>
      </c>
      <c r="J1759" s="127">
        <v>123873000</v>
      </c>
    </row>
    <row r="1760" spans="1:10" s="118" customFormat="1" ht="12.75">
      <c r="A1760" s="128" t="s">
        <v>6393</v>
      </c>
      <c r="B1760" s="128" t="s">
        <v>10666</v>
      </c>
      <c r="C1760" s="127">
        <v>26201700000</v>
      </c>
      <c r="D1760" s="127">
        <v>8150353</v>
      </c>
      <c r="E1760" s="128" t="s">
        <v>1965</v>
      </c>
      <c r="F1760" s="127"/>
      <c r="G1760" s="127">
        <v>26201700000</v>
      </c>
      <c r="H1760" s="127">
        <v>41.590000152587891</v>
      </c>
      <c r="I1760" s="127">
        <v>-51.869998931884766</v>
      </c>
      <c r="J1760" s="127">
        <v>630000000</v>
      </c>
    </row>
    <row r="1761" spans="1:10" s="118" customFormat="1" ht="12.75">
      <c r="A1761" s="128" t="s">
        <v>6292</v>
      </c>
      <c r="B1761" s="128" t="s">
        <v>10891</v>
      </c>
      <c r="C1761" s="127">
        <v>12146572288.199999</v>
      </c>
      <c r="D1761" s="127">
        <v>375848</v>
      </c>
      <c r="E1761" s="128" t="s">
        <v>1967</v>
      </c>
      <c r="F1761" s="127">
        <v>70.809524536132813</v>
      </c>
      <c r="G1761" s="127">
        <v>12146572288.199999</v>
      </c>
      <c r="H1761" s="127">
        <v>74.349998474121094</v>
      </c>
      <c r="I1761" s="127">
        <v>1.0499999523162842</v>
      </c>
      <c r="J1761" s="127">
        <v>162104992</v>
      </c>
    </row>
    <row r="1762" spans="1:10" s="118" customFormat="1" ht="12.75">
      <c r="A1762" s="128" t="s">
        <v>6692</v>
      </c>
      <c r="B1762" s="128" t="s">
        <v>11024</v>
      </c>
      <c r="C1762" s="127">
        <v>8552410367.8499994</v>
      </c>
      <c r="D1762" s="127">
        <v>234098</v>
      </c>
      <c r="E1762" s="128" t="s">
        <v>1969</v>
      </c>
      <c r="F1762" s="127">
        <v>14.233695983886719</v>
      </c>
      <c r="G1762" s="127">
        <v>8552410367.8499994</v>
      </c>
      <c r="H1762" s="127">
        <v>130.94999694824219</v>
      </c>
      <c r="I1762" s="127">
        <v>9.1999998092651367</v>
      </c>
      <c r="J1762" s="127">
        <v>64480000</v>
      </c>
    </row>
    <row r="1763" spans="1:10" s="118" customFormat="1" ht="12.75">
      <c r="A1763" s="128" t="s">
        <v>7532</v>
      </c>
      <c r="B1763" s="128" t="s">
        <v>11639</v>
      </c>
      <c r="C1763" s="127">
        <v>3449046000</v>
      </c>
      <c r="D1763" s="127">
        <v>11546</v>
      </c>
      <c r="E1763" s="128" t="s">
        <v>3736</v>
      </c>
      <c r="F1763" s="127">
        <v>30.916288375854492</v>
      </c>
      <c r="G1763" s="127">
        <v>3449046000</v>
      </c>
      <c r="H1763" s="127">
        <v>273.29998779296875</v>
      </c>
      <c r="I1763" s="127">
        <v>8.8400001525878906</v>
      </c>
      <c r="J1763" s="127">
        <v>12620000</v>
      </c>
    </row>
    <row r="1764" spans="1:10" s="118" customFormat="1" ht="12.75">
      <c r="A1764" s="128" t="s">
        <v>6457</v>
      </c>
      <c r="B1764" s="128" t="s">
        <v>6458</v>
      </c>
      <c r="C1764" s="127">
        <v>14429326921.18</v>
      </c>
      <c r="D1764" s="127">
        <v>193394</v>
      </c>
      <c r="E1764" s="128" t="s">
        <v>1971</v>
      </c>
      <c r="F1764" s="127">
        <v>14.04500675201416</v>
      </c>
      <c r="G1764" s="127">
        <v>14429326921.18</v>
      </c>
      <c r="H1764" s="127">
        <v>99.860000610351563</v>
      </c>
      <c r="I1764" s="127">
        <v>7.1100001335144043</v>
      </c>
      <c r="J1764" s="127">
        <v>149363632</v>
      </c>
    </row>
    <row r="1765" spans="1:10" s="118" customFormat="1" ht="12.75">
      <c r="A1765" s="128" t="s">
        <v>9146</v>
      </c>
      <c r="B1765" s="128" t="s">
        <v>11008</v>
      </c>
      <c r="C1765" s="127">
        <v>9576000000</v>
      </c>
      <c r="D1765" s="127">
        <v>698316</v>
      </c>
      <c r="E1765" s="128" t="s">
        <v>9116</v>
      </c>
      <c r="F1765" s="127">
        <v>10.296774864196777</v>
      </c>
      <c r="G1765" s="127">
        <v>9576000000</v>
      </c>
      <c r="H1765" s="127">
        <v>31.920000076293945</v>
      </c>
      <c r="I1765" s="127">
        <v>3.0999999046325684</v>
      </c>
      <c r="J1765" s="127"/>
    </row>
    <row r="1766" spans="1:10" s="118" customFormat="1" ht="12.75">
      <c r="A1766" s="128" t="s">
        <v>6489</v>
      </c>
      <c r="B1766" s="128" t="s">
        <v>10771</v>
      </c>
      <c r="C1766" s="127">
        <v>20009922300</v>
      </c>
      <c r="D1766" s="127">
        <v>80324</v>
      </c>
      <c r="E1766" s="128" t="s">
        <v>1851</v>
      </c>
      <c r="F1766" s="127">
        <v>16.529073715209961</v>
      </c>
      <c r="G1766" s="127">
        <v>20009922300</v>
      </c>
      <c r="H1766" s="127">
        <v>460.5</v>
      </c>
      <c r="I1766" s="127">
        <v>27.860000610351563</v>
      </c>
      <c r="J1766" s="127">
        <v>43952600</v>
      </c>
    </row>
    <row r="1767" spans="1:10" s="118" customFormat="1" ht="12.75">
      <c r="A1767" s="128" t="s">
        <v>20430</v>
      </c>
      <c r="B1767" s="128" t="s">
        <v>20431</v>
      </c>
      <c r="C1767" s="127">
        <v>1329159481.6500001</v>
      </c>
      <c r="D1767" s="127">
        <v>4688785</v>
      </c>
      <c r="E1767" s="128" t="s">
        <v>4438</v>
      </c>
      <c r="F1767" s="127"/>
      <c r="G1767" s="127">
        <v>1329159481.6500001</v>
      </c>
      <c r="H1767" s="127">
        <v>1.4299999475479126</v>
      </c>
      <c r="I1767" s="127">
        <v>0</v>
      </c>
      <c r="J1767" s="127">
        <v>252858327.20232731</v>
      </c>
    </row>
    <row r="1768" spans="1:10" s="118" customFormat="1" ht="12.75">
      <c r="A1768" s="128" t="s">
        <v>5474</v>
      </c>
      <c r="B1768" s="128" t="s">
        <v>10119</v>
      </c>
      <c r="C1768" s="127">
        <v>871136497080.90002</v>
      </c>
      <c r="D1768" s="127">
        <v>941745</v>
      </c>
      <c r="E1768" s="128" t="s">
        <v>1981</v>
      </c>
      <c r="F1768" s="127">
        <v>17.551151275634766</v>
      </c>
      <c r="G1768" s="127">
        <v>871136497080.90002</v>
      </c>
      <c r="H1768" s="127">
        <v>2169.89990234375</v>
      </c>
      <c r="I1768" s="127">
        <v>123.63291358947754</v>
      </c>
      <c r="J1768" s="127">
        <v>401463904</v>
      </c>
    </row>
    <row r="1769" spans="1:10" s="118" customFormat="1" ht="12.75">
      <c r="A1769" s="128" t="s">
        <v>6235</v>
      </c>
      <c r="B1769" s="128" t="s">
        <v>10661</v>
      </c>
      <c r="C1769" s="127">
        <v>25519268903.68</v>
      </c>
      <c r="D1769" s="127">
        <v>319835</v>
      </c>
      <c r="E1769" s="128" t="s">
        <v>1982</v>
      </c>
      <c r="F1769" s="127">
        <v>4.9562911987304688</v>
      </c>
      <c r="G1769" s="127">
        <v>25519268903.68</v>
      </c>
      <c r="H1769" s="127">
        <v>149.67999267578125</v>
      </c>
      <c r="I1769" s="127">
        <v>30.200000762939453</v>
      </c>
      <c r="J1769" s="127">
        <v>170492176</v>
      </c>
    </row>
    <row r="1770" spans="1:10" s="118" customFormat="1" ht="12.75">
      <c r="A1770" s="128" t="s">
        <v>6777</v>
      </c>
      <c r="B1770" s="128" t="s">
        <v>11070</v>
      </c>
      <c r="C1770" s="127">
        <v>10544697088.67</v>
      </c>
      <c r="D1770" s="127">
        <v>289714</v>
      </c>
      <c r="E1770" s="128" t="s">
        <v>1983</v>
      </c>
      <c r="F1770" s="127">
        <v>11.751223564147949</v>
      </c>
      <c r="G1770" s="127">
        <v>10544697088.67</v>
      </c>
      <c r="H1770" s="127">
        <v>215.8699951171875</v>
      </c>
      <c r="I1770" s="127">
        <v>18.370000839233398</v>
      </c>
      <c r="J1770" s="127">
        <v>48847440</v>
      </c>
    </row>
    <row r="1771" spans="1:10" s="118" customFormat="1" ht="12.75">
      <c r="A1771" s="128" t="s">
        <v>7601</v>
      </c>
      <c r="B1771" s="128" t="s">
        <v>11658</v>
      </c>
      <c r="C1771" s="127">
        <v>3757178357.8999996</v>
      </c>
      <c r="D1771" s="127">
        <v>17715</v>
      </c>
      <c r="E1771" s="128" t="s">
        <v>7602</v>
      </c>
      <c r="F1771" s="127">
        <v>17.244958877563477</v>
      </c>
      <c r="G1771" s="127">
        <v>3757178357.8999996</v>
      </c>
      <c r="H1771" s="127">
        <v>153.35000610351563</v>
      </c>
      <c r="I1771" s="127">
        <v>8.8924541473388672</v>
      </c>
      <c r="J1771" s="127">
        <v>26000674</v>
      </c>
    </row>
    <row r="1772" spans="1:10" s="118" customFormat="1" ht="12.75">
      <c r="A1772" s="128" t="s">
        <v>7446</v>
      </c>
      <c r="B1772" s="128" t="s">
        <v>11422</v>
      </c>
      <c r="C1772" s="127">
        <v>3477098040.96</v>
      </c>
      <c r="D1772" s="127">
        <v>88967</v>
      </c>
      <c r="E1772" s="128" t="s">
        <v>1843</v>
      </c>
      <c r="F1772" s="127">
        <v>9.23052978515625</v>
      </c>
      <c r="G1772" s="127">
        <v>3477098040.96</v>
      </c>
      <c r="H1772" s="127">
        <v>88.889999389648438</v>
      </c>
      <c r="I1772" s="127">
        <v>9.630000114440918</v>
      </c>
      <c r="J1772" s="127">
        <v>39115672</v>
      </c>
    </row>
    <row r="1773" spans="1:10" s="118" customFormat="1" ht="12.75">
      <c r="A1773" s="128" t="s">
        <v>7208</v>
      </c>
      <c r="B1773" s="128" t="s">
        <v>7209</v>
      </c>
      <c r="C1773" s="127">
        <v>4788378000</v>
      </c>
      <c r="D1773" s="127">
        <v>14618</v>
      </c>
      <c r="E1773" s="128" t="s">
        <v>20762</v>
      </c>
      <c r="F1773" s="127">
        <v>15.191867828369141</v>
      </c>
      <c r="G1773" s="127">
        <v>4788378000</v>
      </c>
      <c r="H1773" s="127">
        <v>239.1199951171875</v>
      </c>
      <c r="I1773" s="127">
        <v>15.739999389648439</v>
      </c>
      <c r="J1773" s="127">
        <v>20025000</v>
      </c>
    </row>
    <row r="1774" spans="1:10" s="118" customFormat="1" ht="12.75">
      <c r="A1774" s="128" t="s">
        <v>7132</v>
      </c>
      <c r="B1774" s="128" t="s">
        <v>11366</v>
      </c>
      <c r="C1774" s="127">
        <v>4062280060</v>
      </c>
      <c r="D1774" s="127">
        <v>17303</v>
      </c>
      <c r="E1774" s="128" t="s">
        <v>3632</v>
      </c>
      <c r="F1774" s="127">
        <v>30.701387405395508</v>
      </c>
      <c r="G1774" s="127">
        <v>4062280060</v>
      </c>
      <c r="H1774" s="127">
        <v>88.419998168945313</v>
      </c>
      <c r="I1774" s="127">
        <v>2.880000114440918</v>
      </c>
      <c r="J1774" s="127">
        <v>45943000</v>
      </c>
    </row>
    <row r="1775" spans="1:10" s="118" customFormat="1" ht="12.75">
      <c r="A1775" s="128" t="s">
        <v>5599</v>
      </c>
      <c r="B1775" s="128" t="s">
        <v>10207</v>
      </c>
      <c r="C1775" s="127">
        <v>287377775711.89001</v>
      </c>
      <c r="D1775" s="127">
        <v>13499495</v>
      </c>
      <c r="E1775" s="128" t="s">
        <v>2002</v>
      </c>
      <c r="F1775" s="127">
        <v>14.447830200195313</v>
      </c>
      <c r="G1775" s="127">
        <v>287377775711.89001</v>
      </c>
      <c r="H1775" s="127">
        <v>156.47000122070313</v>
      </c>
      <c r="I1775" s="127">
        <v>10.829999923706055</v>
      </c>
      <c r="J1775" s="127">
        <v>1836631808</v>
      </c>
    </row>
    <row r="1776" spans="1:10" s="118" customFormat="1" ht="12.75">
      <c r="A1776" s="128" t="s">
        <v>6708</v>
      </c>
      <c r="B1776" s="128" t="s">
        <v>11102</v>
      </c>
      <c r="C1776" s="127">
        <v>37462654819.839996</v>
      </c>
      <c r="D1776" s="127">
        <v>2085713</v>
      </c>
      <c r="E1776" s="128" t="s">
        <v>1985</v>
      </c>
      <c r="F1776" s="127"/>
      <c r="G1776" s="127">
        <v>37462654819.839996</v>
      </c>
      <c r="H1776" s="127">
        <v>187.83999633789063</v>
      </c>
      <c r="I1776" s="127">
        <v>-2.9600000381469727</v>
      </c>
      <c r="J1776" s="127">
        <v>199169184</v>
      </c>
    </row>
    <row r="1777" spans="1:10" s="118" customFormat="1" ht="12.75">
      <c r="A1777" s="128" t="s">
        <v>6634</v>
      </c>
      <c r="B1777" s="128" t="s">
        <v>6635</v>
      </c>
      <c r="C1777" s="127">
        <v>15071485593.530001</v>
      </c>
      <c r="D1777" s="127">
        <v>890839</v>
      </c>
      <c r="E1777" s="128" t="s">
        <v>2009</v>
      </c>
      <c r="F1777" s="127"/>
      <c r="G1777" s="127">
        <v>15071485593.530001</v>
      </c>
      <c r="H1777" s="127">
        <v>100.12999725341797</v>
      </c>
      <c r="I1777" s="127">
        <v>-3.0099999904632568</v>
      </c>
      <c r="J1777" s="127">
        <v>150519184</v>
      </c>
    </row>
    <row r="1778" spans="1:10" s="118" customFormat="1" ht="12.75">
      <c r="A1778" s="128" t="s">
        <v>7047</v>
      </c>
      <c r="B1778" s="128" t="s">
        <v>11343</v>
      </c>
      <c r="C1778" s="127">
        <v>2637466663.2300005</v>
      </c>
      <c r="D1778" s="127">
        <v>2601815</v>
      </c>
      <c r="E1778" s="128" t="s">
        <v>1987</v>
      </c>
      <c r="F1778" s="127"/>
      <c r="G1778" s="127">
        <v>2637466663.2300005</v>
      </c>
      <c r="H1778" s="127">
        <v>4.4099998474121094</v>
      </c>
      <c r="I1778" s="127">
        <v>-21.469999313354492</v>
      </c>
      <c r="J1778" s="127">
        <v>598065024</v>
      </c>
    </row>
    <row r="1779" spans="1:10" s="118" customFormat="1" ht="12.75">
      <c r="A1779" s="128" t="s">
        <v>12489</v>
      </c>
      <c r="B1779" s="128" t="s">
        <v>11324</v>
      </c>
      <c r="C1779" s="127">
        <v>5039800515.2699995</v>
      </c>
      <c r="D1779" s="127">
        <v>18468</v>
      </c>
      <c r="E1779" s="128" t="s">
        <v>1993</v>
      </c>
      <c r="F1779" s="127"/>
      <c r="G1779" s="127">
        <v>5039800515.2699995</v>
      </c>
      <c r="H1779" s="127">
        <v>204.97000122070313</v>
      </c>
      <c r="I1779" s="127">
        <v>-3.4500000476837158</v>
      </c>
      <c r="J1779" s="127">
        <v>24587992</v>
      </c>
    </row>
    <row r="1780" spans="1:10" s="118" customFormat="1" ht="12.75">
      <c r="A1780" s="128" t="s">
        <v>5571</v>
      </c>
      <c r="B1780" s="128" t="s">
        <v>10175</v>
      </c>
      <c r="C1780" s="127">
        <v>405384571058.40002</v>
      </c>
      <c r="D1780" s="127">
        <v>1235395</v>
      </c>
      <c r="E1780" s="128" t="s">
        <v>1996</v>
      </c>
      <c r="F1780" s="127">
        <v>35.923561096191406</v>
      </c>
      <c r="G1780" s="127">
        <v>405384571058.40002</v>
      </c>
      <c r="H1780" s="127">
        <v>638.70001220703125</v>
      </c>
      <c r="I1780" s="127">
        <v>17.7794189453125</v>
      </c>
      <c r="J1780" s="127">
        <v>629998720</v>
      </c>
    </row>
    <row r="1781" spans="1:10" s="118" customFormat="1" ht="12.75">
      <c r="A1781" s="128" t="s">
        <v>22351</v>
      </c>
      <c r="B1781" s="128" t="s">
        <v>22352</v>
      </c>
      <c r="C1781" s="127">
        <v>1102768712</v>
      </c>
      <c r="D1781" s="127">
        <v>20312</v>
      </c>
      <c r="E1781" s="128" t="s">
        <v>22353</v>
      </c>
      <c r="F1781" s="127">
        <v>2.7138264179229736</v>
      </c>
      <c r="G1781" s="127">
        <v>1102768712</v>
      </c>
      <c r="H1781" s="127">
        <v>84.400001525878906</v>
      </c>
      <c r="I1781" s="127">
        <v>31.100000381469727</v>
      </c>
      <c r="J1781" s="127">
        <v>10500000</v>
      </c>
    </row>
    <row r="1782" spans="1:10" s="118" customFormat="1" ht="12.75">
      <c r="A1782" s="128" t="s">
        <v>12260</v>
      </c>
      <c r="B1782" s="128" t="s">
        <v>12261</v>
      </c>
      <c r="C1782" s="127">
        <v>3570762467.25</v>
      </c>
      <c r="D1782" s="127">
        <v>49153</v>
      </c>
      <c r="E1782" s="128" t="s">
        <v>12262</v>
      </c>
      <c r="F1782" s="127"/>
      <c r="G1782" s="127">
        <v>3570762467.25</v>
      </c>
      <c r="H1782" s="127">
        <v>156.14999389648438</v>
      </c>
      <c r="I1782" s="127"/>
      <c r="J1782" s="127"/>
    </row>
    <row r="1783" spans="1:10" s="118" customFormat="1" ht="12.75">
      <c r="A1783" s="128" t="s">
        <v>7229</v>
      </c>
      <c r="B1783" s="128" t="s">
        <v>7230</v>
      </c>
      <c r="C1783" s="127">
        <v>5246956915.2000008</v>
      </c>
      <c r="D1783" s="127">
        <v>6276222</v>
      </c>
      <c r="E1783" s="128" t="s">
        <v>12240</v>
      </c>
      <c r="F1783" s="127">
        <v>11.666666984558105</v>
      </c>
      <c r="G1783" s="127">
        <v>5246956915.2000008</v>
      </c>
      <c r="H1783" s="127">
        <v>3.6400001049041748</v>
      </c>
      <c r="I1783" s="127">
        <v>0.31199998855590821</v>
      </c>
      <c r="J1783" s="127">
        <v>1441471680</v>
      </c>
    </row>
    <row r="1784" spans="1:10" s="118" customFormat="1" ht="12.75">
      <c r="A1784" s="128" t="s">
        <v>7183</v>
      </c>
      <c r="B1784" s="128" t="s">
        <v>11309</v>
      </c>
      <c r="C1784" s="127">
        <v>5402180000</v>
      </c>
      <c r="D1784" s="127">
        <v>2257</v>
      </c>
      <c r="E1784" s="128" t="s">
        <v>3573</v>
      </c>
      <c r="F1784" s="127">
        <v>12.706135749816895</v>
      </c>
      <c r="G1784" s="127">
        <v>5402180000</v>
      </c>
      <c r="H1784" s="127">
        <v>940</v>
      </c>
      <c r="I1784" s="127">
        <v>73.980003356933594</v>
      </c>
      <c r="J1784" s="127">
        <v>5747000</v>
      </c>
    </row>
    <row r="1785" spans="1:10" s="118" customFormat="1" ht="12.75">
      <c r="A1785" s="128" t="s">
        <v>7819</v>
      </c>
      <c r="B1785" s="128" t="s">
        <v>11843</v>
      </c>
      <c r="C1785" s="127">
        <v>1569424806</v>
      </c>
      <c r="D1785" s="127">
        <v>2058</v>
      </c>
      <c r="E1785" s="128" t="s">
        <v>3929</v>
      </c>
      <c r="F1785" s="127">
        <v>18.642599105834961</v>
      </c>
      <c r="G1785" s="127">
        <v>1569424806</v>
      </c>
      <c r="H1785" s="127">
        <v>258.20001220703125</v>
      </c>
      <c r="I1785" s="127">
        <v>13.850000381469727</v>
      </c>
      <c r="J1785" s="127">
        <v>6078330</v>
      </c>
    </row>
    <row r="1786" spans="1:10" s="118" customFormat="1" ht="12.75">
      <c r="A1786" s="128" t="s">
        <v>5603</v>
      </c>
      <c r="B1786" s="128" t="s">
        <v>10243</v>
      </c>
      <c r="C1786" s="127">
        <v>359777195442</v>
      </c>
      <c r="D1786" s="127">
        <v>1157708</v>
      </c>
      <c r="E1786" s="128" t="s">
        <v>2059</v>
      </c>
      <c r="F1786" s="127">
        <v>53.758522033691406</v>
      </c>
      <c r="G1786" s="127">
        <v>359777195442</v>
      </c>
      <c r="H1786" s="127">
        <v>1760.5</v>
      </c>
      <c r="I1786" s="127">
        <v>32.748295783996582</v>
      </c>
      <c r="J1786" s="127">
        <v>204360992</v>
      </c>
    </row>
    <row r="1787" spans="1:10" s="118" customFormat="1" ht="12.75">
      <c r="A1787" s="128" t="s">
        <v>8096</v>
      </c>
      <c r="B1787" s="128" t="s">
        <v>12099</v>
      </c>
      <c r="C1787" s="127">
        <v>1453310000</v>
      </c>
      <c r="D1787" s="127">
        <v>10527</v>
      </c>
      <c r="E1787" s="128" t="s">
        <v>4002</v>
      </c>
      <c r="F1787" s="127">
        <v>294.19232177734375</v>
      </c>
      <c r="G1787" s="127">
        <v>1453310000</v>
      </c>
      <c r="H1787" s="127">
        <v>76.489997863769531</v>
      </c>
      <c r="I1787" s="127">
        <v>0.25999999046325684</v>
      </c>
      <c r="J1787" s="127">
        <v>19000000</v>
      </c>
    </row>
    <row r="1788" spans="1:10" s="118" customFormat="1" ht="12.75">
      <c r="A1788" s="128" t="s">
        <v>20802</v>
      </c>
      <c r="B1788" s="128" t="s">
        <v>20803</v>
      </c>
      <c r="C1788" s="127">
        <v>1750857600.0000002</v>
      </c>
      <c r="D1788" s="127">
        <v>4831</v>
      </c>
      <c r="E1788" s="128" t="s">
        <v>4226</v>
      </c>
      <c r="F1788" s="127">
        <v>500.90908813476563</v>
      </c>
      <c r="G1788" s="127">
        <v>1750857600.0000002</v>
      </c>
      <c r="H1788" s="127">
        <v>330.60000610351563</v>
      </c>
      <c r="I1788" s="127">
        <v>0.6600000262260437</v>
      </c>
      <c r="J1788" s="127">
        <v>5296000</v>
      </c>
    </row>
    <row r="1789" spans="1:10" s="118" customFormat="1" ht="12.75">
      <c r="A1789" s="128" t="s">
        <v>5994</v>
      </c>
      <c r="B1789" s="128" t="s">
        <v>5995</v>
      </c>
      <c r="C1789" s="127">
        <v>128751430516.20001</v>
      </c>
      <c r="D1789" s="127">
        <v>653467</v>
      </c>
      <c r="E1789" s="128" t="s">
        <v>20731</v>
      </c>
      <c r="F1789" s="127">
        <v>14.000616073608398</v>
      </c>
      <c r="G1789" s="127">
        <v>128751430516.20001</v>
      </c>
      <c r="H1789" s="127">
        <v>454.95001220703125</v>
      </c>
      <c r="I1789" s="127">
        <v>32.520000457763672</v>
      </c>
      <c r="J1789" s="127">
        <v>290704224</v>
      </c>
    </row>
    <row r="1790" spans="1:10" s="118" customFormat="1" ht="12.75">
      <c r="A1790" s="128" t="s">
        <v>8195</v>
      </c>
      <c r="B1790" s="128" t="s">
        <v>11650</v>
      </c>
      <c r="C1790" s="127">
        <v>3265283128.0200005</v>
      </c>
      <c r="D1790" s="127">
        <v>1362051</v>
      </c>
      <c r="E1790" s="128" t="s">
        <v>3966</v>
      </c>
      <c r="F1790" s="127">
        <v>321.4830322265625</v>
      </c>
      <c r="G1790" s="127">
        <v>3265283128.0200005</v>
      </c>
      <c r="H1790" s="127">
        <v>5.820000171661377</v>
      </c>
      <c r="I1790" s="127">
        <v>1.8103599548339844E-2</v>
      </c>
      <c r="J1790" s="127">
        <v>561047520</v>
      </c>
    </row>
    <row r="1791" spans="1:10" s="118" customFormat="1" ht="12.75">
      <c r="A1791" s="128" t="s">
        <v>6114</v>
      </c>
      <c r="B1791" s="128" t="s">
        <v>10521</v>
      </c>
      <c r="C1791" s="127">
        <v>88623842944</v>
      </c>
      <c r="D1791" s="127">
        <v>322882</v>
      </c>
      <c r="E1791" s="128" t="s">
        <v>2013</v>
      </c>
      <c r="F1791" s="127">
        <v>98.348838806152344</v>
      </c>
      <c r="G1791" s="127">
        <v>88623842944</v>
      </c>
      <c r="H1791" s="127">
        <v>1011.5</v>
      </c>
      <c r="I1791" s="127">
        <v>10.284818649291992</v>
      </c>
      <c r="J1791" s="127">
        <v>76541640</v>
      </c>
    </row>
    <row r="1792" spans="1:10" s="118" customFormat="1" ht="12.75">
      <c r="A1792" s="128" t="s">
        <v>5626</v>
      </c>
      <c r="B1792" s="128" t="s">
        <v>5627</v>
      </c>
      <c r="C1792" s="127">
        <v>257013000000</v>
      </c>
      <c r="D1792" s="127">
        <v>15493091</v>
      </c>
      <c r="E1792" s="128" t="s">
        <v>2015</v>
      </c>
      <c r="F1792" s="127">
        <v>64.029151916503906</v>
      </c>
      <c r="G1792" s="127">
        <v>257013000000</v>
      </c>
      <c r="H1792" s="127">
        <v>95.19000244140625</v>
      </c>
      <c r="I1792" s="127">
        <v>1.4866666793823242</v>
      </c>
      <c r="J1792" s="127">
        <v>2700000000</v>
      </c>
    </row>
    <row r="1793" spans="1:10" s="118" customFormat="1" ht="12.75">
      <c r="A1793" s="128" t="s">
        <v>5677</v>
      </c>
      <c r="B1793" s="128" t="s">
        <v>10256</v>
      </c>
      <c r="C1793" s="127">
        <v>224953790136.00003</v>
      </c>
      <c r="D1793" s="127">
        <v>8420909</v>
      </c>
      <c r="E1793" s="128" t="s">
        <v>2067</v>
      </c>
      <c r="F1793" s="127"/>
      <c r="G1793" s="127">
        <v>224953790136.00003</v>
      </c>
      <c r="H1793" s="127">
        <v>271.989990234375</v>
      </c>
      <c r="I1793" s="127"/>
      <c r="J1793" s="127"/>
    </row>
    <row r="1794" spans="1:10" s="118" customFormat="1" ht="12.75">
      <c r="A1794" s="128" t="s">
        <v>7435</v>
      </c>
      <c r="B1794" s="128" t="s">
        <v>11535</v>
      </c>
      <c r="C1794" s="127">
        <v>2989519240</v>
      </c>
      <c r="D1794" s="127">
        <v>35823</v>
      </c>
      <c r="E1794" s="128" t="s">
        <v>2000</v>
      </c>
      <c r="F1794" s="127">
        <v>7.8548564910888672</v>
      </c>
      <c r="G1794" s="127">
        <v>2989519240</v>
      </c>
      <c r="H1794" s="127">
        <v>157.30999755859375</v>
      </c>
      <c r="I1794" s="127">
        <v>20.311407089233398</v>
      </c>
      <c r="J1794" s="127">
        <v>19004000</v>
      </c>
    </row>
    <row r="1795" spans="1:10" s="118" customFormat="1" ht="12.75">
      <c r="A1795" s="128" t="s">
        <v>7322</v>
      </c>
      <c r="B1795" s="128" t="s">
        <v>11359</v>
      </c>
      <c r="C1795" s="127">
        <v>5883067647.5999994</v>
      </c>
      <c r="D1795" s="127">
        <v>1784</v>
      </c>
      <c r="E1795" s="128" t="s">
        <v>2016</v>
      </c>
      <c r="F1795" s="127">
        <v>111.5843505859375</v>
      </c>
      <c r="G1795" s="127">
        <v>5883067647.5999994</v>
      </c>
      <c r="H1795" s="127">
        <v>2394.60009765625</v>
      </c>
      <c r="I1795" s="127">
        <v>21.459999084472656</v>
      </c>
      <c r="J1795" s="127">
        <v>2456806</v>
      </c>
    </row>
    <row r="1796" spans="1:10" s="118" customFormat="1" ht="12.75">
      <c r="A1796" s="128" t="s">
        <v>12542</v>
      </c>
      <c r="B1796" s="128" t="s">
        <v>12543</v>
      </c>
      <c r="C1796" s="127">
        <v>1303382430</v>
      </c>
      <c r="D1796" s="127">
        <v>1708</v>
      </c>
      <c r="E1796" s="128" t="s">
        <v>4427</v>
      </c>
      <c r="F1796" s="127">
        <v>65.994575500488281</v>
      </c>
      <c r="G1796" s="127">
        <v>1303382430</v>
      </c>
      <c r="H1796" s="127">
        <v>121.65000152587891</v>
      </c>
      <c r="I1796" s="127">
        <v>1.8433334032694497</v>
      </c>
      <c r="J1796" s="127">
        <v>5869800</v>
      </c>
    </row>
    <row r="1797" spans="1:10" s="118" customFormat="1" ht="12.75">
      <c r="A1797" s="128" t="s">
        <v>7634</v>
      </c>
      <c r="B1797" s="128" t="s">
        <v>11561</v>
      </c>
      <c r="C1797" s="127">
        <v>3213074183.5000005</v>
      </c>
      <c r="D1797" s="127">
        <v>249</v>
      </c>
      <c r="E1797" s="128" t="s">
        <v>3785</v>
      </c>
      <c r="F1797" s="127">
        <v>26.490232467651367</v>
      </c>
      <c r="G1797" s="127">
        <v>3213074183.5000005</v>
      </c>
      <c r="H1797" s="127">
        <v>624.95001220703125</v>
      </c>
      <c r="I1797" s="127">
        <v>23.591714859008789</v>
      </c>
      <c r="J1797" s="127">
        <v>5141000</v>
      </c>
    </row>
    <row r="1798" spans="1:10" s="118" customFormat="1" ht="12.75">
      <c r="A1798" s="128" t="s">
        <v>7254</v>
      </c>
      <c r="B1798" s="128" t="s">
        <v>11356</v>
      </c>
      <c r="C1798" s="127">
        <v>4200273606.9399996</v>
      </c>
      <c r="D1798" s="127">
        <v>9859</v>
      </c>
      <c r="E1798" s="128" t="s">
        <v>1989</v>
      </c>
      <c r="F1798" s="127">
        <v>35.678520202636719</v>
      </c>
      <c r="G1798" s="127">
        <v>4200273606.9399996</v>
      </c>
      <c r="H1798" s="127">
        <v>250.82000732421875</v>
      </c>
      <c r="I1798" s="127">
        <v>7.0300002098083496</v>
      </c>
      <c r="J1798" s="127">
        <v>16746167</v>
      </c>
    </row>
    <row r="1799" spans="1:10" s="118" customFormat="1" ht="12.75">
      <c r="A1799" s="128" t="s">
        <v>6882</v>
      </c>
      <c r="B1799" s="128" t="s">
        <v>11131</v>
      </c>
      <c r="C1799" s="127">
        <v>9474007865.5</v>
      </c>
      <c r="D1799" s="127">
        <v>108719</v>
      </c>
      <c r="E1799" s="128" t="s">
        <v>2020</v>
      </c>
      <c r="F1799" s="127">
        <v>10.163205146789551</v>
      </c>
      <c r="G1799" s="127">
        <v>9474007865.5</v>
      </c>
      <c r="H1799" s="127">
        <v>209.44999694824219</v>
      </c>
      <c r="I1799" s="127">
        <v>20.60865592956543</v>
      </c>
      <c r="J1799" s="127">
        <v>45232792</v>
      </c>
    </row>
    <row r="1800" spans="1:10" s="118" customFormat="1" ht="12.75">
      <c r="A1800" s="128" t="s">
        <v>6247</v>
      </c>
      <c r="B1800" s="128" t="s">
        <v>10673</v>
      </c>
      <c r="C1800" s="127">
        <v>22963564423.799999</v>
      </c>
      <c r="D1800" s="127">
        <v>51404</v>
      </c>
      <c r="E1800" s="128" t="s">
        <v>2112</v>
      </c>
      <c r="F1800" s="127">
        <v>12.189770698547363</v>
      </c>
      <c r="G1800" s="127">
        <v>22963564423.799999</v>
      </c>
      <c r="H1800" s="127">
        <v>872.29998779296875</v>
      </c>
      <c r="I1800" s="127">
        <v>71.55999755859375</v>
      </c>
      <c r="J1800" s="127">
        <v>26776124</v>
      </c>
    </row>
    <row r="1801" spans="1:10" s="118" customFormat="1" ht="12.75">
      <c r="A1801" s="128" t="s">
        <v>7924</v>
      </c>
      <c r="B1801" s="128" t="s">
        <v>11908</v>
      </c>
      <c r="C1801" s="127">
        <v>3433618436.7999997</v>
      </c>
      <c r="D1801" s="127">
        <v>107458</v>
      </c>
      <c r="E1801" s="128" t="s">
        <v>2085</v>
      </c>
      <c r="F1801" s="127">
        <v>23.755844116210938</v>
      </c>
      <c r="G1801" s="127">
        <v>3433618436.7999997</v>
      </c>
      <c r="H1801" s="127">
        <v>57.520000457763672</v>
      </c>
      <c r="I1801" s="127">
        <v>2.4212989807128906</v>
      </c>
      <c r="J1801" s="127">
        <v>40155300</v>
      </c>
    </row>
    <row r="1802" spans="1:10" s="118" customFormat="1" ht="12.75">
      <c r="A1802" s="128" t="s">
        <v>7774</v>
      </c>
      <c r="B1802" s="128" t="s">
        <v>11652</v>
      </c>
      <c r="C1802" s="127">
        <v>3919400000</v>
      </c>
      <c r="D1802" s="127">
        <v>221</v>
      </c>
      <c r="E1802" s="128" t="s">
        <v>2022</v>
      </c>
      <c r="F1802" s="127">
        <v>5.5657482147216797</v>
      </c>
      <c r="G1802" s="127">
        <v>3919400000</v>
      </c>
      <c r="H1802" s="127">
        <v>3919.39990234375</v>
      </c>
      <c r="I1802" s="127">
        <v>704.20001220703125</v>
      </c>
      <c r="J1802" s="127">
        <v>1000000</v>
      </c>
    </row>
    <row r="1803" spans="1:10" s="118" customFormat="1" ht="12.75">
      <c r="A1803" s="128" t="s">
        <v>7487</v>
      </c>
      <c r="B1803" s="128" t="s">
        <v>7488</v>
      </c>
      <c r="C1803" s="127">
        <v>1953290734.21</v>
      </c>
      <c r="D1803" s="127">
        <v>34945</v>
      </c>
      <c r="E1803" s="128" t="s">
        <v>2024</v>
      </c>
      <c r="F1803" s="127">
        <v>322.27774047851563</v>
      </c>
      <c r="G1803" s="127">
        <v>1953290734.21</v>
      </c>
      <c r="H1803" s="127">
        <v>58.009998321533203</v>
      </c>
      <c r="I1803" s="127">
        <v>0.18000000715255737</v>
      </c>
      <c r="J1803" s="127">
        <v>33671620</v>
      </c>
    </row>
    <row r="1804" spans="1:10" s="118" customFormat="1" ht="12.75">
      <c r="A1804" s="128" t="s">
        <v>6849</v>
      </c>
      <c r="B1804" s="128" t="s">
        <v>10906</v>
      </c>
      <c r="C1804" s="127">
        <v>15864797768</v>
      </c>
      <c r="D1804" s="127">
        <v>22589</v>
      </c>
      <c r="E1804" s="128" t="s">
        <v>2026</v>
      </c>
      <c r="F1804" s="127">
        <v>40.983104705810547</v>
      </c>
      <c r="G1804" s="127">
        <v>15864797768</v>
      </c>
      <c r="H1804" s="127">
        <v>667</v>
      </c>
      <c r="I1804" s="127">
        <v>16.274999618530273</v>
      </c>
      <c r="J1804" s="127">
        <v>23785304</v>
      </c>
    </row>
    <row r="1805" spans="1:10" s="118" customFormat="1" ht="12.75">
      <c r="A1805" s="128" t="s">
        <v>6241</v>
      </c>
      <c r="B1805" s="128" t="s">
        <v>9414</v>
      </c>
      <c r="C1805" s="127">
        <v>41195000000</v>
      </c>
      <c r="D1805" s="127">
        <v>38559</v>
      </c>
      <c r="E1805" s="128" t="s">
        <v>6242</v>
      </c>
      <c r="F1805" s="127"/>
      <c r="G1805" s="127">
        <v>41195000000</v>
      </c>
      <c r="H1805" s="127">
        <v>107</v>
      </c>
      <c r="I1805" s="127"/>
      <c r="J1805" s="127"/>
    </row>
    <row r="1806" spans="1:10" s="118" customFormat="1" ht="12.75">
      <c r="A1806" s="128" t="s">
        <v>6627</v>
      </c>
      <c r="B1806" s="128" t="s">
        <v>11040</v>
      </c>
      <c r="C1806" s="127">
        <v>7597938815.9499998</v>
      </c>
      <c r="D1806" s="127">
        <v>166328</v>
      </c>
      <c r="E1806" s="128" t="s">
        <v>2028</v>
      </c>
      <c r="F1806" s="127"/>
      <c r="G1806" s="127">
        <v>7597938815.9499998</v>
      </c>
      <c r="H1806" s="127">
        <v>117.84999847412109</v>
      </c>
      <c r="I1806" s="127">
        <v>-33.520000457763672</v>
      </c>
      <c r="J1806" s="127">
        <v>64471268</v>
      </c>
    </row>
    <row r="1807" spans="1:10" s="118" customFormat="1" ht="12.75">
      <c r="A1807" s="128" t="s">
        <v>7452</v>
      </c>
      <c r="B1807" s="128" t="s">
        <v>11552</v>
      </c>
      <c r="C1807" s="127">
        <v>2269951814.7200003</v>
      </c>
      <c r="D1807" s="127">
        <v>205064</v>
      </c>
      <c r="E1807" s="128" t="s">
        <v>2030</v>
      </c>
      <c r="F1807" s="127">
        <v>21.342826843261719</v>
      </c>
      <c r="G1807" s="127">
        <v>2269951814.7200003</v>
      </c>
      <c r="H1807" s="127">
        <v>22.719999313354492</v>
      </c>
      <c r="I1807" s="127">
        <v>1.0645262279301881</v>
      </c>
      <c r="J1807" s="127">
        <v>54227818.618845701</v>
      </c>
    </row>
    <row r="1808" spans="1:10" s="118" customFormat="1" ht="12.75">
      <c r="A1808" s="128" t="s">
        <v>6737</v>
      </c>
      <c r="B1808" s="128" t="s">
        <v>6738</v>
      </c>
      <c r="C1808" s="127">
        <v>7558664255.999999</v>
      </c>
      <c r="D1808" s="127">
        <v>97571</v>
      </c>
      <c r="E1808" s="128" t="s">
        <v>2034</v>
      </c>
      <c r="F1808" s="127">
        <v>13.900799751281738</v>
      </c>
      <c r="G1808" s="127">
        <v>7558664255.999999</v>
      </c>
      <c r="H1808" s="127">
        <v>86.879997253417969</v>
      </c>
      <c r="I1808" s="127">
        <v>6.25</v>
      </c>
      <c r="J1808" s="127">
        <v>87001200</v>
      </c>
    </row>
    <row r="1809" spans="1:10" s="118" customFormat="1" ht="12.75">
      <c r="A1809" s="128" t="s">
        <v>6603</v>
      </c>
      <c r="B1809" s="128" t="s">
        <v>3494</v>
      </c>
      <c r="C1809" s="127">
        <v>18789811480</v>
      </c>
      <c r="D1809" s="127">
        <v>125593</v>
      </c>
      <c r="E1809" s="128" t="s">
        <v>2036</v>
      </c>
      <c r="F1809" s="127">
        <v>196.99761962890625</v>
      </c>
      <c r="G1809" s="127">
        <v>18789811480</v>
      </c>
      <c r="H1809" s="127">
        <v>823.45001220703125</v>
      </c>
      <c r="I1809" s="127">
        <v>4.179999828338623</v>
      </c>
      <c r="J1809" s="127">
        <v>22820000</v>
      </c>
    </row>
    <row r="1810" spans="1:10" s="118" customFormat="1" ht="12.75">
      <c r="A1810" s="128" t="s">
        <v>6290</v>
      </c>
      <c r="B1810" s="128" t="s">
        <v>10686</v>
      </c>
      <c r="C1810" s="127">
        <v>31507393369.829998</v>
      </c>
      <c r="D1810" s="127">
        <v>201465</v>
      </c>
      <c r="E1810" s="128" t="s">
        <v>2011</v>
      </c>
      <c r="F1810" s="127">
        <v>12.808452606201172</v>
      </c>
      <c r="G1810" s="127">
        <v>31507393369.829998</v>
      </c>
      <c r="H1810" s="127">
        <v>142.42999267578125</v>
      </c>
      <c r="I1810" s="127">
        <v>11.119999885559082</v>
      </c>
      <c r="J1810" s="127">
        <v>226213184</v>
      </c>
    </row>
    <row r="1811" spans="1:10" s="118" customFormat="1" ht="12.75">
      <c r="A1811" s="128" t="s">
        <v>6281</v>
      </c>
      <c r="B1811" s="128" t="s">
        <v>10655</v>
      </c>
      <c r="C1811" s="127">
        <v>40210947510.800003</v>
      </c>
      <c r="D1811" s="127">
        <v>60537</v>
      </c>
      <c r="E1811" s="128" t="s">
        <v>2038</v>
      </c>
      <c r="F1811" s="127">
        <v>109.19641876220703</v>
      </c>
      <c r="G1811" s="127">
        <v>40210947510.800003</v>
      </c>
      <c r="H1811" s="127">
        <v>1524.199951171875</v>
      </c>
      <c r="I1811" s="127">
        <v>13.958333015441895</v>
      </c>
      <c r="J1811" s="127">
        <v>24939316</v>
      </c>
    </row>
    <row r="1812" spans="1:10" s="118" customFormat="1" ht="12.75">
      <c r="A1812" s="128" t="s">
        <v>9941</v>
      </c>
      <c r="B1812" s="128" t="s">
        <v>11491</v>
      </c>
      <c r="C1812" s="127">
        <v>2267704320.0000005</v>
      </c>
      <c r="D1812" s="127">
        <v>32041</v>
      </c>
      <c r="E1812" s="128" t="s">
        <v>9942</v>
      </c>
      <c r="F1812" s="127"/>
      <c r="G1812" s="127">
        <v>2267704320.0000005</v>
      </c>
      <c r="H1812" s="127">
        <v>137.55000305175781</v>
      </c>
      <c r="I1812" s="127"/>
      <c r="J1812" s="127"/>
    </row>
    <row r="1813" spans="1:10" s="118" customFormat="1" ht="12.75">
      <c r="A1813" s="128" t="s">
        <v>5299</v>
      </c>
      <c r="B1813" s="128" t="s">
        <v>5300</v>
      </c>
      <c r="C1813" s="127">
        <v>2302600129512</v>
      </c>
      <c r="D1813" s="127">
        <v>881244</v>
      </c>
      <c r="E1813" s="128" t="s">
        <v>2042</v>
      </c>
      <c r="F1813" s="127">
        <v>71.782386779785156</v>
      </c>
      <c r="G1813" s="127">
        <v>2302600129512</v>
      </c>
      <c r="H1813" s="127">
        <v>2388.199951171875</v>
      </c>
      <c r="I1813" s="127">
        <v>33.270000457763672</v>
      </c>
      <c r="J1813" s="127">
        <v>964157184</v>
      </c>
    </row>
    <row r="1814" spans="1:10" s="118" customFormat="1" ht="12.75">
      <c r="A1814" s="128" t="s">
        <v>8140</v>
      </c>
      <c r="B1814" s="128" t="s">
        <v>12112</v>
      </c>
      <c r="C1814" s="127">
        <v>1460471430.6000001</v>
      </c>
      <c r="D1814" s="127">
        <v>341807</v>
      </c>
      <c r="E1814" s="128" t="s">
        <v>1001</v>
      </c>
      <c r="F1814" s="127"/>
      <c r="G1814" s="127">
        <v>1460471430.6000001</v>
      </c>
      <c r="H1814" s="127">
        <v>61.740001678466797</v>
      </c>
      <c r="I1814" s="127"/>
      <c r="J1814" s="127"/>
    </row>
    <row r="1815" spans="1:10" s="118" customFormat="1" ht="12.75">
      <c r="A1815" s="128" t="s">
        <v>5984</v>
      </c>
      <c r="B1815" s="128" t="s">
        <v>10503</v>
      </c>
      <c r="C1815" s="127">
        <v>80798669799.999985</v>
      </c>
      <c r="D1815" s="127">
        <v>103009</v>
      </c>
      <c r="E1815" s="128" t="s">
        <v>2598</v>
      </c>
      <c r="F1815" s="127"/>
      <c r="G1815" s="127">
        <v>80798669799.999985</v>
      </c>
      <c r="H1815" s="127">
        <v>129.82000732421875</v>
      </c>
      <c r="I1815" s="127"/>
      <c r="J1815" s="127"/>
    </row>
    <row r="1816" spans="1:10" s="118" customFormat="1" ht="12.75">
      <c r="A1816" s="128" t="s">
        <v>5855</v>
      </c>
      <c r="B1816" s="128" t="s">
        <v>10419</v>
      </c>
      <c r="C1816" s="127">
        <v>67138680783.720001</v>
      </c>
      <c r="D1816" s="127">
        <v>5086546</v>
      </c>
      <c r="E1816" s="128" t="s">
        <v>2046</v>
      </c>
      <c r="F1816" s="127"/>
      <c r="G1816" s="127">
        <v>67138680783.720001</v>
      </c>
      <c r="H1816" s="127">
        <v>43.540000915527344</v>
      </c>
      <c r="I1816" s="127">
        <v>-11.020000457763672</v>
      </c>
      <c r="J1816" s="127">
        <v>1542000000</v>
      </c>
    </row>
    <row r="1817" spans="1:10" s="118" customFormat="1" ht="12.75">
      <c r="A1817" s="128" t="s">
        <v>5895</v>
      </c>
      <c r="B1817" s="128" t="s">
        <v>10332</v>
      </c>
      <c r="C1817" s="127">
        <v>79961269295.200012</v>
      </c>
      <c r="D1817" s="127">
        <v>308294</v>
      </c>
      <c r="E1817" s="128" t="s">
        <v>2044</v>
      </c>
      <c r="F1817" s="127">
        <v>101.46657562255859</v>
      </c>
      <c r="G1817" s="127">
        <v>79961269295.200012</v>
      </c>
      <c r="H1817" s="127">
        <v>1411.4000244140625</v>
      </c>
      <c r="I1817" s="127">
        <v>13.909999847412109</v>
      </c>
      <c r="J1817" s="127">
        <v>56365868</v>
      </c>
    </row>
    <row r="1818" spans="1:10" s="118" customFormat="1" ht="12.75">
      <c r="A1818" s="128" t="s">
        <v>5826</v>
      </c>
      <c r="B1818" s="128" t="s">
        <v>10329</v>
      </c>
      <c r="C1818" s="127">
        <v>139720328234.85001</v>
      </c>
      <c r="D1818" s="127">
        <v>700539</v>
      </c>
      <c r="E1818" s="128" t="s">
        <v>2050</v>
      </c>
      <c r="F1818" s="127">
        <v>54.747501373291016</v>
      </c>
      <c r="G1818" s="127">
        <v>139720328234.85001</v>
      </c>
      <c r="H1818" s="127">
        <v>986.54998779296875</v>
      </c>
      <c r="I1818" s="127">
        <v>18.020000457763672</v>
      </c>
      <c r="J1818" s="127">
        <v>139779312</v>
      </c>
    </row>
    <row r="1819" spans="1:10" s="118" customFormat="1" ht="12.75">
      <c r="A1819" s="128" t="s">
        <v>7457</v>
      </c>
      <c r="B1819" s="128" t="s">
        <v>11537</v>
      </c>
      <c r="C1819" s="127">
        <v>1502261789.9999998</v>
      </c>
      <c r="D1819" s="127">
        <v>62466</v>
      </c>
      <c r="E1819" s="128" t="s">
        <v>7458</v>
      </c>
      <c r="F1819" s="127"/>
      <c r="G1819" s="127">
        <v>1502261789.9999998</v>
      </c>
      <c r="H1819" s="127">
        <v>42.549999237060547</v>
      </c>
      <c r="I1819" s="127"/>
      <c r="J1819" s="127"/>
    </row>
    <row r="1820" spans="1:10" s="118" customFormat="1" ht="12.75">
      <c r="A1820" s="128" t="s">
        <v>9317</v>
      </c>
      <c r="B1820" s="128" t="s">
        <v>11772</v>
      </c>
      <c r="C1820" s="127">
        <v>6353157109.7600002</v>
      </c>
      <c r="D1820" s="127">
        <v>49397</v>
      </c>
      <c r="E1820" s="128" t="s">
        <v>9318</v>
      </c>
      <c r="F1820" s="127"/>
      <c r="G1820" s="127">
        <v>6353157109.7600002</v>
      </c>
      <c r="H1820" s="127">
        <v>657.91998291015625</v>
      </c>
      <c r="I1820" s="127"/>
      <c r="J1820" s="127"/>
    </row>
    <row r="1821" spans="1:10" s="118" customFormat="1" ht="12.75">
      <c r="A1821" s="128" t="s">
        <v>7885</v>
      </c>
      <c r="B1821" s="128" t="s">
        <v>11809</v>
      </c>
      <c r="C1821" s="127">
        <v>2165577159.9000001</v>
      </c>
      <c r="D1821" s="127">
        <v>1124204</v>
      </c>
      <c r="E1821" s="128" t="s">
        <v>2051</v>
      </c>
      <c r="F1821" s="127"/>
      <c r="G1821" s="127">
        <v>2165577159.9000001</v>
      </c>
      <c r="H1821" s="127">
        <v>67.430000305175781</v>
      </c>
      <c r="I1821" s="127"/>
      <c r="J1821" s="127"/>
    </row>
    <row r="1822" spans="1:10" s="118" customFormat="1" ht="12.75">
      <c r="A1822" s="128" t="s">
        <v>5766</v>
      </c>
      <c r="B1822" s="128" t="s">
        <v>10317</v>
      </c>
      <c r="C1822" s="127">
        <v>224226709200</v>
      </c>
      <c r="D1822" s="127">
        <v>241090</v>
      </c>
      <c r="E1822" s="128" t="s">
        <v>2007</v>
      </c>
      <c r="F1822" s="127">
        <v>82.858718872070313</v>
      </c>
      <c r="G1822" s="127">
        <v>224226709200</v>
      </c>
      <c r="H1822" s="127">
        <v>4521.60009765625</v>
      </c>
      <c r="I1822" s="127">
        <v>54.569999694824219</v>
      </c>
      <c r="J1822" s="127">
        <v>49573400</v>
      </c>
    </row>
    <row r="1823" spans="1:10" s="118" customFormat="1" ht="12.75">
      <c r="A1823" s="128" t="s">
        <v>6153</v>
      </c>
      <c r="B1823" s="128" t="s">
        <v>10534</v>
      </c>
      <c r="C1823" s="127">
        <v>41571613615.999992</v>
      </c>
      <c r="D1823" s="127">
        <v>2475630</v>
      </c>
      <c r="E1823" s="128" t="s">
        <v>2055</v>
      </c>
      <c r="F1823" s="127">
        <v>27.69281005859375</v>
      </c>
      <c r="G1823" s="127">
        <v>41571613615.999992</v>
      </c>
      <c r="H1823" s="127">
        <v>84.739997863769531</v>
      </c>
      <c r="I1823" s="127">
        <v>3.059999942779541</v>
      </c>
      <c r="J1823" s="127">
        <v>490578400</v>
      </c>
    </row>
    <row r="1824" spans="1:10" s="118" customFormat="1" ht="12.75">
      <c r="A1824" s="128" t="s">
        <v>6128</v>
      </c>
      <c r="B1824" s="128" t="s">
        <v>10625</v>
      </c>
      <c r="C1824" s="127">
        <v>39898317845.959999</v>
      </c>
      <c r="D1824" s="127">
        <v>335488</v>
      </c>
      <c r="E1824" s="128" t="s">
        <v>1462</v>
      </c>
      <c r="F1824" s="127">
        <v>35.422416687011719</v>
      </c>
      <c r="G1824" s="127">
        <v>39898317845.959999</v>
      </c>
      <c r="H1824" s="127">
        <v>41.090000152587891</v>
      </c>
      <c r="I1824" s="127">
        <v>1.1599999666213989</v>
      </c>
      <c r="J1824" s="127">
        <v>970998272</v>
      </c>
    </row>
    <row r="1825" spans="1:10" s="118" customFormat="1" ht="12.75">
      <c r="A1825" s="128" t="s">
        <v>7993</v>
      </c>
      <c r="B1825" s="128" t="s">
        <v>12041</v>
      </c>
      <c r="C1825" s="127">
        <v>1184597786.9000001</v>
      </c>
      <c r="D1825" s="127">
        <v>2854</v>
      </c>
      <c r="E1825" s="128" t="s">
        <v>4015</v>
      </c>
      <c r="F1825" s="127">
        <v>23.329166412353516</v>
      </c>
      <c r="G1825" s="127">
        <v>1184597786.9000001</v>
      </c>
      <c r="H1825" s="127">
        <v>55.990001678466797</v>
      </c>
      <c r="I1825" s="127">
        <v>2.4000000953674316</v>
      </c>
      <c r="J1825" s="127">
        <v>21157310</v>
      </c>
    </row>
    <row r="1826" spans="1:10" s="118" customFormat="1" ht="12.75">
      <c r="A1826" s="128" t="s">
        <v>6763</v>
      </c>
      <c r="B1826" s="128" t="s">
        <v>11029</v>
      </c>
      <c r="C1826" s="127">
        <v>6758140453.6000004</v>
      </c>
      <c r="D1826" s="127">
        <v>12365</v>
      </c>
      <c r="E1826" s="128" t="s">
        <v>2057</v>
      </c>
      <c r="F1826" s="127">
        <v>16.356161117553711</v>
      </c>
      <c r="G1826" s="127">
        <v>6758140453.6000004</v>
      </c>
      <c r="H1826" s="127">
        <v>1093.9000244140625</v>
      </c>
      <c r="I1826" s="127">
        <v>66.879997253417969</v>
      </c>
      <c r="J1826" s="127">
        <v>6178024</v>
      </c>
    </row>
    <row r="1827" spans="1:10" s="118" customFormat="1" ht="12.75">
      <c r="A1827" s="128" t="s">
        <v>8117</v>
      </c>
      <c r="B1827" s="128" t="s">
        <v>11970</v>
      </c>
      <c r="C1827" s="127">
        <v>1554436680.9000001</v>
      </c>
      <c r="D1827" s="127">
        <v>4566</v>
      </c>
      <c r="E1827" s="128" t="s">
        <v>3990</v>
      </c>
      <c r="F1827" s="127"/>
      <c r="G1827" s="127">
        <v>1554436680.9000001</v>
      </c>
      <c r="H1827" s="127">
        <v>118.69999694824219</v>
      </c>
      <c r="I1827" s="127">
        <v>-2.7799999713897705</v>
      </c>
      <c r="J1827" s="127">
        <v>13095507</v>
      </c>
    </row>
    <row r="1828" spans="1:10" s="118" customFormat="1" ht="12.75">
      <c r="A1828" s="128" t="s">
        <v>21804</v>
      </c>
      <c r="B1828" s="128" t="s">
        <v>21805</v>
      </c>
      <c r="C1828" s="127">
        <v>1294800000</v>
      </c>
      <c r="D1828" s="127">
        <v>637</v>
      </c>
      <c r="E1828" s="128" t="s">
        <v>4428</v>
      </c>
      <c r="F1828" s="127">
        <v>166</v>
      </c>
      <c r="G1828" s="127">
        <v>1294800000</v>
      </c>
      <c r="H1828" s="127">
        <v>161.85000610351563</v>
      </c>
      <c r="I1828" s="127">
        <v>0.97500002384185791</v>
      </c>
      <c r="J1828" s="127">
        <v>8000000</v>
      </c>
    </row>
    <row r="1829" spans="1:10" s="118" customFormat="1" ht="12.75">
      <c r="A1829" s="128" t="s">
        <v>5985</v>
      </c>
      <c r="B1829" s="128" t="s">
        <v>10310</v>
      </c>
      <c r="C1829" s="127">
        <v>176490980700</v>
      </c>
      <c r="D1829" s="127">
        <v>1662288</v>
      </c>
      <c r="E1829" s="128" t="s">
        <v>5986</v>
      </c>
      <c r="F1829" s="127">
        <v>34.487178802490234</v>
      </c>
      <c r="G1829" s="127">
        <v>176490980700</v>
      </c>
      <c r="H1829" s="127">
        <v>134.5</v>
      </c>
      <c r="I1829" s="127">
        <v>3.9000000953674316</v>
      </c>
      <c r="J1829" s="127">
        <v>1312200576</v>
      </c>
    </row>
    <row r="1830" spans="1:10" s="118" customFormat="1" ht="12.75">
      <c r="A1830" s="128" t="s">
        <v>5393</v>
      </c>
      <c r="B1830" s="128" t="s">
        <v>5394</v>
      </c>
      <c r="C1830" s="127">
        <v>861763535920.94995</v>
      </c>
      <c r="D1830" s="127">
        <v>22370644</v>
      </c>
      <c r="E1830" s="128" t="s">
        <v>2061</v>
      </c>
      <c r="F1830" s="127">
        <v>23.776590347290039</v>
      </c>
      <c r="G1830" s="127">
        <v>861763535920.94995</v>
      </c>
      <c r="H1830" s="127">
        <v>85.790000915527344</v>
      </c>
      <c r="I1830" s="127">
        <v>3.6081709861755371</v>
      </c>
      <c r="J1830" s="127">
        <v>10045034496</v>
      </c>
    </row>
    <row r="1831" spans="1:10" s="118" customFormat="1" ht="12.75">
      <c r="A1831" s="128" t="s">
        <v>5513</v>
      </c>
      <c r="B1831" s="128" t="s">
        <v>10171</v>
      </c>
      <c r="C1831" s="127">
        <v>283571360000</v>
      </c>
      <c r="D1831" s="127">
        <v>976007</v>
      </c>
      <c r="E1831" s="128" t="s">
        <v>2063</v>
      </c>
      <c r="F1831" s="127">
        <v>25.416543960571289</v>
      </c>
      <c r="G1831" s="127">
        <v>283571360000</v>
      </c>
      <c r="H1831" s="127">
        <v>172.07000732421875</v>
      </c>
      <c r="I1831" s="127">
        <v>6.7699999809265137</v>
      </c>
      <c r="J1831" s="127">
        <v>1648000000</v>
      </c>
    </row>
    <row r="1832" spans="1:10" s="118" customFormat="1" ht="12.75">
      <c r="A1832" s="128" t="s">
        <v>6548</v>
      </c>
      <c r="B1832" s="128" t="s">
        <v>6549</v>
      </c>
      <c r="C1832" s="127">
        <v>18858602848.799999</v>
      </c>
      <c r="D1832" s="127">
        <v>89181</v>
      </c>
      <c r="E1832" s="128" t="s">
        <v>3604</v>
      </c>
      <c r="F1832" s="127">
        <v>85.925186157226563</v>
      </c>
      <c r="G1832" s="127">
        <v>18858602848.799999</v>
      </c>
      <c r="H1832" s="127">
        <v>1319.0999755859375</v>
      </c>
      <c r="I1832" s="127">
        <v>15.351726531982422</v>
      </c>
      <c r="J1832" s="127">
        <v>13132185</v>
      </c>
    </row>
    <row r="1833" spans="1:10" s="118" customFormat="1" ht="12.75">
      <c r="A1833" s="128" t="s">
        <v>7161</v>
      </c>
      <c r="B1833" s="128" t="s">
        <v>11269</v>
      </c>
      <c r="C1833" s="127">
        <v>6841100939.999999</v>
      </c>
      <c r="D1833" s="127">
        <v>3853774</v>
      </c>
      <c r="E1833" s="128" t="s">
        <v>2243</v>
      </c>
      <c r="F1833" s="127"/>
      <c r="G1833" s="127">
        <v>6841100939.999999</v>
      </c>
      <c r="H1833" s="127">
        <v>22.200000762939453</v>
      </c>
      <c r="I1833" s="127"/>
      <c r="J1833" s="127"/>
    </row>
    <row r="1834" spans="1:10" s="118" customFormat="1" ht="12.75">
      <c r="A1834" s="128" t="s">
        <v>9137</v>
      </c>
      <c r="B1834" s="128" t="s">
        <v>6508</v>
      </c>
      <c r="C1834" s="127">
        <v>23674670060.999996</v>
      </c>
      <c r="D1834" s="127">
        <v>182520</v>
      </c>
      <c r="E1834" s="128" t="s">
        <v>1642</v>
      </c>
      <c r="F1834" s="127"/>
      <c r="G1834" s="127">
        <v>23674670060.999996</v>
      </c>
      <c r="H1834" s="127">
        <v>264.70001220703125</v>
      </c>
      <c r="I1834" s="127"/>
      <c r="J1834" s="127"/>
    </row>
    <row r="1835" spans="1:10" s="118" customFormat="1" ht="12.75">
      <c r="A1835" s="128" t="s">
        <v>6663</v>
      </c>
      <c r="B1835" s="128" t="s">
        <v>10717</v>
      </c>
      <c r="C1835" s="127">
        <v>45342674957.580002</v>
      </c>
      <c r="D1835" s="127">
        <v>280674</v>
      </c>
      <c r="E1835" s="128" t="s">
        <v>2068</v>
      </c>
      <c r="F1835" s="127"/>
      <c r="G1835" s="127">
        <v>45342674957.580002</v>
      </c>
      <c r="H1835" s="127">
        <v>260.260009765625</v>
      </c>
      <c r="I1835" s="127"/>
      <c r="J1835" s="127"/>
    </row>
    <row r="1836" spans="1:10" s="118" customFormat="1" ht="12.75">
      <c r="A1836" s="128" t="s">
        <v>6375</v>
      </c>
      <c r="B1836" s="128" t="s">
        <v>10091</v>
      </c>
      <c r="C1836" s="127">
        <v>31319793558.000004</v>
      </c>
      <c r="D1836" s="127">
        <v>798631</v>
      </c>
      <c r="E1836" s="128" t="s">
        <v>2069</v>
      </c>
      <c r="F1836" s="127"/>
      <c r="G1836" s="127">
        <v>31319793558.000004</v>
      </c>
      <c r="H1836" s="127">
        <v>270.54000854492188</v>
      </c>
      <c r="I1836" s="127"/>
      <c r="J1836" s="127"/>
    </row>
    <row r="1837" spans="1:10" s="118" customFormat="1" ht="12.75">
      <c r="A1837" s="128" t="s">
        <v>6983</v>
      </c>
      <c r="B1837" s="128" t="s">
        <v>11264</v>
      </c>
      <c r="C1837" s="127">
        <v>7064040437.999999</v>
      </c>
      <c r="D1837" s="127">
        <v>4616</v>
      </c>
      <c r="E1837" s="128" t="s">
        <v>3577</v>
      </c>
      <c r="F1837" s="127">
        <v>8.548121452331543</v>
      </c>
      <c r="G1837" s="127">
        <v>7064040437.999999</v>
      </c>
      <c r="H1837" s="127">
        <v>778.04998779296875</v>
      </c>
      <c r="I1837" s="127">
        <v>91.019996643066406</v>
      </c>
      <c r="J1837" s="127">
        <v>9079160</v>
      </c>
    </row>
    <row r="1838" spans="1:10" s="118" customFormat="1" ht="12.75">
      <c r="A1838" s="128" t="s">
        <v>6613</v>
      </c>
      <c r="B1838" s="128" t="s">
        <v>6614</v>
      </c>
      <c r="C1838" s="127">
        <v>17564748038.179996</v>
      </c>
      <c r="D1838" s="127">
        <v>1516888</v>
      </c>
      <c r="E1838" s="128" t="s">
        <v>2071</v>
      </c>
      <c r="F1838" s="127">
        <v>44.975692749023438</v>
      </c>
      <c r="G1838" s="127">
        <v>17564748038.179996</v>
      </c>
      <c r="H1838" s="127">
        <v>129.52999877929688</v>
      </c>
      <c r="I1838" s="127">
        <v>2.8499999046325684</v>
      </c>
      <c r="J1838" s="127">
        <v>135065216</v>
      </c>
    </row>
    <row r="1839" spans="1:10" s="118" customFormat="1" ht="12.75">
      <c r="A1839" s="128" t="s">
        <v>6008</v>
      </c>
      <c r="B1839" s="128" t="s">
        <v>10537</v>
      </c>
      <c r="C1839" s="127">
        <v>50967846461.849998</v>
      </c>
      <c r="D1839" s="127">
        <v>107010</v>
      </c>
      <c r="E1839" s="128" t="s">
        <v>2073</v>
      </c>
      <c r="F1839" s="127">
        <v>23.6630859375</v>
      </c>
      <c r="G1839" s="127">
        <v>50967846461.849998</v>
      </c>
      <c r="H1839" s="127">
        <v>374.35000610351563</v>
      </c>
      <c r="I1839" s="127">
        <v>15.819999694824219</v>
      </c>
      <c r="J1839" s="127">
        <v>135388720</v>
      </c>
    </row>
    <row r="1840" spans="1:10" s="118" customFormat="1" ht="12.75">
      <c r="A1840" s="128" t="s">
        <v>7011</v>
      </c>
      <c r="B1840" s="128" t="s">
        <v>11274</v>
      </c>
      <c r="C1840" s="127">
        <v>1406565840</v>
      </c>
      <c r="D1840" s="127">
        <v>145809</v>
      </c>
      <c r="E1840" s="128" t="s">
        <v>3758</v>
      </c>
      <c r="F1840" s="127">
        <v>17.726978302001953</v>
      </c>
      <c r="G1840" s="127">
        <v>1406565840</v>
      </c>
      <c r="H1840" s="127">
        <v>2.6800000667572021</v>
      </c>
      <c r="I1840" s="127">
        <v>0.15118199586868286</v>
      </c>
      <c r="J1840" s="127">
        <v>524838000</v>
      </c>
    </row>
    <row r="1841" spans="1:10" s="118" customFormat="1" ht="12.75">
      <c r="A1841" s="128" t="s">
        <v>7811</v>
      </c>
      <c r="B1841" s="128" t="s">
        <v>3953</v>
      </c>
      <c r="C1841" s="127">
        <v>4443070176</v>
      </c>
      <c r="D1841" s="127">
        <v>413884</v>
      </c>
      <c r="E1841" s="128" t="s">
        <v>2077</v>
      </c>
      <c r="F1841" s="127">
        <v>33.176467895507813</v>
      </c>
      <c r="G1841" s="127">
        <v>4443070176</v>
      </c>
      <c r="H1841" s="127">
        <v>11.279999732971191</v>
      </c>
      <c r="I1841" s="127">
        <v>0.34000000357627869</v>
      </c>
      <c r="J1841" s="127">
        <v>393889216</v>
      </c>
    </row>
    <row r="1842" spans="1:10" s="118" customFormat="1" ht="12.75">
      <c r="A1842" s="128" t="s">
        <v>6355</v>
      </c>
      <c r="B1842" s="128" t="s">
        <v>6356</v>
      </c>
      <c r="C1842" s="127">
        <v>24065556067.5</v>
      </c>
      <c r="D1842" s="127">
        <v>4468</v>
      </c>
      <c r="E1842" s="128" t="s">
        <v>2079</v>
      </c>
      <c r="F1842" s="127">
        <v>19.6856689453125</v>
      </c>
      <c r="G1842" s="127">
        <v>24065556067.5</v>
      </c>
      <c r="H1842" s="127">
        <v>1612.699951171875</v>
      </c>
      <c r="I1842" s="127">
        <v>81.922538757324219</v>
      </c>
      <c r="J1842" s="127">
        <v>14922525</v>
      </c>
    </row>
    <row r="1843" spans="1:10" s="118" customFormat="1" ht="12.75">
      <c r="A1843" s="128" t="s">
        <v>6917</v>
      </c>
      <c r="B1843" s="128" t="s">
        <v>11177</v>
      </c>
      <c r="C1843" s="127">
        <v>8185514400</v>
      </c>
      <c r="D1843" s="127">
        <v>15003</v>
      </c>
      <c r="E1843" s="128" t="s">
        <v>2081</v>
      </c>
      <c r="F1843" s="127">
        <v>52.759815216064453</v>
      </c>
      <c r="G1843" s="127">
        <v>8185514400</v>
      </c>
      <c r="H1843" s="127">
        <v>440.64999389648438</v>
      </c>
      <c r="I1843" s="127">
        <v>8.3500003814697266</v>
      </c>
      <c r="J1843" s="127">
        <v>18576000</v>
      </c>
    </row>
    <row r="1844" spans="1:10" s="118" customFormat="1" ht="12.75">
      <c r="A1844" s="128" t="s">
        <v>6618</v>
      </c>
      <c r="B1844" s="128" t="s">
        <v>10827</v>
      </c>
      <c r="C1844" s="127">
        <v>35074857126.999992</v>
      </c>
      <c r="D1844" s="127">
        <v>20935</v>
      </c>
      <c r="E1844" s="128" t="s">
        <v>2107</v>
      </c>
      <c r="F1844" s="127">
        <v>62.314083099365234</v>
      </c>
      <c r="G1844" s="127">
        <v>35074857126.999992</v>
      </c>
      <c r="H1844" s="127">
        <v>6829</v>
      </c>
      <c r="I1844" s="127">
        <v>109.58999633789063</v>
      </c>
      <c r="J1844" s="127">
        <v>5136163</v>
      </c>
    </row>
    <row r="1845" spans="1:10" s="118" customFormat="1" ht="12.75">
      <c r="A1845" s="128" t="s">
        <v>21806</v>
      </c>
      <c r="B1845" s="128" t="s">
        <v>21807</v>
      </c>
      <c r="C1845" s="127">
        <v>1051136625.0000001</v>
      </c>
      <c r="D1845" s="127">
        <v>237400</v>
      </c>
      <c r="E1845" s="128" t="s">
        <v>21808</v>
      </c>
      <c r="F1845" s="127"/>
      <c r="G1845" s="127">
        <v>1051136625.0000001</v>
      </c>
      <c r="H1845" s="127">
        <v>227.14999389648438</v>
      </c>
      <c r="I1845" s="127"/>
      <c r="J1845" s="127"/>
    </row>
    <row r="1846" spans="1:10" s="118" customFormat="1" ht="12.75">
      <c r="A1846" s="128" t="s">
        <v>12316</v>
      </c>
      <c r="B1846" s="128" t="s">
        <v>12317</v>
      </c>
      <c r="C1846" s="127">
        <v>2926260000</v>
      </c>
      <c r="D1846" s="127">
        <v>1142</v>
      </c>
      <c r="E1846" s="128" t="s">
        <v>4376</v>
      </c>
      <c r="F1846" s="127">
        <v>27000</v>
      </c>
      <c r="G1846" s="127">
        <v>2926260000</v>
      </c>
      <c r="H1846" s="127">
        <v>270</v>
      </c>
      <c r="I1846" s="127">
        <v>9.9999997764825821E-3</v>
      </c>
      <c r="J1846" s="127">
        <v>10838000</v>
      </c>
    </row>
    <row r="1847" spans="1:10" s="118" customFormat="1" ht="12.75">
      <c r="A1847" s="128" t="s">
        <v>6532</v>
      </c>
      <c r="B1847" s="128" t="s">
        <v>10828</v>
      </c>
      <c r="C1847" s="127">
        <v>19756128480</v>
      </c>
      <c r="D1847" s="127">
        <v>7482060</v>
      </c>
      <c r="E1847" s="128" t="s">
        <v>1429</v>
      </c>
      <c r="F1847" s="127"/>
      <c r="G1847" s="127">
        <v>19756128480</v>
      </c>
      <c r="H1847" s="127">
        <v>38.599998474121094</v>
      </c>
      <c r="I1847" s="127"/>
      <c r="J1847" s="127"/>
    </row>
    <row r="1848" spans="1:10" s="118" customFormat="1" ht="12.75">
      <c r="A1848" s="128" t="s">
        <v>7090</v>
      </c>
      <c r="B1848" s="128" t="s">
        <v>11308</v>
      </c>
      <c r="C1848" s="127">
        <v>5463900000</v>
      </c>
      <c r="D1848" s="127">
        <v>3942</v>
      </c>
      <c r="E1848" s="128" t="s">
        <v>3595</v>
      </c>
      <c r="F1848" s="127">
        <v>26.174118041992188</v>
      </c>
      <c r="G1848" s="127">
        <v>5463900000</v>
      </c>
      <c r="H1848" s="127">
        <v>116.75</v>
      </c>
      <c r="I1848" s="127">
        <v>4.4605131149291992</v>
      </c>
      <c r="J1848" s="127">
        <v>46800000</v>
      </c>
    </row>
    <row r="1849" spans="1:10" s="118" customFormat="1" ht="12.75">
      <c r="A1849" s="128" t="s">
        <v>6226</v>
      </c>
      <c r="B1849" s="128" t="s">
        <v>6227</v>
      </c>
      <c r="C1849" s="127">
        <v>47311971000</v>
      </c>
      <c r="D1849" s="127">
        <v>29635</v>
      </c>
      <c r="E1849" s="128" t="s">
        <v>3460</v>
      </c>
      <c r="F1849" s="127">
        <v>23.01622200012207</v>
      </c>
      <c r="G1849" s="127">
        <v>47311971000</v>
      </c>
      <c r="H1849" s="127">
        <v>525</v>
      </c>
      <c r="I1849" s="127">
        <v>22.809999465942383</v>
      </c>
      <c r="J1849" s="127">
        <v>90118040</v>
      </c>
    </row>
    <row r="1850" spans="1:10" s="118" customFormat="1" ht="12.75">
      <c r="A1850" s="128" t="s">
        <v>9327</v>
      </c>
      <c r="B1850" s="128" t="s">
        <v>11603</v>
      </c>
      <c r="C1850" s="127">
        <v>2114554464.0000002</v>
      </c>
      <c r="D1850" s="127">
        <v>47080</v>
      </c>
      <c r="E1850" s="128" t="s">
        <v>9328</v>
      </c>
      <c r="F1850" s="127"/>
      <c r="G1850" s="127">
        <v>2114554464.0000002</v>
      </c>
      <c r="H1850" s="127">
        <v>264</v>
      </c>
      <c r="I1850" s="127"/>
      <c r="J1850" s="127"/>
    </row>
    <row r="1851" spans="1:10" s="118" customFormat="1" ht="12.75">
      <c r="A1851" s="128" t="s">
        <v>20599</v>
      </c>
      <c r="B1851" s="128" t="s">
        <v>20600</v>
      </c>
      <c r="C1851" s="127">
        <v>8282118985.000001</v>
      </c>
      <c r="D1851" s="127">
        <v>73180</v>
      </c>
      <c r="E1851" s="128" t="s">
        <v>20601</v>
      </c>
      <c r="F1851" s="127"/>
      <c r="G1851" s="127">
        <v>8282118985.000001</v>
      </c>
      <c r="H1851" s="127">
        <v>346.85000610351563</v>
      </c>
      <c r="I1851" s="127"/>
      <c r="J1851" s="127"/>
    </row>
    <row r="1852" spans="1:10" s="118" customFormat="1" ht="12.75">
      <c r="A1852" s="128" t="s">
        <v>7298</v>
      </c>
      <c r="B1852" s="128" t="s">
        <v>7299</v>
      </c>
      <c r="C1852" s="127">
        <v>29617205952.950005</v>
      </c>
      <c r="D1852" s="127">
        <v>282254</v>
      </c>
      <c r="E1852" s="128" t="s">
        <v>2087</v>
      </c>
      <c r="F1852" s="127"/>
      <c r="G1852" s="127">
        <v>29617205952.950005</v>
      </c>
      <c r="H1852" s="127">
        <v>129.49000549316406</v>
      </c>
      <c r="I1852" s="127">
        <v>-22.680000305175781</v>
      </c>
      <c r="J1852" s="127">
        <v>71858952</v>
      </c>
    </row>
    <row r="1853" spans="1:10" s="118" customFormat="1" ht="12.75">
      <c r="A1853" s="128" t="s">
        <v>7988</v>
      </c>
      <c r="B1853" s="128" t="s">
        <v>11830</v>
      </c>
      <c r="C1853" s="127">
        <v>2601703800</v>
      </c>
      <c r="D1853" s="127">
        <v>63133</v>
      </c>
      <c r="E1853" s="128" t="s">
        <v>2090</v>
      </c>
      <c r="F1853" s="127">
        <v>21.618398666381836</v>
      </c>
      <c r="G1853" s="127">
        <v>2601703800</v>
      </c>
      <c r="H1853" s="127">
        <v>253.80000305175781</v>
      </c>
      <c r="I1853" s="127">
        <v>11.739999771118164</v>
      </c>
      <c r="J1853" s="127">
        <v>10251000</v>
      </c>
    </row>
    <row r="1854" spans="1:10" s="118" customFormat="1" ht="12.75">
      <c r="A1854" s="128" t="s">
        <v>20396</v>
      </c>
      <c r="B1854" s="128" t="s">
        <v>20397</v>
      </c>
      <c r="C1854" s="127">
        <v>149067083812.82001</v>
      </c>
      <c r="D1854" s="127">
        <v>2034468</v>
      </c>
      <c r="E1854" s="128" t="s">
        <v>20398</v>
      </c>
      <c r="F1854" s="127">
        <v>159.98039245605469</v>
      </c>
      <c r="G1854" s="127">
        <v>149067083812.82001</v>
      </c>
      <c r="H1854" s="127">
        <v>81.589996337890625</v>
      </c>
      <c r="I1854" s="127">
        <v>0.50999999046325684</v>
      </c>
      <c r="J1854" s="127"/>
    </row>
    <row r="1855" spans="1:10" s="118" customFormat="1" ht="12.75">
      <c r="A1855" s="128" t="s">
        <v>7049</v>
      </c>
      <c r="B1855" s="128" t="s">
        <v>11369</v>
      </c>
      <c r="C1855" s="127">
        <v>5455376037.9000006</v>
      </c>
      <c r="D1855" s="127">
        <v>103894</v>
      </c>
      <c r="E1855" s="128" t="s">
        <v>3593</v>
      </c>
      <c r="F1855" s="127"/>
      <c r="G1855" s="127">
        <v>5455376037.9000006</v>
      </c>
      <c r="H1855" s="127">
        <v>49.150001525878906</v>
      </c>
      <c r="I1855" s="127">
        <v>-1.7799999713897705</v>
      </c>
      <c r="J1855" s="127">
        <v>95141512</v>
      </c>
    </row>
    <row r="1856" spans="1:10" s="118" customFormat="1" ht="12.75">
      <c r="A1856" s="128" t="s">
        <v>5746</v>
      </c>
      <c r="B1856" s="128" t="s">
        <v>5747</v>
      </c>
      <c r="C1856" s="127">
        <v>133040691997.19998</v>
      </c>
      <c r="D1856" s="127">
        <v>8330400</v>
      </c>
      <c r="E1856" s="128" t="s">
        <v>2018</v>
      </c>
      <c r="F1856" s="127">
        <v>18.719081878662109</v>
      </c>
      <c r="G1856" s="127">
        <v>133040691997.19998</v>
      </c>
      <c r="H1856" s="127">
        <v>211.89999389648438</v>
      </c>
      <c r="I1856" s="127">
        <v>11.319999694824219</v>
      </c>
      <c r="J1856" s="127">
        <v>627846592</v>
      </c>
    </row>
    <row r="1857" spans="1:10" s="118" customFormat="1" ht="12.75">
      <c r="A1857" s="128" t="s">
        <v>7371</v>
      </c>
      <c r="B1857" s="128" t="s">
        <v>7372</v>
      </c>
      <c r="C1857" s="127">
        <v>4194855060</v>
      </c>
      <c r="D1857" s="127">
        <v>3588</v>
      </c>
      <c r="E1857" s="128" t="s">
        <v>3806</v>
      </c>
      <c r="F1857" s="127">
        <v>13.464426040649414</v>
      </c>
      <c r="G1857" s="127">
        <v>4194855060</v>
      </c>
      <c r="H1857" s="127">
        <v>1397.4000244140625</v>
      </c>
      <c r="I1857" s="127">
        <v>103.78459930419922</v>
      </c>
      <c r="J1857" s="127">
        <v>3001900</v>
      </c>
    </row>
    <row r="1858" spans="1:10" s="118" customFormat="1" ht="12.75">
      <c r="A1858" s="128" t="s">
        <v>5581</v>
      </c>
      <c r="B1858" s="128" t="s">
        <v>5582</v>
      </c>
      <c r="C1858" s="127">
        <v>315570759476.22003</v>
      </c>
      <c r="D1858" s="127">
        <v>3294277</v>
      </c>
      <c r="E1858" s="128" t="s">
        <v>2094</v>
      </c>
      <c r="F1858" s="127">
        <v>17.02025032043457</v>
      </c>
      <c r="G1858" s="127">
        <v>315570759476.22003</v>
      </c>
      <c r="H1858" s="127">
        <v>227.58000183105469</v>
      </c>
      <c r="I1858" s="127">
        <v>13.37113094329834</v>
      </c>
      <c r="J1858" s="127">
        <v>1386636672</v>
      </c>
    </row>
    <row r="1859" spans="1:10" s="118" customFormat="1" ht="12.75">
      <c r="A1859" s="128" t="s">
        <v>7292</v>
      </c>
      <c r="B1859" s="128" t="s">
        <v>11375</v>
      </c>
      <c r="C1859" s="127">
        <v>3619841748</v>
      </c>
      <c r="D1859" s="127">
        <v>816112</v>
      </c>
      <c r="E1859" s="128" t="s">
        <v>2075</v>
      </c>
      <c r="F1859" s="127">
        <v>31.689655303955078</v>
      </c>
      <c r="G1859" s="127">
        <v>3619841748</v>
      </c>
      <c r="H1859" s="127">
        <v>9.1899995803833008</v>
      </c>
      <c r="I1859" s="127">
        <v>0.28999999165534973</v>
      </c>
      <c r="J1859" s="127">
        <v>393889216</v>
      </c>
    </row>
    <row r="1860" spans="1:10" s="118" customFormat="1" ht="12.75">
      <c r="A1860" s="128" t="s">
        <v>5909</v>
      </c>
      <c r="B1860" s="128" t="s">
        <v>10320</v>
      </c>
      <c r="C1860" s="127">
        <v>153856028888</v>
      </c>
      <c r="D1860" s="127">
        <v>50745</v>
      </c>
      <c r="E1860" s="128" t="s">
        <v>2048</v>
      </c>
      <c r="F1860" s="127">
        <v>51.271965026855469</v>
      </c>
      <c r="G1860" s="127">
        <v>153856028888</v>
      </c>
      <c r="H1860" s="127">
        <v>11992</v>
      </c>
      <c r="I1860" s="127">
        <v>233.88999938964844</v>
      </c>
      <c r="J1860" s="127">
        <v>12829889</v>
      </c>
    </row>
    <row r="1861" spans="1:10" s="118" customFormat="1" ht="12.75">
      <c r="A1861" s="128" t="s">
        <v>6960</v>
      </c>
      <c r="B1861" s="128" t="s">
        <v>11205</v>
      </c>
      <c r="C1861" s="127">
        <v>4947196998.1999989</v>
      </c>
      <c r="D1861" s="127">
        <v>2059736</v>
      </c>
      <c r="E1861" s="128" t="s">
        <v>2032</v>
      </c>
      <c r="F1861" s="127">
        <v>100.27272796630859</v>
      </c>
      <c r="G1861" s="127">
        <v>4947196998.1999989</v>
      </c>
      <c r="H1861" s="127">
        <v>22.059999465942383</v>
      </c>
      <c r="I1861" s="127">
        <v>0.2199999988079071</v>
      </c>
      <c r="J1861" s="127">
        <v>224260976</v>
      </c>
    </row>
    <row r="1862" spans="1:10" s="118" customFormat="1" ht="12.75">
      <c r="A1862" s="128" t="s">
        <v>7768</v>
      </c>
      <c r="B1862" s="128" t="s">
        <v>11693</v>
      </c>
      <c r="C1862" s="127">
        <v>2261195370</v>
      </c>
      <c r="D1862" s="127">
        <v>61</v>
      </c>
      <c r="E1862" s="128" t="s">
        <v>3827</v>
      </c>
      <c r="F1862" s="127">
        <v>5.7936596870422363</v>
      </c>
      <c r="G1862" s="127">
        <v>2261195370</v>
      </c>
      <c r="H1862" s="127">
        <v>3635</v>
      </c>
      <c r="I1862" s="127">
        <v>627.40997314453125</v>
      </c>
      <c r="J1862" s="127">
        <v>622062</v>
      </c>
    </row>
    <row r="1863" spans="1:10" s="118" customFormat="1" ht="12.75">
      <c r="A1863" s="128" t="s">
        <v>5440</v>
      </c>
      <c r="B1863" s="128" t="s">
        <v>3391</v>
      </c>
      <c r="C1863" s="127">
        <v>569621859064.50012</v>
      </c>
      <c r="D1863" s="127">
        <v>24170998</v>
      </c>
      <c r="E1863" s="128" t="s">
        <v>2096</v>
      </c>
      <c r="F1863" s="127">
        <v>10.219243049621582</v>
      </c>
      <c r="G1863" s="127">
        <v>569621859064.50012</v>
      </c>
      <c r="H1863" s="127">
        <v>64.790000915527344</v>
      </c>
      <c r="I1863" s="127">
        <v>6.3400001525878906</v>
      </c>
      <c r="J1863" s="127">
        <v>8791817472</v>
      </c>
    </row>
    <row r="1864" spans="1:10" s="118" customFormat="1" ht="12.75">
      <c r="A1864" s="128" t="s">
        <v>6198</v>
      </c>
      <c r="B1864" s="128" t="s">
        <v>3458</v>
      </c>
      <c r="C1864" s="127">
        <v>29399728178.600002</v>
      </c>
      <c r="D1864" s="127">
        <v>497879</v>
      </c>
      <c r="E1864" s="128" t="s">
        <v>2098</v>
      </c>
      <c r="F1864" s="127">
        <v>22.057643890380859</v>
      </c>
      <c r="G1864" s="127">
        <v>29399728178.600002</v>
      </c>
      <c r="H1864" s="127">
        <v>176.02000427246094</v>
      </c>
      <c r="I1864" s="127">
        <v>7.9800000190734863</v>
      </c>
      <c r="J1864" s="127">
        <v>166645712</v>
      </c>
    </row>
    <row r="1865" spans="1:10" s="118" customFormat="1" ht="12.75">
      <c r="A1865" s="128" t="s">
        <v>12211</v>
      </c>
      <c r="B1865" s="128" t="s">
        <v>12212</v>
      </c>
      <c r="C1865" s="127">
        <v>36110240223.360001</v>
      </c>
      <c r="D1865" s="127">
        <v>651839</v>
      </c>
      <c r="E1865" s="128" t="s">
        <v>12213</v>
      </c>
      <c r="F1865" s="127"/>
      <c r="G1865" s="127">
        <v>36110240223.360001</v>
      </c>
      <c r="H1865" s="127">
        <v>223.75999450683594</v>
      </c>
      <c r="I1865" s="127"/>
      <c r="J1865" s="127"/>
    </row>
    <row r="1866" spans="1:10" s="118" customFormat="1" ht="12.75">
      <c r="A1866" s="128" t="s">
        <v>7150</v>
      </c>
      <c r="B1866" s="128" t="s">
        <v>11298</v>
      </c>
      <c r="C1866" s="127">
        <v>4333628040.9200001</v>
      </c>
      <c r="D1866" s="127">
        <v>327343</v>
      </c>
      <c r="E1866" s="128" t="s">
        <v>7151</v>
      </c>
      <c r="F1866" s="127">
        <v>11.14289379119873</v>
      </c>
      <c r="G1866" s="127">
        <v>4333628040.9200001</v>
      </c>
      <c r="H1866" s="127">
        <v>46.840000152587891</v>
      </c>
      <c r="I1866" s="127">
        <v>4.2035760879516602</v>
      </c>
      <c r="J1866" s="127">
        <v>90019816</v>
      </c>
    </row>
    <row r="1867" spans="1:10" s="118" customFormat="1" ht="12.75">
      <c r="A1867" s="128" t="s">
        <v>9938</v>
      </c>
      <c r="B1867" s="128" t="s">
        <v>11362</v>
      </c>
      <c r="C1867" s="127">
        <v>3363431749.9999995</v>
      </c>
      <c r="D1867" s="127">
        <v>3187</v>
      </c>
      <c r="E1867" s="128" t="s">
        <v>9939</v>
      </c>
      <c r="F1867" s="127">
        <v>20.029090881347656</v>
      </c>
      <c r="G1867" s="127">
        <v>3363431749.9999995</v>
      </c>
      <c r="H1867" s="127">
        <v>585.25</v>
      </c>
      <c r="I1867" s="127">
        <v>29.219999313354492</v>
      </c>
      <c r="J1867" s="127">
        <v>5747000</v>
      </c>
    </row>
    <row r="1868" spans="1:10" s="118" customFormat="1" ht="12.75">
      <c r="A1868" s="128" t="s">
        <v>7101</v>
      </c>
      <c r="B1868" s="128" t="s">
        <v>10546</v>
      </c>
      <c r="C1868" s="127">
        <v>44987476485.000008</v>
      </c>
      <c r="D1868" s="127">
        <v>27145</v>
      </c>
      <c r="E1868" s="128" t="s">
        <v>7102</v>
      </c>
      <c r="F1868" s="127">
        <v>168.37081909179688</v>
      </c>
      <c r="G1868" s="127">
        <v>44987476485.000008</v>
      </c>
      <c r="H1868" s="127">
        <v>2320.14990234375</v>
      </c>
      <c r="I1868" s="127">
        <v>13.779999732971191</v>
      </c>
      <c r="J1868" s="127">
        <v>19386000</v>
      </c>
    </row>
    <row r="1869" spans="1:10" s="118" customFormat="1" ht="12.75">
      <c r="A1869" s="128" t="s">
        <v>7052</v>
      </c>
      <c r="B1869" s="128" t="s">
        <v>11291</v>
      </c>
      <c r="C1869" s="127">
        <v>4176146758.000001</v>
      </c>
      <c r="D1869" s="127">
        <v>22936</v>
      </c>
      <c r="E1869" s="128" t="s">
        <v>2101</v>
      </c>
      <c r="F1869" s="127">
        <v>3.3285403251647949</v>
      </c>
      <c r="G1869" s="127">
        <v>4176146758.000001</v>
      </c>
      <c r="H1869" s="127">
        <v>245.3800048828125</v>
      </c>
      <c r="I1869" s="127">
        <v>73.720001220703125</v>
      </c>
      <c r="J1869" s="127">
        <v>17019100</v>
      </c>
    </row>
    <row r="1870" spans="1:10" s="118" customFormat="1" ht="12.75">
      <c r="A1870" s="128" t="s">
        <v>6344</v>
      </c>
      <c r="B1870" s="128" t="s">
        <v>6345</v>
      </c>
      <c r="C1870" s="127">
        <v>21071942466</v>
      </c>
      <c r="D1870" s="127">
        <v>200309</v>
      </c>
      <c r="E1870" s="128" t="s">
        <v>2103</v>
      </c>
      <c r="F1870" s="127">
        <v>8.7984628677368164</v>
      </c>
      <c r="G1870" s="127">
        <v>21071942466</v>
      </c>
      <c r="H1870" s="127">
        <v>217.41000366210938</v>
      </c>
      <c r="I1870" s="127">
        <v>24.709999084472656</v>
      </c>
      <c r="J1870" s="127">
        <v>96922600</v>
      </c>
    </row>
    <row r="1871" spans="1:10" s="118" customFormat="1" ht="12.75">
      <c r="A1871" s="128" t="s">
        <v>7188</v>
      </c>
      <c r="B1871" s="128" t="s">
        <v>11306</v>
      </c>
      <c r="C1871" s="127">
        <v>4092943271.8499999</v>
      </c>
      <c r="D1871" s="127">
        <v>180175</v>
      </c>
      <c r="E1871" s="128" t="s">
        <v>2105</v>
      </c>
      <c r="F1871" s="127">
        <v>9838.9501953125</v>
      </c>
      <c r="G1871" s="127">
        <v>4092943271.8499999</v>
      </c>
      <c r="H1871" s="127">
        <v>59.630001068115234</v>
      </c>
      <c r="I1871" s="127">
        <v>6.0606059251409579E-3</v>
      </c>
      <c r="J1871" s="127"/>
    </row>
    <row r="1872" spans="1:10" s="118" customFormat="1" ht="12.75">
      <c r="A1872" s="128" t="s">
        <v>6081</v>
      </c>
      <c r="B1872" s="128" t="s">
        <v>3446</v>
      </c>
      <c r="C1872" s="127">
        <v>66426127289.999992</v>
      </c>
      <c r="D1872" s="127">
        <v>65900</v>
      </c>
      <c r="E1872" s="128" t="s">
        <v>2040</v>
      </c>
      <c r="F1872" s="127">
        <v>18.309379577636719</v>
      </c>
      <c r="G1872" s="127">
        <v>66426127289.999992</v>
      </c>
      <c r="H1872" s="127">
        <v>942.75</v>
      </c>
      <c r="I1872" s="127">
        <v>51.490001678466797</v>
      </c>
      <c r="J1872" s="127">
        <v>70459960</v>
      </c>
    </row>
    <row r="1873" spans="1:10" s="118" customFormat="1" ht="12.75">
      <c r="A1873" s="128" t="s">
        <v>7542</v>
      </c>
      <c r="B1873" s="128" t="s">
        <v>11621</v>
      </c>
      <c r="C1873" s="127">
        <v>2580230400.0000005</v>
      </c>
      <c r="D1873" s="127">
        <v>28684</v>
      </c>
      <c r="E1873" s="128" t="s">
        <v>3620</v>
      </c>
      <c r="F1873" s="127">
        <v>15.568872451782227</v>
      </c>
      <c r="G1873" s="127">
        <v>2580230400.0000005</v>
      </c>
      <c r="H1873" s="127">
        <v>160.75</v>
      </c>
      <c r="I1873" s="127">
        <v>10.325089454650879</v>
      </c>
      <c r="J1873" s="127">
        <v>16051200</v>
      </c>
    </row>
    <row r="1874" spans="1:10" s="118" customFormat="1" ht="12.75">
      <c r="A1874" s="128" t="s">
        <v>5713</v>
      </c>
      <c r="B1874" s="128" t="s">
        <v>5714</v>
      </c>
      <c r="C1874" s="127">
        <v>103596916797.5</v>
      </c>
      <c r="D1874" s="127">
        <v>5309299</v>
      </c>
      <c r="E1874" s="128" t="s">
        <v>2108</v>
      </c>
      <c r="F1874" s="127"/>
      <c r="G1874" s="127">
        <v>103596916797.5</v>
      </c>
      <c r="H1874" s="127">
        <v>35.349998474121094</v>
      </c>
      <c r="I1874" s="127"/>
      <c r="J1874" s="127">
        <v>2930605824</v>
      </c>
    </row>
    <row r="1875" spans="1:10" s="118" customFormat="1" ht="12.75">
      <c r="A1875" s="128" t="s">
        <v>6727</v>
      </c>
      <c r="B1875" s="128" t="s">
        <v>10950</v>
      </c>
      <c r="C1875" s="127">
        <v>18327069270</v>
      </c>
      <c r="D1875" s="127">
        <v>8016516</v>
      </c>
      <c r="E1875" s="128" t="s">
        <v>2705</v>
      </c>
      <c r="F1875" s="127"/>
      <c r="G1875" s="127">
        <v>18327069270</v>
      </c>
      <c r="H1875" s="127">
        <v>91.620002746582031</v>
      </c>
      <c r="I1875" s="127"/>
      <c r="J1875" s="127"/>
    </row>
    <row r="1876" spans="1:10" s="118" customFormat="1" ht="12.75">
      <c r="A1876" s="128" t="s">
        <v>6816</v>
      </c>
      <c r="B1876" s="128" t="s">
        <v>11061</v>
      </c>
      <c r="C1876" s="127">
        <v>7743941860.1599998</v>
      </c>
      <c r="D1876" s="127">
        <v>56088</v>
      </c>
      <c r="E1876" s="128" t="s">
        <v>1994</v>
      </c>
      <c r="F1876" s="127"/>
      <c r="G1876" s="127">
        <v>7743941860.1599998</v>
      </c>
      <c r="H1876" s="127">
        <v>214.72000122070313</v>
      </c>
      <c r="I1876" s="127">
        <v>-14.164481163024902</v>
      </c>
      <c r="J1876" s="127">
        <v>36065304</v>
      </c>
    </row>
    <row r="1877" spans="1:10" s="118" customFormat="1" ht="12.75">
      <c r="A1877" s="128" t="s">
        <v>6554</v>
      </c>
      <c r="B1877" s="128" t="s">
        <v>10821</v>
      </c>
      <c r="C1877" s="127">
        <v>19778196000</v>
      </c>
      <c r="D1877" s="127">
        <v>148015</v>
      </c>
      <c r="E1877" s="128" t="s">
        <v>2088</v>
      </c>
      <c r="F1877" s="127">
        <v>15.040615081787109</v>
      </c>
      <c r="G1877" s="127">
        <v>19778196000</v>
      </c>
      <c r="H1877" s="127">
        <v>351.79998779296875</v>
      </c>
      <c r="I1877" s="127">
        <v>23.389999389648438</v>
      </c>
      <c r="J1877" s="127">
        <v>56220000</v>
      </c>
    </row>
    <row r="1878" spans="1:10" s="118" customFormat="1" ht="12.75">
      <c r="A1878" s="128" t="s">
        <v>8079</v>
      </c>
      <c r="B1878" s="128" t="s">
        <v>11781</v>
      </c>
      <c r="C1878" s="127">
        <v>2834446050</v>
      </c>
      <c r="D1878" s="127">
        <v>5419</v>
      </c>
      <c r="E1878" s="128" t="s">
        <v>4054</v>
      </c>
      <c r="F1878" s="127">
        <v>46.72467041015625</v>
      </c>
      <c r="G1878" s="127">
        <v>2834446050</v>
      </c>
      <c r="H1878" s="127">
        <v>197.94999694824219</v>
      </c>
      <c r="I1878" s="127">
        <v>4.2365198135375977</v>
      </c>
      <c r="J1878" s="127">
        <v>11944000</v>
      </c>
    </row>
    <row r="1879" spans="1:10" s="118" customFormat="1" ht="12.75">
      <c r="A1879" s="128" t="s">
        <v>7552</v>
      </c>
      <c r="B1879" s="128" t="s">
        <v>11602</v>
      </c>
      <c r="C1879" s="127">
        <v>2231610064.2199998</v>
      </c>
      <c r="D1879" s="127">
        <v>18777</v>
      </c>
      <c r="E1879" s="128" t="s">
        <v>3702</v>
      </c>
      <c r="F1879" s="127">
        <v>32.108798980712891</v>
      </c>
      <c r="G1879" s="127">
        <v>2231610064.2199998</v>
      </c>
      <c r="H1879" s="127">
        <v>200.67999267578125</v>
      </c>
      <c r="I1879" s="127">
        <v>6.25</v>
      </c>
      <c r="J1879" s="127">
        <v>9334851</v>
      </c>
    </row>
    <row r="1880" spans="1:10" s="118" customFormat="1" ht="12.75">
      <c r="A1880" s="128" t="s">
        <v>5715</v>
      </c>
      <c r="B1880" s="128" t="s">
        <v>5716</v>
      </c>
      <c r="C1880" s="127">
        <v>152404588383</v>
      </c>
      <c r="D1880" s="127">
        <v>1427483</v>
      </c>
      <c r="E1880" s="128" t="s">
        <v>1998</v>
      </c>
      <c r="F1880" s="127">
        <v>11.002069473266602</v>
      </c>
      <c r="G1880" s="127">
        <v>152404588383</v>
      </c>
      <c r="H1880" s="127">
        <v>850.9000244140625</v>
      </c>
      <c r="I1880" s="127">
        <v>77.339996337890625</v>
      </c>
      <c r="J1880" s="127">
        <v>179109872</v>
      </c>
    </row>
    <row r="1881" spans="1:10" s="118" customFormat="1" ht="12.75">
      <c r="A1881" s="128" t="s">
        <v>9339</v>
      </c>
      <c r="B1881" s="128" t="s">
        <v>12141</v>
      </c>
      <c r="C1881" s="127">
        <v>1135397750</v>
      </c>
      <c r="D1881" s="127">
        <v>2679</v>
      </c>
      <c r="E1881" s="128" t="s">
        <v>4034</v>
      </c>
      <c r="F1881" s="127">
        <v>19.44012451171875</v>
      </c>
      <c r="G1881" s="127">
        <v>1135397750</v>
      </c>
      <c r="H1881" s="127">
        <v>125</v>
      </c>
      <c r="I1881" s="127">
        <v>6.429999828338623</v>
      </c>
      <c r="J1881" s="127">
        <v>9083182</v>
      </c>
    </row>
    <row r="1882" spans="1:10" s="118" customFormat="1" ht="12.75">
      <c r="A1882" s="128" t="s">
        <v>5281</v>
      </c>
      <c r="B1882" s="128" t="s">
        <v>5282</v>
      </c>
      <c r="C1882" s="127">
        <v>3437952977809.6997</v>
      </c>
      <c r="D1882" s="127">
        <v>13720586</v>
      </c>
      <c r="E1882" s="128" t="s">
        <v>2110</v>
      </c>
      <c r="F1882" s="127">
        <v>16.521434783935547</v>
      </c>
      <c r="G1882" s="127">
        <v>3437952977809.6997</v>
      </c>
      <c r="H1882" s="127">
        <v>354.54998779296875</v>
      </c>
      <c r="I1882" s="127">
        <v>21.459999084472656</v>
      </c>
      <c r="J1882" s="127">
        <v>9696666624</v>
      </c>
    </row>
    <row r="1883" spans="1:10" s="118" customFormat="1" ht="12.75">
      <c r="A1883" s="128" t="s">
        <v>20388</v>
      </c>
      <c r="B1883" s="128" t="s">
        <v>20389</v>
      </c>
      <c r="C1883" s="127">
        <v>847267448217.95007</v>
      </c>
      <c r="D1883" s="127">
        <v>11595211</v>
      </c>
      <c r="E1883" s="128" t="s">
        <v>20227</v>
      </c>
      <c r="F1883" s="127"/>
      <c r="G1883" s="127">
        <v>847267448217.95007</v>
      </c>
      <c r="H1883" s="127">
        <v>100.55000305175781</v>
      </c>
      <c r="I1883" s="127"/>
      <c r="J1883" s="127"/>
    </row>
    <row r="1884" spans="1:10" s="118" customFormat="1" ht="12.75">
      <c r="A1884" s="128" t="s">
        <v>21185</v>
      </c>
      <c r="B1884" s="128" t="s">
        <v>21186</v>
      </c>
      <c r="C1884" s="127">
        <v>1876000000</v>
      </c>
      <c r="D1884" s="127">
        <v>52</v>
      </c>
      <c r="E1884" s="128" t="s">
        <v>4747</v>
      </c>
      <c r="F1884" s="127"/>
      <c r="G1884" s="127">
        <v>1876000000</v>
      </c>
      <c r="H1884" s="127">
        <v>187.60000610351563</v>
      </c>
      <c r="I1884" s="127">
        <v>-46.069999694824219</v>
      </c>
      <c r="J1884" s="127">
        <v>271780</v>
      </c>
    </row>
    <row r="1885" spans="1:10" s="118" customFormat="1" ht="12.75">
      <c r="A1885" s="128" t="s">
        <v>5875</v>
      </c>
      <c r="B1885" s="128" t="s">
        <v>10439</v>
      </c>
      <c r="C1885" s="127">
        <v>68340000000</v>
      </c>
      <c r="D1885" s="127">
        <v>50</v>
      </c>
      <c r="E1885" s="128" t="s">
        <v>3430</v>
      </c>
      <c r="F1885" s="127">
        <v>517.727294921875</v>
      </c>
      <c r="G1885" s="127">
        <v>68340000000</v>
      </c>
      <c r="H1885" s="127">
        <v>3417</v>
      </c>
      <c r="I1885" s="127">
        <v>6.5999999046325684</v>
      </c>
      <c r="J1885" s="127">
        <v>20000000</v>
      </c>
    </row>
    <row r="1886" spans="1:10" s="118" customFormat="1" ht="12.75">
      <c r="A1886" s="128" t="s">
        <v>7556</v>
      </c>
      <c r="B1886" s="128" t="s">
        <v>7557</v>
      </c>
      <c r="C1886" s="127">
        <v>2310140426.75</v>
      </c>
      <c r="D1886" s="127">
        <v>13233</v>
      </c>
      <c r="E1886" s="128" t="s">
        <v>2114</v>
      </c>
      <c r="F1886" s="127"/>
      <c r="G1886" s="127">
        <v>2310140426.75</v>
      </c>
      <c r="H1886" s="127">
        <v>231.00999450683594</v>
      </c>
      <c r="I1886" s="127">
        <v>-1.7899999618530273</v>
      </c>
      <c r="J1886" s="127">
        <v>10000175</v>
      </c>
    </row>
    <row r="1887" spans="1:10" s="118" customFormat="1" ht="12.75">
      <c r="A1887" s="128" t="s">
        <v>5775</v>
      </c>
      <c r="B1887" s="128" t="s">
        <v>10257</v>
      </c>
      <c r="C1887" s="127">
        <v>219245724831</v>
      </c>
      <c r="D1887" s="127">
        <v>122199</v>
      </c>
      <c r="E1887" s="128" t="s">
        <v>2116</v>
      </c>
      <c r="F1887" s="127">
        <v>34.244533538818359</v>
      </c>
      <c r="G1887" s="127">
        <v>219245724831</v>
      </c>
      <c r="H1887" s="127">
        <v>6094.5</v>
      </c>
      <c r="I1887" s="127">
        <v>177.97000122070313</v>
      </c>
      <c r="J1887" s="127">
        <v>35308604</v>
      </c>
    </row>
    <row r="1888" spans="1:10" s="118" customFormat="1" ht="12.75">
      <c r="A1888" s="128" t="s">
        <v>5828</v>
      </c>
      <c r="B1888" s="128" t="s">
        <v>10374</v>
      </c>
      <c r="C1888" s="127">
        <v>114022101845.25</v>
      </c>
      <c r="D1888" s="127">
        <v>248715</v>
      </c>
      <c r="E1888" s="128" t="s">
        <v>2118</v>
      </c>
      <c r="F1888" s="127">
        <v>77.300239562988281</v>
      </c>
      <c r="G1888" s="127">
        <v>114022101845.25</v>
      </c>
      <c r="H1888" s="127">
        <v>319.25</v>
      </c>
      <c r="I1888" s="127">
        <v>0.61000001430511475</v>
      </c>
      <c r="J1888" s="127">
        <v>357156160</v>
      </c>
    </row>
    <row r="1889" spans="1:10" s="118" customFormat="1" ht="12.75">
      <c r="A1889" s="128" t="s">
        <v>5693</v>
      </c>
      <c r="B1889" s="128" t="s">
        <v>10274</v>
      </c>
      <c r="C1889" s="127">
        <v>196419750000</v>
      </c>
      <c r="D1889" s="127">
        <v>2114449</v>
      </c>
      <c r="E1889" s="128" t="s">
        <v>5694</v>
      </c>
      <c r="F1889" s="127">
        <v>29.134830474853516</v>
      </c>
      <c r="G1889" s="127">
        <v>196419750000</v>
      </c>
      <c r="H1889" s="127">
        <v>129.64999389648438</v>
      </c>
      <c r="I1889" s="127">
        <v>4.4499998092651367</v>
      </c>
      <c r="J1889" s="127">
        <v>1515000064</v>
      </c>
    </row>
    <row r="1890" spans="1:10" s="118" customFormat="1" ht="12.75">
      <c r="A1890" s="128" t="s">
        <v>5503</v>
      </c>
      <c r="B1890" s="128" t="s">
        <v>10143</v>
      </c>
      <c r="C1890" s="127">
        <v>555756211354.40991</v>
      </c>
      <c r="D1890" s="127">
        <v>7556946</v>
      </c>
      <c r="E1890" s="128" t="s">
        <v>2121</v>
      </c>
      <c r="F1890" s="127">
        <v>1079.833251953125</v>
      </c>
      <c r="G1890" s="127">
        <v>555756211354.40991</v>
      </c>
      <c r="H1890" s="127">
        <v>194.3699951171875</v>
      </c>
      <c r="I1890" s="127">
        <v>0.18000000156462193</v>
      </c>
      <c r="J1890" s="127">
        <v>2859000064</v>
      </c>
    </row>
    <row r="1891" spans="1:10" s="118" customFormat="1" ht="12.75">
      <c r="A1891" s="128" t="s">
        <v>6490</v>
      </c>
      <c r="B1891" s="128" t="s">
        <v>10809</v>
      </c>
      <c r="C1891" s="127">
        <v>21565354446.599998</v>
      </c>
      <c r="D1891" s="127">
        <v>40121</v>
      </c>
      <c r="E1891" s="128" t="s">
        <v>809</v>
      </c>
      <c r="F1891" s="127">
        <v>26.619029998779297</v>
      </c>
      <c r="G1891" s="127">
        <v>21565354446.599998</v>
      </c>
      <c r="H1891" s="127">
        <v>353.89999389648438</v>
      </c>
      <c r="I1891" s="127">
        <v>13.295000076293945</v>
      </c>
      <c r="J1891" s="127">
        <v>60936296</v>
      </c>
    </row>
    <row r="1892" spans="1:10" s="118" customFormat="1" ht="12.75">
      <c r="A1892" s="128" t="s">
        <v>6805</v>
      </c>
      <c r="B1892" s="128" t="s">
        <v>10927</v>
      </c>
      <c r="C1892" s="127">
        <v>11344620469.6</v>
      </c>
      <c r="D1892" s="127">
        <v>51683</v>
      </c>
      <c r="E1892" s="128" t="s">
        <v>2123</v>
      </c>
      <c r="F1892" s="127">
        <v>124.39114379882813</v>
      </c>
      <c r="G1892" s="127">
        <v>11344620469.6</v>
      </c>
      <c r="H1892" s="127">
        <v>337.10000610351563</v>
      </c>
      <c r="I1892" s="127">
        <v>2.7100000381469727</v>
      </c>
      <c r="J1892" s="127">
        <v>33653576</v>
      </c>
    </row>
    <row r="1893" spans="1:10" s="118" customFormat="1" ht="12.75">
      <c r="A1893" s="128" t="s">
        <v>6578</v>
      </c>
      <c r="B1893" s="128" t="s">
        <v>6579</v>
      </c>
      <c r="C1893" s="127">
        <v>13774239667.400002</v>
      </c>
      <c r="D1893" s="127">
        <v>210467</v>
      </c>
      <c r="E1893" s="128" t="s">
        <v>2139</v>
      </c>
      <c r="F1893" s="127"/>
      <c r="G1893" s="127">
        <v>13774239667.400002</v>
      </c>
      <c r="H1893" s="127">
        <v>75.30999755859375</v>
      </c>
      <c r="I1893" s="127">
        <v>-22.010000228881836</v>
      </c>
      <c r="J1893" s="127">
        <v>182900544</v>
      </c>
    </row>
    <row r="1894" spans="1:10" s="118" customFormat="1" ht="12.75">
      <c r="A1894" s="128" t="s">
        <v>9335</v>
      </c>
      <c r="B1894" s="128" t="s">
        <v>12149</v>
      </c>
      <c r="C1894" s="127">
        <v>1155126064.0999999</v>
      </c>
      <c r="D1894" s="127">
        <v>31668</v>
      </c>
      <c r="E1894" s="128" t="s">
        <v>2125</v>
      </c>
      <c r="F1894" s="127">
        <v>31.308572769165039</v>
      </c>
      <c r="G1894" s="127">
        <v>1155126064.0999999</v>
      </c>
      <c r="H1894" s="127">
        <v>54.790000915527344</v>
      </c>
      <c r="I1894" s="127">
        <v>1.75</v>
      </c>
      <c r="J1894" s="127">
        <v>21082790</v>
      </c>
    </row>
    <row r="1895" spans="1:10" s="118" customFormat="1" ht="12.75">
      <c r="A1895" s="128" t="s">
        <v>5489</v>
      </c>
      <c r="B1895" s="128" t="s">
        <v>10137</v>
      </c>
      <c r="C1895" s="127">
        <v>596889432259.20007</v>
      </c>
      <c r="D1895" s="127">
        <v>704991</v>
      </c>
      <c r="E1895" s="128" t="s">
        <v>2127</v>
      </c>
      <c r="F1895" s="127">
        <v>26.819147109985352</v>
      </c>
      <c r="G1895" s="127">
        <v>596889432259.20007</v>
      </c>
      <c r="H1895" s="127">
        <v>1641.5999755859375</v>
      </c>
      <c r="I1895" s="127">
        <v>61.209999084472656</v>
      </c>
      <c r="J1895" s="127">
        <v>363602240</v>
      </c>
    </row>
    <row r="1896" spans="1:10" s="118" customFormat="1" ht="12.75">
      <c r="A1896" s="128" t="s">
        <v>7223</v>
      </c>
      <c r="B1896" s="128" t="s">
        <v>7224</v>
      </c>
      <c r="C1896" s="127">
        <v>3557600171.8400002</v>
      </c>
      <c r="D1896" s="127">
        <v>23553</v>
      </c>
      <c r="E1896" s="128" t="s">
        <v>2163</v>
      </c>
      <c r="F1896" s="127">
        <v>385.4603271484375</v>
      </c>
      <c r="G1896" s="127">
        <v>3557600171.8400002</v>
      </c>
      <c r="H1896" s="127">
        <v>242.83999633789063</v>
      </c>
      <c r="I1896" s="127">
        <v>0.62999999523162842</v>
      </c>
      <c r="J1896" s="127">
        <v>14589576</v>
      </c>
    </row>
    <row r="1897" spans="1:10" s="118" customFormat="1" ht="12.75">
      <c r="A1897" s="128" t="s">
        <v>12500</v>
      </c>
      <c r="B1897" s="128" t="s">
        <v>12501</v>
      </c>
      <c r="C1897" s="127">
        <v>3785231520.0000005</v>
      </c>
      <c r="D1897" s="127">
        <v>51966</v>
      </c>
      <c r="E1897" s="128" t="s">
        <v>12502</v>
      </c>
      <c r="F1897" s="127"/>
      <c r="G1897" s="127">
        <v>3785231520.0000005</v>
      </c>
      <c r="H1897" s="127">
        <v>154.80000305175781</v>
      </c>
      <c r="I1897" s="127"/>
      <c r="J1897" s="127"/>
    </row>
    <row r="1898" spans="1:10" s="118" customFormat="1" ht="12.75">
      <c r="A1898" s="128" t="s">
        <v>12493</v>
      </c>
      <c r="B1898" s="128" t="s">
        <v>12494</v>
      </c>
      <c r="C1898" s="127">
        <v>3932599715.8000002</v>
      </c>
      <c r="D1898" s="127">
        <v>207010</v>
      </c>
      <c r="E1898" s="128" t="s">
        <v>12495</v>
      </c>
      <c r="F1898" s="127"/>
      <c r="G1898" s="127">
        <v>3932599715.8000002</v>
      </c>
      <c r="H1898" s="127">
        <v>78.730003356933594</v>
      </c>
      <c r="I1898" s="127"/>
      <c r="J1898" s="127"/>
    </row>
    <row r="1899" spans="1:10" s="118" customFormat="1" ht="12.75">
      <c r="A1899" s="128" t="s">
        <v>20615</v>
      </c>
      <c r="B1899" s="128" t="s">
        <v>20616</v>
      </c>
      <c r="C1899" s="127">
        <v>1141246009.5</v>
      </c>
      <c r="D1899" s="127">
        <v>39235</v>
      </c>
      <c r="E1899" s="128" t="s">
        <v>20617</v>
      </c>
      <c r="F1899" s="127"/>
      <c r="G1899" s="127">
        <v>1141246009.5</v>
      </c>
      <c r="H1899" s="127">
        <v>36.509998321533203</v>
      </c>
      <c r="I1899" s="127"/>
      <c r="J1899" s="127"/>
    </row>
    <row r="1900" spans="1:10" s="118" customFormat="1" ht="12.75">
      <c r="A1900" s="128" t="s">
        <v>8170</v>
      </c>
      <c r="B1900" s="128" t="s">
        <v>11861</v>
      </c>
      <c r="C1900" s="127">
        <v>1472147218.5</v>
      </c>
      <c r="D1900" s="127">
        <v>9370</v>
      </c>
      <c r="E1900" s="128" t="s">
        <v>4020</v>
      </c>
      <c r="F1900" s="127">
        <v>32.973217010498047</v>
      </c>
      <c r="G1900" s="127">
        <v>1472147218.5</v>
      </c>
      <c r="H1900" s="127">
        <v>92.779998779296875</v>
      </c>
      <c r="I1900" s="127">
        <v>2.8137989044189453</v>
      </c>
      <c r="J1900" s="127">
        <v>15778775</v>
      </c>
    </row>
    <row r="1901" spans="1:10" s="118" customFormat="1" ht="12.75">
      <c r="A1901" s="128" t="s">
        <v>7296</v>
      </c>
      <c r="B1901" s="128" t="s">
        <v>11425</v>
      </c>
      <c r="C1901" s="127">
        <v>4548809696.1999998</v>
      </c>
      <c r="D1901" s="127">
        <v>11824</v>
      </c>
      <c r="E1901" s="128" t="s">
        <v>2157</v>
      </c>
      <c r="F1901" s="127">
        <v>13.617275238037109</v>
      </c>
      <c r="G1901" s="127">
        <v>4548809696.1999998</v>
      </c>
      <c r="H1901" s="127">
        <v>171.85000610351563</v>
      </c>
      <c r="I1901" s="127">
        <v>12.619999885559082</v>
      </c>
      <c r="J1901" s="127">
        <v>26423402</v>
      </c>
    </row>
    <row r="1902" spans="1:10" s="118" customFormat="1" ht="12.75">
      <c r="A1902" s="128" t="s">
        <v>12562</v>
      </c>
      <c r="B1902" s="128" t="s">
        <v>12563</v>
      </c>
      <c r="C1902" s="127">
        <v>1623298752.1799998</v>
      </c>
      <c r="D1902" s="127">
        <v>14206</v>
      </c>
      <c r="E1902" s="128" t="s">
        <v>4436</v>
      </c>
      <c r="F1902" s="127">
        <v>23.769229888916016</v>
      </c>
      <c r="G1902" s="127">
        <v>1623298752.1799998</v>
      </c>
      <c r="H1902" s="127">
        <v>21.629999160766602</v>
      </c>
      <c r="I1902" s="127">
        <v>0.9100000262260437</v>
      </c>
      <c r="J1902" s="127">
        <v>39394200</v>
      </c>
    </row>
    <row r="1903" spans="1:10" s="118" customFormat="1" ht="12.75">
      <c r="A1903" s="128" t="s">
        <v>5435</v>
      </c>
      <c r="B1903" s="128" t="s">
        <v>10106</v>
      </c>
      <c r="C1903" s="127">
        <v>757576535371.5</v>
      </c>
      <c r="D1903" s="127">
        <v>170909</v>
      </c>
      <c r="E1903" s="128" t="s">
        <v>2131</v>
      </c>
      <c r="F1903" s="127">
        <v>31.798957824707031</v>
      </c>
      <c r="G1903" s="127">
        <v>757576535371.5</v>
      </c>
      <c r="H1903" s="127">
        <v>8721.5</v>
      </c>
      <c r="I1903" s="127">
        <v>274.26998901367188</v>
      </c>
      <c r="J1903" s="127">
        <v>86863104</v>
      </c>
    </row>
    <row r="1904" spans="1:10" s="118" customFormat="1" ht="12.75">
      <c r="A1904" s="128" t="s">
        <v>6482</v>
      </c>
      <c r="B1904" s="128" t="s">
        <v>10861</v>
      </c>
      <c r="C1904" s="127">
        <v>14275795411.73</v>
      </c>
      <c r="D1904" s="127">
        <v>5654764</v>
      </c>
      <c r="E1904" s="128" t="s">
        <v>1085</v>
      </c>
      <c r="F1904" s="127">
        <v>45.065059661865234</v>
      </c>
      <c r="G1904" s="127">
        <v>14275795411.73</v>
      </c>
      <c r="H1904" s="127">
        <v>12.170000076293945</v>
      </c>
      <c r="I1904" s="127">
        <v>0.33000001311302185</v>
      </c>
      <c r="J1904" s="127">
        <v>1059630405.7981664</v>
      </c>
    </row>
    <row r="1905" spans="1:10" s="118" customFormat="1" ht="12.75">
      <c r="A1905" s="128" t="s">
        <v>7984</v>
      </c>
      <c r="B1905" s="128" t="s">
        <v>11820</v>
      </c>
      <c r="C1905" s="127">
        <v>3192810232.1999998</v>
      </c>
      <c r="D1905" s="127">
        <v>58694</v>
      </c>
      <c r="E1905" s="128" t="s">
        <v>2134</v>
      </c>
      <c r="F1905" s="127"/>
      <c r="G1905" s="127">
        <v>3192810232.1999998</v>
      </c>
      <c r="H1905" s="127">
        <v>66.739997863769531</v>
      </c>
      <c r="I1905" s="127">
        <v>-15.909999847412109</v>
      </c>
      <c r="J1905" s="127">
        <v>44289528</v>
      </c>
    </row>
    <row r="1906" spans="1:10" s="118" customFormat="1" ht="12.75">
      <c r="A1906" s="128" t="s">
        <v>5454</v>
      </c>
      <c r="B1906" s="128" t="s">
        <v>5455</v>
      </c>
      <c r="C1906" s="127">
        <v>668129150153.25</v>
      </c>
      <c r="D1906" s="127">
        <v>3169759</v>
      </c>
      <c r="E1906" s="128" t="s">
        <v>2133</v>
      </c>
      <c r="F1906" s="127">
        <v>10.546474456787109</v>
      </c>
      <c r="G1906" s="127">
        <v>668129150153.25</v>
      </c>
      <c r="H1906" s="127">
        <v>410.75</v>
      </c>
      <c r="I1906" s="127">
        <v>38.946665445963539</v>
      </c>
      <c r="J1906" s="127">
        <v>1626607872</v>
      </c>
    </row>
    <row r="1907" spans="1:10" s="118" customFormat="1" ht="12.75">
      <c r="A1907" s="128" t="s">
        <v>7200</v>
      </c>
      <c r="B1907" s="128" t="s">
        <v>11490</v>
      </c>
      <c r="C1907" s="127">
        <v>3288818912.0000005</v>
      </c>
      <c r="D1907" s="127">
        <v>1007820</v>
      </c>
      <c r="E1907" s="128" t="s">
        <v>9083</v>
      </c>
      <c r="F1907" s="127"/>
      <c r="G1907" s="127">
        <v>3288818912.0000005</v>
      </c>
      <c r="H1907" s="127">
        <v>10.880000114440918</v>
      </c>
      <c r="I1907" s="127">
        <v>-1.9999999552965164E-2</v>
      </c>
      <c r="J1907" s="127">
        <v>357931008</v>
      </c>
    </row>
    <row r="1908" spans="1:10" s="118" customFormat="1" ht="12.75">
      <c r="A1908" s="128" t="s">
        <v>10155</v>
      </c>
      <c r="B1908" s="128" t="s">
        <v>10156</v>
      </c>
      <c r="C1908" s="127">
        <v>214763307100.64999</v>
      </c>
      <c r="D1908" s="127">
        <v>47758324</v>
      </c>
      <c r="E1908" s="128" t="s">
        <v>10157</v>
      </c>
      <c r="F1908" s="127"/>
      <c r="G1908" s="127">
        <v>214763307100.64999</v>
      </c>
      <c r="H1908" s="127">
        <v>48.689998626708984</v>
      </c>
      <c r="I1908" s="127">
        <v>-4.3499999046325684</v>
      </c>
      <c r="J1908" s="127"/>
    </row>
    <row r="1909" spans="1:10" s="118" customFormat="1" ht="12.75">
      <c r="A1909" s="128" t="s">
        <v>20439</v>
      </c>
      <c r="B1909" s="128" t="s">
        <v>20440</v>
      </c>
      <c r="C1909" s="127">
        <v>1497610074.9999998</v>
      </c>
      <c r="D1909" s="127">
        <v>8639</v>
      </c>
      <c r="E1909" s="128" t="s">
        <v>4341</v>
      </c>
      <c r="F1909" s="127">
        <v>48.278335571289063</v>
      </c>
      <c r="G1909" s="127">
        <v>1497610074.9999998</v>
      </c>
      <c r="H1909" s="127">
        <v>336.5</v>
      </c>
      <c r="I1909" s="127">
        <v>6.9699997901916504</v>
      </c>
      <c r="J1909" s="127">
        <v>4329000</v>
      </c>
    </row>
    <row r="1910" spans="1:10" s="118" customFormat="1" ht="12.75">
      <c r="A1910" s="128" t="s">
        <v>5733</v>
      </c>
      <c r="B1910" s="128" t="s">
        <v>10360</v>
      </c>
      <c r="C1910" s="127">
        <v>95336776025.5</v>
      </c>
      <c r="D1910" s="127">
        <v>762371</v>
      </c>
      <c r="E1910" s="128" t="s">
        <v>2136</v>
      </c>
      <c r="F1910" s="127">
        <v>124.09188842773438</v>
      </c>
      <c r="G1910" s="127">
        <v>95336776025.5</v>
      </c>
      <c r="H1910" s="127">
        <v>1161.5</v>
      </c>
      <c r="I1910" s="127">
        <v>9.3599996566772461</v>
      </c>
      <c r="J1910" s="127">
        <v>82080736</v>
      </c>
    </row>
    <row r="1911" spans="1:10" s="118" customFormat="1" ht="12.75">
      <c r="A1911" s="128" t="s">
        <v>7776</v>
      </c>
      <c r="B1911" s="128" t="s">
        <v>7777</v>
      </c>
      <c r="C1911" s="127">
        <v>1786557431.8900001</v>
      </c>
      <c r="D1911" s="127">
        <v>36532</v>
      </c>
      <c r="E1911" s="128" t="s">
        <v>2137</v>
      </c>
      <c r="F1911" s="127">
        <v>15.326605796813965</v>
      </c>
      <c r="G1911" s="127">
        <v>1786557431.8900001</v>
      </c>
      <c r="H1911" s="127">
        <v>83.529998779296875</v>
      </c>
      <c r="I1911" s="127">
        <v>5.4499998092651367</v>
      </c>
      <c r="J1911" s="127">
        <v>21388200</v>
      </c>
    </row>
    <row r="1912" spans="1:10" s="118" customFormat="1" ht="12.75">
      <c r="A1912" s="128" t="s">
        <v>6218</v>
      </c>
      <c r="B1912" s="128" t="s">
        <v>10603</v>
      </c>
      <c r="C1912" s="127">
        <v>30411600000.000004</v>
      </c>
      <c r="D1912" s="127">
        <v>11457</v>
      </c>
      <c r="E1912" s="128" t="s">
        <v>2171</v>
      </c>
      <c r="F1912" s="127">
        <v>1078.425537109375</v>
      </c>
      <c r="G1912" s="127">
        <v>30411600000.000004</v>
      </c>
      <c r="H1912" s="127">
        <v>5068.60009765625</v>
      </c>
      <c r="I1912" s="127">
        <v>4.6999998092651367</v>
      </c>
      <c r="J1912" s="127">
        <v>6000000</v>
      </c>
    </row>
    <row r="1913" spans="1:10" s="118" customFormat="1" ht="12.75">
      <c r="A1913" s="128" t="s">
        <v>20648</v>
      </c>
      <c r="B1913" s="128" t="s">
        <v>20649</v>
      </c>
      <c r="C1913" s="127">
        <v>1221594000</v>
      </c>
      <c r="D1913" s="127">
        <v>25688</v>
      </c>
      <c r="E1913" s="128" t="s">
        <v>20650</v>
      </c>
      <c r="F1913" s="127">
        <v>21.727748870849609</v>
      </c>
      <c r="G1913" s="127">
        <v>1221594000</v>
      </c>
      <c r="H1913" s="127">
        <v>103.75</v>
      </c>
      <c r="I1913" s="127">
        <v>4.7750000158945722</v>
      </c>
      <c r="J1913" s="127"/>
    </row>
    <row r="1914" spans="1:10" s="118" customFormat="1" ht="12.75">
      <c r="A1914" s="128" t="s">
        <v>6803</v>
      </c>
      <c r="B1914" s="128" t="s">
        <v>6804</v>
      </c>
      <c r="C1914" s="127">
        <v>11090346644.440001</v>
      </c>
      <c r="D1914" s="127">
        <v>304947</v>
      </c>
      <c r="E1914" s="128" t="s">
        <v>2141</v>
      </c>
      <c r="F1914" s="127">
        <v>23.463838577270508</v>
      </c>
      <c r="G1914" s="127">
        <v>11090346644.440001</v>
      </c>
      <c r="H1914" s="127">
        <v>115.16000366210938</v>
      </c>
      <c r="I1914" s="127">
        <v>4.9079780578613281</v>
      </c>
      <c r="J1914" s="127">
        <v>96303808</v>
      </c>
    </row>
    <row r="1915" spans="1:10" s="118" customFormat="1" ht="12.75">
      <c r="A1915" s="128" t="s">
        <v>21217</v>
      </c>
      <c r="B1915" s="128" t="s">
        <v>21218</v>
      </c>
      <c r="C1915" s="127">
        <v>1198168500.0000002</v>
      </c>
      <c r="D1915" s="127">
        <v>1473</v>
      </c>
      <c r="E1915" s="128" t="s">
        <v>4471</v>
      </c>
      <c r="F1915" s="127">
        <v>95.9595947265625</v>
      </c>
      <c r="G1915" s="127">
        <v>1198168500.0000002</v>
      </c>
      <c r="H1915" s="127">
        <v>285</v>
      </c>
      <c r="I1915" s="127">
        <v>2.9700000286102295</v>
      </c>
      <c r="J1915" s="127">
        <v>4231000</v>
      </c>
    </row>
    <row r="1916" spans="1:10" s="118" customFormat="1" ht="12.75">
      <c r="A1916" s="128" t="s">
        <v>22354</v>
      </c>
      <c r="B1916" s="128" t="s">
        <v>22355</v>
      </c>
      <c r="C1916" s="127">
        <v>1008277242</v>
      </c>
      <c r="D1916" s="127">
        <v>12727</v>
      </c>
      <c r="E1916" s="128" t="s">
        <v>22356</v>
      </c>
      <c r="F1916" s="127"/>
      <c r="G1916" s="127">
        <v>1008277242</v>
      </c>
      <c r="H1916" s="127">
        <v>178.5</v>
      </c>
      <c r="I1916" s="127"/>
      <c r="J1916" s="127"/>
    </row>
    <row r="1917" spans="1:10" s="118" customFormat="1" ht="12.75">
      <c r="A1917" s="128" t="s">
        <v>20437</v>
      </c>
      <c r="B1917" s="128" t="s">
        <v>20438</v>
      </c>
      <c r="C1917" s="127">
        <v>2139937748.4000001</v>
      </c>
      <c r="D1917" s="127">
        <v>4696</v>
      </c>
      <c r="E1917" s="128" t="s">
        <v>4418</v>
      </c>
      <c r="F1917" s="127">
        <v>30.089910507202148</v>
      </c>
      <c r="G1917" s="127">
        <v>2139937748.4000001</v>
      </c>
      <c r="H1917" s="127">
        <v>301.20001220703125</v>
      </c>
      <c r="I1917" s="127">
        <v>10.010000228881836</v>
      </c>
      <c r="J1917" s="127">
        <v>7104707</v>
      </c>
    </row>
    <row r="1918" spans="1:10" s="118" customFormat="1" ht="12.75">
      <c r="A1918" s="128" t="s">
        <v>6662</v>
      </c>
      <c r="B1918" s="128" t="s">
        <v>10986</v>
      </c>
      <c r="C1918" s="127">
        <v>15216732063.75</v>
      </c>
      <c r="D1918" s="127">
        <v>2017124</v>
      </c>
      <c r="E1918" s="128" t="s">
        <v>2147</v>
      </c>
      <c r="F1918" s="127">
        <v>56.198116302490234</v>
      </c>
      <c r="G1918" s="127">
        <v>15216732063.75</v>
      </c>
      <c r="H1918" s="127">
        <v>59.569999694824219</v>
      </c>
      <c r="I1918" s="127">
        <v>1.059999942779541</v>
      </c>
      <c r="J1918" s="127">
        <v>213588416</v>
      </c>
    </row>
    <row r="1919" spans="1:10" s="118" customFormat="1" ht="12.75">
      <c r="A1919" s="128" t="s">
        <v>20725</v>
      </c>
      <c r="B1919" s="128" t="s">
        <v>20726</v>
      </c>
      <c r="C1919" s="127">
        <v>186015752135.5</v>
      </c>
      <c r="D1919" s="127">
        <v>403101</v>
      </c>
      <c r="E1919" s="128" t="s">
        <v>20727</v>
      </c>
      <c r="F1919" s="127"/>
      <c r="G1919" s="127">
        <v>186015752135.5</v>
      </c>
      <c r="H1919" s="127">
        <v>1625.5</v>
      </c>
      <c r="I1919" s="127"/>
      <c r="J1919" s="127"/>
    </row>
    <row r="1920" spans="1:10" s="118" customFormat="1" ht="12.75">
      <c r="A1920" s="128" t="s">
        <v>5278</v>
      </c>
      <c r="B1920" s="128" t="s">
        <v>10043</v>
      </c>
      <c r="C1920" s="127">
        <v>3075249251906.6997</v>
      </c>
      <c r="D1920" s="127">
        <v>12709464</v>
      </c>
      <c r="E1920" s="128" t="s">
        <v>2149</v>
      </c>
      <c r="F1920" s="127">
        <v>6.2471246719360352</v>
      </c>
      <c r="G1920" s="127">
        <v>3075249251906.6997</v>
      </c>
      <c r="H1920" s="127">
        <v>244.44999694824219</v>
      </c>
      <c r="I1920" s="127">
        <v>39.130001068115234</v>
      </c>
      <c r="J1920" s="127">
        <v>12580279296</v>
      </c>
    </row>
    <row r="1921" spans="1:10" s="118" customFormat="1" ht="12.75">
      <c r="A1921" s="128" t="s">
        <v>6954</v>
      </c>
      <c r="B1921" s="128" t="s">
        <v>11191</v>
      </c>
      <c r="C1921" s="127">
        <v>5106614488.5299997</v>
      </c>
      <c r="D1921" s="127">
        <v>609604</v>
      </c>
      <c r="E1921" s="128" t="s">
        <v>2151</v>
      </c>
      <c r="F1921" s="127">
        <v>33.354164123535156</v>
      </c>
      <c r="G1921" s="127">
        <v>5106614488.5299997</v>
      </c>
      <c r="H1921" s="127">
        <v>48.029998779296875</v>
      </c>
      <c r="I1921" s="127">
        <v>1.440000057220459</v>
      </c>
      <c r="J1921" s="127">
        <v>106214288</v>
      </c>
    </row>
    <row r="1922" spans="1:10" s="118" customFormat="1" ht="12.75">
      <c r="A1922" s="128" t="s">
        <v>6787</v>
      </c>
      <c r="B1922" s="128" t="s">
        <v>11143</v>
      </c>
      <c r="C1922" s="127">
        <v>5687272398.999999</v>
      </c>
      <c r="D1922" s="127">
        <v>124093</v>
      </c>
      <c r="E1922" s="128" t="s">
        <v>2153</v>
      </c>
      <c r="F1922" s="127">
        <v>16.569728851318359</v>
      </c>
      <c r="G1922" s="127">
        <v>5687272398.999999</v>
      </c>
      <c r="H1922" s="127">
        <v>250.69999694824219</v>
      </c>
      <c r="I1922" s="127">
        <v>15.130000114440918</v>
      </c>
      <c r="J1922" s="127">
        <v>22519570</v>
      </c>
    </row>
    <row r="1923" spans="1:10" s="118" customFormat="1" ht="12.75">
      <c r="A1923" s="128" t="s">
        <v>20634</v>
      </c>
      <c r="B1923" s="128" t="s">
        <v>20635</v>
      </c>
      <c r="C1923" s="127">
        <v>1048041160</v>
      </c>
      <c r="D1923" s="127">
        <v>28407</v>
      </c>
      <c r="E1923" s="128" t="s">
        <v>20636</v>
      </c>
      <c r="F1923" s="127"/>
      <c r="G1923" s="127">
        <v>1048041160</v>
      </c>
      <c r="H1923" s="127">
        <v>57.799999237060547</v>
      </c>
      <c r="I1923" s="127"/>
      <c r="J1923" s="127"/>
    </row>
    <row r="1924" spans="1:10" s="118" customFormat="1" ht="12.75">
      <c r="A1924" s="128" t="s">
        <v>20441</v>
      </c>
      <c r="B1924" s="128" t="s">
        <v>20442</v>
      </c>
      <c r="C1924" s="127">
        <v>1559469010</v>
      </c>
      <c r="D1924" s="127">
        <v>50754</v>
      </c>
      <c r="E1924" s="128" t="s">
        <v>21712</v>
      </c>
      <c r="F1924" s="127">
        <v>29.687055587768555</v>
      </c>
      <c r="G1924" s="127">
        <v>1559469010</v>
      </c>
      <c r="H1924" s="127">
        <v>20.870000839233398</v>
      </c>
      <c r="I1924" s="127">
        <v>0.70300002098083503</v>
      </c>
      <c r="J1924" s="127">
        <v>74723000</v>
      </c>
    </row>
    <row r="1925" spans="1:10" s="118" customFormat="1" ht="12.75">
      <c r="A1925" s="128" t="s">
        <v>6867</v>
      </c>
      <c r="B1925" s="128" t="s">
        <v>11128</v>
      </c>
      <c r="C1925" s="127">
        <v>5005455992.1800003</v>
      </c>
      <c r="D1925" s="127">
        <v>1181469</v>
      </c>
      <c r="E1925" s="128" t="s">
        <v>2170</v>
      </c>
      <c r="F1925" s="127">
        <v>81.344833374023438</v>
      </c>
      <c r="G1925" s="127">
        <v>5005455992.1800003</v>
      </c>
      <c r="H1925" s="127">
        <v>23.590000152587891</v>
      </c>
      <c r="I1925" s="127">
        <v>0.28999999165534973</v>
      </c>
      <c r="J1925" s="127">
        <v>212204704</v>
      </c>
    </row>
    <row r="1926" spans="1:10" s="118" customFormat="1" ht="12.75">
      <c r="A1926" s="128" t="s">
        <v>6416</v>
      </c>
      <c r="B1926" s="128" t="s">
        <v>10593</v>
      </c>
      <c r="C1926" s="127">
        <v>45271214380.349998</v>
      </c>
      <c r="D1926" s="127">
        <v>259175</v>
      </c>
      <c r="E1926" s="128" t="s">
        <v>2155</v>
      </c>
      <c r="F1926" s="127">
        <v>78.376129150390625</v>
      </c>
      <c r="G1926" s="127">
        <v>45271214380.349998</v>
      </c>
      <c r="H1926" s="127">
        <v>518.8499755859375</v>
      </c>
      <c r="I1926" s="127">
        <v>6.619999885559082</v>
      </c>
      <c r="J1926" s="127">
        <v>85857192</v>
      </c>
    </row>
    <row r="1927" spans="1:10" s="118" customFormat="1" ht="12.75">
      <c r="A1927" s="128" t="s">
        <v>8055</v>
      </c>
      <c r="B1927" s="128" t="s">
        <v>12105</v>
      </c>
      <c r="C1927" s="127">
        <v>1226321110.8999999</v>
      </c>
      <c r="D1927" s="127">
        <v>70615</v>
      </c>
      <c r="E1927" s="128" t="s">
        <v>12541</v>
      </c>
      <c r="F1927" s="127">
        <v>91.817558288574219</v>
      </c>
      <c r="G1927" s="127">
        <v>1226321110.8999999</v>
      </c>
      <c r="H1927" s="127">
        <v>23.829999923706055</v>
      </c>
      <c r="I1927" s="127">
        <v>0.25953640937805178</v>
      </c>
      <c r="J1927" s="127">
        <v>51461230</v>
      </c>
    </row>
    <row r="1928" spans="1:10" s="118" customFormat="1" ht="12.75">
      <c r="A1928" s="128" t="s">
        <v>6170</v>
      </c>
      <c r="B1928" s="128" t="s">
        <v>10553</v>
      </c>
      <c r="C1928" s="127">
        <v>71849317588.099991</v>
      </c>
      <c r="D1928" s="127">
        <v>980680</v>
      </c>
      <c r="E1928" s="128" t="s">
        <v>2164</v>
      </c>
      <c r="F1928" s="127">
        <v>78.584274291992188</v>
      </c>
      <c r="G1928" s="127">
        <v>71849317588.099991</v>
      </c>
      <c r="H1928" s="127">
        <v>349.70001220703125</v>
      </c>
      <c r="I1928" s="127">
        <v>4.4499998092651367</v>
      </c>
      <c r="J1928" s="127">
        <v>205110000</v>
      </c>
    </row>
    <row r="1929" spans="1:10" s="118" customFormat="1" ht="12.75">
      <c r="A1929" s="128" t="s">
        <v>6075</v>
      </c>
      <c r="B1929" s="128" t="s">
        <v>10502</v>
      </c>
      <c r="C1929" s="127">
        <v>40626003104.999992</v>
      </c>
      <c r="D1929" s="127">
        <v>132368</v>
      </c>
      <c r="E1929" s="128" t="s">
        <v>2159</v>
      </c>
      <c r="F1929" s="127">
        <v>42.025184631347656</v>
      </c>
      <c r="G1929" s="127">
        <v>40626003104.999992</v>
      </c>
      <c r="H1929" s="127">
        <v>801</v>
      </c>
      <c r="I1929" s="127">
        <v>19.059999465942383</v>
      </c>
      <c r="J1929" s="127">
        <v>50719104</v>
      </c>
    </row>
    <row r="1930" spans="1:10" s="118" customFormat="1" ht="12.75">
      <c r="A1930" s="128" t="s">
        <v>7966</v>
      </c>
      <c r="B1930" s="128" t="s">
        <v>11883</v>
      </c>
      <c r="C1930" s="127">
        <v>2040307875</v>
      </c>
      <c r="D1930" s="127">
        <v>7932</v>
      </c>
      <c r="E1930" s="128" t="s">
        <v>3854</v>
      </c>
      <c r="F1930" s="127">
        <v>22.064945220947266</v>
      </c>
      <c r="G1930" s="127">
        <v>2040307875</v>
      </c>
      <c r="H1930" s="127">
        <v>265</v>
      </c>
      <c r="I1930" s="127">
        <v>12.010000228881836</v>
      </c>
      <c r="J1930" s="127">
        <v>7856900</v>
      </c>
    </row>
    <row r="1931" spans="1:10" s="118" customFormat="1" ht="12.75">
      <c r="A1931" s="128" t="s">
        <v>6664</v>
      </c>
      <c r="B1931" s="128" t="s">
        <v>6665</v>
      </c>
      <c r="C1931" s="127">
        <v>29371331325</v>
      </c>
      <c r="D1931" s="127">
        <v>85981</v>
      </c>
      <c r="E1931" s="128" t="s">
        <v>6666</v>
      </c>
      <c r="F1931" s="127">
        <v>43.314105987548828</v>
      </c>
      <c r="G1931" s="127">
        <v>29371331325</v>
      </c>
      <c r="H1931" s="127">
        <v>1445.5</v>
      </c>
      <c r="I1931" s="127">
        <v>33.409999847412109</v>
      </c>
      <c r="J1931" s="127">
        <v>19182600</v>
      </c>
    </row>
    <row r="1932" spans="1:10" s="118" customFormat="1" ht="12.75">
      <c r="A1932" s="128" t="s">
        <v>7031</v>
      </c>
      <c r="B1932" s="128" t="s">
        <v>11317</v>
      </c>
      <c r="C1932" s="127">
        <v>4260351912</v>
      </c>
      <c r="D1932" s="127">
        <v>136551</v>
      </c>
      <c r="E1932" s="128" t="s">
        <v>2166</v>
      </c>
      <c r="F1932" s="127">
        <v>22.39622688293457</v>
      </c>
      <c r="G1932" s="127">
        <v>4260351912</v>
      </c>
      <c r="H1932" s="127">
        <v>35.610000610351563</v>
      </c>
      <c r="I1932" s="127">
        <v>1.5900000333786011</v>
      </c>
      <c r="J1932" s="127">
        <v>119639200</v>
      </c>
    </row>
    <row r="1933" spans="1:10" s="118" customFormat="1" ht="12.75">
      <c r="A1933" s="128" t="s">
        <v>6183</v>
      </c>
      <c r="B1933" s="128" t="s">
        <v>10569</v>
      </c>
      <c r="C1933" s="127">
        <v>49569165655.68</v>
      </c>
      <c r="D1933" s="127">
        <v>276053</v>
      </c>
      <c r="E1933" s="128" t="s">
        <v>2167</v>
      </c>
      <c r="F1933" s="127">
        <v>59.569232940673828</v>
      </c>
      <c r="G1933" s="127">
        <v>49569165655.68</v>
      </c>
      <c r="H1933" s="127">
        <v>232.32000732421875</v>
      </c>
      <c r="I1933" s="127">
        <v>3.9000000953674316</v>
      </c>
      <c r="J1933" s="127">
        <v>213365904</v>
      </c>
    </row>
    <row r="1934" spans="1:10" s="118" customFormat="1" ht="12.75">
      <c r="A1934" s="128" t="s">
        <v>11011</v>
      </c>
      <c r="B1934" s="128" t="s">
        <v>11012</v>
      </c>
      <c r="C1934" s="127">
        <v>14168602715.500002</v>
      </c>
      <c r="D1934" s="127">
        <v>361441</v>
      </c>
      <c r="E1934" s="128" t="s">
        <v>11013</v>
      </c>
      <c r="F1934" s="127"/>
      <c r="G1934" s="127">
        <v>14168602715.500002</v>
      </c>
      <c r="H1934" s="127">
        <v>340.25</v>
      </c>
      <c r="I1934" s="127"/>
      <c r="J1934" s="127"/>
    </row>
    <row r="1935" spans="1:10" s="118" customFormat="1" ht="12.75">
      <c r="A1935" s="128" t="s">
        <v>12270</v>
      </c>
      <c r="B1935" s="128" t="s">
        <v>12271</v>
      </c>
      <c r="C1935" s="127">
        <v>3559714440</v>
      </c>
      <c r="D1935" s="127">
        <v>21302</v>
      </c>
      <c r="E1935" s="128" t="s">
        <v>12272</v>
      </c>
      <c r="F1935" s="127">
        <v>19.513704299926758</v>
      </c>
      <c r="G1935" s="127">
        <v>3559714440</v>
      </c>
      <c r="H1935" s="127">
        <v>220.69999694824219</v>
      </c>
      <c r="I1935" s="127">
        <v>11.310000419616699</v>
      </c>
      <c r="J1935" s="127"/>
    </row>
    <row r="1936" spans="1:10" s="118" customFormat="1" ht="12.75">
      <c r="A1936" s="128" t="s">
        <v>7445</v>
      </c>
      <c r="B1936" s="128" t="s">
        <v>11557</v>
      </c>
      <c r="C1936" s="127">
        <v>3076493329</v>
      </c>
      <c r="D1936" s="127">
        <v>432069</v>
      </c>
      <c r="E1936" s="128" t="s">
        <v>2172</v>
      </c>
      <c r="F1936" s="127">
        <v>14.443750381469727</v>
      </c>
      <c r="G1936" s="127">
        <v>3076493329</v>
      </c>
      <c r="H1936" s="127">
        <v>23.110000610351563</v>
      </c>
      <c r="I1936" s="127">
        <v>1.6000000238418579</v>
      </c>
      <c r="J1936" s="127">
        <v>132623904</v>
      </c>
    </row>
    <row r="1937" spans="1:10" s="118" customFormat="1" ht="12.75">
      <c r="A1937" s="128" t="s">
        <v>6942</v>
      </c>
      <c r="B1937" s="128" t="s">
        <v>11062</v>
      </c>
      <c r="C1937" s="127">
        <v>10339136741.34</v>
      </c>
      <c r="D1937" s="127">
        <v>479514</v>
      </c>
      <c r="E1937" s="128" t="s">
        <v>2175</v>
      </c>
      <c r="F1937" s="127">
        <v>161.03999328613281</v>
      </c>
      <c r="G1937" s="127">
        <v>10339136741.34</v>
      </c>
      <c r="H1937" s="127">
        <v>40.259998321533203</v>
      </c>
      <c r="I1937" s="127">
        <v>0.25</v>
      </c>
      <c r="J1937" s="127">
        <v>256809152</v>
      </c>
    </row>
    <row r="1938" spans="1:10" s="118" customFormat="1" ht="12.75">
      <c r="A1938" s="128" t="s">
        <v>7440</v>
      </c>
      <c r="B1938" s="128" t="s">
        <v>11651</v>
      </c>
      <c r="C1938" s="127">
        <v>1292471100</v>
      </c>
      <c r="D1938" s="127">
        <v>75227</v>
      </c>
      <c r="E1938" s="128" t="s">
        <v>2177</v>
      </c>
      <c r="F1938" s="127"/>
      <c r="G1938" s="127">
        <v>1292471100</v>
      </c>
      <c r="H1938" s="127">
        <v>14.130000114440918</v>
      </c>
      <c r="I1938" s="127"/>
      <c r="J1938" s="127"/>
    </row>
    <row r="1939" spans="1:10" s="118" customFormat="1" ht="12.75">
      <c r="A1939" s="128" t="s">
        <v>7043</v>
      </c>
      <c r="B1939" s="128" t="s">
        <v>11740</v>
      </c>
      <c r="C1939" s="127">
        <v>1711102957.7600002</v>
      </c>
      <c r="D1939" s="127">
        <v>19602</v>
      </c>
      <c r="E1939" s="128" t="s">
        <v>2129</v>
      </c>
      <c r="F1939" s="127">
        <v>3.7081620693206787</v>
      </c>
      <c r="G1939" s="127">
        <v>1711102957.7600002</v>
      </c>
      <c r="H1939" s="127">
        <v>171.27999877929688</v>
      </c>
      <c r="I1939" s="127">
        <v>46.189998626708984</v>
      </c>
      <c r="J1939" s="127">
        <v>9990092</v>
      </c>
    </row>
    <row r="1940" spans="1:10" s="118" customFormat="1" ht="12.75">
      <c r="A1940" s="128" t="s">
        <v>7142</v>
      </c>
      <c r="B1940" s="128" t="s">
        <v>11357</v>
      </c>
      <c r="C1940" s="127">
        <v>6294472417.2000008</v>
      </c>
      <c r="D1940" s="127">
        <v>459885</v>
      </c>
      <c r="E1940" s="128" t="s">
        <v>2161</v>
      </c>
      <c r="F1940" s="127">
        <v>1336.0001220703125</v>
      </c>
      <c r="G1940" s="127">
        <v>6294472417.2000008</v>
      </c>
      <c r="H1940" s="127">
        <v>40.080001831054688</v>
      </c>
      <c r="I1940" s="127">
        <v>1.9099999666213989</v>
      </c>
      <c r="J1940" s="127">
        <v>157110368</v>
      </c>
    </row>
    <row r="1941" spans="1:10" s="118" customFormat="1" ht="12.75">
      <c r="A1941" s="128" t="s">
        <v>6468</v>
      </c>
      <c r="B1941" s="128" t="s">
        <v>10751</v>
      </c>
      <c r="C1941" s="127">
        <v>25303931822.399998</v>
      </c>
      <c r="D1941" s="127">
        <v>288211</v>
      </c>
      <c r="E1941" s="128" t="s">
        <v>2169</v>
      </c>
      <c r="F1941" s="127">
        <v>64.399993896484375</v>
      </c>
      <c r="G1941" s="127">
        <v>25303931822.399998</v>
      </c>
      <c r="H1941" s="127">
        <v>141.67999267578125</v>
      </c>
      <c r="I1941" s="127">
        <v>2.2000000476837158</v>
      </c>
      <c r="J1941" s="127">
        <v>178600000</v>
      </c>
    </row>
    <row r="1942" spans="1:10" s="118" customFormat="1" ht="12.75">
      <c r="A1942" s="128" t="s">
        <v>6668</v>
      </c>
      <c r="B1942" s="128" t="s">
        <v>10888</v>
      </c>
      <c r="C1942" s="127">
        <v>11372067850</v>
      </c>
      <c r="D1942" s="127">
        <v>120527</v>
      </c>
      <c r="E1942" s="128" t="s">
        <v>3633</v>
      </c>
      <c r="F1942" s="127">
        <v>31.969144821166992</v>
      </c>
      <c r="G1942" s="127">
        <v>11372067850</v>
      </c>
      <c r="H1942" s="127">
        <v>176.14999389648438</v>
      </c>
      <c r="I1942" s="127">
        <v>5.5100002288818359</v>
      </c>
      <c r="J1942" s="127">
        <v>61459000</v>
      </c>
    </row>
    <row r="1943" spans="1:10" s="118" customFormat="1" ht="12.75">
      <c r="A1943" s="128" t="s">
        <v>9149</v>
      </c>
      <c r="B1943" s="128" t="s">
        <v>10812</v>
      </c>
      <c r="C1943" s="127">
        <v>11791285103</v>
      </c>
      <c r="D1943" s="127">
        <v>25105</v>
      </c>
      <c r="E1943" s="128" t="s">
        <v>9150</v>
      </c>
      <c r="F1943" s="127">
        <v>56.836109161376953</v>
      </c>
      <c r="G1943" s="127">
        <v>11791285103</v>
      </c>
      <c r="H1943" s="127">
        <v>648.5</v>
      </c>
      <c r="I1943" s="127">
        <v>11.409999847412109</v>
      </c>
      <c r="J1943" s="127">
        <v>1185100032</v>
      </c>
    </row>
    <row r="1944" spans="1:10" s="118" customFormat="1" ht="12.75">
      <c r="A1944" s="128" t="s">
        <v>7160</v>
      </c>
      <c r="B1944" s="128" t="s">
        <v>11200</v>
      </c>
      <c r="C1944" s="127">
        <v>10474339571.280001</v>
      </c>
      <c r="D1944" s="127">
        <v>344888</v>
      </c>
      <c r="E1944" s="128" t="s">
        <v>2174</v>
      </c>
      <c r="F1944" s="127">
        <v>229.5</v>
      </c>
      <c r="G1944" s="127">
        <v>10474339571.280001</v>
      </c>
      <c r="H1944" s="127">
        <v>78.029998779296875</v>
      </c>
      <c r="I1944" s="127">
        <v>0.34000000357627869</v>
      </c>
      <c r="J1944" s="127">
        <v>134234784</v>
      </c>
    </row>
    <row r="1945" spans="1:10" s="118" customFormat="1" ht="12.75">
      <c r="A1945" s="128" t="s">
        <v>7175</v>
      </c>
      <c r="B1945" s="128" t="s">
        <v>11305</v>
      </c>
      <c r="C1945" s="127">
        <v>4205631254.5400004</v>
      </c>
      <c r="D1945" s="127">
        <v>57231</v>
      </c>
      <c r="E1945" s="128" t="s">
        <v>1991</v>
      </c>
      <c r="F1945" s="127">
        <v>43.262222290039063</v>
      </c>
      <c r="G1945" s="127">
        <v>4205631254.5400004</v>
      </c>
      <c r="H1945" s="127">
        <v>97.339996337890625</v>
      </c>
      <c r="I1945" s="127">
        <v>2.25</v>
      </c>
      <c r="J1945" s="127">
        <v>43205580</v>
      </c>
    </row>
    <row r="1946" spans="1:10" s="118" customFormat="1" ht="12.75">
      <c r="A1946" s="128" t="s">
        <v>8009</v>
      </c>
      <c r="B1946" s="128" t="s">
        <v>11960</v>
      </c>
      <c r="C1946" s="127">
        <v>1601784298.1800001</v>
      </c>
      <c r="D1946" s="127">
        <v>7672</v>
      </c>
      <c r="E1946" s="128" t="s">
        <v>3942</v>
      </c>
      <c r="F1946" s="127">
        <v>4.8927812576293945</v>
      </c>
      <c r="G1946" s="127">
        <v>1601784298.1800001</v>
      </c>
      <c r="H1946" s="127">
        <v>92.180000305175781</v>
      </c>
      <c r="I1946" s="127">
        <v>18.840000152587891</v>
      </c>
      <c r="J1946" s="127">
        <v>17376700</v>
      </c>
    </row>
    <row r="1947" spans="1:10" s="118" customFormat="1" ht="12.75">
      <c r="A1947" s="128" t="s">
        <v>9332</v>
      </c>
      <c r="B1947" s="128" t="s">
        <v>12111</v>
      </c>
      <c r="C1947" s="127">
        <v>3083684230</v>
      </c>
      <c r="D1947" s="127">
        <v>5486</v>
      </c>
      <c r="E1947" s="128" t="s">
        <v>4010</v>
      </c>
      <c r="F1947" s="127"/>
      <c r="G1947" s="127">
        <v>3083684230</v>
      </c>
      <c r="H1947" s="127">
        <v>83.379997253417969</v>
      </c>
      <c r="I1947" s="127">
        <v>-1.0900000333786011</v>
      </c>
      <c r="J1947" s="127">
        <v>33483500</v>
      </c>
    </row>
    <row r="1948" spans="1:10" s="118" customFormat="1" ht="12.75">
      <c r="A1948" s="128" t="s">
        <v>5530</v>
      </c>
      <c r="B1948" s="128" t="s">
        <v>10166</v>
      </c>
      <c r="C1948" s="127">
        <v>508783962510</v>
      </c>
      <c r="D1948" s="127">
        <v>28140</v>
      </c>
      <c r="E1948" s="128" t="s">
        <v>2178</v>
      </c>
      <c r="F1948" s="127">
        <v>89.3868408203125</v>
      </c>
      <c r="G1948" s="127">
        <v>508783962510</v>
      </c>
      <c r="H1948" s="127">
        <v>45615</v>
      </c>
      <c r="I1948" s="127">
        <v>510.30999755859375</v>
      </c>
      <c r="J1948" s="127">
        <v>11153874</v>
      </c>
    </row>
    <row r="1949" spans="1:10" s="118" customFormat="1" ht="12.75">
      <c r="A1949" s="128" t="s">
        <v>5945</v>
      </c>
      <c r="B1949" s="128" t="s">
        <v>10568</v>
      </c>
      <c r="C1949" s="127">
        <v>29093314820.25</v>
      </c>
      <c r="D1949" s="127">
        <v>3004798</v>
      </c>
      <c r="E1949" s="128" t="s">
        <v>2180</v>
      </c>
      <c r="F1949" s="127">
        <v>8.3333339691162109</v>
      </c>
      <c r="G1949" s="127">
        <v>29093314820.25</v>
      </c>
      <c r="H1949" s="127">
        <v>32.25</v>
      </c>
      <c r="I1949" s="127">
        <v>3.869999885559082</v>
      </c>
      <c r="J1949" s="127">
        <v>449146976</v>
      </c>
    </row>
    <row r="1950" spans="1:10" s="118" customFormat="1" ht="12.75">
      <c r="A1950" s="128" t="s">
        <v>20451</v>
      </c>
      <c r="B1950" s="128" t="s">
        <v>20452</v>
      </c>
      <c r="C1950" s="127">
        <v>1174224000.0000002</v>
      </c>
      <c r="D1950" s="127">
        <v>191</v>
      </c>
      <c r="E1950" s="128" t="s">
        <v>4068</v>
      </c>
      <c r="F1950" s="127">
        <v>19.020978927612305</v>
      </c>
      <c r="G1950" s="127">
        <v>1174224000.0000002</v>
      </c>
      <c r="H1950" s="127">
        <v>272</v>
      </c>
      <c r="I1950" s="127">
        <v>14.300000190734863</v>
      </c>
      <c r="J1950" s="127">
        <v>4317000</v>
      </c>
    </row>
    <row r="1951" spans="1:10" s="118" customFormat="1" ht="12.75">
      <c r="A1951" s="128" t="s">
        <v>6773</v>
      </c>
      <c r="B1951" s="128" t="s">
        <v>6774</v>
      </c>
      <c r="C1951" s="127">
        <v>7627243089</v>
      </c>
      <c r="D1951" s="127">
        <v>203201</v>
      </c>
      <c r="E1951" s="128" t="s">
        <v>2182</v>
      </c>
      <c r="F1951" s="127">
        <v>15.137377738952637</v>
      </c>
      <c r="G1951" s="127">
        <v>7627243089</v>
      </c>
      <c r="H1951" s="127">
        <v>169.69000244140625</v>
      </c>
      <c r="I1951" s="127">
        <v>11.210000038146973</v>
      </c>
      <c r="J1951" s="127">
        <v>39168100</v>
      </c>
    </row>
    <row r="1952" spans="1:10" s="118" customFormat="1" ht="12.75">
      <c r="A1952" s="128" t="s">
        <v>8178</v>
      </c>
      <c r="B1952" s="128" t="s">
        <v>12074</v>
      </c>
      <c r="C1952" s="127">
        <v>1203673263.6600001</v>
      </c>
      <c r="D1952" s="127">
        <v>14079</v>
      </c>
      <c r="E1952" s="128" t="s">
        <v>2184</v>
      </c>
      <c r="F1952" s="127"/>
      <c r="G1952" s="127">
        <v>1203673263.6600001</v>
      </c>
      <c r="H1952" s="127">
        <v>120.33000183105469</v>
      </c>
      <c r="I1952" s="127">
        <v>-9.619999885559082</v>
      </c>
      <c r="J1952" s="127">
        <v>10003102</v>
      </c>
    </row>
    <row r="1953" spans="1:10" s="118" customFormat="1" ht="12.75">
      <c r="A1953" s="128" t="s">
        <v>7595</v>
      </c>
      <c r="B1953" s="128" t="s">
        <v>11569</v>
      </c>
      <c r="C1953" s="127">
        <v>2919750000</v>
      </c>
      <c r="D1953" s="127">
        <v>5405</v>
      </c>
      <c r="E1953" s="128" t="s">
        <v>3771</v>
      </c>
      <c r="F1953" s="127">
        <v>25.083761215209961</v>
      </c>
      <c r="G1953" s="127">
        <v>2919750000</v>
      </c>
      <c r="H1953" s="127">
        <v>389.29998779296875</v>
      </c>
      <c r="I1953" s="127">
        <v>15.520000457763672</v>
      </c>
      <c r="J1953" s="127">
        <v>7500000</v>
      </c>
    </row>
    <row r="1954" spans="1:10" s="118" customFormat="1" ht="12.75">
      <c r="A1954" s="128" t="s">
        <v>6824</v>
      </c>
      <c r="B1954" s="128" t="s">
        <v>11060</v>
      </c>
      <c r="C1954" s="127">
        <v>13935917437.499998</v>
      </c>
      <c r="D1954" s="127">
        <v>53871</v>
      </c>
      <c r="E1954" s="128" t="s">
        <v>9922</v>
      </c>
      <c r="F1954" s="127">
        <v>32.294345855712891</v>
      </c>
      <c r="G1954" s="127">
        <v>13935917437.499998</v>
      </c>
      <c r="H1954" s="127">
        <v>196.44999694824219</v>
      </c>
      <c r="I1954" s="127">
        <v>6.0831081390380861</v>
      </c>
      <c r="J1954" s="127">
        <v>66733750</v>
      </c>
    </row>
    <row r="1955" spans="1:10" s="118" customFormat="1" ht="12.75">
      <c r="A1955" s="128" t="s">
        <v>6061</v>
      </c>
      <c r="B1955" s="128" t="s">
        <v>10535</v>
      </c>
      <c r="C1955" s="127">
        <v>117443878384.03999</v>
      </c>
      <c r="D1955" s="127">
        <v>7274590</v>
      </c>
      <c r="E1955" s="128" t="s">
        <v>2199</v>
      </c>
      <c r="F1955" s="127">
        <v>118.06556701660156</v>
      </c>
      <c r="G1955" s="127">
        <v>117443878384.03999</v>
      </c>
      <c r="H1955" s="127">
        <v>144.03999328613281</v>
      </c>
      <c r="I1955" s="127">
        <v>1.2200000286102295</v>
      </c>
      <c r="J1955" s="127">
        <v>814778624</v>
      </c>
    </row>
    <row r="1956" spans="1:10" s="118" customFormat="1" ht="12.75">
      <c r="A1956" s="128" t="s">
        <v>6363</v>
      </c>
      <c r="B1956" s="128" t="s">
        <v>10837</v>
      </c>
      <c r="C1956" s="127">
        <v>21474520037.489998</v>
      </c>
      <c r="D1956" s="127">
        <v>727913</v>
      </c>
      <c r="E1956" s="128" t="s">
        <v>2201</v>
      </c>
      <c r="F1956" s="127">
        <v>23.332036972045898</v>
      </c>
      <c r="G1956" s="127">
        <v>21474520037.489998</v>
      </c>
      <c r="H1956" s="127">
        <v>179.88999938964844</v>
      </c>
      <c r="I1956" s="127">
        <v>7.7100000381469727</v>
      </c>
      <c r="J1956" s="127">
        <v>119199824</v>
      </c>
    </row>
    <row r="1957" spans="1:10" s="118" customFormat="1" ht="12.75">
      <c r="A1957" s="128" t="s">
        <v>7688</v>
      </c>
      <c r="B1957" s="128" t="s">
        <v>11702</v>
      </c>
      <c r="C1957" s="127">
        <v>1346140800</v>
      </c>
      <c r="D1957" s="127">
        <v>19261</v>
      </c>
      <c r="E1957" s="128" t="s">
        <v>7689</v>
      </c>
      <c r="F1957" s="127">
        <v>10.014556884765625</v>
      </c>
      <c r="G1957" s="127">
        <v>1346140800</v>
      </c>
      <c r="H1957" s="127">
        <v>68.800003051757813</v>
      </c>
      <c r="I1957" s="127">
        <v>6.869999885559082</v>
      </c>
      <c r="J1957" s="127"/>
    </row>
    <row r="1958" spans="1:10" s="118" customFormat="1" ht="12.75">
      <c r="A1958" s="128" t="s">
        <v>22357</v>
      </c>
      <c r="B1958" s="128" t="s">
        <v>22358</v>
      </c>
      <c r="C1958" s="127">
        <v>1135918560</v>
      </c>
      <c r="D1958" s="127">
        <v>12447</v>
      </c>
      <c r="E1958" s="128" t="s">
        <v>22359</v>
      </c>
      <c r="F1958" s="127">
        <v>20.911016464233398</v>
      </c>
      <c r="G1958" s="127">
        <v>1135918560</v>
      </c>
      <c r="H1958" s="127">
        <v>98.699996948242188</v>
      </c>
      <c r="I1958" s="127">
        <v>4.7199997901916504</v>
      </c>
      <c r="J1958" s="127">
        <v>11508800</v>
      </c>
    </row>
    <row r="1959" spans="1:10" s="118" customFormat="1" ht="12.75">
      <c r="A1959" s="128" t="s">
        <v>6370</v>
      </c>
      <c r="B1959" s="128" t="s">
        <v>10598</v>
      </c>
      <c r="C1959" s="127">
        <v>54781252250.749992</v>
      </c>
      <c r="D1959" s="127">
        <v>669972</v>
      </c>
      <c r="E1959" s="128" t="s">
        <v>2203</v>
      </c>
      <c r="F1959" s="127">
        <v>86.310470581054688</v>
      </c>
      <c r="G1959" s="127">
        <v>54781252250.749992</v>
      </c>
      <c r="H1959" s="127">
        <v>1359.550048828125</v>
      </c>
      <c r="I1959" s="127">
        <v>15.751855850219727</v>
      </c>
      <c r="J1959" s="127">
        <v>40293664</v>
      </c>
    </row>
    <row r="1960" spans="1:10" s="118" customFormat="1" ht="12.75">
      <c r="A1960" s="128" t="s">
        <v>7727</v>
      </c>
      <c r="B1960" s="128" t="s">
        <v>11685</v>
      </c>
      <c r="C1960" s="127">
        <v>1223203864.76</v>
      </c>
      <c r="D1960" s="127">
        <v>24359</v>
      </c>
      <c r="E1960" s="128" t="s">
        <v>2195</v>
      </c>
      <c r="F1960" s="127">
        <v>8.4388799667358398</v>
      </c>
      <c r="G1960" s="127">
        <v>1223203864.76</v>
      </c>
      <c r="H1960" s="127">
        <v>99.410003662109375</v>
      </c>
      <c r="I1960" s="127">
        <v>11.779999732971191</v>
      </c>
      <c r="J1960" s="127">
        <v>12304636</v>
      </c>
    </row>
    <row r="1961" spans="1:10" s="118" customFormat="1" ht="12.75">
      <c r="A1961" s="128" t="s">
        <v>8037</v>
      </c>
      <c r="B1961" s="128" t="s">
        <v>12498</v>
      </c>
      <c r="C1961" s="127">
        <v>4046952000</v>
      </c>
      <c r="D1961" s="127">
        <v>3305</v>
      </c>
      <c r="E1961" s="128" t="s">
        <v>8038</v>
      </c>
      <c r="F1961" s="127">
        <v>178.37411499023438</v>
      </c>
      <c r="G1961" s="127">
        <v>4046952000</v>
      </c>
      <c r="H1961" s="127">
        <v>364</v>
      </c>
      <c r="I1961" s="127">
        <v>2.0406548976898193</v>
      </c>
      <c r="J1961" s="127">
        <v>11118000</v>
      </c>
    </row>
    <row r="1962" spans="1:10" s="118" customFormat="1" ht="12.75">
      <c r="A1962" s="128" t="s">
        <v>6178</v>
      </c>
      <c r="B1962" s="128" t="s">
        <v>10678</v>
      </c>
      <c r="C1962" s="127">
        <v>32272854707.5</v>
      </c>
      <c r="D1962" s="127">
        <v>687423</v>
      </c>
      <c r="E1962" s="128" t="s">
        <v>6179</v>
      </c>
      <c r="F1962" s="127">
        <v>39.594242095947266</v>
      </c>
      <c r="G1962" s="127">
        <v>32272854707.5</v>
      </c>
      <c r="H1962" s="127">
        <v>151.25</v>
      </c>
      <c r="I1962" s="127">
        <v>3.8199999332427979</v>
      </c>
      <c r="J1962" s="127">
        <v>213374240</v>
      </c>
    </row>
    <row r="1963" spans="1:10" s="118" customFormat="1" ht="12.75">
      <c r="A1963" s="128" t="s">
        <v>7854</v>
      </c>
      <c r="B1963" s="128" t="s">
        <v>11807</v>
      </c>
      <c r="C1963" s="127">
        <v>2384401266.0000005</v>
      </c>
      <c r="D1963" s="127">
        <v>473</v>
      </c>
      <c r="E1963" s="128" t="s">
        <v>3895</v>
      </c>
      <c r="F1963" s="127">
        <v>936</v>
      </c>
      <c r="G1963" s="127">
        <v>2384401266.0000005</v>
      </c>
      <c r="H1963" s="127">
        <v>234</v>
      </c>
      <c r="I1963" s="127">
        <v>0.25</v>
      </c>
      <c r="J1963" s="127">
        <v>10189749</v>
      </c>
    </row>
    <row r="1964" spans="1:10" s="118" customFormat="1" ht="12.75">
      <c r="A1964" s="128" t="s">
        <v>7106</v>
      </c>
      <c r="B1964" s="128" t="s">
        <v>11250</v>
      </c>
      <c r="C1964" s="127">
        <v>9108341888.1000004</v>
      </c>
      <c r="D1964" s="127">
        <v>656607</v>
      </c>
      <c r="E1964" s="128" t="s">
        <v>2205</v>
      </c>
      <c r="F1964" s="127"/>
      <c r="G1964" s="127">
        <v>9108341888.1000004</v>
      </c>
      <c r="H1964" s="127">
        <v>20.930000305175781</v>
      </c>
      <c r="I1964" s="127">
        <v>-13.630000114440918</v>
      </c>
      <c r="J1964" s="127">
        <v>435181184</v>
      </c>
    </row>
    <row r="1965" spans="1:10" s="118" customFormat="1" ht="12.75">
      <c r="A1965" s="128" t="s">
        <v>9333</v>
      </c>
      <c r="B1965" s="128" t="s">
        <v>12146</v>
      </c>
      <c r="C1965" s="127">
        <v>1067582449.9999999</v>
      </c>
      <c r="D1965" s="127">
        <v>11119</v>
      </c>
      <c r="E1965" s="128" t="s">
        <v>9334</v>
      </c>
      <c r="F1965" s="127"/>
      <c r="G1965" s="127">
        <v>1067582449.9999999</v>
      </c>
      <c r="H1965" s="127">
        <v>95</v>
      </c>
      <c r="I1965" s="127"/>
      <c r="J1965" s="127"/>
    </row>
    <row r="1966" spans="1:10" s="118" customFormat="1" ht="12.75">
      <c r="A1966" s="128" t="s">
        <v>22360</v>
      </c>
      <c r="B1966" s="128" t="s">
        <v>22361</v>
      </c>
      <c r="C1966" s="127">
        <v>1145424514.5599999</v>
      </c>
      <c r="D1966" s="127">
        <v>28150</v>
      </c>
      <c r="E1966" s="128" t="s">
        <v>3872</v>
      </c>
      <c r="F1966" s="127">
        <v>76.799995422363281</v>
      </c>
      <c r="G1966" s="127">
        <v>1145424514.5599999</v>
      </c>
      <c r="H1966" s="127">
        <v>7.679999828338623</v>
      </c>
      <c r="I1966" s="127">
        <v>0.10000000149011612</v>
      </c>
      <c r="J1966" s="127">
        <v>149143824</v>
      </c>
    </row>
    <row r="1967" spans="1:10" s="118" customFormat="1" ht="12.75">
      <c r="A1967" s="128" t="s">
        <v>8111</v>
      </c>
      <c r="B1967" s="128" t="s">
        <v>11268</v>
      </c>
      <c r="C1967" s="127">
        <v>10338520000</v>
      </c>
      <c r="D1967" s="127">
        <v>6085</v>
      </c>
      <c r="E1967" s="128" t="s">
        <v>8112</v>
      </c>
      <c r="F1967" s="127">
        <v>120.62615203857422</v>
      </c>
      <c r="G1967" s="127">
        <v>10338520000</v>
      </c>
      <c r="H1967" s="127">
        <v>655</v>
      </c>
      <c r="I1967" s="127">
        <v>5.429999828338623</v>
      </c>
      <c r="J1967" s="127">
        <v>15284000</v>
      </c>
    </row>
    <row r="1968" spans="1:10" s="118" customFormat="1" ht="12.75">
      <c r="A1968" s="128" t="s">
        <v>5460</v>
      </c>
      <c r="B1968" s="128" t="s">
        <v>10128</v>
      </c>
      <c r="C1968" s="127">
        <v>690310360744.00012</v>
      </c>
      <c r="D1968" s="127">
        <v>1011182</v>
      </c>
      <c r="E1968" s="128" t="s">
        <v>2208</v>
      </c>
      <c r="F1968" s="127">
        <v>89.222084045410156</v>
      </c>
      <c r="G1968" s="127">
        <v>690310360744.00012</v>
      </c>
      <c r="H1968" s="127">
        <v>1906</v>
      </c>
      <c r="I1968" s="127">
        <v>21.362424850463867</v>
      </c>
      <c r="J1968" s="127">
        <v>361843008</v>
      </c>
    </row>
    <row r="1969" spans="1:10" s="118" customFormat="1" ht="12.75">
      <c r="A1969" s="128" t="s">
        <v>7431</v>
      </c>
      <c r="B1969" s="128" t="s">
        <v>11696</v>
      </c>
      <c r="C1969" s="127">
        <v>2275066800</v>
      </c>
      <c r="D1969" s="127">
        <v>2259</v>
      </c>
      <c r="E1969" s="128" t="s">
        <v>3803</v>
      </c>
      <c r="F1969" s="127">
        <v>4.1647377014160156</v>
      </c>
      <c r="G1969" s="127">
        <v>2275066800</v>
      </c>
      <c r="H1969" s="127">
        <v>737.70001220703125</v>
      </c>
      <c r="I1969" s="127">
        <v>177.1300048828125</v>
      </c>
      <c r="J1969" s="127">
        <v>3084000</v>
      </c>
    </row>
    <row r="1970" spans="1:10" s="118" customFormat="1" ht="12.75">
      <c r="A1970" s="128" t="s">
        <v>6616</v>
      </c>
      <c r="B1970" s="128" t="s">
        <v>6617</v>
      </c>
      <c r="C1970" s="127">
        <v>13392555858.5</v>
      </c>
      <c r="D1970" s="127">
        <v>2808</v>
      </c>
      <c r="E1970" s="128" t="s">
        <v>3489</v>
      </c>
      <c r="F1970" s="127">
        <v>27.122213363647461</v>
      </c>
      <c r="G1970" s="127">
        <v>13392555858.5</v>
      </c>
      <c r="H1970" s="127">
        <v>4345.25</v>
      </c>
      <c r="I1970" s="127">
        <v>160.21000671386719</v>
      </c>
      <c r="J1970" s="127">
        <v>3082114</v>
      </c>
    </row>
    <row r="1971" spans="1:10" s="118" customFormat="1" ht="12.75">
      <c r="A1971" s="128" t="s">
        <v>7159</v>
      </c>
      <c r="B1971" s="128" t="s">
        <v>11463</v>
      </c>
      <c r="C1971" s="127">
        <v>2629235011.9299998</v>
      </c>
      <c r="D1971" s="127">
        <v>340871</v>
      </c>
      <c r="E1971" s="128" t="s">
        <v>2323</v>
      </c>
      <c r="F1971" s="127">
        <v>13.423263549804688</v>
      </c>
      <c r="G1971" s="127">
        <v>2629235011.9299998</v>
      </c>
      <c r="H1971" s="127">
        <v>15.789999961853027</v>
      </c>
      <c r="I1971" s="127">
        <v>1.1763160228729248</v>
      </c>
      <c r="J1971" s="127">
        <v>160389664</v>
      </c>
    </row>
    <row r="1972" spans="1:10" s="118" customFormat="1" ht="12.75">
      <c r="A1972" s="128" t="s">
        <v>7158</v>
      </c>
      <c r="B1972" s="128" t="s">
        <v>11376</v>
      </c>
      <c r="C1972" s="127">
        <v>4372870199.999999</v>
      </c>
      <c r="D1972" s="127">
        <v>17627</v>
      </c>
      <c r="E1972" s="128" t="s">
        <v>2213</v>
      </c>
      <c r="F1972" s="127">
        <v>36.147632598876953</v>
      </c>
      <c r="G1972" s="127">
        <v>4372870199.999999</v>
      </c>
      <c r="H1972" s="127">
        <v>313.39999389648438</v>
      </c>
      <c r="I1972" s="127">
        <v>8.6700000762939453</v>
      </c>
      <c r="J1972" s="127">
        <v>12180800</v>
      </c>
    </row>
    <row r="1973" spans="1:10" s="118" customFormat="1" ht="12.75">
      <c r="A1973" s="128" t="s">
        <v>5619</v>
      </c>
      <c r="B1973" s="128" t="s">
        <v>10187</v>
      </c>
      <c r="C1973" s="127">
        <v>551576881424.25</v>
      </c>
      <c r="D1973" s="127">
        <v>5928115</v>
      </c>
      <c r="E1973" s="128" t="s">
        <v>2215</v>
      </c>
      <c r="F1973" s="127"/>
      <c r="G1973" s="127">
        <v>551576881424.25</v>
      </c>
      <c r="H1973" s="127">
        <v>864.75</v>
      </c>
      <c r="I1973" s="127">
        <v>-22.331441879272461</v>
      </c>
      <c r="J1973" s="127">
        <v>635413760</v>
      </c>
    </row>
    <row r="1974" spans="1:10" s="118" customFormat="1" ht="12.75">
      <c r="A1974" s="128" t="s">
        <v>7084</v>
      </c>
      <c r="B1974" s="128" t="s">
        <v>11174</v>
      </c>
      <c r="C1974" s="127">
        <v>4781752908</v>
      </c>
      <c r="D1974" s="127">
        <v>22989</v>
      </c>
      <c r="E1974" s="128" t="s">
        <v>2263</v>
      </c>
      <c r="F1974" s="127">
        <v>7.1492371559143066</v>
      </c>
      <c r="G1974" s="127">
        <v>4781752908</v>
      </c>
      <c r="H1974" s="127">
        <v>183.99000549316406</v>
      </c>
      <c r="I1974" s="127">
        <v>25.735612869262695</v>
      </c>
      <c r="J1974" s="127">
        <v>25989200</v>
      </c>
    </row>
    <row r="1975" spans="1:10" s="118" customFormat="1" ht="12.75">
      <c r="A1975" s="128" t="s">
        <v>6291</v>
      </c>
      <c r="B1975" s="128" t="s">
        <v>10507</v>
      </c>
      <c r="C1975" s="127">
        <v>49811139840</v>
      </c>
      <c r="D1975" s="127">
        <v>123173</v>
      </c>
      <c r="E1975" s="128" t="s">
        <v>3502</v>
      </c>
      <c r="F1975" s="127">
        <v>45.399826049804688</v>
      </c>
      <c r="G1975" s="127">
        <v>49811139840</v>
      </c>
      <c r="H1975" s="127">
        <v>528</v>
      </c>
      <c r="I1975" s="127">
        <v>11.630000114440918</v>
      </c>
      <c r="J1975" s="127">
        <v>94983080</v>
      </c>
    </row>
    <row r="1976" spans="1:10" s="118" customFormat="1" ht="12.75">
      <c r="A1976" s="128" t="s">
        <v>5867</v>
      </c>
      <c r="B1976" s="128" t="s">
        <v>20730</v>
      </c>
      <c r="C1976" s="127">
        <v>135754425528.59999</v>
      </c>
      <c r="D1976" s="127">
        <v>1991463</v>
      </c>
      <c r="E1976" s="128" t="s">
        <v>2217</v>
      </c>
      <c r="F1976" s="127">
        <v>31.246740341186523</v>
      </c>
      <c r="G1976" s="127">
        <v>135754425528.59999</v>
      </c>
      <c r="H1976" s="127">
        <v>359.64999389648438</v>
      </c>
      <c r="I1976" s="127">
        <v>11.510000228881836</v>
      </c>
      <c r="J1976" s="127">
        <v>377462592</v>
      </c>
    </row>
    <row r="1977" spans="1:10" s="118" customFormat="1" ht="12.75">
      <c r="A1977" s="128" t="s">
        <v>9931</v>
      </c>
      <c r="B1977" s="128" t="s">
        <v>11283</v>
      </c>
      <c r="C1977" s="127">
        <v>4286685000.0000005</v>
      </c>
      <c r="D1977" s="127">
        <v>33003</v>
      </c>
      <c r="E1977" s="128" t="s">
        <v>9932</v>
      </c>
      <c r="F1977" s="127">
        <v>5.3747291564941406</v>
      </c>
      <c r="G1977" s="127">
        <v>4286685000.0000005</v>
      </c>
      <c r="H1977" s="127">
        <v>173.55000305175781</v>
      </c>
      <c r="I1977" s="127">
        <v>32.290000915527344</v>
      </c>
      <c r="J1977" s="127"/>
    </row>
    <row r="1978" spans="1:10" s="118" customFormat="1" ht="12.75">
      <c r="A1978" s="128" t="s">
        <v>6752</v>
      </c>
      <c r="B1978" s="128" t="s">
        <v>10960</v>
      </c>
      <c r="C1978" s="127">
        <v>13641680812.5</v>
      </c>
      <c r="D1978" s="127">
        <v>51807</v>
      </c>
      <c r="E1978" s="128" t="s">
        <v>2344</v>
      </c>
      <c r="F1978" s="127">
        <v>35.039371490478516</v>
      </c>
      <c r="G1978" s="127">
        <v>13641680812.5</v>
      </c>
      <c r="H1978" s="127">
        <v>1112.5</v>
      </c>
      <c r="I1978" s="127">
        <v>31.75</v>
      </c>
      <c r="J1978" s="127">
        <v>12262185</v>
      </c>
    </row>
    <row r="1979" spans="1:10" s="118" customFormat="1" ht="12.75">
      <c r="A1979" s="128" t="s">
        <v>8191</v>
      </c>
      <c r="B1979" s="128" t="s">
        <v>12058</v>
      </c>
      <c r="C1979" s="127">
        <v>1492881937.5</v>
      </c>
      <c r="D1979" s="127">
        <v>1010</v>
      </c>
      <c r="E1979" s="128" t="s">
        <v>4094</v>
      </c>
      <c r="F1979" s="127">
        <v>14.294840812683105</v>
      </c>
      <c r="G1979" s="127">
        <v>1492881937.5</v>
      </c>
      <c r="H1979" s="127">
        <v>564.1500244140625</v>
      </c>
      <c r="I1979" s="127">
        <v>39.465290069580078</v>
      </c>
      <c r="J1979" s="127">
        <v>2646250</v>
      </c>
    </row>
    <row r="1980" spans="1:10" s="118" customFormat="1" ht="12.75">
      <c r="A1980" s="128" t="s">
        <v>7172</v>
      </c>
      <c r="B1980" s="128" t="s">
        <v>11232</v>
      </c>
      <c r="C1980" s="127">
        <v>7605824923.1999998</v>
      </c>
      <c r="D1980" s="127">
        <v>134521</v>
      </c>
      <c r="E1980" s="128" t="s">
        <v>2671</v>
      </c>
      <c r="F1980" s="127">
        <v>20.068258285522461</v>
      </c>
      <c r="G1980" s="127">
        <v>7605824923.1999998</v>
      </c>
      <c r="H1980" s="127">
        <v>235.19999694824219</v>
      </c>
      <c r="I1980" s="127">
        <v>11.720000267028809</v>
      </c>
      <c r="J1980" s="127">
        <v>31625880</v>
      </c>
    </row>
    <row r="1981" spans="1:10" s="118" customFormat="1" ht="12.75">
      <c r="A1981" s="128" t="s">
        <v>7766</v>
      </c>
      <c r="B1981" s="128" t="s">
        <v>11701</v>
      </c>
      <c r="C1981" s="127">
        <v>2304480000</v>
      </c>
      <c r="D1981" s="127">
        <v>3066</v>
      </c>
      <c r="E1981" s="128" t="s">
        <v>3830</v>
      </c>
      <c r="F1981" s="127">
        <v>12.396075248718262</v>
      </c>
      <c r="G1981" s="127">
        <v>2304480000</v>
      </c>
      <c r="H1981" s="127">
        <v>480.10000610351563</v>
      </c>
      <c r="I1981" s="127">
        <v>38.729999542236328</v>
      </c>
      <c r="J1981" s="127">
        <v>4800000</v>
      </c>
    </row>
    <row r="1982" spans="1:10" s="118" customFormat="1" ht="12.75">
      <c r="A1982" s="128" t="s">
        <v>6398</v>
      </c>
      <c r="B1982" s="128" t="s">
        <v>6399</v>
      </c>
      <c r="C1982" s="127">
        <v>77725124543</v>
      </c>
      <c r="D1982" s="127">
        <v>21840772</v>
      </c>
      <c r="E1982" s="128" t="s">
        <v>20578</v>
      </c>
      <c r="F1982" s="127"/>
      <c r="G1982" s="127">
        <v>77725124543</v>
      </c>
      <c r="H1982" s="127">
        <v>12.229999542236328</v>
      </c>
      <c r="I1982" s="127">
        <v>-1.3520000457763672</v>
      </c>
      <c r="J1982" s="127">
        <v>4654039040</v>
      </c>
    </row>
    <row r="1983" spans="1:10" s="118" customFormat="1" ht="12.75">
      <c r="A1983" s="128" t="s">
        <v>9532</v>
      </c>
      <c r="B1983" s="128" t="s">
        <v>11901</v>
      </c>
      <c r="C1983" s="127">
        <v>4019430599.9999995</v>
      </c>
      <c r="D1983" s="127">
        <v>12541</v>
      </c>
      <c r="E1983" s="128" t="s">
        <v>2190</v>
      </c>
      <c r="F1983" s="127">
        <v>240.26406860351563</v>
      </c>
      <c r="G1983" s="127">
        <v>4019430599.9999995</v>
      </c>
      <c r="H1983" s="127">
        <v>263.95001220703125</v>
      </c>
      <c r="I1983" s="127">
        <v>0.68999999761581421</v>
      </c>
      <c r="J1983" s="127">
        <v>12000000</v>
      </c>
    </row>
    <row r="1984" spans="1:10" s="118" customFormat="1" ht="12.75">
      <c r="A1984" s="128" t="s">
        <v>7110</v>
      </c>
      <c r="B1984" s="128" t="s">
        <v>11084</v>
      </c>
      <c r="C1984" s="127">
        <v>10388479500</v>
      </c>
      <c r="D1984" s="127">
        <v>122356</v>
      </c>
      <c r="E1984" s="128" t="s">
        <v>2219</v>
      </c>
      <c r="F1984" s="127">
        <v>10.58123779296875</v>
      </c>
      <c r="G1984" s="127">
        <v>10388479500</v>
      </c>
      <c r="H1984" s="127">
        <v>109.41000366210938</v>
      </c>
      <c r="I1984" s="127">
        <v>10.340000152587891</v>
      </c>
      <c r="J1984" s="127">
        <v>94950000</v>
      </c>
    </row>
    <row r="1985" spans="1:10" s="118" customFormat="1" ht="12.75">
      <c r="A1985" s="128" t="s">
        <v>12296</v>
      </c>
      <c r="B1985" s="128" t="s">
        <v>12297</v>
      </c>
      <c r="C1985" s="127">
        <v>1332007600</v>
      </c>
      <c r="D1985" s="127">
        <v>8380</v>
      </c>
      <c r="E1985" s="128" t="s">
        <v>2333</v>
      </c>
      <c r="F1985" s="127">
        <v>21.288658142089844</v>
      </c>
      <c r="G1985" s="127">
        <v>1332007600</v>
      </c>
      <c r="H1985" s="127">
        <v>41.299999237060547</v>
      </c>
      <c r="I1985" s="127">
        <v>1.940000057220459</v>
      </c>
      <c r="J1985" s="127">
        <v>32252000</v>
      </c>
    </row>
    <row r="1986" spans="1:10" s="118" customFormat="1" ht="12.75">
      <c r="A1986" s="128" t="s">
        <v>7356</v>
      </c>
      <c r="B1986" s="128" t="s">
        <v>11423</v>
      </c>
      <c r="C1986" s="127">
        <v>3868480000</v>
      </c>
      <c r="D1986" s="127">
        <v>6920</v>
      </c>
      <c r="E1986" s="128" t="s">
        <v>3742</v>
      </c>
      <c r="F1986" s="127">
        <v>17.364341735839844</v>
      </c>
      <c r="G1986" s="127">
        <v>3868480000</v>
      </c>
      <c r="H1986" s="127">
        <v>224</v>
      </c>
      <c r="I1986" s="127">
        <v>12.899999618530273</v>
      </c>
      <c r="J1986" s="127">
        <v>17270000</v>
      </c>
    </row>
    <row r="1987" spans="1:10" s="118" customFormat="1" ht="12.75">
      <c r="A1987" s="128" t="s">
        <v>6020</v>
      </c>
      <c r="B1987" s="128" t="s">
        <v>6021</v>
      </c>
      <c r="C1987" s="127">
        <v>53580864914.450005</v>
      </c>
      <c r="D1987" s="127">
        <v>97310</v>
      </c>
      <c r="E1987" s="128" t="s">
        <v>2221</v>
      </c>
      <c r="F1987" s="127">
        <v>34.530967712402344</v>
      </c>
      <c r="G1987" s="127">
        <v>53580864914.450005</v>
      </c>
      <c r="H1987" s="127">
        <v>379.14999389648438</v>
      </c>
      <c r="I1987" s="127">
        <v>10.979999542236328</v>
      </c>
      <c r="J1987" s="127">
        <v>131702192</v>
      </c>
    </row>
    <row r="1988" spans="1:10" s="118" customFormat="1" ht="12.75">
      <c r="A1988" s="128" t="s">
        <v>7954</v>
      </c>
      <c r="B1988" s="128" t="s">
        <v>11936</v>
      </c>
      <c r="C1988" s="127">
        <v>1454786185.5999999</v>
      </c>
      <c r="D1988" s="127">
        <v>1484</v>
      </c>
      <c r="E1988" s="128" t="s">
        <v>4178</v>
      </c>
      <c r="F1988" s="127">
        <v>100.04763031005859</v>
      </c>
      <c r="G1988" s="127">
        <v>1454786185.5999999</v>
      </c>
      <c r="H1988" s="127">
        <v>105.05000305175781</v>
      </c>
      <c r="I1988" s="127">
        <v>1.0499999523162842</v>
      </c>
      <c r="J1988" s="127">
        <v>13848512</v>
      </c>
    </row>
    <row r="1989" spans="1:10" s="118" customFormat="1" ht="12.75">
      <c r="A1989" s="128" t="s">
        <v>6125</v>
      </c>
      <c r="B1989" s="128" t="s">
        <v>10609</v>
      </c>
      <c r="C1989" s="127">
        <v>36021085151.219994</v>
      </c>
      <c r="D1989" s="127">
        <v>4333891</v>
      </c>
      <c r="E1989" s="128" t="s">
        <v>2210</v>
      </c>
      <c r="F1989" s="127">
        <v>10.920353889465332</v>
      </c>
      <c r="G1989" s="127">
        <v>36021085151.219994</v>
      </c>
      <c r="H1989" s="127">
        <v>42.659999847412109</v>
      </c>
      <c r="I1989" s="127">
        <v>3.7516999244689941</v>
      </c>
      <c r="J1989" s="127">
        <v>773617216</v>
      </c>
    </row>
    <row r="1990" spans="1:10" s="118" customFormat="1" ht="12.75">
      <c r="A1990" s="128" t="s">
        <v>12276</v>
      </c>
      <c r="B1990" s="128" t="s">
        <v>12277</v>
      </c>
      <c r="C1990" s="127">
        <v>3694365365</v>
      </c>
      <c r="D1990" s="127">
        <v>6742</v>
      </c>
      <c r="E1990" s="128" t="s">
        <v>12278</v>
      </c>
      <c r="F1990" s="127"/>
      <c r="G1990" s="127">
        <v>3694365365</v>
      </c>
      <c r="H1990" s="127">
        <v>355</v>
      </c>
      <c r="I1990" s="127"/>
      <c r="J1990" s="127"/>
    </row>
    <row r="1991" spans="1:10" s="118" customFormat="1" ht="12.75">
      <c r="A1991" s="128" t="s">
        <v>6597</v>
      </c>
      <c r="B1991" s="128" t="s">
        <v>10919</v>
      </c>
      <c r="C1991" s="127">
        <v>9337715160.3999996</v>
      </c>
      <c r="D1991" s="127">
        <v>370053</v>
      </c>
      <c r="E1991" s="128" t="s">
        <v>2227</v>
      </c>
      <c r="F1991" s="127">
        <v>6.7023253440856934</v>
      </c>
      <c r="G1991" s="127">
        <v>9337715160.3999996</v>
      </c>
      <c r="H1991" s="127">
        <v>28.819999694824219</v>
      </c>
      <c r="I1991" s="127">
        <v>4.3000001907348633</v>
      </c>
      <c r="J1991" s="127">
        <v>308701216</v>
      </c>
    </row>
    <row r="1992" spans="1:10" s="118" customFormat="1" ht="12.75">
      <c r="A1992" s="128" t="s">
        <v>5495</v>
      </c>
      <c r="B1992" s="128" t="s">
        <v>10126</v>
      </c>
      <c r="C1992" s="127">
        <v>592297142023.19995</v>
      </c>
      <c r="D1992" s="127">
        <v>1102873</v>
      </c>
      <c r="E1992" s="128" t="s">
        <v>2315</v>
      </c>
      <c r="F1992" s="127">
        <v>40.11376953125</v>
      </c>
      <c r="G1992" s="127">
        <v>592297142023.19995</v>
      </c>
      <c r="H1992" s="127">
        <v>1375.0999755859375</v>
      </c>
      <c r="I1992" s="127">
        <v>34.279998779296875</v>
      </c>
      <c r="J1992" s="127">
        <v>400861664</v>
      </c>
    </row>
    <row r="1993" spans="1:10" s="118" customFormat="1" ht="12.75">
      <c r="A1993" s="128" t="s">
        <v>8041</v>
      </c>
      <c r="B1993" s="128" t="s">
        <v>11706</v>
      </c>
      <c r="C1993" s="127">
        <v>1354656271.6700001</v>
      </c>
      <c r="D1993" s="127">
        <v>293997</v>
      </c>
      <c r="E1993" s="128" t="s">
        <v>2302</v>
      </c>
      <c r="F1993" s="127"/>
      <c r="G1993" s="127">
        <v>1354656271.6700001</v>
      </c>
      <c r="H1993" s="127">
        <v>19.370000839233398</v>
      </c>
      <c r="I1993" s="127">
        <v>-5.559999942779541</v>
      </c>
      <c r="J1993" s="127">
        <v>69935792</v>
      </c>
    </row>
    <row r="1994" spans="1:10" s="118" customFormat="1" ht="12.75">
      <c r="A1994" s="128" t="s">
        <v>9167</v>
      </c>
      <c r="B1994" s="128" t="s">
        <v>11688</v>
      </c>
      <c r="C1994" s="127">
        <v>2191120120</v>
      </c>
      <c r="D1994" s="127">
        <v>7986</v>
      </c>
      <c r="E1994" s="128" t="s">
        <v>9123</v>
      </c>
      <c r="F1994" s="127"/>
      <c r="G1994" s="127">
        <v>2191120120</v>
      </c>
      <c r="H1994" s="127">
        <v>140</v>
      </c>
      <c r="I1994" s="127"/>
      <c r="J1994" s="127"/>
    </row>
    <row r="1995" spans="1:10" s="118" customFormat="1" ht="12.75">
      <c r="A1995" s="128" t="s">
        <v>20838</v>
      </c>
      <c r="B1995" s="128" t="s">
        <v>20839</v>
      </c>
      <c r="C1995" s="127">
        <v>1211855396.6700001</v>
      </c>
      <c r="D1995" s="127">
        <v>1629357</v>
      </c>
      <c r="E1995" s="128" t="s">
        <v>4465</v>
      </c>
      <c r="F1995" s="127"/>
      <c r="G1995" s="127">
        <v>1211855396.6700001</v>
      </c>
      <c r="H1995" s="127">
        <v>4.0900001525878906</v>
      </c>
      <c r="I1995" s="127">
        <v>-1.152940810021758E-2</v>
      </c>
      <c r="J1995" s="127">
        <v>220660427.31769058</v>
      </c>
    </row>
    <row r="1996" spans="1:10" s="118" customFormat="1" ht="12.75">
      <c r="A1996" s="128" t="s">
        <v>5659</v>
      </c>
      <c r="B1996" s="128" t="s">
        <v>10233</v>
      </c>
      <c r="C1996" s="127">
        <v>196385863929.60001</v>
      </c>
      <c r="D1996" s="127">
        <v>50945</v>
      </c>
      <c r="E1996" s="128" t="s">
        <v>2233</v>
      </c>
      <c r="F1996" s="127">
        <v>35.621936798095703</v>
      </c>
      <c r="G1996" s="127">
        <v>196385863929.60001</v>
      </c>
      <c r="H1996" s="127">
        <v>4292.7998046875</v>
      </c>
      <c r="I1996" s="127">
        <v>120.51000213623047</v>
      </c>
      <c r="J1996" s="127">
        <v>45750372</v>
      </c>
    </row>
    <row r="1997" spans="1:10" s="118" customFormat="1" ht="12.75">
      <c r="A1997" s="128" t="s">
        <v>5478</v>
      </c>
      <c r="B1997" s="128" t="s">
        <v>10153</v>
      </c>
      <c r="C1997" s="127">
        <v>462338262848</v>
      </c>
      <c r="D1997" s="127">
        <v>10644</v>
      </c>
      <c r="E1997" s="128" t="s">
        <v>2239</v>
      </c>
      <c r="F1997" s="127">
        <v>68.492424011230469</v>
      </c>
      <c r="G1997" s="127">
        <v>462338262848</v>
      </c>
      <c r="H1997" s="127">
        <v>14243</v>
      </c>
      <c r="I1997" s="127">
        <v>207.94999694824219</v>
      </c>
      <c r="J1997" s="127">
        <v>32460736</v>
      </c>
    </row>
    <row r="1998" spans="1:10" s="118" customFormat="1" ht="12.75">
      <c r="A1998" s="128" t="s">
        <v>6160</v>
      </c>
      <c r="B1998" s="128" t="s">
        <v>10349</v>
      </c>
      <c r="C1998" s="127">
        <v>239015975449.39999</v>
      </c>
      <c r="D1998" s="127">
        <v>1794878</v>
      </c>
      <c r="E1998" s="128" t="s">
        <v>9488</v>
      </c>
      <c r="F1998" s="127">
        <v>154.26640319824219</v>
      </c>
      <c r="G1998" s="127">
        <v>239015975449.39999</v>
      </c>
      <c r="H1998" s="127">
        <v>844.29998779296875</v>
      </c>
      <c r="I1998" s="127">
        <v>5.4729999542236332</v>
      </c>
      <c r="J1998" s="127">
        <v>260262440</v>
      </c>
    </row>
    <row r="1999" spans="1:10" s="118" customFormat="1" ht="12.75">
      <c r="A1999" s="128" t="s">
        <v>7785</v>
      </c>
      <c r="B1999" s="128" t="s">
        <v>7786</v>
      </c>
      <c r="C1999" s="127">
        <v>3376908500</v>
      </c>
      <c r="D1999" s="127">
        <v>22717</v>
      </c>
      <c r="E1999" s="128" t="s">
        <v>3784</v>
      </c>
      <c r="F1999" s="127">
        <v>19.649965286254883</v>
      </c>
      <c r="G1999" s="127">
        <v>3376908500</v>
      </c>
      <c r="H1999" s="127">
        <v>286.29998779296875</v>
      </c>
      <c r="I1999" s="127">
        <v>14.569999694824219</v>
      </c>
      <c r="J1999" s="127">
        <v>11795000</v>
      </c>
    </row>
    <row r="2000" spans="1:10" s="118" customFormat="1" ht="12.75">
      <c r="A2000" s="128" t="s">
        <v>5936</v>
      </c>
      <c r="B2000" s="128" t="s">
        <v>10153</v>
      </c>
      <c r="C2000" s="127">
        <v>84358059323.999985</v>
      </c>
      <c r="D2000" s="127">
        <v>10178</v>
      </c>
      <c r="E2000" s="128" t="s">
        <v>2240</v>
      </c>
      <c r="F2000" s="127">
        <v>41.973358154296875</v>
      </c>
      <c r="G2000" s="127">
        <v>84358059323.999985</v>
      </c>
      <c r="H2000" s="127">
        <v>5082</v>
      </c>
      <c r="I2000" s="127">
        <v>121.07679748535156</v>
      </c>
      <c r="J2000" s="127">
        <v>16599382</v>
      </c>
    </row>
    <row r="2001" spans="1:10" s="118" customFormat="1" ht="12.75">
      <c r="A2001" s="128" t="s">
        <v>6361</v>
      </c>
      <c r="B2001" s="128" t="s">
        <v>10613</v>
      </c>
      <c r="C2001" s="127">
        <v>44056418669.700005</v>
      </c>
      <c r="D2001" s="127">
        <v>168207</v>
      </c>
      <c r="E2001" s="128" t="s">
        <v>2242</v>
      </c>
      <c r="F2001" s="127">
        <v>23.822652816772461</v>
      </c>
      <c r="G2001" s="127">
        <v>44056418669.700005</v>
      </c>
      <c r="H2001" s="127">
        <v>959.0999755859375</v>
      </c>
      <c r="I2001" s="127">
        <v>40.259998321533203</v>
      </c>
      <c r="J2001" s="127">
        <v>43583524</v>
      </c>
    </row>
    <row r="2002" spans="1:10" s="118" customFormat="1" ht="12.75">
      <c r="A2002" s="128" t="s">
        <v>5926</v>
      </c>
      <c r="B2002" s="128" t="s">
        <v>10477</v>
      </c>
      <c r="C2002" s="127">
        <v>72818135984</v>
      </c>
      <c r="D2002" s="127">
        <v>2360106</v>
      </c>
      <c r="E2002" s="128" t="s">
        <v>5927</v>
      </c>
      <c r="F2002" s="127">
        <v>7.8605103492736816</v>
      </c>
      <c r="G2002" s="127">
        <v>72818135984</v>
      </c>
      <c r="H2002" s="127">
        <v>80.019996643066406</v>
      </c>
      <c r="I2002" s="127">
        <v>10.180000305175781</v>
      </c>
      <c r="J2002" s="127">
        <v>909999232</v>
      </c>
    </row>
    <row r="2003" spans="1:10" s="118" customFormat="1" ht="12.75">
      <c r="A2003" s="128" t="s">
        <v>6555</v>
      </c>
      <c r="B2003" s="128" t="s">
        <v>3509</v>
      </c>
      <c r="C2003" s="127">
        <v>17700396476.219997</v>
      </c>
      <c r="D2003" s="127">
        <v>579506</v>
      </c>
      <c r="E2003" s="128" t="s">
        <v>2267</v>
      </c>
      <c r="F2003" s="127">
        <v>25.474094390869141</v>
      </c>
      <c r="G2003" s="127">
        <v>17700396476.219997</v>
      </c>
      <c r="H2003" s="127">
        <v>98.330001831054688</v>
      </c>
      <c r="I2003" s="127">
        <v>3.8599998950958252</v>
      </c>
      <c r="J2003" s="127">
        <v>180010128</v>
      </c>
    </row>
    <row r="2004" spans="1:10" s="118" customFormat="1" ht="12.75">
      <c r="A2004" s="128" t="s">
        <v>8116</v>
      </c>
      <c r="B2004" s="128" t="s">
        <v>11952</v>
      </c>
      <c r="C2004" s="127">
        <v>1470891510</v>
      </c>
      <c r="D2004" s="127">
        <v>4136</v>
      </c>
      <c r="E2004" s="128" t="s">
        <v>4062</v>
      </c>
      <c r="F2004" s="127">
        <v>12.385374069213867</v>
      </c>
      <c r="G2004" s="127">
        <v>1470891510</v>
      </c>
      <c r="H2004" s="127">
        <v>213.39999389648438</v>
      </c>
      <c r="I2004" s="127">
        <v>17.229999542236328</v>
      </c>
      <c r="J2004" s="127">
        <v>6892650</v>
      </c>
    </row>
    <row r="2005" spans="1:10" s="118" customFormat="1" ht="12.75">
      <c r="A2005" s="128" t="s">
        <v>20816</v>
      </c>
      <c r="B2005" s="128" t="s">
        <v>20817</v>
      </c>
      <c r="C2005" s="127">
        <v>1187455300</v>
      </c>
      <c r="D2005" s="127">
        <v>5</v>
      </c>
      <c r="E2005" s="128" t="s">
        <v>4137</v>
      </c>
      <c r="F2005" s="127"/>
      <c r="G2005" s="127">
        <v>1187455300</v>
      </c>
      <c r="H2005" s="127">
        <v>129.55000305175781</v>
      </c>
      <c r="I2005" s="127">
        <v>-0.23999999463558197</v>
      </c>
      <c r="J2005" s="127">
        <v>9166000</v>
      </c>
    </row>
    <row r="2006" spans="1:10" s="118" customFormat="1" ht="12.75">
      <c r="A2006" s="128" t="s">
        <v>8131</v>
      </c>
      <c r="B2006" s="128" t="s">
        <v>12067</v>
      </c>
      <c r="C2006" s="127">
        <v>2275126552.1200004</v>
      </c>
      <c r="D2006" s="127">
        <v>8351</v>
      </c>
      <c r="E2006" s="128" t="s">
        <v>4104</v>
      </c>
      <c r="F2006" s="127"/>
      <c r="G2006" s="127">
        <v>2275126552.1200004</v>
      </c>
      <c r="H2006" s="127">
        <v>64.510002136230469</v>
      </c>
      <c r="I2006" s="127">
        <v>-3.5072789192199707</v>
      </c>
      <c r="J2006" s="127">
        <v>35267812</v>
      </c>
    </row>
    <row r="2007" spans="1:10" s="118" customFormat="1" ht="12.75">
      <c r="A2007" s="128" t="s">
        <v>7177</v>
      </c>
      <c r="B2007" s="128" t="s">
        <v>11412</v>
      </c>
      <c r="C2007" s="127">
        <v>3309251040</v>
      </c>
      <c r="D2007" s="127">
        <v>43642</v>
      </c>
      <c r="E2007" s="128" t="s">
        <v>7178</v>
      </c>
      <c r="F2007" s="127">
        <v>15.259861946105957</v>
      </c>
      <c r="G2007" s="127">
        <v>3309251040</v>
      </c>
      <c r="H2007" s="127">
        <v>243.69999694824219</v>
      </c>
      <c r="I2007" s="127">
        <v>15.970000267028809</v>
      </c>
      <c r="J2007" s="127">
        <v>11640000</v>
      </c>
    </row>
    <row r="2008" spans="1:10" s="118" customFormat="1" ht="12.75">
      <c r="A2008" s="128" t="s">
        <v>5486</v>
      </c>
      <c r="B2008" s="128" t="s">
        <v>10132</v>
      </c>
      <c r="C2008" s="127">
        <v>595097609417</v>
      </c>
      <c r="D2008" s="127">
        <v>734147</v>
      </c>
      <c r="E2008" s="128" t="s">
        <v>2245</v>
      </c>
      <c r="F2008" s="127">
        <v>60.461315155029297</v>
      </c>
      <c r="G2008" s="127">
        <v>595097609417</v>
      </c>
      <c r="H2008" s="127">
        <v>1664.5</v>
      </c>
      <c r="I2008" s="127">
        <v>27.530000686645508</v>
      </c>
      <c r="J2008" s="127">
        <v>357523360</v>
      </c>
    </row>
    <row r="2009" spans="1:10" s="118" customFormat="1" ht="12.75">
      <c r="A2009" s="128" t="s">
        <v>8123</v>
      </c>
      <c r="B2009" s="128" t="s">
        <v>11811</v>
      </c>
      <c r="C2009" s="127">
        <v>3584188756</v>
      </c>
      <c r="D2009" s="127">
        <v>3615</v>
      </c>
      <c r="E2009" s="128" t="s">
        <v>4055</v>
      </c>
      <c r="F2009" s="127">
        <v>1.4853411912918091</v>
      </c>
      <c r="G2009" s="127">
        <v>3584188756</v>
      </c>
      <c r="H2009" s="127">
        <v>208.69999694824219</v>
      </c>
      <c r="I2009" s="127">
        <v>140.50643920898438</v>
      </c>
      <c r="J2009" s="127">
        <v>13984260</v>
      </c>
    </row>
    <row r="2010" spans="1:10" s="118" customFormat="1" ht="12.75">
      <c r="A2010" s="128" t="s">
        <v>5458</v>
      </c>
      <c r="B2010" s="128" t="s">
        <v>10130</v>
      </c>
      <c r="C2010" s="127">
        <v>552284293143.59998</v>
      </c>
      <c r="D2010" s="127">
        <v>351870</v>
      </c>
      <c r="E2010" s="128" t="s">
        <v>2251</v>
      </c>
      <c r="F2010" s="127">
        <v>32.838970184326172</v>
      </c>
      <c r="G2010" s="127">
        <v>552284293143.59998</v>
      </c>
      <c r="H2010" s="127">
        <v>3640.199951171875</v>
      </c>
      <c r="I2010" s="127">
        <v>110.84999847412109</v>
      </c>
      <c r="J2010" s="127">
        <v>151718112</v>
      </c>
    </row>
    <row r="2011" spans="1:10" s="118" customFormat="1" ht="12.75">
      <c r="A2011" s="128" t="s">
        <v>5329</v>
      </c>
      <c r="B2011" s="128" t="s">
        <v>10067</v>
      </c>
      <c r="C2011" s="127">
        <v>1543189457794.5</v>
      </c>
      <c r="D2011" s="127">
        <v>326167</v>
      </c>
      <c r="E2011" s="128" t="s">
        <v>2247</v>
      </c>
      <c r="F2011" s="127">
        <v>89.20611572265625</v>
      </c>
      <c r="G2011" s="127">
        <v>1543189457794.5</v>
      </c>
      <c r="H2011" s="127">
        <v>3033.89990234375</v>
      </c>
      <c r="I2011" s="127">
        <v>34.009998321533203</v>
      </c>
      <c r="J2011" s="127">
        <v>508609344</v>
      </c>
    </row>
    <row r="2012" spans="1:10" s="118" customFormat="1" ht="12.75">
      <c r="A2012" s="128" t="s">
        <v>5669</v>
      </c>
      <c r="B2012" s="128" t="s">
        <v>10255</v>
      </c>
      <c r="C2012" s="127">
        <v>218251139715</v>
      </c>
      <c r="D2012" s="127">
        <v>550407</v>
      </c>
      <c r="E2012" s="128" t="s">
        <v>2223</v>
      </c>
      <c r="F2012" s="127"/>
      <c r="G2012" s="127">
        <v>218251139715</v>
      </c>
      <c r="H2012" s="127">
        <v>967.95001220703125</v>
      </c>
      <c r="I2012" s="127">
        <v>-74.940132141113281</v>
      </c>
      <c r="J2012" s="127">
        <v>224650000</v>
      </c>
    </row>
    <row r="2013" spans="1:10" s="118" customFormat="1" ht="12.75">
      <c r="A2013" s="128" t="s">
        <v>12477</v>
      </c>
      <c r="B2013" s="128" t="s">
        <v>12478</v>
      </c>
      <c r="C2013" s="127">
        <v>13465028122.5</v>
      </c>
      <c r="D2013" s="127">
        <v>12065</v>
      </c>
      <c r="E2013" s="128" t="s">
        <v>4802</v>
      </c>
      <c r="F2013" s="127">
        <v>1853.5714111328125</v>
      </c>
      <c r="G2013" s="127">
        <v>13465028122.5</v>
      </c>
      <c r="H2013" s="127">
        <v>25.950000762939453</v>
      </c>
      <c r="I2013" s="127">
        <v>1.4000000432133675E-2</v>
      </c>
      <c r="J2013" s="127">
        <v>3732050</v>
      </c>
    </row>
    <row r="2014" spans="1:10" s="118" customFormat="1" ht="12.75">
      <c r="A2014" s="128" t="s">
        <v>9967</v>
      </c>
      <c r="B2014" s="128" t="s">
        <v>11893</v>
      </c>
      <c r="C2014" s="127">
        <v>2616548946</v>
      </c>
      <c r="D2014" s="127">
        <v>33478</v>
      </c>
      <c r="E2014" s="128" t="s">
        <v>2249</v>
      </c>
      <c r="F2014" s="127">
        <v>35.344985961914063</v>
      </c>
      <c r="G2014" s="127">
        <v>2616548946</v>
      </c>
      <c r="H2014" s="127">
        <v>164.74000549316406</v>
      </c>
      <c r="I2014" s="127">
        <v>4.6609158515930176</v>
      </c>
      <c r="J2014" s="127">
        <v>12633900</v>
      </c>
    </row>
    <row r="2015" spans="1:10" s="118" customFormat="1" ht="12.75">
      <c r="A2015" s="128" t="s">
        <v>6252</v>
      </c>
      <c r="B2015" s="128" t="s">
        <v>10560</v>
      </c>
      <c r="C2015" s="127">
        <v>47406945600.000008</v>
      </c>
      <c r="D2015" s="127">
        <v>8540</v>
      </c>
      <c r="E2015" s="128" t="s">
        <v>2253</v>
      </c>
      <c r="F2015" s="127">
        <v>28.479448318481445</v>
      </c>
      <c r="G2015" s="127">
        <v>47406945600.000008</v>
      </c>
      <c r="H2015" s="127">
        <v>4281.60009765625</v>
      </c>
      <c r="I2015" s="127">
        <v>150.33999633789063</v>
      </c>
      <c r="J2015" s="127">
        <v>11072250</v>
      </c>
    </row>
    <row r="2016" spans="1:10" s="118" customFormat="1" ht="12.75">
      <c r="A2016" s="128" t="s">
        <v>7524</v>
      </c>
      <c r="B2016" s="128" t="s">
        <v>11679</v>
      </c>
      <c r="C2016" s="127">
        <v>3760000000</v>
      </c>
      <c r="D2016" s="127">
        <v>307760</v>
      </c>
      <c r="E2016" s="128" t="s">
        <v>2254</v>
      </c>
      <c r="F2016" s="127">
        <v>80</v>
      </c>
      <c r="G2016" s="127">
        <v>3760000000</v>
      </c>
      <c r="H2016" s="127">
        <v>16</v>
      </c>
      <c r="I2016" s="127">
        <v>0.20000000298023224</v>
      </c>
      <c r="J2016" s="127">
        <v>235000000</v>
      </c>
    </row>
    <row r="2017" spans="1:10" s="118" customFormat="1" ht="12.75">
      <c r="A2017" s="128" t="s">
        <v>5718</v>
      </c>
      <c r="B2017" s="128" t="s">
        <v>10248</v>
      </c>
      <c r="C2017" s="127">
        <v>279799142836.5</v>
      </c>
      <c r="D2017" s="127">
        <v>8054581</v>
      </c>
      <c r="E2017" s="128" t="s">
        <v>2300</v>
      </c>
      <c r="F2017" s="127">
        <v>1507.5</v>
      </c>
      <c r="G2017" s="127">
        <v>279799142836.5</v>
      </c>
      <c r="H2017" s="127">
        <v>211.05000305175781</v>
      </c>
      <c r="I2017" s="127">
        <v>0.14000000059604645</v>
      </c>
      <c r="J2017" s="127">
        <v>1322948096</v>
      </c>
    </row>
    <row r="2018" spans="1:10" s="118" customFormat="1" ht="12.75">
      <c r="A2018" s="128" t="s">
        <v>6446</v>
      </c>
      <c r="B2018" s="128" t="s">
        <v>10607</v>
      </c>
      <c r="C2018" s="127">
        <v>35620294248</v>
      </c>
      <c r="D2018" s="127">
        <v>101138</v>
      </c>
      <c r="E2018" s="128" t="s">
        <v>2258</v>
      </c>
      <c r="F2018" s="127">
        <v>28.391357421875</v>
      </c>
      <c r="G2018" s="127">
        <v>35620294248</v>
      </c>
      <c r="H2018" s="127">
        <v>946</v>
      </c>
      <c r="I2018" s="127">
        <v>33.319999694824219</v>
      </c>
      <c r="J2018" s="127">
        <v>37662000</v>
      </c>
    </row>
    <row r="2019" spans="1:10" s="118" customFormat="1" ht="12.75">
      <c r="A2019" s="128" t="s">
        <v>6572</v>
      </c>
      <c r="B2019" s="128" t="s">
        <v>10877</v>
      </c>
      <c r="C2019" s="127">
        <v>19787877959.999996</v>
      </c>
      <c r="D2019" s="127">
        <v>36762</v>
      </c>
      <c r="E2019" s="128" t="s">
        <v>2260</v>
      </c>
      <c r="F2019" s="127">
        <v>23.843376159667969</v>
      </c>
      <c r="G2019" s="127">
        <v>19787877959.999996</v>
      </c>
      <c r="H2019" s="127">
        <v>1452.300048828125</v>
      </c>
      <c r="I2019" s="127">
        <v>60.909999847412109</v>
      </c>
      <c r="J2019" s="127">
        <v>13625200</v>
      </c>
    </row>
    <row r="2020" spans="1:10" s="118" customFormat="1" ht="12.75">
      <c r="A2020" s="128" t="s">
        <v>5505</v>
      </c>
      <c r="B2020" s="128" t="s">
        <v>10184</v>
      </c>
      <c r="C2020" s="127">
        <v>210100278364.20001</v>
      </c>
      <c r="D2020" s="127">
        <v>4333039</v>
      </c>
      <c r="E2020" s="128" t="s">
        <v>2334</v>
      </c>
      <c r="F2020" s="127">
        <v>19.739999771118164</v>
      </c>
      <c r="G2020" s="127">
        <v>210100278364.20001</v>
      </c>
      <c r="H2020" s="127">
        <v>29.610000610351563</v>
      </c>
      <c r="I2020" s="127">
        <v>1.5</v>
      </c>
      <c r="J2020" s="127">
        <v>6777789952</v>
      </c>
    </row>
    <row r="2021" spans="1:10" s="118" customFormat="1" ht="12.75">
      <c r="A2021" s="128" t="s">
        <v>6333</v>
      </c>
      <c r="B2021" s="128" t="s">
        <v>10653</v>
      </c>
      <c r="C2021" s="127">
        <v>30725071117.23</v>
      </c>
      <c r="D2021" s="127">
        <v>804513</v>
      </c>
      <c r="E2021" s="128" t="s">
        <v>2305</v>
      </c>
      <c r="F2021" s="127">
        <v>8.825617790222168</v>
      </c>
      <c r="G2021" s="127">
        <v>30725071117.23</v>
      </c>
      <c r="H2021" s="127">
        <v>171.57000732421875</v>
      </c>
      <c r="I2021" s="127">
        <v>19.440000534057617</v>
      </c>
      <c r="J2021" s="127">
        <v>179081840</v>
      </c>
    </row>
    <row r="2022" spans="1:10" s="118" customFormat="1" ht="12.75">
      <c r="A2022" s="128" t="s">
        <v>8082</v>
      </c>
      <c r="B2022" s="128" t="s">
        <v>12046</v>
      </c>
      <c r="C2022" s="127">
        <v>1160252585.7</v>
      </c>
      <c r="D2022" s="127">
        <v>405160</v>
      </c>
      <c r="E2022" s="128" t="s">
        <v>2306</v>
      </c>
      <c r="F2022" s="127">
        <v>2.003021240234375</v>
      </c>
      <c r="G2022" s="127">
        <v>1160252585.7</v>
      </c>
      <c r="H2022" s="127">
        <v>6.630000114440918</v>
      </c>
      <c r="I2022" s="127">
        <v>3.309999942779541</v>
      </c>
      <c r="J2022" s="127">
        <v>175000384</v>
      </c>
    </row>
    <row r="2023" spans="1:10" s="118" customFormat="1" ht="12.75">
      <c r="A2023" s="128" t="s">
        <v>9528</v>
      </c>
      <c r="B2023" s="128" t="s">
        <v>12139</v>
      </c>
      <c r="C2023" s="127">
        <v>2199931617.4000001</v>
      </c>
      <c r="D2023" s="127">
        <v>767</v>
      </c>
      <c r="E2023" s="128" t="s">
        <v>2262</v>
      </c>
      <c r="F2023" s="127">
        <v>41.228874206542969</v>
      </c>
      <c r="G2023" s="127">
        <v>2199931617.4000001</v>
      </c>
      <c r="H2023" s="127">
        <v>710.5999755859375</v>
      </c>
      <c r="I2023" s="127">
        <v>17.434789657592773</v>
      </c>
      <c r="J2023" s="127">
        <v>3095879</v>
      </c>
    </row>
    <row r="2024" spans="1:10" s="118" customFormat="1" ht="12.75">
      <c r="A2024" s="128" t="s">
        <v>9148</v>
      </c>
      <c r="B2024" s="128" t="s">
        <v>10836</v>
      </c>
      <c r="C2024" s="127">
        <v>13802620584.9</v>
      </c>
      <c r="D2024" s="127">
        <v>234362</v>
      </c>
      <c r="E2024" s="128" t="s">
        <v>9114</v>
      </c>
      <c r="F2024" s="127">
        <v>23.819904327392578</v>
      </c>
      <c r="G2024" s="127">
        <v>13802620584.9</v>
      </c>
      <c r="H2024" s="127">
        <v>251.30000305175781</v>
      </c>
      <c r="I2024" s="127">
        <v>10.550000190734863</v>
      </c>
      <c r="J2024" s="127">
        <v>54924872</v>
      </c>
    </row>
    <row r="2025" spans="1:10" s="118" customFormat="1" ht="12.75">
      <c r="A2025" s="128" t="s">
        <v>7381</v>
      </c>
      <c r="B2025" s="128" t="s">
        <v>7382</v>
      </c>
      <c r="C2025" s="127">
        <v>2438740827.7199998</v>
      </c>
      <c r="D2025" s="127">
        <v>63721</v>
      </c>
      <c r="E2025" s="128" t="s">
        <v>2264</v>
      </c>
      <c r="F2025" s="127">
        <v>55.740001678466797</v>
      </c>
      <c r="G2025" s="127">
        <v>2438740827.7199998</v>
      </c>
      <c r="H2025" s="127">
        <v>55.740001678466797</v>
      </c>
      <c r="I2025" s="127">
        <v>1</v>
      </c>
      <c r="J2025" s="127">
        <v>43752000</v>
      </c>
    </row>
    <row r="2026" spans="1:10" s="118" customFormat="1" ht="12.75">
      <c r="A2026" s="128" t="s">
        <v>5765</v>
      </c>
      <c r="B2026" s="128" t="s">
        <v>10254</v>
      </c>
      <c r="C2026" s="127">
        <v>260812390410</v>
      </c>
      <c r="D2026" s="127">
        <v>148573</v>
      </c>
      <c r="E2026" s="128" t="s">
        <v>2285</v>
      </c>
      <c r="F2026" s="127">
        <v>95.61663818359375</v>
      </c>
      <c r="G2026" s="127">
        <v>260812390410</v>
      </c>
      <c r="H2026" s="127">
        <v>2574</v>
      </c>
      <c r="I2026" s="127">
        <v>26.920000076293945</v>
      </c>
      <c r="J2026" s="127">
        <v>95971416</v>
      </c>
    </row>
    <row r="2027" spans="1:10" s="118" customFormat="1" ht="12.75">
      <c r="A2027" s="128" t="s">
        <v>5516</v>
      </c>
      <c r="B2027" s="128" t="s">
        <v>5517</v>
      </c>
      <c r="C2027" s="127">
        <v>470625027610</v>
      </c>
      <c r="D2027" s="127">
        <v>2166591</v>
      </c>
      <c r="E2027" s="128" t="s">
        <v>2230</v>
      </c>
      <c r="F2027" s="127">
        <v>12.885009765625</v>
      </c>
      <c r="G2027" s="127">
        <v>470625027610</v>
      </c>
      <c r="H2027" s="127">
        <v>313.75</v>
      </c>
      <c r="I2027" s="127">
        <v>24.350000381469727</v>
      </c>
      <c r="J2027" s="127">
        <v>1500000128</v>
      </c>
    </row>
    <row r="2028" spans="1:10" s="118" customFormat="1" ht="12.75">
      <c r="A2028" s="128" t="s">
        <v>20641</v>
      </c>
      <c r="B2028" s="128" t="s">
        <v>20642</v>
      </c>
      <c r="C2028" s="127">
        <v>1335864771.6000001</v>
      </c>
      <c r="D2028" s="127">
        <v>126639</v>
      </c>
      <c r="E2028" s="128" t="s">
        <v>2541</v>
      </c>
      <c r="F2028" s="127">
        <v>116.5</v>
      </c>
      <c r="G2028" s="127">
        <v>1335864771.6000001</v>
      </c>
      <c r="H2028" s="127">
        <v>6.9899997711181641</v>
      </c>
      <c r="I2028" s="127">
        <v>1.9999999552965164E-2</v>
      </c>
      <c r="J2028" s="127">
        <v>191110848</v>
      </c>
    </row>
    <row r="2029" spans="1:10" s="118" customFormat="1" ht="12.75">
      <c r="A2029" s="128" t="s">
        <v>8044</v>
      </c>
      <c r="B2029" s="128" t="s">
        <v>8045</v>
      </c>
      <c r="C2029" s="127">
        <v>1447956000</v>
      </c>
      <c r="D2029" s="127">
        <v>11</v>
      </c>
      <c r="E2029" s="128" t="s">
        <v>3902</v>
      </c>
      <c r="F2029" s="127">
        <v>27.860952377319336</v>
      </c>
      <c r="G2029" s="127">
        <v>1447956000</v>
      </c>
      <c r="H2029" s="127">
        <v>12066.2998046875</v>
      </c>
      <c r="I2029" s="127">
        <v>433.08999633789063</v>
      </c>
      <c r="J2029" s="127">
        <v>120000</v>
      </c>
    </row>
    <row r="2030" spans="1:10" s="118" customFormat="1" ht="12.75">
      <c r="A2030" s="128" t="s">
        <v>6914</v>
      </c>
      <c r="B2030" s="128" t="s">
        <v>11221</v>
      </c>
      <c r="C2030" s="127">
        <v>6547721959.5</v>
      </c>
      <c r="D2030" s="127">
        <v>8371</v>
      </c>
      <c r="E2030" s="128" t="s">
        <v>3526</v>
      </c>
      <c r="F2030" s="127">
        <v>32.766780853271484</v>
      </c>
      <c r="G2030" s="127">
        <v>6547721959.5</v>
      </c>
      <c r="H2030" s="127">
        <v>761.5</v>
      </c>
      <c r="I2030" s="127">
        <v>23.239999771118164</v>
      </c>
      <c r="J2030" s="127">
        <v>8598453</v>
      </c>
    </row>
    <row r="2031" spans="1:10" s="118" customFormat="1" ht="12.75">
      <c r="A2031" s="128" t="s">
        <v>8064</v>
      </c>
      <c r="B2031" s="128" t="s">
        <v>8065</v>
      </c>
      <c r="C2031" s="127">
        <v>1680512575.9999998</v>
      </c>
      <c r="D2031" s="127">
        <v>979502</v>
      </c>
      <c r="E2031" s="128" t="s">
        <v>4052</v>
      </c>
      <c r="F2031" s="127">
        <v>12.662642478942871</v>
      </c>
      <c r="G2031" s="127">
        <v>1680512575.9999998</v>
      </c>
      <c r="H2031" s="127">
        <v>2.3599998950958252</v>
      </c>
      <c r="I2031" s="127">
        <v>0.18637499418109654</v>
      </c>
      <c r="J2031" s="127">
        <v>601759080.56338036</v>
      </c>
    </row>
    <row r="2032" spans="1:10" s="118" customFormat="1" ht="12.75">
      <c r="A2032" s="128" t="s">
        <v>8139</v>
      </c>
      <c r="B2032" s="128" t="s">
        <v>12060</v>
      </c>
      <c r="C2032" s="127">
        <v>1455268680.0000002</v>
      </c>
      <c r="D2032" s="127">
        <v>1097</v>
      </c>
      <c r="E2032" s="128" t="s">
        <v>3956</v>
      </c>
      <c r="F2032" s="127">
        <v>14.218599319458008</v>
      </c>
      <c r="G2032" s="127">
        <v>1455268680.0000002</v>
      </c>
      <c r="H2032" s="127">
        <v>440.35000610351563</v>
      </c>
      <c r="I2032" s="127">
        <v>30.969999313354492</v>
      </c>
      <c r="J2032" s="127">
        <v>3305000</v>
      </c>
    </row>
    <row r="2033" spans="1:10" s="118" customFormat="1" ht="12.75">
      <c r="A2033" s="128" t="s">
        <v>7378</v>
      </c>
      <c r="B2033" s="128" t="s">
        <v>11733</v>
      </c>
      <c r="C2033" s="127">
        <v>1142698200</v>
      </c>
      <c r="D2033" s="127">
        <v>34672</v>
      </c>
      <c r="E2033" s="128" t="s">
        <v>3792</v>
      </c>
      <c r="F2033" s="127">
        <v>10.533910751342773</v>
      </c>
      <c r="G2033" s="127">
        <v>1142698200</v>
      </c>
      <c r="H2033" s="127">
        <v>73</v>
      </c>
      <c r="I2033" s="127">
        <v>6.929999828338623</v>
      </c>
      <c r="J2033" s="127">
        <v>15653400</v>
      </c>
    </row>
    <row r="2034" spans="1:10" s="118" customFormat="1" ht="12.75">
      <c r="A2034" s="128" t="s">
        <v>7665</v>
      </c>
      <c r="B2034" s="128" t="s">
        <v>11549</v>
      </c>
      <c r="C2034" s="127">
        <v>3279564755.1000004</v>
      </c>
      <c r="D2034" s="127">
        <v>2399</v>
      </c>
      <c r="E2034" s="128" t="s">
        <v>3773</v>
      </c>
      <c r="F2034" s="127">
        <v>110.19230651855469</v>
      </c>
      <c r="G2034" s="127">
        <v>3279564755.1000004</v>
      </c>
      <c r="H2034" s="127">
        <v>171.89999389648438</v>
      </c>
      <c r="I2034" s="127">
        <v>1.559999942779541</v>
      </c>
      <c r="J2034" s="127">
        <v>19078328</v>
      </c>
    </row>
    <row r="2035" spans="1:10" s="118" customFormat="1" ht="12.75">
      <c r="A2035" s="128" t="s">
        <v>5334</v>
      </c>
      <c r="B2035" s="128" t="s">
        <v>10077</v>
      </c>
      <c r="C2035" s="127">
        <v>1151707844886.28</v>
      </c>
      <c r="D2035" s="127">
        <v>24307916</v>
      </c>
      <c r="E2035" s="128" t="s">
        <v>2266</v>
      </c>
      <c r="F2035" s="127">
        <v>6.6364240646362305</v>
      </c>
      <c r="G2035" s="127">
        <v>1151707844886.28</v>
      </c>
      <c r="H2035" s="127">
        <v>100.20999908447266</v>
      </c>
      <c r="I2035" s="127">
        <v>15.099999666213989</v>
      </c>
      <c r="J2035" s="127">
        <v>11492950016</v>
      </c>
    </row>
    <row r="2036" spans="1:10" s="118" customFormat="1" ht="12.75">
      <c r="A2036" s="128" t="s">
        <v>5712</v>
      </c>
      <c r="B2036" s="128" t="s">
        <v>10247</v>
      </c>
      <c r="C2036" s="127">
        <v>262576278438.60001</v>
      </c>
      <c r="D2036" s="127">
        <v>1290430</v>
      </c>
      <c r="E2036" s="128" t="s">
        <v>2269</v>
      </c>
      <c r="F2036" s="127">
        <v>13.556093215942383</v>
      </c>
      <c r="G2036" s="127">
        <v>262576278438.60001</v>
      </c>
      <c r="H2036" s="127">
        <v>1010.2000122070313</v>
      </c>
      <c r="I2036" s="127">
        <v>74.519996643066406</v>
      </c>
      <c r="J2036" s="127">
        <v>259855008</v>
      </c>
    </row>
    <row r="2037" spans="1:10" s="118" customFormat="1" ht="12.75">
      <c r="A2037" s="128" t="s">
        <v>6918</v>
      </c>
      <c r="B2037" s="128" t="s">
        <v>11018</v>
      </c>
      <c r="C2037" s="127">
        <v>33819599403.900002</v>
      </c>
      <c r="D2037" s="127">
        <v>328199</v>
      </c>
      <c r="E2037" s="128" t="s">
        <v>2188</v>
      </c>
      <c r="F2037" s="127"/>
      <c r="G2037" s="127">
        <v>33819599403.900002</v>
      </c>
      <c r="H2037" s="127">
        <v>552.1500244140625</v>
      </c>
      <c r="I2037" s="127">
        <v>-0.18999999761581421</v>
      </c>
      <c r="J2037" s="127">
        <v>61250744</v>
      </c>
    </row>
    <row r="2038" spans="1:10" s="118" customFormat="1" ht="12.75">
      <c r="A2038" s="128" t="s">
        <v>5862</v>
      </c>
      <c r="B2038" s="128" t="s">
        <v>10382</v>
      </c>
      <c r="C2038" s="127">
        <v>68098321349.250008</v>
      </c>
      <c r="D2038" s="127">
        <v>788830</v>
      </c>
      <c r="E2038" s="128" t="s">
        <v>2273</v>
      </c>
      <c r="F2038" s="127">
        <v>7.488011360168457</v>
      </c>
      <c r="G2038" s="127">
        <v>68098321349.250008</v>
      </c>
      <c r="H2038" s="127">
        <v>265.45001220703125</v>
      </c>
      <c r="I2038" s="127">
        <v>35.450000762939453</v>
      </c>
      <c r="J2038" s="127">
        <v>256539168</v>
      </c>
    </row>
    <row r="2039" spans="1:10" s="118" customFormat="1" ht="12.75">
      <c r="A2039" s="128" t="s">
        <v>8008</v>
      </c>
      <c r="B2039" s="128" t="s">
        <v>11850</v>
      </c>
      <c r="C2039" s="127">
        <v>3323615400</v>
      </c>
      <c r="D2039" s="127">
        <v>7252</v>
      </c>
      <c r="E2039" s="128" t="s">
        <v>2194</v>
      </c>
      <c r="F2039" s="127"/>
      <c r="G2039" s="127">
        <v>3323615400</v>
      </c>
      <c r="H2039" s="127">
        <v>190.5</v>
      </c>
      <c r="I2039" s="127"/>
      <c r="J2039" s="127"/>
    </row>
    <row r="2040" spans="1:10" s="118" customFormat="1" ht="12.75">
      <c r="A2040" s="128" t="s">
        <v>8130</v>
      </c>
      <c r="B2040" s="128" t="s">
        <v>12101</v>
      </c>
      <c r="C2040" s="127">
        <v>1355516448</v>
      </c>
      <c r="D2040" s="127">
        <v>36522</v>
      </c>
      <c r="E2040" s="128" t="s">
        <v>2256</v>
      </c>
      <c r="F2040" s="127">
        <v>30.769231796264648</v>
      </c>
      <c r="G2040" s="127">
        <v>1355516448</v>
      </c>
      <c r="H2040" s="127">
        <v>44</v>
      </c>
      <c r="I2040" s="127">
        <v>1.4299999475479126</v>
      </c>
      <c r="J2040" s="127">
        <v>29475442</v>
      </c>
    </row>
    <row r="2041" spans="1:10" s="118" customFormat="1" ht="12.75">
      <c r="A2041" s="128" t="s">
        <v>12207</v>
      </c>
      <c r="B2041" s="128" t="s">
        <v>12208</v>
      </c>
      <c r="C2041" s="127">
        <v>69346958163</v>
      </c>
      <c r="D2041" s="127">
        <v>378528</v>
      </c>
      <c r="E2041" s="128" t="s">
        <v>12179</v>
      </c>
      <c r="F2041" s="127">
        <v>23.548385620117188</v>
      </c>
      <c r="G2041" s="127">
        <v>69346958163</v>
      </c>
      <c r="H2041" s="127">
        <v>511</v>
      </c>
      <c r="I2041" s="127">
        <v>21.700000762939453</v>
      </c>
      <c r="J2041" s="127">
        <v>135708336</v>
      </c>
    </row>
    <row r="2042" spans="1:10" s="118" customFormat="1" ht="12.75">
      <c r="A2042" s="128" t="s">
        <v>6519</v>
      </c>
      <c r="B2042" s="128" t="s">
        <v>10798</v>
      </c>
      <c r="C2042" s="127">
        <v>21886583756.399998</v>
      </c>
      <c r="D2042" s="127">
        <v>59786</v>
      </c>
      <c r="E2042" s="128" t="s">
        <v>2192</v>
      </c>
      <c r="F2042" s="127">
        <v>11.215126991271973</v>
      </c>
      <c r="G2042" s="127">
        <v>21886583756.399998</v>
      </c>
      <c r="H2042" s="127">
        <v>361.79998779296875</v>
      </c>
      <c r="I2042" s="127">
        <v>32.259998321533203</v>
      </c>
      <c r="J2042" s="127">
        <v>60493600</v>
      </c>
    </row>
    <row r="2043" spans="1:10" s="118" customFormat="1" ht="12.75">
      <c r="A2043" s="128" t="s">
        <v>7973</v>
      </c>
      <c r="B2043" s="128" t="s">
        <v>11518</v>
      </c>
      <c r="C2043" s="127">
        <v>6585246552</v>
      </c>
      <c r="D2043" s="127">
        <v>96033</v>
      </c>
      <c r="E2043" s="128" t="s">
        <v>12492</v>
      </c>
      <c r="F2043" s="127">
        <v>37.126689910888672</v>
      </c>
      <c r="G2043" s="127">
        <v>6585246552</v>
      </c>
      <c r="H2043" s="127">
        <v>236.19999694824219</v>
      </c>
      <c r="I2043" s="127">
        <v>6.3619998931884769</v>
      </c>
      <c r="J2043" s="127">
        <v>27879960</v>
      </c>
    </row>
    <row r="2044" spans="1:10" s="118" customFormat="1" ht="12.75">
      <c r="A2044" s="128" t="s">
        <v>6972</v>
      </c>
      <c r="B2044" s="128" t="s">
        <v>10838</v>
      </c>
      <c r="C2044" s="127">
        <v>21478824989.300003</v>
      </c>
      <c r="D2044" s="127">
        <v>190286</v>
      </c>
      <c r="E2044" s="128" t="s">
        <v>12464</v>
      </c>
      <c r="F2044" s="127">
        <v>55.709014892578125</v>
      </c>
      <c r="G2044" s="127">
        <v>21478824989.300003</v>
      </c>
      <c r="H2044" s="127">
        <v>763.70001220703125</v>
      </c>
      <c r="I2044" s="127">
        <v>13.708732604980469</v>
      </c>
      <c r="J2044" s="127">
        <v>25221954</v>
      </c>
    </row>
    <row r="2045" spans="1:10" s="118" customFormat="1" ht="12.75">
      <c r="A2045" s="128" t="s">
        <v>6656</v>
      </c>
      <c r="B2045" s="128" t="s">
        <v>6657</v>
      </c>
      <c r="C2045" s="127">
        <v>28018314800.000004</v>
      </c>
      <c r="D2045" s="127">
        <v>129571</v>
      </c>
      <c r="E2045" s="128" t="s">
        <v>2279</v>
      </c>
      <c r="F2045" s="127">
        <v>30.668905258178711</v>
      </c>
      <c r="G2045" s="127">
        <v>28018314800.000004</v>
      </c>
      <c r="H2045" s="127">
        <v>903.70001220703125</v>
      </c>
      <c r="I2045" s="127">
        <v>28.177848815917969</v>
      </c>
      <c r="J2045" s="127">
        <v>31004000</v>
      </c>
    </row>
    <row r="2046" spans="1:10" s="118" customFormat="1" ht="12.75">
      <c r="A2046" s="128" t="s">
        <v>5472</v>
      </c>
      <c r="B2046" s="128" t="s">
        <v>5473</v>
      </c>
      <c r="C2046" s="127">
        <v>746430860434.59998</v>
      </c>
      <c r="D2046" s="127">
        <v>2008064</v>
      </c>
      <c r="E2046" s="128" t="s">
        <v>2281</v>
      </c>
      <c r="F2046" s="127">
        <v>1083.5333251953125</v>
      </c>
      <c r="G2046" s="127">
        <v>746430860434.59998</v>
      </c>
      <c r="H2046" s="127">
        <v>1625.300048828125</v>
      </c>
      <c r="I2046" s="127">
        <v>1.5</v>
      </c>
      <c r="J2046" s="127">
        <v>451203456</v>
      </c>
    </row>
    <row r="2047" spans="1:10" s="118" customFormat="1" ht="12.75">
      <c r="A2047" s="128" t="s">
        <v>5416</v>
      </c>
      <c r="B2047" s="128" t="s">
        <v>10098</v>
      </c>
      <c r="C2047" s="127">
        <v>830359236960</v>
      </c>
      <c r="D2047" s="127">
        <v>805005</v>
      </c>
      <c r="E2047" s="128" t="s">
        <v>2283</v>
      </c>
      <c r="F2047" s="127">
        <v>44.971736907958984</v>
      </c>
      <c r="G2047" s="127">
        <v>830359236960</v>
      </c>
      <c r="H2047" s="127">
        <v>5520</v>
      </c>
      <c r="I2047" s="127">
        <v>122.74376106262207</v>
      </c>
      <c r="J2047" s="127">
        <v>150419664</v>
      </c>
    </row>
    <row r="2048" spans="1:10" s="118" customFormat="1" ht="12.75">
      <c r="A2048" s="128" t="s">
        <v>9152</v>
      </c>
      <c r="B2048" s="128" t="s">
        <v>11109</v>
      </c>
      <c r="C2048" s="127">
        <v>5579885025.000001</v>
      </c>
      <c r="D2048" s="127">
        <v>3648</v>
      </c>
      <c r="E2048" s="128" t="s">
        <v>3960</v>
      </c>
      <c r="F2048" s="127">
        <v>43.571430206298828</v>
      </c>
      <c r="G2048" s="127">
        <v>5579885025.000001</v>
      </c>
      <c r="H2048" s="127">
        <v>100.65000152587891</v>
      </c>
      <c r="I2048" s="127">
        <v>2.309999942779541</v>
      </c>
      <c r="J2048" s="127">
        <v>35003500</v>
      </c>
    </row>
    <row r="2049" spans="1:10" s="118" customFormat="1" ht="12.75">
      <c r="A2049" s="128" t="s">
        <v>5549</v>
      </c>
      <c r="B2049" s="128" t="s">
        <v>10220</v>
      </c>
      <c r="C2049" s="127">
        <v>291949903600</v>
      </c>
      <c r="D2049" s="127">
        <v>2412632</v>
      </c>
      <c r="E2049" s="128" t="s">
        <v>2290</v>
      </c>
      <c r="F2049" s="127"/>
      <c r="G2049" s="127">
        <v>291949903600</v>
      </c>
      <c r="H2049" s="127">
        <v>375.25</v>
      </c>
      <c r="I2049" s="127">
        <v>-1.2699999809265137</v>
      </c>
      <c r="J2049" s="127">
        <v>778014400</v>
      </c>
    </row>
    <row r="2050" spans="1:10" s="118" customFormat="1" ht="12.75">
      <c r="A2050" s="128" t="s">
        <v>11485</v>
      </c>
      <c r="B2050" s="128" t="s">
        <v>11486</v>
      </c>
      <c r="C2050" s="127">
        <v>2751344800</v>
      </c>
      <c r="D2050" s="127">
        <v>20151</v>
      </c>
      <c r="E2050" s="128" t="s">
        <v>11487</v>
      </c>
      <c r="F2050" s="127"/>
      <c r="G2050" s="127">
        <v>2751344800</v>
      </c>
      <c r="H2050" s="127">
        <v>362</v>
      </c>
      <c r="I2050" s="127"/>
      <c r="J2050" s="127"/>
    </row>
    <row r="2051" spans="1:10" s="118" customFormat="1" ht="12.75">
      <c r="A2051" s="128" t="s">
        <v>5621</v>
      </c>
      <c r="B2051" s="128" t="s">
        <v>10159</v>
      </c>
      <c r="C2051" s="127">
        <v>647591862027</v>
      </c>
      <c r="D2051" s="127">
        <v>135182</v>
      </c>
      <c r="E2051" s="128" t="s">
        <v>2293</v>
      </c>
      <c r="F2051" s="127">
        <v>376.00930786132813</v>
      </c>
      <c r="G2051" s="127">
        <v>647591862027</v>
      </c>
      <c r="H2051" s="127">
        <v>14529</v>
      </c>
      <c r="I2051" s="127">
        <v>38.639999389648438</v>
      </c>
      <c r="J2051" s="127">
        <v>42381676</v>
      </c>
    </row>
    <row r="2052" spans="1:10" s="118" customFormat="1" ht="12.75">
      <c r="A2052" s="128" t="s">
        <v>5335</v>
      </c>
      <c r="B2052" s="128" t="s">
        <v>10064</v>
      </c>
      <c r="C2052" s="127">
        <v>1344461457024</v>
      </c>
      <c r="D2052" s="127">
        <v>9052786</v>
      </c>
      <c r="E2052" s="128" t="s">
        <v>2232</v>
      </c>
      <c r="F2052" s="127">
        <v>6.8036069869995117</v>
      </c>
      <c r="G2052" s="127">
        <v>1344461457024</v>
      </c>
      <c r="H2052" s="127">
        <v>407.39999389648438</v>
      </c>
      <c r="I2052" s="127">
        <v>59.880001068115234</v>
      </c>
      <c r="J2052" s="127">
        <v>3300101632</v>
      </c>
    </row>
    <row r="2053" spans="1:10" s="118" customFormat="1" ht="12.75">
      <c r="A2053" s="128" t="s">
        <v>5950</v>
      </c>
      <c r="B2053" s="128" t="s">
        <v>10402</v>
      </c>
      <c r="C2053" s="127">
        <v>82815715264.800003</v>
      </c>
      <c r="D2053" s="127">
        <v>141071</v>
      </c>
      <c r="E2053" s="128" t="s">
        <v>2295</v>
      </c>
      <c r="F2053" s="127">
        <v>32.300334930419922</v>
      </c>
      <c r="G2053" s="127">
        <v>82815715264.800003</v>
      </c>
      <c r="H2053" s="127">
        <v>2619.39990234375</v>
      </c>
      <c r="I2053" s="127">
        <v>81.095130920410156</v>
      </c>
      <c r="J2053" s="127">
        <v>31616292</v>
      </c>
    </row>
    <row r="2054" spans="1:10" s="118" customFormat="1" ht="12.75">
      <c r="A2054" s="128" t="s">
        <v>7647</v>
      </c>
      <c r="B2054" s="128" t="s">
        <v>11695</v>
      </c>
      <c r="C2054" s="127">
        <v>2423443696.52</v>
      </c>
      <c r="D2054" s="127">
        <v>13024</v>
      </c>
      <c r="E2054" s="128" t="s">
        <v>2297</v>
      </c>
      <c r="F2054" s="127"/>
      <c r="G2054" s="127">
        <v>2423443696.52</v>
      </c>
      <c r="H2054" s="127">
        <v>172.03999328613281</v>
      </c>
      <c r="I2054" s="127">
        <v>-9.3100004196166992</v>
      </c>
      <c r="J2054" s="127">
        <v>14000000</v>
      </c>
    </row>
    <row r="2055" spans="1:10" s="118" customFormat="1" ht="12.75">
      <c r="A2055" s="128" t="s">
        <v>22362</v>
      </c>
      <c r="B2055" s="128" t="s">
        <v>22363</v>
      </c>
      <c r="C2055" s="127">
        <v>1528128000</v>
      </c>
      <c r="D2055" s="127"/>
      <c r="E2055" s="128" t="s">
        <v>21838</v>
      </c>
      <c r="F2055" s="127"/>
      <c r="G2055" s="127">
        <v>1528128000</v>
      </c>
      <c r="H2055" s="127">
        <v>96</v>
      </c>
      <c r="I2055" s="127"/>
      <c r="J2055" s="127"/>
    </row>
    <row r="2056" spans="1:10" s="118" customFormat="1" ht="12.75">
      <c r="A2056" s="128" t="s">
        <v>6392</v>
      </c>
      <c r="B2056" s="128" t="s">
        <v>10657</v>
      </c>
      <c r="C2056" s="127">
        <v>38267411177.999992</v>
      </c>
      <c r="D2056" s="127">
        <v>84325</v>
      </c>
      <c r="E2056" s="128" t="s">
        <v>2287</v>
      </c>
      <c r="F2056" s="127">
        <v>101.16182708740234</v>
      </c>
      <c r="G2056" s="127">
        <v>38267411177.999992</v>
      </c>
      <c r="H2056" s="127">
        <v>1219</v>
      </c>
      <c r="I2056" s="127">
        <v>12.050000190734863</v>
      </c>
      <c r="J2056" s="127">
        <v>31392462</v>
      </c>
    </row>
    <row r="2057" spans="1:10" s="118" customFormat="1" ht="12.75">
      <c r="A2057" s="128" t="s">
        <v>7410</v>
      </c>
      <c r="B2057" s="128" t="s">
        <v>11492</v>
      </c>
      <c r="C2057" s="127">
        <v>3035521000</v>
      </c>
      <c r="D2057" s="127">
        <v>6472</v>
      </c>
      <c r="E2057" s="128" t="s">
        <v>2277</v>
      </c>
      <c r="F2057" s="127">
        <v>10.533873558044434</v>
      </c>
      <c r="G2057" s="127">
        <v>3035521000</v>
      </c>
      <c r="H2057" s="127">
        <v>286.10000610351563</v>
      </c>
      <c r="I2057" s="127">
        <v>27.159999847412109</v>
      </c>
      <c r="J2057" s="127">
        <v>10610000</v>
      </c>
    </row>
    <row r="2058" spans="1:10" s="118" customFormat="1" ht="12.75">
      <c r="A2058" s="128" t="s">
        <v>6651</v>
      </c>
      <c r="B2058" s="128" t="s">
        <v>10983</v>
      </c>
      <c r="C2058" s="127">
        <v>22102422500</v>
      </c>
      <c r="D2058" s="127">
        <v>61589</v>
      </c>
      <c r="E2058" s="128" t="s">
        <v>3507</v>
      </c>
      <c r="F2058" s="127">
        <v>731.4444580078125</v>
      </c>
      <c r="G2058" s="127">
        <v>22102422500</v>
      </c>
      <c r="H2058" s="127">
        <v>65.830001831054688</v>
      </c>
      <c r="I2058" s="127">
        <v>9.0000003576278687E-2</v>
      </c>
      <c r="J2058" s="127">
        <v>335750016</v>
      </c>
    </row>
    <row r="2059" spans="1:10" s="118" customFormat="1" ht="12.75">
      <c r="A2059" s="128" t="s">
        <v>21809</v>
      </c>
      <c r="B2059" s="128" t="s">
        <v>21810</v>
      </c>
      <c r="C2059" s="127">
        <v>25175558095.589996</v>
      </c>
      <c r="D2059" s="127"/>
      <c r="E2059" s="128" t="s">
        <v>21732</v>
      </c>
      <c r="F2059" s="127"/>
      <c r="G2059" s="127">
        <v>25175558095.589996</v>
      </c>
      <c r="H2059" s="127">
        <v>183.88999938964844</v>
      </c>
      <c r="I2059" s="127"/>
      <c r="J2059" s="127"/>
    </row>
    <row r="2060" spans="1:10" s="118" customFormat="1" ht="12.75">
      <c r="A2060" s="128" t="s">
        <v>6896</v>
      </c>
      <c r="B2060" s="128" t="s">
        <v>10987</v>
      </c>
      <c r="C2060" s="127">
        <v>9885455708.2000008</v>
      </c>
      <c r="D2060" s="127">
        <v>86202</v>
      </c>
      <c r="E2060" s="128" t="s">
        <v>2298</v>
      </c>
      <c r="F2060" s="127">
        <v>11.027214050292969</v>
      </c>
      <c r="G2060" s="127">
        <v>9885455708.2000008</v>
      </c>
      <c r="H2060" s="127">
        <v>413.29998779296875</v>
      </c>
      <c r="I2060" s="127">
        <v>37.479999542236328</v>
      </c>
      <c r="J2060" s="127">
        <v>23918354</v>
      </c>
    </row>
    <row r="2061" spans="1:10" s="118" customFormat="1" ht="12.75">
      <c r="A2061" s="128" t="s">
        <v>9361</v>
      </c>
      <c r="B2061" s="128" t="s">
        <v>12047</v>
      </c>
      <c r="C2061" s="127">
        <v>1701628156.8</v>
      </c>
      <c r="D2061" s="127">
        <v>72220</v>
      </c>
      <c r="E2061" s="128" t="s">
        <v>9362</v>
      </c>
      <c r="F2061" s="127">
        <v>46.02374267578125</v>
      </c>
      <c r="G2061" s="127">
        <v>1701628156.8</v>
      </c>
      <c r="H2061" s="127">
        <v>155.10000610351563</v>
      </c>
      <c r="I2061" s="127">
        <v>3.369999885559082</v>
      </c>
      <c r="J2061" s="127">
        <v>6611000</v>
      </c>
    </row>
    <row r="2062" spans="1:10" s="118" customFormat="1" ht="12.75">
      <c r="A2062" s="128" t="s">
        <v>9168</v>
      </c>
      <c r="B2062" s="128" t="s">
        <v>11468</v>
      </c>
      <c r="C2062" s="127">
        <v>3169272000</v>
      </c>
      <c r="D2062" s="127">
        <v>15668</v>
      </c>
      <c r="E2062" s="128" t="s">
        <v>9169</v>
      </c>
      <c r="F2062" s="127">
        <v>23.604497909545898</v>
      </c>
      <c r="G2062" s="127">
        <v>3169272000</v>
      </c>
      <c r="H2062" s="127">
        <v>178.44999694824219</v>
      </c>
      <c r="I2062" s="127">
        <v>7.559999942779541</v>
      </c>
      <c r="J2062" s="127">
        <v>17760000</v>
      </c>
    </row>
    <row r="2063" spans="1:10" s="118" customFormat="1" ht="12.75">
      <c r="A2063" s="128" t="s">
        <v>6540</v>
      </c>
      <c r="B2063" s="128" t="s">
        <v>6541</v>
      </c>
      <c r="C2063" s="127">
        <v>14394373701.75</v>
      </c>
      <c r="D2063" s="127">
        <v>81545</v>
      </c>
      <c r="E2063" s="128" t="s">
        <v>3530</v>
      </c>
      <c r="F2063" s="127">
        <v>95.268165588378906</v>
      </c>
      <c r="G2063" s="127">
        <v>14394373701.75</v>
      </c>
      <c r="H2063" s="127">
        <v>550.6500244140625</v>
      </c>
      <c r="I2063" s="127">
        <v>5.7800002098083496</v>
      </c>
      <c r="J2063" s="127">
        <v>24532612</v>
      </c>
    </row>
    <row r="2064" spans="1:10" s="118" customFormat="1" ht="12.75">
      <c r="A2064" s="128" t="s">
        <v>7704</v>
      </c>
      <c r="B2064" s="128" t="s">
        <v>11951</v>
      </c>
      <c r="C2064" s="127">
        <v>1200737473.9200001</v>
      </c>
      <c r="D2064" s="127">
        <v>629966</v>
      </c>
      <c r="E2064" s="128" t="s">
        <v>2307</v>
      </c>
      <c r="F2064" s="127"/>
      <c r="G2064" s="127">
        <v>1200737473.9200001</v>
      </c>
      <c r="H2064" s="127">
        <v>8.880000114440918</v>
      </c>
      <c r="I2064" s="127">
        <v>-7.2104797839164734</v>
      </c>
      <c r="J2064" s="127">
        <v>131033696.1549006</v>
      </c>
    </row>
    <row r="2065" spans="1:10" s="118" customFormat="1" ht="12.75">
      <c r="A2065" s="128" t="s">
        <v>6640</v>
      </c>
      <c r="B2065" s="128" t="s">
        <v>10736</v>
      </c>
      <c r="C2065" s="127">
        <v>22375409359</v>
      </c>
      <c r="D2065" s="127">
        <v>451311</v>
      </c>
      <c r="E2065" s="128" t="s">
        <v>9493</v>
      </c>
      <c r="F2065" s="127">
        <v>78.915435791015625</v>
      </c>
      <c r="G2065" s="127">
        <v>22375409359</v>
      </c>
      <c r="H2065" s="127">
        <v>416.20001220703125</v>
      </c>
      <c r="I2065" s="127">
        <v>5.2740001678466797</v>
      </c>
      <c r="J2065" s="127">
        <v>53761195</v>
      </c>
    </row>
    <row r="2066" spans="1:10" s="118" customFormat="1" ht="12.75">
      <c r="A2066" s="128" t="s">
        <v>6509</v>
      </c>
      <c r="B2066" s="128" t="s">
        <v>10831</v>
      </c>
      <c r="C2066" s="127">
        <v>14720904708.299999</v>
      </c>
      <c r="D2066" s="127">
        <v>318661</v>
      </c>
      <c r="E2066" s="128" t="s">
        <v>2309</v>
      </c>
      <c r="F2066" s="127">
        <v>36.46588134765625</v>
      </c>
      <c r="G2066" s="127">
        <v>14720904708.299999</v>
      </c>
      <c r="H2066" s="127">
        <v>154.97999572753906</v>
      </c>
      <c r="I2066" s="127">
        <v>4.25</v>
      </c>
      <c r="J2066" s="127">
        <v>94985832</v>
      </c>
    </row>
    <row r="2067" spans="1:10" s="118" customFormat="1" ht="12.75">
      <c r="A2067" s="128" t="s">
        <v>7953</v>
      </c>
      <c r="B2067" s="128" t="s">
        <v>11601</v>
      </c>
      <c r="C2067" s="127">
        <v>1460188050.0000002</v>
      </c>
      <c r="D2067" s="127">
        <v>3013</v>
      </c>
      <c r="E2067" s="128" t="s">
        <v>4159</v>
      </c>
      <c r="F2067" s="127">
        <v>11.188369750976563</v>
      </c>
      <c r="G2067" s="127">
        <v>1460188050.0000002</v>
      </c>
      <c r="H2067" s="127">
        <v>177</v>
      </c>
      <c r="I2067" s="127">
        <v>15.819999694824219</v>
      </c>
      <c r="J2067" s="127">
        <v>8300000</v>
      </c>
    </row>
    <row r="2068" spans="1:10" s="118" customFormat="1" ht="12.75">
      <c r="A2068" s="128" t="s">
        <v>12194</v>
      </c>
      <c r="B2068" s="128" t="s">
        <v>12195</v>
      </c>
      <c r="C2068" s="127">
        <v>442660429375.99994</v>
      </c>
      <c r="D2068" s="127">
        <v>1927599</v>
      </c>
      <c r="E2068" s="128" t="s">
        <v>12196</v>
      </c>
      <c r="F2068" s="127"/>
      <c r="G2068" s="127">
        <v>442660429375.99994</v>
      </c>
      <c r="H2068" s="127">
        <v>982</v>
      </c>
      <c r="I2068" s="127"/>
      <c r="J2068" s="127"/>
    </row>
    <row r="2069" spans="1:10" s="118" customFormat="1" ht="12.75">
      <c r="A2069" s="128" t="s">
        <v>7305</v>
      </c>
      <c r="B2069" s="128" t="s">
        <v>11301</v>
      </c>
      <c r="C2069" s="127">
        <v>5643210450</v>
      </c>
      <c r="D2069" s="127">
        <v>20881</v>
      </c>
      <c r="E2069" s="128" t="s">
        <v>3630</v>
      </c>
      <c r="F2069" s="127">
        <v>34.955390930175781</v>
      </c>
      <c r="G2069" s="127">
        <v>5643210450</v>
      </c>
      <c r="H2069" s="127">
        <v>470.14999389648438</v>
      </c>
      <c r="I2069" s="127">
        <v>13.449999809265137</v>
      </c>
      <c r="J2069" s="127">
        <v>12003000</v>
      </c>
    </row>
    <row r="2070" spans="1:10" s="118" customFormat="1" ht="12.75">
      <c r="A2070" s="128" t="s">
        <v>6140</v>
      </c>
      <c r="B2070" s="128" t="s">
        <v>6141</v>
      </c>
      <c r="C2070" s="127">
        <v>53365813899.300003</v>
      </c>
      <c r="D2070" s="127">
        <v>377182</v>
      </c>
      <c r="E2070" s="128" t="s">
        <v>2317</v>
      </c>
      <c r="F2070" s="127">
        <v>37.941940307617188</v>
      </c>
      <c r="G2070" s="127">
        <v>53365813899.300003</v>
      </c>
      <c r="H2070" s="127">
        <v>437.85000610351563</v>
      </c>
      <c r="I2070" s="127">
        <v>11.539999961853027</v>
      </c>
      <c r="J2070" s="127">
        <v>121881496</v>
      </c>
    </row>
    <row r="2071" spans="1:10" s="118" customFormat="1" ht="12.75">
      <c r="A2071" s="128" t="s">
        <v>6297</v>
      </c>
      <c r="B2071" s="128" t="s">
        <v>6298</v>
      </c>
      <c r="C2071" s="127">
        <v>33883528939.200005</v>
      </c>
      <c r="D2071" s="127">
        <v>80823</v>
      </c>
      <c r="E2071" s="128" t="s">
        <v>2235</v>
      </c>
      <c r="F2071" s="127"/>
      <c r="G2071" s="127">
        <v>33883528939.200005</v>
      </c>
      <c r="H2071" s="127">
        <v>112.94999694824219</v>
      </c>
      <c r="I2071" s="127">
        <v>-13.503501892089844</v>
      </c>
      <c r="J2071" s="127">
        <v>299848640</v>
      </c>
    </row>
    <row r="2072" spans="1:10" s="118" customFormat="1" ht="12.75">
      <c r="A2072" s="128" t="s">
        <v>7498</v>
      </c>
      <c r="B2072" s="128" t="s">
        <v>7499</v>
      </c>
      <c r="C2072" s="127">
        <v>2236541211.2999997</v>
      </c>
      <c r="D2072" s="127">
        <v>29186</v>
      </c>
      <c r="E2072" s="128" t="s">
        <v>3718</v>
      </c>
      <c r="F2072" s="127">
        <v>32.074363708496094</v>
      </c>
      <c r="G2072" s="127">
        <v>2236541211.2999997</v>
      </c>
      <c r="H2072" s="127">
        <v>163.89999389648438</v>
      </c>
      <c r="I2072" s="127">
        <v>5.1100001335144043</v>
      </c>
      <c r="J2072" s="127">
        <v>13645767</v>
      </c>
    </row>
    <row r="2073" spans="1:10" s="118" customFormat="1" ht="12.75">
      <c r="A2073" s="128" t="s">
        <v>6873</v>
      </c>
      <c r="B2073" s="128" t="s">
        <v>11135</v>
      </c>
      <c r="C2073" s="127">
        <v>6266995669.1999998</v>
      </c>
      <c r="D2073" s="127">
        <v>251718</v>
      </c>
      <c r="E2073" s="128" t="s">
        <v>3512</v>
      </c>
      <c r="F2073" s="127"/>
      <c r="G2073" s="127">
        <v>6266995669.1999998</v>
      </c>
      <c r="H2073" s="127">
        <v>25.860000610351563</v>
      </c>
      <c r="I2073" s="127">
        <v>-1.0499999523162842</v>
      </c>
      <c r="J2073" s="127">
        <v>242343216</v>
      </c>
    </row>
    <row r="2074" spans="1:10" s="118" customFormat="1" ht="12.75">
      <c r="A2074" s="128" t="s">
        <v>6049</v>
      </c>
      <c r="B2074" s="128" t="s">
        <v>10545</v>
      </c>
      <c r="C2074" s="127">
        <v>27774048655.590004</v>
      </c>
      <c r="D2074" s="127">
        <v>352554</v>
      </c>
      <c r="E2074" s="128" t="s">
        <v>2320</v>
      </c>
      <c r="F2074" s="127">
        <v>15.218908309936523</v>
      </c>
      <c r="G2074" s="127">
        <v>27774048655.590004</v>
      </c>
      <c r="H2074" s="127">
        <v>251.21000671386719</v>
      </c>
      <c r="I2074" s="127">
        <v>16.506441116333008</v>
      </c>
      <c r="J2074" s="127">
        <v>110561080</v>
      </c>
    </row>
    <row r="2075" spans="1:10" s="118" customFormat="1" ht="12.75">
      <c r="A2075" s="128" t="s">
        <v>7915</v>
      </c>
      <c r="B2075" s="128" t="s">
        <v>11920</v>
      </c>
      <c r="C2075" s="127">
        <v>1237987038.8799999</v>
      </c>
      <c r="D2075" s="127">
        <v>21792</v>
      </c>
      <c r="E2075" s="128" t="s">
        <v>2321</v>
      </c>
      <c r="F2075" s="127"/>
      <c r="G2075" s="127">
        <v>1237987038.8799999</v>
      </c>
      <c r="H2075" s="127">
        <v>92.709999084472656</v>
      </c>
      <c r="I2075" s="127"/>
      <c r="J2075" s="127"/>
    </row>
    <row r="2076" spans="1:10" s="118" customFormat="1" ht="12.75">
      <c r="A2076" s="128" t="s">
        <v>9968</v>
      </c>
      <c r="B2076" s="128" t="s">
        <v>11962</v>
      </c>
      <c r="C2076" s="127">
        <v>1889054399.5000002</v>
      </c>
      <c r="D2076" s="127">
        <v>28983</v>
      </c>
      <c r="E2076" s="128" t="s">
        <v>21192</v>
      </c>
      <c r="F2076" s="127">
        <v>52.299270629882813</v>
      </c>
      <c r="G2076" s="127">
        <v>1889054399.5000002</v>
      </c>
      <c r="H2076" s="127">
        <v>71.650001525878906</v>
      </c>
      <c r="I2076" s="127">
        <v>1.3700000047683716</v>
      </c>
      <c r="J2076" s="127">
        <v>26365000</v>
      </c>
    </row>
    <row r="2077" spans="1:10" s="118" customFormat="1" ht="12.75">
      <c r="A2077" s="128" t="s">
        <v>6172</v>
      </c>
      <c r="B2077" s="128" t="s">
        <v>10567</v>
      </c>
      <c r="C2077" s="127">
        <v>77000406067.200012</v>
      </c>
      <c r="D2077" s="127">
        <v>41799</v>
      </c>
      <c r="E2077" s="128" t="s">
        <v>2325</v>
      </c>
      <c r="F2077" s="127">
        <v>81.132308959960938</v>
      </c>
      <c r="G2077" s="127">
        <v>77000406067.200012</v>
      </c>
      <c r="H2077" s="127">
        <v>1971.199951171875</v>
      </c>
      <c r="I2077" s="127">
        <v>24.296115875244141</v>
      </c>
      <c r="J2077" s="127">
        <v>39062704</v>
      </c>
    </row>
    <row r="2078" spans="1:10" s="118" customFormat="1" ht="12.75">
      <c r="A2078" s="128" t="s">
        <v>9953</v>
      </c>
      <c r="B2078" s="128" t="s">
        <v>12073</v>
      </c>
      <c r="C2078" s="127">
        <v>1403220393.75</v>
      </c>
      <c r="D2078" s="127">
        <v>31797</v>
      </c>
      <c r="E2078" s="128" t="s">
        <v>9954</v>
      </c>
      <c r="F2078" s="127"/>
      <c r="G2078" s="127">
        <v>1403220393.75</v>
      </c>
      <c r="H2078" s="127">
        <v>131.25</v>
      </c>
      <c r="I2078" s="127"/>
      <c r="J2078" s="127"/>
    </row>
    <row r="2079" spans="1:10" s="118" customFormat="1" ht="12.75">
      <c r="A2079" s="128" t="s">
        <v>5908</v>
      </c>
      <c r="B2079" s="128" t="s">
        <v>10345</v>
      </c>
      <c r="C2079" s="127">
        <v>84792977494.399994</v>
      </c>
      <c r="D2079" s="127">
        <v>955215</v>
      </c>
      <c r="E2079" s="128" t="s">
        <v>2304</v>
      </c>
      <c r="F2079" s="127">
        <v>38.732158660888672</v>
      </c>
      <c r="G2079" s="127">
        <v>84792977494.399994</v>
      </c>
      <c r="H2079" s="127">
        <v>461.29998779296875</v>
      </c>
      <c r="I2079" s="127">
        <v>11.909999847412109</v>
      </c>
      <c r="J2079" s="127">
        <v>183812992</v>
      </c>
    </row>
    <row r="2080" spans="1:10" s="118" customFormat="1" ht="12.75">
      <c r="A2080" s="128" t="s">
        <v>9438</v>
      </c>
      <c r="B2080" s="128" t="s">
        <v>11747</v>
      </c>
      <c r="C2080" s="127">
        <v>2080491776.9999998</v>
      </c>
      <c r="D2080" s="127">
        <v>44305</v>
      </c>
      <c r="E2080" s="128" t="s">
        <v>9439</v>
      </c>
      <c r="F2080" s="127">
        <v>12.133333206176758</v>
      </c>
      <c r="G2080" s="127">
        <v>2080491776.9999998</v>
      </c>
      <c r="H2080" s="127">
        <v>91</v>
      </c>
      <c r="I2080" s="127">
        <v>7.5</v>
      </c>
      <c r="J2080" s="127">
        <v>16838548</v>
      </c>
    </row>
    <row r="2081" spans="1:10" s="118" customFormat="1" ht="12.75">
      <c r="A2081" s="128" t="s">
        <v>6522</v>
      </c>
      <c r="B2081" s="128" t="s">
        <v>10774</v>
      </c>
      <c r="C2081" s="127">
        <v>14763593715.200001</v>
      </c>
      <c r="D2081" s="127">
        <v>1592829</v>
      </c>
      <c r="E2081" s="128" t="s">
        <v>2197</v>
      </c>
      <c r="F2081" s="127">
        <v>14.711246490478516</v>
      </c>
      <c r="G2081" s="127">
        <v>14763593715.200001</v>
      </c>
      <c r="H2081" s="127">
        <v>48.400001525878906</v>
      </c>
      <c r="I2081" s="127">
        <v>3.2899999618530273</v>
      </c>
      <c r="J2081" s="127">
        <v>303434880</v>
      </c>
    </row>
    <row r="2082" spans="1:10" s="118" customFormat="1" ht="12.75">
      <c r="A2082" s="128" t="s">
        <v>7817</v>
      </c>
      <c r="B2082" s="128" t="s">
        <v>11898</v>
      </c>
      <c r="C2082" s="127">
        <v>1782076140</v>
      </c>
      <c r="D2082" s="127">
        <v>7361</v>
      </c>
      <c r="E2082" s="128" t="s">
        <v>3890</v>
      </c>
      <c r="F2082" s="127">
        <v>8.1735620498657227</v>
      </c>
      <c r="G2082" s="127">
        <v>1782076140</v>
      </c>
      <c r="H2082" s="127">
        <v>162</v>
      </c>
      <c r="I2082" s="127">
        <v>19.819999694824219</v>
      </c>
      <c r="J2082" s="127">
        <v>11000470</v>
      </c>
    </row>
    <row r="2083" spans="1:10" s="118" customFormat="1" ht="12.75">
      <c r="A2083" s="128" t="s">
        <v>9173</v>
      </c>
      <c r="B2083" s="128" t="s">
        <v>9174</v>
      </c>
      <c r="C2083" s="127">
        <v>1062419480</v>
      </c>
      <c r="D2083" s="127">
        <v>8653</v>
      </c>
      <c r="E2083" s="128" t="s">
        <v>4077</v>
      </c>
      <c r="F2083" s="127">
        <v>11.038186073303223</v>
      </c>
      <c r="G2083" s="127">
        <v>1062419480</v>
      </c>
      <c r="H2083" s="127">
        <v>92.5</v>
      </c>
      <c r="I2083" s="127">
        <v>8.380000114440918</v>
      </c>
      <c r="J2083" s="127">
        <v>11485616</v>
      </c>
    </row>
    <row r="2084" spans="1:10" s="118" customFormat="1" ht="12.75">
      <c r="A2084" s="128" t="s">
        <v>7658</v>
      </c>
      <c r="B2084" s="128" t="s">
        <v>7659</v>
      </c>
      <c r="C2084" s="127">
        <v>2159313424</v>
      </c>
      <c r="D2084" s="127">
        <v>6214</v>
      </c>
      <c r="E2084" s="128" t="s">
        <v>7660</v>
      </c>
      <c r="F2084" s="127">
        <v>18.491920471191406</v>
      </c>
      <c r="G2084" s="127">
        <v>2159313424</v>
      </c>
      <c r="H2084" s="127">
        <v>206</v>
      </c>
      <c r="I2084" s="127">
        <v>11.140000343322754</v>
      </c>
      <c r="J2084" s="127">
        <v>10482104</v>
      </c>
    </row>
    <row r="2085" spans="1:10" s="118" customFormat="1" ht="12.75">
      <c r="A2085" s="128" t="s">
        <v>6180</v>
      </c>
      <c r="B2085" s="128" t="s">
        <v>10456</v>
      </c>
      <c r="C2085" s="127">
        <v>53138467209.500008</v>
      </c>
      <c r="D2085" s="127">
        <v>484109</v>
      </c>
      <c r="E2085" s="128" t="s">
        <v>3449</v>
      </c>
      <c r="F2085" s="127">
        <v>54.469871520996094</v>
      </c>
      <c r="G2085" s="127">
        <v>53138467209.500008</v>
      </c>
      <c r="H2085" s="127">
        <v>1310.5</v>
      </c>
      <c r="I2085" s="127">
        <v>24.059171676635742</v>
      </c>
      <c r="J2085" s="127">
        <v>40450000</v>
      </c>
    </row>
    <row r="2086" spans="1:10" s="118" customFormat="1" ht="12.75">
      <c r="A2086" s="128" t="s">
        <v>7485</v>
      </c>
      <c r="B2086" s="128" t="s">
        <v>11380</v>
      </c>
      <c r="C2086" s="127">
        <v>3960247959</v>
      </c>
      <c r="D2086" s="127">
        <v>751</v>
      </c>
      <c r="E2086" s="128" t="s">
        <v>7486</v>
      </c>
      <c r="F2086" s="127">
        <v>43.729663848876953</v>
      </c>
      <c r="G2086" s="127">
        <v>3960247959</v>
      </c>
      <c r="H2086" s="127">
        <v>1149</v>
      </c>
      <c r="I2086" s="127">
        <v>26.275070190429688</v>
      </c>
      <c r="J2086" s="127">
        <v>3434766</v>
      </c>
    </row>
    <row r="2087" spans="1:10" s="118" customFormat="1" ht="12.75">
      <c r="A2087" s="128" t="s">
        <v>7207</v>
      </c>
      <c r="B2087" s="128" t="s">
        <v>11475</v>
      </c>
      <c r="C2087" s="127">
        <v>5258695348.1800003</v>
      </c>
      <c r="D2087" s="127">
        <v>200987</v>
      </c>
      <c r="E2087" s="128" t="s">
        <v>2327</v>
      </c>
      <c r="F2087" s="127">
        <v>114.86666107177734</v>
      </c>
      <c r="G2087" s="127">
        <v>5258695348.1800003</v>
      </c>
      <c r="H2087" s="127">
        <v>34.459999084472656</v>
      </c>
      <c r="I2087" s="127">
        <v>0.30000001192092896</v>
      </c>
      <c r="J2087" s="127">
        <v>152603008</v>
      </c>
    </row>
    <row r="2088" spans="1:10" s="118" customFormat="1" ht="12.75">
      <c r="A2088" s="128" t="s">
        <v>7315</v>
      </c>
      <c r="B2088" s="128" t="s">
        <v>11454</v>
      </c>
      <c r="C2088" s="127">
        <v>6036308834.25</v>
      </c>
      <c r="D2088" s="127">
        <v>98975</v>
      </c>
      <c r="E2088" s="128" t="s">
        <v>12488</v>
      </c>
      <c r="F2088" s="127">
        <v>29.313327789306641</v>
      </c>
      <c r="G2088" s="127">
        <v>6036308834.25</v>
      </c>
      <c r="H2088" s="127">
        <v>57.630001068115234</v>
      </c>
      <c r="I2088" s="127">
        <v>1.9659999847412111</v>
      </c>
      <c r="J2088" s="127">
        <v>104742480</v>
      </c>
    </row>
    <row r="2089" spans="1:10" s="118" customFormat="1" ht="12.75">
      <c r="A2089" s="128" t="s">
        <v>5925</v>
      </c>
      <c r="B2089" s="128" t="s">
        <v>10480</v>
      </c>
      <c r="C2089" s="127">
        <v>62134336235.199997</v>
      </c>
      <c r="D2089" s="127">
        <v>433931</v>
      </c>
      <c r="E2089" s="128" t="s">
        <v>2329</v>
      </c>
      <c r="F2089" s="127">
        <v>34.288890838623047</v>
      </c>
      <c r="G2089" s="127">
        <v>62134336235.199997</v>
      </c>
      <c r="H2089" s="127">
        <v>123.44000244140625</v>
      </c>
      <c r="I2089" s="127">
        <v>3.5999999046325684</v>
      </c>
      <c r="J2089" s="127">
        <v>503356576</v>
      </c>
    </row>
    <row r="2090" spans="1:10" s="118" customFormat="1" ht="12.75">
      <c r="A2090" s="128" t="s">
        <v>7375</v>
      </c>
      <c r="B2090" s="128" t="s">
        <v>7376</v>
      </c>
      <c r="C2090" s="127">
        <v>5041799999.999999</v>
      </c>
      <c r="D2090" s="127">
        <v>17826</v>
      </c>
      <c r="E2090" s="128" t="s">
        <v>2311</v>
      </c>
      <c r="F2090" s="127">
        <v>30.03216552734375</v>
      </c>
      <c r="G2090" s="127">
        <v>5041799999.999999</v>
      </c>
      <c r="H2090" s="127">
        <v>420.14999389648438</v>
      </c>
      <c r="I2090" s="127">
        <v>13.989999771118164</v>
      </c>
      <c r="J2090" s="127">
        <v>12000000</v>
      </c>
    </row>
    <row r="2091" spans="1:10" s="118" customFormat="1" ht="12.75">
      <c r="A2091" s="128" t="s">
        <v>6100</v>
      </c>
      <c r="B2091" s="128" t="s">
        <v>10416</v>
      </c>
      <c r="C2091" s="127">
        <v>91728218204</v>
      </c>
      <c r="D2091" s="127">
        <v>126245</v>
      </c>
      <c r="E2091" s="128" t="s">
        <v>2331</v>
      </c>
      <c r="F2091" s="127">
        <v>66.108627319335938</v>
      </c>
      <c r="G2091" s="127">
        <v>91728218204</v>
      </c>
      <c r="H2091" s="127">
        <v>2215.300048828125</v>
      </c>
      <c r="I2091" s="127">
        <v>33.509998321533203</v>
      </c>
      <c r="J2091" s="127">
        <v>41406680</v>
      </c>
    </row>
    <row r="2092" spans="1:10" s="118" customFormat="1" ht="12.75">
      <c r="A2092" s="128" t="s">
        <v>6963</v>
      </c>
      <c r="B2092" s="128" t="s">
        <v>11058</v>
      </c>
      <c r="C2092" s="127">
        <v>6773765233.8999996</v>
      </c>
      <c r="D2092" s="127">
        <v>702</v>
      </c>
      <c r="E2092" s="128" t="s">
        <v>3574</v>
      </c>
      <c r="F2092" s="127">
        <v>18.653682708740234</v>
      </c>
      <c r="G2092" s="127">
        <v>6773765233.8999996</v>
      </c>
      <c r="H2092" s="127">
        <v>1542.0999755859375</v>
      </c>
      <c r="I2092" s="127">
        <v>82.669998168945313</v>
      </c>
      <c r="J2092" s="127">
        <v>4390000</v>
      </c>
    </row>
    <row r="2093" spans="1:10" s="118" customFormat="1" ht="12.75">
      <c r="A2093" s="128" t="s">
        <v>7373</v>
      </c>
      <c r="B2093" s="128" t="s">
        <v>11496</v>
      </c>
      <c r="C2093" s="127">
        <v>3928096642.4699998</v>
      </c>
      <c r="D2093" s="127">
        <v>151713</v>
      </c>
      <c r="E2093" s="128" t="s">
        <v>2206</v>
      </c>
      <c r="F2093" s="127">
        <v>29.777027130126953</v>
      </c>
      <c r="G2093" s="127">
        <v>3928096642.4699998</v>
      </c>
      <c r="H2093" s="127">
        <v>44.069999694824219</v>
      </c>
      <c r="I2093" s="127">
        <v>1.4800000190734863</v>
      </c>
      <c r="J2093" s="127">
        <v>89158824</v>
      </c>
    </row>
    <row r="2094" spans="1:10" s="118" customFormat="1" ht="12.75">
      <c r="A2094" s="128" t="s">
        <v>8054</v>
      </c>
      <c r="B2094" s="128" t="s">
        <v>11992</v>
      </c>
      <c r="C2094" s="127">
        <v>1210165585.0799999</v>
      </c>
      <c r="D2094" s="127">
        <v>6445</v>
      </c>
      <c r="E2094" s="128" t="s">
        <v>4174</v>
      </c>
      <c r="F2094" s="127"/>
      <c r="G2094" s="127">
        <v>1210165585.0799999</v>
      </c>
      <c r="H2094" s="127">
        <v>52.040000915527344</v>
      </c>
      <c r="I2094" s="127">
        <v>-0.81999999284744263</v>
      </c>
      <c r="J2094" s="127">
        <v>23254528</v>
      </c>
    </row>
    <row r="2095" spans="1:10" s="118" customFormat="1" ht="12.75">
      <c r="A2095" s="128" t="s">
        <v>7154</v>
      </c>
      <c r="B2095" s="128" t="s">
        <v>11123</v>
      </c>
      <c r="C2095" s="127">
        <v>7630363905.499999</v>
      </c>
      <c r="D2095" s="127">
        <v>112836</v>
      </c>
      <c r="E2095" s="128" t="s">
        <v>2319</v>
      </c>
      <c r="F2095" s="127">
        <v>19.751089096069336</v>
      </c>
      <c r="G2095" s="127">
        <v>7630363905.499999</v>
      </c>
      <c r="H2095" s="127">
        <v>226.94000244140625</v>
      </c>
      <c r="I2095" s="127">
        <v>11.489999771118164</v>
      </c>
      <c r="J2095" s="127">
        <v>33620000</v>
      </c>
    </row>
    <row r="2096" spans="1:10" s="118" customFormat="1" ht="12.75">
      <c r="A2096" s="128" t="s">
        <v>7497</v>
      </c>
      <c r="B2096" s="128" t="s">
        <v>11494</v>
      </c>
      <c r="C2096" s="127">
        <v>2749344155.5000005</v>
      </c>
      <c r="D2096" s="127">
        <v>23255</v>
      </c>
      <c r="E2096" s="128" t="s">
        <v>2288</v>
      </c>
      <c r="F2096" s="127">
        <v>5.868049144744873</v>
      </c>
      <c r="G2096" s="127">
        <v>2749344155.5000005</v>
      </c>
      <c r="H2096" s="127">
        <v>319.75</v>
      </c>
      <c r="I2096" s="127">
        <v>54.490001678466797</v>
      </c>
      <c r="J2096" s="127">
        <v>8598418</v>
      </c>
    </row>
    <row r="2097" spans="1:10" s="118" customFormat="1" ht="12.75">
      <c r="A2097" s="128" t="s">
        <v>22364</v>
      </c>
      <c r="B2097" s="128" t="s">
        <v>22365</v>
      </c>
      <c r="C2097" s="127">
        <v>1061843900.0000001</v>
      </c>
      <c r="D2097" s="127">
        <v>62068</v>
      </c>
      <c r="E2097" s="128" t="s">
        <v>22366</v>
      </c>
      <c r="F2097" s="127">
        <v>11.078029632568359</v>
      </c>
      <c r="G2097" s="127">
        <v>1061843900.0000001</v>
      </c>
      <c r="H2097" s="127">
        <v>53.950000762939453</v>
      </c>
      <c r="I2097" s="127">
        <v>4.869999885559082</v>
      </c>
      <c r="J2097" s="127"/>
    </row>
    <row r="2098" spans="1:10" s="118" customFormat="1" ht="12.75">
      <c r="A2098" s="128" t="s">
        <v>6577</v>
      </c>
      <c r="B2098" s="128" t="s">
        <v>10804</v>
      </c>
      <c r="C2098" s="127">
        <v>25527819573.18</v>
      </c>
      <c r="D2098" s="127">
        <v>743484</v>
      </c>
      <c r="E2098" s="128" t="s">
        <v>2225</v>
      </c>
      <c r="F2098" s="127">
        <v>25.209877014160156</v>
      </c>
      <c r="G2098" s="127">
        <v>25527819573.18</v>
      </c>
      <c r="H2098" s="127">
        <v>183.77999877929688</v>
      </c>
      <c r="I2098" s="127">
        <v>7.2899999618530273</v>
      </c>
      <c r="J2098" s="127">
        <v>134946224</v>
      </c>
    </row>
    <row r="2099" spans="1:10" s="118" customFormat="1" ht="12.75">
      <c r="A2099" s="128" t="s">
        <v>7763</v>
      </c>
      <c r="B2099" s="128" t="s">
        <v>11584</v>
      </c>
      <c r="C2099" s="127">
        <v>1871047087.5</v>
      </c>
      <c r="D2099" s="127">
        <v>21425</v>
      </c>
      <c r="E2099" s="128" t="s">
        <v>3821</v>
      </c>
      <c r="F2099" s="127">
        <v>11.957071304321289</v>
      </c>
      <c r="G2099" s="127">
        <v>1871047087.5</v>
      </c>
      <c r="H2099" s="127">
        <v>142.05000305175781</v>
      </c>
      <c r="I2099" s="127">
        <v>11.880000114440918</v>
      </c>
      <c r="J2099" s="127">
        <v>11781750</v>
      </c>
    </row>
    <row r="2100" spans="1:10" s="118" customFormat="1" ht="12.75">
      <c r="A2100" s="128" t="s">
        <v>20774</v>
      </c>
      <c r="B2100" s="128" t="s">
        <v>20775</v>
      </c>
      <c r="C2100" s="127">
        <v>3367721999.9999995</v>
      </c>
      <c r="D2100" s="127">
        <v>2</v>
      </c>
      <c r="E2100" s="128" t="s">
        <v>20776</v>
      </c>
      <c r="F2100" s="127"/>
      <c r="G2100" s="127">
        <v>3367721999.9999995</v>
      </c>
      <c r="H2100" s="127">
        <v>1002000</v>
      </c>
      <c r="I2100" s="127"/>
      <c r="J2100" s="127"/>
    </row>
    <row r="2101" spans="1:10" s="118" customFormat="1" ht="12.75">
      <c r="A2101" s="128" t="s">
        <v>6435</v>
      </c>
      <c r="B2101" s="128" t="s">
        <v>6436</v>
      </c>
      <c r="C2101" s="127">
        <v>25253802956.549995</v>
      </c>
      <c r="D2101" s="127">
        <v>86334</v>
      </c>
      <c r="E2101" s="128" t="s">
        <v>2336</v>
      </c>
      <c r="F2101" s="127">
        <v>18.649003982543945</v>
      </c>
      <c r="G2101" s="127">
        <v>25253802956.549995</v>
      </c>
      <c r="H2101" s="127">
        <v>637.04998779296875</v>
      </c>
      <c r="I2101" s="127">
        <v>34.159999847412109</v>
      </c>
      <c r="J2101" s="127">
        <v>36000000</v>
      </c>
    </row>
    <row r="2102" spans="1:10" s="118" customFormat="1" ht="12.75">
      <c r="A2102" s="128" t="s">
        <v>21226</v>
      </c>
      <c r="B2102" s="128" t="s">
        <v>21227</v>
      </c>
      <c r="C2102" s="127">
        <v>1055363959.9999999</v>
      </c>
      <c r="D2102" s="127"/>
      <c r="E2102" s="128" t="s">
        <v>21228</v>
      </c>
      <c r="F2102" s="127"/>
      <c r="G2102" s="127">
        <v>1055363959.9999999</v>
      </c>
      <c r="H2102" s="127">
        <v>140</v>
      </c>
      <c r="I2102" s="127"/>
      <c r="J2102" s="127"/>
    </row>
    <row r="2103" spans="1:10" s="118" customFormat="1" ht="12.75">
      <c r="A2103" s="128" t="s">
        <v>9178</v>
      </c>
      <c r="B2103" s="128" t="s">
        <v>12135</v>
      </c>
      <c r="C2103" s="127">
        <v>1211619168</v>
      </c>
      <c r="D2103" s="127">
        <v>30829</v>
      </c>
      <c r="E2103" s="128" t="s">
        <v>1643</v>
      </c>
      <c r="F2103" s="127"/>
      <c r="G2103" s="127">
        <v>1211619168</v>
      </c>
      <c r="H2103" s="127">
        <v>652.32000732421875</v>
      </c>
      <c r="I2103" s="127"/>
      <c r="J2103" s="127"/>
    </row>
    <row r="2104" spans="1:10" s="118" customFormat="1" ht="12.75">
      <c r="A2104" s="128" t="s">
        <v>6475</v>
      </c>
      <c r="B2104" s="128" t="s">
        <v>10256</v>
      </c>
      <c r="C2104" s="127">
        <v>21876510358</v>
      </c>
      <c r="D2104" s="127">
        <v>3293140</v>
      </c>
      <c r="E2104" s="128" t="s">
        <v>2337</v>
      </c>
      <c r="F2104" s="127"/>
      <c r="G2104" s="127">
        <v>21876510358</v>
      </c>
      <c r="H2104" s="127">
        <v>72.769996643066406</v>
      </c>
      <c r="I2104" s="127"/>
      <c r="J2104" s="127"/>
    </row>
    <row r="2105" spans="1:10" s="118" customFormat="1" ht="12.75">
      <c r="A2105" s="128" t="s">
        <v>5438</v>
      </c>
      <c r="B2105" s="128" t="s">
        <v>10118</v>
      </c>
      <c r="C2105" s="127">
        <v>829355775000</v>
      </c>
      <c r="D2105" s="127">
        <v>735982</v>
      </c>
      <c r="E2105" s="128" t="s">
        <v>9131</v>
      </c>
      <c r="F2105" s="127">
        <v>58.336986541748047</v>
      </c>
      <c r="G2105" s="127">
        <v>829355775000</v>
      </c>
      <c r="H2105" s="127">
        <v>5321.5</v>
      </c>
      <c r="I2105" s="127">
        <v>91.220001220703125</v>
      </c>
      <c r="J2105" s="127">
        <v>155850000</v>
      </c>
    </row>
    <row r="2106" spans="1:10" s="118" customFormat="1" ht="12.75">
      <c r="A2106" s="128" t="s">
        <v>7737</v>
      </c>
      <c r="B2106" s="128" t="s">
        <v>11593</v>
      </c>
      <c r="C2106" s="127">
        <v>2748248576</v>
      </c>
      <c r="D2106" s="127">
        <v>6861</v>
      </c>
      <c r="E2106" s="128" t="s">
        <v>3853</v>
      </c>
      <c r="F2106" s="127">
        <v>18.621200561523438</v>
      </c>
      <c r="G2106" s="127">
        <v>2748248576</v>
      </c>
      <c r="H2106" s="127">
        <v>502.39999389648438</v>
      </c>
      <c r="I2106" s="127">
        <v>26.979999542236328</v>
      </c>
      <c r="J2106" s="127">
        <v>5470240</v>
      </c>
    </row>
    <row r="2107" spans="1:10" s="118" customFormat="1" ht="12.75">
      <c r="A2107" s="128" t="s">
        <v>6360</v>
      </c>
      <c r="B2107" s="128" t="s">
        <v>10677</v>
      </c>
      <c r="C2107" s="127">
        <v>20386073052.899998</v>
      </c>
      <c r="D2107" s="127">
        <v>1192624</v>
      </c>
      <c r="E2107" s="128" t="s">
        <v>2237</v>
      </c>
      <c r="F2107" s="127">
        <v>12.696000099182129</v>
      </c>
      <c r="G2107" s="127">
        <v>20386073052.899998</v>
      </c>
      <c r="H2107" s="127">
        <v>31.739999771118164</v>
      </c>
      <c r="I2107" s="127">
        <v>2.5</v>
      </c>
      <c r="J2107" s="127">
        <v>642283328</v>
      </c>
    </row>
    <row r="2108" spans="1:10" s="118" customFormat="1" ht="12.75">
      <c r="A2108" s="128" t="s">
        <v>5844</v>
      </c>
      <c r="B2108" s="128" t="s">
        <v>10269</v>
      </c>
      <c r="C2108" s="127">
        <v>191706908044</v>
      </c>
      <c r="D2108" s="127">
        <v>15920</v>
      </c>
      <c r="E2108" s="128" t="s">
        <v>2341</v>
      </c>
      <c r="F2108" s="127">
        <v>414.98541259765625</v>
      </c>
      <c r="G2108" s="127">
        <v>191706908044</v>
      </c>
      <c r="H2108" s="127">
        <v>12794</v>
      </c>
      <c r="I2108" s="127">
        <v>30.829999923706055</v>
      </c>
      <c r="J2108" s="127">
        <v>14440873</v>
      </c>
    </row>
    <row r="2109" spans="1:10" s="118" customFormat="1" ht="12.75">
      <c r="A2109" s="128" t="s">
        <v>6076</v>
      </c>
      <c r="B2109" s="128" t="s">
        <v>3456</v>
      </c>
      <c r="C2109" s="127">
        <v>52260269072.550011</v>
      </c>
      <c r="D2109" s="127">
        <v>1916623</v>
      </c>
      <c r="E2109" s="128" t="s">
        <v>2339</v>
      </c>
      <c r="F2109" s="127">
        <v>12.234927177429199</v>
      </c>
      <c r="G2109" s="127">
        <v>52260269072.550011</v>
      </c>
      <c r="H2109" s="127">
        <v>176.55000305175781</v>
      </c>
      <c r="I2109" s="127">
        <v>16.110000610351563</v>
      </c>
      <c r="J2109" s="127">
        <v>296008320</v>
      </c>
    </row>
    <row r="2110" spans="1:10" s="118" customFormat="1" ht="12.75">
      <c r="A2110" s="128" t="s">
        <v>7932</v>
      </c>
      <c r="B2110" s="128" t="s">
        <v>11956</v>
      </c>
      <c r="C2110" s="127">
        <v>1177073183.3399999</v>
      </c>
      <c r="D2110" s="127">
        <v>263336</v>
      </c>
      <c r="E2110" s="128" t="s">
        <v>2211</v>
      </c>
      <c r="F2110" s="127">
        <v>17.95671272277832</v>
      </c>
      <c r="G2110" s="127">
        <v>1177073183.3399999</v>
      </c>
      <c r="H2110" s="127">
        <v>14.789999961853027</v>
      </c>
      <c r="I2110" s="127">
        <v>0.82364740369548561</v>
      </c>
      <c r="J2110" s="127">
        <v>67238756.090541005</v>
      </c>
    </row>
    <row r="2111" spans="1:10" s="118" customFormat="1" ht="12.75">
      <c r="A2111" s="128" t="s">
        <v>7166</v>
      </c>
      <c r="B2111" s="128" t="s">
        <v>11348</v>
      </c>
      <c r="C2111" s="127">
        <v>5256690670.000001</v>
      </c>
      <c r="D2111" s="127">
        <v>52129</v>
      </c>
      <c r="E2111" s="128" t="s">
        <v>2342</v>
      </c>
      <c r="F2111" s="127">
        <v>22.308988571166992</v>
      </c>
      <c r="G2111" s="127">
        <v>5256690670.000001</v>
      </c>
      <c r="H2111" s="127">
        <v>39.709999084472656</v>
      </c>
      <c r="I2111" s="127">
        <v>1.7799999713897705</v>
      </c>
      <c r="J2111" s="127">
        <v>132377000</v>
      </c>
    </row>
    <row r="2112" spans="1:10" s="118" customFormat="1" ht="12.75">
      <c r="A2112" s="128" t="s">
        <v>22367</v>
      </c>
      <c r="B2112" s="128" t="s">
        <v>22368</v>
      </c>
      <c r="C2112" s="127">
        <v>1199440000</v>
      </c>
      <c r="D2112" s="127">
        <v>22441</v>
      </c>
      <c r="E2112" s="128" t="s">
        <v>8073</v>
      </c>
      <c r="F2112" s="127">
        <v>65.671646118164063</v>
      </c>
      <c r="G2112" s="127">
        <v>1199440000</v>
      </c>
      <c r="H2112" s="127">
        <v>55</v>
      </c>
      <c r="I2112" s="127">
        <v>0.83749997615814209</v>
      </c>
      <c r="J2112" s="127"/>
    </row>
    <row r="2113" spans="1:10" s="118" customFormat="1" ht="12.75">
      <c r="A2113" s="128" t="s">
        <v>9521</v>
      </c>
      <c r="B2113" s="128" t="s">
        <v>11794</v>
      </c>
      <c r="C2113" s="127">
        <v>2020482850.1199996</v>
      </c>
      <c r="D2113" s="127">
        <v>23824</v>
      </c>
      <c r="E2113" s="128" t="s">
        <v>9522</v>
      </c>
      <c r="F2113" s="127"/>
      <c r="G2113" s="127">
        <v>2020482850.1199996</v>
      </c>
      <c r="H2113" s="127">
        <v>45.080001831054688</v>
      </c>
      <c r="I2113" s="127">
        <v>-3.4690389633178711</v>
      </c>
      <c r="J2113" s="127">
        <v>44819940</v>
      </c>
    </row>
    <row r="2114" spans="1:10" s="118" customFormat="1" ht="12.75">
      <c r="A2114" s="128" t="s">
        <v>20622</v>
      </c>
      <c r="B2114" s="128" t="s">
        <v>20623</v>
      </c>
      <c r="C2114" s="127">
        <v>2054094750.0000002</v>
      </c>
      <c r="D2114" s="127">
        <v>57864</v>
      </c>
      <c r="E2114" s="128" t="s">
        <v>20624</v>
      </c>
      <c r="F2114" s="127"/>
      <c r="G2114" s="127">
        <v>2054094750.0000002</v>
      </c>
      <c r="H2114" s="127">
        <v>213.75</v>
      </c>
      <c r="I2114" s="127"/>
      <c r="J2114" s="127"/>
    </row>
    <row r="2115" spans="1:10" s="118" customFormat="1" ht="12.75">
      <c r="A2115" s="128" t="s">
        <v>6098</v>
      </c>
      <c r="B2115" s="128" t="s">
        <v>6099</v>
      </c>
      <c r="C2115" s="127">
        <v>55265362825.439995</v>
      </c>
      <c r="D2115" s="127">
        <v>168350</v>
      </c>
      <c r="E2115" s="128" t="s">
        <v>2346</v>
      </c>
      <c r="F2115" s="127">
        <v>130.92134094238281</v>
      </c>
      <c r="G2115" s="127">
        <v>55265362825.439995</v>
      </c>
      <c r="H2115" s="127">
        <v>233.03999328613281</v>
      </c>
      <c r="I2115" s="127">
        <v>1.7799999713897705</v>
      </c>
      <c r="J2115" s="127">
        <v>237200000</v>
      </c>
    </row>
    <row r="2116" spans="1:10" s="118" customFormat="1" ht="12.75">
      <c r="A2116" s="128" t="s">
        <v>9153</v>
      </c>
      <c r="B2116" s="128" t="s">
        <v>11631</v>
      </c>
      <c r="C2116" s="127">
        <v>1993361250</v>
      </c>
      <c r="D2116" s="127">
        <v>38576</v>
      </c>
      <c r="E2116" s="128" t="s">
        <v>9154</v>
      </c>
      <c r="F2116" s="127">
        <v>23.809524536132813</v>
      </c>
      <c r="G2116" s="127">
        <v>1993361250</v>
      </c>
      <c r="H2116" s="127">
        <v>95</v>
      </c>
      <c r="I2116" s="127">
        <v>3.9900000095367432</v>
      </c>
      <c r="J2116" s="127">
        <v>20982750</v>
      </c>
    </row>
    <row r="2117" spans="1:10" s="118" customFormat="1" ht="12.75">
      <c r="A2117" s="128" t="s">
        <v>7006</v>
      </c>
      <c r="B2117" s="128" t="s">
        <v>3729</v>
      </c>
      <c r="C2117" s="127">
        <v>6223647975.8999996</v>
      </c>
      <c r="D2117" s="127">
        <v>348435</v>
      </c>
      <c r="E2117" s="128" t="s">
        <v>2348</v>
      </c>
      <c r="F2117" s="127">
        <v>9.2878217697143555</v>
      </c>
      <c r="G2117" s="127">
        <v>6223647975.8999996</v>
      </c>
      <c r="H2117" s="127">
        <v>23.899999618530273</v>
      </c>
      <c r="I2117" s="127">
        <v>2.5732619762420654</v>
      </c>
      <c r="J2117" s="127">
        <v>260403680</v>
      </c>
    </row>
    <row r="2118" spans="1:10" s="118" customFormat="1" ht="12.75">
      <c r="A2118" s="128" t="s">
        <v>5795</v>
      </c>
      <c r="B2118" s="128" t="s">
        <v>5796</v>
      </c>
      <c r="C2118" s="127">
        <v>92543644188.800003</v>
      </c>
      <c r="D2118" s="127">
        <v>571834</v>
      </c>
      <c r="E2118" s="128" t="s">
        <v>2350</v>
      </c>
      <c r="F2118" s="127"/>
      <c r="G2118" s="127">
        <v>92543644188.800003</v>
      </c>
      <c r="H2118" s="127">
        <v>942.4000244140625</v>
      </c>
      <c r="I2118" s="127">
        <v>-3.2631471157073975</v>
      </c>
      <c r="J2118" s="127">
        <v>98134448</v>
      </c>
    </row>
    <row r="2119" spans="1:10" s="118" customFormat="1" ht="12.75">
      <c r="A2119" s="128" t="s">
        <v>9140</v>
      </c>
      <c r="B2119" s="128" t="s">
        <v>10957</v>
      </c>
      <c r="C2119" s="127">
        <v>7284999619.3599997</v>
      </c>
      <c r="D2119" s="127">
        <v>142775</v>
      </c>
      <c r="E2119" s="128" t="s">
        <v>9125</v>
      </c>
      <c r="F2119" s="127">
        <v>8.4912862777709961</v>
      </c>
      <c r="G2119" s="127">
        <v>7284999619.3599997</v>
      </c>
      <c r="H2119" s="127">
        <v>102.31999969482422</v>
      </c>
      <c r="I2119" s="127">
        <v>12.050000190734863</v>
      </c>
      <c r="J2119" s="127">
        <v>71198200</v>
      </c>
    </row>
    <row r="2120" spans="1:10" s="118" customFormat="1" ht="12.75">
      <c r="A2120" s="128" t="s">
        <v>6529</v>
      </c>
      <c r="B2120" s="128" t="s">
        <v>11857</v>
      </c>
      <c r="C2120" s="127">
        <v>2453727775.5</v>
      </c>
      <c r="D2120" s="127">
        <v>3309248</v>
      </c>
      <c r="E2120" s="128" t="s">
        <v>9079</v>
      </c>
      <c r="F2120" s="127"/>
      <c r="G2120" s="127">
        <v>2453727775.5</v>
      </c>
      <c r="H2120" s="127">
        <v>27.450000762939453</v>
      </c>
      <c r="I2120" s="127"/>
      <c r="J2120" s="127"/>
    </row>
    <row r="2121" spans="1:10" s="118" customFormat="1" ht="12.75">
      <c r="A2121" s="128" t="s">
        <v>5294</v>
      </c>
      <c r="B2121" s="128" t="s">
        <v>10051</v>
      </c>
      <c r="C2121" s="127">
        <v>2859470644151.5498</v>
      </c>
      <c r="D2121" s="127">
        <v>15802786</v>
      </c>
      <c r="E2121" s="128" t="s">
        <v>2292</v>
      </c>
      <c r="F2121" s="127">
        <v>18.361532211303711</v>
      </c>
      <c r="G2121" s="127">
        <v>2859470644151.5498</v>
      </c>
      <c r="H2121" s="127">
        <v>307.45001220703125</v>
      </c>
      <c r="I2121" s="127">
        <v>16.744245529174805</v>
      </c>
      <c r="J2121" s="127">
        <v>9300603904</v>
      </c>
    </row>
    <row r="2122" spans="1:10" s="118" customFormat="1" ht="12.75">
      <c r="A2122" s="128" t="s">
        <v>6442</v>
      </c>
      <c r="B2122" s="128" t="s">
        <v>10720</v>
      </c>
      <c r="C2122" s="127">
        <v>24142052161.749996</v>
      </c>
      <c r="D2122" s="127">
        <v>225835</v>
      </c>
      <c r="E2122" s="128" t="s">
        <v>2312</v>
      </c>
      <c r="F2122" s="127">
        <v>33.120098114013672</v>
      </c>
      <c r="G2122" s="127">
        <v>24142052161.749996</v>
      </c>
      <c r="H2122" s="127">
        <v>135.1300048828125</v>
      </c>
      <c r="I2122" s="127">
        <v>4.0799999237060547</v>
      </c>
      <c r="J2122" s="127">
        <v>178673968</v>
      </c>
    </row>
    <row r="2123" spans="1:10" s="118" customFormat="1" ht="12.75">
      <c r="A2123" s="128" t="s">
        <v>7366</v>
      </c>
      <c r="B2123" s="128" t="s">
        <v>11505</v>
      </c>
      <c r="C2123" s="127">
        <v>3017450567.8500004</v>
      </c>
      <c r="D2123" s="127">
        <v>649</v>
      </c>
      <c r="E2123" s="128" t="s">
        <v>4507</v>
      </c>
      <c r="F2123" s="127"/>
      <c r="G2123" s="127">
        <v>3017450567.8500004</v>
      </c>
      <c r="H2123" s="127">
        <v>127.65000152587891</v>
      </c>
      <c r="I2123" s="127">
        <v>-68.589996337890625</v>
      </c>
      <c r="J2123" s="127">
        <v>8021401</v>
      </c>
    </row>
    <row r="2124" spans="1:10" s="118" customFormat="1" ht="12.75">
      <c r="A2124" s="128" t="s">
        <v>7128</v>
      </c>
      <c r="B2124" s="128" t="s">
        <v>11329</v>
      </c>
      <c r="C2124" s="127">
        <v>5763810312</v>
      </c>
      <c r="D2124" s="127">
        <v>76833</v>
      </c>
      <c r="E2124" s="128" t="s">
        <v>2351</v>
      </c>
      <c r="F2124" s="127">
        <v>18.455831527709961</v>
      </c>
      <c r="G2124" s="127">
        <v>5763810312</v>
      </c>
      <c r="H2124" s="127">
        <v>156.69000244140625</v>
      </c>
      <c r="I2124" s="127">
        <v>8.4899997711181641</v>
      </c>
      <c r="J2124" s="127">
        <v>36784800</v>
      </c>
    </row>
    <row r="2125" spans="1:10" s="118" customFormat="1" ht="12.75">
      <c r="A2125" s="128" t="s">
        <v>8168</v>
      </c>
      <c r="B2125" s="128" t="s">
        <v>11841</v>
      </c>
      <c r="C2125" s="127">
        <v>3072189075</v>
      </c>
      <c r="D2125" s="127">
        <v>11295</v>
      </c>
      <c r="E2125" s="128" t="s">
        <v>8169</v>
      </c>
      <c r="F2125" s="127">
        <v>41.266757965087891</v>
      </c>
      <c r="G2125" s="127">
        <v>3072189075</v>
      </c>
      <c r="H2125" s="127">
        <v>307.85000610351563</v>
      </c>
      <c r="I2125" s="127">
        <v>7.4600000381469727</v>
      </c>
      <c r="J2125" s="127">
        <v>7371900</v>
      </c>
    </row>
    <row r="2126" spans="1:10" s="118" customFormat="1" ht="12.75">
      <c r="A2126" s="128" t="s">
        <v>7746</v>
      </c>
      <c r="B2126" s="128" t="s">
        <v>11867</v>
      </c>
      <c r="C2126" s="127">
        <v>1556520000.0000002</v>
      </c>
      <c r="D2126" s="127">
        <v>20169</v>
      </c>
      <c r="E2126" s="128" t="s">
        <v>7747</v>
      </c>
      <c r="F2126" s="127"/>
      <c r="G2126" s="127">
        <v>1556520000.0000002</v>
      </c>
      <c r="H2126" s="127">
        <v>87.199996948242188</v>
      </c>
      <c r="I2126" s="127"/>
      <c r="J2126" s="127">
        <v>3010000</v>
      </c>
    </row>
    <row r="2127" spans="1:10" s="118" customFormat="1" ht="12.75">
      <c r="A2127" s="128" t="s">
        <v>21109</v>
      </c>
      <c r="B2127" s="128" t="s">
        <v>21110</v>
      </c>
      <c r="C2127" s="127">
        <v>26346482820</v>
      </c>
      <c r="D2127" s="127"/>
      <c r="E2127" s="128" t="s">
        <v>21111</v>
      </c>
      <c r="F2127" s="127"/>
      <c r="G2127" s="127">
        <v>26346482820</v>
      </c>
      <c r="H2127" s="127">
        <v>340.20001220703125</v>
      </c>
      <c r="I2127" s="127"/>
      <c r="J2127" s="127"/>
    </row>
    <row r="2128" spans="1:10" s="118" customFormat="1" ht="12.75">
      <c r="A2128" s="128" t="s">
        <v>20752</v>
      </c>
      <c r="B2128" s="128" t="s">
        <v>20753</v>
      </c>
      <c r="C2128" s="127">
        <v>19082000000</v>
      </c>
      <c r="D2128" s="127">
        <v>5761092</v>
      </c>
      <c r="E2128" s="128" t="s">
        <v>20754</v>
      </c>
      <c r="F2128" s="127"/>
      <c r="G2128" s="127">
        <v>19082000000</v>
      </c>
      <c r="H2128" s="127">
        <v>477.04998779296875</v>
      </c>
      <c r="I2128" s="127"/>
      <c r="J2128" s="127"/>
    </row>
    <row r="2129" spans="1:10" s="118" customFormat="1" ht="12.75">
      <c r="A2129" s="128" t="s">
        <v>5971</v>
      </c>
      <c r="B2129" s="128" t="s">
        <v>5972</v>
      </c>
      <c r="C2129" s="127">
        <v>49302255702.999992</v>
      </c>
      <c r="D2129" s="127">
        <v>471502</v>
      </c>
      <c r="E2129" s="128" t="s">
        <v>2353</v>
      </c>
      <c r="F2129" s="127">
        <v>17.681625366210938</v>
      </c>
      <c r="G2129" s="127">
        <v>49302255702.999992</v>
      </c>
      <c r="H2129" s="127">
        <v>331</v>
      </c>
      <c r="I2129" s="127">
        <v>18.719999313354492</v>
      </c>
      <c r="J2129" s="127">
        <v>148509376</v>
      </c>
    </row>
    <row r="2130" spans="1:10" s="118" customFormat="1" ht="12.75">
      <c r="A2130" s="128" t="s">
        <v>7530</v>
      </c>
      <c r="B2130" s="128" t="s">
        <v>11451</v>
      </c>
      <c r="C2130" s="127">
        <v>3869000000</v>
      </c>
      <c r="D2130" s="127">
        <v>1008</v>
      </c>
      <c r="E2130" s="128" t="s">
        <v>3740</v>
      </c>
      <c r="F2130" s="127">
        <v>19.200992584228516</v>
      </c>
      <c r="G2130" s="127">
        <v>3869000000</v>
      </c>
      <c r="H2130" s="127">
        <v>386.89999389648438</v>
      </c>
      <c r="I2130" s="127">
        <v>20.149999618530273</v>
      </c>
      <c r="J2130" s="127">
        <v>10000000</v>
      </c>
    </row>
    <row r="2131" spans="1:10" s="118" customFormat="1" ht="12.75">
      <c r="A2131" s="128" t="s">
        <v>9440</v>
      </c>
      <c r="B2131" s="128" t="s">
        <v>11903</v>
      </c>
      <c r="C2131" s="127">
        <v>1799314560</v>
      </c>
      <c r="D2131" s="127">
        <v>37708</v>
      </c>
      <c r="E2131" s="128" t="s">
        <v>9441</v>
      </c>
      <c r="F2131" s="127"/>
      <c r="G2131" s="127">
        <v>1799314560</v>
      </c>
      <c r="H2131" s="127">
        <v>109.80000305175781</v>
      </c>
      <c r="I2131" s="127"/>
      <c r="J2131" s="127"/>
    </row>
    <row r="2132" spans="1:10" s="118" customFormat="1" ht="12.75">
      <c r="A2132" s="128" t="s">
        <v>6367</v>
      </c>
      <c r="B2132" s="128" t="s">
        <v>10665</v>
      </c>
      <c r="C2132" s="127">
        <v>15254166429.6</v>
      </c>
      <c r="D2132" s="127">
        <v>205782</v>
      </c>
      <c r="E2132" s="128" t="s">
        <v>2355</v>
      </c>
      <c r="F2132" s="127">
        <v>61.940792083740234</v>
      </c>
      <c r="G2132" s="127">
        <v>15254166429.6</v>
      </c>
      <c r="H2132" s="127">
        <v>282.45001220703125</v>
      </c>
      <c r="I2132" s="127">
        <v>4.559999942779541</v>
      </c>
      <c r="J2132" s="127">
        <v>53516272</v>
      </c>
    </row>
    <row r="2133" spans="1:10" s="118" customFormat="1" ht="12.75">
      <c r="A2133" s="128" t="s">
        <v>7138</v>
      </c>
      <c r="B2133" s="128" t="s">
        <v>11498</v>
      </c>
      <c r="C2133" s="127">
        <v>2972498004</v>
      </c>
      <c r="D2133" s="127">
        <v>13180</v>
      </c>
      <c r="E2133" s="128" t="s">
        <v>3587</v>
      </c>
      <c r="F2133" s="127"/>
      <c r="G2133" s="127">
        <v>2972498004</v>
      </c>
      <c r="H2133" s="127">
        <v>63</v>
      </c>
      <c r="I2133" s="127">
        <v>-6.9099998474121094</v>
      </c>
      <c r="J2133" s="127">
        <v>47092808</v>
      </c>
    </row>
    <row r="2134" spans="1:10" s="118" customFormat="1" ht="12.75">
      <c r="A2134" s="128" t="s">
        <v>7171</v>
      </c>
      <c r="B2134" s="128" t="s">
        <v>11170</v>
      </c>
      <c r="C2134" s="127">
        <v>5759140388.5499992</v>
      </c>
      <c r="D2134" s="127">
        <v>13862</v>
      </c>
      <c r="E2134" s="128" t="s">
        <v>2408</v>
      </c>
      <c r="F2134" s="127">
        <v>14.297638893127441</v>
      </c>
      <c r="G2134" s="127">
        <v>5759140388.5499992</v>
      </c>
      <c r="H2134" s="127">
        <v>745.04998779296875</v>
      </c>
      <c r="I2134" s="127">
        <v>52.110000610351563</v>
      </c>
      <c r="J2134" s="127">
        <v>7729871</v>
      </c>
    </row>
    <row r="2135" spans="1:10" s="118" customFormat="1" ht="12.75">
      <c r="A2135" s="128" t="s">
        <v>6779</v>
      </c>
      <c r="B2135" s="128" t="s">
        <v>11110</v>
      </c>
      <c r="C2135" s="127">
        <v>8549808799.999999</v>
      </c>
      <c r="D2135" s="127">
        <v>12720</v>
      </c>
      <c r="E2135" s="128" t="s">
        <v>3517</v>
      </c>
      <c r="F2135" s="127">
        <v>21.702243804931641</v>
      </c>
      <c r="G2135" s="127">
        <v>8549808799.999999</v>
      </c>
      <c r="H2135" s="127">
        <v>793</v>
      </c>
      <c r="I2135" s="127">
        <v>36.540000915527344</v>
      </c>
      <c r="J2135" s="127">
        <v>10782000</v>
      </c>
    </row>
    <row r="2136" spans="1:10" s="118" customFormat="1" ht="12.75">
      <c r="A2136" s="128" t="s">
        <v>7149</v>
      </c>
      <c r="B2136" s="128" t="s">
        <v>11288</v>
      </c>
      <c r="C2136" s="127">
        <v>4479969120.000001</v>
      </c>
      <c r="D2136" s="127">
        <v>39737</v>
      </c>
      <c r="E2136" s="128" t="s">
        <v>2357</v>
      </c>
      <c r="F2136" s="127">
        <v>276.17022705078125</v>
      </c>
      <c r="G2136" s="127">
        <v>4479969120.000001</v>
      </c>
      <c r="H2136" s="127">
        <v>259.60000610351563</v>
      </c>
      <c r="I2136" s="127">
        <v>0.93999999761581421</v>
      </c>
      <c r="J2136" s="127">
        <v>16432200</v>
      </c>
    </row>
    <row r="2137" spans="1:10" s="118" customFormat="1" ht="12.75">
      <c r="A2137" s="128" t="s">
        <v>6938</v>
      </c>
      <c r="B2137" s="128" t="s">
        <v>11213</v>
      </c>
      <c r="C2137" s="127">
        <v>6878391620.7599983</v>
      </c>
      <c r="D2137" s="127">
        <v>686463</v>
      </c>
      <c r="E2137" s="128" t="s">
        <v>2362</v>
      </c>
      <c r="F2137" s="127">
        <v>15.458032608032227</v>
      </c>
      <c r="G2137" s="127">
        <v>6878391620.7599983</v>
      </c>
      <c r="H2137" s="127">
        <v>64.459999084472656</v>
      </c>
      <c r="I2137" s="127">
        <v>4.1700000762939453</v>
      </c>
      <c r="J2137" s="127">
        <v>106710000</v>
      </c>
    </row>
    <row r="2138" spans="1:10" s="118" customFormat="1" ht="12.75">
      <c r="A2138" s="128" t="s">
        <v>6998</v>
      </c>
      <c r="B2138" s="128" t="s">
        <v>11346</v>
      </c>
      <c r="C2138" s="127">
        <v>3688465623.5999994</v>
      </c>
      <c r="D2138" s="127">
        <v>482022</v>
      </c>
      <c r="E2138" s="128" t="s">
        <v>2365</v>
      </c>
      <c r="F2138" s="127">
        <v>48.5</v>
      </c>
      <c r="G2138" s="127">
        <v>3688465623.5999994</v>
      </c>
      <c r="H2138" s="127">
        <v>9.6999998092651367</v>
      </c>
      <c r="I2138" s="127">
        <v>0.20000000298023224</v>
      </c>
      <c r="J2138" s="127">
        <v>345685632</v>
      </c>
    </row>
    <row r="2139" spans="1:10" s="118" customFormat="1" ht="12.75">
      <c r="A2139" s="128" t="s">
        <v>7022</v>
      </c>
      <c r="B2139" s="128" t="s">
        <v>11068</v>
      </c>
      <c r="C2139" s="127">
        <v>10614100000</v>
      </c>
      <c r="D2139" s="127">
        <v>432541</v>
      </c>
      <c r="E2139" s="128" t="s">
        <v>2360</v>
      </c>
      <c r="F2139" s="127">
        <v>21.416666030883789</v>
      </c>
      <c r="G2139" s="127">
        <v>10614100000</v>
      </c>
      <c r="H2139" s="127">
        <v>89.949996948242188</v>
      </c>
      <c r="I2139" s="127">
        <v>4.1999998092651367</v>
      </c>
      <c r="J2139" s="127">
        <v>118000000</v>
      </c>
    </row>
    <row r="2140" spans="1:10" s="118" customFormat="1" ht="12.75">
      <c r="A2140" s="128" t="s">
        <v>6714</v>
      </c>
      <c r="B2140" s="128" t="s">
        <v>10955</v>
      </c>
      <c r="C2140" s="127">
        <v>8596008899.9999981</v>
      </c>
      <c r="D2140" s="127">
        <v>555906</v>
      </c>
      <c r="E2140" s="128" t="s">
        <v>2448</v>
      </c>
      <c r="F2140" s="127">
        <v>22.420473098754883</v>
      </c>
      <c r="G2140" s="127">
        <v>8596008899.9999981</v>
      </c>
      <c r="H2140" s="127">
        <v>63.540000915527344</v>
      </c>
      <c r="I2140" s="127">
        <v>2.8340170383453369</v>
      </c>
      <c r="J2140" s="127">
        <v>135284992</v>
      </c>
    </row>
    <row r="2141" spans="1:10" s="118" customFormat="1" ht="12.75">
      <c r="A2141" s="128" t="s">
        <v>5776</v>
      </c>
      <c r="B2141" s="128" t="s">
        <v>10325</v>
      </c>
      <c r="C2141" s="127">
        <v>95013815392.349991</v>
      </c>
      <c r="D2141" s="127">
        <v>2831692</v>
      </c>
      <c r="E2141" s="128" t="s">
        <v>2367</v>
      </c>
      <c r="F2141" s="127">
        <v>38.598434448242188</v>
      </c>
      <c r="G2141" s="127">
        <v>95013815392.349991</v>
      </c>
      <c r="H2141" s="127">
        <v>296.04998779296875</v>
      </c>
      <c r="I2141" s="127">
        <v>7.6700000762939453</v>
      </c>
      <c r="J2141" s="127">
        <v>320938400</v>
      </c>
    </row>
    <row r="2142" spans="1:10" s="118" customFormat="1" ht="12.75">
      <c r="A2142" s="128" t="s">
        <v>5790</v>
      </c>
      <c r="B2142" s="128" t="s">
        <v>10359</v>
      </c>
      <c r="C2142" s="127">
        <v>140313946584.10001</v>
      </c>
      <c r="D2142" s="127">
        <v>257987</v>
      </c>
      <c r="E2142" s="128" t="s">
        <v>2371</v>
      </c>
      <c r="F2142" s="127">
        <v>58.946243286132813</v>
      </c>
      <c r="G2142" s="127">
        <v>140313946584.10001</v>
      </c>
      <c r="H2142" s="127">
        <v>1381.699951171875</v>
      </c>
      <c r="I2142" s="127">
        <v>23.440000295639038</v>
      </c>
      <c r="J2142" s="127">
        <v>101551672</v>
      </c>
    </row>
    <row r="2143" spans="1:10" s="118" customFormat="1" ht="12.75">
      <c r="A2143" s="128" t="s">
        <v>20586</v>
      </c>
      <c r="B2143" s="128" t="s">
        <v>20587</v>
      </c>
      <c r="C2143" s="127">
        <v>20156574235.199997</v>
      </c>
      <c r="D2143" s="127">
        <v>127722</v>
      </c>
      <c r="E2143" s="128" t="s">
        <v>20588</v>
      </c>
      <c r="F2143" s="127"/>
      <c r="G2143" s="127">
        <v>20156574235.199997</v>
      </c>
      <c r="H2143" s="127">
        <v>1119.3499755859375</v>
      </c>
      <c r="I2143" s="127"/>
      <c r="J2143" s="127"/>
    </row>
    <row r="2144" spans="1:10" s="118" customFormat="1" ht="12.75">
      <c r="A2144" s="128" t="s">
        <v>11941</v>
      </c>
      <c r="B2144" s="128" t="s">
        <v>11942</v>
      </c>
      <c r="C2144" s="127">
        <v>1732770000</v>
      </c>
      <c r="D2144" s="127">
        <v>36839</v>
      </c>
      <c r="E2144" s="128" t="s">
        <v>11943</v>
      </c>
      <c r="F2144" s="127"/>
      <c r="G2144" s="127">
        <v>1732770000</v>
      </c>
      <c r="H2144" s="127">
        <v>78</v>
      </c>
      <c r="I2144" s="127"/>
      <c r="J2144" s="127"/>
    </row>
    <row r="2145" spans="1:10" s="118" customFormat="1" ht="12.75">
      <c r="A2145" s="128" t="s">
        <v>7531</v>
      </c>
      <c r="B2145" s="128" t="s">
        <v>11640</v>
      </c>
      <c r="C2145" s="127">
        <v>1390694400</v>
      </c>
      <c r="D2145" s="127">
        <v>1404271</v>
      </c>
      <c r="E2145" s="128" t="s">
        <v>2374</v>
      </c>
      <c r="F2145" s="127">
        <v>9.1454544067382813</v>
      </c>
      <c r="G2145" s="127">
        <v>1390694400</v>
      </c>
      <c r="H2145" s="127">
        <v>5.0300002098083496</v>
      </c>
      <c r="I2145" s="127">
        <v>0.55000001192092896</v>
      </c>
      <c r="J2145" s="127">
        <v>276500000</v>
      </c>
    </row>
    <row r="2146" spans="1:10" s="118" customFormat="1" ht="12.75">
      <c r="A2146" s="128" t="s">
        <v>7477</v>
      </c>
      <c r="B2146" s="128" t="s">
        <v>11705</v>
      </c>
      <c r="C2146" s="127">
        <v>1865871359.9999998</v>
      </c>
      <c r="D2146" s="127">
        <v>181588</v>
      </c>
      <c r="E2146" s="128" t="s">
        <v>12282</v>
      </c>
      <c r="F2146" s="127">
        <v>21.288702011108398</v>
      </c>
      <c r="G2146" s="127">
        <v>1865871359.9999998</v>
      </c>
      <c r="H2146" s="127">
        <v>25.440000534057617</v>
      </c>
      <c r="I2146" s="127">
        <v>1.1950000524520874</v>
      </c>
      <c r="J2146" s="127">
        <v>73304000</v>
      </c>
    </row>
    <row r="2147" spans="1:10" s="118" customFormat="1" ht="12.75">
      <c r="A2147" s="128" t="s">
        <v>20612</v>
      </c>
      <c r="B2147" s="128" t="s">
        <v>20613</v>
      </c>
      <c r="C2147" s="127">
        <v>1730241000</v>
      </c>
      <c r="D2147" s="127">
        <v>26898</v>
      </c>
      <c r="E2147" s="128" t="s">
        <v>20614</v>
      </c>
      <c r="F2147" s="127"/>
      <c r="G2147" s="127">
        <v>1730241000</v>
      </c>
      <c r="H2147" s="127">
        <v>246</v>
      </c>
      <c r="I2147" s="127"/>
      <c r="J2147" s="127"/>
    </row>
    <row r="2148" spans="1:10" s="118" customFormat="1" ht="12.75">
      <c r="A2148" s="128" t="s">
        <v>7597</v>
      </c>
      <c r="B2148" s="128" t="s">
        <v>11767</v>
      </c>
      <c r="C2148" s="127">
        <v>2417085296.6400003</v>
      </c>
      <c r="D2148" s="127">
        <v>73529</v>
      </c>
      <c r="E2148" s="128" t="s">
        <v>2379</v>
      </c>
      <c r="F2148" s="127">
        <v>291</v>
      </c>
      <c r="G2148" s="127">
        <v>2417085296.6400003</v>
      </c>
      <c r="H2148" s="127">
        <v>46.560001373291016</v>
      </c>
      <c r="I2148" s="127">
        <v>0.15999999642372131</v>
      </c>
      <c r="J2148" s="127">
        <v>51913344</v>
      </c>
    </row>
    <row r="2149" spans="1:10" s="118" customFormat="1" ht="12.75">
      <c r="A2149" s="128" t="s">
        <v>6154</v>
      </c>
      <c r="B2149" s="128" t="s">
        <v>3455</v>
      </c>
      <c r="C2149" s="127">
        <v>45750751061.400002</v>
      </c>
      <c r="D2149" s="127">
        <v>510322</v>
      </c>
      <c r="E2149" s="128" t="s">
        <v>2381</v>
      </c>
      <c r="F2149" s="127">
        <v>36.587867736816406</v>
      </c>
      <c r="G2149" s="127">
        <v>45750751061.400002</v>
      </c>
      <c r="H2149" s="127">
        <v>235.25999450683594</v>
      </c>
      <c r="I2149" s="127">
        <v>6.429999828338623</v>
      </c>
      <c r="J2149" s="127">
        <v>194468896</v>
      </c>
    </row>
    <row r="2150" spans="1:10" s="118" customFormat="1" ht="12.75">
      <c r="A2150" s="128" t="s">
        <v>6567</v>
      </c>
      <c r="B2150" s="128" t="s">
        <v>10865</v>
      </c>
      <c r="C2150" s="127">
        <v>19849759659.599998</v>
      </c>
      <c r="D2150" s="127">
        <v>97938</v>
      </c>
      <c r="E2150" s="128" t="s">
        <v>2388</v>
      </c>
      <c r="F2150" s="127">
        <v>18.061611175537109</v>
      </c>
      <c r="G2150" s="127">
        <v>19849759659.599998</v>
      </c>
      <c r="H2150" s="127">
        <v>228.66000366210938</v>
      </c>
      <c r="I2150" s="127">
        <v>12.659999847412109</v>
      </c>
      <c r="J2150" s="127">
        <v>86809056</v>
      </c>
    </row>
    <row r="2151" spans="1:10" s="118" customFormat="1" ht="12.75">
      <c r="A2151" s="128" t="s">
        <v>7480</v>
      </c>
      <c r="B2151" s="128" t="s">
        <v>7481</v>
      </c>
      <c r="C2151" s="127">
        <v>2079308282.8000002</v>
      </c>
      <c r="D2151" s="127">
        <v>450300</v>
      </c>
      <c r="E2151" s="128" t="s">
        <v>2395</v>
      </c>
      <c r="F2151" s="127">
        <v>7.4395604133605957</v>
      </c>
      <c r="G2151" s="127">
        <v>2079308282.8000002</v>
      </c>
      <c r="H2151" s="127">
        <v>13.539999961853027</v>
      </c>
      <c r="I2151" s="127">
        <v>1.8200000524520874</v>
      </c>
      <c r="J2151" s="127">
        <v>153568000</v>
      </c>
    </row>
    <row r="2152" spans="1:10" s="118" customFormat="1" ht="12.75">
      <c r="A2152" s="128" t="s">
        <v>21811</v>
      </c>
      <c r="B2152" s="128" t="s">
        <v>21812</v>
      </c>
      <c r="C2152" s="127">
        <v>1557218860</v>
      </c>
      <c r="D2152" s="127"/>
      <c r="E2152" s="128" t="s">
        <v>21813</v>
      </c>
      <c r="F2152" s="127"/>
      <c r="G2152" s="127">
        <v>1557218860</v>
      </c>
      <c r="H2152" s="127">
        <v>209.44999694824219</v>
      </c>
      <c r="I2152" s="127"/>
      <c r="J2152" s="127"/>
    </row>
    <row r="2153" spans="1:10" s="118" customFormat="1" ht="12.75">
      <c r="A2153" s="128" t="s">
        <v>12298</v>
      </c>
      <c r="B2153" s="128" t="s">
        <v>12299</v>
      </c>
      <c r="C2153" s="127">
        <v>1370683775.9999998</v>
      </c>
      <c r="D2153" s="127">
        <v>13078</v>
      </c>
      <c r="E2153" s="128" t="s">
        <v>12300</v>
      </c>
      <c r="F2153" s="127"/>
      <c r="G2153" s="127">
        <v>1370683775.9999998</v>
      </c>
      <c r="H2153" s="127">
        <v>264</v>
      </c>
      <c r="I2153" s="127"/>
      <c r="J2153" s="127"/>
    </row>
    <row r="2154" spans="1:10" s="118" customFormat="1" ht="12.75">
      <c r="A2154" s="128" t="s">
        <v>6558</v>
      </c>
      <c r="B2154" s="128" t="s">
        <v>10971</v>
      </c>
      <c r="C2154" s="127">
        <v>15262549156.5</v>
      </c>
      <c r="D2154" s="127">
        <v>8563222</v>
      </c>
      <c r="E2154" s="128" t="s">
        <v>2384</v>
      </c>
      <c r="F2154" s="127">
        <v>19.639999389648438</v>
      </c>
      <c r="G2154" s="127">
        <v>15262549156.5</v>
      </c>
      <c r="H2154" s="127">
        <v>9.8199996948242188</v>
      </c>
      <c r="I2154" s="127">
        <v>0.5</v>
      </c>
      <c r="J2154" s="127">
        <v>1544167168</v>
      </c>
    </row>
    <row r="2155" spans="1:10" s="118" customFormat="1" ht="12.75">
      <c r="A2155" s="128" t="s">
        <v>5897</v>
      </c>
      <c r="B2155" s="128" t="s">
        <v>10461</v>
      </c>
      <c r="C2155" s="127">
        <v>51211636063.199997</v>
      </c>
      <c r="D2155" s="127">
        <v>431307</v>
      </c>
      <c r="E2155" s="128" t="s">
        <v>2400</v>
      </c>
      <c r="F2155" s="127">
        <v>33.343582153320313</v>
      </c>
      <c r="G2155" s="127">
        <v>51211636063.199997</v>
      </c>
      <c r="H2155" s="127">
        <v>433.79998779296875</v>
      </c>
      <c r="I2155" s="127">
        <v>13.010000228881836</v>
      </c>
      <c r="J2155" s="127">
        <v>117781016</v>
      </c>
    </row>
    <row r="2156" spans="1:10" s="118" customFormat="1" ht="12.75">
      <c r="A2156" s="128" t="s">
        <v>5839</v>
      </c>
      <c r="B2156" s="128" t="s">
        <v>10394</v>
      </c>
      <c r="C2156" s="127">
        <v>57585351202.720001</v>
      </c>
      <c r="D2156" s="127">
        <v>3146098</v>
      </c>
      <c r="E2156" s="128" t="s">
        <v>2492</v>
      </c>
      <c r="F2156" s="127">
        <v>13.482200622558594</v>
      </c>
      <c r="G2156" s="127">
        <v>57585351202.720001</v>
      </c>
      <c r="H2156" s="127">
        <v>41.659999847412109</v>
      </c>
      <c r="I2156" s="127">
        <v>3.0899999141693115</v>
      </c>
      <c r="J2156" s="127">
        <v>1382269568</v>
      </c>
    </row>
    <row r="2157" spans="1:10" s="118" customFormat="1" ht="12.75">
      <c r="A2157" s="128" t="s">
        <v>7960</v>
      </c>
      <c r="B2157" s="128" t="s">
        <v>11853</v>
      </c>
      <c r="C2157" s="127">
        <v>1385755000</v>
      </c>
      <c r="D2157" s="127">
        <v>8154</v>
      </c>
      <c r="E2157" s="128" t="s">
        <v>3926</v>
      </c>
      <c r="F2157" s="127">
        <v>532.368408203125</v>
      </c>
      <c r="G2157" s="127">
        <v>1385755000</v>
      </c>
      <c r="H2157" s="127">
        <v>101.15000152587891</v>
      </c>
      <c r="I2157" s="127">
        <v>0.18999999761581421</v>
      </c>
      <c r="J2157" s="127">
        <v>13700000</v>
      </c>
    </row>
    <row r="2158" spans="1:10" s="118" customFormat="1" ht="12.75">
      <c r="A2158" s="128" t="s">
        <v>7108</v>
      </c>
      <c r="B2158" s="128" t="s">
        <v>11220</v>
      </c>
      <c r="C2158" s="127">
        <v>6940451562.8699999</v>
      </c>
      <c r="D2158" s="127">
        <v>214050</v>
      </c>
      <c r="E2158" s="128" t="s">
        <v>2403</v>
      </c>
      <c r="F2158" s="127">
        <v>17.191852569580078</v>
      </c>
      <c r="G2158" s="127">
        <v>6940451562.8699999</v>
      </c>
      <c r="H2158" s="127">
        <v>130.83000183105469</v>
      </c>
      <c r="I2158" s="127">
        <v>7.6100001335144043</v>
      </c>
      <c r="J2158" s="127">
        <v>48694000</v>
      </c>
    </row>
    <row r="2159" spans="1:10" s="118" customFormat="1" ht="12.75">
      <c r="A2159" s="128" t="s">
        <v>7680</v>
      </c>
      <c r="B2159" s="128" t="s">
        <v>11563</v>
      </c>
      <c r="C2159" s="127">
        <v>2823659390.6000004</v>
      </c>
      <c r="D2159" s="127">
        <v>13463</v>
      </c>
      <c r="E2159" s="128" t="s">
        <v>2504</v>
      </c>
      <c r="F2159" s="127"/>
      <c r="G2159" s="127">
        <v>2823659390.6000004</v>
      </c>
      <c r="H2159" s="127">
        <v>46.099998474121094</v>
      </c>
      <c r="I2159" s="127">
        <v>-0.34999999403953552</v>
      </c>
      <c r="J2159" s="127">
        <v>61250744</v>
      </c>
    </row>
    <row r="2160" spans="1:10" s="118" customFormat="1" ht="12.75">
      <c r="A2160" s="128" t="s">
        <v>12201</v>
      </c>
      <c r="B2160" s="128" t="s">
        <v>12202</v>
      </c>
      <c r="C2160" s="127">
        <v>58620715823.800003</v>
      </c>
      <c r="D2160" s="127">
        <v>230430</v>
      </c>
      <c r="E2160" s="128" t="s">
        <v>12203</v>
      </c>
      <c r="F2160" s="127"/>
      <c r="G2160" s="127">
        <v>58620715823.800003</v>
      </c>
      <c r="H2160" s="127">
        <v>962.20001220703125</v>
      </c>
      <c r="I2160" s="127"/>
      <c r="J2160" s="127">
        <v>60923628</v>
      </c>
    </row>
    <row r="2161" spans="1:10" s="118" customFormat="1" ht="12.75">
      <c r="A2161" s="128" t="s">
        <v>6121</v>
      </c>
      <c r="B2161" s="128" t="s">
        <v>10575</v>
      </c>
      <c r="C2161" s="127">
        <v>47159146524.299988</v>
      </c>
      <c r="D2161" s="127">
        <v>2350122</v>
      </c>
      <c r="E2161" s="128" t="s">
        <v>2407</v>
      </c>
      <c r="F2161" s="127"/>
      <c r="G2161" s="127">
        <v>47159146524.299988</v>
      </c>
      <c r="H2161" s="127">
        <v>81.019996643066406</v>
      </c>
      <c r="I2161" s="127">
        <v>-4.4000000953674316</v>
      </c>
      <c r="J2161" s="127">
        <v>496369088</v>
      </c>
    </row>
    <row r="2162" spans="1:10" s="118" customFormat="1" ht="12.75">
      <c r="A2162" s="128" t="s">
        <v>7392</v>
      </c>
      <c r="B2162" s="128" t="s">
        <v>7393</v>
      </c>
      <c r="C2162" s="127">
        <v>7910464844.8000002</v>
      </c>
      <c r="D2162" s="127">
        <v>9856</v>
      </c>
      <c r="E2162" s="128" t="s">
        <v>3790</v>
      </c>
      <c r="F2162" s="127">
        <v>33.436710357666016</v>
      </c>
      <c r="G2162" s="127">
        <v>7910464844.8000002</v>
      </c>
      <c r="H2162" s="127">
        <v>87.919998168945313</v>
      </c>
      <c r="I2162" s="127">
        <v>2.6294450759887695</v>
      </c>
      <c r="J2162" s="127">
        <v>89973440</v>
      </c>
    </row>
    <row r="2163" spans="1:10" s="118" customFormat="1" ht="12.75">
      <c r="A2163" s="128" t="s">
        <v>5740</v>
      </c>
      <c r="B2163" s="128" t="s">
        <v>5741</v>
      </c>
      <c r="C2163" s="127">
        <v>121821195047.70001</v>
      </c>
      <c r="D2163" s="127">
        <v>10472065</v>
      </c>
      <c r="E2163" s="128" t="s">
        <v>2410</v>
      </c>
      <c r="F2163" s="127">
        <v>16.951776504516602</v>
      </c>
      <c r="G2163" s="127">
        <v>121821195047.70001</v>
      </c>
      <c r="H2163" s="127">
        <v>200.3699951171875</v>
      </c>
      <c r="I2163" s="127">
        <v>11.819999814033508</v>
      </c>
      <c r="J2163" s="127">
        <v>607880000</v>
      </c>
    </row>
    <row r="2164" spans="1:10" s="118" customFormat="1" ht="12.75">
      <c r="A2164" s="128" t="s">
        <v>7145</v>
      </c>
      <c r="B2164" s="128" t="s">
        <v>7146</v>
      </c>
      <c r="C2164" s="127">
        <v>3951788449.9999995</v>
      </c>
      <c r="D2164" s="127">
        <v>55834</v>
      </c>
      <c r="E2164" s="128" t="s">
        <v>7147</v>
      </c>
      <c r="F2164" s="127"/>
      <c r="G2164" s="127">
        <v>3951788449.9999995</v>
      </c>
      <c r="H2164" s="127">
        <v>391.14999389648438</v>
      </c>
      <c r="I2164" s="127"/>
      <c r="J2164" s="127"/>
    </row>
    <row r="2165" spans="1:10" s="118" customFormat="1" ht="12.75">
      <c r="A2165" s="128" t="s">
        <v>9557</v>
      </c>
      <c r="B2165" s="128" t="s">
        <v>11845</v>
      </c>
      <c r="C2165" s="127">
        <v>1200000000</v>
      </c>
      <c r="D2165" s="127">
        <v>18</v>
      </c>
      <c r="E2165" s="128" t="s">
        <v>4083</v>
      </c>
      <c r="F2165" s="127">
        <v>96.781997680664063</v>
      </c>
      <c r="G2165" s="127">
        <v>1200000000</v>
      </c>
      <c r="H2165" s="127">
        <v>4800</v>
      </c>
      <c r="I2165" s="127">
        <v>49.596000671386719</v>
      </c>
      <c r="J2165" s="127">
        <v>250000</v>
      </c>
    </row>
    <row r="2166" spans="1:10" s="118" customFormat="1" ht="12.75">
      <c r="A2166" s="128" t="s">
        <v>9303</v>
      </c>
      <c r="B2166" s="128" t="s">
        <v>11894</v>
      </c>
      <c r="C2166" s="127">
        <v>2315854755.0000005</v>
      </c>
      <c r="D2166" s="127">
        <v>26468</v>
      </c>
      <c r="E2166" s="128" t="s">
        <v>9304</v>
      </c>
      <c r="F2166" s="127"/>
      <c r="G2166" s="127">
        <v>2315854755.0000005</v>
      </c>
      <c r="H2166" s="127">
        <v>101.30000305175781</v>
      </c>
      <c r="I2166" s="127"/>
      <c r="J2166" s="127"/>
    </row>
    <row r="2167" spans="1:10" s="118" customFormat="1" ht="12.75">
      <c r="A2167" s="128" t="s">
        <v>7109</v>
      </c>
      <c r="B2167" s="128" t="s">
        <v>11358</v>
      </c>
      <c r="C2167" s="127">
        <v>5170800000</v>
      </c>
      <c r="D2167" s="127">
        <v>208437</v>
      </c>
      <c r="E2167" s="128" t="s">
        <v>2411</v>
      </c>
      <c r="F2167" s="127">
        <v>23.983303070068359</v>
      </c>
      <c r="G2167" s="127">
        <v>5170800000</v>
      </c>
      <c r="H2167" s="127">
        <v>129.27000427246094</v>
      </c>
      <c r="I2167" s="127">
        <v>5.3899998664855957</v>
      </c>
      <c r="J2167" s="127">
        <v>40000000</v>
      </c>
    </row>
    <row r="2168" spans="1:10" s="118" customFormat="1" ht="12.75">
      <c r="A2168" s="128" t="s">
        <v>11983</v>
      </c>
      <c r="B2168" s="128" t="s">
        <v>11984</v>
      </c>
      <c r="C2168" s="127">
        <v>2735789000</v>
      </c>
      <c r="D2168" s="127">
        <v>18088</v>
      </c>
      <c r="E2168" s="128" t="s">
        <v>4126</v>
      </c>
      <c r="F2168" s="127">
        <v>206.12648010253906</v>
      </c>
      <c r="G2168" s="127">
        <v>2735789000</v>
      </c>
      <c r="H2168" s="127">
        <v>260.75</v>
      </c>
      <c r="I2168" s="127">
        <v>1.2649999856948853</v>
      </c>
      <c r="J2168" s="127">
        <v>10492000</v>
      </c>
    </row>
    <row r="2169" spans="1:10" s="118" customFormat="1" ht="12.75">
      <c r="A2169" s="128" t="s">
        <v>5960</v>
      </c>
      <c r="B2169" s="128" t="s">
        <v>10392</v>
      </c>
      <c r="C2169" s="127">
        <v>75283358126</v>
      </c>
      <c r="D2169" s="127">
        <v>2901177</v>
      </c>
      <c r="E2169" s="128" t="s">
        <v>2413</v>
      </c>
      <c r="F2169" s="127">
        <v>33.446079254150391</v>
      </c>
      <c r="G2169" s="127">
        <v>75283358126</v>
      </c>
      <c r="H2169" s="127">
        <v>136.46000671386719</v>
      </c>
      <c r="I2169" s="127">
        <v>4.0799999237060547</v>
      </c>
      <c r="J2169" s="127">
        <v>551688128</v>
      </c>
    </row>
    <row r="2170" spans="1:10" s="118" customFormat="1" ht="12.75">
      <c r="A2170" s="128" t="s">
        <v>8018</v>
      </c>
      <c r="B2170" s="128" t="s">
        <v>11999</v>
      </c>
      <c r="C2170" s="127">
        <v>1200633487.0799999</v>
      </c>
      <c r="D2170" s="127">
        <v>14632</v>
      </c>
      <c r="E2170" s="128" t="s">
        <v>2423</v>
      </c>
      <c r="F2170" s="127">
        <v>37.361499786376953</v>
      </c>
      <c r="G2170" s="127">
        <v>1200633487.0799999</v>
      </c>
      <c r="H2170" s="127">
        <v>159.16000366210938</v>
      </c>
      <c r="I2170" s="127">
        <v>4.2600002288818359</v>
      </c>
      <c r="J2170" s="127">
        <v>7584813</v>
      </c>
    </row>
    <row r="2171" spans="1:10" s="118" customFormat="1" ht="12.75">
      <c r="A2171" s="128" t="s">
        <v>7818</v>
      </c>
      <c r="B2171" s="128" t="s">
        <v>10256</v>
      </c>
      <c r="C2171" s="127">
        <v>2386176834.6000004</v>
      </c>
      <c r="D2171" s="127">
        <v>51161</v>
      </c>
      <c r="E2171" s="128" t="s">
        <v>2066</v>
      </c>
      <c r="F2171" s="127"/>
      <c r="G2171" s="127">
        <v>2386176834.6000004</v>
      </c>
      <c r="H2171" s="127">
        <v>259.739990234375</v>
      </c>
      <c r="I2171" s="127"/>
      <c r="J2171" s="127"/>
    </row>
    <row r="2172" spans="1:10" s="118" customFormat="1" ht="12.75">
      <c r="A2172" s="128" t="s">
        <v>7204</v>
      </c>
      <c r="B2172" s="128" t="s">
        <v>11328</v>
      </c>
      <c r="C2172" s="127">
        <v>4203610236.0000005</v>
      </c>
      <c r="D2172" s="127">
        <v>2809519</v>
      </c>
      <c r="E2172" s="128" t="s">
        <v>3655</v>
      </c>
      <c r="F2172" s="127"/>
      <c r="G2172" s="127">
        <v>4203610236.0000005</v>
      </c>
      <c r="H2172" s="127">
        <v>1.5199999809265137</v>
      </c>
      <c r="I2172" s="127">
        <v>-26.280366897583008</v>
      </c>
      <c r="J2172" s="127">
        <v>2744253952</v>
      </c>
    </row>
    <row r="2173" spans="1:10" s="118" customFormat="1" ht="12.75">
      <c r="A2173" s="128" t="s">
        <v>20836</v>
      </c>
      <c r="B2173" s="128" t="s">
        <v>20837</v>
      </c>
      <c r="C2173" s="127">
        <v>1014232166.64</v>
      </c>
      <c r="D2173" s="127">
        <v>12856</v>
      </c>
      <c r="E2173" s="128" t="s">
        <v>4461</v>
      </c>
      <c r="F2173" s="127">
        <v>0.34473234415054321</v>
      </c>
      <c r="G2173" s="127">
        <v>1014232166.64</v>
      </c>
      <c r="H2173" s="127">
        <v>27.719999313354492</v>
      </c>
      <c r="I2173" s="127">
        <v>80.410209655761719</v>
      </c>
      <c r="J2173" s="127">
        <v>36588464</v>
      </c>
    </row>
    <row r="2174" spans="1:10" s="118" customFormat="1" ht="12.75">
      <c r="A2174" s="128" t="s">
        <v>21814</v>
      </c>
      <c r="B2174" s="128" t="s">
        <v>21815</v>
      </c>
      <c r="C2174" s="127">
        <v>9338221020</v>
      </c>
      <c r="D2174" s="127">
        <v>68860</v>
      </c>
      <c r="E2174" s="128" t="s">
        <v>21133</v>
      </c>
      <c r="F2174" s="127">
        <v>346.34616088867188</v>
      </c>
      <c r="G2174" s="127">
        <v>9338221020</v>
      </c>
      <c r="H2174" s="127">
        <v>54.029998779296875</v>
      </c>
      <c r="I2174" s="127">
        <v>0.15599999427795411</v>
      </c>
      <c r="J2174" s="127">
        <v>172834000</v>
      </c>
    </row>
    <row r="2175" spans="1:10" s="118" customFormat="1" ht="12.75">
      <c r="A2175" s="128" t="s">
        <v>7667</v>
      </c>
      <c r="B2175" s="128" t="s">
        <v>11700</v>
      </c>
      <c r="C2175" s="127">
        <v>2046059400</v>
      </c>
      <c r="D2175" s="127">
        <v>10926</v>
      </c>
      <c r="E2175" s="128" t="s">
        <v>3851</v>
      </c>
      <c r="F2175" s="127">
        <v>8.4429826736450195</v>
      </c>
      <c r="G2175" s="127">
        <v>2046059400</v>
      </c>
      <c r="H2175" s="127">
        <v>115.5</v>
      </c>
      <c r="I2175" s="127">
        <v>13.680000305175781</v>
      </c>
      <c r="J2175" s="127">
        <v>17714800</v>
      </c>
    </row>
    <row r="2176" spans="1:10" s="118" customFormat="1" ht="12.75">
      <c r="A2176" s="128" t="s">
        <v>5660</v>
      </c>
      <c r="B2176" s="128" t="s">
        <v>10242</v>
      </c>
      <c r="C2176" s="127">
        <v>328591077750</v>
      </c>
      <c r="D2176" s="127">
        <v>238945</v>
      </c>
      <c r="E2176" s="128" t="s">
        <v>2364</v>
      </c>
      <c r="F2176" s="127">
        <v>125.22692108154297</v>
      </c>
      <c r="G2176" s="127">
        <v>328591077750</v>
      </c>
      <c r="H2176" s="127">
        <v>2455.699951171875</v>
      </c>
      <c r="I2176" s="127">
        <v>19.610000610351563</v>
      </c>
      <c r="J2176" s="127">
        <v>133715328</v>
      </c>
    </row>
    <row r="2177" spans="1:10" s="118" customFormat="1" ht="12.75">
      <c r="A2177" s="128" t="s">
        <v>6916</v>
      </c>
      <c r="B2177" s="128" t="s">
        <v>11153</v>
      </c>
      <c r="C2177" s="127">
        <v>6299656168.8000002</v>
      </c>
      <c r="D2177" s="127">
        <v>698513</v>
      </c>
      <c r="E2177" s="128" t="s">
        <v>11154</v>
      </c>
      <c r="F2177" s="127">
        <v>13.59523868560791</v>
      </c>
      <c r="G2177" s="127">
        <v>6299656168.8000002</v>
      </c>
      <c r="H2177" s="127">
        <v>22.840000152587891</v>
      </c>
      <c r="I2177" s="127">
        <v>1.6799999237060548</v>
      </c>
      <c r="J2177" s="127">
        <v>265416820</v>
      </c>
    </row>
    <row r="2178" spans="1:10" s="118" customFormat="1" ht="12.75">
      <c r="A2178" s="128" t="s">
        <v>7379</v>
      </c>
      <c r="B2178" s="128" t="s">
        <v>11448</v>
      </c>
      <c r="C2178" s="127">
        <v>3891437198.7999997</v>
      </c>
      <c r="D2178" s="127">
        <v>757</v>
      </c>
      <c r="E2178" s="128" t="s">
        <v>3680</v>
      </c>
      <c r="F2178" s="127">
        <v>6.4833941459655762</v>
      </c>
      <c r="G2178" s="127">
        <v>3891437198.7999997</v>
      </c>
      <c r="H2178" s="127">
        <v>545.79998779296875</v>
      </c>
      <c r="I2178" s="127">
        <v>65.501968383789063</v>
      </c>
      <c r="J2178" s="127">
        <v>7129786</v>
      </c>
    </row>
    <row r="2179" spans="1:10" s="118" customFormat="1" ht="12.75">
      <c r="A2179" s="128" t="s">
        <v>5356</v>
      </c>
      <c r="B2179" s="128" t="s">
        <v>5357</v>
      </c>
      <c r="C2179" s="127">
        <v>1106217402400</v>
      </c>
      <c r="D2179" s="127">
        <v>9110981</v>
      </c>
      <c r="E2179" s="128" t="s">
        <v>2415</v>
      </c>
      <c r="F2179" s="127">
        <v>7.8203001022338867</v>
      </c>
      <c r="G2179" s="127">
        <v>1106217402400</v>
      </c>
      <c r="H2179" s="127">
        <v>420.10000610351563</v>
      </c>
      <c r="I2179" s="127">
        <v>53.719165802001953</v>
      </c>
      <c r="J2179" s="127">
        <v>2633223936</v>
      </c>
    </row>
    <row r="2180" spans="1:10" s="118" customFormat="1" ht="12.75">
      <c r="A2180" s="128" t="s">
        <v>5731</v>
      </c>
      <c r="B2180" s="128" t="s">
        <v>5732</v>
      </c>
      <c r="C2180" s="127">
        <v>192089795441.01001</v>
      </c>
      <c r="D2180" s="127">
        <v>7614729</v>
      </c>
      <c r="E2180" s="128" t="s">
        <v>2417</v>
      </c>
      <c r="F2180" s="127">
        <v>15.760744094848633</v>
      </c>
      <c r="G2180" s="127">
        <v>192089795441.01001</v>
      </c>
      <c r="H2180" s="127">
        <v>245.71000671386719</v>
      </c>
      <c r="I2180" s="127">
        <v>15.590000152587891</v>
      </c>
      <c r="J2180" s="127">
        <v>781774400</v>
      </c>
    </row>
    <row r="2181" spans="1:10" s="118" customFormat="1" ht="12.75">
      <c r="A2181" s="128" t="s">
        <v>5943</v>
      </c>
      <c r="B2181" s="128" t="s">
        <v>10432</v>
      </c>
      <c r="C2181" s="127">
        <v>72777120540</v>
      </c>
      <c r="D2181" s="127">
        <v>461312</v>
      </c>
      <c r="E2181" s="128" t="s">
        <v>2419</v>
      </c>
      <c r="F2181" s="127">
        <v>41.301959991455078</v>
      </c>
      <c r="G2181" s="127">
        <v>72777120540</v>
      </c>
      <c r="H2181" s="127">
        <v>131.64999389648438</v>
      </c>
      <c r="I2181" s="127">
        <v>3.1875</v>
      </c>
      <c r="J2181" s="127">
        <v>552807616</v>
      </c>
    </row>
    <row r="2182" spans="1:10" s="118" customFormat="1" ht="12.75">
      <c r="A2182" s="128" t="s">
        <v>7728</v>
      </c>
      <c r="B2182" s="128" t="s">
        <v>11712</v>
      </c>
      <c r="C2182" s="127">
        <v>3231898187.5</v>
      </c>
      <c r="D2182" s="127">
        <v>2430</v>
      </c>
      <c r="E2182" s="128" t="s">
        <v>3885</v>
      </c>
      <c r="F2182" s="127"/>
      <c r="G2182" s="127">
        <v>3231898187.5</v>
      </c>
      <c r="H2182" s="127">
        <v>718.75</v>
      </c>
      <c r="I2182" s="127">
        <v>-55.028621673583984</v>
      </c>
      <c r="J2182" s="127">
        <v>4489900</v>
      </c>
    </row>
    <row r="2183" spans="1:10" s="118" customFormat="1" ht="12.75">
      <c r="A2183" s="128" t="s">
        <v>9433</v>
      </c>
      <c r="B2183" s="128" t="s">
        <v>11559</v>
      </c>
      <c r="C2183" s="127">
        <v>1348330000.0000002</v>
      </c>
      <c r="D2183" s="127">
        <v>16102</v>
      </c>
      <c r="E2183" s="128" t="s">
        <v>9434</v>
      </c>
      <c r="F2183" s="127"/>
      <c r="G2183" s="127">
        <v>1348330000.0000002</v>
      </c>
      <c r="H2183" s="127">
        <v>61.849998474121094</v>
      </c>
      <c r="I2183" s="127"/>
      <c r="J2183" s="127"/>
    </row>
    <row r="2184" spans="1:10" s="118" customFormat="1" ht="12.75">
      <c r="A2184" s="128" t="s">
        <v>6696</v>
      </c>
      <c r="B2184" s="128" t="s">
        <v>10674</v>
      </c>
      <c r="C2184" s="127">
        <v>52499675747.200005</v>
      </c>
      <c r="D2184" s="127">
        <v>234019</v>
      </c>
      <c r="E2184" s="128" t="s">
        <v>9141</v>
      </c>
      <c r="F2184" s="127">
        <v>32.827140808105469</v>
      </c>
      <c r="G2184" s="127">
        <v>52499675747.200005</v>
      </c>
      <c r="H2184" s="127">
        <v>406.39999389648438</v>
      </c>
      <c r="I2184" s="127">
        <v>12.380000114440918</v>
      </c>
      <c r="J2184" s="127">
        <v>25836500</v>
      </c>
    </row>
    <row r="2185" spans="1:10" s="118" customFormat="1" ht="12.75">
      <c r="A2185" s="128" t="s">
        <v>12529</v>
      </c>
      <c r="B2185" s="128" t="s">
        <v>12530</v>
      </c>
      <c r="C2185" s="127">
        <v>1486464477</v>
      </c>
      <c r="D2185" s="127">
        <v>39147</v>
      </c>
      <c r="E2185" s="128" t="s">
        <v>4448</v>
      </c>
      <c r="F2185" s="127">
        <v>75.609756469726563</v>
      </c>
      <c r="G2185" s="127">
        <v>1486464477</v>
      </c>
      <c r="H2185" s="127">
        <v>31</v>
      </c>
      <c r="I2185" s="127">
        <v>0.40999999642372131</v>
      </c>
      <c r="J2185" s="127">
        <v>38230456</v>
      </c>
    </row>
    <row r="2186" spans="1:10" s="118" customFormat="1" ht="12.75">
      <c r="A2186" s="128" t="s">
        <v>20821</v>
      </c>
      <c r="B2186" s="128" t="s">
        <v>20822</v>
      </c>
      <c r="C2186" s="127">
        <v>1317773178</v>
      </c>
      <c r="D2186" s="127">
        <v>1036</v>
      </c>
      <c r="E2186" s="128" t="s">
        <v>20823</v>
      </c>
      <c r="F2186" s="127"/>
      <c r="G2186" s="127">
        <v>1317773178</v>
      </c>
      <c r="H2186" s="127">
        <v>8279.5498046875</v>
      </c>
      <c r="I2186" s="127"/>
      <c r="J2186" s="127"/>
    </row>
    <row r="2187" spans="1:10" s="118" customFormat="1" ht="12.75">
      <c r="A2187" s="128" t="s">
        <v>8026</v>
      </c>
      <c r="B2187" s="128" t="s">
        <v>11792</v>
      </c>
      <c r="C2187" s="127">
        <v>1724201519.9999998</v>
      </c>
      <c r="D2187" s="127">
        <v>9814</v>
      </c>
      <c r="E2187" s="128" t="s">
        <v>20799</v>
      </c>
      <c r="F2187" s="127"/>
      <c r="G2187" s="127">
        <v>1724201519.9999998</v>
      </c>
      <c r="H2187" s="127">
        <v>10.020000457763672</v>
      </c>
      <c r="I2187" s="127">
        <v>-5.4000002145767216E-2</v>
      </c>
      <c r="J2187" s="127">
        <v>172076000</v>
      </c>
    </row>
    <row r="2188" spans="1:10" s="118" customFormat="1" ht="12.75">
      <c r="A2188" s="128" t="s">
        <v>5961</v>
      </c>
      <c r="B2188" s="128" t="s">
        <v>10446</v>
      </c>
      <c r="C2188" s="127">
        <v>70025832750.139999</v>
      </c>
      <c r="D2188" s="127">
        <v>2227408</v>
      </c>
      <c r="E2188" s="128" t="s">
        <v>2427</v>
      </c>
      <c r="F2188" s="127">
        <v>29.702663421630859</v>
      </c>
      <c r="G2188" s="127">
        <v>70025832750.139999</v>
      </c>
      <c r="H2188" s="127">
        <v>211.77999877929688</v>
      </c>
      <c r="I2188" s="127">
        <v>7.130000114440918</v>
      </c>
      <c r="J2188" s="127">
        <v>329721152</v>
      </c>
    </row>
    <row r="2189" spans="1:10" s="118" customFormat="1" ht="12.75">
      <c r="A2189" s="128" t="s">
        <v>6653</v>
      </c>
      <c r="B2189" s="128" t="s">
        <v>10256</v>
      </c>
      <c r="C2189" s="127">
        <v>17487335160.000004</v>
      </c>
      <c r="D2189" s="127">
        <v>4130668</v>
      </c>
      <c r="E2189" s="128" t="s">
        <v>1741</v>
      </c>
      <c r="F2189" s="127"/>
      <c r="G2189" s="127">
        <v>17487335160.000004</v>
      </c>
      <c r="H2189" s="127">
        <v>28.620000839233398</v>
      </c>
      <c r="I2189" s="127"/>
      <c r="J2189" s="127"/>
    </row>
    <row r="2190" spans="1:10" s="118" customFormat="1" ht="12.75">
      <c r="A2190" s="128" t="s">
        <v>20620</v>
      </c>
      <c r="B2190" s="128" t="s">
        <v>20621</v>
      </c>
      <c r="C2190" s="127">
        <v>1594220866.77</v>
      </c>
      <c r="D2190" s="127">
        <v>1929270</v>
      </c>
      <c r="E2190" s="128" t="s">
        <v>2443</v>
      </c>
      <c r="F2190" s="127"/>
      <c r="G2190" s="127">
        <v>1594220866.77</v>
      </c>
      <c r="H2190" s="127">
        <v>3.2899999618530273</v>
      </c>
      <c r="I2190" s="127">
        <v>-7.0000000298023224E-2</v>
      </c>
      <c r="J2190" s="127">
        <v>485058816</v>
      </c>
    </row>
    <row r="2191" spans="1:10" s="118" customFormat="1" ht="12.75">
      <c r="A2191" s="128" t="s">
        <v>5928</v>
      </c>
      <c r="B2191" s="128" t="s">
        <v>10481</v>
      </c>
      <c r="C2191" s="127">
        <v>100835195432.7</v>
      </c>
      <c r="D2191" s="127">
        <v>5173697</v>
      </c>
      <c r="E2191" s="128" t="s">
        <v>2429</v>
      </c>
      <c r="F2191" s="127"/>
      <c r="G2191" s="127">
        <v>100835195432.7</v>
      </c>
      <c r="H2191" s="127">
        <v>254.55000305175781</v>
      </c>
      <c r="I2191" s="127">
        <v>-42.657520294189453</v>
      </c>
      <c r="J2191" s="127">
        <v>396131200</v>
      </c>
    </row>
    <row r="2192" spans="1:10" s="118" customFormat="1" ht="12.75">
      <c r="A2192" s="128" t="s">
        <v>5251</v>
      </c>
      <c r="B2192" s="128" t="s">
        <v>10033</v>
      </c>
      <c r="C2192" s="127">
        <v>19013551935089.996</v>
      </c>
      <c r="D2192" s="127">
        <v>14041592</v>
      </c>
      <c r="E2192" s="128" t="s">
        <v>2425</v>
      </c>
      <c r="F2192" s="127">
        <v>27.300106048583984</v>
      </c>
      <c r="G2192" s="127">
        <v>19013551935089.996</v>
      </c>
      <c r="H2192" s="127">
        <v>1405</v>
      </c>
      <c r="I2192" s="127">
        <v>51.465000152587891</v>
      </c>
      <c r="J2192" s="127">
        <v>13532000256</v>
      </c>
    </row>
    <row r="2193" spans="1:10" s="118" customFormat="1" ht="12.75">
      <c r="A2193" s="128" t="s">
        <v>8192</v>
      </c>
      <c r="B2193" s="128" t="s">
        <v>10256</v>
      </c>
      <c r="C2193" s="127">
        <v>1129463239.8000002</v>
      </c>
      <c r="D2193" s="127">
        <v>50210</v>
      </c>
      <c r="E2193" s="128" t="s">
        <v>2119</v>
      </c>
      <c r="F2193" s="127"/>
      <c r="G2193" s="127">
        <v>1129463239.8000002</v>
      </c>
      <c r="H2193" s="127">
        <v>146.02000427246094</v>
      </c>
      <c r="I2193" s="127"/>
      <c r="J2193" s="127"/>
    </row>
    <row r="2194" spans="1:10" s="118" customFormat="1" ht="12.75">
      <c r="A2194" s="128" t="s">
        <v>6730</v>
      </c>
      <c r="B2194" s="128" t="s">
        <v>11107</v>
      </c>
      <c r="C2194" s="127">
        <v>19558855877.02</v>
      </c>
      <c r="D2194" s="127">
        <v>100795</v>
      </c>
      <c r="E2194" s="128" t="s">
        <v>3565</v>
      </c>
      <c r="F2194" s="127"/>
      <c r="G2194" s="127">
        <v>19558855877.02</v>
      </c>
      <c r="H2194" s="127">
        <v>109.54000091552734</v>
      </c>
      <c r="I2194" s="127">
        <v>-3.4763040542602539</v>
      </c>
      <c r="J2194" s="127">
        <v>156730144</v>
      </c>
    </row>
    <row r="2195" spans="1:10" s="118" customFormat="1" ht="12.75">
      <c r="A2195" s="128" t="s">
        <v>22369</v>
      </c>
      <c r="B2195" s="128" t="s">
        <v>22370</v>
      </c>
      <c r="C2195" s="127">
        <v>1008887040</v>
      </c>
      <c r="D2195" s="127">
        <v>2565163</v>
      </c>
      <c r="E2195" s="128" t="s">
        <v>6739</v>
      </c>
      <c r="F2195" s="127">
        <v>3.3149895668029785</v>
      </c>
      <c r="G2195" s="127">
        <v>1008887040</v>
      </c>
      <c r="H2195" s="127">
        <v>1.8799999952316284</v>
      </c>
      <c r="I2195" s="127">
        <v>0.56712093750000003</v>
      </c>
      <c r="J2195" s="127">
        <v>577654567.72612977</v>
      </c>
    </row>
    <row r="2196" spans="1:10" s="118" customFormat="1" ht="12.75">
      <c r="A2196" s="128" t="s">
        <v>6961</v>
      </c>
      <c r="B2196" s="128" t="s">
        <v>10962</v>
      </c>
      <c r="C2196" s="127">
        <v>11904196800.000002</v>
      </c>
      <c r="D2196" s="127">
        <v>3961</v>
      </c>
      <c r="E2196" s="128" t="s">
        <v>6962</v>
      </c>
      <c r="F2196" s="127">
        <v>53.171875</v>
      </c>
      <c r="G2196" s="127">
        <v>11904196800.000002</v>
      </c>
      <c r="H2196" s="127">
        <v>2020.4000244140625</v>
      </c>
      <c r="I2196" s="127">
        <v>37.997531890869141</v>
      </c>
      <c r="J2196" s="127">
        <v>5892000</v>
      </c>
    </row>
    <row r="2197" spans="1:10" s="118" customFormat="1" ht="12.75">
      <c r="A2197" s="128" t="s">
        <v>6789</v>
      </c>
      <c r="B2197" s="128" t="s">
        <v>10739</v>
      </c>
      <c r="C2197" s="127">
        <v>23023453613.269997</v>
      </c>
      <c r="D2197" s="127">
        <v>710481</v>
      </c>
      <c r="E2197" s="128" t="s">
        <v>3601</v>
      </c>
      <c r="F2197" s="127">
        <v>60.512931823730469</v>
      </c>
      <c r="G2197" s="127">
        <v>23023453613.269997</v>
      </c>
      <c r="H2197" s="127">
        <v>140.38999938964844</v>
      </c>
      <c r="I2197" s="127">
        <v>2.3199999332427979</v>
      </c>
      <c r="J2197" s="127">
        <v>163996000</v>
      </c>
    </row>
    <row r="2198" spans="1:10" s="118" customFormat="1" ht="12.75">
      <c r="A2198" s="128" t="s">
        <v>6754</v>
      </c>
      <c r="B2198" s="128" t="s">
        <v>11126</v>
      </c>
      <c r="C2198" s="127">
        <v>12163152325.530001</v>
      </c>
      <c r="D2198" s="127">
        <v>472794</v>
      </c>
      <c r="E2198" s="128" t="s">
        <v>2442</v>
      </c>
      <c r="F2198" s="127">
        <v>14.944664001464844</v>
      </c>
      <c r="G2198" s="127">
        <v>12163152325.530001</v>
      </c>
      <c r="H2198" s="127">
        <v>113.43000030517578</v>
      </c>
      <c r="I2198" s="127">
        <v>7.5900001525878906</v>
      </c>
      <c r="J2198" s="127">
        <v>96131432</v>
      </c>
    </row>
    <row r="2199" spans="1:10" s="118" customFormat="1" ht="12.75">
      <c r="A2199" s="128" t="s">
        <v>6820</v>
      </c>
      <c r="B2199" s="128" t="s">
        <v>10256</v>
      </c>
      <c r="C2199" s="127">
        <v>12838862336.799999</v>
      </c>
      <c r="D2199" s="127">
        <v>1028718</v>
      </c>
      <c r="E2199" s="128" t="s">
        <v>1896</v>
      </c>
      <c r="F2199" s="127"/>
      <c r="G2199" s="127">
        <v>12838862336.799999</v>
      </c>
      <c r="H2199" s="127">
        <v>203.91999816894531</v>
      </c>
      <c r="I2199" s="127"/>
      <c r="J2199" s="127"/>
    </row>
    <row r="2200" spans="1:10" s="118" customFormat="1" ht="12.75">
      <c r="A2200" s="128" t="s">
        <v>7484</v>
      </c>
      <c r="B2200" s="128" t="s">
        <v>11644</v>
      </c>
      <c r="C2200" s="127">
        <v>3157483174.9999995</v>
      </c>
      <c r="D2200" s="127">
        <v>15678</v>
      </c>
      <c r="E2200" s="128" t="s">
        <v>2436</v>
      </c>
      <c r="F2200" s="127">
        <v>22.539455413818359</v>
      </c>
      <c r="G2200" s="127">
        <v>3157483174.9999995</v>
      </c>
      <c r="H2200" s="127">
        <v>174.22999572753906</v>
      </c>
      <c r="I2200" s="127">
        <v>7.7300000190734863</v>
      </c>
      <c r="J2200" s="127">
        <v>17342500</v>
      </c>
    </row>
    <row r="2201" spans="1:10" s="118" customFormat="1" ht="12.75">
      <c r="A2201" s="128" t="s">
        <v>6389</v>
      </c>
      <c r="B2201" s="128" t="s">
        <v>10718</v>
      </c>
      <c r="C2201" s="127">
        <v>25237253430.799999</v>
      </c>
      <c r="D2201" s="127">
        <v>260687</v>
      </c>
      <c r="E2201" s="128" t="s">
        <v>2434</v>
      </c>
      <c r="F2201" s="127">
        <v>6.0616073608398438</v>
      </c>
      <c r="G2201" s="127">
        <v>25237253430.799999</v>
      </c>
      <c r="H2201" s="127">
        <v>403.39999389648438</v>
      </c>
      <c r="I2201" s="127">
        <v>66.550003051757813</v>
      </c>
      <c r="J2201" s="127">
        <v>62561360</v>
      </c>
    </row>
    <row r="2202" spans="1:10" s="118" customFormat="1" ht="12.75">
      <c r="A2202" s="128" t="s">
        <v>6771</v>
      </c>
      <c r="B2202" s="128" t="s">
        <v>6772</v>
      </c>
      <c r="C2202" s="127">
        <v>6757105463.999999</v>
      </c>
      <c r="D2202" s="127">
        <v>76261</v>
      </c>
      <c r="E2202" s="128" t="s">
        <v>2438</v>
      </c>
      <c r="F2202" s="127">
        <v>55.74169921875</v>
      </c>
      <c r="G2202" s="127">
        <v>6757105463.999999</v>
      </c>
      <c r="H2202" s="127">
        <v>471.75</v>
      </c>
      <c r="I2202" s="127">
        <v>8.4631433486938477</v>
      </c>
      <c r="J2202" s="127">
        <v>14297288</v>
      </c>
    </row>
    <row r="2203" spans="1:10" s="118" customFormat="1" ht="12.75">
      <c r="A2203" s="128" t="s">
        <v>7864</v>
      </c>
      <c r="B2203" s="128" t="s">
        <v>7865</v>
      </c>
      <c r="C2203" s="127">
        <v>1694360500.0000002</v>
      </c>
      <c r="D2203" s="127">
        <v>44784</v>
      </c>
      <c r="E2203" s="128" t="s">
        <v>3937</v>
      </c>
      <c r="F2203" s="127">
        <v>25.808305740356445</v>
      </c>
      <c r="G2203" s="127">
        <v>1694360500.0000002</v>
      </c>
      <c r="H2203" s="127">
        <v>80.779998779296875</v>
      </c>
      <c r="I2203" s="127">
        <v>3.130000114440918</v>
      </c>
      <c r="J2203" s="127">
        <v>20975000</v>
      </c>
    </row>
    <row r="2204" spans="1:10" s="118" customFormat="1" ht="12.75">
      <c r="A2204" s="128" t="s">
        <v>5951</v>
      </c>
      <c r="B2204" s="128" t="s">
        <v>10523</v>
      </c>
      <c r="C2204" s="127">
        <v>47917553613.119995</v>
      </c>
      <c r="D2204" s="127">
        <v>255592</v>
      </c>
      <c r="E2204" s="128" t="s">
        <v>2440</v>
      </c>
      <c r="F2204" s="127">
        <v>29.707435607910156</v>
      </c>
      <c r="G2204" s="127">
        <v>47917553613.119995</v>
      </c>
      <c r="H2204" s="127">
        <v>179.72999572753906</v>
      </c>
      <c r="I2204" s="127">
        <v>6.0500001907348633</v>
      </c>
      <c r="J2204" s="127">
        <v>266912704</v>
      </c>
    </row>
    <row r="2205" spans="1:10" s="118" customFormat="1" ht="12.75">
      <c r="A2205" s="128" t="s">
        <v>9533</v>
      </c>
      <c r="B2205" s="128" t="s">
        <v>12102</v>
      </c>
      <c r="C2205" s="127">
        <v>1089128927.3399999</v>
      </c>
      <c r="D2205" s="127">
        <v>4575</v>
      </c>
      <c r="E2205" s="128" t="s">
        <v>2421</v>
      </c>
      <c r="F2205" s="127"/>
      <c r="G2205" s="127">
        <v>1089128927.3399999</v>
      </c>
      <c r="H2205" s="127">
        <v>41.189998626708984</v>
      </c>
      <c r="I2205" s="127">
        <v>-3.7100000381469727</v>
      </c>
      <c r="J2205" s="127">
        <v>26441600</v>
      </c>
    </row>
    <row r="2206" spans="1:10" s="118" customFormat="1" ht="12.75">
      <c r="A2206" s="128" t="s">
        <v>7252</v>
      </c>
      <c r="B2206" s="128" t="s">
        <v>11413</v>
      </c>
      <c r="C2206" s="127">
        <v>5130500000</v>
      </c>
      <c r="D2206" s="127">
        <v>4916</v>
      </c>
      <c r="E2206" s="128" t="s">
        <v>3646</v>
      </c>
      <c r="F2206" s="127">
        <v>110.33332061767578</v>
      </c>
      <c r="G2206" s="127">
        <v>5130500000</v>
      </c>
      <c r="H2206" s="127">
        <v>132.39999389648438</v>
      </c>
      <c r="I2206" s="127">
        <v>1.2000000476837158</v>
      </c>
      <c r="J2206" s="127">
        <v>38750000</v>
      </c>
    </row>
    <row r="2207" spans="1:10" s="118" customFormat="1" ht="12.75">
      <c r="A2207" s="128" t="s">
        <v>6315</v>
      </c>
      <c r="B2207" s="128" t="s">
        <v>10737</v>
      </c>
      <c r="C2207" s="127">
        <v>20879573750</v>
      </c>
      <c r="D2207" s="127">
        <v>138016</v>
      </c>
      <c r="E2207" s="128" t="s">
        <v>2376</v>
      </c>
      <c r="F2207" s="127">
        <v>35.513816833496094</v>
      </c>
      <c r="G2207" s="127">
        <v>20879573750</v>
      </c>
      <c r="H2207" s="127">
        <v>411.25</v>
      </c>
      <c r="I2207" s="127">
        <v>11.579999923706055</v>
      </c>
      <c r="J2207" s="127">
        <v>50771000</v>
      </c>
    </row>
    <row r="2208" spans="1:10" s="118" customFormat="1" ht="12.75">
      <c r="A2208" s="128" t="s">
        <v>7066</v>
      </c>
      <c r="B2208" s="128" t="s">
        <v>7067</v>
      </c>
      <c r="C2208" s="127">
        <v>13714218750</v>
      </c>
      <c r="D2208" s="127">
        <v>484854</v>
      </c>
      <c r="E2208" s="128" t="s">
        <v>3582</v>
      </c>
      <c r="F2208" s="127">
        <v>344.19998168945313</v>
      </c>
      <c r="G2208" s="127">
        <v>13714218750</v>
      </c>
      <c r="H2208" s="127">
        <v>17.209999084472656</v>
      </c>
      <c r="I2208" s="127">
        <v>5.000000074505806E-2</v>
      </c>
      <c r="J2208" s="127">
        <v>796875008</v>
      </c>
    </row>
    <row r="2209" spans="1:10" s="118" customFormat="1" ht="12.75">
      <c r="A2209" s="128" t="s">
        <v>5831</v>
      </c>
      <c r="B2209" s="128" t="s">
        <v>10364</v>
      </c>
      <c r="C2209" s="127">
        <v>91108429151.200012</v>
      </c>
      <c r="D2209" s="127">
        <v>1016991</v>
      </c>
      <c r="E2209" s="128" t="s">
        <v>2445</v>
      </c>
      <c r="F2209" s="127"/>
      <c r="G2209" s="127">
        <v>91108429151.200012</v>
      </c>
      <c r="H2209" s="127">
        <v>441.20001220703125</v>
      </c>
      <c r="I2209" s="127">
        <v>-4.880000114440918</v>
      </c>
      <c r="J2209" s="127">
        <v>206501424</v>
      </c>
    </row>
    <row r="2210" spans="1:10" s="118" customFormat="1" ht="12.75">
      <c r="A2210" s="128" t="s">
        <v>6674</v>
      </c>
      <c r="B2210" s="128" t="s">
        <v>10759</v>
      </c>
      <c r="C2210" s="127">
        <v>18312717823.399998</v>
      </c>
      <c r="D2210" s="127">
        <v>19801</v>
      </c>
      <c r="E2210" s="128" t="s">
        <v>2398</v>
      </c>
      <c r="F2210" s="127">
        <v>14.798661231994629</v>
      </c>
      <c r="G2210" s="127">
        <v>18312717823.399998</v>
      </c>
      <c r="H2210" s="127">
        <v>1282.5999755859375</v>
      </c>
      <c r="I2210" s="127">
        <v>86.669998168945313</v>
      </c>
      <c r="J2210" s="127">
        <v>14277809</v>
      </c>
    </row>
    <row r="2211" spans="1:10" s="118" customFormat="1" ht="12.75">
      <c r="A2211" s="128" t="s">
        <v>7502</v>
      </c>
      <c r="B2211" s="128" t="s">
        <v>11638</v>
      </c>
      <c r="C2211" s="127">
        <v>3890631600.0000005</v>
      </c>
      <c r="D2211" s="127">
        <v>6559</v>
      </c>
      <c r="E2211" s="128" t="s">
        <v>2446</v>
      </c>
      <c r="F2211" s="127">
        <v>82.116790771484375</v>
      </c>
      <c r="G2211" s="127">
        <v>3890631600.0000005</v>
      </c>
      <c r="H2211" s="127">
        <v>225</v>
      </c>
      <c r="I2211" s="127">
        <v>2.7400000095367432</v>
      </c>
      <c r="J2211" s="127">
        <v>17291700</v>
      </c>
    </row>
    <row r="2212" spans="1:10" s="118" customFormat="1" ht="12.75">
      <c r="A2212" s="128" t="s">
        <v>20466</v>
      </c>
      <c r="B2212" s="128" t="s">
        <v>20467</v>
      </c>
      <c r="C2212" s="127">
        <v>2147462712</v>
      </c>
      <c r="D2212" s="127">
        <v>18087</v>
      </c>
      <c r="E2212" s="128" t="s">
        <v>4249</v>
      </c>
      <c r="F2212" s="127">
        <v>67.625</v>
      </c>
      <c r="G2212" s="127">
        <v>2147462712</v>
      </c>
      <c r="H2212" s="127">
        <v>43.279998779296875</v>
      </c>
      <c r="I2212" s="127">
        <v>0.63999998569488525</v>
      </c>
      <c r="J2212" s="127">
        <v>49617900</v>
      </c>
    </row>
    <row r="2213" spans="1:10" s="118" customFormat="1" ht="12.75">
      <c r="A2213" s="128" t="s">
        <v>6500</v>
      </c>
      <c r="B2213" s="128" t="s">
        <v>10920</v>
      </c>
      <c r="C2213" s="127">
        <v>12877279999.999998</v>
      </c>
      <c r="D2213" s="127">
        <v>134697</v>
      </c>
      <c r="E2213" s="128" t="s">
        <v>2450</v>
      </c>
      <c r="F2213" s="127">
        <v>107.54098510742188</v>
      </c>
      <c r="G2213" s="127">
        <v>12877279999.999998</v>
      </c>
      <c r="H2213" s="127">
        <v>852.79998779296875</v>
      </c>
      <c r="I2213" s="127">
        <v>7.929999828338623</v>
      </c>
      <c r="J2213" s="127">
        <v>15100000</v>
      </c>
    </row>
    <row r="2214" spans="1:10" s="118" customFormat="1" ht="12.75">
      <c r="A2214" s="128" t="s">
        <v>20766</v>
      </c>
      <c r="B2214" s="128" t="s">
        <v>20767</v>
      </c>
      <c r="C2214" s="127">
        <v>2579732040.0000005</v>
      </c>
      <c r="D2214" s="127">
        <v>187769</v>
      </c>
      <c r="E2214" s="128" t="s">
        <v>20768</v>
      </c>
      <c r="F2214" s="127"/>
      <c r="G2214" s="127">
        <v>2579732040.0000005</v>
      </c>
      <c r="H2214" s="127">
        <v>67.370002746582031</v>
      </c>
      <c r="I2214" s="127"/>
      <c r="J2214" s="127"/>
    </row>
    <row r="2215" spans="1:10" s="118" customFormat="1" ht="12.75">
      <c r="A2215" s="128" t="s">
        <v>6062</v>
      </c>
      <c r="B2215" s="128" t="s">
        <v>10570</v>
      </c>
      <c r="C2215" s="127">
        <v>47603003948.870003</v>
      </c>
      <c r="D2215" s="127">
        <v>1235074</v>
      </c>
      <c r="E2215" s="128" t="s">
        <v>2369</v>
      </c>
      <c r="F2215" s="127"/>
      <c r="G2215" s="127">
        <v>47603003948.870003</v>
      </c>
      <c r="H2215" s="127">
        <v>141.52999877929688</v>
      </c>
      <c r="I2215" s="127">
        <v>-16.780000686645508</v>
      </c>
      <c r="J2215" s="127">
        <v>336345664</v>
      </c>
    </row>
    <row r="2216" spans="1:10" s="118" customFormat="1" ht="12.75">
      <c r="A2216" s="128" t="s">
        <v>7126</v>
      </c>
      <c r="B2216" s="128" t="s">
        <v>10949</v>
      </c>
      <c r="C2216" s="127">
        <v>14660651612.5</v>
      </c>
      <c r="D2216" s="127">
        <v>24424</v>
      </c>
      <c r="E2216" s="128" t="s">
        <v>3645</v>
      </c>
      <c r="F2216" s="127">
        <v>188.41221618652344</v>
      </c>
      <c r="G2216" s="127">
        <v>14660651612.5</v>
      </c>
      <c r="H2216" s="127">
        <v>1910.5</v>
      </c>
      <c r="I2216" s="127">
        <v>10.140000343322754</v>
      </c>
      <c r="J2216" s="127">
        <v>6957240</v>
      </c>
    </row>
    <row r="2217" spans="1:10" s="118" customFormat="1" ht="12.75">
      <c r="A2217" s="128" t="s">
        <v>6571</v>
      </c>
      <c r="B2217" s="128" t="s">
        <v>11003</v>
      </c>
      <c r="C2217" s="127">
        <v>9831148321.2799988</v>
      </c>
      <c r="D2217" s="127">
        <v>90343</v>
      </c>
      <c r="E2217" s="128" t="s">
        <v>2452</v>
      </c>
      <c r="F2217" s="127">
        <v>24.057331085205078</v>
      </c>
      <c r="G2217" s="127">
        <v>9831148321.2799988</v>
      </c>
      <c r="H2217" s="127">
        <v>255.97000122070313</v>
      </c>
      <c r="I2217" s="127">
        <v>10.640000343322754</v>
      </c>
      <c r="J2217" s="127">
        <v>38205024</v>
      </c>
    </row>
    <row r="2218" spans="1:10" s="118" customFormat="1" ht="12.75">
      <c r="A2218" s="128" t="s">
        <v>7157</v>
      </c>
      <c r="B2218" s="128" t="s">
        <v>11163</v>
      </c>
      <c r="C2218" s="127">
        <v>7212390070.0500002</v>
      </c>
      <c r="D2218" s="127">
        <v>87706</v>
      </c>
      <c r="E2218" s="128" t="s">
        <v>2454</v>
      </c>
      <c r="F2218" s="127">
        <v>18.89179801940918</v>
      </c>
      <c r="G2218" s="127">
        <v>7212390070.0500002</v>
      </c>
      <c r="H2218" s="127">
        <v>254.64999389648438</v>
      </c>
      <c r="I2218" s="127">
        <v>13.479394912719727</v>
      </c>
      <c r="J2218" s="127">
        <v>24476618</v>
      </c>
    </row>
    <row r="2219" spans="1:10" s="118" customFormat="1" ht="12.75">
      <c r="A2219" s="128" t="s">
        <v>5696</v>
      </c>
      <c r="B2219" s="128" t="s">
        <v>5697</v>
      </c>
      <c r="C2219" s="127">
        <v>108193521602.88</v>
      </c>
      <c r="D2219" s="127">
        <v>1798123</v>
      </c>
      <c r="E2219" s="128" t="s">
        <v>2456</v>
      </c>
      <c r="F2219" s="127">
        <v>23.759365081787109</v>
      </c>
      <c r="G2219" s="127">
        <v>108193521602.88</v>
      </c>
      <c r="H2219" s="127">
        <v>225.1199951171875</v>
      </c>
      <c r="I2219" s="127">
        <v>9.4750003814697266</v>
      </c>
      <c r="J2219" s="127">
        <v>480603776</v>
      </c>
    </row>
    <row r="2220" spans="1:10" s="118" customFormat="1" ht="12.75">
      <c r="A2220" s="128" t="s">
        <v>5911</v>
      </c>
      <c r="B2220" s="128" t="s">
        <v>10464</v>
      </c>
      <c r="C2220" s="127">
        <v>53548346164.239998</v>
      </c>
      <c r="D2220" s="127">
        <v>2021665</v>
      </c>
      <c r="E2220" s="128" t="s">
        <v>2373</v>
      </c>
      <c r="F2220" s="127">
        <v>15.959490776062012</v>
      </c>
      <c r="G2220" s="127">
        <v>53548346164.239998</v>
      </c>
      <c r="H2220" s="127">
        <v>181.36000061035156</v>
      </c>
      <c r="I2220" s="127">
        <v>11.363771438598633</v>
      </c>
      <c r="J2220" s="127">
        <v>295260000</v>
      </c>
    </row>
    <row r="2221" spans="1:10" s="118" customFormat="1" ht="12.75">
      <c r="A2221" s="128" t="s">
        <v>9344</v>
      </c>
      <c r="B2221" s="128" t="s">
        <v>11664</v>
      </c>
      <c r="C2221" s="127">
        <v>3828315240</v>
      </c>
      <c r="D2221" s="127">
        <v>2324</v>
      </c>
      <c r="E2221" s="128" t="s">
        <v>4770</v>
      </c>
      <c r="F2221" s="127"/>
      <c r="G2221" s="127">
        <v>3828315240</v>
      </c>
      <c r="H2221" s="127">
        <v>49.799999237060547</v>
      </c>
      <c r="I2221" s="127">
        <v>-0.92851197719573975</v>
      </c>
      <c r="J2221" s="127">
        <v>5373800</v>
      </c>
    </row>
    <row r="2222" spans="1:10" s="118" customFormat="1" ht="12.75">
      <c r="A2222" s="128" t="s">
        <v>6672</v>
      </c>
      <c r="B2222" s="128" t="s">
        <v>11002</v>
      </c>
      <c r="C2222" s="127">
        <v>13140229356.849998</v>
      </c>
      <c r="D2222" s="127">
        <v>35658</v>
      </c>
      <c r="E2222" s="128" t="s">
        <v>2377</v>
      </c>
      <c r="F2222" s="127">
        <v>337.5714111328125</v>
      </c>
      <c r="G2222" s="127">
        <v>13140229356.849998</v>
      </c>
      <c r="H2222" s="127">
        <v>23.629999160766602</v>
      </c>
      <c r="I2222" s="127">
        <v>7.0000000298023224E-2</v>
      </c>
      <c r="J2222" s="127">
        <v>556082496</v>
      </c>
    </row>
    <row r="2223" spans="1:10" s="118" customFormat="1" ht="12.75">
      <c r="A2223" s="128" t="s">
        <v>6988</v>
      </c>
      <c r="B2223" s="128" t="s">
        <v>11167</v>
      </c>
      <c r="C2223" s="127">
        <v>8522230860</v>
      </c>
      <c r="D2223" s="127">
        <v>3519</v>
      </c>
      <c r="E2223" s="128" t="s">
        <v>3578</v>
      </c>
      <c r="F2223" s="127">
        <v>19.17595100402832</v>
      </c>
      <c r="G2223" s="127">
        <v>8522230860</v>
      </c>
      <c r="H2223" s="127">
        <v>924.29998779296875</v>
      </c>
      <c r="I2223" s="127">
        <v>48.201000213623047</v>
      </c>
      <c r="J2223" s="127">
        <v>9220200</v>
      </c>
    </row>
    <row r="2224" spans="1:10" s="118" customFormat="1" ht="12.75">
      <c r="A2224" s="128" t="s">
        <v>6930</v>
      </c>
      <c r="B2224" s="128" t="s">
        <v>6931</v>
      </c>
      <c r="C2224" s="127">
        <v>6824091977.9199991</v>
      </c>
      <c r="D2224" s="127">
        <v>124190</v>
      </c>
      <c r="E2224" s="128" t="s">
        <v>2488</v>
      </c>
      <c r="F2224" s="127"/>
      <c r="G2224" s="127">
        <v>6824091977.9199991</v>
      </c>
      <c r="H2224" s="127">
        <v>144.8800048828125</v>
      </c>
      <c r="I2224" s="127">
        <v>-4.4699997901916504</v>
      </c>
      <c r="J2224" s="127">
        <v>47101684</v>
      </c>
    </row>
    <row r="2225" spans="1:10" s="118" customFormat="1" ht="12.75">
      <c r="A2225" s="128" t="s">
        <v>7770</v>
      </c>
      <c r="B2225" s="128" t="s">
        <v>11721</v>
      </c>
      <c r="C2225" s="127">
        <v>1717247148</v>
      </c>
      <c r="D2225" s="127">
        <v>55974</v>
      </c>
      <c r="E2225" s="128" t="s">
        <v>2458</v>
      </c>
      <c r="F2225" s="127"/>
      <c r="G2225" s="127">
        <v>1717247148</v>
      </c>
      <c r="H2225" s="127">
        <v>71.580001831054688</v>
      </c>
      <c r="I2225" s="127"/>
      <c r="J2225" s="127"/>
    </row>
    <row r="2226" spans="1:10" s="118" customFormat="1" ht="12.75">
      <c r="A2226" s="128" t="s">
        <v>9142</v>
      </c>
      <c r="B2226" s="128" t="s">
        <v>9143</v>
      </c>
      <c r="C2226" s="127">
        <v>10352882129.1</v>
      </c>
      <c r="D2226" s="127">
        <v>88862</v>
      </c>
      <c r="E2226" s="128" t="s">
        <v>9101</v>
      </c>
      <c r="F2226" s="127">
        <v>23.148984909057617</v>
      </c>
      <c r="G2226" s="127">
        <v>10352882129.1</v>
      </c>
      <c r="H2226" s="127">
        <v>205.10000610351563</v>
      </c>
      <c r="I2226" s="127">
        <v>8.8599996566772461</v>
      </c>
      <c r="J2226" s="127">
        <v>50477240</v>
      </c>
    </row>
    <row r="2227" spans="1:10" s="118" customFormat="1" ht="12.75">
      <c r="A2227" s="128" t="s">
        <v>21816</v>
      </c>
      <c r="B2227" s="128" t="s">
        <v>21817</v>
      </c>
      <c r="C2227" s="127">
        <v>1292019930.0000002</v>
      </c>
      <c r="D2227" s="127">
        <v>11029</v>
      </c>
      <c r="E2227" s="128" t="s">
        <v>4254</v>
      </c>
      <c r="F2227" s="127">
        <v>14.810327529907227</v>
      </c>
      <c r="G2227" s="127">
        <v>1292019930.0000002</v>
      </c>
      <c r="H2227" s="127">
        <v>140.55000305175781</v>
      </c>
      <c r="I2227" s="127">
        <v>9.4899997711181641</v>
      </c>
      <c r="J2227" s="127">
        <v>9192600</v>
      </c>
    </row>
    <row r="2228" spans="1:10" s="118" customFormat="1" ht="12.75">
      <c r="A2228" s="128" t="s">
        <v>5664</v>
      </c>
      <c r="B2228" s="128" t="s">
        <v>10285</v>
      </c>
      <c r="C2228" s="127">
        <v>102015032542.79999</v>
      </c>
      <c r="D2228" s="127">
        <v>169856</v>
      </c>
      <c r="E2228" s="128" t="s">
        <v>2422</v>
      </c>
      <c r="F2228" s="127">
        <v>50.906829833984375</v>
      </c>
      <c r="G2228" s="127">
        <v>102015032542.79999</v>
      </c>
      <c r="H2228" s="127">
        <v>409.79998779296875</v>
      </c>
      <c r="I2228" s="127">
        <v>8.0500001907348633</v>
      </c>
      <c r="J2228" s="127">
        <v>248938592</v>
      </c>
    </row>
    <row r="2229" spans="1:10" s="118" customFormat="1" ht="12.75">
      <c r="A2229" s="128" t="s">
        <v>7226</v>
      </c>
      <c r="B2229" s="128" t="s">
        <v>11165</v>
      </c>
      <c r="C2229" s="127">
        <v>6711734130</v>
      </c>
      <c r="D2229" s="127">
        <v>17227</v>
      </c>
      <c r="E2229" s="128" t="s">
        <v>3637</v>
      </c>
      <c r="F2229" s="127">
        <v>45.09002685546875</v>
      </c>
      <c r="G2229" s="127">
        <v>6711734130</v>
      </c>
      <c r="H2229" s="127">
        <v>651.0999755859375</v>
      </c>
      <c r="I2229" s="127">
        <v>14.439999580383301</v>
      </c>
      <c r="J2229" s="127">
        <v>6872200</v>
      </c>
    </row>
    <row r="2230" spans="1:10" s="118" customFormat="1" ht="12.75">
      <c r="A2230" s="128" t="s">
        <v>6833</v>
      </c>
      <c r="B2230" s="128" t="s">
        <v>10998</v>
      </c>
      <c r="C2230" s="127">
        <v>14061056782.849998</v>
      </c>
      <c r="D2230" s="127">
        <v>89700</v>
      </c>
      <c r="E2230" s="128" t="s">
        <v>2390</v>
      </c>
      <c r="F2230" s="127"/>
      <c r="G2230" s="127">
        <v>14061056782.849998</v>
      </c>
      <c r="H2230" s="127">
        <v>377.14999389648438</v>
      </c>
      <c r="I2230" s="127">
        <v>-68.510002136230469</v>
      </c>
      <c r="J2230" s="127">
        <v>35419720</v>
      </c>
    </row>
    <row r="2231" spans="1:10" s="118" customFormat="1" ht="12.75">
      <c r="A2231" s="128" t="s">
        <v>7028</v>
      </c>
      <c r="B2231" s="128" t="s">
        <v>11300</v>
      </c>
      <c r="C2231" s="127">
        <v>5454795885</v>
      </c>
      <c r="D2231" s="127">
        <v>79483</v>
      </c>
      <c r="E2231" s="128" t="s">
        <v>84</v>
      </c>
      <c r="F2231" s="127">
        <v>21.855554580688477</v>
      </c>
      <c r="G2231" s="127">
        <v>5454795885</v>
      </c>
      <c r="H2231" s="127">
        <v>59.009998321533203</v>
      </c>
      <c r="I2231" s="127">
        <v>2.7000000476837158</v>
      </c>
      <c r="J2231" s="127">
        <v>92438496</v>
      </c>
    </row>
    <row r="2232" spans="1:10" s="118" customFormat="1" ht="12.75">
      <c r="A2232" s="128" t="s">
        <v>9319</v>
      </c>
      <c r="B2232" s="128" t="s">
        <v>11444</v>
      </c>
      <c r="C2232" s="127">
        <v>12513731000</v>
      </c>
      <c r="D2232" s="127">
        <v>17894</v>
      </c>
      <c r="E2232" s="128" t="s">
        <v>9320</v>
      </c>
      <c r="F2232" s="127">
        <v>112.57304382324219</v>
      </c>
      <c r="G2232" s="127">
        <v>12513731000</v>
      </c>
      <c r="H2232" s="127">
        <v>500.95001220703125</v>
      </c>
      <c r="I2232" s="127">
        <v>4.4499998092651367</v>
      </c>
      <c r="J2232" s="127">
        <v>1507900</v>
      </c>
    </row>
    <row r="2233" spans="1:10" s="118" customFormat="1" ht="12.75">
      <c r="A2233" s="128" t="s">
        <v>22371</v>
      </c>
      <c r="B2233" s="128" t="s">
        <v>22372</v>
      </c>
      <c r="C2233" s="127">
        <v>1004500930</v>
      </c>
      <c r="D2233" s="127">
        <v>23903</v>
      </c>
      <c r="E2233" s="128" t="s">
        <v>4206</v>
      </c>
      <c r="F2233" s="127">
        <v>22.918552398681641</v>
      </c>
      <c r="G2233" s="127">
        <v>1004500930</v>
      </c>
      <c r="H2233" s="127">
        <v>50.650001525878906</v>
      </c>
      <c r="I2233" s="127">
        <v>2.2100000381469727</v>
      </c>
      <c r="J2233" s="127">
        <v>18882200</v>
      </c>
    </row>
    <row r="2234" spans="1:10" s="118" customFormat="1" ht="12.75">
      <c r="A2234" s="128" t="s">
        <v>22373</v>
      </c>
      <c r="B2234" s="128" t="s">
        <v>22374</v>
      </c>
      <c r="C2234" s="127">
        <v>1021143552.0000001</v>
      </c>
      <c r="D2234" s="127">
        <v>4193</v>
      </c>
      <c r="E2234" s="128" t="s">
        <v>4240</v>
      </c>
      <c r="F2234" s="127">
        <v>73.793655395507813</v>
      </c>
      <c r="G2234" s="127">
        <v>1021143552.0000001</v>
      </c>
      <c r="H2234" s="127">
        <v>92.980003356933594</v>
      </c>
      <c r="I2234" s="127">
        <v>1.2599999904632568</v>
      </c>
      <c r="J2234" s="127">
        <v>10982400</v>
      </c>
    </row>
    <row r="2235" spans="1:10" s="118" customFormat="1" ht="12.75">
      <c r="A2235" s="128" t="s">
        <v>5784</v>
      </c>
      <c r="B2235" s="128" t="s">
        <v>10304</v>
      </c>
      <c r="C2235" s="127">
        <v>107740363970.59999</v>
      </c>
      <c r="D2235" s="127">
        <v>1054452</v>
      </c>
      <c r="E2235" s="128" t="s">
        <v>2460</v>
      </c>
      <c r="F2235" s="127">
        <v>29.361125946044922</v>
      </c>
      <c r="G2235" s="127">
        <v>107740363970.59999</v>
      </c>
      <c r="H2235" s="127">
        <v>595.1500244140625</v>
      </c>
      <c r="I2235" s="127">
        <v>20.270000457763672</v>
      </c>
      <c r="J2235" s="127">
        <v>180776176</v>
      </c>
    </row>
    <row r="2236" spans="1:10" s="118" customFormat="1" ht="12.75">
      <c r="A2236" s="128" t="s">
        <v>6212</v>
      </c>
      <c r="B2236" s="128" t="s">
        <v>10601</v>
      </c>
      <c r="C2236" s="127">
        <v>32415705193.949997</v>
      </c>
      <c r="D2236" s="127">
        <v>100232</v>
      </c>
      <c r="E2236" s="128" t="s">
        <v>2392</v>
      </c>
      <c r="F2236" s="127">
        <v>10.531700134277344</v>
      </c>
      <c r="G2236" s="127">
        <v>32415705193.949997</v>
      </c>
      <c r="H2236" s="127">
        <v>468.45001220703125</v>
      </c>
      <c r="I2236" s="127">
        <v>44.479999542236328</v>
      </c>
      <c r="J2236" s="127">
        <v>69197792</v>
      </c>
    </row>
    <row r="2237" spans="1:10" s="118" customFormat="1" ht="12.75">
      <c r="A2237" s="128" t="s">
        <v>6792</v>
      </c>
      <c r="B2237" s="128" t="s">
        <v>6793</v>
      </c>
      <c r="C2237" s="127">
        <v>12028164946.5</v>
      </c>
      <c r="D2237" s="127">
        <v>21657</v>
      </c>
      <c r="E2237" s="128" t="s">
        <v>2462</v>
      </c>
      <c r="F2237" s="127">
        <v>399.729736328125</v>
      </c>
      <c r="G2237" s="127">
        <v>12028164946.5</v>
      </c>
      <c r="H2237" s="127">
        <v>739.5</v>
      </c>
      <c r="I2237" s="127">
        <v>1.8500000238418579</v>
      </c>
      <c r="J2237" s="127">
        <v>16265267</v>
      </c>
    </row>
    <row r="2238" spans="1:10" s="118" customFormat="1" ht="12.75">
      <c r="A2238" s="128" t="s">
        <v>7560</v>
      </c>
      <c r="B2238" s="128" t="s">
        <v>11625</v>
      </c>
      <c r="C2238" s="127">
        <v>4011065277.9600005</v>
      </c>
      <c r="D2238" s="127">
        <v>79698</v>
      </c>
      <c r="E2238" s="128" t="s">
        <v>21171</v>
      </c>
      <c r="F2238" s="127"/>
      <c r="G2238" s="127">
        <v>4011065277.9600005</v>
      </c>
      <c r="H2238" s="127">
        <v>113.62000274658203</v>
      </c>
      <c r="I2238" s="127">
        <v>-8.7799997329711914</v>
      </c>
      <c r="J2238" s="127">
        <v>35386424</v>
      </c>
    </row>
    <row r="2239" spans="1:10" s="118" customFormat="1" ht="12.75">
      <c r="A2239" s="128" t="s">
        <v>5657</v>
      </c>
      <c r="B2239" s="128" t="s">
        <v>10244</v>
      </c>
      <c r="C2239" s="127">
        <v>188154964800.00003</v>
      </c>
      <c r="D2239" s="127">
        <v>40395</v>
      </c>
      <c r="E2239" s="128" t="s">
        <v>2402</v>
      </c>
      <c r="F2239" s="127">
        <v>30.211807250976563</v>
      </c>
      <c r="G2239" s="127">
        <v>188154964800.00003</v>
      </c>
      <c r="H2239" s="127">
        <v>2684.39990234375</v>
      </c>
      <c r="I2239" s="127">
        <v>88.852676391601563</v>
      </c>
      <c r="J2239" s="127">
        <v>70092000</v>
      </c>
    </row>
    <row r="2240" spans="1:10" s="118" customFormat="1" ht="12.75">
      <c r="A2240" s="128" t="s">
        <v>9946</v>
      </c>
      <c r="B2240" s="128" t="s">
        <v>11575</v>
      </c>
      <c r="C2240" s="127">
        <v>6016093076.8000002</v>
      </c>
      <c r="D2240" s="127">
        <v>40007</v>
      </c>
      <c r="E2240" s="128" t="s">
        <v>9947</v>
      </c>
      <c r="F2240" s="127">
        <v>79.570960998535156</v>
      </c>
      <c r="G2240" s="127">
        <v>6016093076.8000002</v>
      </c>
      <c r="H2240" s="127">
        <v>241.10000610351563</v>
      </c>
      <c r="I2240" s="127">
        <v>3.0299999713897705</v>
      </c>
      <c r="J2240" s="127"/>
    </row>
    <row r="2241" spans="1:10" s="118" customFormat="1" ht="12.75">
      <c r="A2241" s="128" t="s">
        <v>8021</v>
      </c>
      <c r="B2241" s="128" t="s">
        <v>12007</v>
      </c>
      <c r="C2241" s="127">
        <v>1394524810</v>
      </c>
      <c r="D2241" s="127">
        <v>2125</v>
      </c>
      <c r="E2241" s="128" t="s">
        <v>3909</v>
      </c>
      <c r="F2241" s="127">
        <v>24.681364059448242</v>
      </c>
      <c r="G2241" s="127">
        <v>1394524810</v>
      </c>
      <c r="H2241" s="127">
        <v>70</v>
      </c>
      <c r="I2241" s="127">
        <v>2.8361480236053467</v>
      </c>
      <c r="J2241" s="127">
        <v>19926224</v>
      </c>
    </row>
    <row r="2242" spans="1:10" s="118" customFormat="1" ht="12.75">
      <c r="A2242" s="128" t="s">
        <v>7691</v>
      </c>
      <c r="B2242" s="128" t="s">
        <v>11689</v>
      </c>
      <c r="C2242" s="127">
        <v>5104262307.1999998</v>
      </c>
      <c r="D2242" s="127">
        <v>374026</v>
      </c>
      <c r="E2242" s="128" t="s">
        <v>2382</v>
      </c>
      <c r="F2242" s="127"/>
      <c r="G2242" s="127">
        <v>5104262307.1999998</v>
      </c>
      <c r="H2242" s="127">
        <v>34.599998474121094</v>
      </c>
      <c r="I2242" s="127">
        <v>-3.2799999713897705</v>
      </c>
      <c r="J2242" s="127">
        <v>147522032</v>
      </c>
    </row>
    <row r="2243" spans="1:10" s="118" customFormat="1" ht="12.75">
      <c r="A2243" s="128" t="s">
        <v>7349</v>
      </c>
      <c r="B2243" s="128" t="s">
        <v>7350</v>
      </c>
      <c r="C2243" s="127">
        <v>7335703559.000001</v>
      </c>
      <c r="D2243" s="127">
        <v>6498</v>
      </c>
      <c r="E2243" s="128" t="s">
        <v>3712</v>
      </c>
      <c r="F2243" s="127"/>
      <c r="G2243" s="127">
        <v>7335703559.000001</v>
      </c>
      <c r="H2243" s="127">
        <v>779</v>
      </c>
      <c r="I2243" s="127"/>
      <c r="J2243" s="127"/>
    </row>
    <row r="2244" spans="1:10" s="118" customFormat="1" ht="12.75">
      <c r="A2244" s="128" t="s">
        <v>7568</v>
      </c>
      <c r="B2244" s="128" t="s">
        <v>11590</v>
      </c>
      <c r="C2244" s="127">
        <v>1275538600</v>
      </c>
      <c r="D2244" s="127">
        <v>27415</v>
      </c>
      <c r="E2244" s="128" t="s">
        <v>7569</v>
      </c>
      <c r="F2244" s="127">
        <v>19.232080459594727</v>
      </c>
      <c r="G2244" s="127">
        <v>1275538600</v>
      </c>
      <c r="H2244" s="127">
        <v>225.39999389648438</v>
      </c>
      <c r="I2244" s="127">
        <v>11.720000267028809</v>
      </c>
      <c r="J2244" s="127">
        <v>5659000</v>
      </c>
    </row>
    <row r="2245" spans="1:10" s="118" customFormat="1" ht="12.75">
      <c r="A2245" s="128" t="s">
        <v>6850</v>
      </c>
      <c r="B2245" s="128" t="s">
        <v>11122</v>
      </c>
      <c r="C2245" s="127">
        <v>10111676770.5</v>
      </c>
      <c r="D2245" s="127">
        <v>122985</v>
      </c>
      <c r="E2245" s="128" t="s">
        <v>2464</v>
      </c>
      <c r="F2245" s="127">
        <v>20.854072570800781</v>
      </c>
      <c r="G2245" s="127">
        <v>10111676770.5</v>
      </c>
      <c r="H2245" s="127">
        <v>368.70001220703125</v>
      </c>
      <c r="I2245" s="127">
        <v>17.680000305175781</v>
      </c>
      <c r="J2245" s="127">
        <v>27425216</v>
      </c>
    </row>
    <row r="2246" spans="1:10" s="118" customFormat="1" ht="12.75">
      <c r="A2246" s="128" t="s">
        <v>6103</v>
      </c>
      <c r="B2246" s="128" t="s">
        <v>6104</v>
      </c>
      <c r="C2246" s="127">
        <v>35038379219.199997</v>
      </c>
      <c r="D2246" s="127">
        <v>30247</v>
      </c>
      <c r="E2246" s="128" t="s">
        <v>2465</v>
      </c>
      <c r="F2246" s="127">
        <v>18.633668899536133</v>
      </c>
      <c r="G2246" s="127">
        <v>35038379219.199997</v>
      </c>
      <c r="H2246" s="127">
        <v>1286.5999755859375</v>
      </c>
      <c r="I2246" s="127">
        <v>57.299999237060547</v>
      </c>
      <c r="J2246" s="127">
        <v>27233312</v>
      </c>
    </row>
    <row r="2247" spans="1:10" s="118" customFormat="1" ht="12.75">
      <c r="A2247" s="128" t="s">
        <v>6213</v>
      </c>
      <c r="B2247" s="128" t="s">
        <v>10604</v>
      </c>
      <c r="C2247" s="127">
        <v>36432126216.299995</v>
      </c>
      <c r="D2247" s="127">
        <v>78030</v>
      </c>
      <c r="E2247" s="128" t="s">
        <v>2469</v>
      </c>
      <c r="F2247" s="127">
        <v>26.684913635253906</v>
      </c>
      <c r="G2247" s="127">
        <v>36432126216.299995</v>
      </c>
      <c r="H2247" s="127">
        <v>658.04998779296875</v>
      </c>
      <c r="I2247" s="127">
        <v>24.659999847412109</v>
      </c>
      <c r="J2247" s="127">
        <v>55363768</v>
      </c>
    </row>
    <row r="2248" spans="1:10" s="118" customFormat="1" ht="12.75">
      <c r="A2248" s="128" t="s">
        <v>20592</v>
      </c>
      <c r="B2248" s="128" t="s">
        <v>20593</v>
      </c>
      <c r="C2248" s="127">
        <v>11537006173.75</v>
      </c>
      <c r="D2248" s="127">
        <v>22179</v>
      </c>
      <c r="E2248" s="128" t="s">
        <v>20357</v>
      </c>
      <c r="F2248" s="127"/>
      <c r="G2248" s="127">
        <v>11537006173.75</v>
      </c>
      <c r="H2248" s="127">
        <v>306.04998779296875</v>
      </c>
      <c r="I2248" s="127"/>
      <c r="J2248" s="127"/>
    </row>
    <row r="2249" spans="1:10" s="118" customFormat="1" ht="12.75">
      <c r="A2249" s="128" t="s">
        <v>6646</v>
      </c>
      <c r="B2249" s="128" t="s">
        <v>10863</v>
      </c>
      <c r="C2249" s="127">
        <v>2700198504.2499995</v>
      </c>
      <c r="D2249" s="127">
        <v>98484</v>
      </c>
      <c r="E2249" s="128" t="s">
        <v>2471</v>
      </c>
      <c r="F2249" s="127">
        <v>21.192306518554688</v>
      </c>
      <c r="G2249" s="127">
        <v>2700198504.2499995</v>
      </c>
      <c r="H2249" s="127">
        <v>71.629997253417969</v>
      </c>
      <c r="I2249" s="127">
        <v>3.380000114440918</v>
      </c>
      <c r="J2249" s="127">
        <v>37696476</v>
      </c>
    </row>
    <row r="2250" spans="1:10" s="118" customFormat="1" ht="12.75">
      <c r="A2250" s="128" t="s">
        <v>5885</v>
      </c>
      <c r="B2250" s="128" t="s">
        <v>5886</v>
      </c>
      <c r="C2250" s="127">
        <v>59907550602.900002</v>
      </c>
      <c r="D2250" s="127">
        <v>194043</v>
      </c>
      <c r="E2250" s="128" t="s">
        <v>2474</v>
      </c>
      <c r="F2250" s="127">
        <v>15.862385749816895</v>
      </c>
      <c r="G2250" s="127">
        <v>59907550602.900002</v>
      </c>
      <c r="H2250" s="127">
        <v>950.95001220703125</v>
      </c>
      <c r="I2250" s="127">
        <v>59.950000762939453</v>
      </c>
      <c r="J2250" s="127">
        <v>62788532</v>
      </c>
    </row>
    <row r="2251" spans="1:10" s="118" customFormat="1" ht="12.75">
      <c r="A2251" s="128" t="s">
        <v>22375</v>
      </c>
      <c r="B2251" s="128" t="s">
        <v>22376</v>
      </c>
      <c r="C2251" s="127">
        <v>1148349215.1000001</v>
      </c>
      <c r="D2251" s="127">
        <v>5780</v>
      </c>
      <c r="E2251" s="128" t="s">
        <v>9124</v>
      </c>
      <c r="F2251" s="127">
        <v>67.149002075195313</v>
      </c>
      <c r="G2251" s="127">
        <v>1148349215.1000001</v>
      </c>
      <c r="H2251" s="127">
        <v>234.35000610351563</v>
      </c>
      <c r="I2251" s="127">
        <v>3.4900000095367432</v>
      </c>
      <c r="J2251" s="127">
        <v>4900100</v>
      </c>
    </row>
    <row r="2252" spans="1:10" s="118" customFormat="1" ht="12.75">
      <c r="A2252" s="128" t="s">
        <v>21212</v>
      </c>
      <c r="B2252" s="128" t="s">
        <v>21213</v>
      </c>
      <c r="C2252" s="127">
        <v>1732186210</v>
      </c>
      <c r="D2252" s="127"/>
      <c r="E2252" s="128" t="s">
        <v>21214</v>
      </c>
      <c r="F2252" s="127"/>
      <c r="G2252" s="127">
        <v>1732186210</v>
      </c>
      <c r="H2252" s="127">
        <v>156.05000305175781</v>
      </c>
      <c r="I2252" s="127"/>
      <c r="J2252" s="127"/>
    </row>
    <row r="2253" spans="1:10" s="118" customFormat="1" ht="12.75">
      <c r="A2253" s="128" t="s">
        <v>6700</v>
      </c>
      <c r="B2253" s="128" t="s">
        <v>10765</v>
      </c>
      <c r="C2253" s="127">
        <v>28592053820</v>
      </c>
      <c r="D2253" s="127">
        <v>44817</v>
      </c>
      <c r="E2253" s="128" t="s">
        <v>3515</v>
      </c>
      <c r="F2253" s="127">
        <v>77.372665405273438</v>
      </c>
      <c r="G2253" s="127">
        <v>28592053820</v>
      </c>
      <c r="H2253" s="127">
        <v>622.8499755859375</v>
      </c>
      <c r="I2253" s="127">
        <v>8.0500001907348633</v>
      </c>
      <c r="J2253" s="127">
        <v>45905200</v>
      </c>
    </row>
    <row r="2254" spans="1:10" s="118" customFormat="1" ht="12.75">
      <c r="A2254" s="128" t="s">
        <v>6431</v>
      </c>
      <c r="B2254" s="128" t="s">
        <v>10698</v>
      </c>
      <c r="C2254" s="127">
        <v>34588042069.5</v>
      </c>
      <c r="D2254" s="127">
        <v>23246</v>
      </c>
      <c r="E2254" s="128" t="s">
        <v>2475</v>
      </c>
      <c r="F2254" s="127">
        <v>18.874547958374023</v>
      </c>
      <c r="G2254" s="127">
        <v>34588042069.5</v>
      </c>
      <c r="H2254" s="127">
        <v>2091.300048828125</v>
      </c>
      <c r="I2254" s="127">
        <v>110.80000305175781</v>
      </c>
      <c r="J2254" s="127">
        <v>16539015</v>
      </c>
    </row>
    <row r="2255" spans="1:10" s="118" customFormat="1" ht="12.75">
      <c r="A2255" s="128" t="s">
        <v>7156</v>
      </c>
      <c r="B2255" s="128" t="s">
        <v>11092</v>
      </c>
      <c r="C2255" s="127">
        <v>8228967586.5799999</v>
      </c>
      <c r="D2255" s="127">
        <v>75204</v>
      </c>
      <c r="E2255" s="128" t="s">
        <v>2479</v>
      </c>
      <c r="F2255" s="127">
        <v>10.410985946655273</v>
      </c>
      <c r="G2255" s="127">
        <v>8228967586.5799999</v>
      </c>
      <c r="H2255" s="127">
        <v>157.30999755859375</v>
      </c>
      <c r="I2255" s="127">
        <v>15.109999656677246</v>
      </c>
      <c r="J2255" s="127">
        <v>38180584</v>
      </c>
    </row>
    <row r="2256" spans="1:10" s="118" customFormat="1" ht="12.75">
      <c r="A2256" s="128" t="s">
        <v>6518</v>
      </c>
      <c r="B2256" s="128" t="s">
        <v>10649</v>
      </c>
      <c r="C2256" s="127">
        <v>26909176439.700001</v>
      </c>
      <c r="D2256" s="127">
        <v>46583</v>
      </c>
      <c r="E2256" s="128" t="s">
        <v>2482</v>
      </c>
      <c r="F2256" s="127"/>
      <c r="G2256" s="127">
        <v>26909176439.700001</v>
      </c>
      <c r="H2256" s="127">
        <v>813.29998779296875</v>
      </c>
      <c r="I2256" s="127">
        <v>-14.260000228881836</v>
      </c>
      <c r="J2256" s="127">
        <v>33086408</v>
      </c>
    </row>
    <row r="2257" spans="1:10" s="118" customFormat="1" ht="12.75">
      <c r="A2257" s="128" t="s">
        <v>6477</v>
      </c>
      <c r="B2257" s="128" t="s">
        <v>10767</v>
      </c>
      <c r="C2257" s="127">
        <v>18626540312.25</v>
      </c>
      <c r="D2257" s="127">
        <v>143110</v>
      </c>
      <c r="E2257" s="128" t="s">
        <v>6478</v>
      </c>
      <c r="F2257" s="127">
        <v>9.7969846725463867</v>
      </c>
      <c r="G2257" s="127">
        <v>18626540312.25</v>
      </c>
      <c r="H2257" s="127">
        <v>282.64999389648438</v>
      </c>
      <c r="I2257" s="127">
        <v>31.139999389648438</v>
      </c>
      <c r="J2257" s="127">
        <v>65900000</v>
      </c>
    </row>
    <row r="2258" spans="1:10" s="118" customFormat="1" ht="12.75">
      <c r="A2258" s="128" t="s">
        <v>5905</v>
      </c>
      <c r="B2258" s="128" t="s">
        <v>10372</v>
      </c>
      <c r="C2258" s="127">
        <v>160638668930.34</v>
      </c>
      <c r="D2258" s="127">
        <v>38930168</v>
      </c>
      <c r="E2258" s="128" t="s">
        <v>2477</v>
      </c>
      <c r="F2258" s="127"/>
      <c r="G2258" s="127">
        <v>160638668930.34</v>
      </c>
      <c r="H2258" s="127">
        <v>39.990001678466797</v>
      </c>
      <c r="I2258" s="127">
        <v>-5.4580001831054688</v>
      </c>
      <c r="J2258" s="127">
        <v>3735205888</v>
      </c>
    </row>
    <row r="2259" spans="1:10" s="118" customFormat="1" ht="12.75">
      <c r="A2259" s="128" t="s">
        <v>21818</v>
      </c>
      <c r="B2259" s="128" t="s">
        <v>21819</v>
      </c>
      <c r="C2259" s="127">
        <v>1461311469.9999998</v>
      </c>
      <c r="D2259" s="127">
        <v>2194</v>
      </c>
      <c r="E2259" s="128" t="s">
        <v>21479</v>
      </c>
      <c r="F2259" s="127"/>
      <c r="G2259" s="127">
        <v>1461311469.9999998</v>
      </c>
      <c r="H2259" s="127">
        <v>84.550003051757813</v>
      </c>
      <c r="I2259" s="127"/>
      <c r="J2259" s="127"/>
    </row>
    <row r="2260" spans="1:10" s="118" customFormat="1" ht="12.75">
      <c r="A2260" s="128" t="s">
        <v>9176</v>
      </c>
      <c r="B2260" s="128" t="s">
        <v>11990</v>
      </c>
      <c r="C2260" s="127">
        <v>1028280000</v>
      </c>
      <c r="D2260" s="127">
        <v>690574</v>
      </c>
      <c r="E2260" s="128" t="s">
        <v>12522</v>
      </c>
      <c r="F2260" s="127">
        <v>95.962547302246094</v>
      </c>
      <c r="G2260" s="127">
        <v>1028280000</v>
      </c>
      <c r="H2260" s="127">
        <v>6.559999942779541</v>
      </c>
      <c r="I2260" s="127">
        <v>6.8360000848770142E-2</v>
      </c>
      <c r="J2260" s="127">
        <v>50000000</v>
      </c>
    </row>
    <row r="2261" spans="1:10" s="118" customFormat="1" ht="12.75">
      <c r="A2261" s="128" t="s">
        <v>7570</v>
      </c>
      <c r="B2261" s="128" t="s">
        <v>7571</v>
      </c>
      <c r="C2261" s="127">
        <v>2202463649.3000002</v>
      </c>
      <c r="D2261" s="127">
        <v>42478</v>
      </c>
      <c r="E2261" s="128" t="s">
        <v>3749</v>
      </c>
      <c r="F2261" s="127">
        <v>38.203407287597656</v>
      </c>
      <c r="G2261" s="127">
        <v>2202463649.3000002</v>
      </c>
      <c r="H2261" s="127">
        <v>18.170000076293945</v>
      </c>
      <c r="I2261" s="127">
        <v>0.47561201453208923</v>
      </c>
      <c r="J2261" s="127">
        <v>121214288</v>
      </c>
    </row>
    <row r="2262" spans="1:10" s="118" customFormat="1" ht="12.75">
      <c r="A2262" s="128" t="s">
        <v>5728</v>
      </c>
      <c r="B2262" s="128" t="s">
        <v>5729</v>
      </c>
      <c r="C2262" s="127">
        <v>118127259674.70001</v>
      </c>
      <c r="D2262" s="127">
        <v>319086</v>
      </c>
      <c r="E2262" s="128" t="s">
        <v>2484</v>
      </c>
      <c r="F2262" s="127">
        <v>39.244926452636719</v>
      </c>
      <c r="G2262" s="127">
        <v>118127259674.70001</v>
      </c>
      <c r="H2262" s="127">
        <v>1044.699951171875</v>
      </c>
      <c r="I2262" s="127">
        <v>26.620000839233398</v>
      </c>
      <c r="J2262" s="127">
        <v>112818760</v>
      </c>
    </row>
    <row r="2263" spans="1:10" s="118" customFormat="1" ht="12.75">
      <c r="A2263" s="128" t="s">
        <v>12560</v>
      </c>
      <c r="B2263" s="128" t="s">
        <v>12561</v>
      </c>
      <c r="C2263" s="127">
        <v>12010237200</v>
      </c>
      <c r="D2263" s="127">
        <v>27</v>
      </c>
      <c r="E2263" s="128" t="s">
        <v>9900</v>
      </c>
      <c r="F2263" s="127"/>
      <c r="G2263" s="127">
        <v>12010237200</v>
      </c>
      <c r="H2263" s="127">
        <v>881.54998779296875</v>
      </c>
      <c r="I2263" s="127">
        <v>-1.7000000476837158</v>
      </c>
      <c r="J2263" s="127">
        <v>100000</v>
      </c>
    </row>
    <row r="2264" spans="1:10" s="118" customFormat="1" ht="12.75">
      <c r="A2264" s="128" t="s">
        <v>6767</v>
      </c>
      <c r="B2264" s="128" t="s">
        <v>10785</v>
      </c>
      <c r="C2264" s="127">
        <v>22714661500.000004</v>
      </c>
      <c r="D2264" s="127">
        <v>28153</v>
      </c>
      <c r="E2264" s="128" t="s">
        <v>2394</v>
      </c>
      <c r="F2264" s="127">
        <v>43.413299560546875</v>
      </c>
      <c r="G2264" s="127">
        <v>22714661500.000004</v>
      </c>
      <c r="H2264" s="127">
        <v>515.75</v>
      </c>
      <c r="I2264" s="127">
        <v>11.880000114440918</v>
      </c>
      <c r="J2264" s="127">
        <v>44000000</v>
      </c>
    </row>
    <row r="2265" spans="1:10" s="118" customFormat="1" ht="12.75">
      <c r="A2265" s="128" t="s">
        <v>8159</v>
      </c>
      <c r="B2265" s="128" t="s">
        <v>8160</v>
      </c>
      <c r="C2265" s="127">
        <v>1653265496</v>
      </c>
      <c r="D2265" s="127">
        <v>407</v>
      </c>
      <c r="E2265" s="128" t="s">
        <v>4044</v>
      </c>
      <c r="F2265" s="127">
        <v>11.808712959289551</v>
      </c>
      <c r="G2265" s="127">
        <v>1653265496</v>
      </c>
      <c r="H2265" s="127">
        <v>127.69999694824219</v>
      </c>
      <c r="I2265" s="127">
        <v>10.814048767089844</v>
      </c>
      <c r="J2265" s="127">
        <v>12946480</v>
      </c>
    </row>
    <row r="2266" spans="1:10" s="118" customFormat="1" ht="12.75">
      <c r="A2266" s="128" t="s">
        <v>6181</v>
      </c>
      <c r="B2266" s="128" t="s">
        <v>10256</v>
      </c>
      <c r="C2266" s="127">
        <v>49865597385.600006</v>
      </c>
      <c r="D2266" s="127">
        <v>4922</v>
      </c>
      <c r="E2266" s="128" t="s">
        <v>6182</v>
      </c>
      <c r="F2266" s="127"/>
      <c r="G2266" s="127">
        <v>49865597385.600006</v>
      </c>
      <c r="H2266" s="127">
        <v>906.46002197265625</v>
      </c>
      <c r="I2266" s="127"/>
      <c r="J2266" s="127"/>
    </row>
    <row r="2267" spans="1:10" s="118" customFormat="1" ht="12.75">
      <c r="A2267" s="128" t="s">
        <v>22377</v>
      </c>
      <c r="B2267" s="128" t="s">
        <v>22378</v>
      </c>
      <c r="C2267" s="127">
        <v>1073516091.4499999</v>
      </c>
      <c r="D2267" s="127">
        <v>6497</v>
      </c>
      <c r="E2267" s="128" t="s">
        <v>4019</v>
      </c>
      <c r="F2267" s="127">
        <v>4.4442334175109863</v>
      </c>
      <c r="G2267" s="127">
        <v>1073516091.4499999</v>
      </c>
      <c r="H2267" s="127">
        <v>117.15000152587891</v>
      </c>
      <c r="I2267" s="127">
        <v>26.360000610351563</v>
      </c>
      <c r="J2267" s="127">
        <v>9163603</v>
      </c>
    </row>
    <row r="2268" spans="1:10" s="118" customFormat="1" ht="12.75">
      <c r="A2268" s="128" t="s">
        <v>7170</v>
      </c>
      <c r="B2268" s="128" t="s">
        <v>11347</v>
      </c>
      <c r="C2268" s="127">
        <v>4119533296.3500004</v>
      </c>
      <c r="D2268" s="127">
        <v>135565</v>
      </c>
      <c r="E2268" s="128" t="s">
        <v>9507</v>
      </c>
      <c r="F2268" s="127">
        <v>26.363840103149414</v>
      </c>
      <c r="G2268" s="127">
        <v>4119533296.3500004</v>
      </c>
      <c r="H2268" s="127">
        <v>118.11000061035156</v>
      </c>
      <c r="I2268" s="127">
        <v>4.479999923706055</v>
      </c>
      <c r="J2268" s="127">
        <v>34878785</v>
      </c>
    </row>
    <row r="2269" spans="1:10" s="118" customFormat="1" ht="12.75">
      <c r="A2269" s="128" t="s">
        <v>7760</v>
      </c>
      <c r="B2269" s="128" t="s">
        <v>11802</v>
      </c>
      <c r="C2269" s="127">
        <v>1480830232.1400001</v>
      </c>
      <c r="D2269" s="127">
        <v>73623</v>
      </c>
      <c r="E2269" s="128" t="s">
        <v>2378</v>
      </c>
      <c r="F2269" s="127">
        <v>10.768673896789551</v>
      </c>
      <c r="G2269" s="127">
        <v>1480830232.1400001</v>
      </c>
      <c r="H2269" s="127">
        <v>44.689998626708984</v>
      </c>
      <c r="I2269" s="127">
        <v>4.1500000953674316</v>
      </c>
      <c r="J2269" s="127">
        <v>33135600</v>
      </c>
    </row>
    <row r="2270" spans="1:10" s="118" customFormat="1" ht="12.75">
      <c r="A2270" s="128" t="s">
        <v>7309</v>
      </c>
      <c r="B2270" s="128" t="s">
        <v>11243</v>
      </c>
      <c r="C2270" s="127">
        <v>1658105434.0899999</v>
      </c>
      <c r="D2270" s="127">
        <v>83740</v>
      </c>
      <c r="E2270" s="128" t="s">
        <v>2486</v>
      </c>
      <c r="F2270" s="127">
        <v>9.1130208969116211</v>
      </c>
      <c r="G2270" s="127">
        <v>1658105434.0899999</v>
      </c>
      <c r="H2270" s="127">
        <v>64.19000244140625</v>
      </c>
      <c r="I2270" s="127">
        <v>7.0437679290771484</v>
      </c>
      <c r="J2270" s="127">
        <v>25708318</v>
      </c>
    </row>
    <row r="2271" spans="1:10" s="118" customFormat="1" ht="12.75">
      <c r="A2271" s="128" t="s">
        <v>6110</v>
      </c>
      <c r="B2271" s="128" t="s">
        <v>10558</v>
      </c>
      <c r="C2271" s="127">
        <v>37128900884.400002</v>
      </c>
      <c r="D2271" s="127">
        <v>173130</v>
      </c>
      <c r="E2271" s="128" t="s">
        <v>2490</v>
      </c>
      <c r="F2271" s="127">
        <v>28.282236099243164</v>
      </c>
      <c r="G2271" s="127">
        <v>37128900884.400002</v>
      </c>
      <c r="H2271" s="127">
        <v>313.64999389648438</v>
      </c>
      <c r="I2271" s="127">
        <v>11.089999675750732</v>
      </c>
      <c r="J2271" s="127">
        <v>118371952</v>
      </c>
    </row>
    <row r="2272" spans="1:10" s="118" customFormat="1" ht="12.75">
      <c r="A2272" s="128" t="s">
        <v>21820</v>
      </c>
      <c r="B2272" s="128" t="s">
        <v>21821</v>
      </c>
      <c r="C2272" s="127">
        <v>1268945700</v>
      </c>
      <c r="D2272" s="127">
        <v>9589</v>
      </c>
      <c r="E2272" s="128" t="s">
        <v>4592</v>
      </c>
      <c r="F2272" s="127">
        <v>260.64813232421875</v>
      </c>
      <c r="G2272" s="127">
        <v>1268945700</v>
      </c>
      <c r="H2272" s="127">
        <v>281.5</v>
      </c>
      <c r="I2272" s="127">
        <v>1.0800000429153442</v>
      </c>
      <c r="J2272" s="127">
        <v>4507800</v>
      </c>
    </row>
    <row r="2273" spans="1:10" s="118" customFormat="1" ht="12.75">
      <c r="A2273" s="128" t="s">
        <v>6794</v>
      </c>
      <c r="B2273" s="128" t="s">
        <v>6795</v>
      </c>
      <c r="C2273" s="127">
        <v>13819976552.199999</v>
      </c>
      <c r="D2273" s="127">
        <v>203664</v>
      </c>
      <c r="E2273" s="128" t="s">
        <v>15017</v>
      </c>
      <c r="F2273" s="127">
        <v>35.284114837646484</v>
      </c>
      <c r="G2273" s="127">
        <v>13819976552.199999</v>
      </c>
      <c r="H2273" s="127">
        <v>220.00999450683594</v>
      </c>
      <c r="I2273" s="127">
        <v>6.2353835105895996</v>
      </c>
      <c r="J2273" s="127">
        <v>63001220</v>
      </c>
    </row>
    <row r="2274" spans="1:10" s="118" customFormat="1" ht="12.75">
      <c r="A2274" s="128" t="s">
        <v>6120</v>
      </c>
      <c r="B2274" s="128" t="s">
        <v>10460</v>
      </c>
      <c r="C2274" s="127">
        <v>53486254365.599998</v>
      </c>
      <c r="D2274" s="127">
        <v>17059524</v>
      </c>
      <c r="E2274" s="128" t="s">
        <v>2494</v>
      </c>
      <c r="F2274" s="127">
        <v>0.6011890172958374</v>
      </c>
      <c r="G2274" s="127">
        <v>53486254365.599998</v>
      </c>
      <c r="H2274" s="127">
        <v>9.9600000381469727</v>
      </c>
      <c r="I2274" s="127">
        <v>16.567169189453125</v>
      </c>
      <c r="J2274" s="127">
        <v>5370105856</v>
      </c>
    </row>
    <row r="2275" spans="1:10" s="118" customFormat="1" ht="12.75">
      <c r="A2275" s="128" t="s">
        <v>8030</v>
      </c>
      <c r="B2275" s="128" t="s">
        <v>11799</v>
      </c>
      <c r="C2275" s="127">
        <v>1637035675</v>
      </c>
      <c r="D2275" s="127">
        <v>12153</v>
      </c>
      <c r="E2275" s="128" t="s">
        <v>3949</v>
      </c>
      <c r="F2275" s="127">
        <v>39.589797973632813</v>
      </c>
      <c r="G2275" s="127">
        <v>1637035675</v>
      </c>
      <c r="H2275" s="127">
        <v>178.55000305175781</v>
      </c>
      <c r="I2275" s="127">
        <v>4.5100002288818359</v>
      </c>
      <c r="J2275" s="127">
        <v>9168500</v>
      </c>
    </row>
    <row r="2276" spans="1:10" s="118" customFormat="1" ht="12.75">
      <c r="A2276" s="128" t="s">
        <v>7939</v>
      </c>
      <c r="B2276" s="128" t="s">
        <v>11361</v>
      </c>
      <c r="C2276" s="127">
        <v>2613135452.1599998</v>
      </c>
      <c r="D2276" s="127">
        <v>342071</v>
      </c>
      <c r="E2276" s="128" t="s">
        <v>4209</v>
      </c>
      <c r="F2276" s="127">
        <v>4.2880940437316895</v>
      </c>
      <c r="G2276" s="127">
        <v>2613135452.1599998</v>
      </c>
      <c r="H2276" s="127">
        <v>30.719999313354492</v>
      </c>
      <c r="I2276" s="127">
        <v>7.1640219688415527</v>
      </c>
      <c r="J2276" s="127">
        <v>85063000</v>
      </c>
    </row>
    <row r="2277" spans="1:10" s="118" customFormat="1" ht="12.75">
      <c r="A2277" s="128" t="s">
        <v>11461</v>
      </c>
      <c r="B2277" s="128" t="s">
        <v>11462</v>
      </c>
      <c r="C2277" s="127">
        <v>3616388132.5599999</v>
      </c>
      <c r="D2277" s="127">
        <v>65332</v>
      </c>
      <c r="E2277" s="128" t="s">
        <v>3663</v>
      </c>
      <c r="F2277" s="127">
        <v>14.238476753234863</v>
      </c>
      <c r="G2277" s="127">
        <v>3616388132.5599999</v>
      </c>
      <c r="H2277" s="127">
        <v>66.639999389648438</v>
      </c>
      <c r="I2277" s="127">
        <v>4.6802759170532227</v>
      </c>
      <c r="J2277" s="127">
        <v>54267528</v>
      </c>
    </row>
    <row r="2278" spans="1:10" s="118" customFormat="1" ht="12.75">
      <c r="A2278" s="128" t="s">
        <v>7077</v>
      </c>
      <c r="B2278" s="128" t="s">
        <v>11151</v>
      </c>
      <c r="C2278" s="127">
        <v>6449907200</v>
      </c>
      <c r="D2278" s="127">
        <v>40602</v>
      </c>
      <c r="E2278" s="128" t="s">
        <v>2495</v>
      </c>
      <c r="F2278" s="127">
        <v>14.480481147766113</v>
      </c>
      <c r="G2278" s="127">
        <v>6449907200</v>
      </c>
      <c r="H2278" s="127">
        <v>192.8800048828125</v>
      </c>
      <c r="I2278" s="127">
        <v>13.319999694824219</v>
      </c>
      <c r="J2278" s="127">
        <v>33440000</v>
      </c>
    </row>
    <row r="2279" spans="1:10" s="118" customFormat="1" ht="12.75">
      <c r="A2279" s="128" t="s">
        <v>7447</v>
      </c>
      <c r="B2279" s="128" t="s">
        <v>11526</v>
      </c>
      <c r="C2279" s="127">
        <v>3489475646.1999998</v>
      </c>
      <c r="D2279" s="127">
        <v>50936</v>
      </c>
      <c r="E2279" s="128" t="s">
        <v>2498</v>
      </c>
      <c r="F2279" s="127">
        <v>7.0946602821350098</v>
      </c>
      <c r="G2279" s="127">
        <v>3489475646.1999998</v>
      </c>
      <c r="H2279" s="127">
        <v>116.91999816894531</v>
      </c>
      <c r="I2279" s="127">
        <v>16.479999542236328</v>
      </c>
      <c r="J2279" s="127">
        <v>29844984</v>
      </c>
    </row>
    <row r="2280" spans="1:10" s="118" customFormat="1" ht="12.75">
      <c r="A2280" s="128" t="s">
        <v>7316</v>
      </c>
      <c r="B2280" s="128" t="s">
        <v>11397</v>
      </c>
      <c r="C2280" s="127">
        <v>3273215669.3600001</v>
      </c>
      <c r="D2280" s="127">
        <v>66169</v>
      </c>
      <c r="E2280" s="128" t="s">
        <v>3730</v>
      </c>
      <c r="F2280" s="127">
        <v>15.758454322814941</v>
      </c>
      <c r="G2280" s="127">
        <v>3273215669.3600001</v>
      </c>
      <c r="H2280" s="127">
        <v>32.619998931884766</v>
      </c>
      <c r="I2280" s="127">
        <v>2.0699999332427979</v>
      </c>
      <c r="J2280" s="127">
        <v>100343824</v>
      </c>
    </row>
    <row r="2281" spans="1:10" s="118" customFormat="1" ht="12.75">
      <c r="A2281" s="128" t="s">
        <v>9156</v>
      </c>
      <c r="B2281" s="128" t="s">
        <v>11303</v>
      </c>
      <c r="C2281" s="127">
        <v>4822898560</v>
      </c>
      <c r="D2281" s="127">
        <v>279416</v>
      </c>
      <c r="E2281" s="128" t="s">
        <v>3982</v>
      </c>
      <c r="F2281" s="127"/>
      <c r="G2281" s="127">
        <v>4822898560</v>
      </c>
      <c r="H2281" s="127">
        <v>42.169998168945313</v>
      </c>
      <c r="I2281" s="127">
        <v>-7.0000000298023224E-2</v>
      </c>
      <c r="J2281" s="127">
        <v>86250000</v>
      </c>
    </row>
    <row r="2282" spans="1:10" s="118" customFormat="1" ht="12.75">
      <c r="A2282" s="128" t="s">
        <v>6494</v>
      </c>
      <c r="B2282" s="128" t="s">
        <v>10781</v>
      </c>
      <c r="C2282" s="127">
        <v>15593970970.4</v>
      </c>
      <c r="D2282" s="127">
        <v>153142</v>
      </c>
      <c r="E2282" s="128" t="s">
        <v>2500</v>
      </c>
      <c r="F2282" s="127">
        <v>22.359176635742188</v>
      </c>
      <c r="G2282" s="127">
        <v>15593970970.4</v>
      </c>
      <c r="H2282" s="127">
        <v>196.08999633789063</v>
      </c>
      <c r="I2282" s="127">
        <v>8.7700004577636719</v>
      </c>
      <c r="J2282" s="127">
        <v>79733560</v>
      </c>
    </row>
    <row r="2283" spans="1:10" s="118" customFormat="1" ht="12.75">
      <c r="A2283" s="128" t="s">
        <v>5975</v>
      </c>
      <c r="B2283" s="128" t="s">
        <v>10436</v>
      </c>
      <c r="C2283" s="127">
        <v>66216005430.799995</v>
      </c>
      <c r="D2283" s="127">
        <v>41495</v>
      </c>
      <c r="E2283" s="128" t="s">
        <v>2502</v>
      </c>
      <c r="F2283" s="127">
        <v>53.340103149414063</v>
      </c>
      <c r="G2283" s="127">
        <v>66216005430.799995</v>
      </c>
      <c r="H2283" s="127">
        <v>525.4000244140625</v>
      </c>
      <c r="I2283" s="127">
        <v>9.8500003814697266</v>
      </c>
      <c r="J2283" s="127">
        <v>113890000</v>
      </c>
    </row>
    <row r="2284" spans="1:10" s="118" customFormat="1" ht="12.75">
      <c r="A2284" s="128" t="s">
        <v>7707</v>
      </c>
      <c r="B2284" s="128" t="s">
        <v>11581</v>
      </c>
      <c r="C2284" s="127">
        <v>2298748076.25</v>
      </c>
      <c r="D2284" s="127">
        <v>16351</v>
      </c>
      <c r="E2284" s="128" t="s">
        <v>2396</v>
      </c>
      <c r="F2284" s="127">
        <v>19.94664192199707</v>
      </c>
      <c r="G2284" s="127">
        <v>2298748076.25</v>
      </c>
      <c r="H2284" s="127">
        <v>317.75</v>
      </c>
      <c r="I2284" s="127">
        <v>15.930000305175781</v>
      </c>
      <c r="J2284" s="127">
        <v>7234455</v>
      </c>
    </row>
    <row r="2285" spans="1:10" s="118" customFormat="1" ht="12.75">
      <c r="A2285" s="128" t="s">
        <v>5479</v>
      </c>
      <c r="B2285" s="128" t="s">
        <v>10078</v>
      </c>
      <c r="C2285" s="127">
        <v>729340030980</v>
      </c>
      <c r="D2285" s="127">
        <v>12479105</v>
      </c>
      <c r="E2285" s="128" t="s">
        <v>2506</v>
      </c>
      <c r="F2285" s="127">
        <v>46.331123352050781</v>
      </c>
      <c r="G2285" s="127">
        <v>729340030980</v>
      </c>
      <c r="H2285" s="127">
        <v>349.79998779296875</v>
      </c>
      <c r="I2285" s="127">
        <v>7.5500001907348633</v>
      </c>
      <c r="J2285" s="127">
        <v>2085020160</v>
      </c>
    </row>
    <row r="2286" spans="1:10" s="118" customFormat="1" ht="12.75">
      <c r="A2286" s="128" t="s">
        <v>20412</v>
      </c>
      <c r="B2286" s="128" t="s">
        <v>12242</v>
      </c>
      <c r="C2286" s="127">
        <v>2812386731</v>
      </c>
      <c r="D2286" s="127">
        <v>4409</v>
      </c>
      <c r="E2286" s="128" t="s">
        <v>12243</v>
      </c>
      <c r="F2286" s="127"/>
      <c r="G2286" s="127">
        <v>2812386731</v>
      </c>
      <c r="H2286" s="127">
        <v>917</v>
      </c>
      <c r="I2286" s="127"/>
      <c r="J2286" s="127"/>
    </row>
    <row r="2287" spans="1:10" s="118" customFormat="1" ht="12.75">
      <c r="A2287" s="128" t="s">
        <v>5820</v>
      </c>
      <c r="B2287" s="128" t="s">
        <v>5821</v>
      </c>
      <c r="C2287" s="127">
        <v>101678059356.29999</v>
      </c>
      <c r="D2287" s="127">
        <v>511107</v>
      </c>
      <c r="E2287" s="128" t="s">
        <v>2405</v>
      </c>
      <c r="F2287" s="127">
        <v>6.2067704200744629</v>
      </c>
      <c r="G2287" s="127">
        <v>101678059356.29999</v>
      </c>
      <c r="H2287" s="127">
        <v>1527.300048828125</v>
      </c>
      <c r="I2287" s="127">
        <v>246.07000732421875</v>
      </c>
      <c r="J2287" s="127">
        <v>66573732</v>
      </c>
    </row>
    <row r="2288" spans="1:10" s="118" customFormat="1" ht="12.75">
      <c r="A2288" s="128" t="s">
        <v>7833</v>
      </c>
      <c r="B2288" s="128" t="s">
        <v>11917</v>
      </c>
      <c r="C2288" s="127">
        <v>2601492919.5</v>
      </c>
      <c r="D2288" s="127">
        <v>77</v>
      </c>
      <c r="E2288" s="128" t="s">
        <v>3911</v>
      </c>
      <c r="F2288" s="127">
        <v>116.34228515625</v>
      </c>
      <c r="G2288" s="127">
        <v>2601492919.5</v>
      </c>
      <c r="H2288" s="127">
        <v>173.35000610351563</v>
      </c>
      <c r="I2288" s="127">
        <v>1.4900000095367432</v>
      </c>
      <c r="J2288" s="127">
        <v>15007170</v>
      </c>
    </row>
    <row r="2289" spans="1:10" s="118" customFormat="1" ht="12.75">
      <c r="A2289" s="128" t="s">
        <v>8145</v>
      </c>
      <c r="B2289" s="128" t="s">
        <v>12090</v>
      </c>
      <c r="C2289" s="127">
        <v>1248694200</v>
      </c>
      <c r="D2289" s="127">
        <v>6169</v>
      </c>
      <c r="E2289" s="128" t="s">
        <v>3936</v>
      </c>
      <c r="F2289" s="127">
        <v>14.706343650817871</v>
      </c>
      <c r="G2289" s="127">
        <v>1248694200</v>
      </c>
      <c r="H2289" s="127">
        <v>94.169998168945313</v>
      </c>
      <c r="I2289" s="127">
        <v>6.4033589363098145</v>
      </c>
      <c r="J2289" s="127">
        <v>11160000</v>
      </c>
    </row>
    <row r="2290" spans="1:10" s="118" customFormat="1" ht="12.75">
      <c r="A2290" s="128" t="s">
        <v>22379</v>
      </c>
      <c r="B2290" s="128" t="s">
        <v>22380</v>
      </c>
      <c r="C2290" s="127">
        <v>1180131359.4000001</v>
      </c>
      <c r="D2290" s="127">
        <v>48833</v>
      </c>
      <c r="E2290" s="128" t="s">
        <v>2633</v>
      </c>
      <c r="F2290" s="127"/>
      <c r="G2290" s="127">
        <v>1180131359.4000001</v>
      </c>
      <c r="H2290" s="127">
        <v>59.610000610351563</v>
      </c>
      <c r="I2290" s="127">
        <v>-9.4200000762939453</v>
      </c>
      <c r="J2290" s="127">
        <v>19797540</v>
      </c>
    </row>
    <row r="2291" spans="1:10" s="118" customFormat="1" ht="12.75">
      <c r="A2291" s="128" t="s">
        <v>7338</v>
      </c>
      <c r="B2291" s="128" t="s">
        <v>11520</v>
      </c>
      <c r="C2291" s="127">
        <v>2640454800</v>
      </c>
      <c r="D2291" s="127">
        <v>16037</v>
      </c>
      <c r="E2291" s="128" t="s">
        <v>7339</v>
      </c>
      <c r="F2291" s="127">
        <v>23.3671875</v>
      </c>
      <c r="G2291" s="127">
        <v>2640454800</v>
      </c>
      <c r="H2291" s="127">
        <v>149.55000305175781</v>
      </c>
      <c r="I2291" s="127">
        <v>6.4000000953674316</v>
      </c>
      <c r="J2291" s="127">
        <v>17656000</v>
      </c>
    </row>
    <row r="2292" spans="1:10" s="118" customFormat="1" ht="12.75">
      <c r="A2292" s="128" t="s">
        <v>7719</v>
      </c>
      <c r="B2292" s="128" t="s">
        <v>11800</v>
      </c>
      <c r="C2292" s="127">
        <v>2645032564.1999998</v>
      </c>
      <c r="D2292" s="127">
        <v>125</v>
      </c>
      <c r="E2292" s="128" t="s">
        <v>3874</v>
      </c>
      <c r="F2292" s="127">
        <v>6.800938606262207</v>
      </c>
      <c r="G2292" s="127">
        <v>2645032564.1999998</v>
      </c>
      <c r="H2292" s="127">
        <v>173.89999389648438</v>
      </c>
      <c r="I2292" s="127">
        <v>25.569999694824219</v>
      </c>
      <c r="J2292" s="127">
        <v>15210100</v>
      </c>
    </row>
    <row r="2293" spans="1:10" s="118" customFormat="1" ht="12.75">
      <c r="A2293" s="128" t="s">
        <v>9295</v>
      </c>
      <c r="B2293" s="128" t="s">
        <v>11001</v>
      </c>
      <c r="C2293" s="127">
        <v>15128684640</v>
      </c>
      <c r="D2293" s="127">
        <v>3816</v>
      </c>
      <c r="E2293" s="128" t="s">
        <v>9296</v>
      </c>
      <c r="F2293" s="127"/>
      <c r="G2293" s="127">
        <v>15128684640</v>
      </c>
      <c r="H2293" s="127">
        <v>596.25</v>
      </c>
      <c r="I2293" s="127">
        <v>-8.3812532424926758</v>
      </c>
      <c r="J2293" s="127">
        <v>25373056</v>
      </c>
    </row>
    <row r="2294" spans="1:10" s="118" customFormat="1" ht="12.75">
      <c r="A2294" s="128" t="s">
        <v>9177</v>
      </c>
      <c r="B2294" s="128" t="s">
        <v>12078</v>
      </c>
      <c r="C2294" s="127">
        <v>1016351512.2</v>
      </c>
      <c r="D2294" s="127">
        <v>223</v>
      </c>
      <c r="E2294" s="128" t="s">
        <v>4232</v>
      </c>
      <c r="F2294" s="127">
        <v>4.7544422149658203</v>
      </c>
      <c r="G2294" s="127">
        <v>1016351512.2</v>
      </c>
      <c r="H2294" s="127">
        <v>147.14999389648438</v>
      </c>
      <c r="I2294" s="127">
        <v>30.950000762939453</v>
      </c>
      <c r="J2294" s="127">
        <v>6906908</v>
      </c>
    </row>
    <row r="2295" spans="1:10" s="118" customFormat="1" ht="12.75">
      <c r="A2295" s="128" t="s">
        <v>7235</v>
      </c>
      <c r="B2295" s="128" t="s">
        <v>11392</v>
      </c>
      <c r="C2295" s="127">
        <v>2492923724</v>
      </c>
      <c r="D2295" s="127">
        <v>382613</v>
      </c>
      <c r="E2295" s="128" t="s">
        <v>2510</v>
      </c>
      <c r="F2295" s="127"/>
      <c r="G2295" s="127">
        <v>2492923724</v>
      </c>
      <c r="H2295" s="127">
        <v>14.529999732971191</v>
      </c>
      <c r="I2295" s="127">
        <v>-36.720001220703125</v>
      </c>
      <c r="J2295" s="127">
        <v>171570800</v>
      </c>
    </row>
    <row r="2296" spans="1:10" s="118" customFormat="1" ht="12.75">
      <c r="A2296" s="128" t="s">
        <v>9157</v>
      </c>
      <c r="B2296" s="128" t="s">
        <v>11722</v>
      </c>
      <c r="C2296" s="127">
        <v>1354169508.3</v>
      </c>
      <c r="D2296" s="127">
        <v>36407</v>
      </c>
      <c r="E2296" s="128" t="s">
        <v>9158</v>
      </c>
      <c r="F2296" s="127"/>
      <c r="G2296" s="127">
        <v>1354169508.3</v>
      </c>
      <c r="H2296" s="127">
        <v>94.349998474121094</v>
      </c>
      <c r="I2296" s="127"/>
      <c r="J2296" s="127"/>
    </row>
    <row r="2297" spans="1:10" s="118" customFormat="1" ht="12.75">
      <c r="A2297" s="128" t="s">
        <v>6584</v>
      </c>
      <c r="B2297" s="128" t="s">
        <v>10900</v>
      </c>
      <c r="C2297" s="127">
        <v>6818808879.9000006</v>
      </c>
      <c r="D2297" s="127">
        <v>386287</v>
      </c>
      <c r="E2297" s="128" t="s">
        <v>2514</v>
      </c>
      <c r="F2297" s="127">
        <v>158.41310119628906</v>
      </c>
      <c r="G2297" s="127">
        <v>6818808879.9000006</v>
      </c>
      <c r="H2297" s="127">
        <v>20.700000762939453</v>
      </c>
      <c r="I2297" s="127">
        <v>0.13067101137445866</v>
      </c>
      <c r="J2297" s="127">
        <v>321417399.0083952</v>
      </c>
    </row>
    <row r="2298" spans="1:10" s="118" customFormat="1" ht="12.75">
      <c r="A2298" s="128" t="s">
        <v>7148</v>
      </c>
      <c r="B2298" s="128" t="s">
        <v>11168</v>
      </c>
      <c r="C2298" s="127">
        <v>5847590527.1999998</v>
      </c>
      <c r="D2298" s="127">
        <v>1721758</v>
      </c>
      <c r="E2298" s="128" t="s">
        <v>2533</v>
      </c>
      <c r="F2298" s="127">
        <v>11.034988403320313</v>
      </c>
      <c r="G2298" s="127">
        <v>5847590527.1999998</v>
      </c>
      <c r="H2298" s="127">
        <v>3.7300000190734863</v>
      </c>
      <c r="I2298" s="127">
        <v>0.3380157694810868</v>
      </c>
      <c r="J2298" s="127">
        <v>1179681742.6501062</v>
      </c>
    </row>
    <row r="2299" spans="1:10" s="118" customFormat="1" ht="12.75">
      <c r="A2299" s="128" t="s">
        <v>20806</v>
      </c>
      <c r="B2299" s="128" t="s">
        <v>20807</v>
      </c>
      <c r="C2299" s="127">
        <v>1469310000.0000002</v>
      </c>
      <c r="D2299" s="127">
        <v>7424</v>
      </c>
      <c r="E2299" s="128" t="s">
        <v>12331</v>
      </c>
      <c r="F2299" s="127">
        <v>66.494842529296875</v>
      </c>
      <c r="G2299" s="127">
        <v>1469310000.0000002</v>
      </c>
      <c r="H2299" s="127">
        <v>258</v>
      </c>
      <c r="I2299" s="127">
        <v>3.880000114440918</v>
      </c>
      <c r="J2299" s="127">
        <v>4725000</v>
      </c>
    </row>
    <row r="2300" spans="1:10" s="118" customFormat="1" ht="12.75">
      <c r="A2300" s="128" t="s">
        <v>20392</v>
      </c>
      <c r="B2300" s="128" t="s">
        <v>20393</v>
      </c>
      <c r="C2300" s="127">
        <v>192215344637.78</v>
      </c>
      <c r="D2300" s="127">
        <v>7146869</v>
      </c>
      <c r="E2300" s="128" t="s">
        <v>20380</v>
      </c>
      <c r="F2300" s="127"/>
      <c r="G2300" s="127">
        <v>192215344637.78</v>
      </c>
      <c r="H2300" s="127">
        <v>41.060001373291016</v>
      </c>
      <c r="I2300" s="127"/>
      <c r="J2300" s="127"/>
    </row>
    <row r="2301" spans="1:10" s="118" customFormat="1" ht="12.75">
      <c r="A2301" s="128" t="s">
        <v>7586</v>
      </c>
      <c r="B2301" s="128" t="s">
        <v>7587</v>
      </c>
      <c r="C2301" s="127">
        <v>2224904999.9999995</v>
      </c>
      <c r="D2301" s="127">
        <v>76913</v>
      </c>
      <c r="E2301" s="128" t="s">
        <v>2522</v>
      </c>
      <c r="F2301" s="127">
        <v>279.19488525390625</v>
      </c>
      <c r="G2301" s="127">
        <v>2224904999.9999995</v>
      </c>
      <c r="H2301" s="127">
        <v>86.25</v>
      </c>
      <c r="I2301" s="127">
        <v>0.30892398953437805</v>
      </c>
      <c r="J2301" s="127">
        <v>25796000</v>
      </c>
    </row>
    <row r="2302" spans="1:10" s="118" customFormat="1" ht="12.75">
      <c r="A2302" s="128" t="s">
        <v>9935</v>
      </c>
      <c r="B2302" s="128" t="s">
        <v>9936</v>
      </c>
      <c r="C2302" s="127">
        <v>5657795150</v>
      </c>
      <c r="D2302" s="127">
        <v>90766</v>
      </c>
      <c r="E2302" s="128" t="s">
        <v>9937</v>
      </c>
      <c r="F2302" s="127"/>
      <c r="G2302" s="127">
        <v>5657795150</v>
      </c>
      <c r="H2302" s="127">
        <v>257.5</v>
      </c>
      <c r="I2302" s="127"/>
      <c r="J2302" s="127"/>
    </row>
    <row r="2303" spans="1:10" s="118" customFormat="1" ht="12.75">
      <c r="A2303" s="128" t="s">
        <v>7062</v>
      </c>
      <c r="B2303" s="128" t="s">
        <v>11099</v>
      </c>
      <c r="C2303" s="127">
        <v>11692814157.600002</v>
      </c>
      <c r="D2303" s="127">
        <v>21926</v>
      </c>
      <c r="E2303" s="128" t="s">
        <v>7063</v>
      </c>
      <c r="F2303" s="127">
        <v>55.927371978759766</v>
      </c>
      <c r="G2303" s="127">
        <v>11692814157.600002</v>
      </c>
      <c r="H2303" s="127">
        <v>1323.1500244140625</v>
      </c>
      <c r="I2303" s="127">
        <v>23.658361749277116</v>
      </c>
      <c r="J2303" s="127">
        <v>8186325.7068153406</v>
      </c>
    </row>
    <row r="2304" spans="1:10" s="118" customFormat="1" ht="12.75">
      <c r="A2304" s="128" t="s">
        <v>12467</v>
      </c>
      <c r="B2304" s="128" t="s">
        <v>12468</v>
      </c>
      <c r="C2304" s="127">
        <v>9169844744.7000008</v>
      </c>
      <c r="D2304" s="127">
        <v>84644</v>
      </c>
      <c r="E2304" s="128" t="s">
        <v>12469</v>
      </c>
      <c r="F2304" s="127"/>
      <c r="G2304" s="127">
        <v>9169844744.7000008</v>
      </c>
      <c r="H2304" s="127">
        <v>366.89999389648438</v>
      </c>
      <c r="I2304" s="127"/>
      <c r="J2304" s="127"/>
    </row>
    <row r="2305" spans="1:10" s="118" customFormat="1" ht="12.75">
      <c r="A2305" s="128" t="s">
        <v>7328</v>
      </c>
      <c r="B2305" s="128" t="s">
        <v>11570</v>
      </c>
      <c r="C2305" s="127">
        <v>2900550574.0000005</v>
      </c>
      <c r="D2305" s="127">
        <v>12732</v>
      </c>
      <c r="E2305" s="128" t="s">
        <v>2523</v>
      </c>
      <c r="F2305" s="127">
        <v>10.999585151672363</v>
      </c>
      <c r="G2305" s="127">
        <v>2900550574.0000005</v>
      </c>
      <c r="H2305" s="127">
        <v>264.98001098632813</v>
      </c>
      <c r="I2305" s="127">
        <v>24.090000152587891</v>
      </c>
      <c r="J2305" s="127">
        <v>10946300</v>
      </c>
    </row>
    <row r="2306" spans="1:10" s="118" customFormat="1" ht="12.75">
      <c r="A2306" s="128" t="s">
        <v>5480</v>
      </c>
      <c r="B2306" s="128" t="s">
        <v>10150</v>
      </c>
      <c r="C2306" s="127">
        <v>469632778831.33997</v>
      </c>
      <c r="D2306" s="127">
        <v>22824488</v>
      </c>
      <c r="E2306" s="128" t="s">
        <v>2525</v>
      </c>
      <c r="F2306" s="127">
        <v>15.324797630310059</v>
      </c>
      <c r="G2306" s="127">
        <v>469632778831.33997</v>
      </c>
      <c r="H2306" s="127">
        <v>113.70999908447266</v>
      </c>
      <c r="I2306" s="127">
        <v>7.4200000762939453</v>
      </c>
      <c r="J2306" s="127">
        <v>4130525184</v>
      </c>
    </row>
    <row r="2307" spans="1:10" s="118" customFormat="1" ht="12.75">
      <c r="A2307" s="128" t="s">
        <v>20575</v>
      </c>
      <c r="B2307" s="128" t="s">
        <v>20576</v>
      </c>
      <c r="C2307" s="127">
        <v>145223146255.20001</v>
      </c>
      <c r="D2307" s="127">
        <v>606643</v>
      </c>
      <c r="E2307" s="128" t="s">
        <v>20577</v>
      </c>
      <c r="F2307" s="127"/>
      <c r="G2307" s="127">
        <v>145223146255.20001</v>
      </c>
      <c r="H2307" s="127">
        <v>696.79998779296875</v>
      </c>
      <c r="I2307" s="127"/>
      <c r="J2307" s="127"/>
    </row>
    <row r="2308" spans="1:10" s="118" customFormat="1" ht="12.75">
      <c r="A2308" s="128" t="s">
        <v>20813</v>
      </c>
      <c r="B2308" s="128" t="s">
        <v>20814</v>
      </c>
      <c r="C2308" s="127">
        <v>1154550000</v>
      </c>
      <c r="D2308" s="127">
        <v>31356</v>
      </c>
      <c r="E2308" s="128" t="s">
        <v>20815</v>
      </c>
      <c r="F2308" s="127">
        <v>23.866666793823242</v>
      </c>
      <c r="G2308" s="127">
        <v>1154550000</v>
      </c>
      <c r="H2308" s="127">
        <v>71.599998474121094</v>
      </c>
      <c r="I2308" s="127">
        <v>3</v>
      </c>
      <c r="J2308" s="127"/>
    </row>
    <row r="2309" spans="1:10" s="118" customFormat="1" ht="12.75">
      <c r="A2309" s="128" t="s">
        <v>6364</v>
      </c>
      <c r="B2309" s="128" t="s">
        <v>6365</v>
      </c>
      <c r="C2309" s="127">
        <v>20223023625</v>
      </c>
      <c r="D2309" s="127">
        <v>225976</v>
      </c>
      <c r="E2309" s="128" t="s">
        <v>2531</v>
      </c>
      <c r="F2309" s="127">
        <v>20.009122848510742</v>
      </c>
      <c r="G2309" s="127">
        <v>20223023625</v>
      </c>
      <c r="H2309" s="127">
        <v>153.50999450683594</v>
      </c>
      <c r="I2309" s="127">
        <v>7.6720001220703127</v>
      </c>
      <c r="J2309" s="127">
        <v>125914250</v>
      </c>
    </row>
    <row r="2310" spans="1:10" s="118" customFormat="1" ht="12.75">
      <c r="A2310" s="128" t="s">
        <v>7009</v>
      </c>
      <c r="B2310" s="128" t="s">
        <v>11316</v>
      </c>
      <c r="C2310" s="127">
        <v>5960717559.5999994</v>
      </c>
      <c r="D2310" s="127">
        <v>39018</v>
      </c>
      <c r="E2310" s="128" t="s">
        <v>2527</v>
      </c>
      <c r="F2310" s="127">
        <v>39.702594757080078</v>
      </c>
      <c r="G2310" s="127">
        <v>5960717559.5999994</v>
      </c>
      <c r="H2310" s="127">
        <v>271.55999755859375</v>
      </c>
      <c r="I2310" s="127">
        <v>6.8398551940917969</v>
      </c>
      <c r="J2310" s="127">
        <v>15618000</v>
      </c>
    </row>
    <row r="2311" spans="1:10" s="118" customFormat="1" ht="12.75">
      <c r="A2311" s="128" t="s">
        <v>6217</v>
      </c>
      <c r="B2311" s="128" t="s">
        <v>10743</v>
      </c>
      <c r="C2311" s="127">
        <v>14832956791.1</v>
      </c>
      <c r="D2311" s="127">
        <v>11063088</v>
      </c>
      <c r="E2311" s="128" t="s">
        <v>2535</v>
      </c>
      <c r="F2311" s="127">
        <v>25.264705657958984</v>
      </c>
      <c r="G2311" s="127">
        <v>14832956791.1</v>
      </c>
      <c r="H2311" s="127">
        <v>8.5900001525878906</v>
      </c>
      <c r="I2311" s="127">
        <v>0.34000000357627869</v>
      </c>
      <c r="J2311" s="127">
        <v>1578526464</v>
      </c>
    </row>
    <row r="2312" spans="1:10" s="118" customFormat="1" ht="12.75">
      <c r="A2312" s="128" t="s">
        <v>8128</v>
      </c>
      <c r="B2312" s="128" t="s">
        <v>12079</v>
      </c>
      <c r="C2312" s="127">
        <v>1148504527</v>
      </c>
      <c r="D2312" s="127">
        <v>2285</v>
      </c>
      <c r="E2312" s="128" t="s">
        <v>4049</v>
      </c>
      <c r="F2312" s="127">
        <v>22.521463394165039</v>
      </c>
      <c r="G2312" s="127">
        <v>1148504527</v>
      </c>
      <c r="H2312" s="127">
        <v>239.5</v>
      </c>
      <c r="I2312" s="127">
        <v>10.634300231933594</v>
      </c>
      <c r="J2312" s="127">
        <v>4795426</v>
      </c>
    </row>
    <row r="2313" spans="1:10" s="118" customFormat="1" ht="12.75">
      <c r="A2313" s="128" t="s">
        <v>7971</v>
      </c>
      <c r="B2313" s="128" t="s">
        <v>12061</v>
      </c>
      <c r="C2313" s="127">
        <v>1335754992.0000002</v>
      </c>
      <c r="D2313" s="127">
        <v>1878</v>
      </c>
      <c r="E2313" s="128" t="s">
        <v>2536</v>
      </c>
      <c r="F2313" s="127">
        <v>21.806699752807617</v>
      </c>
      <c r="G2313" s="127">
        <v>1335754992.0000002</v>
      </c>
      <c r="H2313" s="127">
        <v>253.83000183105469</v>
      </c>
      <c r="I2313" s="127">
        <v>11.640000343322754</v>
      </c>
      <c r="J2313" s="127">
        <v>5262400</v>
      </c>
    </row>
    <row r="2314" spans="1:10" s="118" customFormat="1" ht="12.75">
      <c r="A2314" s="128" t="s">
        <v>7899</v>
      </c>
      <c r="B2314" s="128" t="s">
        <v>7900</v>
      </c>
      <c r="C2314" s="127">
        <v>1630510973.0000002</v>
      </c>
      <c r="D2314" s="127">
        <v>184959</v>
      </c>
      <c r="E2314" s="128" t="s">
        <v>2537</v>
      </c>
      <c r="F2314" s="127">
        <v>319.83334350585938</v>
      </c>
      <c r="G2314" s="127">
        <v>1630510973.0000002</v>
      </c>
      <c r="H2314" s="127">
        <v>19.190000534057617</v>
      </c>
      <c r="I2314" s="127">
        <v>5.9999998658895493E-2</v>
      </c>
      <c r="J2314" s="127">
        <v>84966704</v>
      </c>
    </row>
    <row r="2315" spans="1:10" s="118" customFormat="1" ht="12.75">
      <c r="A2315" s="128" t="s">
        <v>7581</v>
      </c>
      <c r="B2315" s="128" t="s">
        <v>11256</v>
      </c>
      <c r="C2315" s="127">
        <v>5755411281.25</v>
      </c>
      <c r="D2315" s="127">
        <v>1919</v>
      </c>
      <c r="E2315" s="128" t="s">
        <v>3907</v>
      </c>
      <c r="F2315" s="127"/>
      <c r="G2315" s="127">
        <v>5755411281.25</v>
      </c>
      <c r="H2315" s="127">
        <v>442.14999389648438</v>
      </c>
      <c r="I2315" s="127">
        <v>-12.689999580383301</v>
      </c>
      <c r="J2315" s="127">
        <v>13016875</v>
      </c>
    </row>
    <row r="2316" spans="1:10" s="118" customFormat="1" ht="12.75">
      <c r="A2316" s="128" t="s">
        <v>6158</v>
      </c>
      <c r="B2316" s="128" t="s">
        <v>6159</v>
      </c>
      <c r="C2316" s="127">
        <v>39819319781.540001</v>
      </c>
      <c r="D2316" s="127">
        <v>2487400</v>
      </c>
      <c r="E2316" s="128" t="s">
        <v>2543</v>
      </c>
      <c r="F2316" s="127"/>
      <c r="G2316" s="127">
        <v>39819319781.540001</v>
      </c>
      <c r="H2316" s="127">
        <v>180.00999450683594</v>
      </c>
      <c r="I2316" s="127">
        <v>-14.670000076293945</v>
      </c>
      <c r="J2316" s="127">
        <v>220006496</v>
      </c>
    </row>
    <row r="2317" spans="1:10" s="118" customFormat="1" ht="12.75">
      <c r="A2317" s="128" t="s">
        <v>9914</v>
      </c>
      <c r="B2317" s="128" t="s">
        <v>10489</v>
      </c>
      <c r="C2317" s="127">
        <v>99855870081.599991</v>
      </c>
      <c r="D2317" s="127">
        <v>9587726</v>
      </c>
      <c r="E2317" s="128" t="s">
        <v>1261</v>
      </c>
      <c r="F2317" s="127">
        <v>5.0587496757507324</v>
      </c>
      <c r="G2317" s="127">
        <v>99855870081.599991</v>
      </c>
      <c r="H2317" s="127">
        <v>120.55000305175781</v>
      </c>
      <c r="I2317" s="127">
        <v>23.775806427001953</v>
      </c>
      <c r="J2317" s="127">
        <v>484053024</v>
      </c>
    </row>
    <row r="2318" spans="1:10" s="118" customFormat="1" ht="12.75">
      <c r="A2318" s="128" t="s">
        <v>7715</v>
      </c>
      <c r="B2318" s="128" t="s">
        <v>11826</v>
      </c>
      <c r="C2318" s="127">
        <v>1374080000</v>
      </c>
      <c r="D2318" s="127">
        <v>487</v>
      </c>
      <c r="E2318" s="128" t="s">
        <v>4000</v>
      </c>
      <c r="F2318" s="127"/>
      <c r="G2318" s="127">
        <v>1374080000</v>
      </c>
      <c r="H2318" s="127">
        <v>60.799999237060547</v>
      </c>
      <c r="I2318" s="127">
        <v>-0.14000000059604645</v>
      </c>
      <c r="J2318" s="127">
        <v>21500000</v>
      </c>
    </row>
    <row r="2319" spans="1:10" s="118" customFormat="1" ht="12.75">
      <c r="A2319" s="128" t="s">
        <v>9449</v>
      </c>
      <c r="B2319" s="128" t="s">
        <v>12119</v>
      </c>
      <c r="C2319" s="127">
        <v>1188248600.0000002</v>
      </c>
      <c r="D2319" s="127">
        <v>68828</v>
      </c>
      <c r="E2319" s="128" t="s">
        <v>2545</v>
      </c>
      <c r="F2319" s="127">
        <v>29.857143402099609</v>
      </c>
      <c r="G2319" s="127">
        <v>1188248600.0000002</v>
      </c>
      <c r="H2319" s="127">
        <v>29.260000228881836</v>
      </c>
      <c r="I2319" s="127">
        <v>0.98000001907348633</v>
      </c>
      <c r="J2319" s="127">
        <v>40610000</v>
      </c>
    </row>
    <row r="2320" spans="1:10" s="118" customFormat="1" ht="12.75">
      <c r="A2320" s="128" t="s">
        <v>8025</v>
      </c>
      <c r="B2320" s="128" t="s">
        <v>11966</v>
      </c>
      <c r="C2320" s="127">
        <v>1332500000</v>
      </c>
      <c r="D2320" s="127">
        <v>98</v>
      </c>
      <c r="E2320" s="128" t="s">
        <v>3887</v>
      </c>
      <c r="F2320" s="127">
        <v>44.7899169921875</v>
      </c>
      <c r="G2320" s="127">
        <v>1332500000</v>
      </c>
      <c r="H2320" s="127">
        <v>266.5</v>
      </c>
      <c r="I2320" s="127">
        <v>5.9499998092651367</v>
      </c>
      <c r="J2320" s="127">
        <v>5000000</v>
      </c>
    </row>
    <row r="2321" spans="1:10" s="118" customFormat="1" ht="12.75">
      <c r="A2321" s="128" t="s">
        <v>22381</v>
      </c>
      <c r="B2321" s="128" t="s">
        <v>22382</v>
      </c>
      <c r="C2321" s="127">
        <v>35386401735.750008</v>
      </c>
      <c r="D2321" s="127">
        <v>265595</v>
      </c>
      <c r="E2321" s="128" t="s">
        <v>20536</v>
      </c>
      <c r="F2321" s="127"/>
      <c r="G2321" s="127">
        <v>35386401735.750008</v>
      </c>
      <c r="H2321" s="127">
        <v>419.25</v>
      </c>
      <c r="I2321" s="127"/>
      <c r="J2321" s="127"/>
    </row>
    <row r="2322" spans="1:10" s="118" customFormat="1" ht="12.75">
      <c r="A2322" s="128" t="s">
        <v>8182</v>
      </c>
      <c r="B2322" s="128" t="s">
        <v>8183</v>
      </c>
      <c r="C2322" s="127">
        <v>1296000000</v>
      </c>
      <c r="D2322" s="127">
        <v>65</v>
      </c>
      <c r="E2322" s="128" t="s">
        <v>3986</v>
      </c>
      <c r="F2322" s="127">
        <v>112.8526611328125</v>
      </c>
      <c r="G2322" s="127">
        <v>1296000000</v>
      </c>
      <c r="H2322" s="127">
        <v>720</v>
      </c>
      <c r="I2322" s="127">
        <v>6.380000114440918</v>
      </c>
      <c r="J2322" s="127">
        <v>1800000</v>
      </c>
    </row>
    <row r="2323" spans="1:10" s="118" customFormat="1" ht="12.75">
      <c r="A2323" s="128" t="s">
        <v>6319</v>
      </c>
      <c r="B2323" s="128" t="s">
        <v>10681</v>
      </c>
      <c r="C2323" s="127">
        <v>22321724061.800003</v>
      </c>
      <c r="D2323" s="127">
        <v>167012</v>
      </c>
      <c r="E2323" s="128" t="s">
        <v>2549</v>
      </c>
      <c r="F2323" s="127">
        <v>20.333587646484375</v>
      </c>
      <c r="G2323" s="127">
        <v>22321724061.800003</v>
      </c>
      <c r="H2323" s="127">
        <v>370.85000610351563</v>
      </c>
      <c r="I2323" s="127">
        <v>18.238296508789063</v>
      </c>
      <c r="J2323" s="127">
        <v>60190708</v>
      </c>
    </row>
    <row r="2324" spans="1:10" s="118" customFormat="1" ht="12.75">
      <c r="A2324" s="128" t="s">
        <v>6024</v>
      </c>
      <c r="B2324" s="128" t="s">
        <v>10485</v>
      </c>
      <c r="C2324" s="127">
        <v>74584681961.400009</v>
      </c>
      <c r="D2324" s="127">
        <v>409193</v>
      </c>
      <c r="E2324" s="128" t="s">
        <v>2551</v>
      </c>
      <c r="F2324" s="127">
        <v>31.147031784057617</v>
      </c>
      <c r="G2324" s="127">
        <v>74584681961.400009</v>
      </c>
      <c r="H2324" s="127">
        <v>460.29998779296875</v>
      </c>
      <c r="I2324" s="127">
        <v>14.778293609619141</v>
      </c>
      <c r="J2324" s="127">
        <v>162034944</v>
      </c>
    </row>
    <row r="2325" spans="1:10" s="118" customFormat="1" ht="12.75">
      <c r="A2325" s="128" t="s">
        <v>22383</v>
      </c>
      <c r="B2325" s="128" t="s">
        <v>22384</v>
      </c>
      <c r="C2325" s="127">
        <v>1019497260</v>
      </c>
      <c r="D2325" s="127">
        <v>14034</v>
      </c>
      <c r="E2325" s="128" t="s">
        <v>22385</v>
      </c>
      <c r="F2325" s="127">
        <v>34.10137939453125</v>
      </c>
      <c r="G2325" s="127">
        <v>1019497260</v>
      </c>
      <c r="H2325" s="127">
        <v>74</v>
      </c>
      <c r="I2325" s="127">
        <v>2.1700000762939453</v>
      </c>
      <c r="J2325" s="127">
        <v>13776990</v>
      </c>
    </row>
    <row r="2326" spans="1:10" s="118" customFormat="1" ht="12.75">
      <c r="A2326" s="128" t="s">
        <v>5681</v>
      </c>
      <c r="B2326" s="128" t="s">
        <v>3418</v>
      </c>
      <c r="C2326" s="127">
        <v>136870986546</v>
      </c>
      <c r="D2326" s="127">
        <v>30832</v>
      </c>
      <c r="E2326" s="128" t="s">
        <v>2557</v>
      </c>
      <c r="F2326" s="127">
        <v>43.631156921386719</v>
      </c>
      <c r="G2326" s="127">
        <v>136870986546</v>
      </c>
      <c r="H2326" s="127">
        <v>5943</v>
      </c>
      <c r="I2326" s="127">
        <v>179.46000671386719</v>
      </c>
      <c r="J2326" s="127">
        <v>23030622</v>
      </c>
    </row>
    <row r="2327" spans="1:10" s="118" customFormat="1" ht="12.75">
      <c r="A2327" s="128" t="s">
        <v>7508</v>
      </c>
      <c r="B2327" s="128" t="s">
        <v>7509</v>
      </c>
      <c r="C2327" s="127">
        <v>1531092674.9999998</v>
      </c>
      <c r="D2327" s="127">
        <v>66455</v>
      </c>
      <c r="E2327" s="128" t="s">
        <v>3531</v>
      </c>
      <c r="F2327" s="127">
        <v>34.607139587402344</v>
      </c>
      <c r="G2327" s="127">
        <v>1531092674.9999998</v>
      </c>
      <c r="H2327" s="127">
        <v>9.6899995803833008</v>
      </c>
      <c r="I2327" s="127">
        <v>0.2800000011920929</v>
      </c>
      <c r="J2327" s="127">
        <v>158007504</v>
      </c>
    </row>
    <row r="2328" spans="1:10" s="118" customFormat="1" ht="12.75">
      <c r="A2328" s="128" t="s">
        <v>12204</v>
      </c>
      <c r="B2328" s="128" t="s">
        <v>12205</v>
      </c>
      <c r="C2328" s="127">
        <v>113771272680.00002</v>
      </c>
      <c r="D2328" s="127">
        <v>23577</v>
      </c>
      <c r="E2328" s="128" t="s">
        <v>9473</v>
      </c>
      <c r="F2328" s="127"/>
      <c r="G2328" s="127">
        <v>113771272680.00002</v>
      </c>
      <c r="H2328" s="127">
        <v>4940</v>
      </c>
      <c r="I2328" s="127"/>
      <c r="J2328" s="127"/>
    </row>
    <row r="2329" spans="1:10" s="118" customFormat="1" ht="12.75">
      <c r="A2329" s="128" t="s">
        <v>6111</v>
      </c>
      <c r="B2329" s="128" t="s">
        <v>10487</v>
      </c>
      <c r="C2329" s="127">
        <v>67117072620.900002</v>
      </c>
      <c r="D2329" s="127">
        <v>98441</v>
      </c>
      <c r="E2329" s="128" t="s">
        <v>2559</v>
      </c>
      <c r="F2329" s="127">
        <v>31.119724273681641</v>
      </c>
      <c r="G2329" s="127">
        <v>67117072620.900002</v>
      </c>
      <c r="H2329" s="127">
        <v>1083.9000244140625</v>
      </c>
      <c r="I2329" s="127">
        <v>34.830001831054688</v>
      </c>
      <c r="J2329" s="127">
        <v>53615152</v>
      </c>
    </row>
    <row r="2330" spans="1:10" s="118" customFormat="1" ht="12.75">
      <c r="A2330" s="128" t="s">
        <v>9920</v>
      </c>
      <c r="B2330" s="128" t="s">
        <v>9921</v>
      </c>
      <c r="C2330" s="127">
        <v>16833901372.5</v>
      </c>
      <c r="D2330" s="127">
        <v>503702</v>
      </c>
      <c r="E2330" s="128" t="s">
        <v>9909</v>
      </c>
      <c r="F2330" s="127"/>
      <c r="G2330" s="127">
        <v>16833901372.5</v>
      </c>
      <c r="H2330" s="127">
        <v>92.370002746582031</v>
      </c>
      <c r="I2330" s="127"/>
      <c r="J2330" s="127"/>
    </row>
    <row r="2331" spans="1:10" s="118" customFormat="1" ht="12.75">
      <c r="A2331" s="128" t="s">
        <v>8175</v>
      </c>
      <c r="B2331" s="128" t="s">
        <v>11940</v>
      </c>
      <c r="C2331" s="127">
        <v>1670577930.0000002</v>
      </c>
      <c r="D2331" s="127">
        <v>544</v>
      </c>
      <c r="E2331" s="128" t="s">
        <v>3927</v>
      </c>
      <c r="F2331" s="127">
        <v>12.727579116821289</v>
      </c>
      <c r="G2331" s="127">
        <v>1670577930.0000002</v>
      </c>
      <c r="H2331" s="127">
        <v>188.75</v>
      </c>
      <c r="I2331" s="127">
        <v>14.829999923706055</v>
      </c>
      <c r="J2331" s="127">
        <v>8927833</v>
      </c>
    </row>
    <row r="2332" spans="1:10" s="118" customFormat="1" ht="12.75">
      <c r="A2332" s="128" t="s">
        <v>5896</v>
      </c>
      <c r="B2332" s="128" t="s">
        <v>10405</v>
      </c>
      <c r="C2332" s="127">
        <v>101717689432.5</v>
      </c>
      <c r="D2332" s="127">
        <v>699219</v>
      </c>
      <c r="E2332" s="128" t="s">
        <v>12206</v>
      </c>
      <c r="F2332" s="127">
        <v>190.66264343261719</v>
      </c>
      <c r="G2332" s="127">
        <v>101717689432.5</v>
      </c>
      <c r="H2332" s="127">
        <v>316.5</v>
      </c>
      <c r="I2332" s="127">
        <v>1.6600000381469728</v>
      </c>
      <c r="J2332" s="127">
        <v>317712700</v>
      </c>
    </row>
    <row r="2333" spans="1:10" s="118" customFormat="1" ht="12.75">
      <c r="A2333" s="128" t="s">
        <v>6865</v>
      </c>
      <c r="B2333" s="128" t="s">
        <v>11179</v>
      </c>
      <c r="C2333" s="127">
        <v>9381773060</v>
      </c>
      <c r="D2333" s="127">
        <v>2</v>
      </c>
      <c r="E2333" s="128" t="s">
        <v>3606</v>
      </c>
      <c r="F2333" s="127">
        <v>803.6734619140625</v>
      </c>
      <c r="G2333" s="127">
        <v>9381773060</v>
      </c>
      <c r="H2333" s="127">
        <v>1969</v>
      </c>
      <c r="I2333" s="127">
        <v>2.4500000476837158</v>
      </c>
      <c r="J2333" s="127">
        <v>4764740</v>
      </c>
    </row>
    <row r="2334" spans="1:10" s="118" customFormat="1" ht="12.75">
      <c r="A2334" s="128" t="s">
        <v>7386</v>
      </c>
      <c r="B2334" s="128" t="s">
        <v>11419</v>
      </c>
      <c r="C2334" s="127">
        <v>2794049972.1599998</v>
      </c>
      <c r="D2334" s="127">
        <v>185891</v>
      </c>
      <c r="E2334" s="128" t="s">
        <v>3754</v>
      </c>
      <c r="F2334" s="127">
        <v>49.270267486572266</v>
      </c>
      <c r="G2334" s="127">
        <v>2794049972.1599998</v>
      </c>
      <c r="H2334" s="127">
        <v>36.459999084472656</v>
      </c>
      <c r="I2334" s="127">
        <v>0.74000000953674316</v>
      </c>
      <c r="J2334" s="127">
        <v>76633296</v>
      </c>
    </row>
    <row r="2335" spans="1:10" s="118" customFormat="1" ht="12.75">
      <c r="A2335" s="128" t="s">
        <v>5964</v>
      </c>
      <c r="B2335" s="128" t="s">
        <v>10422</v>
      </c>
      <c r="C2335" s="127">
        <v>101041813234.49998</v>
      </c>
      <c r="D2335" s="127">
        <v>654149</v>
      </c>
      <c r="E2335" s="128" t="s">
        <v>2564</v>
      </c>
      <c r="F2335" s="127">
        <v>51.027259826660156</v>
      </c>
      <c r="G2335" s="127">
        <v>101041813234.49998</v>
      </c>
      <c r="H2335" s="127">
        <v>524.04998779296875</v>
      </c>
      <c r="I2335" s="127">
        <v>10.270000457763672</v>
      </c>
      <c r="J2335" s="127">
        <v>192809488</v>
      </c>
    </row>
    <row r="2336" spans="1:10" s="118" customFormat="1" ht="12.75">
      <c r="A2336" s="128" t="s">
        <v>7403</v>
      </c>
      <c r="B2336" s="128" t="s">
        <v>11125</v>
      </c>
      <c r="C2336" s="127">
        <v>12339809625</v>
      </c>
      <c r="D2336" s="127">
        <v>181686</v>
      </c>
      <c r="E2336" s="128" t="s">
        <v>7404</v>
      </c>
      <c r="F2336" s="127">
        <v>18.765188217163086</v>
      </c>
      <c r="G2336" s="127">
        <v>12339809625</v>
      </c>
      <c r="H2336" s="127">
        <v>261.95001220703125</v>
      </c>
      <c r="I2336" s="127">
        <v>13.959360234346944</v>
      </c>
      <c r="J2336" s="127">
        <v>17321711.635004099</v>
      </c>
    </row>
    <row r="2337" spans="1:10" s="118" customFormat="1" ht="12.75">
      <c r="A2337" s="128" t="s">
        <v>6742</v>
      </c>
      <c r="B2337" s="128" t="s">
        <v>11215</v>
      </c>
      <c r="C2337" s="127">
        <v>6460185600</v>
      </c>
      <c r="D2337" s="127">
        <v>2799197</v>
      </c>
      <c r="E2337" s="128" t="s">
        <v>2568</v>
      </c>
      <c r="F2337" s="127">
        <v>38.53497314453125</v>
      </c>
      <c r="G2337" s="127">
        <v>6460185600</v>
      </c>
      <c r="H2337" s="127">
        <v>6.5999999046325684</v>
      </c>
      <c r="I2337" s="127">
        <v>0.17127299308776855</v>
      </c>
      <c r="J2337" s="127">
        <v>978816000</v>
      </c>
    </row>
    <row r="2338" spans="1:10" s="118" customFormat="1" ht="12.75">
      <c r="A2338" s="128" t="s">
        <v>6441</v>
      </c>
      <c r="B2338" s="128" t="s">
        <v>10818</v>
      </c>
      <c r="C2338" s="127">
        <v>23217675467.400005</v>
      </c>
      <c r="D2338" s="127">
        <v>21863</v>
      </c>
      <c r="E2338" s="128" t="s">
        <v>2570</v>
      </c>
      <c r="F2338" s="127">
        <v>46.172595977783203</v>
      </c>
      <c r="G2338" s="127">
        <v>23217675467.400005</v>
      </c>
      <c r="H2338" s="127">
        <v>1535.4000244140625</v>
      </c>
      <c r="I2338" s="127">
        <v>33.253490447998047</v>
      </c>
      <c r="J2338" s="127">
        <v>15120000</v>
      </c>
    </row>
    <row r="2339" spans="1:10" s="118" customFormat="1" ht="12.75">
      <c r="A2339" s="128" t="s">
        <v>6840</v>
      </c>
      <c r="B2339" s="128" t="s">
        <v>11142</v>
      </c>
      <c r="C2339" s="127">
        <v>8039467665</v>
      </c>
      <c r="D2339" s="127">
        <v>36363</v>
      </c>
      <c r="E2339" s="128" t="s">
        <v>2572</v>
      </c>
      <c r="F2339" s="127">
        <v>90.50701904296875</v>
      </c>
      <c r="G2339" s="127">
        <v>8039467665</v>
      </c>
      <c r="H2339" s="127">
        <v>252.72999572753906</v>
      </c>
      <c r="I2339" s="127">
        <v>2.7923800945281982</v>
      </c>
      <c r="J2339" s="127">
        <v>31810500</v>
      </c>
    </row>
    <row r="2340" spans="1:10" s="118" customFormat="1" ht="12.75">
      <c r="A2340" s="128" t="s">
        <v>6811</v>
      </c>
      <c r="B2340" s="128" t="s">
        <v>11026</v>
      </c>
      <c r="C2340" s="127">
        <v>9028706400</v>
      </c>
      <c r="D2340" s="127">
        <v>395520</v>
      </c>
      <c r="E2340" s="128" t="s">
        <v>2577</v>
      </c>
      <c r="F2340" s="127">
        <v>3.5006368160247803</v>
      </c>
      <c r="G2340" s="127">
        <v>9028706400</v>
      </c>
      <c r="H2340" s="127">
        <v>79.839996337890625</v>
      </c>
      <c r="I2340" s="127">
        <v>22.807277679443359</v>
      </c>
      <c r="J2340" s="127">
        <v>113085000</v>
      </c>
    </row>
    <row r="2341" spans="1:10" s="118" customFormat="1" ht="12.75">
      <c r="A2341" s="128" t="s">
        <v>6770</v>
      </c>
      <c r="B2341" s="128" t="s">
        <v>11069</v>
      </c>
      <c r="C2341" s="127">
        <v>7264000000</v>
      </c>
      <c r="D2341" s="127">
        <v>281293</v>
      </c>
      <c r="E2341" s="128" t="s">
        <v>2573</v>
      </c>
      <c r="F2341" s="127">
        <v>3.4393937587738037</v>
      </c>
      <c r="G2341" s="127">
        <v>7264000000</v>
      </c>
      <c r="H2341" s="127">
        <v>72.639999389648438</v>
      </c>
      <c r="I2341" s="127">
        <v>21.120000839233398</v>
      </c>
      <c r="J2341" s="127">
        <v>100000000</v>
      </c>
    </row>
    <row r="2342" spans="1:10" s="118" customFormat="1" ht="12.75">
      <c r="A2342" s="128" t="s">
        <v>6410</v>
      </c>
      <c r="B2342" s="128" t="s">
        <v>10825</v>
      </c>
      <c r="C2342" s="127">
        <v>18176892581.100002</v>
      </c>
      <c r="D2342" s="127">
        <v>272624</v>
      </c>
      <c r="E2342" s="128" t="s">
        <v>2575</v>
      </c>
      <c r="F2342" s="127">
        <v>3.7108702659606934</v>
      </c>
      <c r="G2342" s="127">
        <v>18176892581.100002</v>
      </c>
      <c r="H2342" s="127">
        <v>164.53999328613281</v>
      </c>
      <c r="I2342" s="127">
        <v>44.340000152587891</v>
      </c>
      <c r="J2342" s="127">
        <v>109988016</v>
      </c>
    </row>
    <row r="2343" spans="1:10" s="118" customFormat="1" ht="12.75">
      <c r="A2343" s="128" t="s">
        <v>20787</v>
      </c>
      <c r="B2343" s="128" t="s">
        <v>20788</v>
      </c>
      <c r="C2343" s="127">
        <v>2242070342.3999996</v>
      </c>
      <c r="D2343" s="127">
        <v>72949</v>
      </c>
      <c r="E2343" s="128" t="s">
        <v>20789</v>
      </c>
      <c r="F2343" s="127"/>
      <c r="G2343" s="127">
        <v>2242070342.3999996</v>
      </c>
      <c r="H2343" s="127">
        <v>142.39999389648438</v>
      </c>
      <c r="I2343" s="127"/>
      <c r="J2343" s="127"/>
    </row>
    <row r="2344" spans="1:10" s="118" customFormat="1" ht="12.75">
      <c r="A2344" s="128" t="s">
        <v>22386</v>
      </c>
      <c r="B2344" s="128" t="s">
        <v>22387</v>
      </c>
      <c r="C2344" s="127">
        <v>1016259999.9999999</v>
      </c>
      <c r="D2344" s="127">
        <v>8576</v>
      </c>
      <c r="E2344" s="128" t="s">
        <v>9535</v>
      </c>
      <c r="F2344" s="127">
        <v>27.882461547851563</v>
      </c>
      <c r="G2344" s="127">
        <v>1016259999.9999999</v>
      </c>
      <c r="H2344" s="127">
        <v>149.44999694824219</v>
      </c>
      <c r="I2344" s="127">
        <v>5.3600001335144043</v>
      </c>
      <c r="J2344" s="127"/>
    </row>
    <row r="2345" spans="1:10" s="118" customFormat="1" ht="12.75">
      <c r="A2345" s="128" t="s">
        <v>6778</v>
      </c>
      <c r="B2345" s="128" t="s">
        <v>11022</v>
      </c>
      <c r="C2345" s="127">
        <v>10249372941.559999</v>
      </c>
      <c r="D2345" s="127">
        <v>196437</v>
      </c>
      <c r="E2345" s="128" t="s">
        <v>3558</v>
      </c>
      <c r="F2345" s="127">
        <v>18.03131103515625</v>
      </c>
      <c r="G2345" s="127">
        <v>10249372941.559999</v>
      </c>
      <c r="H2345" s="127">
        <v>92.139999389648438</v>
      </c>
      <c r="I2345" s="127">
        <v>5.1100001335144043</v>
      </c>
      <c r="J2345" s="127">
        <v>110982544</v>
      </c>
    </row>
    <row r="2346" spans="1:10" s="118" customFormat="1" ht="12.75">
      <c r="A2346" s="128" t="s">
        <v>7187</v>
      </c>
      <c r="B2346" s="128" t="s">
        <v>11313</v>
      </c>
      <c r="C2346" s="127">
        <v>4852479628.999999</v>
      </c>
      <c r="D2346" s="127">
        <v>837</v>
      </c>
      <c r="E2346" s="128" t="s">
        <v>3627</v>
      </c>
      <c r="F2346" s="127">
        <v>33.863079071044922</v>
      </c>
      <c r="G2346" s="127">
        <v>4852479628.999999</v>
      </c>
      <c r="H2346" s="127">
        <v>277</v>
      </c>
      <c r="I2346" s="127">
        <v>8.1800003051757813</v>
      </c>
      <c r="J2346" s="127">
        <v>17517976</v>
      </c>
    </row>
    <row r="2347" spans="1:10" s="118" customFormat="1" ht="12.75">
      <c r="A2347" s="128" t="s">
        <v>8158</v>
      </c>
      <c r="B2347" s="128" t="s">
        <v>12124</v>
      </c>
      <c r="C2347" s="127">
        <v>1750640000</v>
      </c>
      <c r="D2347" s="127">
        <v>237</v>
      </c>
      <c r="E2347" s="128" t="s">
        <v>4017</v>
      </c>
      <c r="F2347" s="127"/>
      <c r="G2347" s="127">
        <v>1750640000</v>
      </c>
      <c r="H2347" s="127">
        <v>277</v>
      </c>
      <c r="I2347" s="127">
        <v>-18.559999465942383</v>
      </c>
      <c r="J2347" s="127">
        <v>6320000</v>
      </c>
    </row>
    <row r="2348" spans="1:10" s="118" customFormat="1" ht="12.75">
      <c r="A2348" s="128" t="s">
        <v>6327</v>
      </c>
      <c r="B2348" s="128" t="s">
        <v>10719</v>
      </c>
      <c r="C2348" s="127">
        <v>25227759390</v>
      </c>
      <c r="D2348" s="127">
        <v>181141</v>
      </c>
      <c r="E2348" s="128" t="s">
        <v>2581</v>
      </c>
      <c r="F2348" s="127">
        <v>31.148649215698242</v>
      </c>
      <c r="G2348" s="127">
        <v>25227759390</v>
      </c>
      <c r="H2348" s="127">
        <v>437.95001220703125</v>
      </c>
      <c r="I2348" s="127">
        <v>14.060000419616699</v>
      </c>
      <c r="J2348" s="127">
        <v>57604200</v>
      </c>
    </row>
    <row r="2349" spans="1:10" s="118" customFormat="1" ht="12.75">
      <c r="A2349" s="128" t="s">
        <v>7050</v>
      </c>
      <c r="B2349" s="128" t="s">
        <v>7051</v>
      </c>
      <c r="C2349" s="127">
        <v>6357136500</v>
      </c>
      <c r="D2349" s="127">
        <v>7749932</v>
      </c>
      <c r="E2349" s="128" t="s">
        <v>2579</v>
      </c>
      <c r="F2349" s="127">
        <v>69.051727294921875</v>
      </c>
      <c r="G2349" s="127">
        <v>6357136500</v>
      </c>
      <c r="H2349" s="127">
        <v>13.350000381469727</v>
      </c>
      <c r="I2349" s="127">
        <v>0.19333332777023315</v>
      </c>
      <c r="J2349" s="127">
        <v>476190000</v>
      </c>
    </row>
    <row r="2350" spans="1:10" s="118" customFormat="1" ht="12.75">
      <c r="A2350" s="128" t="s">
        <v>7791</v>
      </c>
      <c r="B2350" s="128" t="s">
        <v>7792</v>
      </c>
      <c r="C2350" s="127">
        <v>1953809080</v>
      </c>
      <c r="D2350" s="127">
        <v>1549</v>
      </c>
      <c r="E2350" s="128" t="s">
        <v>3889</v>
      </c>
      <c r="F2350" s="127"/>
      <c r="G2350" s="127">
        <v>1953809080</v>
      </c>
      <c r="H2350" s="127">
        <v>41</v>
      </c>
      <c r="I2350" s="127">
        <v>-2.5397720336914063</v>
      </c>
      <c r="J2350" s="127">
        <v>47814432</v>
      </c>
    </row>
    <row r="2351" spans="1:10" s="118" customFormat="1" ht="12.75">
      <c r="A2351" s="128" t="s">
        <v>5912</v>
      </c>
      <c r="B2351" s="128" t="s">
        <v>5913</v>
      </c>
      <c r="C2351" s="127">
        <v>111043406748.00002</v>
      </c>
      <c r="D2351" s="127">
        <v>3212236</v>
      </c>
      <c r="E2351" s="128" t="s">
        <v>2583</v>
      </c>
      <c r="F2351" s="127">
        <v>32.134483337402344</v>
      </c>
      <c r="G2351" s="127">
        <v>111043406748.00002</v>
      </c>
      <c r="H2351" s="127">
        <v>102.25</v>
      </c>
      <c r="I2351" s="127">
        <v>3.1819400787353516</v>
      </c>
      <c r="J2351" s="127">
        <v>1085184000</v>
      </c>
    </row>
    <row r="2352" spans="1:10" s="118" customFormat="1" ht="12.75">
      <c r="A2352" s="128" t="s">
        <v>6734</v>
      </c>
      <c r="B2352" s="128" t="s">
        <v>10866</v>
      </c>
      <c r="C2352" s="127">
        <v>7647665004</v>
      </c>
      <c r="D2352" s="127">
        <v>433547</v>
      </c>
      <c r="E2352" s="128" t="s">
        <v>9260</v>
      </c>
      <c r="F2352" s="127">
        <v>27.5625</v>
      </c>
      <c r="G2352" s="127">
        <v>7647665004</v>
      </c>
      <c r="H2352" s="127">
        <v>44.099998474121094</v>
      </c>
      <c r="I2352" s="127">
        <v>1.6</v>
      </c>
      <c r="J2352" s="127">
        <v>173416440</v>
      </c>
    </row>
    <row r="2353" spans="1:10" s="118" customFormat="1" ht="12.75">
      <c r="A2353" s="128" t="s">
        <v>7714</v>
      </c>
      <c r="B2353" s="128" t="s">
        <v>11709</v>
      </c>
      <c r="C2353" s="127">
        <v>3174804510.0000005</v>
      </c>
      <c r="D2353" s="127">
        <v>260065</v>
      </c>
      <c r="E2353" s="128" t="s">
        <v>2624</v>
      </c>
      <c r="F2353" s="127"/>
      <c r="G2353" s="127">
        <v>3174804510.0000005</v>
      </c>
      <c r="H2353" s="127">
        <v>559.95001220703125</v>
      </c>
      <c r="I2353" s="127"/>
      <c r="J2353" s="127"/>
    </row>
    <row r="2354" spans="1:10" s="118" customFormat="1" ht="12.75">
      <c r="A2354" s="128" t="s">
        <v>5423</v>
      </c>
      <c r="B2354" s="128" t="s">
        <v>10129</v>
      </c>
      <c r="C2354" s="127">
        <v>831057867166.69995</v>
      </c>
      <c r="D2354" s="127">
        <v>1783241</v>
      </c>
      <c r="E2354" s="128" t="s">
        <v>2585</v>
      </c>
      <c r="F2354" s="127">
        <v>43.35235595703125</v>
      </c>
      <c r="G2354" s="127">
        <v>831057867166.69995</v>
      </c>
      <c r="H2354" s="127">
        <v>873.54998779296875</v>
      </c>
      <c r="I2354" s="127">
        <v>20.149999618530273</v>
      </c>
      <c r="J2354" s="127">
        <v>951356928</v>
      </c>
    </row>
    <row r="2355" spans="1:10" s="118" customFormat="1" ht="12.75">
      <c r="A2355" s="128" t="s">
        <v>5322</v>
      </c>
      <c r="B2355" s="128" t="s">
        <v>10062</v>
      </c>
      <c r="C2355" s="127">
        <v>1769570129561.4001</v>
      </c>
      <c r="D2355" s="127">
        <v>1362196</v>
      </c>
      <c r="E2355" s="128" t="s">
        <v>2586</v>
      </c>
      <c r="F2355" s="127">
        <v>73.26971435546875</v>
      </c>
      <c r="G2355" s="127">
        <v>1769570129561.4001</v>
      </c>
      <c r="H2355" s="127">
        <v>1765.800048828125</v>
      </c>
      <c r="I2355" s="127">
        <v>24.099999904632568</v>
      </c>
      <c r="J2355" s="127">
        <v>1002134976</v>
      </c>
    </row>
    <row r="2356" spans="1:10" s="118" customFormat="1" ht="12.75">
      <c r="A2356" s="128" t="s">
        <v>5257</v>
      </c>
      <c r="B2356" s="128" t="s">
        <v>10036</v>
      </c>
      <c r="C2356" s="127">
        <v>7038401589814.0996</v>
      </c>
      <c r="D2356" s="127">
        <v>12269975</v>
      </c>
      <c r="E2356" s="128" t="s">
        <v>2588</v>
      </c>
      <c r="F2356" s="127">
        <v>8.8712043762207031</v>
      </c>
      <c r="G2356" s="127">
        <v>7038401589814.0996</v>
      </c>
      <c r="H2356" s="127">
        <v>788.6500244140625</v>
      </c>
      <c r="I2356" s="127">
        <v>88.899999618530273</v>
      </c>
      <c r="J2356" s="127">
        <v>8924600320</v>
      </c>
    </row>
    <row r="2357" spans="1:10" s="118" customFormat="1" ht="12.75">
      <c r="A2357" s="128" t="s">
        <v>5877</v>
      </c>
      <c r="B2357" s="128" t="s">
        <v>5878</v>
      </c>
      <c r="C2357" s="127">
        <v>113994182416</v>
      </c>
      <c r="D2357" s="127">
        <v>1046297</v>
      </c>
      <c r="E2357" s="128" t="s">
        <v>2623</v>
      </c>
      <c r="F2357" s="127"/>
      <c r="G2357" s="127">
        <v>113994182416</v>
      </c>
      <c r="H2357" s="127">
        <v>257.05999755859375</v>
      </c>
      <c r="I2357" s="127"/>
      <c r="J2357" s="127"/>
    </row>
    <row r="2358" spans="1:10" s="118" customFormat="1" ht="12.75">
      <c r="A2358" s="128" t="s">
        <v>7767</v>
      </c>
      <c r="B2358" s="128" t="s">
        <v>11872</v>
      </c>
      <c r="C2358" s="127">
        <v>1498950000</v>
      </c>
      <c r="D2358" s="127">
        <v>6908</v>
      </c>
      <c r="E2358" s="128" t="s">
        <v>3825</v>
      </c>
      <c r="F2358" s="127">
        <v>3.6685020923614502</v>
      </c>
      <c r="G2358" s="127">
        <v>1498950000</v>
      </c>
      <c r="H2358" s="127">
        <v>166.55000305175781</v>
      </c>
      <c r="I2358" s="127">
        <v>45.400001525878906</v>
      </c>
      <c r="J2358" s="127">
        <v>9000000</v>
      </c>
    </row>
    <row r="2359" spans="1:10" s="118" customFormat="1" ht="12.75">
      <c r="A2359" s="128" t="s">
        <v>7694</v>
      </c>
      <c r="B2359" s="128" t="s">
        <v>11499</v>
      </c>
      <c r="C2359" s="127">
        <v>3016835381.25</v>
      </c>
      <c r="D2359" s="127">
        <v>2041</v>
      </c>
      <c r="E2359" s="128" t="s">
        <v>2843</v>
      </c>
      <c r="F2359" s="127">
        <v>29.892787933349609</v>
      </c>
      <c r="G2359" s="127">
        <v>3016835381.25</v>
      </c>
      <c r="H2359" s="127">
        <v>766.75</v>
      </c>
      <c r="I2359" s="127">
        <v>25.649999618530273</v>
      </c>
      <c r="J2359" s="127">
        <v>3934575</v>
      </c>
    </row>
    <row r="2360" spans="1:10" s="118" customFormat="1" ht="12.75">
      <c r="A2360" s="128" t="s">
        <v>12550</v>
      </c>
      <c r="B2360" s="128" t="s">
        <v>12551</v>
      </c>
      <c r="C2360" s="127">
        <v>2736300000</v>
      </c>
      <c r="D2360" s="127">
        <v>1948</v>
      </c>
      <c r="E2360" s="128" t="s">
        <v>4878</v>
      </c>
      <c r="F2360" s="127">
        <v>4.9212918281555176</v>
      </c>
      <c r="G2360" s="127">
        <v>2736300000</v>
      </c>
      <c r="H2360" s="127">
        <v>325.75</v>
      </c>
      <c r="I2360" s="127">
        <v>66.191967602600101</v>
      </c>
      <c r="J2360" s="127">
        <v>8400000</v>
      </c>
    </row>
    <row r="2361" spans="1:10" s="118" customFormat="1" ht="12.75">
      <c r="A2361" s="128" t="s">
        <v>8181</v>
      </c>
      <c r="B2361" s="128" t="s">
        <v>12104</v>
      </c>
      <c r="C2361" s="127">
        <v>1087176202.96</v>
      </c>
      <c r="D2361" s="127">
        <v>85629</v>
      </c>
      <c r="E2361" s="128" t="s">
        <v>4132</v>
      </c>
      <c r="F2361" s="127">
        <v>363.19998168945313</v>
      </c>
      <c r="G2361" s="127">
        <v>1087176202.96</v>
      </c>
      <c r="H2361" s="127">
        <v>18.159999847412109</v>
      </c>
      <c r="I2361" s="127">
        <v>5.000000074505806E-2</v>
      </c>
      <c r="J2361" s="127">
        <v>42077552</v>
      </c>
    </row>
    <row r="2362" spans="1:10" s="118" customFormat="1" ht="12.75">
      <c r="A2362" s="128" t="s">
        <v>22388</v>
      </c>
      <c r="B2362" s="128" t="s">
        <v>22389</v>
      </c>
      <c r="C2362" s="127">
        <v>1056720000</v>
      </c>
      <c r="D2362" s="127">
        <v>7505</v>
      </c>
      <c r="E2362" s="128" t="s">
        <v>8027</v>
      </c>
      <c r="F2362" s="127">
        <v>126.92420959472656</v>
      </c>
      <c r="G2362" s="127">
        <v>1056720000</v>
      </c>
      <c r="H2362" s="127">
        <v>129.5</v>
      </c>
      <c r="I2362" s="127">
        <v>1.0202939510345459</v>
      </c>
      <c r="J2362" s="127">
        <v>81600000</v>
      </c>
    </row>
    <row r="2363" spans="1:10" s="118" customFormat="1" ht="12.75">
      <c r="A2363" s="128" t="s">
        <v>7367</v>
      </c>
      <c r="B2363" s="128" t="s">
        <v>7368</v>
      </c>
      <c r="C2363" s="127">
        <v>2184693557.5999999</v>
      </c>
      <c r="D2363" s="127">
        <v>58789</v>
      </c>
      <c r="E2363" s="128" t="s">
        <v>3765</v>
      </c>
      <c r="F2363" s="127">
        <v>9.2736320495605469</v>
      </c>
      <c r="G2363" s="127">
        <v>2184693557.5999999</v>
      </c>
      <c r="H2363" s="127">
        <v>37.279998779296875</v>
      </c>
      <c r="I2363" s="127">
        <v>4.0199999809265137</v>
      </c>
      <c r="J2363" s="127">
        <v>52352000</v>
      </c>
    </row>
    <row r="2364" spans="1:10" s="118" customFormat="1" ht="12.75">
      <c r="A2364" s="128" t="s">
        <v>12307</v>
      </c>
      <c r="B2364" s="128" t="s">
        <v>12308</v>
      </c>
      <c r="C2364" s="127">
        <v>1269000000</v>
      </c>
      <c r="D2364" s="127">
        <v>2601</v>
      </c>
      <c r="E2364" s="128" t="s">
        <v>3973</v>
      </c>
      <c r="F2364" s="127">
        <v>33.935016632080078</v>
      </c>
      <c r="G2364" s="127">
        <v>1269000000</v>
      </c>
      <c r="H2364" s="127">
        <v>94</v>
      </c>
      <c r="I2364" s="127">
        <v>2.7699999809265137</v>
      </c>
      <c r="J2364" s="127">
        <v>13500000</v>
      </c>
    </row>
    <row r="2365" spans="1:10" s="118" customFormat="1" ht="12.75">
      <c r="A2365" s="128" t="s">
        <v>8174</v>
      </c>
      <c r="B2365" s="128" t="s">
        <v>11896</v>
      </c>
      <c r="C2365" s="127">
        <v>2095954192.0799997</v>
      </c>
      <c r="D2365" s="127">
        <v>39538</v>
      </c>
      <c r="E2365" s="128" t="s">
        <v>2756</v>
      </c>
      <c r="F2365" s="127">
        <v>46.095855712890625</v>
      </c>
      <c r="G2365" s="127">
        <v>2095954192.0799997</v>
      </c>
      <c r="H2365" s="127">
        <v>177.92999267578125</v>
      </c>
      <c r="I2365" s="127">
        <v>3.8599998950958252</v>
      </c>
      <c r="J2365" s="127">
        <v>11779656</v>
      </c>
    </row>
    <row r="2366" spans="1:10" s="118" customFormat="1" ht="12.75">
      <c r="A2366" s="128" t="s">
        <v>7323</v>
      </c>
      <c r="B2366" s="128" t="s">
        <v>11605</v>
      </c>
      <c r="C2366" s="127">
        <v>1782253116</v>
      </c>
      <c r="D2366" s="127">
        <v>192205</v>
      </c>
      <c r="E2366" s="128" t="s">
        <v>2682</v>
      </c>
      <c r="F2366" s="127">
        <v>245.28410339355469</v>
      </c>
      <c r="G2366" s="127">
        <v>1782253116</v>
      </c>
      <c r="H2366" s="127">
        <v>8.3999996185302734</v>
      </c>
      <c r="I2366" s="127">
        <v>3.4246001392602921E-2</v>
      </c>
      <c r="J2366" s="127">
        <v>212172992</v>
      </c>
    </row>
    <row r="2367" spans="1:10" s="118" customFormat="1" ht="12.75">
      <c r="A2367" s="128" t="s">
        <v>6905</v>
      </c>
      <c r="B2367" s="128" t="s">
        <v>11236</v>
      </c>
      <c r="C2367" s="127">
        <v>6994584477.7599993</v>
      </c>
      <c r="D2367" s="127">
        <v>108982</v>
      </c>
      <c r="E2367" s="128" t="s">
        <v>2592</v>
      </c>
      <c r="F2367" s="127">
        <v>12.336617469787598</v>
      </c>
      <c r="G2367" s="127">
        <v>6994584477.7599993</v>
      </c>
      <c r="H2367" s="127">
        <v>198.42999267578125</v>
      </c>
      <c r="I2367" s="127">
        <v>16.084634780883789</v>
      </c>
      <c r="J2367" s="127">
        <v>35217380</v>
      </c>
    </row>
    <row r="2368" spans="1:10" s="118" customFormat="1" ht="12.75">
      <c r="A2368" s="128" t="s">
        <v>5500</v>
      </c>
      <c r="B2368" s="128" t="s">
        <v>10141</v>
      </c>
      <c r="C2368" s="127">
        <v>542827015543.00006</v>
      </c>
      <c r="D2368" s="127">
        <v>89668</v>
      </c>
      <c r="E2368" s="128" t="s">
        <v>2590</v>
      </c>
      <c r="F2368" s="127">
        <v>57.817672729492188</v>
      </c>
      <c r="G2368" s="127">
        <v>542827015543.00006</v>
      </c>
      <c r="H2368" s="127">
        <v>3472.89990234375</v>
      </c>
      <c r="I2368" s="127">
        <v>60.06640625</v>
      </c>
      <c r="J2368" s="127">
        <v>156303664</v>
      </c>
    </row>
    <row r="2369" spans="1:10" s="118" customFormat="1" ht="12.75">
      <c r="A2369" s="128" t="s">
        <v>6219</v>
      </c>
      <c r="B2369" s="128" t="s">
        <v>10519</v>
      </c>
      <c r="C2369" s="127">
        <v>80501849326.75</v>
      </c>
      <c r="D2369" s="127">
        <v>231243</v>
      </c>
      <c r="E2369" s="128" t="s">
        <v>2825</v>
      </c>
      <c r="F2369" s="127">
        <v>19.842601776123047</v>
      </c>
      <c r="G2369" s="127">
        <v>80501849326.75</v>
      </c>
      <c r="H2369" s="127">
        <v>1024.550048828125</v>
      </c>
      <c r="I2369" s="127">
        <v>51.633857727050781</v>
      </c>
      <c r="J2369" s="127">
        <v>69227752</v>
      </c>
    </row>
    <row r="2370" spans="1:10" s="118" customFormat="1" ht="12.75">
      <c r="A2370" s="128" t="s">
        <v>5757</v>
      </c>
      <c r="B2370" s="128" t="s">
        <v>10284</v>
      </c>
      <c r="C2370" s="127">
        <v>137604372142.5</v>
      </c>
      <c r="D2370" s="127">
        <v>364320</v>
      </c>
      <c r="E2370" s="128" t="s">
        <v>2593</v>
      </c>
      <c r="F2370" s="127">
        <v>80.041725158691406</v>
      </c>
      <c r="G2370" s="127">
        <v>137604372142.5</v>
      </c>
      <c r="H2370" s="127">
        <v>575.5</v>
      </c>
      <c r="I2370" s="127">
        <v>7.190000057220459</v>
      </c>
      <c r="J2370" s="127">
        <v>239104032</v>
      </c>
    </row>
    <row r="2371" spans="1:10" s="118" customFormat="1" ht="12.75">
      <c r="A2371" s="128" t="s">
        <v>5861</v>
      </c>
      <c r="B2371" s="128" t="s">
        <v>10366</v>
      </c>
      <c r="C2371" s="127">
        <v>82916881770.099991</v>
      </c>
      <c r="D2371" s="127">
        <v>4432288</v>
      </c>
      <c r="E2371" s="128" t="s">
        <v>2595</v>
      </c>
      <c r="F2371" s="127">
        <v>12.209190368652344</v>
      </c>
      <c r="G2371" s="127">
        <v>82916881770.099991</v>
      </c>
      <c r="H2371" s="127">
        <v>178.00999450683594</v>
      </c>
      <c r="I2371" s="127">
        <v>14.579999923706055</v>
      </c>
      <c r="J2371" s="127">
        <v>465799008</v>
      </c>
    </row>
    <row r="2372" spans="1:10" s="118" customFormat="1" ht="12.75">
      <c r="A2372" s="128" t="s">
        <v>9138</v>
      </c>
      <c r="B2372" s="128" t="s">
        <v>10652</v>
      </c>
      <c r="C2372" s="127">
        <v>22237244737.400002</v>
      </c>
      <c r="D2372" s="127">
        <v>1367498</v>
      </c>
      <c r="E2372" s="128" t="s">
        <v>9139</v>
      </c>
      <c r="F2372" s="127">
        <v>46.803924560546875</v>
      </c>
      <c r="G2372" s="127">
        <v>22237244737.400002</v>
      </c>
      <c r="H2372" s="127">
        <v>47.740001678466797</v>
      </c>
      <c r="I2372" s="127">
        <v>1.0199999809265137</v>
      </c>
      <c r="J2372" s="127">
        <v>465800000</v>
      </c>
    </row>
    <row r="2373" spans="1:10" s="118" customFormat="1" ht="12.75">
      <c r="A2373" s="128" t="s">
        <v>9342</v>
      </c>
      <c r="B2373" s="128" t="s">
        <v>12125</v>
      </c>
      <c r="C2373" s="127">
        <v>1163639971.1999998</v>
      </c>
      <c r="D2373" s="127">
        <v>5492</v>
      </c>
      <c r="E2373" s="128" t="s">
        <v>9343</v>
      </c>
      <c r="F2373" s="127">
        <v>19.517374038696289</v>
      </c>
      <c r="G2373" s="127">
        <v>1163639971.1999998</v>
      </c>
      <c r="H2373" s="127">
        <v>101.09999847412109</v>
      </c>
      <c r="I2373" s="127">
        <v>5.179999828338623</v>
      </c>
      <c r="J2373" s="127">
        <v>9784308</v>
      </c>
    </row>
    <row r="2374" spans="1:10" s="118" customFormat="1" ht="12.75">
      <c r="A2374" s="128" t="s">
        <v>6891</v>
      </c>
      <c r="B2374" s="128" t="s">
        <v>6892</v>
      </c>
      <c r="C2374" s="127">
        <v>9150900000</v>
      </c>
      <c r="D2374" s="127">
        <v>348087</v>
      </c>
      <c r="E2374" s="128" t="s">
        <v>3546</v>
      </c>
      <c r="F2374" s="127"/>
      <c r="G2374" s="127">
        <v>9150900000</v>
      </c>
      <c r="H2374" s="127">
        <v>31.020000457763672</v>
      </c>
      <c r="I2374" s="127">
        <v>-4.869999885559082</v>
      </c>
      <c r="J2374" s="127">
        <v>295000000</v>
      </c>
    </row>
    <row r="2375" spans="1:10" s="118" customFormat="1" ht="12.75">
      <c r="A2375" s="128" t="s">
        <v>7394</v>
      </c>
      <c r="B2375" s="128" t="s">
        <v>11521</v>
      </c>
      <c r="C2375" s="127">
        <v>3334275000</v>
      </c>
      <c r="D2375" s="127">
        <v>20769</v>
      </c>
      <c r="E2375" s="128" t="s">
        <v>2596</v>
      </c>
      <c r="F2375" s="127">
        <v>15.997480392456055</v>
      </c>
      <c r="G2375" s="127">
        <v>3334275000</v>
      </c>
      <c r="H2375" s="127">
        <v>317.54998779296875</v>
      </c>
      <c r="I2375" s="127">
        <v>19.850000381469727</v>
      </c>
      <c r="J2375" s="127">
        <v>10500000</v>
      </c>
    </row>
    <row r="2376" spans="1:10" s="118" customFormat="1" ht="12.75">
      <c r="A2376" s="128" t="s">
        <v>8165</v>
      </c>
      <c r="B2376" s="128" t="s">
        <v>12080</v>
      </c>
      <c r="C2376" s="127">
        <v>1544247250.8999999</v>
      </c>
      <c r="D2376" s="127">
        <v>21433</v>
      </c>
      <c r="E2376" s="128" t="s">
        <v>2806</v>
      </c>
      <c r="F2376" s="127">
        <v>13.776850700378418</v>
      </c>
      <c r="G2376" s="127">
        <v>1544247250.8999999</v>
      </c>
      <c r="H2376" s="127">
        <v>102.22000122070313</v>
      </c>
      <c r="I2376" s="127">
        <v>7.4196929931640625</v>
      </c>
      <c r="J2376" s="127">
        <v>15107095</v>
      </c>
    </row>
    <row r="2377" spans="1:10" s="118" customFormat="1" ht="12.75">
      <c r="A2377" s="128" t="s">
        <v>6339</v>
      </c>
      <c r="B2377" s="128" t="s">
        <v>10622</v>
      </c>
      <c r="C2377" s="127">
        <v>50380734100</v>
      </c>
      <c r="D2377" s="127">
        <v>26062</v>
      </c>
      <c r="E2377" s="128" t="s">
        <v>3511</v>
      </c>
      <c r="F2377" s="127">
        <v>34.306671142578125</v>
      </c>
      <c r="G2377" s="127">
        <v>50380734100</v>
      </c>
      <c r="H2377" s="127">
        <v>6605.75</v>
      </c>
      <c r="I2377" s="127">
        <v>192.55000305175781</v>
      </c>
      <c r="J2377" s="127">
        <v>7626800</v>
      </c>
    </row>
    <row r="2378" spans="1:10" s="118" customFormat="1" ht="12.75">
      <c r="A2378" s="128" t="s">
        <v>6502</v>
      </c>
      <c r="B2378" s="128" t="s">
        <v>10855</v>
      </c>
      <c r="C2378" s="127">
        <v>26064851861.629993</v>
      </c>
      <c r="D2378" s="127">
        <v>2115190</v>
      </c>
      <c r="E2378" s="128" t="s">
        <v>9418</v>
      </c>
      <c r="F2378" s="127">
        <v>29.971031188964844</v>
      </c>
      <c r="G2378" s="127">
        <v>26064851861.629993</v>
      </c>
      <c r="H2378" s="127">
        <v>134.50999450683594</v>
      </c>
      <c r="I2378" s="127">
        <v>4.4880001183198326</v>
      </c>
      <c r="J2378" s="127">
        <v>194988439.50000283</v>
      </c>
    </row>
    <row r="2379" spans="1:10" s="118" customFormat="1" ht="12.75">
      <c r="A2379" s="128" t="s">
        <v>22390</v>
      </c>
      <c r="B2379" s="128" t="s">
        <v>22391</v>
      </c>
      <c r="C2379" s="127">
        <v>1231616162.6100001</v>
      </c>
      <c r="D2379" s="127">
        <v>9756</v>
      </c>
      <c r="E2379" s="128" t="s">
        <v>4328</v>
      </c>
      <c r="F2379" s="127"/>
      <c r="G2379" s="127">
        <v>1231616162.6100001</v>
      </c>
      <c r="H2379" s="127">
        <v>46.709999084472656</v>
      </c>
      <c r="I2379" s="127">
        <v>-4.4814620018005371</v>
      </c>
      <c r="J2379" s="127">
        <v>26367292</v>
      </c>
    </row>
    <row r="2380" spans="1:10" s="118" customFormat="1" ht="12.75">
      <c r="A2380" s="128" t="s">
        <v>12273</v>
      </c>
      <c r="B2380" s="128" t="s">
        <v>12274</v>
      </c>
      <c r="C2380" s="127">
        <v>2421740629.0999999</v>
      </c>
      <c r="D2380" s="127">
        <v>40949</v>
      </c>
      <c r="E2380" s="128" t="s">
        <v>12275</v>
      </c>
      <c r="F2380" s="127"/>
      <c r="G2380" s="127">
        <v>2421740629.0999999</v>
      </c>
      <c r="H2380" s="127">
        <v>129.35000610351563</v>
      </c>
      <c r="I2380" s="127"/>
      <c r="J2380" s="127"/>
    </row>
    <row r="2381" spans="1:10" s="118" customFormat="1" ht="12.75">
      <c r="A2381" s="128" t="s">
        <v>7434</v>
      </c>
      <c r="B2381" s="128" t="s">
        <v>11258</v>
      </c>
      <c r="C2381" s="127">
        <v>3667671556.8000002</v>
      </c>
      <c r="D2381" s="127">
        <v>12953</v>
      </c>
      <c r="E2381" s="128" t="s">
        <v>20763</v>
      </c>
      <c r="F2381" s="127">
        <v>3.7495524883270264</v>
      </c>
      <c r="G2381" s="127">
        <v>3667671556.8000002</v>
      </c>
      <c r="H2381" s="127">
        <v>41.919998168945313</v>
      </c>
      <c r="I2381" s="127">
        <v>11.180000305175781</v>
      </c>
      <c r="J2381" s="127">
        <v>87492160</v>
      </c>
    </row>
    <row r="2382" spans="1:10" s="118" customFormat="1" ht="12.75">
      <c r="A2382" s="128" t="s">
        <v>6893</v>
      </c>
      <c r="B2382" s="128" t="s">
        <v>6894</v>
      </c>
      <c r="C2382" s="127">
        <v>8402057310</v>
      </c>
      <c r="D2382" s="127">
        <v>3029</v>
      </c>
      <c r="E2382" s="128" t="s">
        <v>2547</v>
      </c>
      <c r="F2382" s="127">
        <v>4.4553265571594238</v>
      </c>
      <c r="G2382" s="127">
        <v>8402057310</v>
      </c>
      <c r="H2382" s="127">
        <v>1110</v>
      </c>
      <c r="I2382" s="127">
        <v>249.13999938964844</v>
      </c>
      <c r="J2382" s="127">
        <v>7569421</v>
      </c>
    </row>
    <row r="2383" spans="1:10" s="118" customFormat="1" ht="12.75">
      <c r="A2383" s="128" t="s">
        <v>7858</v>
      </c>
      <c r="B2383" s="128" t="s">
        <v>11842</v>
      </c>
      <c r="C2383" s="127">
        <v>2132842180</v>
      </c>
      <c r="D2383" s="127">
        <v>8330</v>
      </c>
      <c r="E2383" s="128" t="s">
        <v>3999</v>
      </c>
      <c r="F2383" s="127">
        <v>19.187585830688477</v>
      </c>
      <c r="G2383" s="127">
        <v>2132842180</v>
      </c>
      <c r="H2383" s="127">
        <v>710.9000244140625</v>
      </c>
      <c r="I2383" s="127">
        <v>37.049999237060547</v>
      </c>
      <c r="J2383" s="127">
        <v>3000200</v>
      </c>
    </row>
    <row r="2384" spans="1:10" s="118" customFormat="1" ht="12.75">
      <c r="A2384" s="128" t="s">
        <v>7686</v>
      </c>
      <c r="B2384" s="128" t="s">
        <v>11676</v>
      </c>
      <c r="C2384" s="127">
        <v>1432888800</v>
      </c>
      <c r="D2384" s="127">
        <v>1294005</v>
      </c>
      <c r="E2384" s="128" t="s">
        <v>3905</v>
      </c>
      <c r="F2384" s="127">
        <v>7.0000004768371582</v>
      </c>
      <c r="G2384" s="127">
        <v>1432888800</v>
      </c>
      <c r="H2384" s="127">
        <v>2.6600000858306885</v>
      </c>
      <c r="I2384" s="127">
        <v>0.37999999523162842</v>
      </c>
      <c r="J2384" s="127">
        <v>538680000</v>
      </c>
    </row>
    <row r="2385" spans="1:10" s="118" customFormat="1" ht="12.75">
      <c r="A2385" s="128" t="s">
        <v>7079</v>
      </c>
      <c r="B2385" s="128" t="s">
        <v>11370</v>
      </c>
      <c r="C2385" s="127">
        <v>4574775000.000001</v>
      </c>
      <c r="D2385" s="127">
        <v>11685</v>
      </c>
      <c r="E2385" s="128" t="s">
        <v>3647</v>
      </c>
      <c r="F2385" s="127">
        <v>46.418731689453125</v>
      </c>
      <c r="G2385" s="127">
        <v>4574775000.000001</v>
      </c>
      <c r="H2385" s="127">
        <v>505.5</v>
      </c>
      <c r="I2385" s="127">
        <v>10.890000343322754</v>
      </c>
      <c r="J2385" s="127">
        <v>9050000</v>
      </c>
    </row>
    <row r="2386" spans="1:10" s="118" customFormat="1" ht="12.75">
      <c r="A2386" s="128" t="s">
        <v>6373</v>
      </c>
      <c r="B2386" s="128" t="s">
        <v>3491</v>
      </c>
      <c r="C2386" s="127">
        <v>24783018750</v>
      </c>
      <c r="D2386" s="127">
        <v>31023</v>
      </c>
      <c r="E2386" s="128" t="s">
        <v>2600</v>
      </c>
      <c r="F2386" s="127">
        <v>20.704120635986328</v>
      </c>
      <c r="G2386" s="127">
        <v>24783018750</v>
      </c>
      <c r="H2386" s="127">
        <v>974.75</v>
      </c>
      <c r="I2386" s="127">
        <v>47.080001831054688</v>
      </c>
      <c r="J2386" s="127">
        <v>25425000</v>
      </c>
    </row>
    <row r="2387" spans="1:10" s="118" customFormat="1" ht="12.75">
      <c r="A2387" s="128" t="s">
        <v>6053</v>
      </c>
      <c r="B2387" s="128" t="s">
        <v>6054</v>
      </c>
      <c r="C2387" s="127">
        <v>48748996800</v>
      </c>
      <c r="D2387" s="127">
        <v>130671</v>
      </c>
      <c r="E2387" s="128" t="s">
        <v>2718</v>
      </c>
      <c r="F2387" s="127">
        <v>411.58535766601563</v>
      </c>
      <c r="G2387" s="127">
        <v>48748996800</v>
      </c>
      <c r="H2387" s="127">
        <v>337.5</v>
      </c>
      <c r="I2387" s="127">
        <v>0.81999999284744263</v>
      </c>
      <c r="J2387" s="127">
        <v>144441472</v>
      </c>
    </row>
    <row r="2388" spans="1:10" s="118" customFormat="1" ht="12.75">
      <c r="A2388" s="128" t="s">
        <v>22392</v>
      </c>
      <c r="B2388" s="128" t="s">
        <v>22393</v>
      </c>
      <c r="C2388" s="127">
        <v>1367852018.7499998</v>
      </c>
      <c r="D2388" s="127">
        <v>10623</v>
      </c>
      <c r="E2388" s="128" t="s">
        <v>2602</v>
      </c>
      <c r="F2388" s="127">
        <v>31.855627059936523</v>
      </c>
      <c r="G2388" s="127">
        <v>1367852018.7499998</v>
      </c>
      <c r="H2388" s="127">
        <v>131.38999938964844</v>
      </c>
      <c r="I2388" s="127">
        <v>4.1245460510253906</v>
      </c>
      <c r="J2388" s="127">
        <v>10410630</v>
      </c>
    </row>
    <row r="2389" spans="1:10" s="118" customFormat="1" ht="12.75">
      <c r="A2389" s="128" t="s">
        <v>6902</v>
      </c>
      <c r="B2389" s="128" t="s">
        <v>10889</v>
      </c>
      <c r="C2389" s="127">
        <v>10463390000</v>
      </c>
      <c r="D2389" s="127">
        <v>53091</v>
      </c>
      <c r="E2389" s="128" t="s">
        <v>3541</v>
      </c>
      <c r="F2389" s="127">
        <v>282.56521606445313</v>
      </c>
      <c r="G2389" s="127">
        <v>10463390000</v>
      </c>
      <c r="H2389" s="127">
        <v>64.989997863769531</v>
      </c>
      <c r="I2389" s="127">
        <v>0.23000000417232513</v>
      </c>
      <c r="J2389" s="127">
        <v>161000000</v>
      </c>
    </row>
    <row r="2390" spans="1:10" s="118" customFormat="1" ht="12.75">
      <c r="A2390" s="128" t="s">
        <v>6712</v>
      </c>
      <c r="B2390" s="128" t="s">
        <v>11028</v>
      </c>
      <c r="C2390" s="127">
        <v>9844545479.4000015</v>
      </c>
      <c r="D2390" s="127">
        <v>2190866</v>
      </c>
      <c r="E2390" s="128" t="s">
        <v>2807</v>
      </c>
      <c r="F2390" s="127">
        <v>91.333335876464844</v>
      </c>
      <c r="G2390" s="127">
        <v>9844545479.4000015</v>
      </c>
      <c r="H2390" s="127">
        <v>8.2200002670288086</v>
      </c>
      <c r="I2390" s="127">
        <v>9.0000003576278687E-2</v>
      </c>
      <c r="J2390" s="127">
        <v>1197634048</v>
      </c>
    </row>
    <row r="2391" spans="1:10" s="118" customFormat="1" ht="12.75">
      <c r="A2391" s="128" t="s">
        <v>21822</v>
      </c>
      <c r="B2391" s="128" t="s">
        <v>21823</v>
      </c>
      <c r="C2391" s="127">
        <v>34992000000</v>
      </c>
      <c r="D2391" s="127">
        <v>424</v>
      </c>
      <c r="E2391" s="128" t="s">
        <v>21824</v>
      </c>
      <c r="F2391" s="127"/>
      <c r="G2391" s="127">
        <v>34992000000</v>
      </c>
      <c r="H2391" s="127">
        <v>108</v>
      </c>
      <c r="I2391" s="127"/>
      <c r="J2391" s="127"/>
    </row>
    <row r="2392" spans="1:10" s="118" customFormat="1" ht="12.75">
      <c r="A2392" s="128" t="s">
        <v>7536</v>
      </c>
      <c r="B2392" s="128" t="s">
        <v>7537</v>
      </c>
      <c r="C2392" s="127">
        <v>3902639999.9999995</v>
      </c>
      <c r="D2392" s="127">
        <v>5893</v>
      </c>
      <c r="E2392" s="128" t="s">
        <v>3789</v>
      </c>
      <c r="F2392" s="127">
        <v>117.08739471435547</v>
      </c>
      <c r="G2392" s="127">
        <v>3902639999.9999995</v>
      </c>
      <c r="H2392" s="127">
        <v>386.39999389648438</v>
      </c>
      <c r="I2392" s="127">
        <v>3.3000988960266113</v>
      </c>
      <c r="J2392" s="127">
        <v>10100000</v>
      </c>
    </row>
    <row r="2393" spans="1:10" s="118" customFormat="1" ht="12.75">
      <c r="A2393" s="128" t="s">
        <v>6085</v>
      </c>
      <c r="B2393" s="128" t="s">
        <v>10515</v>
      </c>
      <c r="C2393" s="127">
        <v>52779553954.400002</v>
      </c>
      <c r="D2393" s="127">
        <v>71501</v>
      </c>
      <c r="E2393" s="128" t="s">
        <v>2857</v>
      </c>
      <c r="F2393" s="127">
        <v>31.854303359985352</v>
      </c>
      <c r="G2393" s="127">
        <v>52779553954.400002</v>
      </c>
      <c r="H2393" s="127">
        <v>384.79998779296875</v>
      </c>
      <c r="I2393" s="127">
        <v>12.079999923706055</v>
      </c>
      <c r="J2393" s="127">
        <v>138460976</v>
      </c>
    </row>
    <row r="2394" spans="1:10" s="118" customFormat="1" ht="12.75">
      <c r="A2394" s="128" t="s">
        <v>22394</v>
      </c>
      <c r="B2394" s="128" t="s">
        <v>22395</v>
      </c>
      <c r="C2394" s="127">
        <v>1461902964</v>
      </c>
      <c r="D2394" s="127">
        <v>28386</v>
      </c>
      <c r="E2394" s="128" t="s">
        <v>2609</v>
      </c>
      <c r="F2394" s="127"/>
      <c r="G2394" s="127">
        <v>1461902964</v>
      </c>
      <c r="H2394" s="127">
        <v>44.119998931884766</v>
      </c>
      <c r="I2394" s="127">
        <v>-58.229999542236328</v>
      </c>
      <c r="J2394" s="127">
        <v>33134700</v>
      </c>
    </row>
    <row r="2395" spans="1:10" s="118" customFormat="1" ht="12.75">
      <c r="A2395" s="128" t="s">
        <v>22396</v>
      </c>
      <c r="B2395" s="128" t="s">
        <v>22397</v>
      </c>
      <c r="C2395" s="127">
        <v>1112723090.5999999</v>
      </c>
      <c r="D2395" s="127">
        <v>935</v>
      </c>
      <c r="E2395" s="128" t="s">
        <v>2611</v>
      </c>
      <c r="F2395" s="127"/>
      <c r="G2395" s="127">
        <v>1112723090.5999999</v>
      </c>
      <c r="H2395" s="127">
        <v>356.95001220703125</v>
      </c>
      <c r="I2395" s="127">
        <v>-103.70999908447266</v>
      </c>
      <c r="J2395" s="127">
        <v>3066943</v>
      </c>
    </row>
    <row r="2396" spans="1:10" s="118" customFormat="1" ht="12.75">
      <c r="A2396" s="128" t="s">
        <v>5976</v>
      </c>
      <c r="B2396" s="128" t="s">
        <v>10368</v>
      </c>
      <c r="C2396" s="127">
        <v>159276334040</v>
      </c>
      <c r="D2396" s="127">
        <v>1560728</v>
      </c>
      <c r="E2396" s="128" t="s">
        <v>2562</v>
      </c>
      <c r="F2396" s="127">
        <v>30.458221435546875</v>
      </c>
      <c r="G2396" s="127">
        <v>159276334040</v>
      </c>
      <c r="H2396" s="127">
        <v>452</v>
      </c>
      <c r="I2396" s="127">
        <v>14.840000152587891</v>
      </c>
      <c r="J2396" s="127">
        <v>352381280</v>
      </c>
    </row>
    <row r="2397" spans="1:10" s="118" customFormat="1" ht="12.75">
      <c r="A2397" s="128" t="s">
        <v>12520</v>
      </c>
      <c r="B2397" s="128" t="s">
        <v>12521</v>
      </c>
      <c r="C2397" s="127">
        <v>3240000000</v>
      </c>
      <c r="D2397" s="127">
        <v>37322</v>
      </c>
      <c r="E2397" s="128" t="s">
        <v>4027</v>
      </c>
      <c r="F2397" s="127">
        <v>26.633785247802734</v>
      </c>
      <c r="G2397" s="127">
        <v>3240000000</v>
      </c>
      <c r="H2397" s="127">
        <v>216</v>
      </c>
      <c r="I2397" s="127">
        <v>8.1099999745686837</v>
      </c>
      <c r="J2397" s="127">
        <v>9999999.75</v>
      </c>
    </row>
    <row r="2398" spans="1:10" s="118" customFormat="1" ht="12.75">
      <c r="A2398" s="128" t="s">
        <v>6037</v>
      </c>
      <c r="B2398" s="128" t="s">
        <v>6038</v>
      </c>
      <c r="C2398" s="127">
        <v>56846422413.599998</v>
      </c>
      <c r="D2398" s="127">
        <v>1273602</v>
      </c>
      <c r="E2398" s="128" t="s">
        <v>20734</v>
      </c>
      <c r="F2398" s="127">
        <v>29.818853378295898</v>
      </c>
      <c r="G2398" s="127">
        <v>56846422413.599998</v>
      </c>
      <c r="H2398" s="127">
        <v>347.29998779296875</v>
      </c>
      <c r="I2398" s="127">
        <v>11.646993637084961</v>
      </c>
      <c r="J2398" s="127">
        <v>155408352</v>
      </c>
    </row>
    <row r="2399" spans="1:10" s="118" customFormat="1" ht="12.75">
      <c r="A2399" s="128" t="s">
        <v>20583</v>
      </c>
      <c r="B2399" s="128" t="s">
        <v>20584</v>
      </c>
      <c r="C2399" s="127">
        <v>23312326245.599998</v>
      </c>
      <c r="D2399" s="127">
        <v>1011059</v>
      </c>
      <c r="E2399" s="128" t="s">
        <v>20585</v>
      </c>
      <c r="F2399" s="127"/>
      <c r="G2399" s="127">
        <v>23312326245.599998</v>
      </c>
      <c r="H2399" s="127">
        <v>506.20001220703125</v>
      </c>
      <c r="I2399" s="127"/>
      <c r="J2399" s="127"/>
    </row>
    <row r="2400" spans="1:10" s="118" customFormat="1" ht="12.75">
      <c r="A2400" s="128" t="s">
        <v>6341</v>
      </c>
      <c r="B2400" s="128" t="s">
        <v>6342</v>
      </c>
      <c r="C2400" s="127">
        <v>21953783395.439999</v>
      </c>
      <c r="D2400" s="127">
        <v>10902523</v>
      </c>
      <c r="E2400" s="128" t="s">
        <v>2614</v>
      </c>
      <c r="F2400" s="127">
        <v>85.660354614257813</v>
      </c>
      <c r="G2400" s="127">
        <v>21953783395.439999</v>
      </c>
      <c r="H2400" s="127">
        <v>14.039999961853027</v>
      </c>
      <c r="I2400" s="127">
        <v>0.1639031217240095</v>
      </c>
      <c r="J2400" s="127">
        <v>1462255980.484081</v>
      </c>
    </row>
    <row r="2401" spans="1:10" s="118" customFormat="1" ht="12.75">
      <c r="A2401" s="128" t="s">
        <v>6316</v>
      </c>
      <c r="B2401" s="128" t="s">
        <v>10644</v>
      </c>
      <c r="C2401" s="127">
        <v>36068517479.5</v>
      </c>
      <c r="D2401" s="127">
        <v>613421</v>
      </c>
      <c r="E2401" s="128" t="s">
        <v>2616</v>
      </c>
      <c r="F2401" s="127"/>
      <c r="G2401" s="127">
        <v>36068517479.5</v>
      </c>
      <c r="H2401" s="127">
        <v>144.10000610351563</v>
      </c>
      <c r="I2401" s="127">
        <v>-1.440000057220459</v>
      </c>
      <c r="J2401" s="127">
        <v>249433488</v>
      </c>
    </row>
    <row r="2402" spans="1:10" s="118" customFormat="1" ht="12.75">
      <c r="A2402" s="128" t="s">
        <v>9542</v>
      </c>
      <c r="B2402" s="128" t="s">
        <v>12048</v>
      </c>
      <c r="C2402" s="127">
        <v>2145000000</v>
      </c>
      <c r="D2402" s="127">
        <v>71728</v>
      </c>
      <c r="E2402" s="128" t="s">
        <v>4193</v>
      </c>
      <c r="F2402" s="127"/>
      <c r="G2402" s="127">
        <v>2145000000</v>
      </c>
      <c r="H2402" s="127">
        <v>33</v>
      </c>
      <c r="I2402" s="127">
        <v>-2.7940000534057621</v>
      </c>
      <c r="J2402" s="127">
        <v>50000000</v>
      </c>
    </row>
    <row r="2403" spans="1:10" s="118" customFormat="1" ht="12.75">
      <c r="A2403" s="128" t="s">
        <v>6589</v>
      </c>
      <c r="B2403" s="128" t="s">
        <v>20745</v>
      </c>
      <c r="C2403" s="127">
        <v>27199332456</v>
      </c>
      <c r="D2403" s="127">
        <v>592268</v>
      </c>
      <c r="E2403" s="128" t="s">
        <v>2618</v>
      </c>
      <c r="F2403" s="127">
        <v>62.436027526855469</v>
      </c>
      <c r="G2403" s="127">
        <v>27199332456</v>
      </c>
      <c r="H2403" s="127">
        <v>122</v>
      </c>
      <c r="I2403" s="127">
        <v>1.9540000915527345</v>
      </c>
      <c r="J2403" s="127"/>
    </row>
    <row r="2404" spans="1:10" s="118" customFormat="1" ht="12.75">
      <c r="A2404" s="128" t="s">
        <v>6619</v>
      </c>
      <c r="B2404" s="128" t="s">
        <v>10974</v>
      </c>
      <c r="C2404" s="127">
        <v>9008093130</v>
      </c>
      <c r="D2404" s="127">
        <v>36001</v>
      </c>
      <c r="E2404" s="128" t="s">
        <v>2891</v>
      </c>
      <c r="F2404" s="127">
        <v>17.168901443481445</v>
      </c>
      <c r="G2404" s="127">
        <v>9008093130</v>
      </c>
      <c r="H2404" s="127">
        <v>594.25</v>
      </c>
      <c r="I2404" s="127">
        <v>40.906246185302734</v>
      </c>
      <c r="J2404" s="127">
        <v>15158760</v>
      </c>
    </row>
    <row r="2405" spans="1:10" s="118" customFormat="1" ht="12.75">
      <c r="A2405" s="128" t="s">
        <v>8199</v>
      </c>
      <c r="B2405" s="128" t="s">
        <v>11986</v>
      </c>
      <c r="C2405" s="127">
        <v>2455967169</v>
      </c>
      <c r="D2405" s="127">
        <v>124062</v>
      </c>
      <c r="E2405" s="128" t="s">
        <v>2622</v>
      </c>
      <c r="F2405" s="127"/>
      <c r="G2405" s="127">
        <v>2455967169</v>
      </c>
      <c r="H2405" s="127">
        <v>18.360000610351563</v>
      </c>
      <c r="I2405" s="127">
        <v>-8.4200000762939453</v>
      </c>
      <c r="J2405" s="127">
        <v>133767272</v>
      </c>
    </row>
    <row r="2406" spans="1:10" s="118" customFormat="1" ht="12.75">
      <c r="A2406" s="128" t="s">
        <v>5647</v>
      </c>
      <c r="B2406" s="128" t="s">
        <v>10228</v>
      </c>
      <c r="C2406" s="127">
        <v>192708728127</v>
      </c>
      <c r="D2406" s="127">
        <v>235996</v>
      </c>
      <c r="E2406" s="128" t="s">
        <v>2845</v>
      </c>
      <c r="F2406" s="127">
        <v>35.740451812744141</v>
      </c>
      <c r="G2406" s="127">
        <v>192708728127</v>
      </c>
      <c r="H2406" s="127">
        <v>917.0999755859375</v>
      </c>
      <c r="I2406" s="127">
        <v>25.659999847412109</v>
      </c>
      <c r="J2406" s="127">
        <v>210128368</v>
      </c>
    </row>
    <row r="2407" spans="1:10" s="118" customFormat="1" ht="12.75">
      <c r="A2407" s="128" t="s">
        <v>6323</v>
      </c>
      <c r="B2407" s="128" t="s">
        <v>10450</v>
      </c>
      <c r="C2407" s="127">
        <v>73194327063</v>
      </c>
      <c r="D2407" s="127">
        <v>98677</v>
      </c>
      <c r="E2407" s="128" t="s">
        <v>2842</v>
      </c>
      <c r="F2407" s="127">
        <v>13.731249809265137</v>
      </c>
      <c r="G2407" s="127">
        <v>73194327063</v>
      </c>
      <c r="H2407" s="127">
        <v>329.54998779296875</v>
      </c>
      <c r="I2407" s="127">
        <v>24</v>
      </c>
      <c r="J2407" s="127">
        <v>222103856</v>
      </c>
    </row>
    <row r="2408" spans="1:10" s="118" customFormat="1" ht="12.75">
      <c r="A2408" s="128" t="s">
        <v>5853</v>
      </c>
      <c r="B2408" s="128" t="s">
        <v>5153</v>
      </c>
      <c r="C2408" s="127">
        <v>70039273222.799988</v>
      </c>
      <c r="D2408" s="127">
        <v>128916</v>
      </c>
      <c r="E2408" s="128" t="s">
        <v>2626</v>
      </c>
      <c r="F2408" s="127">
        <v>38.38818359375</v>
      </c>
      <c r="G2408" s="127">
        <v>70039273222.799988</v>
      </c>
      <c r="H2408" s="127">
        <v>644.29998779296875</v>
      </c>
      <c r="I2408" s="127">
        <v>16.783809661865234</v>
      </c>
      <c r="J2408" s="127">
        <v>108697344</v>
      </c>
    </row>
    <row r="2409" spans="1:10" s="118" customFormat="1" ht="12.75">
      <c r="A2409" s="128" t="s">
        <v>7415</v>
      </c>
      <c r="B2409" s="128" t="s">
        <v>11360</v>
      </c>
      <c r="C2409" s="127">
        <v>3259822531.1999998</v>
      </c>
      <c r="D2409" s="127">
        <v>675</v>
      </c>
      <c r="E2409" s="128" t="s">
        <v>3722</v>
      </c>
      <c r="F2409" s="127">
        <v>29.918699264526367</v>
      </c>
      <c r="G2409" s="127">
        <v>3259822531.1999998</v>
      </c>
      <c r="H2409" s="127">
        <v>220.80000305175781</v>
      </c>
      <c r="I2409" s="127">
        <v>7.380000114440918</v>
      </c>
      <c r="J2409" s="127">
        <v>15619911</v>
      </c>
    </row>
    <row r="2410" spans="1:10" s="118" customFormat="1" ht="12.75">
      <c r="A2410" s="128" t="s">
        <v>12314</v>
      </c>
      <c r="B2410" s="128" t="s">
        <v>12315</v>
      </c>
      <c r="C2410" s="127">
        <v>1365860369.9999998</v>
      </c>
      <c r="D2410" s="127">
        <v>681852</v>
      </c>
      <c r="E2410" s="128" t="s">
        <v>21825</v>
      </c>
      <c r="F2410" s="127">
        <v>1782.352783203125</v>
      </c>
      <c r="G2410" s="127">
        <v>1365860369.9999998</v>
      </c>
      <c r="H2410" s="127">
        <v>3.0299999713897705</v>
      </c>
      <c r="I2410" s="127">
        <v>1.7000000923871996E-3</v>
      </c>
      <c r="J2410" s="127"/>
    </row>
    <row r="2411" spans="1:10" s="118" customFormat="1" ht="12.75">
      <c r="A2411" s="128" t="s">
        <v>6223</v>
      </c>
      <c r="B2411" s="128" t="s">
        <v>10619</v>
      </c>
      <c r="C2411" s="127">
        <v>36401672248.5</v>
      </c>
      <c r="D2411" s="127">
        <v>43762</v>
      </c>
      <c r="E2411" s="128" t="s">
        <v>2646</v>
      </c>
      <c r="F2411" s="127">
        <v>37.899360656738281</v>
      </c>
      <c r="G2411" s="127">
        <v>36401672248.5</v>
      </c>
      <c r="H2411" s="127">
        <v>474.5</v>
      </c>
      <c r="I2411" s="127">
        <v>12.520000457763672</v>
      </c>
      <c r="J2411" s="127">
        <v>76700000</v>
      </c>
    </row>
    <row r="2412" spans="1:10" s="118" customFormat="1" ht="12.75">
      <c r="A2412" s="128" t="s">
        <v>6326</v>
      </c>
      <c r="B2412" s="128" t="s">
        <v>10740</v>
      </c>
      <c r="C2412" s="127">
        <v>27831558195.640003</v>
      </c>
      <c r="D2412" s="127">
        <v>86978</v>
      </c>
      <c r="E2412" s="128" t="s">
        <v>2520</v>
      </c>
      <c r="F2412" s="127"/>
      <c r="G2412" s="127">
        <v>27831558195.640003</v>
      </c>
      <c r="H2412" s="127">
        <v>212.92999267578125</v>
      </c>
      <c r="I2412" s="127">
        <v>-3.317328929901123</v>
      </c>
      <c r="J2412" s="127">
        <v>130707552</v>
      </c>
    </row>
    <row r="2413" spans="1:10" s="118" customFormat="1" ht="12.75">
      <c r="A2413" s="128" t="s">
        <v>6447</v>
      </c>
      <c r="B2413" s="128" t="s">
        <v>6448</v>
      </c>
      <c r="C2413" s="127">
        <v>22148393750.000004</v>
      </c>
      <c r="D2413" s="127">
        <v>178783</v>
      </c>
      <c r="E2413" s="128" t="s">
        <v>3472</v>
      </c>
      <c r="F2413" s="127">
        <v>25.206743240356445</v>
      </c>
      <c r="G2413" s="127">
        <v>22148393750.000004</v>
      </c>
      <c r="H2413" s="127">
        <v>396.25</v>
      </c>
      <c r="I2413" s="127">
        <v>15.720000267028809</v>
      </c>
      <c r="J2413" s="127">
        <v>54979000</v>
      </c>
    </row>
    <row r="2414" spans="1:10" s="118" customFormat="1" ht="12.75">
      <c r="A2414" s="128" t="s">
        <v>7430</v>
      </c>
      <c r="B2414" s="128" t="s">
        <v>11527</v>
      </c>
      <c r="C2414" s="127">
        <v>3718145300.0999999</v>
      </c>
      <c r="D2414" s="127">
        <v>14110</v>
      </c>
      <c r="E2414" s="128" t="s">
        <v>3856</v>
      </c>
      <c r="F2414" s="127">
        <v>66.570465087890625</v>
      </c>
      <c r="G2414" s="127">
        <v>3718145300.0999999</v>
      </c>
      <c r="H2414" s="127">
        <v>149.55000305175781</v>
      </c>
      <c r="I2414" s="127">
        <v>2.2464919090270996</v>
      </c>
      <c r="J2414" s="127">
        <v>24862222</v>
      </c>
    </row>
    <row r="2415" spans="1:10" s="118" customFormat="1" ht="12.75">
      <c r="A2415" s="128" t="s">
        <v>8048</v>
      </c>
      <c r="B2415" s="128" t="s">
        <v>12130</v>
      </c>
      <c r="C2415" s="127">
        <v>1995609000</v>
      </c>
      <c r="D2415" s="127">
        <v>6348</v>
      </c>
      <c r="E2415" s="128" t="s">
        <v>3813</v>
      </c>
      <c r="F2415" s="127">
        <v>6.8031783103942871</v>
      </c>
      <c r="G2415" s="127">
        <v>1995609000</v>
      </c>
      <c r="H2415" s="127">
        <v>111.30000305175781</v>
      </c>
      <c r="I2415" s="127">
        <v>16.360000610351563</v>
      </c>
      <c r="J2415" s="127">
        <v>17930000</v>
      </c>
    </row>
    <row r="2416" spans="1:10" s="118" customFormat="1" ht="12.75">
      <c r="A2416" s="128" t="s">
        <v>20742</v>
      </c>
      <c r="B2416" s="128" t="s">
        <v>20743</v>
      </c>
      <c r="C2416" s="127">
        <v>27625605353.759998</v>
      </c>
      <c r="D2416" s="127">
        <v>1375165</v>
      </c>
      <c r="E2416" s="128" t="s">
        <v>20744</v>
      </c>
      <c r="F2416" s="127"/>
      <c r="G2416" s="127">
        <v>27625605353.759998</v>
      </c>
      <c r="H2416" s="127">
        <v>138.47999572753906</v>
      </c>
      <c r="I2416" s="127"/>
      <c r="J2416" s="127"/>
    </row>
    <row r="2417" spans="1:10" s="118" customFormat="1" ht="12.75">
      <c r="A2417" s="128" t="s">
        <v>6137</v>
      </c>
      <c r="B2417" s="128" t="s">
        <v>10659</v>
      </c>
      <c r="C2417" s="127">
        <v>22766890720</v>
      </c>
      <c r="D2417" s="127">
        <v>669472</v>
      </c>
      <c r="E2417" s="128" t="s">
        <v>12214</v>
      </c>
      <c r="F2417" s="127">
        <v>12.112852096557617</v>
      </c>
      <c r="G2417" s="127">
        <v>22766890720</v>
      </c>
      <c r="H2417" s="127">
        <v>262.97000122070313</v>
      </c>
      <c r="I2417" s="127">
        <v>21.709999084472656</v>
      </c>
      <c r="J2417" s="127">
        <v>86576000</v>
      </c>
    </row>
    <row r="2418" spans="1:10" s="118" customFormat="1" ht="12.75">
      <c r="A2418" s="128" t="s">
        <v>6064</v>
      </c>
      <c r="B2418" s="128" t="s">
        <v>6065</v>
      </c>
      <c r="C2418" s="127">
        <v>39300475500</v>
      </c>
      <c r="D2418" s="127">
        <v>264509</v>
      </c>
      <c r="E2418" s="128" t="s">
        <v>6066</v>
      </c>
      <c r="F2418" s="127">
        <v>42.747257232666016</v>
      </c>
      <c r="G2418" s="127">
        <v>39300475500</v>
      </c>
      <c r="H2418" s="127">
        <v>350.10000610351563</v>
      </c>
      <c r="I2418" s="127">
        <v>8.1899995803833008</v>
      </c>
      <c r="J2418" s="127">
        <v>111540000</v>
      </c>
    </row>
    <row r="2419" spans="1:10" s="118" customFormat="1" ht="12.75">
      <c r="A2419" s="128" t="s">
        <v>7837</v>
      </c>
      <c r="B2419" s="128" t="s">
        <v>11887</v>
      </c>
      <c r="C2419" s="127">
        <v>1415036590.0000002</v>
      </c>
      <c r="D2419" s="127">
        <v>38364</v>
      </c>
      <c r="E2419" s="128" t="s">
        <v>2693</v>
      </c>
      <c r="F2419" s="127">
        <v>9.1567974090576172</v>
      </c>
      <c r="G2419" s="127">
        <v>1415036590.0000002</v>
      </c>
      <c r="H2419" s="127">
        <v>48.069999694824219</v>
      </c>
      <c r="I2419" s="127">
        <v>5.2496519088745117</v>
      </c>
      <c r="J2419" s="127">
        <v>29437000</v>
      </c>
    </row>
    <row r="2420" spans="1:10" s="118" customFormat="1" ht="12.75">
      <c r="A2420" s="128" t="s">
        <v>6118</v>
      </c>
      <c r="B2420" s="128" t="s">
        <v>11115</v>
      </c>
      <c r="C2420" s="127">
        <v>9850335636.8700027</v>
      </c>
      <c r="D2420" s="127">
        <v>11016</v>
      </c>
      <c r="E2420" s="128" t="s">
        <v>3598</v>
      </c>
      <c r="F2420" s="127">
        <v>33.055057525634766</v>
      </c>
      <c r="G2420" s="127">
        <v>9850335636.8700027</v>
      </c>
      <c r="H2420" s="127">
        <v>738.45001220703125</v>
      </c>
      <c r="I2420" s="127">
        <v>22.340000152587891</v>
      </c>
      <c r="J2420" s="127">
        <v>12847198</v>
      </c>
    </row>
    <row r="2421" spans="1:10" s="118" customFormat="1" ht="12.75">
      <c r="A2421" s="128" t="s">
        <v>8031</v>
      </c>
      <c r="B2421" s="128" t="s">
        <v>11791</v>
      </c>
      <c r="C2421" s="127">
        <v>1811329961.8000002</v>
      </c>
      <c r="D2421" s="127">
        <v>1120625</v>
      </c>
      <c r="E2421" s="128" t="s">
        <v>2631</v>
      </c>
      <c r="F2421" s="127">
        <v>27.727272033691406</v>
      </c>
      <c r="G2421" s="127">
        <v>1811329961.8000002</v>
      </c>
      <c r="H2421" s="127">
        <v>3.0499999523162842</v>
      </c>
      <c r="I2421" s="127">
        <v>0.10999999940395355</v>
      </c>
      <c r="J2421" s="127">
        <v>419338688</v>
      </c>
    </row>
    <row r="2422" spans="1:10" s="118" customFormat="1" ht="12.75">
      <c r="A2422" s="128" t="s">
        <v>7735</v>
      </c>
      <c r="B2422" s="128" t="s">
        <v>11950</v>
      </c>
      <c r="C2422" s="127">
        <v>1266308740.9999998</v>
      </c>
      <c r="D2422" s="127">
        <v>19604</v>
      </c>
      <c r="E2422" s="128" t="s">
        <v>3955</v>
      </c>
      <c r="F2422" s="127">
        <v>31.511112213134766</v>
      </c>
      <c r="G2422" s="127">
        <v>1266308740.9999998</v>
      </c>
      <c r="H2422" s="127">
        <v>14.180000305175781</v>
      </c>
      <c r="I2422" s="127">
        <v>0.44999998807907104</v>
      </c>
      <c r="J2422" s="127">
        <v>89302448</v>
      </c>
    </row>
    <row r="2423" spans="1:10" s="118" customFormat="1" ht="12.75">
      <c r="A2423" s="128" t="s">
        <v>20418</v>
      </c>
      <c r="B2423" s="128" t="s">
        <v>20419</v>
      </c>
      <c r="C2423" s="127">
        <v>8665233918</v>
      </c>
      <c r="D2423" s="127">
        <v>16760</v>
      </c>
      <c r="E2423" s="128" t="s">
        <v>21826</v>
      </c>
      <c r="F2423" s="127"/>
      <c r="G2423" s="127">
        <v>8665233918</v>
      </c>
      <c r="H2423" s="127">
        <v>12.430000305175781</v>
      </c>
      <c r="I2423" s="127">
        <v>-2.8999999165534973E-2</v>
      </c>
      <c r="J2423" s="127">
        <v>30010000</v>
      </c>
    </row>
    <row r="2424" spans="1:10" s="118" customFormat="1" ht="12.75">
      <c r="A2424" s="128" t="s">
        <v>6357</v>
      </c>
      <c r="B2424" s="128" t="s">
        <v>6358</v>
      </c>
      <c r="C2424" s="127">
        <v>20486213075.899998</v>
      </c>
      <c r="D2424" s="127">
        <v>130168</v>
      </c>
      <c r="E2424" s="128" t="s">
        <v>2639</v>
      </c>
      <c r="F2424" s="127">
        <v>24.23127555847168</v>
      </c>
      <c r="G2424" s="127">
        <v>20486213075.899998</v>
      </c>
      <c r="H2424" s="127">
        <v>189.66999816894531</v>
      </c>
      <c r="I2424" s="127">
        <v>7.8274869918823242</v>
      </c>
      <c r="J2424" s="127">
        <v>107412504</v>
      </c>
    </row>
    <row r="2425" spans="1:10" s="118" customFormat="1" ht="12.75">
      <c r="A2425" s="128" t="s">
        <v>6621</v>
      </c>
      <c r="B2425" s="128" t="s">
        <v>10997</v>
      </c>
      <c r="C2425" s="127">
        <v>14524133807.700003</v>
      </c>
      <c r="D2425" s="127">
        <v>78437</v>
      </c>
      <c r="E2425" s="128" t="s">
        <v>2643</v>
      </c>
      <c r="F2425" s="127">
        <v>17.27574348449707</v>
      </c>
      <c r="G2425" s="127">
        <v>14524133807.700003</v>
      </c>
      <c r="H2425" s="127">
        <v>598.95001220703125</v>
      </c>
      <c r="I2425" s="127">
        <v>34.669998168945313</v>
      </c>
      <c r="J2425" s="127">
        <v>24249326</v>
      </c>
    </row>
    <row r="2426" spans="1:10" s="118" customFormat="1" ht="12.75">
      <c r="A2426" s="128" t="s">
        <v>22398</v>
      </c>
      <c r="B2426" s="128" t="s">
        <v>22399</v>
      </c>
      <c r="C2426" s="127">
        <v>1080832000</v>
      </c>
      <c r="D2426" s="127">
        <v>20508</v>
      </c>
      <c r="E2426" s="128" t="s">
        <v>3969</v>
      </c>
      <c r="F2426" s="127">
        <v>7.3478760719299316</v>
      </c>
      <c r="G2426" s="127">
        <v>1080832000</v>
      </c>
      <c r="H2426" s="127">
        <v>64</v>
      </c>
      <c r="I2426" s="127">
        <v>8.7100000381469727</v>
      </c>
      <c r="J2426" s="127">
        <v>16888000</v>
      </c>
    </row>
    <row r="2427" spans="1:10" s="118" customFormat="1" ht="12.75">
      <c r="A2427" s="128" t="s">
        <v>6310</v>
      </c>
      <c r="B2427" s="128" t="s">
        <v>10591</v>
      </c>
      <c r="C2427" s="127">
        <v>49657360448</v>
      </c>
      <c r="D2427" s="127">
        <v>295449</v>
      </c>
      <c r="E2427" s="128" t="s">
        <v>2648</v>
      </c>
      <c r="F2427" s="127">
        <v>155.92068481445313</v>
      </c>
      <c r="G2427" s="127">
        <v>49657360448</v>
      </c>
      <c r="H2427" s="127">
        <v>550.4000244140625</v>
      </c>
      <c r="I2427" s="127">
        <v>3.5299999713897705</v>
      </c>
      <c r="J2427" s="127">
        <v>90220496</v>
      </c>
    </row>
    <row r="2428" spans="1:10" s="118" customFormat="1" ht="12.75">
      <c r="A2428" s="128" t="s">
        <v>7998</v>
      </c>
      <c r="B2428" s="128" t="s">
        <v>11816</v>
      </c>
      <c r="C2428" s="127">
        <v>1519591500</v>
      </c>
      <c r="D2428" s="127">
        <v>17424</v>
      </c>
      <c r="E2428" s="128" t="s">
        <v>2734</v>
      </c>
      <c r="F2428" s="127">
        <v>21.516948699951172</v>
      </c>
      <c r="G2428" s="127">
        <v>1519591500</v>
      </c>
      <c r="H2428" s="127">
        <v>152.33999633789063</v>
      </c>
      <c r="I2428" s="127">
        <v>7.0799999237060547</v>
      </c>
      <c r="J2428" s="127">
        <v>9975000</v>
      </c>
    </row>
    <row r="2429" spans="1:10" s="118" customFormat="1" ht="12.75">
      <c r="A2429" s="128" t="s">
        <v>22400</v>
      </c>
      <c r="B2429" s="128" t="s">
        <v>22401</v>
      </c>
      <c r="C2429" s="127">
        <v>1236675092.0500002</v>
      </c>
      <c r="D2429" s="127">
        <v>48915</v>
      </c>
      <c r="E2429" s="128" t="s">
        <v>22402</v>
      </c>
      <c r="F2429" s="127">
        <v>42.16796875</v>
      </c>
      <c r="G2429" s="127">
        <v>1236675092.0500002</v>
      </c>
      <c r="H2429" s="127">
        <v>107.94999694824219</v>
      </c>
      <c r="I2429" s="127">
        <v>2.559999942779541</v>
      </c>
      <c r="J2429" s="127"/>
    </row>
    <row r="2430" spans="1:10" s="118" customFormat="1" ht="12.75">
      <c r="A2430" s="128" t="s">
        <v>7353</v>
      </c>
      <c r="B2430" s="128" t="s">
        <v>11502</v>
      </c>
      <c r="C2430" s="127">
        <v>2677389302</v>
      </c>
      <c r="D2430" s="127">
        <v>34479</v>
      </c>
      <c r="E2430" s="128" t="s">
        <v>2653</v>
      </c>
      <c r="F2430" s="127"/>
      <c r="G2430" s="127">
        <v>2677389302</v>
      </c>
      <c r="H2430" s="127">
        <v>98</v>
      </c>
      <c r="I2430" s="127">
        <v>-14.939999580383301</v>
      </c>
      <c r="J2430" s="127">
        <v>27226348</v>
      </c>
    </row>
    <row r="2431" spans="1:10" s="118" customFormat="1" ht="12.75">
      <c r="A2431" s="128" t="s">
        <v>6440</v>
      </c>
      <c r="B2431" s="128" t="s">
        <v>10608</v>
      </c>
      <c r="C2431" s="127">
        <v>70311292290</v>
      </c>
      <c r="D2431" s="127">
        <v>102857</v>
      </c>
      <c r="E2431" s="128" t="s">
        <v>2635</v>
      </c>
      <c r="F2431" s="127">
        <v>122.49800109863281</v>
      </c>
      <c r="G2431" s="127">
        <v>70311292290</v>
      </c>
      <c r="H2431" s="127">
        <v>1530</v>
      </c>
      <c r="I2431" s="127">
        <v>12.489999771118164</v>
      </c>
      <c r="J2431" s="127">
        <v>45867512</v>
      </c>
    </row>
    <row r="2432" spans="1:10" s="118" customFormat="1" ht="12.75">
      <c r="A2432" s="128" t="s">
        <v>7492</v>
      </c>
      <c r="B2432" s="128" t="s">
        <v>7493</v>
      </c>
      <c r="C2432" s="127">
        <v>3380651277.4500003</v>
      </c>
      <c r="D2432" s="127">
        <v>24881</v>
      </c>
      <c r="E2432" s="128" t="s">
        <v>7494</v>
      </c>
      <c r="F2432" s="127">
        <v>28.474088668823242</v>
      </c>
      <c r="G2432" s="127">
        <v>3380651277.4500003</v>
      </c>
      <c r="H2432" s="127">
        <v>148.35000610351563</v>
      </c>
      <c r="I2432" s="127">
        <v>5.2100000381469727</v>
      </c>
      <c r="J2432" s="127">
        <v>22788348</v>
      </c>
    </row>
    <row r="2433" spans="1:10" s="118" customFormat="1" ht="12.75">
      <c r="A2433" s="128" t="s">
        <v>8196</v>
      </c>
      <c r="B2433" s="128" t="s">
        <v>8197</v>
      </c>
      <c r="C2433" s="127">
        <v>1177631640</v>
      </c>
      <c r="D2433" s="127">
        <v>4859</v>
      </c>
      <c r="E2433" s="128" t="s">
        <v>4117</v>
      </c>
      <c r="F2433" s="127">
        <v>18.016529083251953</v>
      </c>
      <c r="G2433" s="127">
        <v>1177631640</v>
      </c>
      <c r="H2433" s="127">
        <v>130.80000305175781</v>
      </c>
      <c r="I2433" s="127">
        <v>7.2600002288818359</v>
      </c>
      <c r="J2433" s="127">
        <v>9003300</v>
      </c>
    </row>
    <row r="2434" spans="1:10" s="118" customFormat="1" ht="12.75">
      <c r="A2434" s="128" t="s">
        <v>5389</v>
      </c>
      <c r="B2434" s="128" t="s">
        <v>10082</v>
      </c>
      <c r="C2434" s="127">
        <v>1150230819396.0002</v>
      </c>
      <c r="D2434" s="127">
        <v>7692783</v>
      </c>
      <c r="E2434" s="128" t="s">
        <v>20720</v>
      </c>
      <c r="F2434" s="127">
        <v>12.039589881896973</v>
      </c>
      <c r="G2434" s="127">
        <v>1150230819396.0002</v>
      </c>
      <c r="H2434" s="127">
        <v>611.70001220703125</v>
      </c>
      <c r="I2434" s="127">
        <v>50.807380676269531</v>
      </c>
      <c r="J2434" s="127">
        <v>376080000</v>
      </c>
    </row>
    <row r="2435" spans="1:10" s="118" customFormat="1" ht="12.75">
      <c r="A2435" s="128" t="s">
        <v>7888</v>
      </c>
      <c r="B2435" s="128" t="s">
        <v>11915</v>
      </c>
      <c r="C2435" s="127">
        <v>1356325335</v>
      </c>
      <c r="D2435" s="127">
        <v>15203</v>
      </c>
      <c r="E2435" s="128" t="s">
        <v>7889</v>
      </c>
      <c r="F2435" s="127">
        <v>25.87272834777832</v>
      </c>
      <c r="G2435" s="127">
        <v>1356325335</v>
      </c>
      <c r="H2435" s="127">
        <v>71.150001525878906</v>
      </c>
      <c r="I2435" s="127">
        <v>2.75</v>
      </c>
      <c r="J2435" s="127">
        <v>18129900</v>
      </c>
    </row>
    <row r="2436" spans="1:10" s="118" customFormat="1" ht="12.75">
      <c r="A2436" s="128" t="s">
        <v>7999</v>
      </c>
      <c r="B2436" s="128" t="s">
        <v>8000</v>
      </c>
      <c r="C2436" s="127">
        <v>1403735200</v>
      </c>
      <c r="D2436" s="127">
        <v>921</v>
      </c>
      <c r="E2436" s="128" t="s">
        <v>4144</v>
      </c>
      <c r="F2436" s="127">
        <v>10.047238349914551</v>
      </c>
      <c r="G2436" s="127">
        <v>1403735200</v>
      </c>
      <c r="H2436" s="127">
        <v>276.5</v>
      </c>
      <c r="I2436" s="127">
        <v>27.520000457763672</v>
      </c>
      <c r="J2436" s="127">
        <v>5076800</v>
      </c>
    </row>
    <row r="2437" spans="1:10" s="118" customFormat="1" ht="12.75">
      <c r="A2437" s="128" t="s">
        <v>8176</v>
      </c>
      <c r="B2437" s="128" t="s">
        <v>11632</v>
      </c>
      <c r="C2437" s="127">
        <v>3678166216.5</v>
      </c>
      <c r="D2437" s="127">
        <v>1474</v>
      </c>
      <c r="E2437" s="128" t="s">
        <v>8177</v>
      </c>
      <c r="F2437" s="127">
        <v>51.205345153808594</v>
      </c>
      <c r="G2437" s="127">
        <v>3678166216.5</v>
      </c>
      <c r="H2437" s="127">
        <v>1207.300048828125</v>
      </c>
      <c r="I2437" s="127">
        <v>23.577617645263672</v>
      </c>
      <c r="J2437" s="127">
        <v>3046605</v>
      </c>
    </row>
    <row r="2438" spans="1:10" s="118" customFormat="1" ht="12.75">
      <c r="A2438" s="128" t="s">
        <v>7395</v>
      </c>
      <c r="B2438" s="128" t="s">
        <v>11546</v>
      </c>
      <c r="C2438" s="127">
        <v>3077878409.5</v>
      </c>
      <c r="D2438" s="127">
        <v>125105</v>
      </c>
      <c r="E2438" s="128" t="s">
        <v>20606</v>
      </c>
      <c r="F2438" s="127">
        <v>27.306396484375</v>
      </c>
      <c r="G2438" s="127">
        <v>3077878409.5</v>
      </c>
      <c r="H2438" s="127">
        <v>8.1099996566772461</v>
      </c>
      <c r="I2438" s="127">
        <v>0.29700000286102296</v>
      </c>
      <c r="J2438" s="127">
        <v>350071480</v>
      </c>
    </row>
    <row r="2439" spans="1:10" s="118" customFormat="1" ht="12.75">
      <c r="A2439" s="128" t="s">
        <v>12483</v>
      </c>
      <c r="B2439" s="128" t="s">
        <v>12484</v>
      </c>
      <c r="C2439" s="127">
        <v>6110528126.3999996</v>
      </c>
      <c r="D2439" s="127">
        <v>22725</v>
      </c>
      <c r="E2439" s="128" t="s">
        <v>12343</v>
      </c>
      <c r="F2439" s="127"/>
      <c r="G2439" s="127">
        <v>6110528126.3999996</v>
      </c>
      <c r="H2439" s="127">
        <v>263.70001220703125</v>
      </c>
      <c r="I2439" s="127"/>
      <c r="J2439" s="127"/>
    </row>
    <row r="2440" spans="1:10" s="118" customFormat="1" ht="12.75">
      <c r="A2440" s="128" t="s">
        <v>6390</v>
      </c>
      <c r="B2440" s="128" t="s">
        <v>10705</v>
      </c>
      <c r="C2440" s="127">
        <v>27502828950.690002</v>
      </c>
      <c r="D2440" s="127">
        <v>470830</v>
      </c>
      <c r="E2440" s="128" t="s">
        <v>2662</v>
      </c>
      <c r="F2440" s="127">
        <v>22.249719619750977</v>
      </c>
      <c r="G2440" s="127">
        <v>27502828950.690002</v>
      </c>
      <c r="H2440" s="127">
        <v>198.69000244140625</v>
      </c>
      <c r="I2440" s="127">
        <v>8.9300003051757813</v>
      </c>
      <c r="J2440" s="127">
        <v>138420800</v>
      </c>
    </row>
    <row r="2441" spans="1:10" s="118" customFormat="1" ht="12.75">
      <c r="A2441" s="128" t="s">
        <v>6216</v>
      </c>
      <c r="B2441" s="128" t="s">
        <v>10500</v>
      </c>
      <c r="C2441" s="127">
        <v>48796550100</v>
      </c>
      <c r="D2441" s="127">
        <v>47573</v>
      </c>
      <c r="E2441" s="128" t="s">
        <v>2650</v>
      </c>
      <c r="F2441" s="127">
        <v>16.870100021362305</v>
      </c>
      <c r="G2441" s="127">
        <v>48796550100</v>
      </c>
      <c r="H2441" s="127">
        <v>1700</v>
      </c>
      <c r="I2441" s="127">
        <v>100.76999664306641</v>
      </c>
      <c r="J2441" s="127">
        <v>29731630</v>
      </c>
    </row>
    <row r="2442" spans="1:10" s="118" customFormat="1" ht="12.75">
      <c r="A2442" s="128" t="s">
        <v>8156</v>
      </c>
      <c r="B2442" s="128" t="s">
        <v>8157</v>
      </c>
      <c r="C2442" s="127">
        <v>1410848101</v>
      </c>
      <c r="D2442" s="127">
        <v>2360</v>
      </c>
      <c r="E2442" s="128" t="s">
        <v>3988</v>
      </c>
      <c r="F2442" s="127">
        <v>12.987034797668457</v>
      </c>
      <c r="G2442" s="127">
        <v>1410848101</v>
      </c>
      <c r="H2442" s="127">
        <v>390.64999389648438</v>
      </c>
      <c r="I2442" s="127">
        <v>30.079999923706055</v>
      </c>
      <c r="J2442" s="127">
        <v>3610000</v>
      </c>
    </row>
    <row r="2443" spans="1:10" s="118" customFormat="1" ht="12.75">
      <c r="A2443" s="128" t="s">
        <v>5949</v>
      </c>
      <c r="B2443" s="128" t="s">
        <v>10455</v>
      </c>
      <c r="C2443" s="127">
        <v>56113622447.850006</v>
      </c>
      <c r="D2443" s="127">
        <v>65143</v>
      </c>
      <c r="E2443" s="128" t="s">
        <v>2664</v>
      </c>
      <c r="F2443" s="127">
        <v>515</v>
      </c>
      <c r="G2443" s="127">
        <v>56113622447.850006</v>
      </c>
      <c r="H2443" s="127">
        <v>509.85000610351563</v>
      </c>
      <c r="I2443" s="127">
        <v>0.99000006914138794</v>
      </c>
      <c r="J2443" s="127">
        <v>110000000</v>
      </c>
    </row>
    <row r="2444" spans="1:10" s="118" customFormat="1" ht="12.75">
      <c r="A2444" s="128" t="s">
        <v>6691</v>
      </c>
      <c r="B2444" s="128" t="s">
        <v>11087</v>
      </c>
      <c r="C2444" s="127">
        <v>8788836578.2199993</v>
      </c>
      <c r="D2444" s="127">
        <v>199131</v>
      </c>
      <c r="E2444" s="128" t="s">
        <v>2641</v>
      </c>
      <c r="F2444" s="127"/>
      <c r="G2444" s="127">
        <v>8788836578.2199993</v>
      </c>
      <c r="H2444" s="127">
        <v>104.98999786376953</v>
      </c>
      <c r="I2444" s="127">
        <v>-9.5200004577636719</v>
      </c>
      <c r="J2444" s="127">
        <v>83711176</v>
      </c>
    </row>
    <row r="2445" spans="1:10" s="118" customFormat="1" ht="12.75">
      <c r="A2445" s="128" t="s">
        <v>7441</v>
      </c>
      <c r="B2445" s="128" t="s">
        <v>11699</v>
      </c>
      <c r="C2445" s="127">
        <v>7001692245.6000004</v>
      </c>
      <c r="D2445" s="127">
        <v>245213</v>
      </c>
      <c r="E2445" s="128" t="s">
        <v>21827</v>
      </c>
      <c r="F2445" s="127">
        <v>37.779090881347656</v>
      </c>
      <c r="G2445" s="127">
        <v>7001692245.6000004</v>
      </c>
      <c r="H2445" s="127">
        <v>15.989999771118164</v>
      </c>
      <c r="I2445" s="127">
        <v>0.42325000762939458</v>
      </c>
      <c r="J2445" s="127">
        <v>62627000</v>
      </c>
    </row>
    <row r="2446" spans="1:10" s="118" customFormat="1" ht="12.75">
      <c r="A2446" s="128" t="s">
        <v>9182</v>
      </c>
      <c r="B2446" s="128" t="s">
        <v>11870</v>
      </c>
      <c r="C2446" s="127">
        <v>2254792360.5</v>
      </c>
      <c r="D2446" s="127">
        <v>39</v>
      </c>
      <c r="E2446" s="128" t="s">
        <v>9183</v>
      </c>
      <c r="F2446" s="127">
        <v>16.323333740234375</v>
      </c>
      <c r="G2446" s="127">
        <v>2254792360.5</v>
      </c>
      <c r="H2446" s="127">
        <v>740.0999755859375</v>
      </c>
      <c r="I2446" s="127">
        <v>45.340000152587891</v>
      </c>
      <c r="J2446" s="127"/>
    </row>
    <row r="2447" spans="1:10" s="118" customFormat="1" ht="12.75">
      <c r="A2447" s="128" t="s">
        <v>7540</v>
      </c>
      <c r="B2447" s="128" t="s">
        <v>11572</v>
      </c>
      <c r="C2447" s="127">
        <v>5898546000</v>
      </c>
      <c r="D2447" s="127">
        <v>15793</v>
      </c>
      <c r="E2447" s="128" t="s">
        <v>4088</v>
      </c>
      <c r="F2447" s="127">
        <v>67.126441955566406</v>
      </c>
      <c r="G2447" s="127">
        <v>5898546000</v>
      </c>
      <c r="H2447" s="127">
        <v>146</v>
      </c>
      <c r="I2447" s="127">
        <v>2.1749999523162842</v>
      </c>
      <c r="J2447" s="127">
        <v>40401000</v>
      </c>
    </row>
    <row r="2448" spans="1:10" s="118" customFormat="1" ht="12.75">
      <c r="A2448" s="128" t="s">
        <v>8129</v>
      </c>
      <c r="B2448" s="128" t="s">
        <v>11771</v>
      </c>
      <c r="C2448" s="127">
        <v>3525925382.0000005</v>
      </c>
      <c r="D2448" s="127">
        <v>38522</v>
      </c>
      <c r="E2448" s="128" t="s">
        <v>20334</v>
      </c>
      <c r="F2448" s="127">
        <v>240.17240905761719</v>
      </c>
      <c r="G2448" s="127">
        <v>3525925382.0000005</v>
      </c>
      <c r="H2448" s="127">
        <v>69.650001525878906</v>
      </c>
      <c r="I2448" s="127">
        <v>0.29000000953674315</v>
      </c>
      <c r="J2448" s="127">
        <v>50623480</v>
      </c>
    </row>
    <row r="2449" spans="1:10" s="118" customFormat="1" ht="12.75">
      <c r="A2449" s="128" t="s">
        <v>9160</v>
      </c>
      <c r="B2449" s="128" t="s">
        <v>11390</v>
      </c>
      <c r="C2449" s="127">
        <v>3868384000</v>
      </c>
      <c r="D2449" s="127">
        <v>5525</v>
      </c>
      <c r="E2449" s="128" t="s">
        <v>9161</v>
      </c>
      <c r="F2449" s="127">
        <v>20.2442626953125</v>
      </c>
      <c r="G2449" s="127">
        <v>3868384000</v>
      </c>
      <c r="H2449" s="127">
        <v>547</v>
      </c>
      <c r="I2449" s="127">
        <v>27.020000457763672</v>
      </c>
      <c r="J2449" s="127">
        <v>7072000</v>
      </c>
    </row>
    <row r="2450" spans="1:10" s="118" customFormat="1" ht="12.75">
      <c r="A2450" s="128" t="s">
        <v>8113</v>
      </c>
      <c r="B2450" s="128" t="s">
        <v>11775</v>
      </c>
      <c r="C2450" s="127">
        <v>1740584200</v>
      </c>
      <c r="D2450" s="127">
        <v>30678</v>
      </c>
      <c r="E2450" s="128" t="s">
        <v>8114</v>
      </c>
      <c r="F2450" s="127">
        <v>16.096866607666016</v>
      </c>
      <c r="G2450" s="127">
        <v>1740584200</v>
      </c>
      <c r="H2450" s="127">
        <v>113</v>
      </c>
      <c r="I2450" s="127">
        <v>7.0199999809265137</v>
      </c>
      <c r="J2450" s="127">
        <v>14284000</v>
      </c>
    </row>
    <row r="2451" spans="1:10" s="118" customFormat="1" ht="12.75">
      <c r="A2451" s="128" t="s">
        <v>22403</v>
      </c>
      <c r="B2451" s="128" t="s">
        <v>22404</v>
      </c>
      <c r="C2451" s="127">
        <v>3626664045</v>
      </c>
      <c r="D2451" s="127"/>
      <c r="E2451" s="128" t="s">
        <v>22405</v>
      </c>
      <c r="F2451" s="127"/>
      <c r="G2451" s="127">
        <v>3626664045</v>
      </c>
      <c r="H2451" s="127">
        <v>155.44999694824219</v>
      </c>
      <c r="I2451" s="127"/>
      <c r="J2451" s="127"/>
    </row>
    <row r="2452" spans="1:10" s="118" customFormat="1" ht="12.75">
      <c r="A2452" s="128" t="s">
        <v>6511</v>
      </c>
      <c r="B2452" s="128" t="s">
        <v>10832</v>
      </c>
      <c r="C2452" s="127">
        <v>12945117402.929998</v>
      </c>
      <c r="D2452" s="127">
        <v>1588863</v>
      </c>
      <c r="E2452" s="128" t="s">
        <v>2680</v>
      </c>
      <c r="F2452" s="127">
        <v>17.114864349365234</v>
      </c>
      <c r="G2452" s="127">
        <v>12945117402.929998</v>
      </c>
      <c r="H2452" s="127">
        <v>75.989997863769531</v>
      </c>
      <c r="I2452" s="127">
        <v>4.440000057220459</v>
      </c>
      <c r="J2452" s="127">
        <v>170326032</v>
      </c>
    </row>
    <row r="2453" spans="1:10" s="118" customFormat="1" ht="12.75">
      <c r="A2453" s="128" t="s">
        <v>7894</v>
      </c>
      <c r="B2453" s="128" t="s">
        <v>7895</v>
      </c>
      <c r="C2453" s="127">
        <v>1996000000</v>
      </c>
      <c r="D2453" s="127">
        <v>15119</v>
      </c>
      <c r="E2453" s="128" t="s">
        <v>7896</v>
      </c>
      <c r="F2453" s="127">
        <v>14.598540306091309</v>
      </c>
      <c r="G2453" s="127">
        <v>1996000000</v>
      </c>
      <c r="H2453" s="127">
        <v>80</v>
      </c>
      <c r="I2453" s="127">
        <v>5.4800000190734863</v>
      </c>
      <c r="J2453" s="127">
        <v>24950000</v>
      </c>
    </row>
    <row r="2454" spans="1:10" s="118" customFormat="1" ht="12.75">
      <c r="A2454" s="128" t="s">
        <v>5888</v>
      </c>
      <c r="B2454" s="128" t="s">
        <v>10406</v>
      </c>
      <c r="C2454" s="127">
        <v>61279220564.669998</v>
      </c>
      <c r="D2454" s="127">
        <v>6242893</v>
      </c>
      <c r="E2454" s="128" t="s">
        <v>2432</v>
      </c>
      <c r="F2454" s="127"/>
      <c r="G2454" s="127">
        <v>61279220564.669998</v>
      </c>
      <c r="H2454" s="127">
        <v>28.790000915527344</v>
      </c>
      <c r="I2454" s="127">
        <v>-2.9500000476837158</v>
      </c>
      <c r="J2454" s="127">
        <v>2128489728</v>
      </c>
    </row>
    <row r="2455" spans="1:10" s="118" customFormat="1" ht="12.75">
      <c r="A2455" s="128" t="s">
        <v>7053</v>
      </c>
      <c r="B2455" s="128" t="s">
        <v>11235</v>
      </c>
      <c r="C2455" s="127">
        <v>6339720040</v>
      </c>
      <c r="D2455" s="127">
        <v>23251</v>
      </c>
      <c r="E2455" s="128" t="s">
        <v>12485</v>
      </c>
      <c r="F2455" s="127">
        <v>12.689806938171387</v>
      </c>
      <c r="G2455" s="127">
        <v>6339720040</v>
      </c>
      <c r="H2455" s="127">
        <v>202.91000366210938</v>
      </c>
      <c r="I2455" s="127">
        <v>15.989999771118164</v>
      </c>
      <c r="J2455" s="127">
        <v>31244000</v>
      </c>
    </row>
    <row r="2456" spans="1:10" s="118" customFormat="1" ht="12.75">
      <c r="A2456" s="128" t="s">
        <v>8161</v>
      </c>
      <c r="B2456" s="128" t="s">
        <v>12097</v>
      </c>
      <c r="C2456" s="127">
        <v>3240550692.8399997</v>
      </c>
      <c r="D2456" s="127">
        <v>68923</v>
      </c>
      <c r="E2456" s="128" t="s">
        <v>3965</v>
      </c>
      <c r="F2456" s="127">
        <v>45.211196899414063</v>
      </c>
      <c r="G2456" s="127">
        <v>3240550692.8399997</v>
      </c>
      <c r="H2456" s="127">
        <v>86.269996643066406</v>
      </c>
      <c r="I2456" s="127">
        <v>1.9081556095895766</v>
      </c>
      <c r="J2456" s="127">
        <v>30828068.013196286</v>
      </c>
    </row>
    <row r="2457" spans="1:10" s="118" customFormat="1" ht="12.75">
      <c r="A2457" s="128" t="s">
        <v>12311</v>
      </c>
      <c r="B2457" s="128" t="s">
        <v>12312</v>
      </c>
      <c r="C2457" s="127">
        <v>1997464100.0000002</v>
      </c>
      <c r="D2457" s="127">
        <v>11105</v>
      </c>
      <c r="E2457" s="128" t="s">
        <v>12313</v>
      </c>
      <c r="F2457" s="127"/>
      <c r="G2457" s="127">
        <v>1997464100.0000002</v>
      </c>
      <c r="H2457" s="127">
        <v>381.04998779296875</v>
      </c>
      <c r="I2457" s="127"/>
      <c r="J2457" s="127"/>
    </row>
    <row r="2458" spans="1:10" s="118" customFormat="1" ht="12.75">
      <c r="A2458" s="128" t="s">
        <v>6919</v>
      </c>
      <c r="B2458" s="128" t="s">
        <v>11211</v>
      </c>
      <c r="C2458" s="127">
        <v>8805610553.4999981</v>
      </c>
      <c r="D2458" s="127">
        <v>70214</v>
      </c>
      <c r="E2458" s="128" t="s">
        <v>2657</v>
      </c>
      <c r="F2458" s="127">
        <v>67.772453308105469</v>
      </c>
      <c r="G2458" s="127">
        <v>8805610553.4999981</v>
      </c>
      <c r="H2458" s="127">
        <v>565.9000244140625</v>
      </c>
      <c r="I2458" s="127">
        <v>8.3500003814697266</v>
      </c>
      <c r="J2458" s="127">
        <v>15560365</v>
      </c>
    </row>
    <row r="2459" spans="1:10" s="118" customFormat="1" ht="12.75">
      <c r="A2459" s="128" t="s">
        <v>5706</v>
      </c>
      <c r="B2459" s="128" t="s">
        <v>10261</v>
      </c>
      <c r="C2459" s="127">
        <v>240290655655.04999</v>
      </c>
      <c r="D2459" s="127">
        <v>411943</v>
      </c>
      <c r="E2459" s="128" t="s">
        <v>2684</v>
      </c>
      <c r="F2459" s="127">
        <v>21.651157379150391</v>
      </c>
      <c r="G2459" s="127">
        <v>240290655655.04999</v>
      </c>
      <c r="H2459" s="127">
        <v>860.8499755859375</v>
      </c>
      <c r="I2459" s="127">
        <v>39.759998321533203</v>
      </c>
      <c r="J2459" s="127">
        <v>278038560</v>
      </c>
    </row>
    <row r="2460" spans="1:10" s="118" customFormat="1" ht="12.75">
      <c r="A2460" s="128" t="s">
        <v>7543</v>
      </c>
      <c r="B2460" s="128" t="s">
        <v>11597</v>
      </c>
      <c r="C2460" s="127">
        <v>2447498332</v>
      </c>
      <c r="D2460" s="127">
        <v>16814</v>
      </c>
      <c r="E2460" s="128" t="s">
        <v>2673</v>
      </c>
      <c r="F2460" s="127">
        <v>2.7994937896728516</v>
      </c>
      <c r="G2460" s="127">
        <v>2447498332</v>
      </c>
      <c r="H2460" s="127">
        <v>177.03999328613281</v>
      </c>
      <c r="I2460" s="127">
        <v>63.240001678466797</v>
      </c>
      <c r="J2460" s="127">
        <v>13825000</v>
      </c>
    </row>
    <row r="2461" spans="1:10" s="118" customFormat="1" ht="12.75">
      <c r="A2461" s="128" t="s">
        <v>7144</v>
      </c>
      <c r="B2461" s="128" t="s">
        <v>11395</v>
      </c>
      <c r="C2461" s="127">
        <v>3767313483</v>
      </c>
      <c r="D2461" s="127">
        <v>35006</v>
      </c>
      <c r="E2461" s="128" t="s">
        <v>182</v>
      </c>
      <c r="F2461" s="127"/>
      <c r="G2461" s="127">
        <v>3767313483</v>
      </c>
      <c r="H2461" s="127">
        <v>128.25</v>
      </c>
      <c r="I2461" s="127">
        <v>-13.300000190734863</v>
      </c>
      <c r="J2461" s="127">
        <v>29374764</v>
      </c>
    </row>
    <row r="2462" spans="1:10" s="118" customFormat="1" ht="12.75">
      <c r="A2462" s="128" t="s">
        <v>5470</v>
      </c>
      <c r="B2462" s="128" t="s">
        <v>10133</v>
      </c>
      <c r="C2462" s="127">
        <v>449548092930</v>
      </c>
      <c r="D2462" s="127">
        <v>267530</v>
      </c>
      <c r="E2462" s="128" t="s">
        <v>2859</v>
      </c>
      <c r="F2462" s="127">
        <v>46.78741455078125</v>
      </c>
      <c r="G2462" s="127">
        <v>449548092930</v>
      </c>
      <c r="H2462" s="127">
        <v>3539</v>
      </c>
      <c r="I2462" s="127">
        <v>75.639999389648438</v>
      </c>
      <c r="J2462" s="127">
        <v>127050000</v>
      </c>
    </row>
    <row r="2463" spans="1:10" s="118" customFormat="1" ht="12.75">
      <c r="A2463" s="128" t="s">
        <v>6018</v>
      </c>
      <c r="B2463" s="128" t="s">
        <v>10538</v>
      </c>
      <c r="C2463" s="127">
        <v>66637193881.769997</v>
      </c>
      <c r="D2463" s="127">
        <v>12751074</v>
      </c>
      <c r="E2463" s="128" t="s">
        <v>2764</v>
      </c>
      <c r="F2463" s="127">
        <v>4.9941177368164063</v>
      </c>
      <c r="G2463" s="127">
        <v>66637193881.769997</v>
      </c>
      <c r="H2463" s="127">
        <v>25.469999313354492</v>
      </c>
      <c r="I2463" s="127">
        <v>5.0999999046325684</v>
      </c>
      <c r="J2463" s="127">
        <v>2615926272</v>
      </c>
    </row>
    <row r="2464" spans="1:10" s="118" customFormat="1" ht="12.75">
      <c r="A2464" s="128" t="s">
        <v>6689</v>
      </c>
      <c r="B2464" s="128" t="s">
        <v>11212</v>
      </c>
      <c r="C2464" s="127">
        <v>7604127783.2000017</v>
      </c>
      <c r="D2464" s="127">
        <v>28085</v>
      </c>
      <c r="E2464" s="128" t="s">
        <v>2688</v>
      </c>
      <c r="F2464" s="127"/>
      <c r="G2464" s="127">
        <v>7604127783.2000017</v>
      </c>
      <c r="H2464" s="127">
        <v>116.54000091552734</v>
      </c>
      <c r="I2464" s="127">
        <v>-3.7778310775756836</v>
      </c>
      <c r="J2464" s="127">
        <v>65249080</v>
      </c>
    </row>
    <row r="2465" spans="1:10" s="118" customFormat="1" ht="12.75">
      <c r="A2465" s="128" t="s">
        <v>7773</v>
      </c>
      <c r="B2465" s="128" t="s">
        <v>11578</v>
      </c>
      <c r="C2465" s="127">
        <v>2331959338.1199999</v>
      </c>
      <c r="D2465" s="127">
        <v>25858</v>
      </c>
      <c r="E2465" s="128" t="s">
        <v>3880</v>
      </c>
      <c r="F2465" s="127">
        <v>22.237735748291016</v>
      </c>
      <c r="G2465" s="127">
        <v>2331959338.1199999</v>
      </c>
      <c r="H2465" s="127">
        <v>58.930000305175781</v>
      </c>
      <c r="I2465" s="127">
        <v>2.6500000953674316</v>
      </c>
      <c r="J2465" s="127">
        <v>39571684</v>
      </c>
    </row>
    <row r="2466" spans="1:10" s="118" customFormat="1" ht="12.75">
      <c r="A2466" s="128" t="s">
        <v>20833</v>
      </c>
      <c r="B2466" s="128" t="s">
        <v>20834</v>
      </c>
      <c r="C2466" s="127">
        <v>1081942900</v>
      </c>
      <c r="D2466" s="127">
        <v>1746</v>
      </c>
      <c r="E2466" s="128" t="s">
        <v>20835</v>
      </c>
      <c r="F2466" s="127">
        <v>8.1868305206298828</v>
      </c>
      <c r="G2466" s="127">
        <v>1081942900</v>
      </c>
      <c r="H2466" s="127">
        <v>175.10000610351563</v>
      </c>
      <c r="I2466" s="127">
        <v>21.388008117675781</v>
      </c>
      <c r="J2466" s="127"/>
    </row>
    <row r="2467" spans="1:10" s="118" customFormat="1" ht="12.75">
      <c r="A2467" s="128" t="s">
        <v>5318</v>
      </c>
      <c r="B2467" s="128" t="s">
        <v>5319</v>
      </c>
      <c r="C2467" s="127">
        <v>1033283645257.5</v>
      </c>
      <c r="D2467" s="127">
        <v>726594</v>
      </c>
      <c r="E2467" s="128" t="s">
        <v>2690</v>
      </c>
      <c r="F2467" s="127">
        <v>38.035892486572266</v>
      </c>
      <c r="G2467" s="127">
        <v>1033283645257.5</v>
      </c>
      <c r="H2467" s="127">
        <v>2901.5</v>
      </c>
      <c r="I2467" s="127">
        <v>76.283210754394531</v>
      </c>
      <c r="J2467" s="127">
        <v>356120512</v>
      </c>
    </row>
    <row r="2468" spans="1:10" s="118" customFormat="1" ht="12.75">
      <c r="A2468" s="128" t="s">
        <v>6396</v>
      </c>
      <c r="B2468" s="128" t="s">
        <v>10890</v>
      </c>
      <c r="C2468" s="127">
        <v>13931422762.6</v>
      </c>
      <c r="D2468" s="127">
        <v>2399576</v>
      </c>
      <c r="E2468" s="128" t="s">
        <v>2692</v>
      </c>
      <c r="F2468" s="127">
        <v>23.08287239074707</v>
      </c>
      <c r="G2468" s="127">
        <v>13931422762.6</v>
      </c>
      <c r="H2468" s="127">
        <v>41.779998779296875</v>
      </c>
      <c r="I2468" s="127">
        <v>1.809999942779541</v>
      </c>
      <c r="J2468" s="127">
        <v>328194976</v>
      </c>
    </row>
    <row r="2469" spans="1:10" s="118" customFormat="1" ht="12.75">
      <c r="A2469" s="128" t="s">
        <v>7357</v>
      </c>
      <c r="B2469" s="128" t="s">
        <v>7358</v>
      </c>
      <c r="C2469" s="127">
        <v>2936075628.6399999</v>
      </c>
      <c r="D2469" s="127">
        <v>25603</v>
      </c>
      <c r="E2469" s="128" t="s">
        <v>2695</v>
      </c>
      <c r="F2469" s="127">
        <v>18.196178436279297</v>
      </c>
      <c r="G2469" s="127">
        <v>2936075628.6399999</v>
      </c>
      <c r="H2469" s="127">
        <v>285.67999267578125</v>
      </c>
      <c r="I2469" s="127">
        <v>15.699999809265137</v>
      </c>
      <c r="J2469" s="127">
        <v>10277498</v>
      </c>
    </row>
    <row r="2470" spans="1:10" s="118" customFormat="1" ht="12.75">
      <c r="A2470" s="128" t="s">
        <v>5689</v>
      </c>
      <c r="B2470" s="128" t="s">
        <v>10272</v>
      </c>
      <c r="C2470" s="127">
        <v>161320324337.10001</v>
      </c>
      <c r="D2470" s="127">
        <v>589634</v>
      </c>
      <c r="E2470" s="128" t="s">
        <v>2697</v>
      </c>
      <c r="F2470" s="127">
        <v>941.0655517578125</v>
      </c>
      <c r="G2470" s="127">
        <v>161320324337.10001</v>
      </c>
      <c r="H2470" s="127">
        <v>1148.0999755859375</v>
      </c>
      <c r="I2470" s="127">
        <v>1.2200000286102295</v>
      </c>
      <c r="J2470" s="127">
        <v>140510000</v>
      </c>
    </row>
    <row r="2471" spans="1:10" s="118" customFormat="1" ht="12.75">
      <c r="A2471" s="128" t="s">
        <v>6523</v>
      </c>
      <c r="B2471" s="128" t="s">
        <v>11066</v>
      </c>
      <c r="C2471" s="127">
        <v>11605598500</v>
      </c>
      <c r="D2471" s="127">
        <v>39635</v>
      </c>
      <c r="E2471" s="128" t="s">
        <v>6524</v>
      </c>
      <c r="F2471" s="127">
        <v>26.350728988647461</v>
      </c>
      <c r="G2471" s="127">
        <v>11605598500</v>
      </c>
      <c r="H2471" s="127">
        <v>217.1300048828125</v>
      </c>
      <c r="I2471" s="127">
        <v>8.2399997711181641</v>
      </c>
      <c r="J2471" s="127">
        <v>53450000</v>
      </c>
    </row>
    <row r="2472" spans="1:10" s="118" customFormat="1" ht="12.75">
      <c r="A2472" s="128" t="s">
        <v>5894</v>
      </c>
      <c r="B2472" s="128" t="s">
        <v>10376</v>
      </c>
      <c r="C2472" s="127">
        <v>97973522830.399994</v>
      </c>
      <c r="D2472" s="127">
        <v>59962</v>
      </c>
      <c r="E2472" s="128" t="s">
        <v>2516</v>
      </c>
      <c r="F2472" s="127">
        <v>54.311649322509766</v>
      </c>
      <c r="G2472" s="127">
        <v>97973522830.399994</v>
      </c>
      <c r="H2472" s="127">
        <v>2004.0999755859375</v>
      </c>
      <c r="I2472" s="127">
        <v>36.900001525878906</v>
      </c>
      <c r="J2472" s="127">
        <v>48767216</v>
      </c>
    </row>
    <row r="2473" spans="1:10" s="118" customFormat="1" ht="12.75">
      <c r="A2473" s="128" t="s">
        <v>7286</v>
      </c>
      <c r="B2473" s="128" t="s">
        <v>11332</v>
      </c>
      <c r="C2473" s="127">
        <v>6422680539</v>
      </c>
      <c r="D2473" s="127">
        <v>8222</v>
      </c>
      <c r="E2473" s="128" t="s">
        <v>2702</v>
      </c>
      <c r="F2473" s="127">
        <v>21.83537483215332</v>
      </c>
      <c r="G2473" s="127">
        <v>6422680539</v>
      </c>
      <c r="H2473" s="127">
        <v>606.1500244140625</v>
      </c>
      <c r="I2473" s="127">
        <v>27.760000228881836</v>
      </c>
      <c r="J2473" s="127">
        <v>10595860</v>
      </c>
    </row>
    <row r="2474" spans="1:10" s="118" customFormat="1" ht="12.75">
      <c r="A2474" s="128" t="s">
        <v>7100</v>
      </c>
      <c r="B2474" s="128" t="s">
        <v>11088</v>
      </c>
      <c r="C2474" s="127">
        <v>14373133206.25</v>
      </c>
      <c r="D2474" s="127">
        <v>33247</v>
      </c>
      <c r="E2474" s="128" t="s">
        <v>21703</v>
      </c>
      <c r="F2474" s="127">
        <v>74.249061584472656</v>
      </c>
      <c r="G2474" s="127">
        <v>14373133206.25</v>
      </c>
      <c r="H2474" s="127">
        <v>677.95001220703125</v>
      </c>
      <c r="I2474" s="127">
        <v>9.1307548522949222</v>
      </c>
      <c r="J2474" s="127">
        <v>21200875</v>
      </c>
    </row>
    <row r="2475" spans="1:10" s="118" customFormat="1" ht="12.75">
      <c r="A2475" s="128" t="s">
        <v>8097</v>
      </c>
      <c r="B2475" s="128" t="s">
        <v>11975</v>
      </c>
      <c r="C2475" s="127">
        <v>1744142400</v>
      </c>
      <c r="D2475" s="127">
        <v>200792</v>
      </c>
      <c r="E2475" s="128" t="s">
        <v>2698</v>
      </c>
      <c r="F2475" s="127"/>
      <c r="G2475" s="127">
        <v>1744142400</v>
      </c>
      <c r="H2475" s="127">
        <v>79.860000610351563</v>
      </c>
      <c r="I2475" s="127"/>
      <c r="J2475" s="127"/>
    </row>
    <row r="2476" spans="1:10" s="118" customFormat="1" ht="12.75">
      <c r="A2476" s="128" t="s">
        <v>21206</v>
      </c>
      <c r="B2476" s="128" t="s">
        <v>21207</v>
      </c>
      <c r="C2476" s="127">
        <v>1468949279.9999998</v>
      </c>
      <c r="D2476" s="127">
        <v>5599</v>
      </c>
      <c r="E2476" s="128" t="s">
        <v>3941</v>
      </c>
      <c r="F2476" s="127"/>
      <c r="G2476" s="127">
        <v>1468949279.9999998</v>
      </c>
      <c r="H2476" s="127">
        <v>56.619998931884766</v>
      </c>
      <c r="I2476" s="127">
        <v>-6.880000114440918</v>
      </c>
      <c r="J2476" s="127">
        <v>25944000</v>
      </c>
    </row>
    <row r="2477" spans="1:10" s="118" customFormat="1" ht="12.75">
      <c r="A2477" s="128" t="s">
        <v>6944</v>
      </c>
      <c r="B2477" s="128" t="s">
        <v>11160</v>
      </c>
      <c r="C2477" s="127">
        <v>10089003600</v>
      </c>
      <c r="D2477" s="127">
        <v>21679</v>
      </c>
      <c r="E2477" s="128" t="s">
        <v>2707</v>
      </c>
      <c r="F2477" s="127">
        <v>62.793998718261719</v>
      </c>
      <c r="G2477" s="127">
        <v>10089003600</v>
      </c>
      <c r="H2477" s="127">
        <v>795.5999755859375</v>
      </c>
      <c r="I2477" s="127">
        <v>12.670000076293945</v>
      </c>
      <c r="J2477" s="127">
        <v>12681000</v>
      </c>
    </row>
    <row r="2478" spans="1:10" s="118" customFormat="1" ht="12.75">
      <c r="A2478" s="128" t="s">
        <v>9268</v>
      </c>
      <c r="B2478" s="128" t="s">
        <v>11385</v>
      </c>
      <c r="C2478" s="127">
        <v>4482687000</v>
      </c>
      <c r="D2478" s="127">
        <v>115320</v>
      </c>
      <c r="E2478" s="128" t="s">
        <v>3660</v>
      </c>
      <c r="F2478" s="127">
        <v>22.557798385620117</v>
      </c>
      <c r="G2478" s="127">
        <v>4482687000</v>
      </c>
      <c r="H2478" s="127">
        <v>87.449996948242188</v>
      </c>
      <c r="I2478" s="127">
        <v>3.8767080307006836</v>
      </c>
      <c r="J2478" s="127">
        <v>51260000</v>
      </c>
    </row>
    <row r="2479" spans="1:10" s="118" customFormat="1" ht="12.75">
      <c r="A2479" s="128" t="s">
        <v>6063</v>
      </c>
      <c r="B2479" s="128" t="s">
        <v>10691</v>
      </c>
      <c r="C2479" s="127">
        <v>29805483317.399998</v>
      </c>
      <c r="D2479" s="127">
        <v>1838914</v>
      </c>
      <c r="E2479" s="128" t="s">
        <v>2713</v>
      </c>
      <c r="F2479" s="127">
        <v>36.761348724365234</v>
      </c>
      <c r="G2479" s="127">
        <v>29805483317.399998</v>
      </c>
      <c r="H2479" s="127">
        <v>19.329999923706055</v>
      </c>
      <c r="I2479" s="127">
        <v>0.52582401223480701</v>
      </c>
      <c r="J2479" s="127">
        <v>1541928960</v>
      </c>
    </row>
    <row r="2480" spans="1:10" s="118" customFormat="1" ht="12.75">
      <c r="A2480" s="128" t="s">
        <v>7141</v>
      </c>
      <c r="B2480" s="128" t="s">
        <v>11180</v>
      </c>
      <c r="C2480" s="127">
        <v>16577132082</v>
      </c>
      <c r="D2480" s="127">
        <v>85331</v>
      </c>
      <c r="E2480" s="128" t="s">
        <v>2711</v>
      </c>
      <c r="F2480" s="127"/>
      <c r="G2480" s="127">
        <v>16577132082</v>
      </c>
      <c r="H2480" s="127">
        <v>290.10000610351563</v>
      </c>
      <c r="I2480" s="127">
        <v>-12.649999618530273</v>
      </c>
      <c r="J2480" s="127">
        <v>57142820</v>
      </c>
    </row>
    <row r="2481" spans="1:10" s="118" customFormat="1" ht="12.75">
      <c r="A2481" s="128" t="s">
        <v>7190</v>
      </c>
      <c r="B2481" s="128" t="s">
        <v>7191</v>
      </c>
      <c r="C2481" s="127">
        <v>3594517923.6999998</v>
      </c>
      <c r="D2481" s="127">
        <v>111173</v>
      </c>
      <c r="E2481" s="128" t="s">
        <v>3611</v>
      </c>
      <c r="F2481" s="127">
        <v>79.863014221191406</v>
      </c>
      <c r="G2481" s="127">
        <v>3594517923.6999998</v>
      </c>
      <c r="H2481" s="127">
        <v>58.299999237060547</v>
      </c>
      <c r="I2481" s="127">
        <v>0.73000001907348633</v>
      </c>
      <c r="J2481" s="127">
        <v>61193040</v>
      </c>
    </row>
    <row r="2482" spans="1:10" s="118" customFormat="1" ht="12.75">
      <c r="A2482" s="128" t="s">
        <v>7652</v>
      </c>
      <c r="B2482" s="128" t="s">
        <v>11742</v>
      </c>
      <c r="C2482" s="127">
        <v>1581491219.8399999</v>
      </c>
      <c r="D2482" s="127">
        <v>254734</v>
      </c>
      <c r="E2482" s="128" t="s">
        <v>2512</v>
      </c>
      <c r="F2482" s="127"/>
      <c r="G2482" s="127">
        <v>1581491219.8399999</v>
      </c>
      <c r="H2482" s="127">
        <v>4.4899997711181641</v>
      </c>
      <c r="I2482" s="127">
        <v>-15.420000076293945</v>
      </c>
      <c r="J2482" s="127">
        <v>352225216</v>
      </c>
    </row>
    <row r="2483" spans="1:10" s="118" customFormat="1" ht="12.75">
      <c r="A2483" s="128" t="s">
        <v>7600</v>
      </c>
      <c r="B2483" s="128" t="s">
        <v>11609</v>
      </c>
      <c r="C2483" s="127">
        <v>3436022742.0399995</v>
      </c>
      <c r="D2483" s="127">
        <v>21235</v>
      </c>
      <c r="E2483" s="128" t="s">
        <v>2714</v>
      </c>
      <c r="F2483" s="127">
        <v>297.19049072265625</v>
      </c>
      <c r="G2483" s="127">
        <v>3436022742.0399995</v>
      </c>
      <c r="H2483" s="127">
        <v>124.81999969482422</v>
      </c>
      <c r="I2483" s="127">
        <v>0.41999998688697815</v>
      </c>
      <c r="J2483" s="127">
        <v>27527822</v>
      </c>
    </row>
    <row r="2484" spans="1:10" s="118" customFormat="1" ht="12.75">
      <c r="A2484" s="128" t="s">
        <v>8024</v>
      </c>
      <c r="B2484" s="128" t="s">
        <v>11972</v>
      </c>
      <c r="C2484" s="127">
        <v>1450875000</v>
      </c>
      <c r="D2484" s="127">
        <v>21742</v>
      </c>
      <c r="E2484" s="128" t="s">
        <v>3852</v>
      </c>
      <c r="F2484" s="127"/>
      <c r="G2484" s="127">
        <v>1450875000</v>
      </c>
      <c r="H2484" s="127">
        <v>77.379997253417969</v>
      </c>
      <c r="I2484" s="127">
        <v>-7.1599998474121094</v>
      </c>
      <c r="J2484" s="127">
        <v>18750000</v>
      </c>
    </row>
    <row r="2485" spans="1:10" s="118" customFormat="1" ht="12.75">
      <c r="A2485" s="128" t="s">
        <v>6568</v>
      </c>
      <c r="B2485" s="128" t="s">
        <v>10933</v>
      </c>
      <c r="C2485" s="127">
        <v>15864955247.999998</v>
      </c>
      <c r="D2485" s="127">
        <v>141681</v>
      </c>
      <c r="E2485" s="128" t="s">
        <v>2716</v>
      </c>
      <c r="F2485" s="127">
        <v>30.859273910522461</v>
      </c>
      <c r="G2485" s="127">
        <v>15864955247.999998</v>
      </c>
      <c r="H2485" s="127">
        <v>289.45999145507813</v>
      </c>
      <c r="I2485" s="127">
        <v>9.380000114440918</v>
      </c>
      <c r="J2485" s="127">
        <v>54808800</v>
      </c>
    </row>
    <row r="2486" spans="1:10" s="118" customFormat="1" ht="12.75">
      <c r="A2486" s="128" t="s">
        <v>6030</v>
      </c>
      <c r="B2486" s="128" t="s">
        <v>10562</v>
      </c>
      <c r="C2486" s="127">
        <v>32660929777.049999</v>
      </c>
      <c r="D2486" s="127">
        <v>654426</v>
      </c>
      <c r="E2486" s="128" t="s">
        <v>9492</v>
      </c>
      <c r="F2486" s="127">
        <v>6.7360644340515137</v>
      </c>
      <c r="G2486" s="127">
        <v>32660929777.049999</v>
      </c>
      <c r="H2486" s="127">
        <v>149.66999816894531</v>
      </c>
      <c r="I2486" s="127">
        <v>22.219204711914063</v>
      </c>
      <c r="J2486" s="127">
        <v>191464500</v>
      </c>
    </row>
    <row r="2487" spans="1:10" s="118" customFormat="1" ht="12.75">
      <c r="A2487" s="128" t="s">
        <v>6476</v>
      </c>
      <c r="B2487" s="128" t="s">
        <v>10850</v>
      </c>
      <c r="C2487" s="127">
        <v>30302681775.200001</v>
      </c>
      <c r="D2487" s="127">
        <v>107040</v>
      </c>
      <c r="E2487" s="128" t="s">
        <v>2720</v>
      </c>
      <c r="F2487" s="127">
        <v>16.701675415039063</v>
      </c>
      <c r="G2487" s="127">
        <v>30302681775.200001</v>
      </c>
      <c r="H2487" s="127">
        <v>667.9000244140625</v>
      </c>
      <c r="I2487" s="127">
        <v>39.990001678466797</v>
      </c>
      <c r="J2487" s="127">
        <v>45370088</v>
      </c>
    </row>
    <row r="2488" spans="1:10" s="118" customFormat="1" ht="12.75">
      <c r="A2488" s="128" t="s">
        <v>8043</v>
      </c>
      <c r="B2488" s="128" t="s">
        <v>11913</v>
      </c>
      <c r="C2488" s="127">
        <v>2701862288</v>
      </c>
      <c r="D2488" s="127">
        <v>26314</v>
      </c>
      <c r="E2488" s="128" t="s">
        <v>3997</v>
      </c>
      <c r="F2488" s="127">
        <v>31</v>
      </c>
      <c r="G2488" s="127">
        <v>2701862288</v>
      </c>
      <c r="H2488" s="127">
        <v>124</v>
      </c>
      <c r="I2488" s="127">
        <v>4</v>
      </c>
      <c r="J2488" s="127"/>
    </row>
    <row r="2489" spans="1:10" s="118" customFormat="1" ht="12.75">
      <c r="A2489" s="128" t="s">
        <v>7972</v>
      </c>
      <c r="B2489" s="128" t="s">
        <v>12016</v>
      </c>
      <c r="C2489" s="127">
        <v>1384000000</v>
      </c>
      <c r="D2489" s="127">
        <v>105</v>
      </c>
      <c r="E2489" s="128" t="s">
        <v>4383</v>
      </c>
      <c r="F2489" s="127">
        <v>59.2947998046875</v>
      </c>
      <c r="G2489" s="127">
        <v>1384000000</v>
      </c>
      <c r="H2489" s="127">
        <v>138.39999389648438</v>
      </c>
      <c r="I2489" s="127">
        <v>2.3341000080108643</v>
      </c>
      <c r="J2489" s="127">
        <v>10000000</v>
      </c>
    </row>
    <row r="2490" spans="1:10" s="118" customFormat="1" ht="12.75">
      <c r="A2490" s="128" t="s">
        <v>6196</v>
      </c>
      <c r="B2490" s="128" t="s">
        <v>6197</v>
      </c>
      <c r="C2490" s="127">
        <v>61599554776.650002</v>
      </c>
      <c r="D2490" s="127">
        <v>8988586</v>
      </c>
      <c r="E2490" s="128" t="s">
        <v>3475</v>
      </c>
      <c r="F2490" s="127"/>
      <c r="G2490" s="127">
        <v>61599554776.650002</v>
      </c>
      <c r="H2490" s="127">
        <v>48.049999237060547</v>
      </c>
      <c r="I2490" s="127">
        <v>-6.3899998664855957</v>
      </c>
      <c r="J2490" s="127">
        <v>783404736</v>
      </c>
    </row>
    <row r="2491" spans="1:10" s="118" customFormat="1" ht="12.75">
      <c r="A2491" s="128" t="s">
        <v>7317</v>
      </c>
      <c r="B2491" s="128" t="s">
        <v>11223</v>
      </c>
      <c r="C2491" s="127">
        <v>7724894804</v>
      </c>
      <c r="D2491" s="127">
        <v>40589</v>
      </c>
      <c r="E2491" s="128" t="s">
        <v>7318</v>
      </c>
      <c r="F2491" s="127">
        <v>18.249374389648438</v>
      </c>
      <c r="G2491" s="127">
        <v>7724894804</v>
      </c>
      <c r="H2491" s="127">
        <v>510.79998779296875</v>
      </c>
      <c r="I2491" s="127">
        <v>27.989999771118164</v>
      </c>
      <c r="J2491" s="127"/>
    </row>
    <row r="2492" spans="1:10" s="118" customFormat="1" ht="12.75">
      <c r="A2492" s="128" t="s">
        <v>6559</v>
      </c>
      <c r="B2492" s="128" t="s">
        <v>10738</v>
      </c>
      <c r="C2492" s="127">
        <v>29117195393</v>
      </c>
      <c r="D2492" s="127">
        <v>105158</v>
      </c>
      <c r="E2492" s="128" t="s">
        <v>2722</v>
      </c>
      <c r="F2492" s="127">
        <v>33.861564636230469</v>
      </c>
      <c r="G2492" s="127">
        <v>29117195393</v>
      </c>
      <c r="H2492" s="127">
        <v>929.5</v>
      </c>
      <c r="I2492" s="127">
        <v>27.450000762939453</v>
      </c>
      <c r="J2492" s="127">
        <v>31037904</v>
      </c>
    </row>
    <row r="2493" spans="1:10" s="118" customFormat="1" ht="12.75">
      <c r="A2493" s="128" t="s">
        <v>5493</v>
      </c>
      <c r="B2493" s="128" t="s">
        <v>5494</v>
      </c>
      <c r="C2493" s="127">
        <v>369518640305.25</v>
      </c>
      <c r="D2493" s="127">
        <v>8529383</v>
      </c>
      <c r="E2493" s="128" t="s">
        <v>2724</v>
      </c>
      <c r="F2493" s="127">
        <v>40.530174255371094</v>
      </c>
      <c r="G2493" s="127">
        <v>369518640305.25</v>
      </c>
      <c r="H2493" s="127">
        <v>94.029998779296875</v>
      </c>
      <c r="I2493" s="127">
        <v>2.3199999332427979</v>
      </c>
      <c r="J2493" s="127">
        <v>3929795072</v>
      </c>
    </row>
    <row r="2494" spans="1:10" s="118" customFormat="1" ht="12.75">
      <c r="A2494" s="128" t="s">
        <v>7354</v>
      </c>
      <c r="B2494" s="128" t="s">
        <v>11513</v>
      </c>
      <c r="C2494" s="127">
        <v>2585757832.8000002</v>
      </c>
      <c r="D2494" s="127">
        <v>10767</v>
      </c>
      <c r="E2494" s="128" t="s">
        <v>3804</v>
      </c>
      <c r="F2494" s="127">
        <v>25.263097763061523</v>
      </c>
      <c r="G2494" s="127">
        <v>2585757832.8000002</v>
      </c>
      <c r="H2494" s="127">
        <v>147.64999389648438</v>
      </c>
      <c r="I2494" s="127">
        <v>5.8444929122924805</v>
      </c>
      <c r="J2494" s="127">
        <v>17512752</v>
      </c>
    </row>
    <row r="2495" spans="1:10" s="118" customFormat="1" ht="12.75">
      <c r="A2495" s="128" t="s">
        <v>22406</v>
      </c>
      <c r="B2495" s="128" t="s">
        <v>22407</v>
      </c>
      <c r="C2495" s="127">
        <v>1000440000</v>
      </c>
      <c r="D2495" s="127">
        <v>274</v>
      </c>
      <c r="E2495" s="128" t="s">
        <v>4060</v>
      </c>
      <c r="F2495" s="127">
        <v>22.471696853637695</v>
      </c>
      <c r="G2495" s="127">
        <v>1000440000</v>
      </c>
      <c r="H2495" s="127">
        <v>35.729999542236328</v>
      </c>
      <c r="I2495" s="127">
        <v>1.5900000333786011</v>
      </c>
      <c r="J2495" s="127">
        <v>28000000</v>
      </c>
    </row>
    <row r="2496" spans="1:10" s="118" customFormat="1" ht="12.75">
      <c r="A2496" s="128" t="s">
        <v>5639</v>
      </c>
      <c r="B2496" s="128" t="s">
        <v>5640</v>
      </c>
      <c r="C2496" s="127">
        <v>192101092829.10001</v>
      </c>
      <c r="D2496" s="127">
        <v>56107</v>
      </c>
      <c r="E2496" s="128" t="s">
        <v>2726</v>
      </c>
      <c r="F2496" s="127">
        <v>34.818099975585938</v>
      </c>
      <c r="G2496" s="127">
        <v>192101092829.10001</v>
      </c>
      <c r="H2496" s="127">
        <v>3885.699951171875</v>
      </c>
      <c r="I2496" s="127">
        <v>111.59999847412109</v>
      </c>
      <c r="J2496" s="127">
        <v>49400000</v>
      </c>
    </row>
    <row r="2497" spans="1:10" s="118" customFormat="1" ht="12.75">
      <c r="A2497" s="128" t="s">
        <v>22408</v>
      </c>
      <c r="B2497" s="128" t="s">
        <v>22409</v>
      </c>
      <c r="C2497" s="127">
        <v>1552000000</v>
      </c>
      <c r="D2497" s="127">
        <v>113042</v>
      </c>
      <c r="E2497" s="128" t="s">
        <v>4237</v>
      </c>
      <c r="F2497" s="127"/>
      <c r="G2497" s="127">
        <v>1552000000</v>
      </c>
      <c r="H2497" s="127">
        <v>1.940000057220459</v>
      </c>
      <c r="I2497" s="127">
        <v>-8.999999612569809E-3</v>
      </c>
      <c r="J2497" s="127">
        <v>800000000</v>
      </c>
    </row>
    <row r="2498" spans="1:10" s="118" customFormat="1" ht="12.75">
      <c r="A2498" s="128" t="s">
        <v>6265</v>
      </c>
      <c r="B2498" s="128" t="s">
        <v>6266</v>
      </c>
      <c r="C2498" s="127">
        <v>52919734374.649994</v>
      </c>
      <c r="D2498" s="127">
        <v>540739</v>
      </c>
      <c r="E2498" s="128" t="s">
        <v>2728</v>
      </c>
      <c r="F2498" s="127">
        <v>33.920116424560547</v>
      </c>
      <c r="G2498" s="127">
        <v>52919734374.649994</v>
      </c>
      <c r="H2498" s="127">
        <v>458.60000610351563</v>
      </c>
      <c r="I2498" s="127">
        <v>13.520000457763672</v>
      </c>
      <c r="J2498" s="127">
        <v>102670208</v>
      </c>
    </row>
    <row r="2499" spans="1:10" s="118" customFormat="1" ht="12.75">
      <c r="A2499" s="128" t="s">
        <v>7097</v>
      </c>
      <c r="B2499" s="128" t="s">
        <v>11278</v>
      </c>
      <c r="C2499" s="127">
        <v>5104070500</v>
      </c>
      <c r="D2499" s="127">
        <v>64652</v>
      </c>
      <c r="E2499" s="128" t="s">
        <v>2730</v>
      </c>
      <c r="F2499" s="127">
        <v>5.9756479263305664</v>
      </c>
      <c r="G2499" s="127">
        <v>5104070500</v>
      </c>
      <c r="H2499" s="127">
        <v>193.85000610351563</v>
      </c>
      <c r="I2499" s="127">
        <v>32.439998626708984</v>
      </c>
      <c r="J2499" s="127">
        <v>26330000</v>
      </c>
    </row>
    <row r="2500" spans="1:10" s="118" customFormat="1" ht="12.75">
      <c r="A2500" s="128" t="s">
        <v>7319</v>
      </c>
      <c r="B2500" s="128" t="s">
        <v>11604</v>
      </c>
      <c r="C2500" s="127">
        <v>3768200000.0000005</v>
      </c>
      <c r="D2500" s="127">
        <v>7661</v>
      </c>
      <c r="E2500" s="128" t="s">
        <v>7320</v>
      </c>
      <c r="F2500" s="127"/>
      <c r="G2500" s="127">
        <v>3768200000.0000005</v>
      </c>
      <c r="H2500" s="127">
        <v>227</v>
      </c>
      <c r="I2500" s="127"/>
      <c r="J2500" s="127"/>
    </row>
    <row r="2501" spans="1:10" s="118" customFormat="1" ht="12.75">
      <c r="A2501" s="128" t="s">
        <v>6451</v>
      </c>
      <c r="B2501" s="128" t="s">
        <v>10452</v>
      </c>
      <c r="C2501" s="127">
        <v>101067061950</v>
      </c>
      <c r="D2501" s="127">
        <v>418990</v>
      </c>
      <c r="E2501" s="128" t="s">
        <v>2637</v>
      </c>
      <c r="F2501" s="127">
        <v>65.589645385742188</v>
      </c>
      <c r="G2501" s="127">
        <v>101067061950</v>
      </c>
      <c r="H2501" s="127">
        <v>840.75</v>
      </c>
      <c r="I2501" s="127">
        <v>12.818333943684895</v>
      </c>
      <c r="J2501" s="127">
        <v>120210600</v>
      </c>
    </row>
    <row r="2502" spans="1:10" s="118" customFormat="1" ht="12.75">
      <c r="A2502" s="128" t="s">
        <v>8078</v>
      </c>
      <c r="B2502" s="128" t="s">
        <v>11938</v>
      </c>
      <c r="C2502" s="127">
        <v>1340498249.9999998</v>
      </c>
      <c r="D2502" s="127">
        <v>6879</v>
      </c>
      <c r="E2502" s="128" t="s">
        <v>3943</v>
      </c>
      <c r="F2502" s="127">
        <v>10.630841255187988</v>
      </c>
      <c r="G2502" s="127">
        <v>1340498249.9999998</v>
      </c>
      <c r="H2502" s="127">
        <v>136.5</v>
      </c>
      <c r="I2502" s="127">
        <v>12.840000152587891</v>
      </c>
      <c r="J2502" s="127">
        <v>9820500</v>
      </c>
    </row>
    <row r="2503" spans="1:10" s="118" customFormat="1" ht="12.75">
      <c r="A2503" s="128" t="s">
        <v>7261</v>
      </c>
      <c r="B2503" s="128" t="s">
        <v>11517</v>
      </c>
      <c r="C2503" s="127">
        <v>3156999982.7800002</v>
      </c>
      <c r="D2503" s="127">
        <v>6009</v>
      </c>
      <c r="E2503" s="128" t="s">
        <v>3794</v>
      </c>
      <c r="F2503" s="127">
        <v>20.078189849853516</v>
      </c>
      <c r="G2503" s="127">
        <v>3156999982.7800002</v>
      </c>
      <c r="H2503" s="127">
        <v>48.790000915527344</v>
      </c>
      <c r="I2503" s="127">
        <v>2.4300000667572021</v>
      </c>
      <c r="J2503" s="127">
        <v>64705880</v>
      </c>
    </row>
    <row r="2504" spans="1:10" s="118" customFormat="1" ht="12.75">
      <c r="A2504" s="128" t="s">
        <v>6728</v>
      </c>
      <c r="B2504" s="128" t="s">
        <v>22410</v>
      </c>
      <c r="C2504" s="127">
        <v>45726019077.000008</v>
      </c>
      <c r="D2504" s="127">
        <v>450493</v>
      </c>
      <c r="E2504" s="128" t="s">
        <v>2732</v>
      </c>
      <c r="F2504" s="127">
        <v>88.601478576660156</v>
      </c>
      <c r="G2504" s="127">
        <v>45726019077.000008</v>
      </c>
      <c r="H2504" s="127">
        <v>311.70001220703125</v>
      </c>
      <c r="I2504" s="127">
        <v>3.5180000305175785</v>
      </c>
      <c r="J2504" s="127">
        <v>132372050</v>
      </c>
    </row>
    <row r="2505" spans="1:10" s="118" customFormat="1" ht="12.75">
      <c r="A2505" s="128" t="s">
        <v>7401</v>
      </c>
      <c r="B2505" s="128" t="s">
        <v>11400</v>
      </c>
      <c r="C2505" s="127">
        <v>4358353240</v>
      </c>
      <c r="D2505" s="127">
        <v>7375</v>
      </c>
      <c r="E2505" s="128" t="s">
        <v>3829</v>
      </c>
      <c r="F2505" s="127">
        <v>31.565998077392578</v>
      </c>
      <c r="G2505" s="127">
        <v>4358353240</v>
      </c>
      <c r="H2505" s="127">
        <v>564.4000244140625</v>
      </c>
      <c r="I2505" s="127">
        <v>17.879999160766602</v>
      </c>
      <c r="J2505" s="127">
        <v>7000000</v>
      </c>
    </row>
    <row r="2506" spans="1:10" s="118" customFormat="1" ht="12.75">
      <c r="A2506" s="128" t="s">
        <v>8086</v>
      </c>
      <c r="B2506" s="128" t="s">
        <v>12020</v>
      </c>
      <c r="C2506" s="127">
        <v>1139976679.7999997</v>
      </c>
      <c r="D2506" s="127">
        <v>21612</v>
      </c>
      <c r="E2506" s="128" t="s">
        <v>2868</v>
      </c>
      <c r="F2506" s="127">
        <v>31.572916030883789</v>
      </c>
      <c r="G2506" s="127">
        <v>1139976679.7999997</v>
      </c>
      <c r="H2506" s="127">
        <v>60.619998931884766</v>
      </c>
      <c r="I2506" s="127">
        <v>1.9199999570846558</v>
      </c>
      <c r="J2506" s="127">
        <v>18805290</v>
      </c>
    </row>
    <row r="2507" spans="1:10" s="118" customFormat="1" ht="12.75">
      <c r="A2507" s="128" t="s">
        <v>20432</v>
      </c>
      <c r="B2507" s="128" t="s">
        <v>20433</v>
      </c>
      <c r="C2507" s="127">
        <v>1384696616.4000001</v>
      </c>
      <c r="D2507" s="127">
        <v>5532</v>
      </c>
      <c r="E2507" s="128" t="s">
        <v>20434</v>
      </c>
      <c r="F2507" s="127">
        <v>15.927271842956543</v>
      </c>
      <c r="G2507" s="127">
        <v>1384696616.4000001</v>
      </c>
      <c r="H2507" s="127">
        <v>262.79998779296875</v>
      </c>
      <c r="I2507" s="127">
        <v>16.5</v>
      </c>
      <c r="J2507" s="127">
        <v>5269013</v>
      </c>
    </row>
    <row r="2508" spans="1:10" s="118" customFormat="1" ht="12.75">
      <c r="A2508" s="128" t="s">
        <v>6263</v>
      </c>
      <c r="B2508" s="128" t="s">
        <v>10510</v>
      </c>
      <c r="C2508" s="127">
        <v>63275607021.400002</v>
      </c>
      <c r="D2508" s="127">
        <v>308091</v>
      </c>
      <c r="E2508" s="128" t="s">
        <v>2655</v>
      </c>
      <c r="F2508" s="127">
        <v>176.30789184570313</v>
      </c>
      <c r="G2508" s="127">
        <v>63275607021.400002</v>
      </c>
      <c r="H2508" s="127">
        <v>647.04998779296875</v>
      </c>
      <c r="I2508" s="127">
        <v>3.6700000762939453</v>
      </c>
      <c r="J2508" s="127">
        <v>86801896</v>
      </c>
    </row>
    <row r="2509" spans="1:10" s="118" customFormat="1" ht="12.75">
      <c r="A2509" s="128" t="s">
        <v>7974</v>
      </c>
      <c r="B2509" s="128" t="s">
        <v>12008</v>
      </c>
      <c r="C2509" s="127">
        <v>1255138050</v>
      </c>
      <c r="D2509" s="127">
        <v>2432</v>
      </c>
      <c r="E2509" s="128" t="s">
        <v>3768</v>
      </c>
      <c r="F2509" s="127">
        <v>6.7311210632324219</v>
      </c>
      <c r="G2509" s="127">
        <v>1255138050</v>
      </c>
      <c r="H2509" s="127">
        <v>294.14999389648438</v>
      </c>
      <c r="I2509" s="127">
        <v>43.700000762939453</v>
      </c>
      <c r="J2509" s="127">
        <v>4267000</v>
      </c>
    </row>
    <row r="2510" spans="1:10" s="118" customFormat="1" ht="12.75">
      <c r="A2510" s="128" t="s">
        <v>20435</v>
      </c>
      <c r="B2510" s="128" t="s">
        <v>20436</v>
      </c>
      <c r="C2510" s="127">
        <v>1704287443.8400002</v>
      </c>
      <c r="D2510" s="127">
        <v>115283</v>
      </c>
      <c r="E2510" s="128" t="s">
        <v>4590</v>
      </c>
      <c r="F2510" s="127">
        <v>5710.5537109375</v>
      </c>
      <c r="G2510" s="127">
        <v>1704287443.8400002</v>
      </c>
      <c r="H2510" s="127">
        <v>10.930000305175781</v>
      </c>
      <c r="I2510" s="127">
        <v>1.9140000222250819E-3</v>
      </c>
      <c r="J2510" s="127">
        <v>59985488</v>
      </c>
    </row>
    <row r="2511" spans="1:10" s="118" customFormat="1" ht="12.75">
      <c r="A2511" s="128" t="s">
        <v>6317</v>
      </c>
      <c r="B2511" s="128" t="s">
        <v>6318</v>
      </c>
      <c r="C2511" s="127">
        <v>22047552681</v>
      </c>
      <c r="D2511" s="127">
        <v>71733</v>
      </c>
      <c r="E2511" s="128" t="s">
        <v>2737</v>
      </c>
      <c r="F2511" s="127">
        <v>20.438690185546875</v>
      </c>
      <c r="G2511" s="127">
        <v>22047552681</v>
      </c>
      <c r="H2511" s="127">
        <v>1523.5</v>
      </c>
      <c r="I2511" s="127">
        <v>74.540000915527344</v>
      </c>
      <c r="J2511" s="127">
        <v>14484946</v>
      </c>
    </row>
    <row r="2512" spans="1:10" s="118" customFormat="1" ht="12.75">
      <c r="A2512" s="128" t="s">
        <v>6724</v>
      </c>
      <c r="B2512" s="128" t="s">
        <v>10975</v>
      </c>
      <c r="C2512" s="127">
        <v>11520141000</v>
      </c>
      <c r="D2512" s="127">
        <v>142505</v>
      </c>
      <c r="E2512" s="128" t="s">
        <v>2736</v>
      </c>
      <c r="F2512" s="127">
        <v>6.1503634452819824</v>
      </c>
      <c r="G2512" s="127">
        <v>11520141000</v>
      </c>
      <c r="H2512" s="127">
        <v>110.02999877929688</v>
      </c>
      <c r="I2512" s="127">
        <v>17.889999389648438</v>
      </c>
      <c r="J2512" s="127">
        <v>104700000</v>
      </c>
    </row>
    <row r="2513" spans="1:10" s="118" customFormat="1" ht="12.75">
      <c r="A2513" s="128" t="s">
        <v>7539</v>
      </c>
      <c r="B2513" s="128" t="s">
        <v>11821</v>
      </c>
      <c r="C2513" s="127">
        <v>1710123570</v>
      </c>
      <c r="D2513" s="127">
        <v>50684</v>
      </c>
      <c r="E2513" s="128" t="s">
        <v>2738</v>
      </c>
      <c r="F2513" s="127">
        <v>12.368316650390625</v>
      </c>
      <c r="G2513" s="127">
        <v>1710123570</v>
      </c>
      <c r="H2513" s="127">
        <v>124.91999816894531</v>
      </c>
      <c r="I2513" s="127">
        <v>10.100000381469727</v>
      </c>
      <c r="J2513" s="127">
        <v>13689750</v>
      </c>
    </row>
    <row r="2514" spans="1:10" s="118" customFormat="1" ht="12.75">
      <c r="A2514" s="128" t="s">
        <v>9538</v>
      </c>
      <c r="B2514" s="128" t="s">
        <v>12147</v>
      </c>
      <c r="C2514" s="127">
        <v>1057839999.9999999</v>
      </c>
      <c r="D2514" s="127">
        <v>12133</v>
      </c>
      <c r="E2514" s="128" t="s">
        <v>4146</v>
      </c>
      <c r="F2514" s="127">
        <v>32.457042694091797</v>
      </c>
      <c r="G2514" s="127">
        <v>1057839999.9999999</v>
      </c>
      <c r="H2514" s="127">
        <v>94.449996948242188</v>
      </c>
      <c r="I2514" s="127">
        <v>2.9100000858306885</v>
      </c>
      <c r="J2514" s="127">
        <v>11200000</v>
      </c>
    </row>
    <row r="2515" spans="1:10" s="118" customFormat="1" ht="12.75">
      <c r="A2515" s="128" t="s">
        <v>22411</v>
      </c>
      <c r="B2515" s="128" t="s">
        <v>22412</v>
      </c>
      <c r="C2515" s="127">
        <v>1112292000.0000002</v>
      </c>
      <c r="D2515" s="127">
        <v>4182</v>
      </c>
      <c r="E2515" s="128" t="s">
        <v>3992</v>
      </c>
      <c r="F2515" s="127">
        <v>51.428569793701172</v>
      </c>
      <c r="G2515" s="127">
        <v>1112292000.0000002</v>
      </c>
      <c r="H2515" s="127">
        <v>360</v>
      </c>
      <c r="I2515" s="127">
        <v>7</v>
      </c>
      <c r="J2515" s="127">
        <v>3089700</v>
      </c>
    </row>
    <row r="2516" spans="1:10" s="118" customFormat="1" ht="12.75">
      <c r="A2516" s="128" t="s">
        <v>9346</v>
      </c>
      <c r="B2516" s="128" t="s">
        <v>11939</v>
      </c>
      <c r="C2516" s="127">
        <v>1678999043.25</v>
      </c>
      <c r="D2516" s="127">
        <v>11896</v>
      </c>
      <c r="E2516" s="128" t="s">
        <v>4388</v>
      </c>
      <c r="F2516" s="127">
        <v>59.807689666748047</v>
      </c>
      <c r="G2516" s="127">
        <v>1678999043.25</v>
      </c>
      <c r="H2516" s="127">
        <v>233.25</v>
      </c>
      <c r="I2516" s="127">
        <v>3.9000000953674316</v>
      </c>
      <c r="J2516" s="127">
        <v>6131200</v>
      </c>
    </row>
    <row r="2517" spans="1:10" s="118" customFormat="1" ht="12.75">
      <c r="A2517" s="128" t="s">
        <v>7952</v>
      </c>
      <c r="B2517" s="128" t="s">
        <v>11524</v>
      </c>
      <c r="C2517" s="127">
        <v>3961412956.0999994</v>
      </c>
      <c r="D2517" s="127">
        <v>2597</v>
      </c>
      <c r="E2517" s="128" t="s">
        <v>2740</v>
      </c>
      <c r="F2517" s="127">
        <v>43.560508728027344</v>
      </c>
      <c r="G2517" s="127">
        <v>3961412956.0999994</v>
      </c>
      <c r="H2517" s="127">
        <v>1310.300048828125</v>
      </c>
      <c r="I2517" s="127">
        <v>30.079999923706055</v>
      </c>
      <c r="J2517" s="127">
        <v>3023287</v>
      </c>
    </row>
    <row r="2518" spans="1:10" s="118" customFormat="1" ht="12.75">
      <c r="A2518" s="128" t="s">
        <v>6755</v>
      </c>
      <c r="B2518" s="128" t="s">
        <v>10756</v>
      </c>
      <c r="C2518" s="127">
        <v>19951636950.699997</v>
      </c>
      <c r="D2518" s="127">
        <v>159147</v>
      </c>
      <c r="E2518" s="128" t="s">
        <v>2742</v>
      </c>
      <c r="F2518" s="127">
        <v>40.015281677246094</v>
      </c>
      <c r="G2518" s="127">
        <v>19951636950.699997</v>
      </c>
      <c r="H2518" s="127">
        <v>235.69000244140625</v>
      </c>
      <c r="I2518" s="127">
        <v>5.8899998664855957</v>
      </c>
      <c r="J2518" s="127">
        <v>84652032</v>
      </c>
    </row>
    <row r="2519" spans="1:10" s="118" customFormat="1" ht="12.75">
      <c r="A2519" s="128" t="s">
        <v>8207</v>
      </c>
      <c r="B2519" s="128" t="s">
        <v>4332</v>
      </c>
      <c r="C2519" s="127">
        <v>1622166374.3999999</v>
      </c>
      <c r="D2519" s="127">
        <v>1</v>
      </c>
      <c r="E2519" s="128" t="s">
        <v>4333</v>
      </c>
      <c r="F2519" s="127">
        <v>4.9810891151428223</v>
      </c>
      <c r="G2519" s="127">
        <v>1622166374.3999999</v>
      </c>
      <c r="H2519" s="127">
        <v>294.39999389648438</v>
      </c>
      <c r="I2519" s="127">
        <v>59.103538513183594</v>
      </c>
      <c r="J2519" s="127">
        <v>5510076</v>
      </c>
    </row>
    <row r="2520" spans="1:10" s="118" customFormat="1" ht="12.75">
      <c r="A2520" s="128" t="s">
        <v>7114</v>
      </c>
      <c r="B2520" s="128" t="s">
        <v>11302</v>
      </c>
      <c r="C2520" s="127">
        <v>5464426539</v>
      </c>
      <c r="D2520" s="127">
        <v>5032</v>
      </c>
      <c r="E2520" s="128" t="s">
        <v>3608</v>
      </c>
      <c r="F2520" s="127">
        <v>28.995319366455078</v>
      </c>
      <c r="G2520" s="127">
        <v>5464426539</v>
      </c>
      <c r="H2520" s="127">
        <v>743.1500244140625</v>
      </c>
      <c r="I2520" s="127">
        <v>25.629999160766602</v>
      </c>
      <c r="J2520" s="127">
        <v>7353060</v>
      </c>
    </row>
    <row r="2521" spans="1:10" s="118" customFormat="1" ht="12.75">
      <c r="A2521" s="128" t="s">
        <v>21828</v>
      </c>
      <c r="B2521" s="128" t="s">
        <v>21829</v>
      </c>
      <c r="C2521" s="127">
        <v>1062093615</v>
      </c>
      <c r="D2521" s="127">
        <v>3646</v>
      </c>
      <c r="E2521" s="128" t="s">
        <v>4231</v>
      </c>
      <c r="F2521" s="127">
        <v>61.111110687255859</v>
      </c>
      <c r="G2521" s="127">
        <v>1062093615</v>
      </c>
      <c r="H2521" s="127">
        <v>165</v>
      </c>
      <c r="I2521" s="127">
        <v>2.7000000476837158</v>
      </c>
      <c r="J2521" s="127">
        <v>6436931</v>
      </c>
    </row>
    <row r="2522" spans="1:10" s="118" customFormat="1" ht="12.75">
      <c r="A2522" s="128" t="s">
        <v>6369</v>
      </c>
      <c r="B2522" s="128" t="s">
        <v>10835</v>
      </c>
      <c r="C2522" s="127">
        <v>15587390840.000002</v>
      </c>
      <c r="D2522" s="127">
        <v>619689</v>
      </c>
      <c r="E2522" s="128" t="s">
        <v>2554</v>
      </c>
      <c r="F2522" s="127"/>
      <c r="G2522" s="127">
        <v>15587390840.000002</v>
      </c>
      <c r="H2522" s="127">
        <v>60.340000152587891</v>
      </c>
      <c r="I2522" s="127">
        <v>-19.290000915527344</v>
      </c>
      <c r="J2522" s="127">
        <v>258330000</v>
      </c>
    </row>
    <row r="2523" spans="1:10" s="118" customFormat="1" ht="12.75">
      <c r="A2523" s="128" t="s">
        <v>6449</v>
      </c>
      <c r="B2523" s="128" t="s">
        <v>10867</v>
      </c>
      <c r="C2523" s="127">
        <v>19563497746.649998</v>
      </c>
      <c r="D2523" s="127">
        <v>39216</v>
      </c>
      <c r="E2523" s="128" t="s">
        <v>2553</v>
      </c>
      <c r="F2523" s="127">
        <v>47.423873901367188</v>
      </c>
      <c r="G2523" s="127">
        <v>19563497746.649998</v>
      </c>
      <c r="H2523" s="127">
        <v>389.35000610351563</v>
      </c>
      <c r="I2523" s="127">
        <v>8.2100000381469727</v>
      </c>
      <c r="J2523" s="127">
        <v>50246560</v>
      </c>
    </row>
    <row r="2524" spans="1:10" s="118" customFormat="1" ht="12.75">
      <c r="A2524" s="128" t="s">
        <v>7965</v>
      </c>
      <c r="B2524" s="128" t="s">
        <v>11596</v>
      </c>
      <c r="C2524" s="127">
        <v>2843289374.2000003</v>
      </c>
      <c r="D2524" s="127">
        <v>11528</v>
      </c>
      <c r="E2524" s="128" t="s">
        <v>4033</v>
      </c>
      <c r="F2524" s="127">
        <v>45.321968078613281</v>
      </c>
      <c r="G2524" s="127">
        <v>2843289374.2000003</v>
      </c>
      <c r="H2524" s="127">
        <v>239.30000305175781</v>
      </c>
      <c r="I2524" s="127">
        <v>5.2800002098083496</v>
      </c>
      <c r="J2524" s="127">
        <v>11684300</v>
      </c>
    </row>
    <row r="2525" spans="1:10" s="118" customFormat="1" ht="12.75">
      <c r="A2525" s="128" t="s">
        <v>6753</v>
      </c>
      <c r="B2525" s="128" t="s">
        <v>11016</v>
      </c>
      <c r="C2525" s="127">
        <v>8670196060.5500011</v>
      </c>
      <c r="D2525" s="127">
        <v>643416</v>
      </c>
      <c r="E2525" s="128" t="s">
        <v>2743</v>
      </c>
      <c r="F2525" s="127">
        <v>68.276313781738281</v>
      </c>
      <c r="G2525" s="127">
        <v>8670196060.5500011</v>
      </c>
      <c r="H2525" s="127">
        <v>51.889999389648438</v>
      </c>
      <c r="I2525" s="127">
        <v>0.75999999046325684</v>
      </c>
      <c r="J2525" s="127">
        <v>167088000</v>
      </c>
    </row>
    <row r="2526" spans="1:10" s="118" customFormat="1" ht="12.75">
      <c r="A2526" s="128" t="s">
        <v>5770</v>
      </c>
      <c r="B2526" s="128" t="s">
        <v>5771</v>
      </c>
      <c r="C2526" s="127">
        <v>141355354397.39999</v>
      </c>
      <c r="D2526" s="127">
        <v>289027</v>
      </c>
      <c r="E2526" s="128" t="s">
        <v>2745</v>
      </c>
      <c r="F2526" s="127">
        <v>262.223876953125</v>
      </c>
      <c r="G2526" s="127">
        <v>141355354397.39999</v>
      </c>
      <c r="H2526" s="127">
        <v>1322.0999755859375</v>
      </c>
      <c r="I2526" s="127">
        <v>5.0418751329159734</v>
      </c>
      <c r="J2526" s="127">
        <v>97444205.746223047</v>
      </c>
    </row>
    <row r="2527" spans="1:10" s="118" customFormat="1" ht="12.75">
      <c r="A2527" s="128" t="s">
        <v>7412</v>
      </c>
      <c r="B2527" s="128" t="s">
        <v>11476</v>
      </c>
      <c r="C2527" s="127">
        <v>4795909384.3000002</v>
      </c>
      <c r="D2527" s="127">
        <v>3683</v>
      </c>
      <c r="E2527" s="128" t="s">
        <v>2747</v>
      </c>
      <c r="F2527" s="127">
        <v>109.57413482666016</v>
      </c>
      <c r="G2527" s="127">
        <v>4795909384.3000002</v>
      </c>
      <c r="H2527" s="127">
        <v>347.35000610351563</v>
      </c>
      <c r="I2527" s="127">
        <v>3.1700000762939453</v>
      </c>
      <c r="J2527" s="127">
        <v>12819140</v>
      </c>
    </row>
    <row r="2528" spans="1:10" s="118" customFormat="1" ht="12.75">
      <c r="A2528" s="128" t="s">
        <v>5447</v>
      </c>
      <c r="B2528" s="128" t="s">
        <v>10105</v>
      </c>
      <c r="C2528" s="127">
        <v>1191935004460</v>
      </c>
      <c r="D2528" s="127">
        <v>123976</v>
      </c>
      <c r="E2528" s="128" t="s">
        <v>2751</v>
      </c>
      <c r="F2528" s="127">
        <v>142.58497619628906</v>
      </c>
      <c r="G2528" s="127">
        <v>1191935004460</v>
      </c>
      <c r="H2528" s="127">
        <v>13172</v>
      </c>
      <c r="I2528" s="127">
        <v>92.379997253417969</v>
      </c>
      <c r="J2528" s="127">
        <v>90490056</v>
      </c>
    </row>
    <row r="2529" spans="1:10" s="118" customFormat="1" ht="12.75">
      <c r="A2529" s="128" t="s">
        <v>6639</v>
      </c>
      <c r="B2529" s="128" t="s">
        <v>10744</v>
      </c>
      <c r="C2529" s="127">
        <v>22589303376.450005</v>
      </c>
      <c r="D2529" s="127">
        <v>117036</v>
      </c>
      <c r="E2529" s="128" t="s">
        <v>2749</v>
      </c>
      <c r="F2529" s="127"/>
      <c r="G2529" s="127">
        <v>22589303376.450005</v>
      </c>
      <c r="H2529" s="127">
        <v>493.85000610351563</v>
      </c>
      <c r="I2529" s="127">
        <v>-145.24666788049316</v>
      </c>
      <c r="J2529" s="127">
        <v>39062731.484244697</v>
      </c>
    </row>
    <row r="2530" spans="1:10" s="118" customFormat="1" ht="12.75">
      <c r="A2530" s="128" t="s">
        <v>21153</v>
      </c>
      <c r="B2530" s="128" t="s">
        <v>21154</v>
      </c>
      <c r="C2530" s="127">
        <v>5968197999.999999</v>
      </c>
      <c r="D2530" s="127"/>
      <c r="E2530" s="128" t="s">
        <v>21155</v>
      </c>
      <c r="F2530" s="127"/>
      <c r="G2530" s="127">
        <v>5968197999.999999</v>
      </c>
      <c r="H2530" s="127">
        <v>286.25</v>
      </c>
      <c r="I2530" s="127"/>
      <c r="J2530" s="127"/>
    </row>
    <row r="2531" spans="1:10" s="118" customFormat="1" ht="12.75">
      <c r="A2531" s="128" t="s">
        <v>7406</v>
      </c>
      <c r="B2531" s="128" t="s">
        <v>7407</v>
      </c>
      <c r="C2531" s="127">
        <v>9729271625</v>
      </c>
      <c r="D2531" s="127">
        <v>14602</v>
      </c>
      <c r="E2531" s="128" t="s">
        <v>7408</v>
      </c>
      <c r="F2531" s="127">
        <v>915.29473876953125</v>
      </c>
      <c r="G2531" s="127">
        <v>9729271625</v>
      </c>
      <c r="H2531" s="127">
        <v>900.6500244140625</v>
      </c>
      <c r="I2531" s="127">
        <v>0.98400001525878911</v>
      </c>
      <c r="J2531" s="127"/>
    </row>
    <row r="2532" spans="1:10" s="118" customFormat="1" ht="12.75">
      <c r="A2532" s="128" t="s">
        <v>6400</v>
      </c>
      <c r="B2532" s="128" t="s">
        <v>10747</v>
      </c>
      <c r="C2532" s="127">
        <v>17580817663.5</v>
      </c>
      <c r="D2532" s="127">
        <v>42458</v>
      </c>
      <c r="E2532" s="128" t="s">
        <v>2753</v>
      </c>
      <c r="F2532" s="127">
        <v>18.639131546020508</v>
      </c>
      <c r="G2532" s="127">
        <v>17580817663.5</v>
      </c>
      <c r="H2532" s="127">
        <v>428.70001220703125</v>
      </c>
      <c r="I2532" s="127">
        <v>23</v>
      </c>
      <c r="J2532" s="127">
        <v>41003620</v>
      </c>
    </row>
    <row r="2533" spans="1:10" s="118" customFormat="1" ht="12.75">
      <c r="A2533" s="128" t="s">
        <v>8084</v>
      </c>
      <c r="B2533" s="128" t="s">
        <v>12077</v>
      </c>
      <c r="C2533" s="127">
        <v>1444228064.75</v>
      </c>
      <c r="D2533" s="127">
        <v>462</v>
      </c>
      <c r="E2533" s="128" t="s">
        <v>3980</v>
      </c>
      <c r="F2533" s="127">
        <v>5.3255434036254883</v>
      </c>
      <c r="G2533" s="127">
        <v>1444228064.75</v>
      </c>
      <c r="H2533" s="127">
        <v>97.989997863769531</v>
      </c>
      <c r="I2533" s="127">
        <v>18.399999618530273</v>
      </c>
      <c r="J2533" s="127">
        <v>14738525</v>
      </c>
    </row>
    <row r="2534" spans="1:10" s="118" customFormat="1" ht="12.75">
      <c r="A2534" s="128" t="s">
        <v>5521</v>
      </c>
      <c r="B2534" s="128" t="s">
        <v>10185</v>
      </c>
      <c r="C2534" s="127">
        <v>299139603671.25</v>
      </c>
      <c r="D2534" s="127">
        <v>2548561</v>
      </c>
      <c r="E2534" s="128" t="s">
        <v>2758</v>
      </c>
      <c r="F2534" s="127">
        <v>49.756011962890625</v>
      </c>
      <c r="G2534" s="127">
        <v>299139603671.25</v>
      </c>
      <c r="H2534" s="127">
        <v>481.14999389648438</v>
      </c>
      <c r="I2534" s="127">
        <v>9.6701879501342773</v>
      </c>
      <c r="J2534" s="127">
        <v>621718016</v>
      </c>
    </row>
    <row r="2535" spans="1:10" s="118" customFormat="1" ht="12.75">
      <c r="A2535" s="128" t="s">
        <v>9170</v>
      </c>
      <c r="B2535" s="128" t="s">
        <v>11808</v>
      </c>
      <c r="C2535" s="127">
        <v>1385437800.0000002</v>
      </c>
      <c r="D2535" s="127">
        <v>20932</v>
      </c>
      <c r="E2535" s="128" t="s">
        <v>9171</v>
      </c>
      <c r="F2535" s="127"/>
      <c r="G2535" s="127">
        <v>1385437800.0000002</v>
      </c>
      <c r="H2535" s="127">
        <v>100.94999694824219</v>
      </c>
      <c r="I2535" s="127"/>
      <c r="J2535" s="127"/>
    </row>
    <row r="2536" spans="1:10" s="118" customFormat="1" ht="12.75">
      <c r="A2536" s="128" t="s">
        <v>22413</v>
      </c>
      <c r="B2536" s="128" t="s">
        <v>22414</v>
      </c>
      <c r="C2536" s="127">
        <v>1562048640</v>
      </c>
      <c r="D2536" s="127">
        <v>217706</v>
      </c>
      <c r="E2536" s="128" t="s">
        <v>9821</v>
      </c>
      <c r="F2536" s="127">
        <v>99.414009094238281</v>
      </c>
      <c r="G2536" s="127">
        <v>1562048640</v>
      </c>
      <c r="H2536" s="127">
        <v>39.020000457763672</v>
      </c>
      <c r="I2536" s="127">
        <v>0.39250001311302185</v>
      </c>
      <c r="J2536" s="127"/>
    </row>
    <row r="2537" spans="1:10" s="118" customFormat="1" ht="12.75">
      <c r="A2537" s="128" t="s">
        <v>7942</v>
      </c>
      <c r="B2537" s="128" t="s">
        <v>12042</v>
      </c>
      <c r="C2537" s="127">
        <v>1343222131.5</v>
      </c>
      <c r="D2537" s="127">
        <v>9878</v>
      </c>
      <c r="E2537" s="128" t="s">
        <v>3867</v>
      </c>
      <c r="F2537" s="127">
        <v>37.372608184814453</v>
      </c>
      <c r="G2537" s="127">
        <v>1343222131.5</v>
      </c>
      <c r="H2537" s="127">
        <v>117.34999847412109</v>
      </c>
      <c r="I2537" s="127">
        <v>3.1400001049041748</v>
      </c>
      <c r="J2537" s="127">
        <v>11446290</v>
      </c>
    </row>
    <row r="2538" spans="1:10" s="118" customFormat="1" ht="12.75">
      <c r="A2538" s="128" t="s">
        <v>22415</v>
      </c>
      <c r="B2538" s="128" t="s">
        <v>22416</v>
      </c>
      <c r="C2538" s="127">
        <v>2122943365.1999998</v>
      </c>
      <c r="D2538" s="127">
        <v>34906</v>
      </c>
      <c r="E2538" s="128" t="s">
        <v>4466</v>
      </c>
      <c r="F2538" s="127">
        <v>208.83334350585938</v>
      </c>
      <c r="G2538" s="127">
        <v>2122943365.1999998</v>
      </c>
      <c r="H2538" s="127">
        <v>87.709999084472656</v>
      </c>
      <c r="I2538" s="127">
        <v>0.41999998688697815</v>
      </c>
      <c r="J2538" s="127">
        <v>4155000</v>
      </c>
    </row>
    <row r="2539" spans="1:10" s="118" customFormat="1" ht="12.75">
      <c r="A2539" s="128" t="s">
        <v>7991</v>
      </c>
      <c r="B2539" s="128" t="s">
        <v>12024</v>
      </c>
      <c r="C2539" s="127">
        <v>1380697500.0000002</v>
      </c>
      <c r="D2539" s="127">
        <v>15600</v>
      </c>
      <c r="E2539" s="128" t="s">
        <v>7992</v>
      </c>
      <c r="F2539" s="127">
        <v>32.038459777832031</v>
      </c>
      <c r="G2539" s="127">
        <v>1380697500.0000002</v>
      </c>
      <c r="H2539" s="127">
        <v>124.94999694824219</v>
      </c>
      <c r="I2539" s="127">
        <v>3.9000000953674316</v>
      </c>
      <c r="J2539" s="127">
        <v>11050000</v>
      </c>
    </row>
    <row r="2540" spans="1:10" s="118" customFormat="1" ht="12.75">
      <c r="A2540" s="128" t="s">
        <v>6115</v>
      </c>
      <c r="B2540" s="128" t="s">
        <v>10548</v>
      </c>
      <c r="C2540" s="127">
        <v>30446275766.399998</v>
      </c>
      <c r="D2540" s="127">
        <v>2588488</v>
      </c>
      <c r="E2540" s="128" t="s">
        <v>2813</v>
      </c>
      <c r="F2540" s="127"/>
      <c r="G2540" s="127">
        <v>30446275766.399998</v>
      </c>
      <c r="H2540" s="127">
        <v>62.400001525878906</v>
      </c>
      <c r="I2540" s="127">
        <v>-1.2699999809265137</v>
      </c>
      <c r="J2540" s="127">
        <v>399100000</v>
      </c>
    </row>
    <row r="2541" spans="1:10" s="118" customFormat="1" ht="12.75">
      <c r="A2541" s="128" t="s">
        <v>7467</v>
      </c>
      <c r="B2541" s="128" t="s">
        <v>11542</v>
      </c>
      <c r="C2541" s="127">
        <v>3419718144</v>
      </c>
      <c r="D2541" s="127">
        <v>64108</v>
      </c>
      <c r="E2541" s="128" t="s">
        <v>2766</v>
      </c>
      <c r="F2541" s="127">
        <v>41.405403137207031</v>
      </c>
      <c r="G2541" s="127">
        <v>3419718144</v>
      </c>
      <c r="H2541" s="127">
        <v>122.55999755859375</v>
      </c>
      <c r="I2541" s="127">
        <v>2.9600000381469727</v>
      </c>
      <c r="J2541" s="127">
        <v>27902400</v>
      </c>
    </row>
    <row r="2542" spans="1:10" s="118" customFormat="1" ht="12.75">
      <c r="A2542" s="128" t="s">
        <v>5827</v>
      </c>
      <c r="B2542" s="128" t="s">
        <v>10517</v>
      </c>
      <c r="C2542" s="127">
        <v>47360742015.299995</v>
      </c>
      <c r="D2542" s="127">
        <v>2456764</v>
      </c>
      <c r="E2542" s="128" t="s">
        <v>2772</v>
      </c>
      <c r="F2542" s="127"/>
      <c r="G2542" s="127">
        <v>47360742015.299995</v>
      </c>
      <c r="H2542" s="127">
        <v>145.94999694824219</v>
      </c>
      <c r="I2542" s="127">
        <v>-11.930000305175781</v>
      </c>
      <c r="J2542" s="127">
        <v>324521600</v>
      </c>
    </row>
    <row r="2543" spans="1:10" s="118" customFormat="1" ht="12.75">
      <c r="A2543" s="128" t="s">
        <v>21830</v>
      </c>
      <c r="B2543" s="128" t="s">
        <v>21831</v>
      </c>
      <c r="C2543" s="127">
        <v>1125449149.3599999</v>
      </c>
      <c r="D2543" s="127">
        <v>823</v>
      </c>
      <c r="E2543" s="128" t="s">
        <v>4242</v>
      </c>
      <c r="F2543" s="127">
        <v>55.133335113525391</v>
      </c>
      <c r="G2543" s="127">
        <v>1125449149.3599999</v>
      </c>
      <c r="H2543" s="127">
        <v>33.080001831054688</v>
      </c>
      <c r="I2543" s="127">
        <v>0.60000002384185791</v>
      </c>
      <c r="J2543" s="127">
        <v>34020000</v>
      </c>
    </row>
    <row r="2544" spans="1:10" s="118" customFormat="1" ht="12.75">
      <c r="A2544" s="128" t="s">
        <v>6660</v>
      </c>
      <c r="B2544" s="128" t="s">
        <v>5154</v>
      </c>
      <c r="C2544" s="127">
        <v>18341435970.000004</v>
      </c>
      <c r="D2544" s="127">
        <v>39808</v>
      </c>
      <c r="E2544" s="128" t="s">
        <v>2768</v>
      </c>
      <c r="F2544" s="127">
        <v>20.463325500488281</v>
      </c>
      <c r="G2544" s="127">
        <v>18341435970.000004</v>
      </c>
      <c r="H2544" s="127">
        <v>730.95001220703125</v>
      </c>
      <c r="I2544" s="127">
        <v>35.720001220703125</v>
      </c>
      <c r="J2544" s="127">
        <v>25692600</v>
      </c>
    </row>
    <row r="2545" spans="1:10" s="118" customFormat="1" ht="12.75">
      <c r="A2545" s="128" t="s">
        <v>6035</v>
      </c>
      <c r="B2545" s="128" t="s">
        <v>10626</v>
      </c>
      <c r="C2545" s="127">
        <v>19593227468.319996</v>
      </c>
      <c r="D2545" s="127">
        <v>656661</v>
      </c>
      <c r="E2545" s="128" t="s">
        <v>2770</v>
      </c>
      <c r="F2545" s="127">
        <v>3.9020166397094727</v>
      </c>
      <c r="G2545" s="127">
        <v>19593227468.319996</v>
      </c>
      <c r="H2545" s="127">
        <v>274.77999877929688</v>
      </c>
      <c r="I2545" s="127">
        <v>70.419998168945313</v>
      </c>
      <c r="J2545" s="127">
        <v>71297440</v>
      </c>
    </row>
    <row r="2546" spans="1:10" s="118" customFormat="1" ht="12.75">
      <c r="A2546" s="128" t="s">
        <v>6521</v>
      </c>
      <c r="B2546" s="128" t="s">
        <v>10849</v>
      </c>
      <c r="C2546" s="127">
        <v>16990556915.999998</v>
      </c>
      <c r="D2546" s="127">
        <v>22385</v>
      </c>
      <c r="E2546" s="128" t="s">
        <v>2620</v>
      </c>
      <c r="F2546" s="127">
        <v>5.9919929504394531</v>
      </c>
      <c r="G2546" s="127">
        <v>16990556915.999998</v>
      </c>
      <c r="H2546" s="127">
        <v>269.39999389648438</v>
      </c>
      <c r="I2546" s="127">
        <v>44.959999084472656</v>
      </c>
      <c r="J2546" s="127">
        <v>63068140</v>
      </c>
    </row>
    <row r="2547" spans="1:10" s="118" customFormat="1" ht="12.75">
      <c r="A2547" s="128" t="s">
        <v>7959</v>
      </c>
      <c r="B2547" s="128" t="s">
        <v>11006</v>
      </c>
      <c r="C2547" s="127">
        <v>4568226704.2399998</v>
      </c>
      <c r="D2547" s="127">
        <v>1234008</v>
      </c>
      <c r="E2547" s="128" t="s">
        <v>2774</v>
      </c>
      <c r="F2547" s="127">
        <v>40.450000762939453</v>
      </c>
      <c r="G2547" s="127">
        <v>4568226704.2399998</v>
      </c>
      <c r="H2547" s="127">
        <v>8.0900001525878906</v>
      </c>
      <c r="I2547" s="127">
        <v>0.20000000298023224</v>
      </c>
      <c r="J2547" s="127">
        <v>549230848</v>
      </c>
    </row>
    <row r="2548" spans="1:10" s="118" customFormat="1" ht="12.75">
      <c r="A2548" s="128" t="s">
        <v>9933</v>
      </c>
      <c r="B2548" s="128" t="s">
        <v>11344</v>
      </c>
      <c r="C2548" s="127">
        <v>3174839014.0999999</v>
      </c>
      <c r="D2548" s="127">
        <v>35227</v>
      </c>
      <c r="E2548" s="128" t="s">
        <v>9934</v>
      </c>
      <c r="F2548" s="127">
        <v>1.1802555322647095</v>
      </c>
      <c r="G2548" s="127">
        <v>3174839014.0999999</v>
      </c>
      <c r="H2548" s="127">
        <v>131.64999389648438</v>
      </c>
      <c r="I2548" s="127">
        <v>111.54363250732422</v>
      </c>
      <c r="J2548" s="127">
        <v>1005212</v>
      </c>
    </row>
    <row r="2549" spans="1:10" s="118" customFormat="1" ht="12.75">
      <c r="A2549" s="128" t="s">
        <v>6407</v>
      </c>
      <c r="B2549" s="128" t="s">
        <v>10753</v>
      </c>
      <c r="C2549" s="127">
        <v>27668923411.000004</v>
      </c>
      <c r="D2549" s="127">
        <v>7155</v>
      </c>
      <c r="E2549" s="128" t="s">
        <v>6408</v>
      </c>
      <c r="F2549" s="127">
        <v>318.29443359375</v>
      </c>
      <c r="G2549" s="127">
        <v>27668923411.000004</v>
      </c>
      <c r="H2549" s="127">
        <v>1772.9000244140625</v>
      </c>
      <c r="I2549" s="127">
        <v>5.570000171661377</v>
      </c>
      <c r="J2549" s="127"/>
    </row>
    <row r="2550" spans="1:10" s="118" customFormat="1" ht="12.75">
      <c r="A2550" s="128" t="s">
        <v>7787</v>
      </c>
      <c r="B2550" s="128" t="s">
        <v>11719</v>
      </c>
      <c r="C2550" s="127">
        <v>3138351746.4000001</v>
      </c>
      <c r="D2550" s="127">
        <v>15742</v>
      </c>
      <c r="E2550" s="128" t="s">
        <v>7788</v>
      </c>
      <c r="F2550" s="127">
        <v>25.641508102416992</v>
      </c>
      <c r="G2550" s="127">
        <v>3138351746.4000001</v>
      </c>
      <c r="H2550" s="127">
        <v>135.89999389648438</v>
      </c>
      <c r="I2550" s="127">
        <v>5.3000001907348633</v>
      </c>
      <c r="J2550" s="127">
        <v>23093096</v>
      </c>
    </row>
    <row r="2551" spans="1:10" s="118" customFormat="1" ht="12.75">
      <c r="A2551" s="128" t="s">
        <v>6872</v>
      </c>
      <c r="B2551" s="128" t="s">
        <v>11171</v>
      </c>
      <c r="C2551" s="127">
        <v>5642263763.4000006</v>
      </c>
      <c r="D2551" s="127">
        <v>259942</v>
      </c>
      <c r="E2551" s="128" t="s">
        <v>2778</v>
      </c>
      <c r="F2551" s="127"/>
      <c r="G2551" s="127">
        <v>5642263763.4000006</v>
      </c>
      <c r="H2551" s="127">
        <v>62.599998474121094</v>
      </c>
      <c r="I2551" s="127">
        <v>-29.568387985229492</v>
      </c>
      <c r="J2551" s="127">
        <v>90132008</v>
      </c>
    </row>
    <row r="2552" spans="1:10" s="118" customFormat="1" ht="12.75">
      <c r="A2552" s="128" t="s">
        <v>6590</v>
      </c>
      <c r="B2552" s="128" t="s">
        <v>10923</v>
      </c>
      <c r="C2552" s="127">
        <v>16274935653.119999</v>
      </c>
      <c r="D2552" s="127">
        <v>689670</v>
      </c>
      <c r="E2552" s="128" t="s">
        <v>2780</v>
      </c>
      <c r="F2552" s="127">
        <v>14.399999618530273</v>
      </c>
      <c r="G2552" s="127">
        <v>16274935653.119999</v>
      </c>
      <c r="H2552" s="127">
        <v>79.919998168945313</v>
      </c>
      <c r="I2552" s="127">
        <v>5.5500001907348633</v>
      </c>
      <c r="J2552" s="127">
        <v>203640336</v>
      </c>
    </row>
    <row r="2553" spans="1:10" s="118" customFormat="1" ht="12.75">
      <c r="A2553" s="128" t="s">
        <v>20462</v>
      </c>
      <c r="B2553" s="128" t="s">
        <v>20463</v>
      </c>
      <c r="C2553" s="127">
        <v>1770219930.0000002</v>
      </c>
      <c r="D2553" s="127">
        <v>7298</v>
      </c>
      <c r="E2553" s="128" t="s">
        <v>4118</v>
      </c>
      <c r="F2553" s="127">
        <v>15.500808715820313</v>
      </c>
      <c r="G2553" s="127">
        <v>1770219930.0000002</v>
      </c>
      <c r="H2553" s="127">
        <v>287.85000610351563</v>
      </c>
      <c r="I2553" s="127">
        <v>18.569999694824219</v>
      </c>
      <c r="J2553" s="127">
        <v>6149800</v>
      </c>
    </row>
    <row r="2554" spans="1:10" s="118" customFormat="1" ht="12.75">
      <c r="A2554" s="128" t="s">
        <v>7210</v>
      </c>
      <c r="B2554" s="128" t="s">
        <v>11183</v>
      </c>
      <c r="C2554" s="127">
        <v>5331176410.8000002</v>
      </c>
      <c r="D2554" s="127">
        <v>66375</v>
      </c>
      <c r="E2554" s="128" t="s">
        <v>3764</v>
      </c>
      <c r="F2554" s="127"/>
      <c r="G2554" s="127">
        <v>5331176410.8000002</v>
      </c>
      <c r="H2554" s="127">
        <v>115.59999847412109</v>
      </c>
      <c r="I2554" s="127">
        <v>-3.6389749050140381</v>
      </c>
      <c r="J2554" s="127">
        <v>46132500</v>
      </c>
    </row>
    <row r="2555" spans="1:10" s="118" customFormat="1" ht="12.75">
      <c r="A2555" s="128" t="s">
        <v>7901</v>
      </c>
      <c r="B2555" s="128" t="s">
        <v>12009</v>
      </c>
      <c r="C2555" s="127">
        <v>2393803351.8000002</v>
      </c>
      <c r="D2555" s="127">
        <v>11090</v>
      </c>
      <c r="E2555" s="128" t="s">
        <v>2861</v>
      </c>
      <c r="F2555" s="127"/>
      <c r="G2555" s="127">
        <v>2393803351.8000002</v>
      </c>
      <c r="H2555" s="127">
        <v>93.150001525878906</v>
      </c>
      <c r="I2555" s="127">
        <v>-457.07000732421875</v>
      </c>
      <c r="J2555" s="127">
        <v>25698400</v>
      </c>
    </row>
    <row r="2556" spans="1:10" s="118" customFormat="1" ht="12.75">
      <c r="A2556" s="128" t="s">
        <v>22417</v>
      </c>
      <c r="B2556" s="128" t="s">
        <v>22418</v>
      </c>
      <c r="C2556" s="127">
        <v>1035300142.8</v>
      </c>
      <c r="D2556" s="127">
        <v>35004</v>
      </c>
      <c r="E2556" s="128" t="s">
        <v>2782</v>
      </c>
      <c r="F2556" s="127">
        <v>8.814814567565918</v>
      </c>
      <c r="G2556" s="127">
        <v>1035300142.8</v>
      </c>
      <c r="H2556" s="127">
        <v>35.700000762939453</v>
      </c>
      <c r="I2556" s="127">
        <v>4.0500001907348633</v>
      </c>
      <c r="J2556" s="127">
        <v>29000004</v>
      </c>
    </row>
    <row r="2557" spans="1:10" s="118" customFormat="1" ht="12.75">
      <c r="A2557" s="128" t="s">
        <v>7835</v>
      </c>
      <c r="B2557" s="128" t="s">
        <v>11645</v>
      </c>
      <c r="C2557" s="127">
        <v>3931930824.2199998</v>
      </c>
      <c r="D2557" s="127">
        <v>106566</v>
      </c>
      <c r="E2557" s="128" t="s">
        <v>3769</v>
      </c>
      <c r="F2557" s="127">
        <v>46.456619262695313</v>
      </c>
      <c r="G2557" s="127">
        <v>3931930824.2199998</v>
      </c>
      <c r="H2557" s="127">
        <v>101.73999786376953</v>
      </c>
      <c r="I2557" s="127">
        <v>2.190000057220459</v>
      </c>
      <c r="J2557" s="127">
        <v>37176852</v>
      </c>
    </row>
    <row r="2558" spans="1:10" s="118" customFormat="1" ht="12.75">
      <c r="A2558" s="128" t="s">
        <v>7242</v>
      </c>
      <c r="B2558" s="128" t="s">
        <v>7243</v>
      </c>
      <c r="C2558" s="127">
        <v>12780558903.359999</v>
      </c>
      <c r="D2558" s="127">
        <v>310107</v>
      </c>
      <c r="E2558" s="128" t="s">
        <v>2785</v>
      </c>
      <c r="F2558" s="127"/>
      <c r="G2558" s="127">
        <v>12780558903.359999</v>
      </c>
      <c r="H2558" s="127">
        <v>179.8800048828125</v>
      </c>
      <c r="I2558" s="127">
        <v>-1.4199999570846558</v>
      </c>
      <c r="J2558" s="127">
        <v>48977928</v>
      </c>
    </row>
    <row r="2559" spans="1:10" s="118" customFormat="1" ht="12.75">
      <c r="A2559" s="128" t="s">
        <v>5791</v>
      </c>
      <c r="B2559" s="128" t="s">
        <v>10319</v>
      </c>
      <c r="C2559" s="127">
        <v>122236274367.09998</v>
      </c>
      <c r="D2559" s="127">
        <v>93732</v>
      </c>
      <c r="E2559" s="128" t="s">
        <v>2783</v>
      </c>
      <c r="F2559" s="127">
        <v>31.297542572021484</v>
      </c>
      <c r="G2559" s="127">
        <v>122236274367.09998</v>
      </c>
      <c r="H2559" s="127">
        <v>650.04998779296875</v>
      </c>
      <c r="I2559" s="127">
        <v>20.770000457763672</v>
      </c>
      <c r="J2559" s="127">
        <v>188041344</v>
      </c>
    </row>
    <row r="2560" spans="1:10" s="118" customFormat="1" ht="12.75">
      <c r="A2560" s="128" t="s">
        <v>9261</v>
      </c>
      <c r="B2560" s="128" t="s">
        <v>9420</v>
      </c>
      <c r="C2560" s="127">
        <v>4125304036.7000003</v>
      </c>
      <c r="D2560" s="127">
        <v>4334610</v>
      </c>
      <c r="E2560" s="128" t="s">
        <v>9144</v>
      </c>
      <c r="F2560" s="127">
        <v>51.367759704589844</v>
      </c>
      <c r="G2560" s="127">
        <v>4125304036.7000003</v>
      </c>
      <c r="H2560" s="127">
        <v>3.8499999046325684</v>
      </c>
      <c r="I2560" s="127">
        <v>7.4949733546391131E-2</v>
      </c>
      <c r="J2560" s="127">
        <v>522710259.40426314</v>
      </c>
    </row>
    <row r="2561" spans="1:10" s="118" customFormat="1" ht="12.75">
      <c r="A2561" s="128" t="s">
        <v>5989</v>
      </c>
      <c r="B2561" s="128" t="s">
        <v>10430</v>
      </c>
      <c r="C2561" s="127">
        <v>79144318780.800003</v>
      </c>
      <c r="D2561" s="127">
        <v>63658</v>
      </c>
      <c r="E2561" s="128" t="s">
        <v>2676</v>
      </c>
      <c r="F2561" s="127">
        <v>17.882949829101563</v>
      </c>
      <c r="G2561" s="127">
        <v>79144318780.800003</v>
      </c>
      <c r="H2561" s="127">
        <v>1796.699951171875</v>
      </c>
      <c r="I2561" s="127">
        <v>100.47000122070313</v>
      </c>
      <c r="J2561" s="127">
        <v>44049824</v>
      </c>
    </row>
    <row r="2562" spans="1:10" s="118" customFormat="1" ht="12.75">
      <c r="A2562" s="128" t="s">
        <v>6861</v>
      </c>
      <c r="B2562" s="128" t="s">
        <v>10908</v>
      </c>
      <c r="C2562" s="127">
        <v>12248140960.000002</v>
      </c>
      <c r="D2562" s="127">
        <v>196278</v>
      </c>
      <c r="E2562" s="128" t="s">
        <v>12232</v>
      </c>
      <c r="F2562" s="127">
        <v>10.756126403808594</v>
      </c>
      <c r="G2562" s="127">
        <v>12248140960.000002</v>
      </c>
      <c r="H2562" s="127">
        <v>92.180000305175781</v>
      </c>
      <c r="I2562" s="127">
        <v>8.5699996948242188</v>
      </c>
      <c r="J2562" s="127">
        <v>128680000</v>
      </c>
    </row>
    <row r="2563" spans="1:10" s="118" customFormat="1" ht="12.75">
      <c r="A2563" s="128" t="s">
        <v>9358</v>
      </c>
      <c r="B2563" s="128" t="s">
        <v>12107</v>
      </c>
      <c r="C2563" s="127">
        <v>1032225321.6000001</v>
      </c>
      <c r="D2563" s="127">
        <v>59803</v>
      </c>
      <c r="E2563" s="128" t="s">
        <v>4109</v>
      </c>
      <c r="F2563" s="127">
        <v>17.381818771362305</v>
      </c>
      <c r="G2563" s="127">
        <v>1032225321.6000001</v>
      </c>
      <c r="H2563" s="127">
        <v>9.5600004196166992</v>
      </c>
      <c r="I2563" s="127">
        <v>0.55000001192092896</v>
      </c>
      <c r="J2563" s="127">
        <v>107973360</v>
      </c>
    </row>
    <row r="2564" spans="1:10" s="118" customFormat="1" ht="12.75">
      <c r="A2564" s="128" t="s">
        <v>7295</v>
      </c>
      <c r="B2564" s="128" t="s">
        <v>11511</v>
      </c>
      <c r="C2564" s="127">
        <v>2446080000</v>
      </c>
      <c r="D2564" s="127">
        <v>9873</v>
      </c>
      <c r="E2564" s="128" t="s">
        <v>3809</v>
      </c>
      <c r="F2564" s="127">
        <v>2.9652905464172363</v>
      </c>
      <c r="G2564" s="127">
        <v>2446080000</v>
      </c>
      <c r="H2564" s="127">
        <v>62.720001220703125</v>
      </c>
      <c r="I2564" s="127">
        <v>21.115795135498047</v>
      </c>
      <c r="J2564" s="127">
        <v>39000000</v>
      </c>
    </row>
    <row r="2565" spans="1:10" s="118" customFormat="1" ht="12.75">
      <c r="A2565" s="128" t="s">
        <v>6939</v>
      </c>
      <c r="B2565" s="128" t="s">
        <v>11119</v>
      </c>
      <c r="C2565" s="127">
        <v>8699989523.8500004</v>
      </c>
      <c r="D2565" s="127">
        <v>24739</v>
      </c>
      <c r="E2565" s="128" t="s">
        <v>2791</v>
      </c>
      <c r="F2565" s="127">
        <v>11.016083717346191</v>
      </c>
      <c r="G2565" s="127">
        <v>8699989523.8500004</v>
      </c>
      <c r="H2565" s="127">
        <v>506.85000610351563</v>
      </c>
      <c r="I2565" s="127">
        <v>46.009998321533203</v>
      </c>
      <c r="J2565" s="127">
        <v>17164820</v>
      </c>
    </row>
    <row r="2566" spans="1:10" s="118" customFormat="1" ht="12.75">
      <c r="A2566" s="128" t="s">
        <v>5387</v>
      </c>
      <c r="B2566" s="128" t="s">
        <v>10111</v>
      </c>
      <c r="C2566" s="127">
        <v>1071959023080</v>
      </c>
      <c r="D2566" s="127">
        <v>35814</v>
      </c>
      <c r="E2566" s="128" t="s">
        <v>2669</v>
      </c>
      <c r="F2566" s="127">
        <v>44.745323181152344</v>
      </c>
      <c r="G2566" s="127">
        <v>1071959023080</v>
      </c>
      <c r="H2566" s="127">
        <v>29710</v>
      </c>
      <c r="I2566" s="127">
        <v>663.97998046875</v>
      </c>
      <c r="J2566" s="127">
        <v>36080748</v>
      </c>
    </row>
    <row r="2567" spans="1:10" s="118" customFormat="1" ht="12.75">
      <c r="A2567" s="128" t="s">
        <v>6959</v>
      </c>
      <c r="B2567" s="128" t="s">
        <v>11248</v>
      </c>
      <c r="C2567" s="127">
        <v>4094513587.8000007</v>
      </c>
      <c r="D2567" s="127">
        <v>109416</v>
      </c>
      <c r="E2567" s="128" t="s">
        <v>3594</v>
      </c>
      <c r="F2567" s="127">
        <v>63.064041137695313</v>
      </c>
      <c r="G2567" s="127">
        <v>4094513587.8000007</v>
      </c>
      <c r="H2567" s="127">
        <v>64.010002136230469</v>
      </c>
      <c r="I2567" s="127">
        <v>1.0149999856948853</v>
      </c>
      <c r="J2567" s="127">
        <v>63966780</v>
      </c>
    </row>
    <row r="2568" spans="1:10" s="118" customFormat="1" ht="12.75">
      <c r="A2568" s="128" t="s">
        <v>7639</v>
      </c>
      <c r="B2568" s="128" t="s">
        <v>11741</v>
      </c>
      <c r="C2568" s="127">
        <v>1834190605</v>
      </c>
      <c r="D2568" s="127">
        <v>9321</v>
      </c>
      <c r="E2568" s="128" t="s">
        <v>3751</v>
      </c>
      <c r="F2568" s="127">
        <v>3.6286277770996094</v>
      </c>
      <c r="G2568" s="127">
        <v>1834190605</v>
      </c>
      <c r="H2568" s="127">
        <v>327.5</v>
      </c>
      <c r="I2568" s="127">
        <v>90.254501342773438</v>
      </c>
      <c r="J2568" s="127">
        <v>5600582</v>
      </c>
    </row>
    <row r="2569" spans="1:10" s="118" customFormat="1" ht="12.75">
      <c r="A2569" s="128" t="s">
        <v>7072</v>
      </c>
      <c r="B2569" s="128" t="s">
        <v>7073</v>
      </c>
      <c r="C2569" s="127">
        <v>5571327437.3200006</v>
      </c>
      <c r="D2569" s="127">
        <v>13632</v>
      </c>
      <c r="E2569" s="128" t="s">
        <v>2786</v>
      </c>
      <c r="F2569" s="127">
        <v>20.760137557983398</v>
      </c>
      <c r="G2569" s="127">
        <v>5571327437.3200006</v>
      </c>
      <c r="H2569" s="127">
        <v>240.61000061035156</v>
      </c>
      <c r="I2569" s="127">
        <v>11.590000152587891</v>
      </c>
      <c r="J2569" s="127">
        <v>23155012</v>
      </c>
    </row>
    <row r="2570" spans="1:10" s="118" customFormat="1" ht="12.75">
      <c r="A2570" s="128" t="s">
        <v>5417</v>
      </c>
      <c r="B2570" s="128" t="s">
        <v>5418</v>
      </c>
      <c r="C2570" s="127">
        <v>891912655942.5</v>
      </c>
      <c r="D2570" s="127">
        <v>724391</v>
      </c>
      <c r="E2570" s="128" t="s">
        <v>2788</v>
      </c>
      <c r="F2570" s="127">
        <v>66.775405883789063</v>
      </c>
      <c r="G2570" s="127">
        <v>891912655942.5</v>
      </c>
      <c r="H2570" s="127">
        <v>3008.89990234375</v>
      </c>
      <c r="I2570" s="127">
        <v>45.060001373291016</v>
      </c>
      <c r="J2570" s="127">
        <v>296424832</v>
      </c>
    </row>
    <row r="2571" spans="1:10" s="118" customFormat="1" ht="12.75">
      <c r="A2571" s="128" t="s">
        <v>7501</v>
      </c>
      <c r="B2571" s="128" t="s">
        <v>11439</v>
      </c>
      <c r="C2571" s="127">
        <v>4315959332.6999989</v>
      </c>
      <c r="D2571" s="127">
        <v>9869</v>
      </c>
      <c r="E2571" s="128" t="s">
        <v>2789</v>
      </c>
      <c r="F2571" s="127">
        <v>17.286531448364258</v>
      </c>
      <c r="G2571" s="127">
        <v>4315959332.6999989</v>
      </c>
      <c r="H2571" s="127">
        <v>301.64999389648438</v>
      </c>
      <c r="I2571" s="127">
        <v>17.450000762939453</v>
      </c>
      <c r="J2571" s="127">
        <v>13300000</v>
      </c>
    </row>
    <row r="2572" spans="1:10" s="118" customFormat="1" ht="12.75">
      <c r="A2572" s="128" t="s">
        <v>6017</v>
      </c>
      <c r="B2572" s="128" t="s">
        <v>10478</v>
      </c>
      <c r="C2572" s="127">
        <v>58727473775.599998</v>
      </c>
      <c r="D2572" s="127">
        <v>299296</v>
      </c>
      <c r="E2572" s="128" t="s">
        <v>2851</v>
      </c>
      <c r="F2572" s="127">
        <v>80.340682983398438</v>
      </c>
      <c r="G2572" s="127">
        <v>58727473775.599998</v>
      </c>
      <c r="H2572" s="127">
        <v>400.89999389648438</v>
      </c>
      <c r="I2572" s="127">
        <v>4.9899997711181641</v>
      </c>
      <c r="J2572" s="127">
        <v>146486416</v>
      </c>
    </row>
    <row r="2573" spans="1:10" s="118" customFormat="1" ht="12.75">
      <c r="A2573" s="128" t="s">
        <v>22419</v>
      </c>
      <c r="B2573" s="128" t="s">
        <v>22420</v>
      </c>
      <c r="C2573" s="127">
        <v>1523518095.3850002</v>
      </c>
      <c r="D2573" s="127">
        <v>8239</v>
      </c>
      <c r="E2573" s="128" t="s">
        <v>3951</v>
      </c>
      <c r="F2573" s="127">
        <v>26.992624282836914</v>
      </c>
      <c r="G2573" s="127">
        <v>1523518095.3850002</v>
      </c>
      <c r="H2573" s="127">
        <v>88.010002136230469</v>
      </c>
      <c r="I2573" s="127">
        <v>3.2605205048646924</v>
      </c>
      <c r="J2573" s="127">
        <v>13947001.848974705</v>
      </c>
    </row>
    <row r="2574" spans="1:10" s="118" customFormat="1" ht="12.75">
      <c r="A2574" s="128" t="s">
        <v>6868</v>
      </c>
      <c r="B2574" s="128" t="s">
        <v>11203</v>
      </c>
      <c r="C2574" s="127">
        <v>6359871375.4500008</v>
      </c>
      <c r="D2574" s="127">
        <v>70771</v>
      </c>
      <c r="E2574" s="128" t="s">
        <v>2776</v>
      </c>
      <c r="F2574" s="127">
        <v>21.43902587890625</v>
      </c>
      <c r="G2574" s="127">
        <v>6359871375.4500008</v>
      </c>
      <c r="H2574" s="127">
        <v>131.85000610351563</v>
      </c>
      <c r="I2574" s="127">
        <v>6.1500000953674316</v>
      </c>
      <c r="J2574" s="127">
        <v>48097656</v>
      </c>
    </row>
    <row r="2575" spans="1:10" s="118" customFormat="1" ht="12.75">
      <c r="A2575" s="128" t="s">
        <v>9277</v>
      </c>
      <c r="B2575" s="128" t="s">
        <v>11354</v>
      </c>
      <c r="C2575" s="127">
        <v>7174651339.999999</v>
      </c>
      <c r="D2575" s="127">
        <v>27252</v>
      </c>
      <c r="E2575" s="128" t="s">
        <v>9278</v>
      </c>
      <c r="F2575" s="127">
        <v>19.422361373901367</v>
      </c>
      <c r="G2575" s="127">
        <v>7174651339.999999</v>
      </c>
      <c r="H2575" s="127">
        <v>312.70001220703125</v>
      </c>
      <c r="I2575" s="127">
        <v>16.100000381469727</v>
      </c>
      <c r="J2575" s="127">
        <v>22944200</v>
      </c>
    </row>
    <row r="2576" spans="1:10" s="118" customFormat="1" ht="12.75">
      <c r="A2576" s="128" t="s">
        <v>7478</v>
      </c>
      <c r="B2576" s="128" t="s">
        <v>11553</v>
      </c>
      <c r="C2576" s="127">
        <v>4429803085.9499998</v>
      </c>
      <c r="D2576" s="127">
        <v>77738</v>
      </c>
      <c r="E2576" s="128" t="s">
        <v>2672</v>
      </c>
      <c r="F2576" s="127">
        <v>44.471599578857422</v>
      </c>
      <c r="G2576" s="127">
        <v>4429803085.9499998</v>
      </c>
      <c r="H2576" s="127">
        <v>33.189998626708984</v>
      </c>
      <c r="I2576" s="127">
        <v>0.7463189959526062</v>
      </c>
      <c r="J2576" s="127">
        <v>133520600</v>
      </c>
    </row>
    <row r="2577" spans="1:10" s="118" customFormat="1" ht="12.75">
      <c r="A2577" s="128" t="s">
        <v>7216</v>
      </c>
      <c r="B2577" s="128" t="s">
        <v>11247</v>
      </c>
      <c r="C2577" s="127">
        <v>8802051230</v>
      </c>
      <c r="D2577" s="127">
        <v>223558</v>
      </c>
      <c r="E2577" s="128" t="s">
        <v>2566</v>
      </c>
      <c r="F2577" s="127">
        <v>14.111111640930176</v>
      </c>
      <c r="G2577" s="127">
        <v>8802051230</v>
      </c>
      <c r="H2577" s="127">
        <v>105.41000366210938</v>
      </c>
      <c r="I2577" s="127">
        <v>7.4699997901916504</v>
      </c>
      <c r="J2577" s="127">
        <v>83503000</v>
      </c>
    </row>
    <row r="2578" spans="1:10" s="118" customFormat="1" ht="12.75">
      <c r="A2578" s="128" t="s">
        <v>7911</v>
      </c>
      <c r="B2578" s="128" t="s">
        <v>11860</v>
      </c>
      <c r="C2578" s="127">
        <v>2388896640</v>
      </c>
      <c r="D2578" s="127">
        <v>5898</v>
      </c>
      <c r="E2578" s="128" t="s">
        <v>3888</v>
      </c>
      <c r="F2578" s="127">
        <v>16.656049728393555</v>
      </c>
      <c r="G2578" s="127">
        <v>2388896640</v>
      </c>
      <c r="H2578" s="127">
        <v>209.19999694824219</v>
      </c>
      <c r="I2578" s="127">
        <v>12.560000419616699</v>
      </c>
      <c r="J2578" s="127">
        <v>10272000</v>
      </c>
    </row>
    <row r="2579" spans="1:10" s="118" customFormat="1" ht="12.75">
      <c r="A2579" s="128" t="s">
        <v>7754</v>
      </c>
      <c r="B2579" s="128" t="s">
        <v>11729</v>
      </c>
      <c r="C2579" s="127">
        <v>2411096942.8800006</v>
      </c>
      <c r="D2579" s="127">
        <v>127445</v>
      </c>
      <c r="E2579" s="128" t="s">
        <v>2867</v>
      </c>
      <c r="F2579" s="127">
        <v>30.101696014404297</v>
      </c>
      <c r="G2579" s="127">
        <v>2411096942.8800006</v>
      </c>
      <c r="H2579" s="127">
        <v>17.760000228881836</v>
      </c>
      <c r="I2579" s="127">
        <v>0.5899999737739563</v>
      </c>
      <c r="J2579" s="127">
        <v>135759968</v>
      </c>
    </row>
    <row r="2580" spans="1:10" s="118" customFormat="1" ht="12.75">
      <c r="A2580" s="128" t="s">
        <v>6304</v>
      </c>
      <c r="B2580" s="128" t="s">
        <v>10692</v>
      </c>
      <c r="C2580" s="127">
        <v>21938979659.999996</v>
      </c>
      <c r="D2580" s="127">
        <v>8583</v>
      </c>
      <c r="E2580" s="128" t="s">
        <v>3066</v>
      </c>
      <c r="F2580" s="127">
        <v>20.323450088500977</v>
      </c>
      <c r="G2580" s="127">
        <v>21938979659.999996</v>
      </c>
      <c r="H2580" s="127">
        <v>2865.199951171875</v>
      </c>
      <c r="I2580" s="127">
        <v>140.97999572753906</v>
      </c>
      <c r="J2580" s="127">
        <v>7657050</v>
      </c>
    </row>
    <row r="2581" spans="1:10" s="118" customFormat="1" ht="12.75">
      <c r="A2581" s="128" t="s">
        <v>7346</v>
      </c>
      <c r="B2581" s="128" t="s">
        <v>11446</v>
      </c>
      <c r="C2581" s="127">
        <v>2708602275</v>
      </c>
      <c r="D2581" s="127">
        <v>1948</v>
      </c>
      <c r="E2581" s="128" t="s">
        <v>3700</v>
      </c>
      <c r="F2581" s="127">
        <v>13.63404369354248</v>
      </c>
      <c r="G2581" s="127">
        <v>2708602275</v>
      </c>
      <c r="H2581" s="127">
        <v>881.8499755859375</v>
      </c>
      <c r="I2581" s="127">
        <v>64.680000305175781</v>
      </c>
      <c r="J2581" s="127">
        <v>3071500</v>
      </c>
    </row>
    <row r="2582" spans="1:10" s="118" customFormat="1" ht="12.75">
      <c r="A2582" s="128" t="s">
        <v>7324</v>
      </c>
      <c r="B2582" s="128" t="s">
        <v>10926</v>
      </c>
      <c r="C2582" s="127">
        <v>17251191007.200001</v>
      </c>
      <c r="D2582" s="127">
        <v>93</v>
      </c>
      <c r="E2582" s="128" t="s">
        <v>3741</v>
      </c>
      <c r="F2582" s="127">
        <v>16.602964401245117</v>
      </c>
      <c r="G2582" s="127">
        <v>17251191007.200001</v>
      </c>
      <c r="H2582" s="127">
        <v>16749.900390625</v>
      </c>
      <c r="I2582" s="127">
        <v>1008.8499755859375</v>
      </c>
      <c r="J2582" s="127">
        <v>1029928</v>
      </c>
    </row>
    <row r="2583" spans="1:10" s="118" customFormat="1" ht="12.75">
      <c r="A2583" s="128" t="s">
        <v>11336</v>
      </c>
      <c r="B2583" s="128" t="s">
        <v>11337</v>
      </c>
      <c r="C2583" s="127">
        <v>3472902460.0000005</v>
      </c>
      <c r="D2583" s="127">
        <v>103325</v>
      </c>
      <c r="E2583" s="128" t="s">
        <v>11338</v>
      </c>
      <c r="F2583" s="127">
        <v>12.636886596679688</v>
      </c>
      <c r="G2583" s="127">
        <v>3472902460.0000005</v>
      </c>
      <c r="H2583" s="127">
        <v>87.699996948242188</v>
      </c>
      <c r="I2583" s="127">
        <v>6.940000057220459</v>
      </c>
      <c r="J2583" s="127"/>
    </row>
    <row r="2584" spans="1:10" s="118" customFormat="1" ht="12.75">
      <c r="A2584" s="128" t="s">
        <v>11055</v>
      </c>
      <c r="B2584" s="128" t="s">
        <v>11056</v>
      </c>
      <c r="C2584" s="127">
        <v>12142616875.6</v>
      </c>
      <c r="D2584" s="127">
        <v>67786</v>
      </c>
      <c r="E2584" s="128" t="s">
        <v>11057</v>
      </c>
      <c r="F2584" s="127">
        <v>33.581443786621094</v>
      </c>
      <c r="G2584" s="127">
        <v>12142616875.6</v>
      </c>
      <c r="H2584" s="127">
        <v>503.04998779296875</v>
      </c>
      <c r="I2584" s="127">
        <v>14.979999542236328</v>
      </c>
      <c r="J2584" s="127"/>
    </row>
    <row r="2585" spans="1:10" s="118" customFormat="1" ht="12.75">
      <c r="A2585" s="128" t="s">
        <v>7867</v>
      </c>
      <c r="B2585" s="128" t="s">
        <v>11844</v>
      </c>
      <c r="C2585" s="127">
        <v>1741933799.9999998</v>
      </c>
      <c r="D2585" s="127">
        <v>15864</v>
      </c>
      <c r="E2585" s="128" t="s">
        <v>7868</v>
      </c>
      <c r="F2585" s="127">
        <v>19.733047485351563</v>
      </c>
      <c r="G2585" s="127">
        <v>1741933799.9999998</v>
      </c>
      <c r="H2585" s="127">
        <v>203.25</v>
      </c>
      <c r="I2585" s="127">
        <v>10.299980583758355</v>
      </c>
      <c r="J2585" s="127">
        <v>8429453.4381066915</v>
      </c>
    </row>
    <row r="2586" spans="1:10" s="118" customFormat="1" ht="12.75">
      <c r="A2586" s="128" t="s">
        <v>6268</v>
      </c>
      <c r="B2586" s="128" t="s">
        <v>10786</v>
      </c>
      <c r="C2586" s="127">
        <v>18733670580.799999</v>
      </c>
      <c r="D2586" s="127">
        <v>452775</v>
      </c>
      <c r="E2586" s="128" t="s">
        <v>1549</v>
      </c>
      <c r="F2586" s="127">
        <v>16.264980316162109</v>
      </c>
      <c r="G2586" s="127">
        <v>18733670580.799999</v>
      </c>
      <c r="H2586" s="127">
        <v>122.15000152587891</v>
      </c>
      <c r="I2586" s="127">
        <v>7.5100002288818359</v>
      </c>
      <c r="J2586" s="127">
        <v>147350000</v>
      </c>
    </row>
    <row r="2587" spans="1:10" s="118" customFormat="1" ht="12.75">
      <c r="A2587" s="128" t="s">
        <v>22421</v>
      </c>
      <c r="B2587" s="128" t="s">
        <v>22422</v>
      </c>
      <c r="C2587" s="127">
        <v>1006148446</v>
      </c>
      <c r="D2587" s="127">
        <v>26658</v>
      </c>
      <c r="E2587" s="128" t="s">
        <v>12328</v>
      </c>
      <c r="F2587" s="127"/>
      <c r="G2587" s="127">
        <v>1006148446</v>
      </c>
      <c r="H2587" s="127">
        <v>82</v>
      </c>
      <c r="I2587" s="127"/>
      <c r="J2587" s="127"/>
    </row>
    <row r="2588" spans="1:10" s="118" customFormat="1" ht="12.75">
      <c r="A2588" s="128" t="s">
        <v>7898</v>
      </c>
      <c r="B2588" s="128" t="s">
        <v>11897</v>
      </c>
      <c r="C2588" s="127">
        <v>1495462500</v>
      </c>
      <c r="D2588" s="127">
        <v>5722</v>
      </c>
      <c r="E2588" s="128" t="s">
        <v>4167</v>
      </c>
      <c r="F2588" s="127"/>
      <c r="G2588" s="127">
        <v>1495462500</v>
      </c>
      <c r="H2588" s="127">
        <v>284.85000610351563</v>
      </c>
      <c r="I2588" s="127">
        <v>-17.499000549316406</v>
      </c>
      <c r="J2588" s="127">
        <v>5250000</v>
      </c>
    </row>
    <row r="2589" spans="1:10" s="118" customFormat="1" ht="12.75">
      <c r="A2589" s="128" t="s">
        <v>5644</v>
      </c>
      <c r="B2589" s="128" t="s">
        <v>10295</v>
      </c>
      <c r="C2589" s="127">
        <v>118213081184.80002</v>
      </c>
      <c r="D2589" s="127">
        <v>3008370</v>
      </c>
      <c r="E2589" s="128" t="s">
        <v>2760</v>
      </c>
      <c r="F2589" s="127">
        <v>37.909172058105469</v>
      </c>
      <c r="G2589" s="127">
        <v>118213081184.80002</v>
      </c>
      <c r="H2589" s="127">
        <v>421.54998779296875</v>
      </c>
      <c r="I2589" s="127">
        <v>11.119999885559082</v>
      </c>
      <c r="J2589" s="127">
        <v>277552480</v>
      </c>
    </row>
    <row r="2590" spans="1:10" s="118" customFormat="1" ht="12.75">
      <c r="A2590" s="128" t="s">
        <v>22423</v>
      </c>
      <c r="B2590" s="128" t="s">
        <v>22424</v>
      </c>
      <c r="C2590" s="127">
        <v>1003900977.9000001</v>
      </c>
      <c r="D2590" s="127">
        <v>2079</v>
      </c>
      <c r="E2590" s="128" t="s">
        <v>4093</v>
      </c>
      <c r="F2590" s="127">
        <v>11.96115779876709</v>
      </c>
      <c r="G2590" s="127">
        <v>1003900977.9000001</v>
      </c>
      <c r="H2590" s="127">
        <v>157.05000305175781</v>
      </c>
      <c r="I2590" s="127">
        <v>13.130000114440918</v>
      </c>
      <c r="J2590" s="127">
        <v>6392238</v>
      </c>
    </row>
    <row r="2591" spans="1:10" s="118" customFormat="1" ht="12.75">
      <c r="A2591" s="128" t="s">
        <v>8023</v>
      </c>
      <c r="B2591" s="128" t="s">
        <v>11410</v>
      </c>
      <c r="C2591" s="127">
        <v>4715089177.5</v>
      </c>
      <c r="D2591" s="127">
        <v>5683</v>
      </c>
      <c r="E2591" s="128" t="s">
        <v>2508</v>
      </c>
      <c r="F2591" s="127">
        <v>82.081565856933594</v>
      </c>
      <c r="G2591" s="127">
        <v>4715089177.5</v>
      </c>
      <c r="H2591" s="127">
        <v>382.04998779296875</v>
      </c>
      <c r="I2591" s="127">
        <v>4.6545162200927734</v>
      </c>
      <c r="J2591" s="127">
        <v>6200000</v>
      </c>
    </row>
    <row r="2592" spans="1:10" s="118" customFormat="1" ht="12.75">
      <c r="A2592" s="128" t="s">
        <v>6228</v>
      </c>
      <c r="B2592" s="128" t="s">
        <v>10690</v>
      </c>
      <c r="C2592" s="127">
        <v>32038690992</v>
      </c>
      <c r="D2592" s="127">
        <v>210144</v>
      </c>
      <c r="E2592" s="128" t="s">
        <v>2793</v>
      </c>
      <c r="F2592" s="127">
        <v>4.7401905059814453</v>
      </c>
      <c r="G2592" s="127">
        <v>32038690992</v>
      </c>
      <c r="H2592" s="127">
        <v>204.16000366210938</v>
      </c>
      <c r="I2592" s="127">
        <v>43.069999694824219</v>
      </c>
      <c r="J2592" s="127">
        <v>156929328</v>
      </c>
    </row>
    <row r="2593" spans="1:10" s="118" customFormat="1" ht="12.75">
      <c r="A2593" s="128" t="s">
        <v>9442</v>
      </c>
      <c r="B2593" s="128" t="s">
        <v>11837</v>
      </c>
      <c r="C2593" s="127">
        <v>1386206399.9999998</v>
      </c>
      <c r="D2593" s="127">
        <v>24203</v>
      </c>
      <c r="E2593" s="128" t="s">
        <v>9365</v>
      </c>
      <c r="F2593" s="127">
        <v>67.055900573730469</v>
      </c>
      <c r="G2593" s="127">
        <v>1386206399.9999998</v>
      </c>
      <c r="H2593" s="127">
        <v>107.95999908447266</v>
      </c>
      <c r="I2593" s="127">
        <v>1.6100000143051147</v>
      </c>
      <c r="J2593" s="127"/>
    </row>
    <row r="2594" spans="1:10" s="118" customFormat="1" ht="12.75">
      <c r="A2594" s="128" t="s">
        <v>22425</v>
      </c>
      <c r="B2594" s="128" t="s">
        <v>22426</v>
      </c>
      <c r="C2594" s="127">
        <v>5481375051.3999996</v>
      </c>
      <c r="D2594" s="127">
        <v>1360507</v>
      </c>
      <c r="E2594" s="128" t="s">
        <v>20940</v>
      </c>
      <c r="F2594" s="127"/>
      <c r="G2594" s="127">
        <v>5481375051.3999996</v>
      </c>
      <c r="H2594" s="127">
        <v>69.099998474121094</v>
      </c>
      <c r="I2594" s="127"/>
      <c r="J2594" s="127"/>
    </row>
    <row r="2595" spans="1:10" s="118" customFormat="1" ht="12.75">
      <c r="A2595" s="128" t="s">
        <v>9495</v>
      </c>
      <c r="B2595" s="128" t="s">
        <v>10749</v>
      </c>
      <c r="C2595" s="127">
        <v>17449092126.899998</v>
      </c>
      <c r="D2595" s="127">
        <v>130710</v>
      </c>
      <c r="E2595" s="128" t="s">
        <v>9496</v>
      </c>
      <c r="F2595" s="127">
        <v>52.409946441650391</v>
      </c>
      <c r="G2595" s="127">
        <v>17449092126.899998</v>
      </c>
      <c r="H2595" s="127">
        <v>305.54998779296875</v>
      </c>
      <c r="I2595" s="127">
        <v>5.8299999237060547</v>
      </c>
      <c r="J2595" s="127">
        <v>51597168</v>
      </c>
    </row>
    <row r="2596" spans="1:10" s="118" customFormat="1" ht="12.75">
      <c r="A2596" s="128" t="s">
        <v>5570</v>
      </c>
      <c r="B2596" s="128" t="s">
        <v>10195</v>
      </c>
      <c r="C2596" s="127">
        <v>229119161718.20001</v>
      </c>
      <c r="D2596" s="127">
        <v>1280439</v>
      </c>
      <c r="E2596" s="128" t="s">
        <v>2798</v>
      </c>
      <c r="F2596" s="127">
        <v>35.4041748046875</v>
      </c>
      <c r="G2596" s="127">
        <v>229119161718.20001</v>
      </c>
      <c r="H2596" s="127">
        <v>389.79998779296875</v>
      </c>
      <c r="I2596" s="127">
        <v>11.010000228881836</v>
      </c>
      <c r="J2596" s="127">
        <v>585283392</v>
      </c>
    </row>
    <row r="2597" spans="1:10" s="118" customFormat="1" ht="12.75">
      <c r="A2597" s="128" t="s">
        <v>7307</v>
      </c>
      <c r="B2597" s="128" t="s">
        <v>11571</v>
      </c>
      <c r="C2597" s="127">
        <v>2742417914.0399995</v>
      </c>
      <c r="D2597" s="127">
        <v>162549</v>
      </c>
      <c r="E2597" s="128" t="s">
        <v>3640</v>
      </c>
      <c r="F2597" s="127">
        <v>30.464912414550781</v>
      </c>
      <c r="G2597" s="127">
        <v>2742417914.0399995</v>
      </c>
      <c r="H2597" s="127">
        <v>34.729999542236328</v>
      </c>
      <c r="I2597" s="127">
        <v>1.1399999856948853</v>
      </c>
      <c r="J2597" s="127">
        <v>78720616</v>
      </c>
    </row>
    <row r="2598" spans="1:10" s="118" customFormat="1" ht="12.75">
      <c r="A2598" s="128" t="s">
        <v>7636</v>
      </c>
      <c r="B2598" s="128" t="s">
        <v>11797</v>
      </c>
      <c r="C2598" s="127">
        <v>3014226869.5</v>
      </c>
      <c r="D2598" s="127">
        <v>15235</v>
      </c>
      <c r="E2598" s="128" t="s">
        <v>2801</v>
      </c>
      <c r="F2598" s="127">
        <v>18.950157165527344</v>
      </c>
      <c r="G2598" s="127">
        <v>3014226869.5</v>
      </c>
      <c r="H2598" s="127">
        <v>304.14999389648438</v>
      </c>
      <c r="I2598" s="127">
        <v>16.049999237060547</v>
      </c>
      <c r="J2598" s="127">
        <v>9910330</v>
      </c>
    </row>
    <row r="2599" spans="1:10" s="118" customFormat="1" ht="12.75">
      <c r="A2599" s="128" t="s">
        <v>6929</v>
      </c>
      <c r="B2599" s="128" t="s">
        <v>11081</v>
      </c>
      <c r="C2599" s="127">
        <v>7724400000.000001</v>
      </c>
      <c r="D2599" s="127">
        <v>99099</v>
      </c>
      <c r="E2599" s="128" t="s">
        <v>2803</v>
      </c>
      <c r="F2599" s="127">
        <v>15.124442100524902</v>
      </c>
      <c r="G2599" s="127">
        <v>7724400000.000001</v>
      </c>
      <c r="H2599" s="127">
        <v>128.74000549316406</v>
      </c>
      <c r="I2599" s="127">
        <v>8.512049674987793</v>
      </c>
      <c r="J2599" s="127">
        <v>60000000</v>
      </c>
    </row>
    <row r="2600" spans="1:10" s="118" customFormat="1" ht="12.75">
      <c r="A2600" s="128" t="s">
        <v>8106</v>
      </c>
      <c r="B2600" s="128" t="s">
        <v>11994</v>
      </c>
      <c r="C2600" s="127">
        <v>1278859347.0799999</v>
      </c>
      <c r="D2600" s="127">
        <v>77959</v>
      </c>
      <c r="E2600" s="128" t="s">
        <v>2700</v>
      </c>
      <c r="F2600" s="127"/>
      <c r="G2600" s="127">
        <v>1278859347.0799999</v>
      </c>
      <c r="H2600" s="127">
        <v>19.879999160766602</v>
      </c>
      <c r="I2600" s="127">
        <v>-1.9999999552965164E-2</v>
      </c>
      <c r="J2600" s="127">
        <v>64328940</v>
      </c>
    </row>
    <row r="2601" spans="1:10" s="118" customFormat="1" ht="12.75">
      <c r="A2601" s="128" t="s">
        <v>6347</v>
      </c>
      <c r="B2601" s="128" t="s">
        <v>10637</v>
      </c>
      <c r="C2601" s="127">
        <v>25504474380.000004</v>
      </c>
      <c r="D2601" s="127">
        <v>61040</v>
      </c>
      <c r="E2601" s="128" t="s">
        <v>2762</v>
      </c>
      <c r="F2601" s="127">
        <v>12.805507659912109</v>
      </c>
      <c r="G2601" s="127">
        <v>25504474380.000004</v>
      </c>
      <c r="H2601" s="127">
        <v>372</v>
      </c>
      <c r="I2601" s="127">
        <v>29.049999237060547</v>
      </c>
      <c r="J2601" s="127">
        <v>69100416</v>
      </c>
    </row>
    <row r="2602" spans="1:10" s="118" customFormat="1" ht="12.75">
      <c r="A2602" s="128" t="s">
        <v>7111</v>
      </c>
      <c r="B2602" s="128" t="s">
        <v>11186</v>
      </c>
      <c r="C2602" s="127">
        <v>7266815718.749999</v>
      </c>
      <c r="D2602" s="127">
        <v>5976</v>
      </c>
      <c r="E2602" s="128" t="s">
        <v>2809</v>
      </c>
      <c r="F2602" s="127">
        <v>54.763561248779297</v>
      </c>
      <c r="G2602" s="127">
        <v>7266815718.749999</v>
      </c>
      <c r="H2602" s="127">
        <v>393.75</v>
      </c>
      <c r="I2602" s="127">
        <v>7.190000057220459</v>
      </c>
      <c r="J2602" s="127">
        <v>18455404</v>
      </c>
    </row>
    <row r="2603" spans="1:10" s="118" customFormat="1" ht="12.75">
      <c r="A2603" s="128" t="s">
        <v>9181</v>
      </c>
      <c r="B2603" s="128" t="s">
        <v>12156</v>
      </c>
      <c r="C2603" s="127">
        <v>1463692230</v>
      </c>
      <c r="D2603" s="127">
        <v>62593</v>
      </c>
      <c r="E2603" s="128" t="s">
        <v>2755</v>
      </c>
      <c r="F2603" s="127">
        <v>6.9234375953674316</v>
      </c>
      <c r="G2603" s="127">
        <v>1463692230</v>
      </c>
      <c r="H2603" s="127">
        <v>44.310001373291016</v>
      </c>
      <c r="I2603" s="127">
        <v>6.4000000953674316</v>
      </c>
      <c r="J2603" s="127">
        <v>33033000</v>
      </c>
    </row>
    <row r="2604" spans="1:10" s="118" customFormat="1" ht="12.75">
      <c r="A2604" s="128" t="s">
        <v>6735</v>
      </c>
      <c r="B2604" s="128" t="s">
        <v>6736</v>
      </c>
      <c r="C2604" s="127">
        <v>17463071999.999996</v>
      </c>
      <c r="D2604" s="127">
        <v>21804</v>
      </c>
      <c r="E2604" s="128" t="s">
        <v>2804</v>
      </c>
      <c r="F2604" s="127">
        <v>23.281164169311523</v>
      </c>
      <c r="G2604" s="127">
        <v>17463071999.999996</v>
      </c>
      <c r="H2604" s="127">
        <v>862.79998779296875</v>
      </c>
      <c r="I2604" s="127">
        <v>37.060001373291016</v>
      </c>
      <c r="J2604" s="127">
        <v>20240000</v>
      </c>
    </row>
    <row r="2605" spans="1:10" s="118" customFormat="1" ht="12.75">
      <c r="A2605" s="128" t="s">
        <v>8074</v>
      </c>
      <c r="B2605" s="128" t="s">
        <v>12062</v>
      </c>
      <c r="C2605" s="127">
        <v>1436552000.0000002</v>
      </c>
      <c r="D2605" s="127">
        <v>9356</v>
      </c>
      <c r="E2605" s="128" t="s">
        <v>3920</v>
      </c>
      <c r="F2605" s="127"/>
      <c r="G2605" s="127">
        <v>1436552000.0000002</v>
      </c>
      <c r="H2605" s="127">
        <v>152</v>
      </c>
      <c r="I2605" s="127">
        <v>-3.2889978885650635</v>
      </c>
      <c r="J2605" s="127">
        <v>9676200</v>
      </c>
    </row>
    <row r="2606" spans="1:10" s="118" customFormat="1" ht="12.75">
      <c r="A2606" s="128" t="s">
        <v>7218</v>
      </c>
      <c r="B2606" s="128" t="s">
        <v>11271</v>
      </c>
      <c r="C2606" s="127">
        <v>5212940745.5999994</v>
      </c>
      <c r="D2606" s="127">
        <v>691</v>
      </c>
      <c r="E2606" s="128" t="s">
        <v>3641</v>
      </c>
      <c r="F2606" s="127">
        <v>40.222332000732422</v>
      </c>
      <c r="G2606" s="127">
        <v>5212940745.5999994</v>
      </c>
      <c r="H2606" s="127">
        <v>2496.60009765625</v>
      </c>
      <c r="I2606" s="127">
        <v>62.069999694824219</v>
      </c>
      <c r="J2606" s="127">
        <v>2088016</v>
      </c>
    </row>
    <row r="2607" spans="1:10" s="118" customFormat="1" ht="12.75">
      <c r="A2607" s="128" t="s">
        <v>6632</v>
      </c>
      <c r="B2607" s="128" t="s">
        <v>6633</v>
      </c>
      <c r="C2607" s="127">
        <v>20131601494.899998</v>
      </c>
      <c r="D2607" s="127">
        <v>93589</v>
      </c>
      <c r="E2607" s="128" t="s">
        <v>2815</v>
      </c>
      <c r="F2607" s="127">
        <v>59.092235565185547</v>
      </c>
      <c r="G2607" s="127">
        <v>20131601494.899998</v>
      </c>
      <c r="H2607" s="127">
        <v>608.6500244140625</v>
      </c>
      <c r="I2607" s="127">
        <v>10.300000190734863</v>
      </c>
      <c r="J2607" s="127">
        <v>33051760</v>
      </c>
    </row>
    <row r="2608" spans="1:10" s="118" customFormat="1" ht="12.75">
      <c r="A2608" s="128" t="s">
        <v>7463</v>
      </c>
      <c r="B2608" s="128" t="s">
        <v>11592</v>
      </c>
      <c r="C2608" s="127">
        <v>2571943913</v>
      </c>
      <c r="D2608" s="127">
        <v>22004</v>
      </c>
      <c r="E2608" s="128" t="s">
        <v>2799</v>
      </c>
      <c r="F2608" s="127">
        <v>4.0180444717407227</v>
      </c>
      <c r="G2608" s="127">
        <v>2571943913</v>
      </c>
      <c r="H2608" s="127">
        <v>164.77999877929688</v>
      </c>
      <c r="I2608" s="127">
        <v>41.009998321533203</v>
      </c>
      <c r="J2608" s="127">
        <v>15521250</v>
      </c>
    </row>
    <row r="2609" spans="1:10" s="118" customFormat="1" ht="12.75">
      <c r="A2609" s="128" t="s">
        <v>7293</v>
      </c>
      <c r="B2609" s="128" t="s">
        <v>11504</v>
      </c>
      <c r="C2609" s="127">
        <v>1763783999.9999998</v>
      </c>
      <c r="D2609" s="127">
        <v>252119</v>
      </c>
      <c r="E2609" s="128" t="s">
        <v>12266</v>
      </c>
      <c r="F2609" s="127">
        <v>99.512199401855469</v>
      </c>
      <c r="G2609" s="127">
        <v>1763783999.9999998</v>
      </c>
      <c r="H2609" s="127">
        <v>6.8000001907348633</v>
      </c>
      <c r="I2609" s="127">
        <v>6.8333332737286895E-2</v>
      </c>
      <c r="J2609" s="127">
        <v>259380000</v>
      </c>
    </row>
    <row r="2610" spans="1:10" s="118" customFormat="1" ht="12.75">
      <c r="A2610" s="128" t="s">
        <v>5996</v>
      </c>
      <c r="B2610" s="128" t="s">
        <v>10370</v>
      </c>
      <c r="C2610" s="127">
        <v>59896547828.599991</v>
      </c>
      <c r="D2610" s="127">
        <v>591590</v>
      </c>
      <c r="E2610" s="128" t="s">
        <v>2795</v>
      </c>
      <c r="F2610" s="127"/>
      <c r="G2610" s="127">
        <v>59896547828.599991</v>
      </c>
      <c r="H2610" s="127">
        <v>649.9000244140625</v>
      </c>
      <c r="I2610" s="127">
        <v>-7.7600002288818359</v>
      </c>
      <c r="J2610" s="127">
        <v>91899712</v>
      </c>
    </row>
    <row r="2611" spans="1:10" s="118" customFormat="1" ht="12.75">
      <c r="A2611" s="128" t="s">
        <v>9551</v>
      </c>
      <c r="B2611" s="128" t="s">
        <v>11862</v>
      </c>
      <c r="C2611" s="127">
        <v>2145320406.4000001</v>
      </c>
      <c r="D2611" s="127">
        <v>1330</v>
      </c>
      <c r="E2611" s="128" t="s">
        <v>4764</v>
      </c>
      <c r="F2611" s="127">
        <v>34.691242218017578</v>
      </c>
      <c r="G2611" s="127">
        <v>2145320406.4000001</v>
      </c>
      <c r="H2611" s="127">
        <v>75.279998779296875</v>
      </c>
      <c r="I2611" s="127">
        <v>2.1700000762939453</v>
      </c>
      <c r="J2611" s="127">
        <v>3497900</v>
      </c>
    </row>
    <row r="2612" spans="1:10" s="118" customFormat="1" ht="12.75">
      <c r="A2612" s="128" t="s">
        <v>5941</v>
      </c>
      <c r="B2612" s="128" t="s">
        <v>5942</v>
      </c>
      <c r="C2612" s="127">
        <v>88252794051.949997</v>
      </c>
      <c r="D2612" s="127">
        <v>489199</v>
      </c>
      <c r="E2612" s="128" t="s">
        <v>2797</v>
      </c>
      <c r="F2612" s="127">
        <v>29.910959243774414</v>
      </c>
      <c r="G2612" s="127">
        <v>88252794051.949997</v>
      </c>
      <c r="H2612" s="127">
        <v>218.35000610351563</v>
      </c>
      <c r="I2612" s="127">
        <v>7.3000001907348633</v>
      </c>
      <c r="J2612" s="127">
        <v>404180416</v>
      </c>
    </row>
    <row r="2613" spans="1:10" s="118" customFormat="1" ht="12.75">
      <c r="A2613" s="128" t="s">
        <v>6756</v>
      </c>
      <c r="B2613" s="128" t="s">
        <v>10915</v>
      </c>
      <c r="C2613" s="127">
        <v>11217138579.999998</v>
      </c>
      <c r="D2613" s="127">
        <v>138250</v>
      </c>
      <c r="E2613" s="128" t="s">
        <v>2811</v>
      </c>
      <c r="F2613" s="127">
        <v>20.169160842895508</v>
      </c>
      <c r="G2613" s="127">
        <v>11217138579.999998</v>
      </c>
      <c r="H2613" s="127">
        <v>310</v>
      </c>
      <c r="I2613" s="127">
        <v>15.369999885559082</v>
      </c>
      <c r="J2613" s="127">
        <v>36024212</v>
      </c>
    </row>
    <row r="2614" spans="1:10" s="118" customFormat="1" ht="12.75">
      <c r="A2614" s="128" t="s">
        <v>7363</v>
      </c>
      <c r="B2614" s="128" t="s">
        <v>11453</v>
      </c>
      <c r="C2614" s="127">
        <v>2726396885.8400002</v>
      </c>
      <c r="D2614" s="127">
        <v>215155</v>
      </c>
      <c r="E2614" s="128" t="s">
        <v>2529</v>
      </c>
      <c r="F2614" s="127">
        <v>2.2381398677825928</v>
      </c>
      <c r="G2614" s="127">
        <v>2726396885.8400002</v>
      </c>
      <c r="H2614" s="127">
        <v>22.940000534057617</v>
      </c>
      <c r="I2614" s="127">
        <v>10.895510673522949</v>
      </c>
      <c r="J2614" s="127">
        <v>118849040</v>
      </c>
    </row>
    <row r="2615" spans="1:10" s="118" customFormat="1" ht="12.75">
      <c r="A2615" s="128" t="s">
        <v>6810</v>
      </c>
      <c r="B2615" s="128" t="s">
        <v>10899</v>
      </c>
      <c r="C2615" s="127">
        <v>18555515559.000004</v>
      </c>
      <c r="D2615" s="127">
        <v>80319</v>
      </c>
      <c r="E2615" s="128" t="s">
        <v>12465</v>
      </c>
      <c r="F2615" s="127">
        <v>33.065692901611328</v>
      </c>
      <c r="G2615" s="127">
        <v>18555515559.000004</v>
      </c>
      <c r="H2615" s="127">
        <v>135.89999389648438</v>
      </c>
      <c r="I2615" s="127">
        <v>4.1099998474121096</v>
      </c>
      <c r="J2615" s="127">
        <v>129802580</v>
      </c>
    </row>
    <row r="2616" spans="1:10" s="118" customFormat="1" ht="12.75">
      <c r="A2616" s="128" t="s">
        <v>12215</v>
      </c>
      <c r="B2616" s="128" t="s">
        <v>12216</v>
      </c>
      <c r="C2616" s="127">
        <v>23718617998.110001</v>
      </c>
      <c r="D2616" s="127">
        <v>739847</v>
      </c>
      <c r="E2616" s="128" t="s">
        <v>12217</v>
      </c>
      <c r="F2616" s="127"/>
      <c r="G2616" s="127">
        <v>23718617998.110001</v>
      </c>
      <c r="H2616" s="127">
        <v>317.8699951171875</v>
      </c>
      <c r="I2616" s="127"/>
      <c r="J2616" s="127"/>
    </row>
    <row r="2617" spans="1:10" s="118" customFormat="1" ht="12.75">
      <c r="A2617" s="128" t="s">
        <v>6418</v>
      </c>
      <c r="B2617" s="128" t="s">
        <v>10616</v>
      </c>
      <c r="C2617" s="127">
        <v>48425535562.5</v>
      </c>
      <c r="D2617" s="127">
        <v>31874</v>
      </c>
      <c r="E2617" s="128" t="s">
        <v>2819</v>
      </c>
      <c r="F2617" s="127">
        <v>27.964860916137695</v>
      </c>
      <c r="G2617" s="127">
        <v>48425535562.5</v>
      </c>
      <c r="H2617" s="127">
        <v>2753.699951171875</v>
      </c>
      <c r="I2617" s="127">
        <v>98.470001220703125</v>
      </c>
      <c r="J2617" s="127">
        <v>17585624</v>
      </c>
    </row>
    <row r="2618" spans="1:10" s="118" customFormat="1" ht="12.75">
      <c r="A2618" s="128" t="s">
        <v>12509</v>
      </c>
      <c r="B2618" s="128" t="s">
        <v>12510</v>
      </c>
      <c r="C2618" s="127">
        <v>2101568696.6999998</v>
      </c>
      <c r="D2618" s="127">
        <v>39092</v>
      </c>
      <c r="E2618" s="128" t="s">
        <v>12341</v>
      </c>
      <c r="F2618" s="127"/>
      <c r="G2618" s="127">
        <v>2101568696.6999998</v>
      </c>
      <c r="H2618" s="127">
        <v>90.410003662109375</v>
      </c>
      <c r="I2618" s="127"/>
      <c r="J2618" s="127"/>
    </row>
    <row r="2619" spans="1:10" s="118" customFormat="1" ht="12.75">
      <c r="A2619" s="128" t="s">
        <v>6237</v>
      </c>
      <c r="B2619" s="128" t="s">
        <v>6238</v>
      </c>
      <c r="C2619" s="127">
        <v>39121879275</v>
      </c>
      <c r="D2619" s="127">
        <v>58884</v>
      </c>
      <c r="E2619" s="128" t="s">
        <v>2823</v>
      </c>
      <c r="F2619" s="127">
        <v>40.086898803710938</v>
      </c>
      <c r="G2619" s="127">
        <v>39121879275</v>
      </c>
      <c r="H2619" s="127">
        <v>599.70001220703125</v>
      </c>
      <c r="I2619" s="127">
        <v>14.960000038146973</v>
      </c>
      <c r="J2619" s="127">
        <v>65235752</v>
      </c>
    </row>
    <row r="2620" spans="1:10" s="118" customFormat="1" ht="12.75">
      <c r="A2620" s="128" t="s">
        <v>6538</v>
      </c>
      <c r="B2620" s="128" t="s">
        <v>6539</v>
      </c>
      <c r="C2620" s="127">
        <v>6783375425.4499998</v>
      </c>
      <c r="D2620" s="127">
        <v>5914014</v>
      </c>
      <c r="E2620" s="128" t="s">
        <v>2821</v>
      </c>
      <c r="F2620" s="127"/>
      <c r="G2620" s="127">
        <v>6783375425.4499998</v>
      </c>
      <c r="H2620" s="127">
        <v>12.069999694824219</v>
      </c>
      <c r="I2620" s="127">
        <v>-3.4700000286102295</v>
      </c>
      <c r="J2620" s="127">
        <v>562002944</v>
      </c>
    </row>
    <row r="2621" spans="1:10" s="118" customFormat="1" ht="12.75">
      <c r="A2621" s="128" t="s">
        <v>12172</v>
      </c>
      <c r="B2621" s="128" t="s">
        <v>12173</v>
      </c>
      <c r="C2621" s="127">
        <v>1965659667.5</v>
      </c>
      <c r="D2621" s="127">
        <v>13948</v>
      </c>
      <c r="E2621" s="128" t="s">
        <v>4192</v>
      </c>
      <c r="F2621" s="127">
        <v>24.864387512207031</v>
      </c>
      <c r="G2621" s="127">
        <v>1965659667.5</v>
      </c>
      <c r="H2621" s="127">
        <v>42.169998168945313</v>
      </c>
      <c r="I2621" s="127">
        <v>1.6959999084472657</v>
      </c>
      <c r="J2621" s="127">
        <v>46612750</v>
      </c>
    </row>
    <row r="2622" spans="1:10" s="118" customFormat="1" ht="12.75">
      <c r="A2622" s="128" t="s">
        <v>7505</v>
      </c>
      <c r="B2622" s="128" t="s">
        <v>11095</v>
      </c>
      <c r="C2622" s="127">
        <v>2876044600</v>
      </c>
      <c r="D2622" s="127">
        <v>4821404</v>
      </c>
      <c r="E2622" s="128" t="s">
        <v>9084</v>
      </c>
      <c r="F2622" s="127"/>
      <c r="G2622" s="127">
        <v>2876044600</v>
      </c>
      <c r="H2622" s="127">
        <v>0.55000001192092896</v>
      </c>
      <c r="I2622" s="127">
        <v>-0.44999998807907104</v>
      </c>
      <c r="J2622" s="127">
        <v>1041672000</v>
      </c>
    </row>
    <row r="2623" spans="1:10" s="118" customFormat="1" ht="12.75">
      <c r="A2623" s="128" t="s">
        <v>7957</v>
      </c>
      <c r="B2623" s="128" t="s">
        <v>11503</v>
      </c>
      <c r="C2623" s="127">
        <v>6545921264</v>
      </c>
      <c r="D2623" s="127">
        <v>241424</v>
      </c>
      <c r="E2623" s="128" t="s">
        <v>20410</v>
      </c>
      <c r="F2623" s="127">
        <v>41.212120056152344</v>
      </c>
      <c r="G2623" s="127">
        <v>6545921264</v>
      </c>
      <c r="H2623" s="127">
        <v>27.200000762939453</v>
      </c>
      <c r="I2623" s="127">
        <v>0.6600000262260437</v>
      </c>
      <c r="J2623" s="127">
        <v>240658864</v>
      </c>
    </row>
    <row r="2624" spans="1:10" s="118" customFormat="1" ht="12.75">
      <c r="A2624" s="128" t="s">
        <v>5441</v>
      </c>
      <c r="B2624" s="128" t="s">
        <v>10097</v>
      </c>
      <c r="C2624" s="127">
        <v>769777923223.20007</v>
      </c>
      <c r="D2624" s="127">
        <v>71542656</v>
      </c>
      <c r="E2624" s="128" t="s">
        <v>2883</v>
      </c>
      <c r="F2624" s="127">
        <v>112.80000305175781</v>
      </c>
      <c r="G2624" s="127">
        <v>769777923223.20007</v>
      </c>
      <c r="H2624" s="127">
        <v>56.400001525878906</v>
      </c>
      <c r="I2624" s="127">
        <v>0.5</v>
      </c>
      <c r="J2624" s="127">
        <v>13612699648</v>
      </c>
    </row>
    <row r="2625" spans="1:10" s="118" customFormat="1" ht="12.75">
      <c r="A2625" s="128" t="s">
        <v>5497</v>
      </c>
      <c r="B2625" s="128" t="s">
        <v>10147</v>
      </c>
      <c r="C2625" s="127">
        <v>584028550476.00012</v>
      </c>
      <c r="D2625" s="127">
        <v>107086</v>
      </c>
      <c r="E2625" s="128" t="s">
        <v>2840</v>
      </c>
      <c r="F2625" s="127">
        <v>40.339191436767578</v>
      </c>
      <c r="G2625" s="127">
        <v>584028550476.00012</v>
      </c>
      <c r="H2625" s="127">
        <v>5256.60009765625</v>
      </c>
      <c r="I2625" s="127">
        <v>130.30999755859375</v>
      </c>
      <c r="J2625" s="127">
        <v>111103856</v>
      </c>
    </row>
    <row r="2626" spans="1:10" s="118" customFormat="1" ht="12.75">
      <c r="A2626" s="128" t="s">
        <v>6187</v>
      </c>
      <c r="B2626" s="128" t="s">
        <v>10636</v>
      </c>
      <c r="C2626" s="127">
        <v>23917468377.150002</v>
      </c>
      <c r="D2626" s="127">
        <v>581136</v>
      </c>
      <c r="E2626" s="128" t="s">
        <v>2828</v>
      </c>
      <c r="F2626" s="127">
        <v>25.619348526000977</v>
      </c>
      <c r="G2626" s="127">
        <v>23917468377.150002</v>
      </c>
      <c r="H2626" s="127">
        <v>283.35000610351563</v>
      </c>
      <c r="I2626" s="127">
        <v>11.060000419616699</v>
      </c>
      <c r="J2626" s="127">
        <v>84399632</v>
      </c>
    </row>
    <row r="2627" spans="1:10" s="118" customFormat="1" ht="12.75">
      <c r="A2627" s="128" t="s">
        <v>5699</v>
      </c>
      <c r="B2627" s="128" t="s">
        <v>10246</v>
      </c>
      <c r="C2627" s="127">
        <v>253865521329.60001</v>
      </c>
      <c r="D2627" s="127">
        <v>410386</v>
      </c>
      <c r="E2627" s="128" t="s">
        <v>2830</v>
      </c>
      <c r="F2627" s="127">
        <v>68.729728698730469</v>
      </c>
      <c r="G2627" s="127">
        <v>253865521329.60001</v>
      </c>
      <c r="H2627" s="127">
        <v>508.60000610351563</v>
      </c>
      <c r="I2627" s="127">
        <v>7.4000000953674316</v>
      </c>
      <c r="J2627" s="127">
        <v>499145728</v>
      </c>
    </row>
    <row r="2628" spans="1:10" s="118" customFormat="1" ht="12.75">
      <c r="A2628" s="128" t="s">
        <v>7947</v>
      </c>
      <c r="B2628" s="128" t="s">
        <v>7948</v>
      </c>
      <c r="C2628" s="127">
        <v>4693011623.5099993</v>
      </c>
      <c r="D2628" s="127">
        <v>41114</v>
      </c>
      <c r="E2628" s="128" t="s">
        <v>2832</v>
      </c>
      <c r="F2628" s="127">
        <v>35.260295867919922</v>
      </c>
      <c r="G2628" s="127">
        <v>4693011623.5099993</v>
      </c>
      <c r="H2628" s="127">
        <v>103.66999816894531</v>
      </c>
      <c r="I2628" s="127">
        <v>2.9401340484619141</v>
      </c>
      <c r="J2628" s="127">
        <v>30587044</v>
      </c>
    </row>
    <row r="2629" spans="1:10" s="118" customFormat="1" ht="12.75">
      <c r="A2629" s="128" t="s">
        <v>6693</v>
      </c>
      <c r="B2629" s="128" t="s">
        <v>10783</v>
      </c>
      <c r="C2629" s="127">
        <v>21243210456.599998</v>
      </c>
      <c r="D2629" s="127">
        <v>18840</v>
      </c>
      <c r="E2629" s="128" t="s">
        <v>2834</v>
      </c>
      <c r="F2629" s="127">
        <v>28.049516677856445</v>
      </c>
      <c r="G2629" s="127">
        <v>21243210456.599998</v>
      </c>
      <c r="H2629" s="127">
        <v>1948.5999755859375</v>
      </c>
      <c r="I2629" s="127">
        <v>69.470001220703125</v>
      </c>
      <c r="J2629" s="127">
        <v>10901781</v>
      </c>
    </row>
    <row r="2630" spans="1:10" s="118" customFormat="1" ht="12.75">
      <c r="A2630" s="128" t="s">
        <v>8137</v>
      </c>
      <c r="B2630" s="128" t="s">
        <v>12044</v>
      </c>
      <c r="C2630" s="127">
        <v>1250151203.0000002</v>
      </c>
      <c r="D2630" s="127">
        <v>67182</v>
      </c>
      <c r="E2630" s="128" t="s">
        <v>4057</v>
      </c>
      <c r="F2630" s="127">
        <v>29.365610122680664</v>
      </c>
      <c r="G2630" s="127">
        <v>1250151203.0000002</v>
      </c>
      <c r="H2630" s="127">
        <v>175.89999389648438</v>
      </c>
      <c r="I2630" s="127">
        <v>5.9899997711181641</v>
      </c>
      <c r="J2630" s="127">
        <v>7107170</v>
      </c>
    </row>
    <row r="2631" spans="1:10" s="118" customFormat="1" ht="12.75">
      <c r="A2631" s="128" t="s">
        <v>6346</v>
      </c>
      <c r="B2631" s="128" t="s">
        <v>10694</v>
      </c>
      <c r="C2631" s="127">
        <v>43655809992.400002</v>
      </c>
      <c r="D2631" s="127">
        <v>20080</v>
      </c>
      <c r="E2631" s="128" t="s">
        <v>2836</v>
      </c>
      <c r="F2631" s="127"/>
      <c r="G2631" s="127">
        <v>43655809992.400002</v>
      </c>
      <c r="H2631" s="127">
        <v>1980.199951171875</v>
      </c>
      <c r="I2631" s="127">
        <v>-59.375930786132813</v>
      </c>
      <c r="J2631" s="127">
        <v>20232104</v>
      </c>
    </row>
    <row r="2632" spans="1:10" s="118" customFormat="1" ht="12.75">
      <c r="A2632" s="128" t="s">
        <v>21832</v>
      </c>
      <c r="B2632" s="128" t="s">
        <v>21833</v>
      </c>
      <c r="C2632" s="127">
        <v>29120818942.5</v>
      </c>
      <c r="D2632" s="127">
        <v>34353</v>
      </c>
      <c r="E2632" s="128" t="s">
        <v>278</v>
      </c>
      <c r="F2632" s="127">
        <v>180.06993103027344</v>
      </c>
      <c r="G2632" s="127">
        <v>29120818942.5</v>
      </c>
      <c r="H2632" s="127">
        <v>772.5</v>
      </c>
      <c r="I2632" s="127">
        <v>4.2899999618530273</v>
      </c>
      <c r="J2632" s="127">
        <v>24369264</v>
      </c>
    </row>
    <row r="2633" spans="1:10" s="118" customFormat="1" ht="12.75">
      <c r="A2633" s="128" t="s">
        <v>6264</v>
      </c>
      <c r="B2633" s="128" t="s">
        <v>10660</v>
      </c>
      <c r="C2633" s="127">
        <v>42146120109.280006</v>
      </c>
      <c r="D2633" s="127">
        <v>139233</v>
      </c>
      <c r="E2633" s="128" t="s">
        <v>2847</v>
      </c>
      <c r="F2633" s="127">
        <v>29.342535018920898</v>
      </c>
      <c r="G2633" s="127">
        <v>42146120109.280006</v>
      </c>
      <c r="H2633" s="127">
        <v>233.86000061035156</v>
      </c>
      <c r="I2633" s="127">
        <v>7.9699997901916504</v>
      </c>
      <c r="J2633" s="127">
        <v>180219456</v>
      </c>
    </row>
    <row r="2634" spans="1:10" s="118" customFormat="1" ht="12.75">
      <c r="A2634" s="128" t="s">
        <v>8058</v>
      </c>
      <c r="B2634" s="128" t="s">
        <v>8059</v>
      </c>
      <c r="C2634" s="127">
        <v>4279138500</v>
      </c>
      <c r="D2634" s="127">
        <v>11559</v>
      </c>
      <c r="E2634" s="128" t="s">
        <v>4069</v>
      </c>
      <c r="F2634" s="127">
        <v>81.227836608886719</v>
      </c>
      <c r="G2634" s="127">
        <v>4279138500</v>
      </c>
      <c r="H2634" s="127">
        <v>700.3499755859375</v>
      </c>
      <c r="I2634" s="127">
        <v>8.6220436096191406</v>
      </c>
      <c r="J2634" s="127">
        <v>5625000</v>
      </c>
    </row>
    <row r="2635" spans="1:10" s="118" customFormat="1" ht="12.75">
      <c r="A2635" s="128" t="s">
        <v>22427</v>
      </c>
      <c r="B2635" s="128" t="s">
        <v>22428</v>
      </c>
      <c r="C2635" s="127">
        <v>1213664000</v>
      </c>
      <c r="D2635" s="127">
        <v>14156</v>
      </c>
      <c r="E2635" s="128" t="s">
        <v>22429</v>
      </c>
      <c r="F2635" s="127">
        <v>5.7648577690124512</v>
      </c>
      <c r="G2635" s="127">
        <v>1213664000</v>
      </c>
      <c r="H2635" s="127">
        <v>111.55000305175781</v>
      </c>
      <c r="I2635" s="127">
        <v>19.350000381469727</v>
      </c>
      <c r="J2635" s="127">
        <v>8000000</v>
      </c>
    </row>
    <row r="2636" spans="1:10" s="118" customFormat="1" ht="12.75">
      <c r="A2636" s="128" t="s">
        <v>5270</v>
      </c>
      <c r="B2636" s="128" t="s">
        <v>10042</v>
      </c>
      <c r="C2636" s="127">
        <v>4396194221012</v>
      </c>
      <c r="D2636" s="127">
        <v>2563421</v>
      </c>
      <c r="E2636" s="128" t="s">
        <v>2849</v>
      </c>
      <c r="F2636" s="127">
        <v>45.922306060791016</v>
      </c>
      <c r="G2636" s="127">
        <v>4396194221012</v>
      </c>
      <c r="H2636" s="127">
        <v>1832.300048828125</v>
      </c>
      <c r="I2636" s="127">
        <v>39.900001525878906</v>
      </c>
      <c r="J2636" s="127">
        <v>2399334912</v>
      </c>
    </row>
    <row r="2637" spans="1:10" s="118" customFormat="1" ht="12.75">
      <c r="A2637" s="128" t="s">
        <v>5628</v>
      </c>
      <c r="B2637" s="128" t="s">
        <v>10211</v>
      </c>
      <c r="C2637" s="127">
        <v>244687140557.99997</v>
      </c>
      <c r="D2637" s="127">
        <v>390799</v>
      </c>
      <c r="E2637" s="128" t="s">
        <v>2853</v>
      </c>
      <c r="F2637" s="127">
        <v>12.707736968994141</v>
      </c>
      <c r="G2637" s="127">
        <v>244687140557.99997</v>
      </c>
      <c r="H2637" s="127">
        <v>620.9000244140625</v>
      </c>
      <c r="I2637" s="127">
        <v>48.860000610351563</v>
      </c>
      <c r="J2637" s="127">
        <v>394084608</v>
      </c>
    </row>
    <row r="2638" spans="1:10" s="118" customFormat="1" ht="12.75">
      <c r="A2638" s="128" t="s">
        <v>7176</v>
      </c>
      <c r="B2638" s="128" t="s">
        <v>11510</v>
      </c>
      <c r="C2638" s="127">
        <v>4258590221.0000005</v>
      </c>
      <c r="D2638" s="127">
        <v>1775</v>
      </c>
      <c r="E2638" s="128" t="s">
        <v>3614</v>
      </c>
      <c r="F2638" s="127">
        <v>31.771280288696289</v>
      </c>
      <c r="G2638" s="127">
        <v>4258590221.0000005</v>
      </c>
      <c r="H2638" s="127">
        <v>369.5</v>
      </c>
      <c r="I2638" s="127">
        <v>11.630000114440918</v>
      </c>
      <c r="J2638" s="127">
        <v>11525278</v>
      </c>
    </row>
    <row r="2639" spans="1:10" s="118" customFormat="1" ht="12.75">
      <c r="A2639" s="128" t="s">
        <v>7755</v>
      </c>
      <c r="B2639" s="128" t="s">
        <v>7756</v>
      </c>
      <c r="C2639" s="127">
        <v>1727617499.9999998</v>
      </c>
      <c r="D2639" s="127">
        <v>12323</v>
      </c>
      <c r="E2639" s="128" t="s">
        <v>2855</v>
      </c>
      <c r="F2639" s="127">
        <v>13.49698543548584</v>
      </c>
      <c r="G2639" s="127">
        <v>1727617499.9999998</v>
      </c>
      <c r="H2639" s="127">
        <v>156.69999694824219</v>
      </c>
      <c r="I2639" s="127">
        <v>11.609999656677246</v>
      </c>
      <c r="J2639" s="127">
        <v>10749700</v>
      </c>
    </row>
    <row r="2640" spans="1:10" s="118" customFormat="1" ht="12.75">
      <c r="A2640" s="128" t="s">
        <v>7513</v>
      </c>
      <c r="B2640" s="128" t="s">
        <v>11342</v>
      </c>
      <c r="C2640" s="127">
        <v>3087654729.25</v>
      </c>
      <c r="D2640" s="127">
        <v>97356</v>
      </c>
      <c r="E2640" s="128" t="s">
        <v>7514</v>
      </c>
      <c r="F2640" s="127">
        <v>17.352529525756836</v>
      </c>
      <c r="G2640" s="127">
        <v>3087654729.25</v>
      </c>
      <c r="H2640" s="127">
        <v>123.55000305175781</v>
      </c>
      <c r="I2640" s="127">
        <v>7.119999885559082</v>
      </c>
      <c r="J2640" s="127">
        <v>24991136</v>
      </c>
    </row>
    <row r="2641" spans="1:10" s="118" customFormat="1" ht="12.75">
      <c r="A2641" s="128" t="s">
        <v>6378</v>
      </c>
      <c r="B2641" s="128" t="s">
        <v>10631</v>
      </c>
      <c r="C2641" s="127">
        <v>51923478420</v>
      </c>
      <c r="D2641" s="127">
        <v>377107</v>
      </c>
      <c r="E2641" s="128" t="s">
        <v>2862</v>
      </c>
      <c r="F2641" s="127">
        <v>43.591217041015625</v>
      </c>
      <c r="G2641" s="127">
        <v>51923478420</v>
      </c>
      <c r="H2641" s="127">
        <v>645.1500244140625</v>
      </c>
      <c r="I2641" s="127">
        <v>14.800000190734863</v>
      </c>
      <c r="J2641" s="127">
        <v>80482800</v>
      </c>
    </row>
    <row r="2642" spans="1:10" s="118" customFormat="1" ht="12.75">
      <c r="A2642" s="128" t="s">
        <v>8092</v>
      </c>
      <c r="B2642" s="128" t="s">
        <v>8093</v>
      </c>
      <c r="C2642" s="127">
        <v>1583468388</v>
      </c>
      <c r="D2642" s="127">
        <v>178649</v>
      </c>
      <c r="E2642" s="128" t="s">
        <v>2865</v>
      </c>
      <c r="F2642" s="127"/>
      <c r="G2642" s="127">
        <v>1583468388</v>
      </c>
      <c r="H2642" s="127">
        <v>32.180000305175781</v>
      </c>
      <c r="I2642" s="127">
        <v>-0.25999999046325684</v>
      </c>
      <c r="J2642" s="127">
        <v>49206600</v>
      </c>
    </row>
    <row r="2643" spans="1:10" s="118" customFormat="1" ht="12.75">
      <c r="A2643" s="128" t="s">
        <v>7397</v>
      </c>
      <c r="B2643" s="128" t="s">
        <v>7398</v>
      </c>
      <c r="C2643" s="127">
        <v>6925102110.000001</v>
      </c>
      <c r="D2643" s="127">
        <v>29826</v>
      </c>
      <c r="E2643" s="128" t="s">
        <v>3731</v>
      </c>
      <c r="F2643" s="127">
        <v>32.175765991210938</v>
      </c>
      <c r="G2643" s="127">
        <v>6925102110.000001</v>
      </c>
      <c r="H2643" s="127">
        <v>377.10000610351563</v>
      </c>
      <c r="I2643" s="127">
        <v>11.720000267028809</v>
      </c>
      <c r="J2643" s="127">
        <v>18364100</v>
      </c>
    </row>
    <row r="2644" spans="1:10" s="118" customFormat="1" ht="12.75">
      <c r="A2644" s="128" t="s">
        <v>6675</v>
      </c>
      <c r="B2644" s="128" t="s">
        <v>10693</v>
      </c>
      <c r="C2644" s="127">
        <v>13976104659.4</v>
      </c>
      <c r="D2644" s="127">
        <v>184245</v>
      </c>
      <c r="E2644" s="128" t="s">
        <v>2864</v>
      </c>
      <c r="F2644" s="127">
        <v>15.087674140930176</v>
      </c>
      <c r="G2644" s="127">
        <v>13976104659.4</v>
      </c>
      <c r="H2644" s="127">
        <v>292.54998779296875</v>
      </c>
      <c r="I2644" s="127">
        <v>19.389999389648438</v>
      </c>
      <c r="J2644" s="127">
        <v>42861112</v>
      </c>
    </row>
    <row r="2645" spans="1:10" s="118" customFormat="1" ht="12.75">
      <c r="A2645" s="128" t="s">
        <v>20589</v>
      </c>
      <c r="B2645" s="128" t="s">
        <v>20590</v>
      </c>
      <c r="C2645" s="127">
        <v>15582562793.6</v>
      </c>
      <c r="D2645" s="127">
        <v>118087</v>
      </c>
      <c r="E2645" s="128" t="s">
        <v>20591</v>
      </c>
      <c r="F2645" s="127"/>
      <c r="G2645" s="127">
        <v>15582562793.6</v>
      </c>
      <c r="H2645" s="127">
        <v>299.20001220703125</v>
      </c>
      <c r="I2645" s="127"/>
      <c r="J2645" s="127"/>
    </row>
    <row r="2646" spans="1:10" s="118" customFormat="1" ht="12.75">
      <c r="A2646" s="128" t="s">
        <v>7248</v>
      </c>
      <c r="B2646" s="128" t="s">
        <v>11661</v>
      </c>
      <c r="C2646" s="127">
        <v>1707335098</v>
      </c>
      <c r="D2646" s="127">
        <v>5529</v>
      </c>
      <c r="E2646" s="128" t="s">
        <v>7249</v>
      </c>
      <c r="F2646" s="127">
        <v>237.5</v>
      </c>
      <c r="G2646" s="127">
        <v>1707335098</v>
      </c>
      <c r="H2646" s="127">
        <v>133</v>
      </c>
      <c r="I2646" s="127">
        <v>0.56000000238418579</v>
      </c>
      <c r="J2646" s="127">
        <v>10634000</v>
      </c>
    </row>
    <row r="2647" spans="1:10" s="118" customFormat="1" ht="12.75">
      <c r="A2647" s="128" t="s">
        <v>7687</v>
      </c>
      <c r="B2647" s="128" t="s">
        <v>11904</v>
      </c>
      <c r="C2647" s="127">
        <v>1529751354.2999997</v>
      </c>
      <c r="D2647" s="127">
        <v>109517</v>
      </c>
      <c r="E2647" s="128" t="s">
        <v>3861</v>
      </c>
      <c r="F2647" s="127">
        <v>16.804878234863281</v>
      </c>
      <c r="G2647" s="127">
        <v>1529751354.2999997</v>
      </c>
      <c r="H2647" s="127">
        <v>6.8899998664855957</v>
      </c>
      <c r="I2647" s="127">
        <v>0.40999999642372131</v>
      </c>
      <c r="J2647" s="127">
        <v>222064448</v>
      </c>
    </row>
    <row r="2648" spans="1:10" s="118" customFormat="1" ht="12.75">
      <c r="A2648" s="128" t="s">
        <v>6547</v>
      </c>
      <c r="B2648" s="128" t="s">
        <v>10882</v>
      </c>
      <c r="C2648" s="127">
        <v>13606583168.480001</v>
      </c>
      <c r="D2648" s="127">
        <v>436626</v>
      </c>
      <c r="E2648" s="128" t="s">
        <v>2871</v>
      </c>
      <c r="F2648" s="127">
        <v>6.2940020561218262</v>
      </c>
      <c r="G2648" s="127">
        <v>13606583168.480001</v>
      </c>
      <c r="H2648" s="127">
        <v>128.02000427246094</v>
      </c>
      <c r="I2648" s="127">
        <v>20.340000152587891</v>
      </c>
      <c r="J2648" s="127">
        <v>106200696</v>
      </c>
    </row>
    <row r="2649" spans="1:10" s="118" customFormat="1" ht="12.75">
      <c r="A2649" s="128" t="s">
        <v>6853</v>
      </c>
      <c r="B2649" s="128" t="s">
        <v>11080</v>
      </c>
      <c r="C2649" s="127">
        <v>6064935512.4000006</v>
      </c>
      <c r="D2649" s="127">
        <v>99505</v>
      </c>
      <c r="E2649" s="128" t="s">
        <v>2873</v>
      </c>
      <c r="F2649" s="127"/>
      <c r="G2649" s="127">
        <v>6064935512.4000006</v>
      </c>
      <c r="H2649" s="127">
        <v>37.020000457763672</v>
      </c>
      <c r="I2649" s="127">
        <v>-8.2700004577636719</v>
      </c>
      <c r="J2649" s="127">
        <v>163828624</v>
      </c>
    </row>
    <row r="2650" spans="1:10" s="118" customFormat="1" ht="12.75">
      <c r="A2650" s="128" t="s">
        <v>5734</v>
      </c>
      <c r="B2650" s="128" t="s">
        <v>10235</v>
      </c>
      <c r="C2650" s="127">
        <v>289465811467.59998</v>
      </c>
      <c r="D2650" s="127">
        <v>463671</v>
      </c>
      <c r="E2650" s="128" t="s">
        <v>2879</v>
      </c>
      <c r="F2650" s="127">
        <v>96.364402770996094</v>
      </c>
      <c r="G2650" s="127">
        <v>289465811467.59998</v>
      </c>
      <c r="H2650" s="127">
        <v>1137.0999755859375</v>
      </c>
      <c r="I2650" s="127">
        <v>11.800000190734863</v>
      </c>
      <c r="J2650" s="127">
        <v>254564960</v>
      </c>
    </row>
    <row r="2651" spans="1:10" s="118" customFormat="1" ht="12.75">
      <c r="A2651" s="128" t="s">
        <v>10928</v>
      </c>
      <c r="B2651" s="128" t="s">
        <v>10929</v>
      </c>
      <c r="C2651" s="127">
        <v>9877247588</v>
      </c>
      <c r="D2651" s="127">
        <v>45491</v>
      </c>
      <c r="E2651" s="128" t="s">
        <v>3576</v>
      </c>
      <c r="F2651" s="127">
        <v>15.398281097412109</v>
      </c>
      <c r="G2651" s="127">
        <v>9877247588</v>
      </c>
      <c r="H2651" s="127">
        <v>914.3499755859375</v>
      </c>
      <c r="I2651" s="127">
        <v>59.380001068115234</v>
      </c>
      <c r="J2651" s="127">
        <v>10662120</v>
      </c>
    </row>
    <row r="2652" spans="1:10" s="118" customFormat="1" ht="12.75">
      <c r="A2652" s="128" t="s">
        <v>7214</v>
      </c>
      <c r="B2652" s="128" t="s">
        <v>11330</v>
      </c>
      <c r="C2652" s="127">
        <v>3462555549.2599998</v>
      </c>
      <c r="D2652" s="127">
        <v>166397</v>
      </c>
      <c r="E2652" s="128" t="s">
        <v>2658</v>
      </c>
      <c r="F2652" s="127"/>
      <c r="G2652" s="127">
        <v>3462555549.2599998</v>
      </c>
      <c r="H2652" s="127">
        <v>28.329999923706055</v>
      </c>
      <c r="I2652" s="127">
        <v>-4.0374369621276855</v>
      </c>
      <c r="J2652" s="127">
        <v>122222224</v>
      </c>
    </row>
    <row r="2653" spans="1:10" s="118" customFormat="1" ht="12.75">
      <c r="A2653" s="128" t="s">
        <v>8040</v>
      </c>
      <c r="B2653" s="128" t="s">
        <v>11964</v>
      </c>
      <c r="C2653" s="127">
        <v>1551236400.0000002</v>
      </c>
      <c r="D2653" s="127">
        <v>5302</v>
      </c>
      <c r="E2653" s="128" t="s">
        <v>4023</v>
      </c>
      <c r="F2653" s="127">
        <v>15.052083015441895</v>
      </c>
      <c r="G2653" s="127">
        <v>1551236400.0000002</v>
      </c>
      <c r="H2653" s="127">
        <v>130.05000305175781</v>
      </c>
      <c r="I2653" s="127">
        <v>8.6400003433227539</v>
      </c>
      <c r="J2653" s="127">
        <v>11928000</v>
      </c>
    </row>
    <row r="2654" spans="1:10" s="118" customFormat="1" ht="12.75">
      <c r="A2654" s="128" t="s">
        <v>7884</v>
      </c>
      <c r="B2654" s="128" t="s">
        <v>11818</v>
      </c>
      <c r="C2654" s="127">
        <v>2893275200</v>
      </c>
      <c r="D2654" s="127">
        <v>1645</v>
      </c>
      <c r="E2654" s="128" t="s">
        <v>3946</v>
      </c>
      <c r="F2654" s="127">
        <v>457.14285278320313</v>
      </c>
      <c r="G2654" s="127">
        <v>2893275200</v>
      </c>
      <c r="H2654" s="127">
        <v>160</v>
      </c>
      <c r="I2654" s="127">
        <v>0.34999999403953552</v>
      </c>
      <c r="J2654" s="127">
        <v>18082970</v>
      </c>
    </row>
    <row r="2655" spans="1:10" s="118" customFormat="1" ht="12.75">
      <c r="A2655" s="128" t="s">
        <v>20804</v>
      </c>
      <c r="B2655" s="128" t="s">
        <v>20805</v>
      </c>
      <c r="C2655" s="127">
        <v>1142054999.9999998</v>
      </c>
      <c r="D2655" s="127">
        <v>2949</v>
      </c>
      <c r="E2655" s="128" t="s">
        <v>4359</v>
      </c>
      <c r="F2655" s="127">
        <v>155.30302429199219</v>
      </c>
      <c r="G2655" s="127">
        <v>1142054999.9999998</v>
      </c>
      <c r="H2655" s="127">
        <v>205</v>
      </c>
      <c r="I2655" s="127">
        <v>1.3200000524520874</v>
      </c>
      <c r="J2655" s="127">
        <v>5571000</v>
      </c>
    </row>
    <row r="2656" spans="1:10" s="118" customFormat="1" ht="12.75">
      <c r="A2656" s="128" t="s">
        <v>7681</v>
      </c>
      <c r="B2656" s="128" t="s">
        <v>11686</v>
      </c>
      <c r="C2656" s="127">
        <v>6209471425.000001</v>
      </c>
      <c r="D2656" s="127">
        <v>4910</v>
      </c>
      <c r="E2656" s="128" t="s">
        <v>2884</v>
      </c>
      <c r="F2656" s="127"/>
      <c r="G2656" s="127">
        <v>6209471425.000001</v>
      </c>
      <c r="H2656" s="127">
        <v>540.25</v>
      </c>
      <c r="I2656" s="127"/>
      <c r="J2656" s="127"/>
    </row>
    <row r="2657" spans="1:10" s="118" customFormat="1" ht="12.75">
      <c r="A2657" s="128" t="s">
        <v>6484</v>
      </c>
      <c r="B2657" s="128" t="s">
        <v>10727</v>
      </c>
      <c r="C2657" s="127">
        <v>27804398917.5</v>
      </c>
      <c r="D2657" s="127">
        <v>506976</v>
      </c>
      <c r="E2657" s="128" t="s">
        <v>2877</v>
      </c>
      <c r="F2657" s="127"/>
      <c r="G2657" s="127">
        <v>27804398917.5</v>
      </c>
      <c r="H2657" s="127">
        <v>127.5</v>
      </c>
      <c r="I2657" s="127">
        <v>-4.820000171661377</v>
      </c>
      <c r="J2657" s="127">
        <v>218073712</v>
      </c>
    </row>
    <row r="2658" spans="1:10" s="118" customFormat="1" ht="12.75">
      <c r="A2658" s="128" t="s">
        <v>7923</v>
      </c>
      <c r="B2658" s="128" t="s">
        <v>11653</v>
      </c>
      <c r="C2658" s="127">
        <v>4768927116.7999992</v>
      </c>
      <c r="D2658" s="127">
        <v>5508</v>
      </c>
      <c r="E2658" s="128" t="s">
        <v>3845</v>
      </c>
      <c r="F2658" s="127">
        <v>31.752578735351563</v>
      </c>
      <c r="G2658" s="127">
        <v>4768927116.7999992</v>
      </c>
      <c r="H2658" s="127">
        <v>215.60000610351563</v>
      </c>
      <c r="I2658" s="127">
        <v>6.7899999618530273</v>
      </c>
      <c r="J2658" s="127">
        <v>25000000</v>
      </c>
    </row>
    <row r="2659" spans="1:10" s="118" customFormat="1" ht="12.75">
      <c r="A2659" s="128" t="s">
        <v>7851</v>
      </c>
      <c r="B2659" s="128" t="s">
        <v>11856</v>
      </c>
      <c r="C2659" s="127">
        <v>2494933371.1100001</v>
      </c>
      <c r="D2659" s="127">
        <v>15407</v>
      </c>
      <c r="E2659" s="128" t="s">
        <v>2660</v>
      </c>
      <c r="F2659" s="127"/>
      <c r="G2659" s="127">
        <v>2494933371.1100001</v>
      </c>
      <c r="H2659" s="127">
        <v>192.47000122070313</v>
      </c>
      <c r="I2659" s="127">
        <v>-8.3100004196166992</v>
      </c>
      <c r="J2659" s="127">
        <v>12962713</v>
      </c>
    </row>
    <row r="2660" spans="1:10" s="118" customFormat="1" ht="12.75">
      <c r="A2660" s="128" t="s">
        <v>5684</v>
      </c>
      <c r="B2660" s="128" t="s">
        <v>5685</v>
      </c>
      <c r="C2660" s="127">
        <v>125946976794.8</v>
      </c>
      <c r="D2660" s="127">
        <v>2947250</v>
      </c>
      <c r="E2660" s="128" t="s">
        <v>2888</v>
      </c>
      <c r="F2660" s="127">
        <v>18.393905639648438</v>
      </c>
      <c r="G2660" s="127">
        <v>125946976794.8</v>
      </c>
      <c r="H2660" s="127">
        <v>401.79998779296875</v>
      </c>
      <c r="I2660" s="127">
        <v>21.84419059753418</v>
      </c>
      <c r="J2660" s="127">
        <v>313456896</v>
      </c>
    </row>
    <row r="2661" spans="1:10" s="118" customFormat="1" ht="12.75">
      <c r="A2661" s="128" t="s">
        <v>22430</v>
      </c>
      <c r="B2661" s="128" t="s">
        <v>22431</v>
      </c>
      <c r="C2661" s="127">
        <v>1020981925.5999999</v>
      </c>
      <c r="D2661" s="127">
        <v>19153</v>
      </c>
      <c r="E2661" s="128" t="s">
        <v>7962</v>
      </c>
      <c r="F2661" s="127"/>
      <c r="G2661" s="127">
        <v>1020981925.5999999</v>
      </c>
      <c r="H2661" s="127">
        <v>53.689998626708984</v>
      </c>
      <c r="I2661" s="127"/>
      <c r="J2661" s="127"/>
    </row>
    <row r="2662" spans="1:10" s="118" customFormat="1" ht="12.75">
      <c r="A2662" s="128" t="s">
        <v>20781</v>
      </c>
      <c r="B2662" s="128" t="s">
        <v>20782</v>
      </c>
      <c r="C2662" s="127">
        <v>5795036500</v>
      </c>
      <c r="D2662" s="127">
        <v>265</v>
      </c>
      <c r="E2662" s="128" t="s">
        <v>20783</v>
      </c>
      <c r="F2662" s="127"/>
      <c r="G2662" s="127">
        <v>5795036500</v>
      </c>
      <c r="H2662" s="127">
        <v>110</v>
      </c>
      <c r="I2662" s="127">
        <v>-22.889999389648438</v>
      </c>
      <c r="J2662" s="127">
        <v>2682150</v>
      </c>
    </row>
    <row r="2663" spans="1:10" s="118" customFormat="1" ht="12.75">
      <c r="A2663" s="128" t="s">
        <v>7696</v>
      </c>
      <c r="B2663" s="128" t="s">
        <v>11457</v>
      </c>
      <c r="C2663" s="127">
        <v>3853627337</v>
      </c>
      <c r="D2663" s="127">
        <v>42831</v>
      </c>
      <c r="E2663" s="128" t="s">
        <v>7697</v>
      </c>
      <c r="F2663" s="127">
        <v>19.206897735595703</v>
      </c>
      <c r="G2663" s="127">
        <v>3853627337</v>
      </c>
      <c r="H2663" s="127">
        <v>194.94999694824219</v>
      </c>
      <c r="I2663" s="127">
        <v>10.149999618530273</v>
      </c>
      <c r="J2663" s="127">
        <v>18217260</v>
      </c>
    </row>
    <row r="2664" spans="1:10" s="118" customFormat="1" ht="12.75">
      <c r="A2664" s="128" t="s">
        <v>22432</v>
      </c>
      <c r="B2664" s="128" t="s">
        <v>22433</v>
      </c>
      <c r="C2664" s="127">
        <v>1073293451.9999999</v>
      </c>
      <c r="D2664" s="127">
        <v>20176</v>
      </c>
      <c r="E2664" s="128" t="s">
        <v>22434</v>
      </c>
      <c r="F2664" s="127">
        <v>20.904977798461914</v>
      </c>
      <c r="G2664" s="127">
        <v>1073293451.9999999</v>
      </c>
      <c r="H2664" s="127">
        <v>46.200000762939453</v>
      </c>
      <c r="I2664" s="127">
        <v>2.2100000381469727</v>
      </c>
      <c r="J2664" s="127">
        <v>23231460</v>
      </c>
    </row>
    <row r="2665" spans="1:10" s="118" customFormat="1" ht="12.75">
      <c r="A2665" s="128" t="s">
        <v>6362</v>
      </c>
      <c r="B2665" s="128" t="s">
        <v>10640</v>
      </c>
      <c r="C2665" s="127">
        <v>49454763579.199989</v>
      </c>
      <c r="D2665" s="127">
        <v>29141</v>
      </c>
      <c r="E2665" s="128" t="s">
        <v>2889</v>
      </c>
      <c r="F2665" s="127">
        <v>29.801830291748047</v>
      </c>
      <c r="G2665" s="127">
        <v>49454763579.199989</v>
      </c>
      <c r="H2665" s="127">
        <v>4071.199951171875</v>
      </c>
      <c r="I2665" s="127">
        <v>136.60905456542969</v>
      </c>
      <c r="J2665" s="127">
        <v>12150000</v>
      </c>
    </row>
    <row r="2666" spans="1:10" s="118" customFormat="1" ht="12.75">
      <c r="A2666" s="128" t="s">
        <v>8075</v>
      </c>
      <c r="B2666" s="128" t="s">
        <v>11782</v>
      </c>
      <c r="C2666" s="127">
        <v>2430815400.0000005</v>
      </c>
      <c r="D2666" s="127">
        <v>13149</v>
      </c>
      <c r="E2666" s="128" t="s">
        <v>12283</v>
      </c>
      <c r="F2666" s="127">
        <v>10.548459053039551</v>
      </c>
      <c r="G2666" s="127">
        <v>2430815400.0000005</v>
      </c>
      <c r="H2666" s="127">
        <v>140.39999389648438</v>
      </c>
      <c r="I2666" s="127">
        <v>13.310000419616699</v>
      </c>
      <c r="J2666" s="127">
        <v>14798500</v>
      </c>
    </row>
    <row r="2667" spans="1:10" s="118" customFormat="1" ht="12.75">
      <c r="A2667" s="128" t="s">
        <v>7779</v>
      </c>
      <c r="B2667" s="128" t="s">
        <v>11839</v>
      </c>
      <c r="C2667" s="127">
        <v>1934960401.95</v>
      </c>
      <c r="D2667" s="127">
        <v>2592</v>
      </c>
      <c r="E2667" s="128" t="s">
        <v>3767</v>
      </c>
      <c r="F2667" s="127">
        <v>12.622336387634277</v>
      </c>
      <c r="G2667" s="127">
        <v>1934960401.95</v>
      </c>
      <c r="H2667" s="127">
        <v>319.85000610351563</v>
      </c>
      <c r="I2667" s="127">
        <v>25.340000152587891</v>
      </c>
      <c r="J2667" s="127">
        <v>6049587</v>
      </c>
    </row>
    <row r="2668" spans="1:10" s="118" customFormat="1" ht="12.75">
      <c r="A2668" s="128" t="s">
        <v>6001</v>
      </c>
      <c r="B2668" s="128" t="s">
        <v>6002</v>
      </c>
      <c r="C2668" s="127">
        <v>258399270000</v>
      </c>
      <c r="D2668" s="127">
        <v>7778</v>
      </c>
      <c r="E2668" s="128" t="s">
        <v>1518</v>
      </c>
      <c r="F2668" s="127">
        <v>166.07220458984375</v>
      </c>
      <c r="G2668" s="127">
        <v>258399270000</v>
      </c>
      <c r="H2668" s="127">
        <v>23280</v>
      </c>
      <c r="I2668" s="127">
        <v>140.17999267578125</v>
      </c>
      <c r="J2668" s="127">
        <v>11097056</v>
      </c>
    </row>
    <row r="2669" spans="1:10" s="118" customFormat="1" ht="12.75">
      <c r="A2669" s="128" t="s">
        <v>20386</v>
      </c>
      <c r="B2669" s="128" t="s">
        <v>20387</v>
      </c>
      <c r="C2669" s="127">
        <v>724591799077.99988</v>
      </c>
      <c r="D2669" s="127">
        <v>12258519</v>
      </c>
      <c r="E2669" s="128" t="s">
        <v>20322</v>
      </c>
      <c r="F2669" s="127"/>
      <c r="G2669" s="127">
        <v>724591799077.99988</v>
      </c>
      <c r="H2669" s="127">
        <v>316.39999389648438</v>
      </c>
      <c r="I2669" s="127">
        <v>-10.700946807861328</v>
      </c>
      <c r="J2669" s="127"/>
    </row>
    <row r="2670" spans="1:10" s="118" customFormat="1" ht="12.75">
      <c r="A2670" s="128" t="s">
        <v>7203</v>
      </c>
      <c r="B2670" s="128" t="s">
        <v>11340</v>
      </c>
      <c r="C2670" s="127">
        <v>6364927074.1999998</v>
      </c>
      <c r="D2670" s="127">
        <v>261172</v>
      </c>
      <c r="E2670" s="128" t="s">
        <v>3698</v>
      </c>
      <c r="F2670" s="127">
        <v>71.437576293945313</v>
      </c>
      <c r="G2670" s="127">
        <v>6364927074.1999998</v>
      </c>
      <c r="H2670" s="127">
        <v>26.979999542236328</v>
      </c>
      <c r="I2670" s="127">
        <v>0.37767238820850851</v>
      </c>
      <c r="J2670" s="127">
        <v>218627236.93868017</v>
      </c>
    </row>
    <row r="2671" spans="1:10" s="118" customFormat="1" ht="12.75">
      <c r="A2671" s="128" t="s">
        <v>5787</v>
      </c>
      <c r="B2671" s="128" t="s">
        <v>10327</v>
      </c>
      <c r="C2671" s="127">
        <v>63370357362.399994</v>
      </c>
      <c r="D2671" s="127">
        <v>3824914</v>
      </c>
      <c r="E2671" s="128" t="s">
        <v>2893</v>
      </c>
      <c r="F2671" s="127">
        <v>77.765037536621094</v>
      </c>
      <c r="G2671" s="127">
        <v>63370357362.399994</v>
      </c>
      <c r="H2671" s="127">
        <v>271.39999389648438</v>
      </c>
      <c r="I2671" s="127">
        <v>3.4900000095367432</v>
      </c>
      <c r="J2671" s="127">
        <v>233494320</v>
      </c>
    </row>
    <row r="2672" spans="1:10" s="118" customFormat="1" ht="12.75">
      <c r="A2672" s="128" t="s">
        <v>7038</v>
      </c>
      <c r="B2672" s="128" t="s">
        <v>10988</v>
      </c>
      <c r="C2672" s="127">
        <v>8021799999.999999</v>
      </c>
      <c r="D2672" s="127">
        <v>77944</v>
      </c>
      <c r="E2672" s="128" t="s">
        <v>2607</v>
      </c>
      <c r="F2672" s="127">
        <v>24.580902099609375</v>
      </c>
      <c r="G2672" s="127">
        <v>8021799999.999999</v>
      </c>
      <c r="H2672" s="127">
        <v>527.75</v>
      </c>
      <c r="I2672" s="127">
        <v>21.469919204711914</v>
      </c>
      <c r="J2672" s="127">
        <v>15200000</v>
      </c>
    </row>
    <row r="2673" spans="1:10" s="118" customFormat="1" ht="12.75">
      <c r="A2673" s="128" t="s">
        <v>7288</v>
      </c>
      <c r="B2673" s="128" t="s">
        <v>11381</v>
      </c>
      <c r="C2673" s="127">
        <v>7655704650</v>
      </c>
      <c r="D2673" s="127">
        <v>33065</v>
      </c>
      <c r="E2673" s="128" t="s">
        <v>2627</v>
      </c>
      <c r="F2673" s="127">
        <v>61.709144592285156</v>
      </c>
      <c r="G2673" s="127">
        <v>7655704650</v>
      </c>
      <c r="H2673" s="127">
        <v>492.54998779296875</v>
      </c>
      <c r="I2673" s="127">
        <v>7.9817988977813723</v>
      </c>
      <c r="J2673" s="127">
        <v>14480871.516853357</v>
      </c>
    </row>
    <row r="2674" spans="1:10" s="118" customFormat="1" ht="12.75">
      <c r="A2674" s="128" t="s">
        <v>6406</v>
      </c>
      <c r="B2674" s="128" t="s">
        <v>10710</v>
      </c>
      <c r="C2674" s="127">
        <v>26727090620.000004</v>
      </c>
      <c r="D2674" s="127">
        <v>40278</v>
      </c>
      <c r="E2674" s="128" t="s">
        <v>2817</v>
      </c>
      <c r="F2674" s="127">
        <v>20.810239791870117</v>
      </c>
      <c r="G2674" s="127">
        <v>26727090620.000004</v>
      </c>
      <c r="H2674" s="127">
        <v>1577</v>
      </c>
      <c r="I2674" s="127">
        <v>75.779998779296875</v>
      </c>
      <c r="J2674" s="127">
        <v>16948060</v>
      </c>
    </row>
    <row r="2675" spans="1:10" s="118" customFormat="1" ht="12.75">
      <c r="A2675" s="128" t="s">
        <v>9955</v>
      </c>
      <c r="B2675" s="128" t="s">
        <v>11909</v>
      </c>
      <c r="C2675" s="127">
        <v>1427924971</v>
      </c>
      <c r="D2675" s="127">
        <v>15559</v>
      </c>
      <c r="E2675" s="128" t="s">
        <v>9956</v>
      </c>
      <c r="F2675" s="127">
        <v>19.394735336303711</v>
      </c>
      <c r="G2675" s="127">
        <v>1427924971</v>
      </c>
      <c r="H2675" s="127">
        <v>73.699996948242188</v>
      </c>
      <c r="I2675" s="127">
        <v>3.7999999523162842</v>
      </c>
      <c r="J2675" s="127"/>
    </row>
    <row r="2676" spans="1:10" s="118" customFormat="1" ht="12.75">
      <c r="A2676" s="128" t="s">
        <v>6068</v>
      </c>
      <c r="B2676" s="128" t="s">
        <v>6069</v>
      </c>
      <c r="C2676" s="127">
        <v>79239928460.000015</v>
      </c>
      <c r="D2676" s="127">
        <v>151744</v>
      </c>
      <c r="E2676" s="128" t="s">
        <v>2895</v>
      </c>
      <c r="F2676" s="127">
        <v>53.845077514648438</v>
      </c>
      <c r="G2676" s="127">
        <v>79239928460.000015</v>
      </c>
      <c r="H2676" s="127">
        <v>1153.9000244140625</v>
      </c>
      <c r="I2676" s="127">
        <v>21.430000305175781</v>
      </c>
      <c r="J2676" s="127">
        <v>68957000</v>
      </c>
    </row>
    <row r="2677" spans="1:10" s="118" customFormat="1" ht="12.75">
      <c r="A2677" s="128" t="s">
        <v>6721</v>
      </c>
      <c r="B2677" s="128" t="s">
        <v>10898</v>
      </c>
      <c r="C2677" s="127">
        <v>15340800000.000002</v>
      </c>
      <c r="D2677" s="127">
        <v>2681136</v>
      </c>
      <c r="E2677" s="128" t="s">
        <v>2897</v>
      </c>
      <c r="F2677" s="127">
        <v>60.601554870605469</v>
      </c>
      <c r="G2677" s="127">
        <v>15340800000.000002</v>
      </c>
      <c r="H2677" s="127">
        <v>16.319999694824219</v>
      </c>
      <c r="I2677" s="127">
        <v>0.26930001378059387</v>
      </c>
      <c r="J2677" s="127">
        <v>940000000</v>
      </c>
    </row>
    <row r="2678" spans="1:10" s="118" customFormat="1" ht="12.75">
      <c r="A2678" s="128" t="s">
        <v>5600</v>
      </c>
      <c r="B2678" s="128" t="s">
        <v>10201</v>
      </c>
      <c r="C2678" s="127">
        <v>255228572803.04999</v>
      </c>
      <c r="D2678" s="127">
        <v>1326412</v>
      </c>
      <c r="E2678" s="128" t="s">
        <v>2899</v>
      </c>
      <c r="F2678" s="127">
        <v>51.340080261230469</v>
      </c>
      <c r="G2678" s="127">
        <v>255228572803.04999</v>
      </c>
      <c r="H2678" s="127">
        <v>634.04998779296875</v>
      </c>
      <c r="I2678" s="127">
        <v>12.350000381469727</v>
      </c>
      <c r="J2678" s="127">
        <v>402536992</v>
      </c>
    </row>
    <row r="2679" spans="1:10" s="118" customFormat="1" ht="12.75">
      <c r="A2679" s="128" t="s">
        <v>6033</v>
      </c>
      <c r="B2679" s="128" t="s">
        <v>6034</v>
      </c>
      <c r="C2679" s="127">
        <v>55777903785.840004</v>
      </c>
      <c r="D2679" s="127">
        <v>560349</v>
      </c>
      <c r="E2679" s="128" t="s">
        <v>2870</v>
      </c>
      <c r="F2679" s="127">
        <v>16.800394058227539</v>
      </c>
      <c r="G2679" s="127">
        <v>55777903785.840004</v>
      </c>
      <c r="H2679" s="127">
        <v>256.29000854492188</v>
      </c>
      <c r="I2679" s="127">
        <v>15.255000114440918</v>
      </c>
      <c r="J2679" s="127">
        <v>216969824</v>
      </c>
    </row>
    <row r="2680" spans="1:10" s="118" customFormat="1" ht="12.75">
      <c r="A2680" s="128" t="s">
        <v>5904</v>
      </c>
      <c r="B2680" s="128" t="s">
        <v>10499</v>
      </c>
      <c r="C2680" s="127">
        <v>82914738784.800003</v>
      </c>
      <c r="D2680" s="127">
        <v>1046866</v>
      </c>
      <c r="E2680" s="128" t="s">
        <v>2901</v>
      </c>
      <c r="F2680" s="127">
        <v>76.798683166503906</v>
      </c>
      <c r="G2680" s="127">
        <v>82914738784.800003</v>
      </c>
      <c r="H2680" s="127">
        <v>465.39999389648438</v>
      </c>
      <c r="I2680" s="127">
        <v>6.059999942779541</v>
      </c>
      <c r="J2680" s="127">
        <v>177427088</v>
      </c>
    </row>
    <row r="2681" spans="1:10" s="118" customFormat="1" ht="12.75">
      <c r="A2681" s="128" t="s">
        <v>7796</v>
      </c>
      <c r="B2681" s="128" t="s">
        <v>11928</v>
      </c>
      <c r="C2681" s="127">
        <v>1764017019.9999998</v>
      </c>
      <c r="D2681" s="127">
        <v>22374</v>
      </c>
      <c r="E2681" s="128" t="s">
        <v>3884</v>
      </c>
      <c r="F2681" s="127">
        <v>51.974361419677734</v>
      </c>
      <c r="G2681" s="127">
        <v>1764017019.9999998</v>
      </c>
      <c r="H2681" s="127">
        <v>40.540000915527344</v>
      </c>
      <c r="I2681" s="127">
        <v>0.77999997138977051</v>
      </c>
      <c r="J2681" s="127">
        <v>39863000</v>
      </c>
    </row>
    <row r="2682" spans="1:10" s="118" customFormat="1" ht="12.75">
      <c r="A2682" s="128" t="s">
        <v>7239</v>
      </c>
      <c r="B2682" s="128" t="s">
        <v>11615</v>
      </c>
      <c r="C2682" s="127">
        <v>3185329920</v>
      </c>
      <c r="D2682" s="127">
        <v>21586</v>
      </c>
      <c r="E2682" s="128" t="s">
        <v>7240</v>
      </c>
      <c r="F2682" s="127">
        <v>18.833477020263672</v>
      </c>
      <c r="G2682" s="127">
        <v>3185329920</v>
      </c>
      <c r="H2682" s="127">
        <v>217.14999389648438</v>
      </c>
      <c r="I2682" s="127">
        <v>11.529999732971191</v>
      </c>
      <c r="J2682" s="127">
        <v>14668800</v>
      </c>
    </row>
    <row r="2683" spans="1:10" s="118" customFormat="1" ht="12.75">
      <c r="A2683" s="128" t="s">
        <v>6764</v>
      </c>
      <c r="B2683" s="128" t="s">
        <v>10902</v>
      </c>
      <c r="C2683" s="127">
        <v>16786222234.099998</v>
      </c>
      <c r="D2683" s="127">
        <v>159243</v>
      </c>
      <c r="E2683" s="128" t="s">
        <v>2539</v>
      </c>
      <c r="F2683" s="127">
        <v>34.671295166015625</v>
      </c>
      <c r="G2683" s="127">
        <v>16786222234.099998</v>
      </c>
      <c r="H2683" s="127">
        <v>949.29998779296875</v>
      </c>
      <c r="I2683" s="127">
        <v>27.379999160766602</v>
      </c>
      <c r="J2683" s="127">
        <v>17382736</v>
      </c>
    </row>
    <row r="2684" spans="1:10" s="118" customFormat="1" ht="12.75">
      <c r="A2684" s="128" t="s">
        <v>6821</v>
      </c>
      <c r="B2684" s="128" t="s">
        <v>10993</v>
      </c>
      <c r="C2684" s="127">
        <v>7395155440</v>
      </c>
      <c r="D2684" s="127">
        <v>21651</v>
      </c>
      <c r="E2684" s="128" t="s">
        <v>3599</v>
      </c>
      <c r="F2684" s="127">
        <v>65.168540954589844</v>
      </c>
      <c r="G2684" s="127">
        <v>7395155440</v>
      </c>
      <c r="H2684" s="127">
        <v>290</v>
      </c>
      <c r="I2684" s="127">
        <v>4.4499998092651367</v>
      </c>
      <c r="J2684" s="127">
        <v>25500536</v>
      </c>
    </row>
    <row r="2685" spans="1:10" s="118" customFormat="1" ht="12.75">
      <c r="A2685" s="128" t="s">
        <v>6906</v>
      </c>
      <c r="B2685" s="128" t="s">
        <v>11158</v>
      </c>
      <c r="C2685" s="127">
        <v>8118694178.3999996</v>
      </c>
      <c r="D2685" s="127">
        <v>1126</v>
      </c>
      <c r="E2685" s="128" t="s">
        <v>3586</v>
      </c>
      <c r="F2685" s="127">
        <v>21.85203742980957</v>
      </c>
      <c r="G2685" s="127">
        <v>8118694178.3999996</v>
      </c>
      <c r="H2685" s="127">
        <v>2605.199951171875</v>
      </c>
      <c r="I2685" s="127">
        <v>119.22000122070313</v>
      </c>
      <c r="J2685" s="127">
        <v>3116342</v>
      </c>
    </row>
    <row r="2686" spans="1:10" s="118" customFormat="1" ht="12.75">
      <c r="A2686" s="128" t="s">
        <v>9273</v>
      </c>
      <c r="B2686" s="128" t="s">
        <v>9426</v>
      </c>
      <c r="C2686" s="127">
        <v>12149524259.999998</v>
      </c>
      <c r="D2686" s="127">
        <v>21151</v>
      </c>
      <c r="E2686" s="128" t="s">
        <v>9274</v>
      </c>
      <c r="F2686" s="127">
        <v>140.01811218261719</v>
      </c>
      <c r="G2686" s="127">
        <v>12149524259.999998</v>
      </c>
      <c r="H2686" s="127">
        <v>1159.3499755859375</v>
      </c>
      <c r="I2686" s="127">
        <v>8.2799997329711914</v>
      </c>
      <c r="J2686" s="127">
        <v>7650000</v>
      </c>
    </row>
    <row r="2687" spans="1:10" s="118" customFormat="1" ht="12.75">
      <c r="A2687" s="128" t="s">
        <v>6834</v>
      </c>
      <c r="B2687" s="128" t="s">
        <v>11082</v>
      </c>
      <c r="C2687" s="127">
        <v>9346026519.2999992</v>
      </c>
      <c r="D2687" s="127">
        <v>20037</v>
      </c>
      <c r="E2687" s="128" t="s">
        <v>3550</v>
      </c>
      <c r="F2687" s="127">
        <v>13.457895278930664</v>
      </c>
      <c r="G2687" s="127">
        <v>9346026519.2999992</v>
      </c>
      <c r="H2687" s="127">
        <v>76.709999084472656</v>
      </c>
      <c r="I2687" s="127">
        <v>5.6999998092651367</v>
      </c>
      <c r="J2687" s="127">
        <v>121867600</v>
      </c>
    </row>
    <row r="2688" spans="1:10" s="118" customFormat="1" ht="12.75">
      <c r="A2688" s="128" t="s">
        <v>7515</v>
      </c>
      <c r="B2688" s="128" t="s">
        <v>11626</v>
      </c>
      <c r="C2688" s="127">
        <v>2886246349.1999998</v>
      </c>
      <c r="D2688" s="127">
        <v>1196</v>
      </c>
      <c r="E2688" s="128" t="s">
        <v>3690</v>
      </c>
      <c r="F2688" s="127">
        <v>16.184225082397461</v>
      </c>
      <c r="G2688" s="127">
        <v>2886246349.1999998</v>
      </c>
      <c r="H2688" s="127">
        <v>568.54998779296875</v>
      </c>
      <c r="I2688" s="127">
        <v>35.129886627197266</v>
      </c>
      <c r="J2688" s="127">
        <v>5076504</v>
      </c>
    </row>
    <row r="2689" spans="1:10" s="118" customFormat="1" ht="12.75">
      <c r="A2689" s="128" t="s">
        <v>9447</v>
      </c>
      <c r="B2689" s="128" t="s">
        <v>11717</v>
      </c>
      <c r="C2689" s="127">
        <v>1516624000</v>
      </c>
      <c r="D2689" s="127">
        <v>13236</v>
      </c>
      <c r="E2689" s="128" t="s">
        <v>4700</v>
      </c>
      <c r="F2689" s="127"/>
      <c r="G2689" s="127">
        <v>1516624000</v>
      </c>
      <c r="H2689" s="127">
        <v>16</v>
      </c>
      <c r="I2689" s="127">
        <v>-9.8663999233394861E-2</v>
      </c>
      <c r="J2689" s="127">
        <v>94789000</v>
      </c>
    </row>
    <row r="2690" spans="1:10" s="118" customFormat="1" ht="12.75">
      <c r="A2690" s="128" t="s">
        <v>6469</v>
      </c>
      <c r="B2690" s="128" t="s">
        <v>10871</v>
      </c>
      <c r="C2690" s="127">
        <v>25726423398.500004</v>
      </c>
      <c r="D2690" s="127">
        <v>743125</v>
      </c>
      <c r="E2690" s="128" t="s">
        <v>2904</v>
      </c>
      <c r="F2690" s="127">
        <v>27.760486602783203</v>
      </c>
      <c r="G2690" s="127">
        <v>25726423398.500004</v>
      </c>
      <c r="H2690" s="127">
        <v>410.29998779296875</v>
      </c>
      <c r="I2690" s="127">
        <v>14.779999732971191</v>
      </c>
      <c r="J2690" s="127">
        <v>62701496</v>
      </c>
    </row>
    <row r="2691" spans="1:10" s="118" customFormat="1" ht="12.75">
      <c r="A2691" s="128" t="s">
        <v>22435</v>
      </c>
      <c r="B2691" s="128" t="s">
        <v>22436</v>
      </c>
      <c r="C2691" s="127">
        <v>1187910019.9999998</v>
      </c>
      <c r="D2691" s="127">
        <v>135106</v>
      </c>
      <c r="E2691" s="128" t="s">
        <v>2906</v>
      </c>
      <c r="F2691" s="127"/>
      <c r="G2691" s="127">
        <v>1187910019.9999998</v>
      </c>
      <c r="H2691" s="127">
        <v>8.0299997329711914</v>
      </c>
      <c r="I2691" s="127">
        <v>-8.1800003051757813</v>
      </c>
      <c r="J2691" s="127">
        <v>147934000</v>
      </c>
    </row>
    <row r="2692" spans="1:10" s="118" customFormat="1" ht="12.75">
      <c r="A2692" s="128" t="s">
        <v>6608</v>
      </c>
      <c r="B2692" s="128" t="s">
        <v>10860</v>
      </c>
      <c r="C2692" s="127">
        <v>15523395161.999998</v>
      </c>
      <c r="D2692" s="127">
        <v>147610</v>
      </c>
      <c r="E2692" s="128" t="s">
        <v>2908</v>
      </c>
      <c r="F2692" s="127">
        <v>14.11223316192627</v>
      </c>
      <c r="G2692" s="127">
        <v>15523395161.999998</v>
      </c>
      <c r="H2692" s="127">
        <v>251.47999572753906</v>
      </c>
      <c r="I2692" s="127">
        <v>17.819999694824219</v>
      </c>
      <c r="J2692" s="127">
        <v>61728152</v>
      </c>
    </row>
    <row r="2693" spans="1:10" s="118" customFormat="1" ht="12.75">
      <c r="A2693" s="128" t="s">
        <v>8033</v>
      </c>
      <c r="B2693" s="128" t="s">
        <v>12076</v>
      </c>
      <c r="C2693" s="127">
        <v>1502880000</v>
      </c>
      <c r="D2693" s="127">
        <v>5709</v>
      </c>
      <c r="E2693" s="128" t="s">
        <v>3923</v>
      </c>
      <c r="F2693" s="127">
        <v>19.960474014282227</v>
      </c>
      <c r="G2693" s="127">
        <v>1502880000</v>
      </c>
      <c r="H2693" s="127">
        <v>151.5</v>
      </c>
      <c r="I2693" s="127">
        <v>7.5900001525878906</v>
      </c>
      <c r="J2693" s="127">
        <v>9920000</v>
      </c>
    </row>
    <row r="2694" spans="1:10" s="118" customFormat="1" ht="12.75">
      <c r="A2694" s="128" t="s">
        <v>6580</v>
      </c>
      <c r="B2694" s="128" t="s">
        <v>10858</v>
      </c>
      <c r="C2694" s="127">
        <v>28774383750</v>
      </c>
      <c r="D2694" s="127">
        <v>15154</v>
      </c>
      <c r="E2694" s="128" t="s">
        <v>3485</v>
      </c>
      <c r="F2694" s="127">
        <v>32.642864227294922</v>
      </c>
      <c r="G2694" s="127">
        <v>28774383750</v>
      </c>
      <c r="H2694" s="127">
        <v>2884.64990234375</v>
      </c>
      <c r="I2694" s="127">
        <v>88.370002746582031</v>
      </c>
      <c r="J2694" s="127">
        <v>9975000</v>
      </c>
    </row>
    <row r="2695" spans="1:10" s="118" customFormat="1" ht="12.75">
      <c r="A2695" s="128" t="s">
        <v>5801</v>
      </c>
      <c r="B2695" s="128" t="s">
        <v>10367</v>
      </c>
      <c r="C2695" s="127">
        <v>63855744241.650002</v>
      </c>
      <c r="D2695" s="127">
        <v>1271599</v>
      </c>
      <c r="E2695" s="128" t="s">
        <v>2910</v>
      </c>
      <c r="F2695" s="127">
        <v>12.562235832214355</v>
      </c>
      <c r="G2695" s="127">
        <v>63855744241.650002</v>
      </c>
      <c r="H2695" s="127">
        <v>474.35000610351563</v>
      </c>
      <c r="I2695" s="127">
        <v>37.759998321533203</v>
      </c>
      <c r="J2695" s="127">
        <v>134616992</v>
      </c>
    </row>
    <row r="2696" spans="1:10" s="118" customFormat="1" ht="12.75">
      <c r="A2696" s="128" t="s">
        <v>8015</v>
      </c>
      <c r="B2696" s="128" t="s">
        <v>12070</v>
      </c>
      <c r="C2696" s="127">
        <v>1160362698.7500002</v>
      </c>
      <c r="D2696" s="127">
        <v>814</v>
      </c>
      <c r="E2696" s="128" t="s">
        <v>4076</v>
      </c>
      <c r="F2696" s="127">
        <v>274.09088134765625</v>
      </c>
      <c r="G2696" s="127">
        <v>1160362698.7500002</v>
      </c>
      <c r="H2696" s="127">
        <v>90.449996948242188</v>
      </c>
      <c r="I2696" s="127">
        <v>0.33000001311302185</v>
      </c>
      <c r="J2696" s="127">
        <v>11484775</v>
      </c>
    </row>
    <row r="2697" spans="1:10" s="118" customFormat="1" ht="12.75">
      <c r="A2697" s="128" t="s">
        <v>7797</v>
      </c>
      <c r="B2697" s="128" t="s">
        <v>11327</v>
      </c>
      <c r="C2697" s="127">
        <v>4930497495</v>
      </c>
      <c r="D2697" s="127">
        <v>101809</v>
      </c>
      <c r="E2697" s="128" t="s">
        <v>20411</v>
      </c>
      <c r="F2697" s="127">
        <v>27.701505661010742</v>
      </c>
      <c r="G2697" s="127">
        <v>4930497495</v>
      </c>
      <c r="H2697" s="127">
        <v>62.549999237060547</v>
      </c>
      <c r="I2697" s="127">
        <v>2.2579999923706056</v>
      </c>
      <c r="J2697" s="127">
        <v>75874900</v>
      </c>
    </row>
    <row r="2698" spans="1:10" s="118" customFormat="1" ht="12.75">
      <c r="A2698" s="128" t="s">
        <v>6162</v>
      </c>
      <c r="B2698" s="128" t="s">
        <v>6163</v>
      </c>
      <c r="C2698" s="127">
        <v>45849117568.950005</v>
      </c>
      <c r="D2698" s="127">
        <v>832115</v>
      </c>
      <c r="E2698" s="128" t="s">
        <v>2912</v>
      </c>
      <c r="F2698" s="127"/>
      <c r="G2698" s="127">
        <v>45849117568.950005</v>
      </c>
      <c r="H2698" s="127">
        <v>155.3699951171875</v>
      </c>
      <c r="I2698" s="127">
        <v>-2.6099998950958252</v>
      </c>
      <c r="J2698" s="127">
        <v>295096320</v>
      </c>
    </row>
    <row r="2699" spans="1:10" s="118" customFormat="1" ht="12.75">
      <c r="A2699" s="128" t="s">
        <v>10389</v>
      </c>
      <c r="B2699" s="128" t="s">
        <v>10390</v>
      </c>
      <c r="C2699" s="127">
        <v>148567079538.29999</v>
      </c>
      <c r="D2699" s="127">
        <v>1501010</v>
      </c>
      <c r="E2699" s="128" t="s">
        <v>3044</v>
      </c>
      <c r="F2699" s="127">
        <v>68.647712707519531</v>
      </c>
      <c r="G2699" s="127">
        <v>148567079538.29999</v>
      </c>
      <c r="H2699" s="127">
        <v>494.95001220703125</v>
      </c>
      <c r="I2699" s="127">
        <v>7.2100000381469727</v>
      </c>
      <c r="J2699" s="127">
        <v>300165824</v>
      </c>
    </row>
    <row r="2700" spans="1:10" s="118" customFormat="1" ht="12.75">
      <c r="A2700" s="128" t="s">
        <v>7643</v>
      </c>
      <c r="B2700" s="128" t="s">
        <v>7644</v>
      </c>
      <c r="C2700" s="127">
        <v>1214282307.3</v>
      </c>
      <c r="D2700" s="127">
        <v>49657</v>
      </c>
      <c r="E2700" s="128" t="s">
        <v>2914</v>
      </c>
      <c r="F2700" s="127"/>
      <c r="G2700" s="127">
        <v>1214282307.3</v>
      </c>
      <c r="H2700" s="127">
        <v>50.459999084472656</v>
      </c>
      <c r="I2700" s="127">
        <v>-0.50999999046325684</v>
      </c>
      <c r="J2700" s="127">
        <v>21314256</v>
      </c>
    </row>
    <row r="2701" spans="1:10" s="118" customFormat="1" ht="12.75">
      <c r="A2701" s="128" t="s">
        <v>6438</v>
      </c>
      <c r="B2701" s="128" t="s">
        <v>10816</v>
      </c>
      <c r="C2701" s="127">
        <v>19250032465.799999</v>
      </c>
      <c r="D2701" s="127">
        <v>97299</v>
      </c>
      <c r="E2701" s="128" t="s">
        <v>2916</v>
      </c>
      <c r="F2701" s="127">
        <v>45.168537139892578</v>
      </c>
      <c r="G2701" s="127">
        <v>19250032465.799999</v>
      </c>
      <c r="H2701" s="127">
        <v>361.79998779296875</v>
      </c>
      <c r="I2701" s="127">
        <v>8.0100002288818359</v>
      </c>
      <c r="J2701" s="127">
        <v>53206280</v>
      </c>
    </row>
    <row r="2702" spans="1:10" s="118" customFormat="1" ht="12.75">
      <c r="A2702" s="128" t="s">
        <v>5316</v>
      </c>
      <c r="B2702" s="128" t="s">
        <v>5317</v>
      </c>
      <c r="C2702" s="127">
        <v>1748771176034.6292</v>
      </c>
      <c r="D2702" s="127">
        <v>41206864</v>
      </c>
      <c r="E2702" s="128" t="s">
        <v>2933</v>
      </c>
      <c r="F2702" s="127"/>
      <c r="G2702" s="127">
        <v>1748771176034.6292</v>
      </c>
      <c r="H2702" s="127">
        <v>140.08000183105469</v>
      </c>
      <c r="I2702" s="127">
        <v>-3.619999885559082</v>
      </c>
      <c r="J2702" s="127">
        <v>12477659136</v>
      </c>
    </row>
    <row r="2703" spans="1:10" s="118" customFormat="1" ht="12.75">
      <c r="A2703" s="128" t="s">
        <v>5362</v>
      </c>
      <c r="B2703" s="128" t="s">
        <v>10083</v>
      </c>
      <c r="C2703" s="127">
        <v>1153557418916.4001</v>
      </c>
      <c r="D2703" s="127">
        <v>1995075</v>
      </c>
      <c r="E2703" s="128" t="s">
        <v>2923</v>
      </c>
      <c r="F2703" s="127">
        <v>89.636955261230469</v>
      </c>
      <c r="G2703" s="127">
        <v>1153557418916.4001</v>
      </c>
      <c r="H2703" s="127">
        <v>1165.800048828125</v>
      </c>
      <c r="I2703" s="127">
        <v>13.005797128277063</v>
      </c>
      <c r="J2703" s="127">
        <v>989500032</v>
      </c>
    </row>
    <row r="2704" spans="1:10" s="118" customFormat="1" ht="12.75">
      <c r="A2704" s="128" t="s">
        <v>21086</v>
      </c>
      <c r="B2704" s="128" t="s">
        <v>10193</v>
      </c>
      <c r="C2704" s="127">
        <v>300308379408</v>
      </c>
      <c r="D2704" s="127">
        <v>113767</v>
      </c>
      <c r="E2704" s="128" t="s">
        <v>2927</v>
      </c>
      <c r="F2704" s="127">
        <v>96.230545043945313</v>
      </c>
      <c r="G2704" s="127">
        <v>300308379408</v>
      </c>
      <c r="H2704" s="127">
        <v>5935.5</v>
      </c>
      <c r="I2704" s="127">
        <v>61.680000305175781</v>
      </c>
      <c r="J2704" s="127">
        <v>50600000</v>
      </c>
    </row>
    <row r="2705" spans="1:10" s="118" customFormat="1" ht="12.75">
      <c r="A2705" s="128" t="s">
        <v>5504</v>
      </c>
      <c r="B2705" s="128" t="s">
        <v>10172</v>
      </c>
      <c r="C2705" s="127">
        <v>266869042460.49997</v>
      </c>
      <c r="D2705" s="127">
        <v>2528056</v>
      </c>
      <c r="E2705" s="128" t="s">
        <v>2935</v>
      </c>
      <c r="F2705" s="127">
        <v>39.415813446044922</v>
      </c>
      <c r="G2705" s="127">
        <v>266869042460.49997</v>
      </c>
      <c r="H2705" s="127">
        <v>657.8499755859375</v>
      </c>
      <c r="I2705" s="127">
        <v>16.690000534057617</v>
      </c>
      <c r="J2705" s="127">
        <v>405668512</v>
      </c>
    </row>
    <row r="2706" spans="1:10" s="118" customFormat="1" ht="12.75">
      <c r="A2706" s="128" t="s">
        <v>7439</v>
      </c>
      <c r="B2706" s="128" t="s">
        <v>11497</v>
      </c>
      <c r="C2706" s="127">
        <v>4315899736.5</v>
      </c>
      <c r="D2706" s="127">
        <v>4765</v>
      </c>
      <c r="E2706" s="128" t="s">
        <v>2043</v>
      </c>
      <c r="F2706" s="127"/>
      <c r="G2706" s="127">
        <v>4315899736.5</v>
      </c>
      <c r="H2706" s="127">
        <v>259.70999145507813</v>
      </c>
      <c r="I2706" s="127"/>
      <c r="J2706" s="127"/>
    </row>
    <row r="2707" spans="1:10" s="118" customFormat="1" ht="12.75">
      <c r="A2707" s="128" t="s">
        <v>6366</v>
      </c>
      <c r="B2707" s="128" t="s">
        <v>10844</v>
      </c>
      <c r="C2707" s="127">
        <v>16479702747.5</v>
      </c>
      <c r="D2707" s="127">
        <v>54584</v>
      </c>
      <c r="E2707" s="128" t="s">
        <v>2937</v>
      </c>
      <c r="F2707" s="127">
        <v>53.129711151123047</v>
      </c>
      <c r="G2707" s="127">
        <v>16479702747.5</v>
      </c>
      <c r="H2707" s="127">
        <v>704.5</v>
      </c>
      <c r="I2707" s="127">
        <v>13.260000228881836</v>
      </c>
      <c r="J2707" s="127">
        <v>23392056</v>
      </c>
    </row>
    <row r="2708" spans="1:10" s="118" customFormat="1" ht="12.75">
      <c r="A2708" s="128" t="s">
        <v>9512</v>
      </c>
      <c r="B2708" s="128" t="s">
        <v>9513</v>
      </c>
      <c r="C2708" s="127">
        <v>1807669217.7499998</v>
      </c>
      <c r="D2708" s="127">
        <v>36692</v>
      </c>
      <c r="E2708" s="128" t="s">
        <v>9514</v>
      </c>
      <c r="F2708" s="127"/>
      <c r="G2708" s="127">
        <v>1807669217.7499998</v>
      </c>
      <c r="H2708" s="127">
        <v>99.550003051757813</v>
      </c>
      <c r="I2708" s="127"/>
      <c r="J2708" s="127"/>
    </row>
    <row r="2709" spans="1:10" s="118" customFormat="1" ht="12.75">
      <c r="A2709" s="128" t="s">
        <v>9408</v>
      </c>
      <c r="B2709" s="128" t="s">
        <v>9409</v>
      </c>
      <c r="C2709" s="127">
        <v>121976661137.10001</v>
      </c>
      <c r="D2709" s="127">
        <v>385834</v>
      </c>
      <c r="E2709" s="128" t="s">
        <v>9368</v>
      </c>
      <c r="F2709" s="127">
        <v>60.340579986572266</v>
      </c>
      <c r="G2709" s="127">
        <v>121976661137.10001</v>
      </c>
      <c r="H2709" s="127">
        <v>1123.300048828125</v>
      </c>
      <c r="I2709" s="127">
        <v>18.615997314453125</v>
      </c>
      <c r="J2709" s="127">
        <v>104239960</v>
      </c>
    </row>
    <row r="2710" spans="1:10" s="118" customFormat="1" ht="12.75">
      <c r="A2710" s="128" t="s">
        <v>7024</v>
      </c>
      <c r="B2710" s="128" t="s">
        <v>11031</v>
      </c>
      <c r="C2710" s="127">
        <v>13047170822.400002</v>
      </c>
      <c r="D2710" s="127">
        <v>324835</v>
      </c>
      <c r="E2710" s="128" t="s">
        <v>2939</v>
      </c>
      <c r="F2710" s="127">
        <v>23.960784912109375</v>
      </c>
      <c r="G2710" s="127">
        <v>13047170822.400002</v>
      </c>
      <c r="H2710" s="127">
        <v>195.52000427246094</v>
      </c>
      <c r="I2710" s="127">
        <v>8.1599998474121094</v>
      </c>
      <c r="J2710" s="127">
        <v>66730620</v>
      </c>
    </row>
    <row r="2711" spans="1:10" s="118" customFormat="1" ht="12.75">
      <c r="A2711" s="128" t="s">
        <v>5967</v>
      </c>
      <c r="B2711" s="128" t="s">
        <v>10400</v>
      </c>
      <c r="C2711" s="127">
        <v>63190924699.080002</v>
      </c>
      <c r="D2711" s="127">
        <v>1360811</v>
      </c>
      <c r="E2711" s="128" t="s">
        <v>2987</v>
      </c>
      <c r="F2711" s="127">
        <v>24.118490219116211</v>
      </c>
      <c r="G2711" s="127">
        <v>63190924699.080002</v>
      </c>
      <c r="H2711" s="127">
        <v>134.33999633789063</v>
      </c>
      <c r="I2711" s="127">
        <v>5.570000171661377</v>
      </c>
      <c r="J2711" s="127">
        <v>470400000</v>
      </c>
    </row>
    <row r="2712" spans="1:10" s="118" customFormat="1" ht="12.75">
      <c r="A2712" s="128" t="s">
        <v>6863</v>
      </c>
      <c r="B2712" s="128" t="s">
        <v>6864</v>
      </c>
      <c r="C2712" s="127">
        <v>14914675594.800001</v>
      </c>
      <c r="D2712" s="127">
        <v>25614</v>
      </c>
      <c r="E2712" s="128" t="s">
        <v>4031</v>
      </c>
      <c r="F2712" s="127">
        <v>25.598014831542969</v>
      </c>
      <c r="G2712" s="127">
        <v>14914675594.800001</v>
      </c>
      <c r="H2712" s="127">
        <v>418.10000610351563</v>
      </c>
      <c r="I2712" s="127">
        <v>16.333297729492188</v>
      </c>
      <c r="J2712" s="127">
        <v>21034396</v>
      </c>
    </row>
    <row r="2713" spans="1:10" s="118" customFormat="1" ht="12.75">
      <c r="A2713" s="128" t="s">
        <v>6204</v>
      </c>
      <c r="B2713" s="128" t="s">
        <v>6205</v>
      </c>
      <c r="C2713" s="127">
        <v>25893080493</v>
      </c>
      <c r="D2713" s="127">
        <v>39180</v>
      </c>
      <c r="E2713" s="128" t="s">
        <v>2943</v>
      </c>
      <c r="F2713" s="127">
        <v>26.405088424682617</v>
      </c>
      <c r="G2713" s="127">
        <v>25893080493</v>
      </c>
      <c r="H2713" s="127">
        <v>674.6500244140625</v>
      </c>
      <c r="I2713" s="127">
        <v>25.549999713897705</v>
      </c>
      <c r="J2713" s="127">
        <v>38400000</v>
      </c>
    </row>
    <row r="2714" spans="1:10" s="118" customFormat="1" ht="12.75">
      <c r="A2714" s="128" t="s">
        <v>8180</v>
      </c>
      <c r="B2714" s="128" t="s">
        <v>12142</v>
      </c>
      <c r="C2714" s="127">
        <v>1167621882</v>
      </c>
      <c r="D2714" s="127">
        <v>129</v>
      </c>
      <c r="E2714" s="128" t="s">
        <v>4036</v>
      </c>
      <c r="F2714" s="127"/>
      <c r="G2714" s="127">
        <v>1167621882</v>
      </c>
      <c r="H2714" s="127">
        <v>1302</v>
      </c>
      <c r="I2714" s="127">
        <v>-11.579999923706055</v>
      </c>
      <c r="J2714" s="127">
        <v>896791</v>
      </c>
    </row>
    <row r="2715" spans="1:10" s="118" customFormat="1" ht="12.75">
      <c r="A2715" s="128" t="s">
        <v>7329</v>
      </c>
      <c r="B2715" s="128" t="s">
        <v>11529</v>
      </c>
      <c r="C2715" s="127">
        <v>2226224000</v>
      </c>
      <c r="D2715" s="127">
        <v>98319</v>
      </c>
      <c r="E2715" s="128" t="s">
        <v>7330</v>
      </c>
      <c r="F2715" s="127"/>
      <c r="G2715" s="127">
        <v>2226224000</v>
      </c>
      <c r="H2715" s="127">
        <v>96.25</v>
      </c>
      <c r="I2715" s="127"/>
      <c r="J2715" s="127"/>
    </row>
    <row r="2716" spans="1:10" s="118" customFormat="1" ht="12.75">
      <c r="A2716" s="128" t="s">
        <v>5464</v>
      </c>
      <c r="B2716" s="128" t="s">
        <v>10148</v>
      </c>
      <c r="C2716" s="127">
        <v>453549000000</v>
      </c>
      <c r="D2716" s="127">
        <v>503703</v>
      </c>
      <c r="E2716" s="128" t="s">
        <v>2921</v>
      </c>
      <c r="F2716" s="127">
        <v>27.904613494873047</v>
      </c>
      <c r="G2716" s="127">
        <v>453549000000</v>
      </c>
      <c r="H2716" s="127">
        <v>1591.4000244140625</v>
      </c>
      <c r="I2716" s="127">
        <v>64.44000244140625</v>
      </c>
      <c r="J2716" s="127">
        <v>285000000</v>
      </c>
    </row>
    <row r="2717" spans="1:10" s="118" customFormat="1" ht="12.75">
      <c r="A2717" s="128" t="s">
        <v>8147</v>
      </c>
      <c r="B2717" s="128" t="s">
        <v>11973</v>
      </c>
      <c r="C2717" s="127">
        <v>1905920675.02</v>
      </c>
      <c r="D2717" s="127">
        <v>6386</v>
      </c>
      <c r="E2717" s="128" t="s">
        <v>2902</v>
      </c>
      <c r="F2717" s="127">
        <v>39.599220275878906</v>
      </c>
      <c r="G2717" s="127">
        <v>1905920675.02</v>
      </c>
      <c r="H2717" s="127">
        <v>203.53999328613281</v>
      </c>
      <c r="I2717" s="127">
        <v>5.1399998664855957</v>
      </c>
      <c r="J2717" s="127">
        <v>9363863</v>
      </c>
    </row>
    <row r="2718" spans="1:10" s="118" customFormat="1" ht="12.75">
      <c r="A2718" s="128" t="s">
        <v>6545</v>
      </c>
      <c r="B2718" s="128" t="s">
        <v>10741</v>
      </c>
      <c r="C2718" s="127">
        <v>32965659999.999996</v>
      </c>
      <c r="D2718" s="127">
        <v>21525</v>
      </c>
      <c r="E2718" s="128" t="s">
        <v>2946</v>
      </c>
      <c r="F2718" s="127">
        <v>32.521770477294922</v>
      </c>
      <c r="G2718" s="127">
        <v>32965659999.999996</v>
      </c>
      <c r="H2718" s="127">
        <v>3622.60009765625</v>
      </c>
      <c r="I2718" s="127">
        <v>111.38999938964844</v>
      </c>
      <c r="J2718" s="127">
        <v>9100000</v>
      </c>
    </row>
    <row r="2719" spans="1:10" s="118" customFormat="1" ht="12.75">
      <c r="A2719" s="128" t="s">
        <v>5252</v>
      </c>
      <c r="B2719" s="128" t="s">
        <v>10034</v>
      </c>
      <c r="C2719" s="127">
        <v>12495788860916.6</v>
      </c>
      <c r="D2719" s="127">
        <v>2903345</v>
      </c>
      <c r="E2719" s="128" t="s">
        <v>2948</v>
      </c>
      <c r="F2719" s="127">
        <v>25.736274719238281</v>
      </c>
      <c r="G2719" s="127">
        <v>12495788860916.6</v>
      </c>
      <c r="H2719" s="127">
        <v>3453.699951171875</v>
      </c>
      <c r="I2719" s="127">
        <v>134.19580078125</v>
      </c>
      <c r="J2719" s="127">
        <v>3618087424</v>
      </c>
    </row>
    <row r="2720" spans="1:10" s="118" customFormat="1" ht="12.75">
      <c r="A2720" s="128" t="s">
        <v>6169</v>
      </c>
      <c r="B2720" s="128" t="s">
        <v>10540</v>
      </c>
      <c r="C2720" s="127">
        <v>67533793828.800003</v>
      </c>
      <c r="D2720" s="127">
        <v>877341</v>
      </c>
      <c r="E2720" s="128" t="s">
        <v>2950</v>
      </c>
      <c r="F2720" s="127">
        <v>57.044853210449219</v>
      </c>
      <c r="G2720" s="127">
        <v>67533793828.800003</v>
      </c>
      <c r="H2720" s="127">
        <v>432.39999389648438</v>
      </c>
      <c r="I2720" s="127">
        <v>7.5799999237060547</v>
      </c>
      <c r="J2720" s="127">
        <v>156170096</v>
      </c>
    </row>
    <row r="2721" spans="1:10" s="118" customFormat="1" ht="12.75">
      <c r="A2721" s="128" t="s">
        <v>6132</v>
      </c>
      <c r="B2721" s="128" t="s">
        <v>10584</v>
      </c>
      <c r="C2721" s="127">
        <v>31704959229.999996</v>
      </c>
      <c r="D2721" s="127">
        <v>68503</v>
      </c>
      <c r="E2721" s="128" t="s">
        <v>2952</v>
      </c>
      <c r="F2721" s="127">
        <v>28.371849060058594</v>
      </c>
      <c r="G2721" s="127">
        <v>31704959229.999996</v>
      </c>
      <c r="H2721" s="127">
        <v>1890.699951171875</v>
      </c>
      <c r="I2721" s="127">
        <v>66.639999389648438</v>
      </c>
      <c r="J2721" s="127">
        <v>16768900</v>
      </c>
    </row>
    <row r="2722" spans="1:10" s="118" customFormat="1" ht="12.75">
      <c r="A2722" s="128" t="s">
        <v>12511</v>
      </c>
      <c r="B2722" s="128" t="s">
        <v>12512</v>
      </c>
      <c r="C2722" s="127">
        <v>1992423554.9999995</v>
      </c>
      <c r="D2722" s="127">
        <v>28366</v>
      </c>
      <c r="E2722" s="128" t="s">
        <v>12513</v>
      </c>
      <c r="F2722" s="127"/>
      <c r="G2722" s="127">
        <v>1992423554.9999995</v>
      </c>
      <c r="H2722" s="127">
        <v>120.59999847412109</v>
      </c>
      <c r="I2722" s="127"/>
      <c r="J2722" s="127"/>
    </row>
    <row r="2723" spans="1:10" s="118" customFormat="1" ht="12.75">
      <c r="A2723" s="128" t="s">
        <v>22437</v>
      </c>
      <c r="B2723" s="128" t="s">
        <v>22438</v>
      </c>
      <c r="C2723" s="127">
        <v>1111100865</v>
      </c>
      <c r="D2723" s="127">
        <v>12136</v>
      </c>
      <c r="E2723" s="128" t="s">
        <v>3897</v>
      </c>
      <c r="F2723" s="127">
        <v>18.162130355834961</v>
      </c>
      <c r="G2723" s="127">
        <v>1111100865</v>
      </c>
      <c r="H2723" s="127">
        <v>150.5</v>
      </c>
      <c r="I2723" s="127">
        <v>8.286473274230957</v>
      </c>
      <c r="J2723" s="127">
        <v>7382730</v>
      </c>
    </row>
    <row r="2724" spans="1:10" s="118" customFormat="1" ht="12.75">
      <c r="A2724" s="128" t="s">
        <v>7284</v>
      </c>
      <c r="B2724" s="128" t="s">
        <v>11054</v>
      </c>
      <c r="C2724" s="127">
        <v>9787130596.3999996</v>
      </c>
      <c r="D2724" s="127">
        <v>67396</v>
      </c>
      <c r="E2724" s="128" t="s">
        <v>7285</v>
      </c>
      <c r="F2724" s="127">
        <v>102.59963226318359</v>
      </c>
      <c r="G2724" s="127">
        <v>9787130596.3999996</v>
      </c>
      <c r="H2724" s="127">
        <v>566.3499755859375</v>
      </c>
      <c r="I2724" s="127">
        <v>5.5199999809265137</v>
      </c>
      <c r="J2724" s="127">
        <v>17281000</v>
      </c>
    </row>
    <row r="2725" spans="1:10" s="118" customFormat="1" ht="12.75">
      <c r="A2725" s="128" t="s">
        <v>5341</v>
      </c>
      <c r="B2725" s="128" t="s">
        <v>10065</v>
      </c>
      <c r="C2725" s="127">
        <v>1471427549136</v>
      </c>
      <c r="D2725" s="127">
        <v>2294184</v>
      </c>
      <c r="E2725" s="128" t="s">
        <v>2954</v>
      </c>
      <c r="F2725" s="127">
        <v>34.615386962890625</v>
      </c>
      <c r="G2725" s="127">
        <v>1471427549136</v>
      </c>
      <c r="H2725" s="127">
        <v>1503</v>
      </c>
      <c r="I2725" s="127">
        <v>43.419998168945313</v>
      </c>
      <c r="J2725" s="127">
        <v>978993728</v>
      </c>
    </row>
    <row r="2726" spans="1:10" s="118" customFormat="1" ht="12.75">
      <c r="A2726" s="128" t="s">
        <v>5973</v>
      </c>
      <c r="B2726" s="128" t="s">
        <v>10303</v>
      </c>
      <c r="C2726" s="127">
        <v>123684596949.00002</v>
      </c>
      <c r="D2726" s="127">
        <v>416141</v>
      </c>
      <c r="E2726" s="128" t="s">
        <v>2956</v>
      </c>
      <c r="F2726" s="127">
        <v>42.23590087890625</v>
      </c>
      <c r="G2726" s="127">
        <v>123684596949.00002</v>
      </c>
      <c r="H2726" s="127">
        <v>1063.5</v>
      </c>
      <c r="I2726" s="127">
        <v>24.940000534057617</v>
      </c>
      <c r="J2726" s="127">
        <v>107619016</v>
      </c>
    </row>
    <row r="2727" spans="1:10" s="118" customFormat="1" ht="12.75">
      <c r="A2727" s="128" t="s">
        <v>5966</v>
      </c>
      <c r="B2727" s="128" t="s">
        <v>10385</v>
      </c>
      <c r="C2727" s="127">
        <v>89929370987.199997</v>
      </c>
      <c r="D2727" s="127">
        <v>62807</v>
      </c>
      <c r="E2727" s="128" t="s">
        <v>2958</v>
      </c>
      <c r="F2727" s="127">
        <v>46.335273742675781</v>
      </c>
      <c r="G2727" s="127">
        <v>89929370987.199997</v>
      </c>
      <c r="H2727" s="127">
        <v>1351.5999755859375</v>
      </c>
      <c r="I2727" s="127">
        <v>29.170000076293945</v>
      </c>
      <c r="J2727" s="127">
        <v>66535492</v>
      </c>
    </row>
    <row r="2728" spans="1:10" s="118" customFormat="1" ht="12.75">
      <c r="A2728" s="128" t="s">
        <v>9305</v>
      </c>
      <c r="B2728" s="128" t="s">
        <v>11287</v>
      </c>
      <c r="C2728" s="127">
        <v>4427852400</v>
      </c>
      <c r="D2728" s="127">
        <v>37505</v>
      </c>
      <c r="E2728" s="128" t="s">
        <v>9306</v>
      </c>
      <c r="F2728" s="127"/>
      <c r="G2728" s="127">
        <v>4427852400</v>
      </c>
      <c r="H2728" s="127">
        <v>369</v>
      </c>
      <c r="I2728" s="127"/>
      <c r="J2728" s="127"/>
    </row>
    <row r="2729" spans="1:10" s="118" customFormat="1" ht="12.75">
      <c r="A2729" s="128" t="s">
        <v>21157</v>
      </c>
      <c r="B2729" s="128" t="s">
        <v>21158</v>
      </c>
      <c r="C2729" s="127">
        <v>3837190104</v>
      </c>
      <c r="D2729" s="127"/>
      <c r="E2729" s="128" t="s">
        <v>21159</v>
      </c>
      <c r="F2729" s="127"/>
      <c r="G2729" s="127">
        <v>3837190104</v>
      </c>
      <c r="H2729" s="127">
        <v>160.60000610351563</v>
      </c>
      <c r="I2729" s="127"/>
      <c r="J2729" s="127"/>
    </row>
    <row r="2730" spans="1:10" s="118" customFormat="1" ht="12.75">
      <c r="A2730" s="128" t="s">
        <v>5808</v>
      </c>
      <c r="B2730" s="128" t="s">
        <v>10260</v>
      </c>
      <c r="C2730" s="127">
        <v>123831249611.99998</v>
      </c>
      <c r="D2730" s="127">
        <v>2879026</v>
      </c>
      <c r="E2730" s="128" t="s">
        <v>2960</v>
      </c>
      <c r="F2730" s="127">
        <v>27.245914459228516</v>
      </c>
      <c r="G2730" s="127">
        <v>123831249611.99998</v>
      </c>
      <c r="H2730" s="127">
        <v>702.29998779296875</v>
      </c>
      <c r="I2730" s="127">
        <v>25.776340484619141</v>
      </c>
      <c r="J2730" s="127">
        <v>176322432</v>
      </c>
    </row>
    <row r="2731" spans="1:10" s="118" customFormat="1" ht="12.75">
      <c r="A2731" s="128" t="s">
        <v>5491</v>
      </c>
      <c r="B2731" s="128" t="s">
        <v>3389</v>
      </c>
      <c r="C2731" s="127">
        <v>359130258984</v>
      </c>
      <c r="D2731" s="127">
        <v>311406</v>
      </c>
      <c r="E2731" s="128" t="s">
        <v>2925</v>
      </c>
      <c r="F2731" s="127">
        <v>45.751010894775391</v>
      </c>
      <c r="G2731" s="127">
        <v>359130258984</v>
      </c>
      <c r="H2731" s="127">
        <v>5766</v>
      </c>
      <c r="I2731" s="127">
        <v>126.02999877929688</v>
      </c>
      <c r="J2731" s="127">
        <v>62284100</v>
      </c>
    </row>
    <row r="2732" spans="1:10" s="118" customFormat="1" ht="12.75">
      <c r="A2732" s="128" t="s">
        <v>7663</v>
      </c>
      <c r="B2732" s="128" t="s">
        <v>11671</v>
      </c>
      <c r="C2732" s="127">
        <v>4638589891.5</v>
      </c>
      <c r="D2732" s="127">
        <v>43845</v>
      </c>
      <c r="E2732" s="128" t="s">
        <v>2962</v>
      </c>
      <c r="F2732" s="127">
        <v>32.648056030273438</v>
      </c>
      <c r="G2732" s="127">
        <v>4638589891.5</v>
      </c>
      <c r="H2732" s="127">
        <v>417.75</v>
      </c>
      <c r="I2732" s="127">
        <v>12.795555114746094</v>
      </c>
      <c r="J2732" s="127">
        <v>11103746</v>
      </c>
    </row>
    <row r="2733" spans="1:10" s="118" customFormat="1" ht="12.75">
      <c r="A2733" s="128" t="s">
        <v>20422</v>
      </c>
      <c r="B2733" s="128" t="s">
        <v>20423</v>
      </c>
      <c r="C2733" s="127">
        <v>2704692018.75</v>
      </c>
      <c r="D2733" s="127">
        <v>25933</v>
      </c>
      <c r="E2733" s="128" t="s">
        <v>2964</v>
      </c>
      <c r="F2733" s="127">
        <v>78.607269287109375</v>
      </c>
      <c r="G2733" s="127">
        <v>2704692018.75</v>
      </c>
      <c r="H2733" s="127">
        <v>216.16999816894531</v>
      </c>
      <c r="I2733" s="127">
        <v>2.75</v>
      </c>
      <c r="J2733" s="127">
        <v>12512000</v>
      </c>
    </row>
    <row r="2734" spans="1:10" s="118" customFormat="1" ht="12.75">
      <c r="A2734" s="128" t="s">
        <v>21834</v>
      </c>
      <c r="B2734" s="128" t="s">
        <v>21835</v>
      </c>
      <c r="C2734" s="127">
        <v>1227267120</v>
      </c>
      <c r="D2734" s="127">
        <v>7562</v>
      </c>
      <c r="E2734" s="128" t="s">
        <v>4289</v>
      </c>
      <c r="F2734" s="127">
        <v>39.741817474365234</v>
      </c>
      <c r="G2734" s="127">
        <v>1227267120</v>
      </c>
      <c r="H2734" s="127">
        <v>178.39999389648438</v>
      </c>
      <c r="I2734" s="127">
        <v>4.4889740943908691</v>
      </c>
      <c r="J2734" s="127">
        <v>6879300</v>
      </c>
    </row>
    <row r="2735" spans="1:10" s="118" customFormat="1" ht="12.75">
      <c r="A2735" s="128" t="s">
        <v>7684</v>
      </c>
      <c r="B2735" s="128" t="s">
        <v>11873</v>
      </c>
      <c r="C2735" s="127">
        <v>1678712500</v>
      </c>
      <c r="D2735" s="127">
        <v>142467</v>
      </c>
      <c r="E2735" s="128" t="s">
        <v>2968</v>
      </c>
      <c r="F2735" s="127">
        <v>36.624202728271484</v>
      </c>
      <c r="G2735" s="127">
        <v>1678712500</v>
      </c>
      <c r="H2735" s="127">
        <v>57.5</v>
      </c>
      <c r="I2735" s="127">
        <v>1.5700000524520874</v>
      </c>
      <c r="J2735" s="127">
        <v>28595000</v>
      </c>
    </row>
    <row r="2736" spans="1:10" s="118" customFormat="1" ht="12.75">
      <c r="A2736" s="128" t="s">
        <v>6495</v>
      </c>
      <c r="B2736" s="128" t="s">
        <v>10952</v>
      </c>
      <c r="C2736" s="127">
        <v>18755207992.400002</v>
      </c>
      <c r="D2736" s="127">
        <v>1650557</v>
      </c>
      <c r="E2736" s="128" t="s">
        <v>2972</v>
      </c>
      <c r="F2736" s="127">
        <v>20.094245910644531</v>
      </c>
      <c r="G2736" s="127">
        <v>18755207992.400002</v>
      </c>
      <c r="H2736" s="127">
        <v>202.55000305175781</v>
      </c>
      <c r="I2736" s="127">
        <v>10.079999923706055</v>
      </c>
      <c r="J2736" s="127">
        <v>90372448</v>
      </c>
    </row>
    <row r="2737" spans="1:10" s="118" customFormat="1" ht="12.75">
      <c r="A2737" s="128" t="s">
        <v>9541</v>
      </c>
      <c r="B2737" s="128" t="s">
        <v>12153</v>
      </c>
      <c r="C2737" s="127">
        <v>1575239978.8400002</v>
      </c>
      <c r="D2737" s="127">
        <v>8717</v>
      </c>
      <c r="E2737" s="128" t="s">
        <v>3000</v>
      </c>
      <c r="F2737" s="127">
        <v>88.464645385742188</v>
      </c>
      <c r="G2737" s="127">
        <v>1575239978.8400002</v>
      </c>
      <c r="H2737" s="127">
        <v>175.16000366210938</v>
      </c>
      <c r="I2737" s="127">
        <v>1.9800000190734863</v>
      </c>
      <c r="J2737" s="127">
        <v>8993149</v>
      </c>
    </row>
    <row r="2738" spans="1:10" s="118" customFormat="1" ht="12.75">
      <c r="A2738" s="128" t="s">
        <v>7002</v>
      </c>
      <c r="B2738" s="128" t="s">
        <v>11351</v>
      </c>
      <c r="C2738" s="127">
        <v>5289421749.999999</v>
      </c>
      <c r="D2738" s="127">
        <v>263643</v>
      </c>
      <c r="E2738" s="128" t="s">
        <v>9082</v>
      </c>
      <c r="F2738" s="127">
        <v>4.0801162719726563</v>
      </c>
      <c r="G2738" s="127">
        <v>5289421749.999999</v>
      </c>
      <c r="H2738" s="127">
        <v>50.029998779296875</v>
      </c>
      <c r="I2738" s="127">
        <v>12.261905670166016</v>
      </c>
      <c r="J2738" s="127">
        <v>10572500</v>
      </c>
    </row>
    <row r="2739" spans="1:10" s="118" customFormat="1" ht="12.75">
      <c r="A2739" s="128" t="s">
        <v>6869</v>
      </c>
      <c r="B2739" s="128" t="s">
        <v>6870</v>
      </c>
      <c r="C2739" s="127">
        <v>10594393914</v>
      </c>
      <c r="D2739" s="127">
        <v>181398</v>
      </c>
      <c r="E2739" s="128" t="s">
        <v>3535</v>
      </c>
      <c r="F2739" s="127">
        <v>17.35614013671875</v>
      </c>
      <c r="G2739" s="127">
        <v>10594393914</v>
      </c>
      <c r="H2739" s="127">
        <v>98.930000305175781</v>
      </c>
      <c r="I2739" s="127">
        <v>5.679999828338623</v>
      </c>
      <c r="J2739" s="127">
        <v>107269888</v>
      </c>
    </row>
    <row r="2740" spans="1:10" s="118" customFormat="1" ht="12.75">
      <c r="A2740" s="128" t="s">
        <v>7061</v>
      </c>
      <c r="B2740" s="128" t="s">
        <v>11147</v>
      </c>
      <c r="C2740" s="127">
        <v>7214650167.6999998</v>
      </c>
      <c r="D2740" s="127">
        <v>46674</v>
      </c>
      <c r="E2740" s="128" t="s">
        <v>2979</v>
      </c>
      <c r="F2740" s="127">
        <v>38.792137145996094</v>
      </c>
      <c r="G2740" s="127">
        <v>7214650167.6999998</v>
      </c>
      <c r="H2740" s="127">
        <v>138.10000610351563</v>
      </c>
      <c r="I2740" s="127">
        <v>3.559999942779541</v>
      </c>
      <c r="J2740" s="127">
        <v>52242216</v>
      </c>
    </row>
    <row r="2741" spans="1:10" s="118" customFormat="1" ht="12.75">
      <c r="A2741" s="128" t="s">
        <v>6371</v>
      </c>
      <c r="B2741" s="128" t="s">
        <v>10758</v>
      </c>
      <c r="C2741" s="127">
        <v>19404426526.5</v>
      </c>
      <c r="D2741" s="127">
        <v>8945</v>
      </c>
      <c r="E2741" s="128" t="s">
        <v>2981</v>
      </c>
      <c r="F2741" s="127">
        <v>58.949806213378906</v>
      </c>
      <c r="G2741" s="127">
        <v>19404426526.5</v>
      </c>
      <c r="H2741" s="127">
        <v>1789.0999755859375</v>
      </c>
      <c r="I2741" s="127">
        <v>30.34954833984375</v>
      </c>
      <c r="J2741" s="127">
        <v>10700958</v>
      </c>
    </row>
    <row r="2742" spans="1:10" s="118" customFormat="1" ht="12.75">
      <c r="A2742" s="128" t="s">
        <v>9560</v>
      </c>
      <c r="B2742" s="128" t="s">
        <v>9561</v>
      </c>
      <c r="C2742" s="127">
        <v>1533303088.3500004</v>
      </c>
      <c r="D2742" s="127">
        <v>70</v>
      </c>
      <c r="E2742" s="128" t="s">
        <v>4298</v>
      </c>
      <c r="F2742" s="127">
        <v>8.4788303375244141</v>
      </c>
      <c r="G2742" s="127">
        <v>1533303088.3500004</v>
      </c>
      <c r="H2742" s="127">
        <v>1409.6500244140625</v>
      </c>
      <c r="I2742" s="127">
        <v>166.2552490234375</v>
      </c>
      <c r="J2742" s="127">
        <v>1087719</v>
      </c>
    </row>
    <row r="2743" spans="1:10" s="118" customFormat="1" ht="12.75">
      <c r="A2743" s="128" t="s">
        <v>7713</v>
      </c>
      <c r="B2743" s="128" t="s">
        <v>11756</v>
      </c>
      <c r="C2743" s="127">
        <v>3652873824.5999994</v>
      </c>
      <c r="D2743" s="127">
        <v>16028</v>
      </c>
      <c r="E2743" s="128" t="s">
        <v>2988</v>
      </c>
      <c r="F2743" s="127">
        <v>25.944156646728516</v>
      </c>
      <c r="G2743" s="127">
        <v>3652873824.5999994</v>
      </c>
      <c r="H2743" s="127">
        <v>323.39999389648438</v>
      </c>
      <c r="I2743" s="127">
        <v>12.465234756469727</v>
      </c>
      <c r="J2743" s="127">
        <v>9795219</v>
      </c>
    </row>
    <row r="2744" spans="1:10" s="118" customFormat="1" ht="12.75">
      <c r="A2744" s="128" t="s">
        <v>6255</v>
      </c>
      <c r="B2744" s="128" t="s">
        <v>10624</v>
      </c>
      <c r="C2744" s="127">
        <v>46533549323.099998</v>
      </c>
      <c r="D2744" s="127">
        <v>113868</v>
      </c>
      <c r="E2744" s="128" t="s">
        <v>2990</v>
      </c>
      <c r="F2744" s="127">
        <v>50.606540679931641</v>
      </c>
      <c r="G2744" s="127">
        <v>46533549323.099998</v>
      </c>
      <c r="H2744" s="127">
        <v>878.0999755859375</v>
      </c>
      <c r="I2744" s="127">
        <v>17.351511001586914</v>
      </c>
      <c r="J2744" s="127">
        <v>52990000</v>
      </c>
    </row>
    <row r="2745" spans="1:10" s="118" customFormat="1" ht="12.75">
      <c r="A2745" s="128" t="s">
        <v>5537</v>
      </c>
      <c r="B2745" s="128" t="s">
        <v>21147</v>
      </c>
      <c r="C2745" s="127">
        <v>5674550000</v>
      </c>
      <c r="D2745" s="127">
        <v>106892</v>
      </c>
      <c r="E2745" s="128" t="s">
        <v>2944</v>
      </c>
      <c r="F2745" s="127"/>
      <c r="G2745" s="127">
        <v>5674550000</v>
      </c>
      <c r="H2745" s="127">
        <v>36.610000610351563</v>
      </c>
      <c r="I2745" s="127">
        <v>-2.664268970489502</v>
      </c>
      <c r="J2745" s="127">
        <v>155000000</v>
      </c>
    </row>
    <row r="2746" spans="1:10" s="118" customFormat="1" ht="12.75">
      <c r="A2746" s="128" t="s">
        <v>7449</v>
      </c>
      <c r="B2746" s="128" t="s">
        <v>11433</v>
      </c>
      <c r="C2746" s="127">
        <v>2827088168.3000002</v>
      </c>
      <c r="D2746" s="127">
        <v>9400</v>
      </c>
      <c r="E2746" s="128" t="s">
        <v>3592</v>
      </c>
      <c r="F2746" s="127"/>
      <c r="G2746" s="127">
        <v>2827088168.3000002</v>
      </c>
      <c r="H2746" s="127">
        <v>43.099998474121094</v>
      </c>
      <c r="I2746" s="127">
        <v>-1.7699999809265137</v>
      </c>
      <c r="J2746" s="127">
        <v>55932376</v>
      </c>
    </row>
    <row r="2747" spans="1:10" s="118" customFormat="1" ht="12.75">
      <c r="A2747" s="128" t="s">
        <v>6189</v>
      </c>
      <c r="B2747" s="128" t="s">
        <v>10491</v>
      </c>
      <c r="C2747" s="127">
        <v>53154107631.199997</v>
      </c>
      <c r="D2747" s="127">
        <v>14057</v>
      </c>
      <c r="E2747" s="128" t="s">
        <v>2995</v>
      </c>
      <c r="F2747" s="127">
        <v>20.335344314575195</v>
      </c>
      <c r="G2747" s="127">
        <v>53154107631.199997</v>
      </c>
      <c r="H2747" s="127">
        <v>2344.39990234375</v>
      </c>
      <c r="I2747" s="127">
        <v>115.05999755859375</v>
      </c>
      <c r="J2747" s="127">
        <v>22961688</v>
      </c>
    </row>
    <row r="2748" spans="1:10" s="118" customFormat="1" ht="12.75">
      <c r="A2748" s="128" t="s">
        <v>5431</v>
      </c>
      <c r="B2748" s="128" t="s">
        <v>10121</v>
      </c>
      <c r="C2748" s="127">
        <v>560861386655.3999</v>
      </c>
      <c r="D2748" s="127">
        <v>503058</v>
      </c>
      <c r="E2748" s="128" t="s">
        <v>2997</v>
      </c>
      <c r="F2748" s="127">
        <v>62.971977233886719</v>
      </c>
      <c r="G2748" s="127">
        <v>560861386655.3999</v>
      </c>
      <c r="H2748" s="127">
        <v>2898.60009765625</v>
      </c>
      <c r="I2748" s="127">
        <v>62.119998931884766</v>
      </c>
      <c r="J2748" s="127">
        <v>193402208</v>
      </c>
    </row>
    <row r="2749" spans="1:10" s="118" customFormat="1" ht="12.75">
      <c r="A2749" s="128" t="s">
        <v>7205</v>
      </c>
      <c r="B2749" s="128" t="s">
        <v>7206</v>
      </c>
      <c r="C2749" s="127">
        <v>14261498251.280001</v>
      </c>
      <c r="D2749" s="127">
        <v>58549</v>
      </c>
      <c r="E2749" s="128" t="s">
        <v>2999</v>
      </c>
      <c r="F2749" s="127">
        <v>0.96337789297103882</v>
      </c>
      <c r="G2749" s="127">
        <v>14261498251.280001</v>
      </c>
      <c r="H2749" s="127">
        <v>214.1300048828125</v>
      </c>
      <c r="I2749" s="127">
        <v>222.27000427246094</v>
      </c>
      <c r="J2749" s="127">
        <v>17526856</v>
      </c>
    </row>
    <row r="2750" spans="1:10" s="118" customFormat="1" ht="12.75">
      <c r="A2750" s="128" t="s">
        <v>7836</v>
      </c>
      <c r="B2750" s="128" t="s">
        <v>12022</v>
      </c>
      <c r="C2750" s="127">
        <v>1637005121.5200002</v>
      </c>
      <c r="D2750" s="127">
        <v>497506</v>
      </c>
      <c r="E2750" s="128" t="s">
        <v>4082</v>
      </c>
      <c r="F2750" s="127">
        <v>18.237165451049805</v>
      </c>
      <c r="G2750" s="127">
        <v>1637005121.5200002</v>
      </c>
      <c r="H2750" s="127">
        <v>3.0199999809265137</v>
      </c>
      <c r="I2750" s="127">
        <v>0.16559591629864276</v>
      </c>
      <c r="J2750" s="127">
        <v>322976653.04797363</v>
      </c>
    </row>
    <row r="2751" spans="1:10" s="118" customFormat="1" ht="12.75">
      <c r="A2751" s="128" t="s">
        <v>6138</v>
      </c>
      <c r="B2751" s="128" t="s">
        <v>10445</v>
      </c>
      <c r="C2751" s="127">
        <v>76611252681.600006</v>
      </c>
      <c r="D2751" s="127">
        <v>1251577</v>
      </c>
      <c r="E2751" s="128" t="s">
        <v>3002</v>
      </c>
      <c r="F2751" s="127">
        <v>24.624362945556641</v>
      </c>
      <c r="G2751" s="127">
        <v>76611252681.600006</v>
      </c>
      <c r="H2751" s="127">
        <v>337.60000610351563</v>
      </c>
      <c r="I2751" s="127">
        <v>13.710000038146973</v>
      </c>
      <c r="J2751" s="127">
        <v>226929072</v>
      </c>
    </row>
    <row r="2752" spans="1:10" s="118" customFormat="1" ht="12.75">
      <c r="A2752" s="128" t="s">
        <v>6720</v>
      </c>
      <c r="B2752" s="128" t="s">
        <v>10964</v>
      </c>
      <c r="C2752" s="127">
        <v>15813817500.000002</v>
      </c>
      <c r="D2752" s="127">
        <v>47947</v>
      </c>
      <c r="E2752" s="128" t="s">
        <v>3497</v>
      </c>
      <c r="F2752" s="127">
        <v>75.882049560546875</v>
      </c>
      <c r="G2752" s="127">
        <v>15813817500.000002</v>
      </c>
      <c r="H2752" s="127">
        <v>156.64999389648438</v>
      </c>
      <c r="I2752" s="127">
        <v>2.0643880367279053</v>
      </c>
      <c r="J2752" s="127">
        <v>100950000</v>
      </c>
    </row>
    <row r="2753" spans="1:10" s="118" customFormat="1" ht="12.75">
      <c r="A2753" s="128" t="s">
        <v>7668</v>
      </c>
      <c r="B2753" s="128" t="s">
        <v>7669</v>
      </c>
      <c r="C2753" s="127">
        <v>2144151455.9999995</v>
      </c>
      <c r="D2753" s="127">
        <v>3459</v>
      </c>
      <c r="E2753" s="128" t="s">
        <v>3004</v>
      </c>
      <c r="F2753" s="127">
        <v>196.82539367675781</v>
      </c>
      <c r="G2753" s="127">
        <v>2144151455.9999995</v>
      </c>
      <c r="H2753" s="127">
        <v>496</v>
      </c>
      <c r="I2753" s="127">
        <v>2.5199999809265137</v>
      </c>
      <c r="J2753" s="127">
        <v>4322886</v>
      </c>
    </row>
    <row r="2754" spans="1:10" s="118" customFormat="1" ht="12.75">
      <c r="A2754" s="128" t="s">
        <v>12209</v>
      </c>
      <c r="B2754" s="128" t="s">
        <v>12210</v>
      </c>
      <c r="C2754" s="127">
        <v>80476377484.5</v>
      </c>
      <c r="D2754" s="127">
        <v>272162</v>
      </c>
      <c r="E2754" s="128" t="s">
        <v>3005</v>
      </c>
      <c r="F2754" s="127">
        <v>48.352531433105469</v>
      </c>
      <c r="G2754" s="127">
        <v>80476377484.5</v>
      </c>
      <c r="H2754" s="127">
        <v>629.54998779296875</v>
      </c>
      <c r="I2754" s="127">
        <v>13.020000457763672</v>
      </c>
      <c r="J2754" s="127">
        <v>127831592</v>
      </c>
    </row>
    <row r="2755" spans="1:10" s="118" customFormat="1" ht="12.75">
      <c r="A2755" s="128" t="s">
        <v>7272</v>
      </c>
      <c r="B2755" s="128" t="s">
        <v>11246</v>
      </c>
      <c r="C2755" s="127">
        <v>6861582593.999999</v>
      </c>
      <c r="D2755" s="127">
        <v>5521</v>
      </c>
      <c r="E2755" s="128" t="s">
        <v>7273</v>
      </c>
      <c r="F2755" s="127">
        <v>73.227027893066406</v>
      </c>
      <c r="G2755" s="127">
        <v>6861582593.999999</v>
      </c>
      <c r="H2755" s="127">
        <v>677.3499755859375</v>
      </c>
      <c r="I2755" s="127">
        <v>9.25</v>
      </c>
      <c r="J2755" s="127"/>
    </row>
    <row r="2756" spans="1:10" s="118" customFormat="1" ht="12.75">
      <c r="A2756" s="128" t="s">
        <v>22439</v>
      </c>
      <c r="B2756" s="128" t="s">
        <v>22440</v>
      </c>
      <c r="C2756" s="127">
        <v>3344716800</v>
      </c>
      <c r="D2756" s="127">
        <v>198855</v>
      </c>
      <c r="E2756" s="128" t="s">
        <v>3008</v>
      </c>
      <c r="F2756" s="127">
        <v>33.5343017578125</v>
      </c>
      <c r="G2756" s="127">
        <v>3344716800</v>
      </c>
      <c r="H2756" s="127">
        <v>32.259998321533203</v>
      </c>
      <c r="I2756" s="127">
        <v>0.96200001239776611</v>
      </c>
      <c r="J2756" s="127"/>
    </row>
    <row r="2757" spans="1:10" s="118" customFormat="1" ht="12.75">
      <c r="A2757" s="128" t="s">
        <v>5812</v>
      </c>
      <c r="B2757" s="128" t="s">
        <v>10290</v>
      </c>
      <c r="C2757" s="127">
        <v>100614772072.8</v>
      </c>
      <c r="D2757" s="127">
        <v>2326025</v>
      </c>
      <c r="E2757" s="128" t="s">
        <v>3010</v>
      </c>
      <c r="F2757" s="127">
        <v>33.002143859863281</v>
      </c>
      <c r="G2757" s="127">
        <v>100614772072.8</v>
      </c>
      <c r="H2757" s="127">
        <v>747.0999755859375</v>
      </c>
      <c r="I2757" s="127">
        <v>22.459999084472656</v>
      </c>
      <c r="J2757" s="127">
        <v>134674000</v>
      </c>
    </row>
    <row r="2758" spans="1:10" s="118" customFormat="1" ht="12.75">
      <c r="A2758" s="128" t="s">
        <v>6245</v>
      </c>
      <c r="B2758" s="128" t="s">
        <v>10574</v>
      </c>
      <c r="C2758" s="127">
        <v>65163457026.5</v>
      </c>
      <c r="D2758" s="127">
        <v>134637</v>
      </c>
      <c r="E2758" s="128" t="s">
        <v>2977</v>
      </c>
      <c r="F2758" s="127">
        <v>48.183906555175781</v>
      </c>
      <c r="G2758" s="127">
        <v>65163457026.5</v>
      </c>
      <c r="H2758" s="127">
        <v>2096.5</v>
      </c>
      <c r="I2758" s="127">
        <v>43.510379702167512</v>
      </c>
      <c r="J2758" s="127">
        <v>28321644.036394227</v>
      </c>
    </row>
    <row r="2759" spans="1:10" s="118" customFormat="1" ht="12.75">
      <c r="A2759" s="128" t="s">
        <v>8046</v>
      </c>
      <c r="B2759" s="128" t="s">
        <v>12033</v>
      </c>
      <c r="C2759" s="127">
        <v>1667700000</v>
      </c>
      <c r="D2759" s="127">
        <v>532</v>
      </c>
      <c r="E2759" s="128" t="s">
        <v>3984</v>
      </c>
      <c r="F2759" s="127"/>
      <c r="G2759" s="127">
        <v>1667700000</v>
      </c>
      <c r="H2759" s="127">
        <v>185.30000305175781</v>
      </c>
      <c r="I2759" s="127">
        <v>-1.0499999523162842</v>
      </c>
      <c r="J2759" s="127">
        <v>9000000</v>
      </c>
    </row>
    <row r="2760" spans="1:10" s="118" customFormat="1" ht="12.75">
      <c r="A2760" s="128" t="s">
        <v>7857</v>
      </c>
      <c r="B2760" s="128" t="s">
        <v>11606</v>
      </c>
      <c r="C2760" s="127">
        <v>3559002400</v>
      </c>
      <c r="D2760" s="127">
        <v>12427</v>
      </c>
      <c r="E2760" s="128" t="s">
        <v>3826</v>
      </c>
      <c r="F2760" s="127">
        <v>30.283756256103516</v>
      </c>
      <c r="G2760" s="127">
        <v>3559002400</v>
      </c>
      <c r="H2760" s="127">
        <v>309.5</v>
      </c>
      <c r="I2760" s="127">
        <v>10.220000267028809</v>
      </c>
      <c r="J2760" s="127">
        <v>11499200</v>
      </c>
    </row>
    <row r="2761" spans="1:10" s="118" customFormat="1" ht="12.75">
      <c r="A2761" s="128" t="s">
        <v>6210</v>
      </c>
      <c r="B2761" s="128" t="s">
        <v>10583</v>
      </c>
      <c r="C2761" s="127">
        <v>55499362749</v>
      </c>
      <c r="D2761" s="127">
        <v>1612710</v>
      </c>
      <c r="E2761" s="128" t="s">
        <v>2992</v>
      </c>
      <c r="F2761" s="127">
        <v>39.643154144287109</v>
      </c>
      <c r="G2761" s="127">
        <v>55499362749</v>
      </c>
      <c r="H2761" s="127">
        <v>286.6199951171875</v>
      </c>
      <c r="I2761" s="127">
        <v>7.2300000190734863</v>
      </c>
      <c r="J2761" s="127">
        <v>192730352</v>
      </c>
    </row>
    <row r="2762" spans="1:10" s="118" customFormat="1" ht="12.75">
      <c r="A2762" s="128" t="s">
        <v>5969</v>
      </c>
      <c r="B2762" s="128" t="s">
        <v>10511</v>
      </c>
      <c r="C2762" s="127">
        <v>69318348988.5</v>
      </c>
      <c r="D2762" s="127">
        <v>106147</v>
      </c>
      <c r="E2762" s="128" t="s">
        <v>3013</v>
      </c>
      <c r="F2762" s="127">
        <v>5.8616766929626465</v>
      </c>
      <c r="G2762" s="127">
        <v>69318348988.5</v>
      </c>
      <c r="H2762" s="127">
        <v>437.75</v>
      </c>
      <c r="I2762" s="127">
        <v>74.680000305175781</v>
      </c>
      <c r="J2762" s="127">
        <v>158351456</v>
      </c>
    </row>
    <row r="2763" spans="1:10" s="118" customFormat="1" ht="12.75">
      <c r="A2763" s="128" t="s">
        <v>6437</v>
      </c>
      <c r="B2763" s="128" t="s">
        <v>10702</v>
      </c>
      <c r="C2763" s="127">
        <v>25088161043.600002</v>
      </c>
      <c r="D2763" s="127">
        <v>411101</v>
      </c>
      <c r="E2763" s="128" t="s">
        <v>3007</v>
      </c>
      <c r="F2763" s="127"/>
      <c r="G2763" s="127">
        <v>25088161043.600002</v>
      </c>
      <c r="H2763" s="127">
        <v>245.02999877929688</v>
      </c>
      <c r="I2763" s="127">
        <v>-3.7899999618530273</v>
      </c>
      <c r="J2763" s="127">
        <v>102428120</v>
      </c>
    </row>
    <row r="2764" spans="1:10" s="118" customFormat="1" ht="12.75">
      <c r="A2764" s="128" t="s">
        <v>6493</v>
      </c>
      <c r="B2764" s="128" t="s">
        <v>10830</v>
      </c>
      <c r="C2764" s="127">
        <v>11898026312.400002</v>
      </c>
      <c r="D2764" s="127">
        <v>181100</v>
      </c>
      <c r="E2764" s="128" t="s">
        <v>2983</v>
      </c>
      <c r="F2764" s="127">
        <v>27.329811096191406</v>
      </c>
      <c r="G2764" s="127">
        <v>11898026312.400002</v>
      </c>
      <c r="H2764" s="127">
        <v>129.27000427246094</v>
      </c>
      <c r="I2764" s="127">
        <v>4.7300000190734863</v>
      </c>
      <c r="J2764" s="127">
        <v>92040120</v>
      </c>
    </row>
    <row r="2765" spans="1:10" s="118" customFormat="1" ht="12.75">
      <c r="A2765" s="128" t="s">
        <v>5672</v>
      </c>
      <c r="B2765" s="128" t="s">
        <v>3408</v>
      </c>
      <c r="C2765" s="127">
        <v>184473945135</v>
      </c>
      <c r="D2765" s="127">
        <v>143119</v>
      </c>
      <c r="E2765" s="128" t="s">
        <v>3003</v>
      </c>
      <c r="F2765" s="127">
        <v>47.045845031738281</v>
      </c>
      <c r="G2765" s="127">
        <v>184473945135</v>
      </c>
      <c r="H2765" s="127">
        <v>2452.5</v>
      </c>
      <c r="I2765" s="127">
        <v>52.130001068115234</v>
      </c>
      <c r="J2765" s="127">
        <v>75218736</v>
      </c>
    </row>
    <row r="2766" spans="1:10" s="118" customFormat="1" ht="12.75">
      <c r="A2766" s="128" t="s">
        <v>5506</v>
      </c>
      <c r="B2766" s="128" t="s">
        <v>5507</v>
      </c>
      <c r="C2766" s="127">
        <v>392179130190.00006</v>
      </c>
      <c r="D2766" s="127">
        <v>150756</v>
      </c>
      <c r="E2766" s="128" t="s">
        <v>2985</v>
      </c>
      <c r="F2766" s="127">
        <v>57.439792633056641</v>
      </c>
      <c r="G2766" s="127">
        <v>392179130190.00006</v>
      </c>
      <c r="H2766" s="127">
        <v>3291.300048828125</v>
      </c>
      <c r="I2766" s="127">
        <v>57.299999237060547</v>
      </c>
      <c r="J2766" s="127">
        <v>119156304</v>
      </c>
    </row>
    <row r="2767" spans="1:10" s="118" customFormat="1" ht="12.75">
      <c r="A2767" s="128" t="s">
        <v>6582</v>
      </c>
      <c r="B2767" s="128" t="s">
        <v>10963</v>
      </c>
      <c r="C2767" s="127">
        <v>9110883383.9999981</v>
      </c>
      <c r="D2767" s="127">
        <v>258705</v>
      </c>
      <c r="E2767" s="128" t="s">
        <v>3016</v>
      </c>
      <c r="F2767" s="127">
        <v>4.3763298988342285</v>
      </c>
      <c r="G2767" s="127">
        <v>9110883383.9999981</v>
      </c>
      <c r="H2767" s="127">
        <v>131.63999938964844</v>
      </c>
      <c r="I2767" s="127">
        <v>30.079999923706055</v>
      </c>
      <c r="J2767" s="127">
        <v>69210600</v>
      </c>
    </row>
    <row r="2768" spans="1:10" s="118" customFormat="1" ht="12.75">
      <c r="A2768" s="128" t="s">
        <v>6984</v>
      </c>
      <c r="B2768" s="128" t="s">
        <v>11195</v>
      </c>
      <c r="C2768" s="127">
        <v>6682181373.9799995</v>
      </c>
      <c r="D2768" s="127">
        <v>176372</v>
      </c>
      <c r="E2768" s="128" t="s">
        <v>3015</v>
      </c>
      <c r="F2768" s="127">
        <v>13.357913017272949</v>
      </c>
      <c r="G2768" s="127">
        <v>6682181373.9799995</v>
      </c>
      <c r="H2768" s="127">
        <v>74.269996643066406</v>
      </c>
      <c r="I2768" s="127">
        <v>5.559999942779541</v>
      </c>
      <c r="J2768" s="127">
        <v>89971472</v>
      </c>
    </row>
    <row r="2769" spans="1:10" s="118" customFormat="1" ht="12.75">
      <c r="A2769" s="128" t="s">
        <v>6758</v>
      </c>
      <c r="B2769" s="128" t="s">
        <v>10742</v>
      </c>
      <c r="C2769" s="127">
        <v>16224205925</v>
      </c>
      <c r="D2769" s="127">
        <v>27553</v>
      </c>
      <c r="E2769" s="128" t="s">
        <v>3568</v>
      </c>
      <c r="F2769" s="127">
        <v>40.269981384277344</v>
      </c>
      <c r="G2769" s="127">
        <v>16224205925</v>
      </c>
      <c r="H2769" s="127">
        <v>947.1500244140625</v>
      </c>
      <c r="I2769" s="127">
        <v>23.520000457763672</v>
      </c>
      <c r="J2769" s="127">
        <v>17129500</v>
      </c>
    </row>
    <row r="2770" spans="1:10" s="118" customFormat="1" ht="12.75">
      <c r="A2770" s="128" t="s">
        <v>12247</v>
      </c>
      <c r="B2770" s="128" t="s">
        <v>12248</v>
      </c>
      <c r="C2770" s="127">
        <v>5134567676.7600012</v>
      </c>
      <c r="D2770" s="127">
        <v>151593</v>
      </c>
      <c r="E2770" s="128" t="s">
        <v>12249</v>
      </c>
      <c r="F2770" s="127"/>
      <c r="G2770" s="127">
        <v>5134567676.7600012</v>
      </c>
      <c r="H2770" s="127">
        <v>129.96000671386719</v>
      </c>
      <c r="I2770" s="127"/>
      <c r="J2770" s="127"/>
    </row>
    <row r="2771" spans="1:10" s="118" customFormat="1" ht="12.75">
      <c r="A2771" s="128" t="s">
        <v>20831</v>
      </c>
      <c r="B2771" s="128" t="s">
        <v>20832</v>
      </c>
      <c r="C2771" s="127">
        <v>1142918576.51</v>
      </c>
      <c r="D2771" s="127">
        <v>47893</v>
      </c>
      <c r="E2771" s="128" t="s">
        <v>3024</v>
      </c>
      <c r="F2771" s="127"/>
      <c r="G2771" s="127">
        <v>1142918576.51</v>
      </c>
      <c r="H2771" s="127">
        <v>70.870002746582031</v>
      </c>
      <c r="I2771" s="127"/>
      <c r="J2771" s="127"/>
    </row>
    <row r="2772" spans="1:10" s="118" customFormat="1" ht="12.75">
      <c r="A2772" s="128" t="s">
        <v>9500</v>
      </c>
      <c r="B2772" s="128" t="s">
        <v>10917</v>
      </c>
      <c r="C2772" s="127">
        <v>10275037505.6</v>
      </c>
      <c r="D2772" s="127">
        <v>47836</v>
      </c>
      <c r="E2772" s="128" t="s">
        <v>9501</v>
      </c>
      <c r="F2772" s="127">
        <v>34.580169677734375</v>
      </c>
      <c r="G2772" s="127">
        <v>10275037505.6</v>
      </c>
      <c r="H2772" s="127">
        <v>199.14999389648438</v>
      </c>
      <c r="I2772" s="127">
        <v>5.7590808868408203</v>
      </c>
      <c r="J2772" s="127"/>
    </row>
    <row r="2773" spans="1:10" s="118" customFormat="1" ht="12.75">
      <c r="A2773" s="128" t="s">
        <v>6862</v>
      </c>
      <c r="B2773" s="128" t="s">
        <v>11138</v>
      </c>
      <c r="C2773" s="127">
        <v>7042285395.1999998</v>
      </c>
      <c r="D2773" s="127">
        <v>3055</v>
      </c>
      <c r="E2773" s="128" t="s">
        <v>3543</v>
      </c>
      <c r="F2773" s="127">
        <v>18.264524459838867</v>
      </c>
      <c r="G2773" s="127">
        <v>7042285395.1999998</v>
      </c>
      <c r="H2773" s="127">
        <v>1260.800048828125</v>
      </c>
      <c r="I2773" s="127">
        <v>69.029998779296875</v>
      </c>
      <c r="J2773" s="127">
        <v>5585569</v>
      </c>
    </row>
    <row r="2774" spans="1:10" s="118" customFormat="1" ht="12.75">
      <c r="A2774" s="128" t="s">
        <v>9550</v>
      </c>
      <c r="B2774" s="128" t="s">
        <v>12095</v>
      </c>
      <c r="C2774" s="127">
        <v>1256750178.0000002</v>
      </c>
      <c r="D2774" s="127">
        <v>15756</v>
      </c>
      <c r="E2774" s="128" t="s">
        <v>3018</v>
      </c>
      <c r="F2774" s="127">
        <v>124.78302764892578</v>
      </c>
      <c r="G2774" s="127">
        <v>1256750178.0000002</v>
      </c>
      <c r="H2774" s="127">
        <v>132.27000427246094</v>
      </c>
      <c r="I2774" s="127">
        <v>1.059999942779541</v>
      </c>
      <c r="J2774" s="127">
        <v>9501400</v>
      </c>
    </row>
    <row r="2775" spans="1:10" s="118" customFormat="1" ht="12.75">
      <c r="A2775" s="128" t="s">
        <v>7257</v>
      </c>
      <c r="B2775" s="128" t="s">
        <v>7258</v>
      </c>
      <c r="C2775" s="127">
        <v>6309662670</v>
      </c>
      <c r="D2775" s="127">
        <v>116245</v>
      </c>
      <c r="E2775" s="128" t="s">
        <v>3028</v>
      </c>
      <c r="F2775" s="127">
        <v>31.846456527709961</v>
      </c>
      <c r="G2775" s="127">
        <v>6309662670</v>
      </c>
      <c r="H2775" s="127">
        <v>80.889999389648438</v>
      </c>
      <c r="I2775" s="127">
        <v>2.5399999618530273</v>
      </c>
      <c r="J2775" s="127">
        <v>78003000</v>
      </c>
    </row>
    <row r="2776" spans="1:10" s="118" customFormat="1" ht="12.75">
      <c r="A2776" s="128" t="s">
        <v>5476</v>
      </c>
      <c r="B2776" s="128" t="s">
        <v>10116</v>
      </c>
      <c r="C2776" s="127">
        <v>775557943031.29993</v>
      </c>
      <c r="D2776" s="127">
        <v>599052</v>
      </c>
      <c r="E2776" s="128" t="s">
        <v>3022</v>
      </c>
      <c r="F2776" s="127">
        <v>40.353958129882813</v>
      </c>
      <c r="G2776" s="127">
        <v>775557943031.29993</v>
      </c>
      <c r="H2776" s="127">
        <v>1539.0999755859375</v>
      </c>
      <c r="I2776" s="127">
        <v>38.139999389648438</v>
      </c>
      <c r="J2776" s="127">
        <v>480616768</v>
      </c>
    </row>
    <row r="2777" spans="1:10" s="118" customFormat="1" ht="12.75">
      <c r="A2777" s="128" t="s">
        <v>5354</v>
      </c>
      <c r="B2777" s="128" t="s">
        <v>10073</v>
      </c>
      <c r="C2777" s="127">
        <v>1228288521866.8</v>
      </c>
      <c r="D2777" s="127">
        <v>7526805</v>
      </c>
      <c r="E2777" s="128" t="s">
        <v>2931</v>
      </c>
      <c r="F2777" s="127">
        <v>33.260116577148438</v>
      </c>
      <c r="G2777" s="127">
        <v>1228288521866.8</v>
      </c>
      <c r="H2777" s="127">
        <v>384.39999389648438</v>
      </c>
      <c r="I2777" s="127">
        <v>11.557385444641113</v>
      </c>
      <c r="J2777" s="127">
        <v>3195339520</v>
      </c>
    </row>
    <row r="2778" spans="1:10" s="118" customFormat="1" ht="12.75">
      <c r="A2778" s="128" t="s">
        <v>6881</v>
      </c>
      <c r="B2778" s="128" t="s">
        <v>11155</v>
      </c>
      <c r="C2778" s="127">
        <v>5808651585.8800001</v>
      </c>
      <c r="D2778" s="127">
        <v>515948</v>
      </c>
      <c r="E2778" s="128" t="s">
        <v>3029</v>
      </c>
      <c r="F2778" s="127">
        <v>89.081962585449219</v>
      </c>
      <c r="G2778" s="127">
        <v>5808651585.8800001</v>
      </c>
      <c r="H2778" s="127">
        <v>54.340000152587891</v>
      </c>
      <c r="I2778" s="127">
        <v>0.61000001430511475</v>
      </c>
      <c r="J2778" s="127">
        <v>103541104</v>
      </c>
    </row>
    <row r="2779" spans="1:10" s="118" customFormat="1" ht="12.75">
      <c r="A2779" s="128" t="s">
        <v>22441</v>
      </c>
      <c r="B2779" s="128" t="s">
        <v>22442</v>
      </c>
      <c r="C2779" s="127">
        <v>61905453127.5</v>
      </c>
      <c r="D2779" s="127">
        <v>1927329</v>
      </c>
      <c r="E2779" s="128" t="s">
        <v>20543</v>
      </c>
      <c r="F2779" s="127"/>
      <c r="G2779" s="127">
        <v>61905453127.5</v>
      </c>
      <c r="H2779" s="127">
        <v>461.10000610351563</v>
      </c>
      <c r="I2779" s="127"/>
      <c r="J2779" s="127"/>
    </row>
    <row r="2780" spans="1:10" s="118" customFormat="1" ht="12.75">
      <c r="A2780" s="128" t="s">
        <v>20625</v>
      </c>
      <c r="B2780" s="128" t="s">
        <v>20626</v>
      </c>
      <c r="C2780" s="127">
        <v>1802949868.4999998</v>
      </c>
      <c r="D2780" s="127">
        <v>71898</v>
      </c>
      <c r="E2780" s="128" t="s">
        <v>20627</v>
      </c>
      <c r="F2780" s="127"/>
      <c r="G2780" s="127">
        <v>1802949868.4999998</v>
      </c>
      <c r="H2780" s="127">
        <v>89.349998474121094</v>
      </c>
      <c r="I2780" s="127"/>
      <c r="J2780" s="127"/>
    </row>
    <row r="2781" spans="1:10" s="118" customFormat="1" ht="12.75">
      <c r="A2781" s="128" t="s">
        <v>12481</v>
      </c>
      <c r="B2781" s="128" t="s">
        <v>12482</v>
      </c>
      <c r="C2781" s="127">
        <v>6121760200.4000006</v>
      </c>
      <c r="D2781" s="127">
        <v>66519</v>
      </c>
      <c r="E2781" s="128" t="s">
        <v>2674</v>
      </c>
      <c r="F2781" s="127"/>
      <c r="G2781" s="127">
        <v>6121760200.4000006</v>
      </c>
      <c r="H2781" s="127">
        <v>278.79998779296875</v>
      </c>
      <c r="I2781" s="127">
        <v>-23.229999542236328</v>
      </c>
      <c r="J2781" s="127">
        <v>21957532</v>
      </c>
    </row>
    <row r="2782" spans="1:10" s="118" customFormat="1" ht="12.75">
      <c r="A2782" s="128" t="s">
        <v>5683</v>
      </c>
      <c r="B2782" s="128" t="s">
        <v>10286</v>
      </c>
      <c r="C2782" s="127">
        <v>222965489768</v>
      </c>
      <c r="D2782" s="127">
        <v>613694</v>
      </c>
      <c r="E2782" s="128" t="s">
        <v>2386</v>
      </c>
      <c r="F2782" s="127">
        <v>59.835124969482422</v>
      </c>
      <c r="G2782" s="127">
        <v>222965489768</v>
      </c>
      <c r="H2782" s="127">
        <v>943.5999755859375</v>
      </c>
      <c r="I2782" s="127">
        <v>15.770000457763672</v>
      </c>
      <c r="J2782" s="127">
        <v>236292384</v>
      </c>
    </row>
    <row r="2783" spans="1:10" s="118" customFormat="1" ht="12.75">
      <c r="A2783" s="128" t="s">
        <v>5997</v>
      </c>
      <c r="B2783" s="128" t="s">
        <v>10408</v>
      </c>
      <c r="C2783" s="127">
        <v>89573048505.599991</v>
      </c>
      <c r="D2783" s="127">
        <v>589435</v>
      </c>
      <c r="E2783" s="128" t="s">
        <v>3048</v>
      </c>
      <c r="F2783" s="127">
        <v>22.67036247253418</v>
      </c>
      <c r="G2783" s="127">
        <v>89573048505.599991</v>
      </c>
      <c r="H2783" s="127">
        <v>409.20001220703125</v>
      </c>
      <c r="I2783" s="127">
        <v>18.049999237060547</v>
      </c>
      <c r="J2783" s="127">
        <v>218897968</v>
      </c>
    </row>
    <row r="2784" spans="1:10" s="118" customFormat="1" ht="12.75">
      <c r="A2784" s="128" t="s">
        <v>7769</v>
      </c>
      <c r="B2784" s="128" t="s">
        <v>11666</v>
      </c>
      <c r="C2784" s="127">
        <v>3503508522.3000002</v>
      </c>
      <c r="D2784" s="127">
        <v>50253</v>
      </c>
      <c r="E2784" s="128" t="s">
        <v>3033</v>
      </c>
      <c r="F2784" s="127">
        <v>21.861413955688477</v>
      </c>
      <c r="G2784" s="127">
        <v>3503508522.3000002</v>
      </c>
      <c r="H2784" s="127">
        <v>241.35000610351563</v>
      </c>
      <c r="I2784" s="127">
        <v>15.510000228881836</v>
      </c>
      <c r="J2784" s="127">
        <v>14516298</v>
      </c>
    </row>
    <row r="2785" spans="1:10" s="118" customFormat="1" ht="12.75">
      <c r="A2785" s="128" t="s">
        <v>6723</v>
      </c>
      <c r="B2785" s="128" t="s">
        <v>11073</v>
      </c>
      <c r="C2785" s="127">
        <v>8240627874.960001</v>
      </c>
      <c r="D2785" s="127">
        <v>467739</v>
      </c>
      <c r="E2785" s="128" t="s">
        <v>3035</v>
      </c>
      <c r="F2785" s="127">
        <v>3.3776435852050781</v>
      </c>
      <c r="G2785" s="127">
        <v>8240627874.960001</v>
      </c>
      <c r="H2785" s="127">
        <v>33.540000915527344</v>
      </c>
      <c r="I2785" s="127">
        <v>10.199999809265137</v>
      </c>
      <c r="J2785" s="127">
        <v>245695520</v>
      </c>
    </row>
    <row r="2786" spans="1:10" s="118" customFormat="1" ht="12.75">
      <c r="A2786" s="128" t="s">
        <v>5331</v>
      </c>
      <c r="B2786" s="128" t="s">
        <v>5332</v>
      </c>
      <c r="C2786" s="127">
        <v>1838758892022.5</v>
      </c>
      <c r="D2786" s="127">
        <v>1598241</v>
      </c>
      <c r="E2786" s="128" t="s">
        <v>3037</v>
      </c>
      <c r="F2786" s="127">
        <v>118.97779083251953</v>
      </c>
      <c r="G2786" s="127">
        <v>1838758892022.5</v>
      </c>
      <c r="H2786" s="127">
        <v>5172.5</v>
      </c>
      <c r="I2786" s="127">
        <v>43.47450065612793</v>
      </c>
      <c r="J2786" s="127">
        <v>355487456</v>
      </c>
    </row>
    <row r="2787" spans="1:10" s="118" customFormat="1" ht="12.75">
      <c r="A2787" s="128" t="s">
        <v>7294</v>
      </c>
      <c r="B2787" s="128" t="s">
        <v>3782</v>
      </c>
      <c r="C2787" s="127">
        <v>4279615826.7999997</v>
      </c>
      <c r="D2787" s="127">
        <v>67318</v>
      </c>
      <c r="E2787" s="128" t="s">
        <v>3039</v>
      </c>
      <c r="F2787" s="127">
        <v>10.808782577514648</v>
      </c>
      <c r="G2787" s="127">
        <v>4279615826.7999997</v>
      </c>
      <c r="H2787" s="127">
        <v>388.89999389648438</v>
      </c>
      <c r="I2787" s="127">
        <v>31.450000762939453</v>
      </c>
      <c r="J2787" s="127">
        <v>11004412</v>
      </c>
    </row>
    <row r="2788" spans="1:10" s="118" customFormat="1" ht="12.75">
      <c r="A2788" s="128" t="s">
        <v>5652</v>
      </c>
      <c r="B2788" s="128" t="s">
        <v>3416</v>
      </c>
      <c r="C2788" s="127">
        <v>135042825255</v>
      </c>
      <c r="D2788" s="127">
        <v>11730021</v>
      </c>
      <c r="E2788" s="128" t="s">
        <v>3041</v>
      </c>
      <c r="F2788" s="127">
        <v>38.405796051025391</v>
      </c>
      <c r="G2788" s="127">
        <v>135042825255</v>
      </c>
      <c r="H2788" s="127">
        <v>26.5</v>
      </c>
      <c r="I2788" s="127">
        <v>0.68999999761581421</v>
      </c>
      <c r="J2788" s="127">
        <v>5095955456</v>
      </c>
    </row>
    <row r="2789" spans="1:10" s="118" customFormat="1" ht="12.75">
      <c r="A2789" s="128" t="s">
        <v>9976</v>
      </c>
      <c r="B2789" s="128" t="s">
        <v>12072</v>
      </c>
      <c r="C2789" s="127">
        <v>2294442275</v>
      </c>
      <c r="D2789" s="127">
        <v>12437</v>
      </c>
      <c r="E2789" s="128" t="s">
        <v>9839</v>
      </c>
      <c r="F2789" s="127">
        <v>61.086956024169922</v>
      </c>
      <c r="G2789" s="127">
        <v>2294442275</v>
      </c>
      <c r="H2789" s="127">
        <v>140.5</v>
      </c>
      <c r="I2789" s="127">
        <v>2.2999999523162842</v>
      </c>
      <c r="J2789" s="127">
        <v>16330550</v>
      </c>
    </row>
    <row r="2790" spans="1:10" s="118" customFormat="1" ht="12.75">
      <c r="A2790" s="128" t="s">
        <v>5737</v>
      </c>
      <c r="B2790" s="128" t="s">
        <v>10258</v>
      </c>
      <c r="C2790" s="127">
        <v>165343676296.95001</v>
      </c>
      <c r="D2790" s="127">
        <v>2768602</v>
      </c>
      <c r="E2790" s="128" t="s">
        <v>3046</v>
      </c>
      <c r="F2790" s="127">
        <v>61.410861968994141</v>
      </c>
      <c r="G2790" s="127">
        <v>165343676296.95001</v>
      </c>
      <c r="H2790" s="127">
        <v>520.1500244140625</v>
      </c>
      <c r="I2790" s="127">
        <v>8.4700002670288086</v>
      </c>
      <c r="J2790" s="127">
        <v>317876928</v>
      </c>
    </row>
    <row r="2791" spans="1:10" s="118" customFormat="1" ht="12.75">
      <c r="A2791" s="128" t="s">
        <v>7093</v>
      </c>
      <c r="B2791" s="128" t="s">
        <v>11417</v>
      </c>
      <c r="C2791" s="127">
        <v>3129293267.1000004</v>
      </c>
      <c r="D2791" s="127">
        <v>22722</v>
      </c>
      <c r="E2791" s="128" t="s">
        <v>3607</v>
      </c>
      <c r="F2791" s="127">
        <v>27.629776000976563</v>
      </c>
      <c r="G2791" s="127">
        <v>3129293267.1000004</v>
      </c>
      <c r="H2791" s="127">
        <v>282.10000610351563</v>
      </c>
      <c r="I2791" s="127">
        <v>10.210000038146973</v>
      </c>
      <c r="J2791" s="127">
        <v>11092851</v>
      </c>
    </row>
    <row r="2792" spans="1:10" s="118" customFormat="1" ht="12.75">
      <c r="A2792" s="128" t="s">
        <v>11803</v>
      </c>
      <c r="B2792" s="128" t="s">
        <v>11804</v>
      </c>
      <c r="C2792" s="127">
        <v>1578298748.8999999</v>
      </c>
      <c r="D2792" s="127">
        <v>16536</v>
      </c>
      <c r="E2792" s="128" t="s">
        <v>11805</v>
      </c>
      <c r="F2792" s="127">
        <v>19.329954147338867</v>
      </c>
      <c r="G2792" s="127">
        <v>1578298748.8999999</v>
      </c>
      <c r="H2792" s="127">
        <v>171.64999389648438</v>
      </c>
      <c r="I2792" s="127">
        <v>8.880000114440918</v>
      </c>
      <c r="J2792" s="127"/>
    </row>
    <row r="2793" spans="1:10" s="118" customFormat="1" ht="12.75">
      <c r="A2793" s="128" t="s">
        <v>5391</v>
      </c>
      <c r="B2793" s="128" t="s">
        <v>10085</v>
      </c>
      <c r="C2793" s="127">
        <v>1124265257280</v>
      </c>
      <c r="D2793" s="127">
        <v>404550</v>
      </c>
      <c r="E2793" s="128" t="s">
        <v>3020</v>
      </c>
      <c r="F2793" s="127">
        <v>67.879035949707031</v>
      </c>
      <c r="G2793" s="127">
        <v>1124265257280</v>
      </c>
      <c r="H2793" s="127">
        <v>3322</v>
      </c>
      <c r="I2793" s="127">
        <v>48.939998626708984</v>
      </c>
      <c r="J2793" s="127">
        <v>338445440</v>
      </c>
    </row>
    <row r="2794" spans="1:10" s="118" customFormat="1" ht="12.75">
      <c r="A2794" s="128" t="s">
        <v>6039</v>
      </c>
      <c r="B2794" s="128" t="s">
        <v>10475</v>
      </c>
      <c r="C2794" s="127">
        <v>79879956137.400009</v>
      </c>
      <c r="D2794" s="127">
        <v>35631</v>
      </c>
      <c r="E2794" s="128" t="s">
        <v>2941</v>
      </c>
      <c r="F2794" s="127">
        <v>20.116024017333984</v>
      </c>
      <c r="G2794" s="127">
        <v>79879956137.400009</v>
      </c>
      <c r="H2794" s="127">
        <v>1042.699951171875</v>
      </c>
      <c r="I2794" s="127">
        <v>51.834297180175781</v>
      </c>
      <c r="J2794" s="127">
        <v>77500000</v>
      </c>
    </row>
    <row r="2795" spans="1:10" s="118" customFormat="1" ht="12.75">
      <c r="A2795" s="128" t="s">
        <v>21178</v>
      </c>
      <c r="B2795" s="128" t="s">
        <v>21179</v>
      </c>
      <c r="C2795" s="127">
        <v>2504423607.3000002</v>
      </c>
      <c r="D2795" s="127">
        <v>1724</v>
      </c>
      <c r="E2795" s="128" t="s">
        <v>4191</v>
      </c>
      <c r="F2795" s="127"/>
      <c r="G2795" s="127">
        <v>2504423607.3000002</v>
      </c>
      <c r="H2795" s="127">
        <v>83.699996948242188</v>
      </c>
      <c r="I2795" s="127">
        <v>0.30000001192092896</v>
      </c>
      <c r="J2795" s="127">
        <v>27100000</v>
      </c>
    </row>
    <row r="2796" spans="1:10" s="118" customFormat="1" ht="12.75">
      <c r="A2796" s="128" t="s">
        <v>9269</v>
      </c>
      <c r="B2796" s="128" t="s">
        <v>11326</v>
      </c>
      <c r="C2796" s="127">
        <v>1889338359.9999998</v>
      </c>
      <c r="D2796" s="127">
        <v>39325</v>
      </c>
      <c r="E2796" s="128" t="s">
        <v>9270</v>
      </c>
      <c r="F2796" s="127">
        <v>11.12201976776123</v>
      </c>
      <c r="G2796" s="127">
        <v>1889338359.9999998</v>
      </c>
      <c r="H2796" s="127">
        <v>79.300003051757813</v>
      </c>
      <c r="I2796" s="127">
        <v>7.130000114440918</v>
      </c>
      <c r="J2796" s="127">
        <v>17543200</v>
      </c>
    </row>
    <row r="2797" spans="1:10" s="118" customFormat="1" ht="12.75">
      <c r="A2797" s="128" t="s">
        <v>7559</v>
      </c>
      <c r="B2797" s="128" t="s">
        <v>11389</v>
      </c>
      <c r="C2797" s="127">
        <v>3688018943.9999995</v>
      </c>
      <c r="D2797" s="127">
        <v>1148</v>
      </c>
      <c r="E2797" s="128" t="s">
        <v>3910</v>
      </c>
      <c r="F2797" s="127">
        <v>114.03118133544922</v>
      </c>
      <c r="G2797" s="127">
        <v>3688018943.9999995</v>
      </c>
      <c r="H2797" s="127">
        <v>3072</v>
      </c>
      <c r="I2797" s="127">
        <v>26.940000534057617</v>
      </c>
      <c r="J2797" s="127">
        <v>1183527</v>
      </c>
    </row>
    <row r="2798" spans="1:10" s="118" customFormat="1" ht="12.75">
      <c r="A2798" s="128" t="s">
        <v>8072</v>
      </c>
      <c r="B2798" s="128" t="s">
        <v>12053</v>
      </c>
      <c r="C2798" s="127">
        <v>1676675291.8499999</v>
      </c>
      <c r="D2798" s="127">
        <v>3943</v>
      </c>
      <c r="E2798" s="128" t="s">
        <v>4147</v>
      </c>
      <c r="F2798" s="127">
        <v>76.4000244140625</v>
      </c>
      <c r="G2798" s="127">
        <v>1676675291.8499999</v>
      </c>
      <c r="H2798" s="127">
        <v>174.85000610351563</v>
      </c>
      <c r="I2798" s="127">
        <v>2.288611888885498</v>
      </c>
      <c r="J2798" s="127">
        <v>9589221</v>
      </c>
    </row>
    <row r="2799" spans="1:10" s="118" customFormat="1" ht="12.75">
      <c r="A2799" s="128" t="s">
        <v>6295</v>
      </c>
      <c r="B2799" s="128" t="s">
        <v>10687</v>
      </c>
      <c r="C2799" s="127">
        <v>24300019999.999996</v>
      </c>
      <c r="D2799" s="127">
        <v>4854</v>
      </c>
      <c r="E2799" s="128" t="s">
        <v>2917</v>
      </c>
      <c r="F2799" s="127">
        <v>58.529048919677734</v>
      </c>
      <c r="G2799" s="127">
        <v>24300019999.999996</v>
      </c>
      <c r="H2799" s="127">
        <v>9470</v>
      </c>
      <c r="I2799" s="127">
        <v>161.80000305175781</v>
      </c>
      <c r="J2799" s="127">
        <v>2566000</v>
      </c>
    </row>
    <row r="2800" spans="1:10" s="118" customFormat="1" ht="12.75">
      <c r="A2800" s="128" t="s">
        <v>5283</v>
      </c>
      <c r="B2800" s="128" t="s">
        <v>5284</v>
      </c>
      <c r="C2800" s="127">
        <v>3000450884952</v>
      </c>
      <c r="D2800" s="127">
        <v>1009573</v>
      </c>
      <c r="E2800" s="128" t="s">
        <v>3012</v>
      </c>
      <c r="F2800" s="127">
        <v>92.688674926757813</v>
      </c>
      <c r="G2800" s="127">
        <v>3000450884952</v>
      </c>
      <c r="H2800" s="127">
        <v>3379.699951171875</v>
      </c>
      <c r="I2800" s="127">
        <v>36.462921619415283</v>
      </c>
      <c r="J2800" s="127"/>
    </row>
    <row r="2801" spans="1:10" s="118" customFormat="1" ht="12.75">
      <c r="A2801" s="128" t="s">
        <v>5631</v>
      </c>
      <c r="B2801" s="128" t="s">
        <v>10234</v>
      </c>
      <c r="C2801" s="127">
        <v>213307431569.39999</v>
      </c>
      <c r="D2801" s="127">
        <v>830248</v>
      </c>
      <c r="E2801" s="128" t="s">
        <v>2919</v>
      </c>
      <c r="F2801" s="127">
        <v>75.636856079101563</v>
      </c>
      <c r="G2801" s="127">
        <v>213307431569.39999</v>
      </c>
      <c r="H2801" s="127">
        <v>837.29998779296875</v>
      </c>
      <c r="I2801" s="127">
        <v>10.520000457763672</v>
      </c>
      <c r="J2801" s="127">
        <v>254756272</v>
      </c>
    </row>
    <row r="2802" spans="1:10" s="118" customFormat="1" ht="12.75">
      <c r="A2802" s="128" t="s">
        <v>20458</v>
      </c>
      <c r="B2802" s="128" t="s">
        <v>20459</v>
      </c>
      <c r="C2802" s="127">
        <v>2014020000</v>
      </c>
      <c r="D2802" s="127">
        <v>26226</v>
      </c>
      <c r="E2802" s="128" t="s">
        <v>4187</v>
      </c>
      <c r="F2802" s="127">
        <v>186.91587829589844</v>
      </c>
      <c r="G2802" s="127">
        <v>2014020000</v>
      </c>
      <c r="H2802" s="127">
        <v>200</v>
      </c>
      <c r="I2802" s="127">
        <v>1.0700000524520874</v>
      </c>
      <c r="J2802" s="127">
        <v>10070100</v>
      </c>
    </row>
    <row r="2803" spans="1:10" s="118" customFormat="1" ht="12.75">
      <c r="A2803" s="128" t="s">
        <v>6510</v>
      </c>
      <c r="B2803" s="128" t="s">
        <v>10845</v>
      </c>
      <c r="C2803" s="127">
        <v>16834878736.200001</v>
      </c>
      <c r="D2803" s="127">
        <v>11026</v>
      </c>
      <c r="E2803" s="128" t="s">
        <v>3051</v>
      </c>
      <c r="F2803" s="127">
        <v>26.791095733642578</v>
      </c>
      <c r="G2803" s="127">
        <v>16834878736.200001</v>
      </c>
      <c r="H2803" s="127">
        <v>1191.4000244140625</v>
      </c>
      <c r="I2803" s="127">
        <v>44.470001220703125</v>
      </c>
      <c r="J2803" s="127">
        <v>14130333</v>
      </c>
    </row>
    <row r="2804" spans="1:10" s="118" customFormat="1" ht="12.75">
      <c r="A2804" s="128" t="s">
        <v>5872</v>
      </c>
      <c r="B2804" s="128" t="s">
        <v>5873</v>
      </c>
      <c r="C2804" s="127">
        <v>83067006729.699997</v>
      </c>
      <c r="D2804" s="127">
        <v>61755</v>
      </c>
      <c r="E2804" s="128" t="s">
        <v>3053</v>
      </c>
      <c r="F2804" s="127">
        <v>36.805217742919922</v>
      </c>
      <c r="G2804" s="127">
        <v>83067006729.699997</v>
      </c>
      <c r="H2804" s="127">
        <v>606.54998779296875</v>
      </c>
      <c r="I2804" s="127">
        <v>16.479999542236328</v>
      </c>
      <c r="J2804" s="127">
        <v>138614016</v>
      </c>
    </row>
    <row r="2805" spans="1:10" s="118" customFormat="1" ht="12.75">
      <c r="A2805" s="128" t="s">
        <v>5721</v>
      </c>
      <c r="B2805" s="128" t="s">
        <v>10293</v>
      </c>
      <c r="C2805" s="127">
        <v>111078993448.14</v>
      </c>
      <c r="D2805" s="127">
        <v>5978352</v>
      </c>
      <c r="E2805" s="128" t="s">
        <v>3055</v>
      </c>
      <c r="F2805" s="127"/>
      <c r="G2805" s="127">
        <v>111078993448.14</v>
      </c>
      <c r="H2805" s="127">
        <v>56.819999694824219</v>
      </c>
      <c r="I2805" s="127">
        <v>-6.5236167907714844</v>
      </c>
      <c r="J2805" s="127">
        <v>1954927744</v>
      </c>
    </row>
    <row r="2806" spans="1:10" s="118" customFormat="1" ht="12.75">
      <c r="A2806" s="128" t="s">
        <v>7306</v>
      </c>
      <c r="B2806" s="128" t="s">
        <v>11443</v>
      </c>
      <c r="C2806" s="127">
        <v>3807912960</v>
      </c>
      <c r="D2806" s="127">
        <v>10629</v>
      </c>
      <c r="E2806" s="128" t="s">
        <v>3738</v>
      </c>
      <c r="F2806" s="127">
        <v>15.324243545532227</v>
      </c>
      <c r="G2806" s="127">
        <v>3807912960</v>
      </c>
      <c r="H2806" s="127">
        <v>460.79998779296875</v>
      </c>
      <c r="I2806" s="127">
        <v>30.069999694824219</v>
      </c>
      <c r="J2806" s="127">
        <v>8263700</v>
      </c>
    </row>
    <row r="2807" spans="1:10" s="118" customFormat="1" ht="12.75">
      <c r="A2807" s="128" t="s">
        <v>5275</v>
      </c>
      <c r="B2807" s="128" t="s">
        <v>5276</v>
      </c>
      <c r="C2807" s="127">
        <v>2371708927033.5005</v>
      </c>
      <c r="D2807" s="127">
        <v>15519234</v>
      </c>
      <c r="E2807" s="128" t="s">
        <v>2929</v>
      </c>
      <c r="F2807" s="127">
        <v>7.8615012168884277</v>
      </c>
      <c r="G2807" s="127">
        <v>2371708927033.5005</v>
      </c>
      <c r="H2807" s="127">
        <v>644.25</v>
      </c>
      <c r="I2807" s="127">
        <v>81.949996948242188</v>
      </c>
      <c r="J2807" s="127">
        <v>3832967680</v>
      </c>
    </row>
    <row r="2808" spans="1:10" s="118" customFormat="1" ht="12.75">
      <c r="A2808" s="128" t="s">
        <v>7749</v>
      </c>
      <c r="B2808" s="128" t="s">
        <v>7750</v>
      </c>
      <c r="C2808" s="127">
        <v>3019238310</v>
      </c>
      <c r="D2808" s="127">
        <v>213845</v>
      </c>
      <c r="E2808" s="128" t="s">
        <v>21177</v>
      </c>
      <c r="F2808" s="127">
        <v>62.418601989746094</v>
      </c>
      <c r="G2808" s="127">
        <v>3019238310</v>
      </c>
      <c r="H2808" s="127">
        <v>13.420000076293945</v>
      </c>
      <c r="I2808" s="127">
        <v>0.21500000953674317</v>
      </c>
      <c r="J2808" s="127">
        <v>214980500</v>
      </c>
    </row>
    <row r="2809" spans="1:10" s="118" customFormat="1" ht="12.75">
      <c r="A2809" s="128" t="s">
        <v>9184</v>
      </c>
      <c r="B2809" s="128" t="s">
        <v>12162</v>
      </c>
      <c r="C2809" s="127">
        <v>1711650937.5</v>
      </c>
      <c r="D2809" s="127">
        <v>23</v>
      </c>
      <c r="E2809" s="128" t="s">
        <v>4364</v>
      </c>
      <c r="F2809" s="127"/>
      <c r="G2809" s="127">
        <v>1711650937.5</v>
      </c>
      <c r="H2809" s="127">
        <v>794.5</v>
      </c>
      <c r="I2809" s="127">
        <v>-4.3299999237060547</v>
      </c>
      <c r="J2809" s="127">
        <v>2154000</v>
      </c>
    </row>
    <row r="2810" spans="1:10" s="118" customFormat="1" ht="12.75">
      <c r="A2810" s="128" t="s">
        <v>9949</v>
      </c>
      <c r="B2810" s="128" t="s">
        <v>11739</v>
      </c>
      <c r="C2810" s="127">
        <v>1697743156</v>
      </c>
      <c r="D2810" s="127">
        <v>132746</v>
      </c>
      <c r="E2810" s="128" t="s">
        <v>9950</v>
      </c>
      <c r="F2810" s="127">
        <v>10.771930694580078</v>
      </c>
      <c r="G2810" s="127">
        <v>1697743156</v>
      </c>
      <c r="H2810" s="127">
        <v>30.700000762939453</v>
      </c>
      <c r="I2810" s="127">
        <v>2.8499999046325684</v>
      </c>
      <c r="J2810" s="127"/>
    </row>
    <row r="2811" spans="1:10" s="118" customFormat="1" ht="12.75">
      <c r="A2811" s="128" t="s">
        <v>7173</v>
      </c>
      <c r="B2811" s="128" t="s">
        <v>11209</v>
      </c>
      <c r="C2811" s="127">
        <v>7265231376.8999996</v>
      </c>
      <c r="D2811" s="127">
        <v>87516</v>
      </c>
      <c r="E2811" s="128" t="s">
        <v>3058</v>
      </c>
      <c r="F2811" s="127">
        <v>2782.5</v>
      </c>
      <c r="G2811" s="127">
        <v>7265231376.8999996</v>
      </c>
      <c r="H2811" s="127">
        <v>389.54998779296875</v>
      </c>
      <c r="I2811" s="127">
        <v>0.14000000059604645</v>
      </c>
      <c r="J2811" s="127">
        <v>18650318</v>
      </c>
    </row>
    <row r="2812" spans="1:10" s="118" customFormat="1" ht="12.75">
      <c r="A2812" s="128" t="s">
        <v>5702</v>
      </c>
      <c r="B2812" s="128" t="s">
        <v>5703</v>
      </c>
      <c r="C2812" s="127">
        <v>184102030348</v>
      </c>
      <c r="D2812" s="127">
        <v>8886</v>
      </c>
      <c r="E2812" s="128" t="s">
        <v>3060</v>
      </c>
      <c r="F2812" s="127">
        <v>16.23088264465332</v>
      </c>
      <c r="G2812" s="127">
        <v>184102030348</v>
      </c>
      <c r="H2812" s="127">
        <v>9099.5</v>
      </c>
      <c r="I2812" s="127">
        <v>575.40997314453125</v>
      </c>
      <c r="J2812" s="127">
        <v>20232104</v>
      </c>
    </row>
    <row r="2813" spans="1:10" s="118" customFormat="1" ht="12.75">
      <c r="A2813" s="128" t="s">
        <v>5375</v>
      </c>
      <c r="B2813" s="128" t="s">
        <v>5376</v>
      </c>
      <c r="C2813" s="127">
        <v>1269432768608</v>
      </c>
      <c r="D2813" s="127">
        <v>850225</v>
      </c>
      <c r="E2813" s="128" t="s">
        <v>3062</v>
      </c>
      <c r="F2813" s="127">
        <v>57.555240631103516</v>
      </c>
      <c r="G2813" s="127">
        <v>1269432768608</v>
      </c>
      <c r="H2813" s="127">
        <v>2672</v>
      </c>
      <c r="I2813" s="127">
        <v>47.049999237060547</v>
      </c>
      <c r="J2813" s="127">
        <v>475087104</v>
      </c>
    </row>
    <row r="2814" spans="1:10" s="118" customFormat="1" ht="12.75">
      <c r="A2814" s="128" t="s">
        <v>5955</v>
      </c>
      <c r="B2814" s="128" t="s">
        <v>10474</v>
      </c>
      <c r="C2814" s="127">
        <v>50888901478.949989</v>
      </c>
      <c r="D2814" s="127">
        <v>1776572</v>
      </c>
      <c r="E2814" s="128" t="s">
        <v>3064</v>
      </c>
      <c r="F2814" s="127"/>
      <c r="G2814" s="127">
        <v>50888901478.949989</v>
      </c>
      <c r="H2814" s="127">
        <v>115.34999847412109</v>
      </c>
      <c r="I2814" s="127">
        <v>-2.4000000953674316</v>
      </c>
      <c r="J2814" s="127">
        <v>440500000</v>
      </c>
    </row>
    <row r="2815" spans="1:10" s="118" customFormat="1" ht="12.75">
      <c r="A2815" s="128" t="s">
        <v>6702</v>
      </c>
      <c r="B2815" s="128" t="s">
        <v>10959</v>
      </c>
      <c r="C2815" s="127">
        <v>9901409973.1000004</v>
      </c>
      <c r="D2815" s="127">
        <v>126451</v>
      </c>
      <c r="E2815" s="128" t="s">
        <v>3068</v>
      </c>
      <c r="F2815" s="127">
        <v>17.559789657592773</v>
      </c>
      <c r="G2815" s="127">
        <v>9901409973.1000004</v>
      </c>
      <c r="H2815" s="127">
        <v>165.94000244140625</v>
      </c>
      <c r="I2815" s="127">
        <v>9.4499998092651367</v>
      </c>
      <c r="J2815" s="127">
        <v>59668616</v>
      </c>
    </row>
    <row r="2816" spans="1:10" s="118" customFormat="1" ht="12.75">
      <c r="A2816" s="128" t="s">
        <v>7081</v>
      </c>
      <c r="B2816" s="128" t="s">
        <v>10788</v>
      </c>
      <c r="C2816" s="127">
        <v>36104153750</v>
      </c>
      <c r="D2816" s="127">
        <v>1020</v>
      </c>
      <c r="E2816" s="128" t="s">
        <v>3930</v>
      </c>
      <c r="F2816" s="127">
        <v>266.78997802734375</v>
      </c>
      <c r="G2816" s="127">
        <v>36104153750</v>
      </c>
      <c r="H2816" s="127">
        <v>5753.64990234375</v>
      </c>
      <c r="I2816" s="127">
        <v>21.566215515136719</v>
      </c>
      <c r="J2816" s="127">
        <v>6275000</v>
      </c>
    </row>
    <row r="2817" spans="1:10" s="118" customFormat="1" ht="12.75">
      <c r="A2817" s="128" t="s">
        <v>20464</v>
      </c>
      <c r="B2817" s="128" t="s">
        <v>20465</v>
      </c>
      <c r="C2817" s="127">
        <v>1509678128.95</v>
      </c>
      <c r="D2817" s="127">
        <v>36598</v>
      </c>
      <c r="E2817" s="128" t="s">
        <v>4299</v>
      </c>
      <c r="F2817" s="127"/>
      <c r="G2817" s="127">
        <v>1509678128.95</v>
      </c>
      <c r="H2817" s="127">
        <v>113.44999694824219</v>
      </c>
      <c r="I2817" s="127">
        <v>-10.380000114440918</v>
      </c>
      <c r="J2817" s="127">
        <v>8339689</v>
      </c>
    </row>
    <row r="2818" spans="1:10" s="118" customFormat="1" ht="12.75">
      <c r="A2818" s="128" t="s">
        <v>6686</v>
      </c>
      <c r="B2818" s="128" t="s">
        <v>10944</v>
      </c>
      <c r="C2818" s="127">
        <v>12280100478.300001</v>
      </c>
      <c r="D2818" s="127">
        <v>565983</v>
      </c>
      <c r="E2818" s="128" t="s">
        <v>2966</v>
      </c>
      <c r="F2818" s="127">
        <v>229.452392578125</v>
      </c>
      <c r="G2818" s="127">
        <v>12280100478.300001</v>
      </c>
      <c r="H2818" s="127">
        <v>96.370002746582031</v>
      </c>
      <c r="I2818" s="127">
        <v>0.41999998688697815</v>
      </c>
      <c r="J2818" s="127">
        <v>127426592</v>
      </c>
    </row>
    <row r="2819" spans="1:10" s="118" customFormat="1" ht="12.75">
      <c r="A2819" s="128" t="s">
        <v>5993</v>
      </c>
      <c r="B2819" s="128" t="s">
        <v>10424</v>
      </c>
      <c r="C2819" s="127">
        <v>53828218944.500008</v>
      </c>
      <c r="D2819" s="127">
        <v>2946898</v>
      </c>
      <c r="E2819" s="128" t="s">
        <v>2970</v>
      </c>
      <c r="F2819" s="127">
        <v>40.957447052001953</v>
      </c>
      <c r="G2819" s="127">
        <v>53828218944.500008</v>
      </c>
      <c r="H2819" s="127">
        <v>134.75</v>
      </c>
      <c r="I2819" s="127">
        <v>3.2899999618530273</v>
      </c>
      <c r="J2819" s="127">
        <v>399467296</v>
      </c>
    </row>
    <row r="2820" spans="1:10" s="118" customFormat="1" ht="12.75">
      <c r="A2820" s="128" t="s">
        <v>7933</v>
      </c>
      <c r="B2820" s="128" t="s">
        <v>11985</v>
      </c>
      <c r="C2820" s="127">
        <v>1474975000.0000002</v>
      </c>
      <c r="D2820" s="127">
        <v>10356</v>
      </c>
      <c r="E2820" s="128" t="s">
        <v>3883</v>
      </c>
      <c r="F2820" s="127">
        <v>12.048480033874512</v>
      </c>
      <c r="G2820" s="127">
        <v>1474975000.0000002</v>
      </c>
      <c r="H2820" s="127">
        <v>143.89999389648438</v>
      </c>
      <c r="I2820" s="127">
        <v>11.943414688110352</v>
      </c>
      <c r="J2820" s="127">
        <v>10250000</v>
      </c>
    </row>
    <row r="2821" spans="1:10" s="118" customFormat="1" ht="12.75">
      <c r="A2821" s="128" t="s">
        <v>5502</v>
      </c>
      <c r="B2821" s="128" t="s">
        <v>10152</v>
      </c>
      <c r="C2821" s="127">
        <v>571115121840</v>
      </c>
      <c r="D2821" s="127">
        <v>288853</v>
      </c>
      <c r="E2821" s="128" t="s">
        <v>3072</v>
      </c>
      <c r="F2821" s="127">
        <v>139.26498413085938</v>
      </c>
      <c r="G2821" s="127">
        <v>571115121840</v>
      </c>
      <c r="H2821" s="127">
        <v>2160</v>
      </c>
      <c r="I2821" s="127">
        <v>15.510000228881836</v>
      </c>
      <c r="J2821" s="127">
        <v>264405152</v>
      </c>
    </row>
    <row r="2822" spans="1:10" s="118" customFormat="1" ht="12.75">
      <c r="A2822" s="128" t="s">
        <v>7475</v>
      </c>
      <c r="B2822" s="128" t="s">
        <v>7476</v>
      </c>
      <c r="C2822" s="127">
        <v>3151412698.7499995</v>
      </c>
      <c r="D2822" s="127">
        <v>18347</v>
      </c>
      <c r="E2822" s="128" t="s">
        <v>3074</v>
      </c>
      <c r="F2822" s="127"/>
      <c r="G2822" s="127">
        <v>3151412698.7499995</v>
      </c>
      <c r="H2822" s="127">
        <v>142.50999450683594</v>
      </c>
      <c r="I2822" s="127">
        <v>-11.420000076293945</v>
      </c>
      <c r="J2822" s="127">
        <v>22113624</v>
      </c>
    </row>
    <row r="2823" spans="1:10" s="118" customFormat="1" ht="12.75">
      <c r="A2823" s="128" t="s">
        <v>20456</v>
      </c>
      <c r="B2823" s="128" t="s">
        <v>20457</v>
      </c>
      <c r="C2823" s="127">
        <v>5356880965.8499994</v>
      </c>
      <c r="D2823" s="127">
        <v>1521</v>
      </c>
      <c r="E2823" s="128" t="s">
        <v>4576</v>
      </c>
      <c r="F2823" s="127"/>
      <c r="G2823" s="127">
        <v>5356880965.8499994</v>
      </c>
      <c r="H2823" s="127">
        <v>605.04998779296875</v>
      </c>
      <c r="I2823" s="127">
        <v>-3.6232481002807617</v>
      </c>
      <c r="J2823" s="127">
        <v>3140000</v>
      </c>
    </row>
    <row r="2824" spans="1:10" s="118" customFormat="1" ht="12.75">
      <c r="A2824" s="128" t="s">
        <v>5427</v>
      </c>
      <c r="B2824" s="128" t="s">
        <v>3392</v>
      </c>
      <c r="C2824" s="127">
        <v>389353306297.94995</v>
      </c>
      <c r="D2824" s="127">
        <v>10016082</v>
      </c>
      <c r="E2824" s="128" t="s">
        <v>3076</v>
      </c>
      <c r="F2824" s="127">
        <v>15.970685958862305</v>
      </c>
      <c r="G2824" s="127">
        <v>389353306297.94995</v>
      </c>
      <c r="H2824" s="127">
        <v>31.049999237060547</v>
      </c>
      <c r="I2824" s="127">
        <v>1.9341869652271271</v>
      </c>
      <c r="J2824" s="127">
        <v>11955959808</v>
      </c>
    </row>
    <row r="2825" spans="1:10" s="118" customFormat="1" ht="12.75">
      <c r="A2825" s="128" t="s">
        <v>22443</v>
      </c>
      <c r="B2825" s="128" t="s">
        <v>22444</v>
      </c>
      <c r="C2825" s="127">
        <v>15700660136.700003</v>
      </c>
      <c r="D2825" s="127">
        <v>479922</v>
      </c>
      <c r="E2825" s="128" t="s">
        <v>3495</v>
      </c>
      <c r="F2825" s="127">
        <v>22.408000946044922</v>
      </c>
      <c r="G2825" s="127">
        <v>15700660136.700003</v>
      </c>
      <c r="H2825" s="127">
        <v>28.010000228881836</v>
      </c>
      <c r="I2825" s="127">
        <v>1.25</v>
      </c>
      <c r="J2825" s="127">
        <v>560537664</v>
      </c>
    </row>
    <row r="2826" spans="1:10" s="118" customFormat="1" ht="12.75">
      <c r="A2826" s="128" t="s">
        <v>6450</v>
      </c>
      <c r="B2826" s="128" t="s">
        <v>10822</v>
      </c>
      <c r="C2826" s="127">
        <v>18894204610.200001</v>
      </c>
      <c r="D2826" s="127">
        <v>227884</v>
      </c>
      <c r="E2826" s="128" t="s">
        <v>3078</v>
      </c>
      <c r="F2826" s="127">
        <v>24.841550827026367</v>
      </c>
      <c r="G2826" s="127">
        <v>18894204610.200001</v>
      </c>
      <c r="H2826" s="127">
        <v>282.20001220703125</v>
      </c>
      <c r="I2826" s="127">
        <v>11.359999656677246</v>
      </c>
      <c r="J2826" s="127">
        <v>66948468</v>
      </c>
    </row>
    <row r="2827" spans="1:10" s="118" customFormat="1" ht="12.75">
      <c r="A2827" s="128" t="s">
        <v>7181</v>
      </c>
      <c r="B2827" s="128" t="s">
        <v>11414</v>
      </c>
      <c r="C2827" s="127">
        <v>4185286393.6399999</v>
      </c>
      <c r="D2827" s="127">
        <v>15600</v>
      </c>
      <c r="E2827" s="128" t="s">
        <v>3097</v>
      </c>
      <c r="F2827" s="127">
        <v>44.522678375244141</v>
      </c>
      <c r="G2827" s="127">
        <v>4185286393.6399999</v>
      </c>
      <c r="H2827" s="127">
        <v>206.13999938964844</v>
      </c>
      <c r="I2827" s="127">
        <v>4.630000114440918</v>
      </c>
      <c r="J2827" s="127">
        <v>20303126</v>
      </c>
    </row>
    <row r="2828" spans="1:10" s="118" customFormat="1" ht="12.75">
      <c r="A2828" s="128" t="s">
        <v>9281</v>
      </c>
      <c r="B2828" s="128" t="s">
        <v>9282</v>
      </c>
      <c r="C2828" s="127">
        <v>55099285731.75</v>
      </c>
      <c r="D2828" s="127">
        <v>673</v>
      </c>
      <c r="E2828" s="128" t="s">
        <v>9283</v>
      </c>
      <c r="F2828" s="127">
        <v>234.90243530273438</v>
      </c>
      <c r="G2828" s="127">
        <v>55099285731.75</v>
      </c>
      <c r="H2828" s="127">
        <v>516.75</v>
      </c>
      <c r="I2828" s="127">
        <v>2.199849510192871</v>
      </c>
      <c r="J2828" s="127">
        <v>131626590</v>
      </c>
    </row>
    <row r="2829" spans="1:10" s="118" customFormat="1" ht="12.75">
      <c r="A2829" s="128" t="s">
        <v>6330</v>
      </c>
      <c r="B2829" s="128" t="s">
        <v>6331</v>
      </c>
      <c r="C2829" s="127">
        <v>39893235440.700005</v>
      </c>
      <c r="D2829" s="127">
        <v>91774</v>
      </c>
      <c r="E2829" s="128" t="s">
        <v>3080</v>
      </c>
      <c r="F2829" s="127"/>
      <c r="G2829" s="127">
        <v>39893235440.700005</v>
      </c>
      <c r="H2829" s="127">
        <v>552.45001220703125</v>
      </c>
      <c r="I2829" s="127">
        <v>-95.69000244140625</v>
      </c>
      <c r="J2829" s="127">
        <v>72284184</v>
      </c>
    </row>
    <row r="2830" spans="1:10" s="118" customFormat="1" ht="12.75">
      <c r="A2830" s="128" t="s">
        <v>7195</v>
      </c>
      <c r="B2830" s="128" t="s">
        <v>11429</v>
      </c>
      <c r="C2830" s="127">
        <v>2605246489.8400002</v>
      </c>
      <c r="D2830" s="127">
        <v>156387</v>
      </c>
      <c r="E2830" s="128" t="s">
        <v>3082</v>
      </c>
      <c r="F2830" s="127">
        <v>15.755867958068848</v>
      </c>
      <c r="G2830" s="127">
        <v>2605246489.8400002</v>
      </c>
      <c r="H2830" s="127">
        <v>67.120002746582031</v>
      </c>
      <c r="I2830" s="127">
        <v>4.2600002288818359</v>
      </c>
      <c r="J2830" s="127">
        <v>38581208</v>
      </c>
    </row>
    <row r="2831" spans="1:10" s="118" customFormat="1" ht="12.75">
      <c r="A2831" s="128" t="s">
        <v>6760</v>
      </c>
      <c r="B2831" s="128" t="s">
        <v>6761</v>
      </c>
      <c r="C2831" s="127">
        <v>6957002711.4800005</v>
      </c>
      <c r="D2831" s="127">
        <v>504449</v>
      </c>
      <c r="E2831" s="128" t="s">
        <v>3122</v>
      </c>
      <c r="F2831" s="127">
        <v>331</v>
      </c>
      <c r="G2831" s="127">
        <v>6957002711.4800005</v>
      </c>
      <c r="H2831" s="127">
        <v>13.239999771118164</v>
      </c>
      <c r="I2831" s="127">
        <v>3.9999999105930328E-2</v>
      </c>
      <c r="J2831" s="127">
        <v>557206016</v>
      </c>
    </row>
    <row r="2832" spans="1:10" s="118" customFormat="1" ht="12.75">
      <c r="A2832" s="128" t="s">
        <v>6455</v>
      </c>
      <c r="B2832" s="128" t="s">
        <v>6456</v>
      </c>
      <c r="C2832" s="127">
        <v>16378880317.380001</v>
      </c>
      <c r="D2832" s="127">
        <v>377827</v>
      </c>
      <c r="E2832" s="128" t="s">
        <v>3085</v>
      </c>
      <c r="F2832" s="127">
        <v>11.209821701049805</v>
      </c>
      <c r="G2832" s="127">
        <v>16378880317.380001</v>
      </c>
      <c r="H2832" s="127">
        <v>175.77000427246094</v>
      </c>
      <c r="I2832" s="127">
        <v>15.680000305175781</v>
      </c>
      <c r="J2832" s="127">
        <v>91945400</v>
      </c>
    </row>
    <row r="2833" spans="1:10" s="118" customFormat="1" ht="12.75">
      <c r="A2833" s="128" t="s">
        <v>6940</v>
      </c>
      <c r="B2833" s="128" t="s">
        <v>11161</v>
      </c>
      <c r="C2833" s="127">
        <v>4843125000</v>
      </c>
      <c r="D2833" s="127">
        <v>378708</v>
      </c>
      <c r="E2833" s="128" t="s">
        <v>3084</v>
      </c>
      <c r="F2833" s="127">
        <v>22.898935317993164</v>
      </c>
      <c r="G2833" s="127">
        <v>4843125000</v>
      </c>
      <c r="H2833" s="127">
        <v>43.049999237060547</v>
      </c>
      <c r="I2833" s="127">
        <v>1.8799999952316284</v>
      </c>
      <c r="J2833" s="127">
        <v>112500000</v>
      </c>
    </row>
    <row r="2834" spans="1:10" s="118" customFormat="1" ht="12.75">
      <c r="A2834" s="128" t="s">
        <v>12538</v>
      </c>
      <c r="B2834" s="128" t="s">
        <v>12539</v>
      </c>
      <c r="C2834" s="127">
        <v>1140240000</v>
      </c>
      <c r="D2834" s="127">
        <v>34373</v>
      </c>
      <c r="E2834" s="128" t="s">
        <v>12540</v>
      </c>
      <c r="F2834" s="127">
        <v>12.269939422607422</v>
      </c>
      <c r="G2834" s="127">
        <v>1140240000</v>
      </c>
      <c r="H2834" s="127">
        <v>60</v>
      </c>
      <c r="I2834" s="127">
        <v>4.8899998664855957</v>
      </c>
      <c r="J2834" s="127"/>
    </row>
    <row r="2835" spans="1:10" s="118" customFormat="1" ht="12.75">
      <c r="A2835" s="128" t="s">
        <v>9964</v>
      </c>
      <c r="B2835" s="128" t="s">
        <v>11880</v>
      </c>
      <c r="C2835" s="127">
        <v>1681180464.0000002</v>
      </c>
      <c r="D2835" s="127">
        <v>31767</v>
      </c>
      <c r="E2835" s="128" t="s">
        <v>4245</v>
      </c>
      <c r="F2835" s="127">
        <v>11.27321720123291</v>
      </c>
      <c r="G2835" s="127">
        <v>1681180464.0000002</v>
      </c>
      <c r="H2835" s="127">
        <v>83.760002136230469</v>
      </c>
      <c r="I2835" s="127">
        <v>7.429999828338623</v>
      </c>
      <c r="J2835" s="127">
        <v>15152000</v>
      </c>
    </row>
    <row r="2836" spans="1:10" s="118" customFormat="1" ht="12.75">
      <c r="A2836" s="128" t="s">
        <v>7414</v>
      </c>
      <c r="B2836" s="128" t="s">
        <v>11586</v>
      </c>
      <c r="C2836" s="127">
        <v>3174456885</v>
      </c>
      <c r="D2836" s="127">
        <v>8117</v>
      </c>
      <c r="E2836" s="128" t="s">
        <v>3728</v>
      </c>
      <c r="F2836" s="127">
        <v>36.433319091796875</v>
      </c>
      <c r="G2836" s="127">
        <v>3174456885</v>
      </c>
      <c r="H2836" s="127">
        <v>144.14999389648438</v>
      </c>
      <c r="I2836" s="127">
        <v>3.95654296875</v>
      </c>
      <c r="J2836" s="127">
        <v>22021900</v>
      </c>
    </row>
    <row r="2837" spans="1:10" s="118" customFormat="1" ht="12.75">
      <c r="A2837" s="128" t="s">
        <v>5871</v>
      </c>
      <c r="B2837" s="128" t="s">
        <v>10472</v>
      </c>
      <c r="C2837" s="127">
        <v>82491861320.610016</v>
      </c>
      <c r="D2837" s="127">
        <v>17295572</v>
      </c>
      <c r="E2837" s="128" t="s">
        <v>3086</v>
      </c>
      <c r="F2837" s="127">
        <v>99.139533996582031</v>
      </c>
      <c r="G2837" s="127">
        <v>82491861320.610016</v>
      </c>
      <c r="H2837" s="127">
        <v>42.630001068115234</v>
      </c>
      <c r="I2837" s="127">
        <v>0.43000000715255737</v>
      </c>
      <c r="J2837" s="127">
        <v>1935065984</v>
      </c>
    </row>
    <row r="2838" spans="1:10" s="118" customFormat="1" ht="12.75">
      <c r="A2838" s="128" t="s">
        <v>6256</v>
      </c>
      <c r="B2838" s="128" t="s">
        <v>10645</v>
      </c>
      <c r="C2838" s="127">
        <v>42412423800</v>
      </c>
      <c r="D2838" s="127">
        <v>65902</v>
      </c>
      <c r="E2838" s="128" t="s">
        <v>3095</v>
      </c>
      <c r="F2838" s="127"/>
      <c r="G2838" s="127">
        <v>42412423800</v>
      </c>
      <c r="H2838" s="127">
        <v>602.4000244140625</v>
      </c>
      <c r="I2838" s="127">
        <v>-10.010000228881836</v>
      </c>
      <c r="J2838" s="127">
        <v>70405752</v>
      </c>
    </row>
    <row r="2839" spans="1:10" s="118" customFormat="1" ht="12.75">
      <c r="A2839" s="128" t="s">
        <v>8011</v>
      </c>
      <c r="B2839" s="128" t="s">
        <v>12031</v>
      </c>
      <c r="C2839" s="127">
        <v>1198840051.5</v>
      </c>
      <c r="D2839" s="127">
        <v>920255</v>
      </c>
      <c r="E2839" s="128" t="s">
        <v>3908</v>
      </c>
      <c r="F2839" s="127">
        <v>16.458744049072266</v>
      </c>
      <c r="G2839" s="127">
        <v>1198840051.5</v>
      </c>
      <c r="H2839" s="127">
        <v>9.75</v>
      </c>
      <c r="I2839" s="127">
        <v>0.59239025551629065</v>
      </c>
      <c r="J2839" s="127">
        <v>101480690.24632512</v>
      </c>
    </row>
    <row r="2840" spans="1:10" s="118" customFormat="1" ht="12.75">
      <c r="A2840" s="128" t="s">
        <v>7574</v>
      </c>
      <c r="B2840" s="128" t="s">
        <v>7575</v>
      </c>
      <c r="C2840" s="127">
        <v>2385959703.0999999</v>
      </c>
      <c r="D2840" s="127">
        <v>240504</v>
      </c>
      <c r="E2840" s="128" t="s">
        <v>3090</v>
      </c>
      <c r="F2840" s="127">
        <v>23.445182800292969</v>
      </c>
      <c r="G2840" s="127">
        <v>2385959703.0999999</v>
      </c>
      <c r="H2840" s="127">
        <v>70.569999694824219</v>
      </c>
      <c r="I2840" s="127">
        <v>3.0099999904632568</v>
      </c>
      <c r="J2840" s="127">
        <v>33809832</v>
      </c>
    </row>
    <row r="2841" spans="1:10" s="118" customFormat="1" ht="12.75">
      <c r="A2841" s="128" t="s">
        <v>7829</v>
      </c>
      <c r="B2841" s="128" t="s">
        <v>11836</v>
      </c>
      <c r="C2841" s="127">
        <v>1668942719.9999998</v>
      </c>
      <c r="D2841" s="127">
        <v>10205</v>
      </c>
      <c r="E2841" s="128" t="s">
        <v>3091</v>
      </c>
      <c r="F2841" s="127">
        <v>124.34425354003906</v>
      </c>
      <c r="G2841" s="127">
        <v>1668942719.9999998</v>
      </c>
      <c r="H2841" s="127">
        <v>75.849998474121094</v>
      </c>
      <c r="I2841" s="127">
        <v>0.61000001430511475</v>
      </c>
      <c r="J2841" s="127">
        <v>22003200</v>
      </c>
    </row>
    <row r="2842" spans="1:10" s="118" customFormat="1" ht="12.75">
      <c r="A2842" s="128" t="s">
        <v>22445</v>
      </c>
      <c r="B2842" s="128" t="s">
        <v>22446</v>
      </c>
      <c r="C2842" s="127">
        <v>1112481203.0800002</v>
      </c>
      <c r="D2842" s="127">
        <v>31608</v>
      </c>
      <c r="E2842" s="128" t="s">
        <v>1952</v>
      </c>
      <c r="F2842" s="127">
        <v>33.449440002441406</v>
      </c>
      <c r="G2842" s="127">
        <v>1112481203.0800002</v>
      </c>
      <c r="H2842" s="127">
        <v>59.540000915527344</v>
      </c>
      <c r="I2842" s="127">
        <v>1.7799999713897705</v>
      </c>
      <c r="J2842" s="127">
        <v>18684602</v>
      </c>
    </row>
    <row r="2843" spans="1:10" s="118" customFormat="1" ht="12.75">
      <c r="A2843" s="128" t="s">
        <v>6827</v>
      </c>
      <c r="B2843" s="128" t="s">
        <v>10976</v>
      </c>
      <c r="C2843" s="127">
        <v>12531179999.999998</v>
      </c>
      <c r="D2843" s="127">
        <v>30875</v>
      </c>
      <c r="E2843" s="128" t="s">
        <v>3534</v>
      </c>
      <c r="F2843" s="127">
        <v>21.762170791625977</v>
      </c>
      <c r="G2843" s="127">
        <v>12531179999.999998</v>
      </c>
      <c r="H2843" s="127">
        <v>429.14999389648438</v>
      </c>
      <c r="I2843" s="127">
        <v>19.719999313354492</v>
      </c>
      <c r="J2843" s="127">
        <v>29200000</v>
      </c>
    </row>
    <row r="2844" spans="1:10" s="118" customFormat="1" ht="12.75">
      <c r="A2844" s="128" t="s">
        <v>5369</v>
      </c>
      <c r="B2844" s="128" t="s">
        <v>10108</v>
      </c>
      <c r="C2844" s="127">
        <v>960154913248.46008</v>
      </c>
      <c r="D2844" s="127">
        <v>12868009</v>
      </c>
      <c r="E2844" s="128" t="s">
        <v>3103</v>
      </c>
      <c r="F2844" s="127">
        <v>5.8529548645019531</v>
      </c>
      <c r="G2844" s="127">
        <v>960154913248.46008</v>
      </c>
      <c r="H2844" s="127">
        <v>125.77999877929688</v>
      </c>
      <c r="I2844" s="127">
        <v>21.489999771118164</v>
      </c>
      <c r="J2844" s="127">
        <v>7633610240</v>
      </c>
    </row>
    <row r="2845" spans="1:10" s="118" customFormat="1" ht="12.75">
      <c r="A2845" s="128" t="s">
        <v>7091</v>
      </c>
      <c r="B2845" s="128" t="s">
        <v>11262</v>
      </c>
      <c r="C2845" s="127">
        <v>5325982500</v>
      </c>
      <c r="D2845" s="127">
        <v>786</v>
      </c>
      <c r="E2845" s="128" t="s">
        <v>3669</v>
      </c>
      <c r="F2845" s="127">
        <v>15.020051956176758</v>
      </c>
      <c r="G2845" s="127">
        <v>5325982500</v>
      </c>
      <c r="H2845" s="127">
        <v>2696.699951171875</v>
      </c>
      <c r="I2845" s="127">
        <v>179.53999328613281</v>
      </c>
      <c r="J2845" s="127">
        <v>1975000</v>
      </c>
    </row>
    <row r="2846" spans="1:10" s="118" customFormat="1" ht="12.75">
      <c r="A2846" s="128" t="s">
        <v>10841</v>
      </c>
      <c r="B2846" s="128" t="s">
        <v>10842</v>
      </c>
      <c r="C2846" s="127">
        <v>12397592829.440001</v>
      </c>
      <c r="D2846" s="127">
        <v>765331</v>
      </c>
      <c r="E2846" s="128" t="s">
        <v>10843</v>
      </c>
      <c r="F2846" s="127"/>
      <c r="G2846" s="127">
        <v>12397592829.440001</v>
      </c>
      <c r="H2846" s="127">
        <v>121.02999877929688</v>
      </c>
      <c r="I2846" s="127"/>
      <c r="J2846" s="127"/>
    </row>
    <row r="2847" spans="1:10" s="118" customFormat="1" ht="12.75">
      <c r="A2847" s="128" t="s">
        <v>7820</v>
      </c>
      <c r="B2847" s="128" t="s">
        <v>20427</v>
      </c>
      <c r="C2847" s="127">
        <v>2457062341.6000004</v>
      </c>
      <c r="D2847" s="127">
        <v>18966</v>
      </c>
      <c r="E2847" s="128" t="s">
        <v>7821</v>
      </c>
      <c r="F2847" s="127">
        <v>20.801824569702148</v>
      </c>
      <c r="G2847" s="127">
        <v>2457062341.6000004</v>
      </c>
      <c r="H2847" s="127">
        <v>159.55000305175781</v>
      </c>
      <c r="I2847" s="127">
        <v>7.6700000762939453</v>
      </c>
      <c r="J2847" s="127">
        <v>15399952</v>
      </c>
    </row>
    <row r="2848" spans="1:10" s="118" customFormat="1" ht="12.75">
      <c r="A2848" s="128" t="s">
        <v>22447</v>
      </c>
      <c r="B2848" s="128" t="s">
        <v>22448</v>
      </c>
      <c r="C2848" s="127">
        <v>46356048854.500008</v>
      </c>
      <c r="D2848" s="127">
        <v>167910</v>
      </c>
      <c r="E2848" s="128" t="s">
        <v>20929</v>
      </c>
      <c r="F2848" s="127"/>
      <c r="G2848" s="127">
        <v>46356048854.500008</v>
      </c>
      <c r="H2848" s="127">
        <v>911.5</v>
      </c>
      <c r="I2848" s="127"/>
      <c r="J2848" s="127"/>
    </row>
    <row r="2849" spans="1:10" s="118" customFormat="1" ht="12.75">
      <c r="A2849" s="128" t="s">
        <v>6409</v>
      </c>
      <c r="B2849" s="128" t="s">
        <v>10848</v>
      </c>
      <c r="C2849" s="127">
        <v>14298374534.4</v>
      </c>
      <c r="D2849" s="127">
        <v>115635</v>
      </c>
      <c r="E2849" s="128" t="s">
        <v>3105</v>
      </c>
      <c r="F2849" s="127">
        <v>11.467382431030273</v>
      </c>
      <c r="G2849" s="127">
        <v>14298374534.4</v>
      </c>
      <c r="H2849" s="127">
        <v>316.79998779296875</v>
      </c>
      <c r="I2849" s="127">
        <v>27.626180648803711</v>
      </c>
      <c r="J2849" s="127">
        <v>45134000</v>
      </c>
    </row>
    <row r="2850" spans="1:10" s="118" customFormat="1" ht="12.75">
      <c r="A2850" s="128" t="s">
        <v>7362</v>
      </c>
      <c r="B2850" s="128" t="s">
        <v>11547</v>
      </c>
      <c r="C2850" s="127">
        <v>2123422243.9199998</v>
      </c>
      <c r="D2850" s="127">
        <v>3259</v>
      </c>
      <c r="E2850" s="128" t="s">
        <v>3115</v>
      </c>
      <c r="F2850" s="127"/>
      <c r="G2850" s="127">
        <v>2123422243.9199998</v>
      </c>
      <c r="H2850" s="127">
        <v>193.97999572753906</v>
      </c>
      <c r="I2850" s="127">
        <v>-179.3699951171875</v>
      </c>
      <c r="J2850" s="127">
        <v>10946604</v>
      </c>
    </row>
    <row r="2851" spans="1:10" s="118" customFormat="1" ht="12.75">
      <c r="A2851" s="128" t="s">
        <v>9405</v>
      </c>
      <c r="B2851" s="128" t="s">
        <v>10092</v>
      </c>
      <c r="C2851" s="127">
        <v>1137503999006.7</v>
      </c>
      <c r="D2851" s="127">
        <v>684677</v>
      </c>
      <c r="E2851" s="128" t="s">
        <v>1858</v>
      </c>
      <c r="F2851" s="127">
        <v>78.8653564453125</v>
      </c>
      <c r="G2851" s="127">
        <v>1137503999006.7</v>
      </c>
      <c r="H2851" s="127">
        <v>1563.9000244140625</v>
      </c>
      <c r="I2851" s="127">
        <v>19.829999923706055</v>
      </c>
      <c r="J2851" s="127">
        <v>710055424</v>
      </c>
    </row>
    <row r="2852" spans="1:10" s="118" customFormat="1" ht="12.75">
      <c r="A2852" s="128" t="s">
        <v>8032</v>
      </c>
      <c r="B2852" s="128" t="s">
        <v>11884</v>
      </c>
      <c r="C2852" s="127">
        <v>3077588570.4000001</v>
      </c>
      <c r="D2852" s="127">
        <v>12014</v>
      </c>
      <c r="E2852" s="128" t="s">
        <v>3111</v>
      </c>
      <c r="F2852" s="127">
        <v>41.115386962890625</v>
      </c>
      <c r="G2852" s="127">
        <v>3077588570.4000001</v>
      </c>
      <c r="H2852" s="127">
        <v>256.55999755859375</v>
      </c>
      <c r="I2852" s="127">
        <v>6.2399997711181641</v>
      </c>
      <c r="J2852" s="127">
        <v>11364600</v>
      </c>
    </row>
    <row r="2853" spans="1:10" s="118" customFormat="1" ht="12.75">
      <c r="A2853" s="128" t="s">
        <v>5528</v>
      </c>
      <c r="B2853" s="128" t="s">
        <v>5529</v>
      </c>
      <c r="C2853" s="127">
        <v>513416766525.39996</v>
      </c>
      <c r="D2853" s="127">
        <v>887466</v>
      </c>
      <c r="E2853" s="128" t="s">
        <v>3117</v>
      </c>
      <c r="F2853" s="127">
        <v>58.216148376464844</v>
      </c>
      <c r="G2853" s="127">
        <v>513416766525.39996</v>
      </c>
      <c r="H2853" s="127">
        <v>894.20001220703125</v>
      </c>
      <c r="I2853" s="127">
        <v>15.359999656677246</v>
      </c>
      <c r="J2853" s="127">
        <v>574094592</v>
      </c>
    </row>
    <row r="2854" spans="1:10" s="118" customFormat="1" ht="12.75">
      <c r="A2854" s="128" t="s">
        <v>7989</v>
      </c>
      <c r="B2854" s="128" t="s">
        <v>11910</v>
      </c>
      <c r="C2854" s="127">
        <v>1961901639.8999996</v>
      </c>
      <c r="D2854" s="127">
        <v>5933</v>
      </c>
      <c r="E2854" s="128" t="s">
        <v>3109</v>
      </c>
      <c r="F2854" s="127">
        <v>12.220664978027344</v>
      </c>
      <c r="G2854" s="127">
        <v>1961901639.8999996</v>
      </c>
      <c r="H2854" s="127">
        <v>392.64999389648438</v>
      </c>
      <c r="I2854" s="127">
        <v>32.130001068115234</v>
      </c>
      <c r="J2854" s="127">
        <v>4996566</v>
      </c>
    </row>
    <row r="2855" spans="1:10" s="118" customFormat="1" ht="12.75">
      <c r="A2855" s="128" t="s">
        <v>6904</v>
      </c>
      <c r="B2855" s="128" t="s">
        <v>11078</v>
      </c>
      <c r="C2855" s="127">
        <v>10675983279.99</v>
      </c>
      <c r="D2855" s="127">
        <v>13335</v>
      </c>
      <c r="E2855" s="128" t="s">
        <v>3099</v>
      </c>
      <c r="F2855" s="127">
        <v>27.659458160400391</v>
      </c>
      <c r="G2855" s="127">
        <v>10675983279.99</v>
      </c>
      <c r="H2855" s="127">
        <v>153.50999450683594</v>
      </c>
      <c r="I2855" s="127">
        <v>5.5500001907348633</v>
      </c>
      <c r="J2855" s="127">
        <v>69545848</v>
      </c>
    </row>
    <row r="2856" spans="1:10" s="118" customFormat="1" ht="12.75">
      <c r="A2856" s="128" t="s">
        <v>7744</v>
      </c>
      <c r="B2856" s="128" t="s">
        <v>11926</v>
      </c>
      <c r="C2856" s="127">
        <v>4181772409.9999995</v>
      </c>
      <c r="D2856" s="127">
        <v>19163</v>
      </c>
      <c r="E2856" s="128" t="s">
        <v>22449</v>
      </c>
      <c r="F2856" s="127">
        <v>5.8964400291442871</v>
      </c>
      <c r="G2856" s="127">
        <v>4181772409.9999995</v>
      </c>
      <c r="H2856" s="127">
        <v>18.219999313354492</v>
      </c>
      <c r="I2856" s="127">
        <v>0.30899999141693119</v>
      </c>
      <c r="J2856" s="127">
        <v>229515500</v>
      </c>
    </row>
    <row r="2857" spans="1:10" s="118" customFormat="1" ht="12.75">
      <c r="A2857" s="128" t="s">
        <v>7056</v>
      </c>
      <c r="B2857" s="128" t="s">
        <v>11242</v>
      </c>
      <c r="C2857" s="127">
        <v>9225630000.0000019</v>
      </c>
      <c r="D2857" s="127">
        <v>166</v>
      </c>
      <c r="E2857" s="128" t="s">
        <v>3654</v>
      </c>
      <c r="F2857" s="127">
        <v>28.996095657348633</v>
      </c>
      <c r="G2857" s="127">
        <v>9225630000.0000019</v>
      </c>
      <c r="H2857" s="127">
        <v>1708.449951171875</v>
      </c>
      <c r="I2857" s="127">
        <v>58.919998168945313</v>
      </c>
      <c r="J2857" s="127">
        <v>5400000</v>
      </c>
    </row>
    <row r="2858" spans="1:10" s="118" customFormat="1" ht="12.75">
      <c r="A2858" s="128" t="s">
        <v>5556</v>
      </c>
      <c r="B2858" s="128" t="s">
        <v>5557</v>
      </c>
      <c r="C2858" s="127">
        <v>545264846854.64996</v>
      </c>
      <c r="D2858" s="127">
        <v>2760294</v>
      </c>
      <c r="E2858" s="128" t="s">
        <v>3119</v>
      </c>
      <c r="F2858" s="127"/>
      <c r="G2858" s="127">
        <v>545264846854.64996</v>
      </c>
      <c r="H2858" s="127">
        <v>669.9000244140625</v>
      </c>
      <c r="I2858" s="127">
        <v>-17.074524668155668</v>
      </c>
      <c r="J2858" s="127">
        <v>782499967.16160548</v>
      </c>
    </row>
    <row r="2859" spans="1:10" s="118" customFormat="1" ht="12.75">
      <c r="A2859" s="128" t="s">
        <v>20769</v>
      </c>
      <c r="B2859" s="128" t="s">
        <v>20770</v>
      </c>
      <c r="C2859" s="127">
        <v>5281100000</v>
      </c>
      <c r="D2859" s="127">
        <v>26038</v>
      </c>
      <c r="E2859" s="128" t="s">
        <v>3120</v>
      </c>
      <c r="F2859" s="127">
        <v>247.47422790527344</v>
      </c>
      <c r="G2859" s="127">
        <v>5281100000</v>
      </c>
      <c r="H2859" s="127">
        <v>480.10000610351563</v>
      </c>
      <c r="I2859" s="127">
        <v>1.940000057220459</v>
      </c>
      <c r="J2859" s="127">
        <v>11000000</v>
      </c>
    </row>
    <row r="2860" spans="1:10" s="118" customFormat="1" ht="12.75">
      <c r="A2860" s="128" t="s">
        <v>7982</v>
      </c>
      <c r="B2860" s="128" t="s">
        <v>11911</v>
      </c>
      <c r="C2860" s="127">
        <v>1545377000</v>
      </c>
      <c r="D2860" s="127">
        <v>59458</v>
      </c>
      <c r="E2860" s="128" t="s">
        <v>7983</v>
      </c>
      <c r="F2860" s="127"/>
      <c r="G2860" s="127">
        <v>1545377000</v>
      </c>
      <c r="H2860" s="127">
        <v>178.44999694824219</v>
      </c>
      <c r="I2860" s="127"/>
      <c r="J2860" s="127"/>
    </row>
    <row r="2861" spans="1:10" s="118" customFormat="1" ht="12.75">
      <c r="A2861" s="128" t="s">
        <v>22450</v>
      </c>
      <c r="B2861" s="128" t="s">
        <v>22451</v>
      </c>
      <c r="C2861" s="127">
        <v>1129568000</v>
      </c>
      <c r="D2861" s="127">
        <v>1668</v>
      </c>
      <c r="E2861" s="128" t="s">
        <v>22452</v>
      </c>
      <c r="F2861" s="127"/>
      <c r="G2861" s="127">
        <v>1129568000</v>
      </c>
      <c r="H2861" s="127">
        <v>160</v>
      </c>
      <c r="I2861" s="127"/>
      <c r="J2861" s="127"/>
    </row>
    <row r="2862" spans="1:10" s="118" customFormat="1" ht="12.75">
      <c r="A2862" s="128" t="s">
        <v>20424</v>
      </c>
      <c r="B2862" s="128" t="s">
        <v>20425</v>
      </c>
      <c r="C2862" s="127">
        <v>1578152010.5999999</v>
      </c>
      <c r="D2862" s="127">
        <v>48366</v>
      </c>
      <c r="E2862" s="128" t="s">
        <v>20426</v>
      </c>
      <c r="F2862" s="127"/>
      <c r="G2862" s="127">
        <v>1578152010.5999999</v>
      </c>
      <c r="H2862" s="127">
        <v>72.599998474121094</v>
      </c>
      <c r="I2862" s="127"/>
      <c r="J2862" s="127"/>
    </row>
    <row r="2863" spans="1:10" s="118" customFormat="1" ht="12.75">
      <c r="A2863" s="128" t="s">
        <v>12533</v>
      </c>
      <c r="B2863" s="128" t="s">
        <v>12534</v>
      </c>
      <c r="C2863" s="127">
        <v>1948540126.5</v>
      </c>
      <c r="D2863" s="127">
        <v>299063</v>
      </c>
      <c r="E2863" s="128" t="s">
        <v>12535</v>
      </c>
      <c r="F2863" s="127"/>
      <c r="G2863" s="127">
        <v>1948540126.5</v>
      </c>
      <c r="H2863" s="127">
        <v>92.730003356933594</v>
      </c>
      <c r="I2863" s="127"/>
      <c r="J2863" s="127"/>
    </row>
    <row r="2864" spans="1:10" s="118" customFormat="1" ht="12.75">
      <c r="A2864" s="128" t="s">
        <v>7585</v>
      </c>
      <c r="B2864" s="128" t="s">
        <v>11678</v>
      </c>
      <c r="C2864" s="127">
        <v>2066482110.8599999</v>
      </c>
      <c r="D2864" s="127">
        <v>152978</v>
      </c>
      <c r="E2864" s="128" t="s">
        <v>3125</v>
      </c>
      <c r="F2864" s="127">
        <v>6.858980655670166</v>
      </c>
      <c r="G2864" s="127">
        <v>2066482110.8599999</v>
      </c>
      <c r="H2864" s="127">
        <v>37.330001831054688</v>
      </c>
      <c r="I2864" s="127">
        <v>5.442500114440918</v>
      </c>
      <c r="J2864" s="127">
        <v>55357144</v>
      </c>
    </row>
    <row r="2865" spans="1:10" s="118" customFormat="1" ht="12.75">
      <c r="A2865" s="128" t="s">
        <v>5883</v>
      </c>
      <c r="B2865" s="128" t="s">
        <v>5884</v>
      </c>
      <c r="C2865" s="127">
        <v>88146559865</v>
      </c>
      <c r="D2865" s="127">
        <v>702638</v>
      </c>
      <c r="E2865" s="128" t="s">
        <v>3124</v>
      </c>
      <c r="F2865" s="127">
        <v>20.779453277587891</v>
      </c>
      <c r="G2865" s="127">
        <v>88146559865</v>
      </c>
      <c r="H2865" s="127">
        <v>289.25</v>
      </c>
      <c r="I2865" s="127">
        <v>13.920000076293945</v>
      </c>
      <c r="J2865" s="127">
        <v>304741792</v>
      </c>
    </row>
    <row r="2866" spans="1:10" s="118" customFormat="1" ht="12.75">
      <c r="A2866" s="128" t="s">
        <v>6283</v>
      </c>
      <c r="B2866" s="128" t="s">
        <v>6284</v>
      </c>
      <c r="C2866" s="127">
        <v>15557075227.400002</v>
      </c>
      <c r="D2866" s="127">
        <v>5140669</v>
      </c>
      <c r="E2866" s="128" t="s">
        <v>3107</v>
      </c>
      <c r="F2866" s="127"/>
      <c r="G2866" s="127">
        <v>15557075227.400002</v>
      </c>
      <c r="H2866" s="127">
        <v>5.9499998092651367</v>
      </c>
      <c r="I2866" s="127">
        <v>-12.720000267028809</v>
      </c>
      <c r="J2866" s="127">
        <v>2616301056</v>
      </c>
    </row>
    <row r="2867" spans="1:10" s="118" customFormat="1" ht="12.75">
      <c r="A2867" s="128" t="s">
        <v>6322</v>
      </c>
      <c r="B2867" s="128" t="s">
        <v>10697</v>
      </c>
      <c r="C2867" s="127">
        <v>39186106476</v>
      </c>
      <c r="D2867" s="127">
        <v>1517521</v>
      </c>
      <c r="E2867" s="128" t="s">
        <v>3128</v>
      </c>
      <c r="F2867" s="127"/>
      <c r="G2867" s="127">
        <v>39186106476</v>
      </c>
      <c r="H2867" s="127">
        <v>56.310001373291016</v>
      </c>
      <c r="I2867" s="127"/>
      <c r="J2867" s="127"/>
    </row>
    <row r="2868" spans="1:10" s="118" customFormat="1" ht="12.75">
      <c r="A2868" s="128" t="s">
        <v>5287</v>
      </c>
      <c r="B2868" s="128" t="s">
        <v>10048</v>
      </c>
      <c r="C2868" s="127">
        <v>3430360229611</v>
      </c>
      <c r="D2868" s="127">
        <v>397734</v>
      </c>
      <c r="E2868" s="128" t="s">
        <v>3088</v>
      </c>
      <c r="F2868" s="127">
        <v>56.802574157714844</v>
      </c>
      <c r="G2868" s="127">
        <v>3430360229611</v>
      </c>
      <c r="H2868" s="127">
        <v>11641</v>
      </c>
      <c r="I2868" s="127">
        <v>204.93789672851563</v>
      </c>
      <c r="J2868" s="127">
        <v>294679168</v>
      </c>
    </row>
    <row r="2869" spans="1:10" s="118" customFormat="1" ht="12.75">
      <c r="A2869" s="128" t="s">
        <v>5849</v>
      </c>
      <c r="B2869" s="128" t="s">
        <v>10338</v>
      </c>
      <c r="C2869" s="127">
        <v>130460709514.89999</v>
      </c>
      <c r="D2869" s="127">
        <v>191060</v>
      </c>
      <c r="E2869" s="128" t="s">
        <v>3127</v>
      </c>
      <c r="F2869" s="127">
        <v>17.773321151733398</v>
      </c>
      <c r="G2869" s="127">
        <v>130460709514.89999</v>
      </c>
      <c r="H2869" s="127">
        <v>1019.2999877929688</v>
      </c>
      <c r="I2869" s="127">
        <v>57.349998474121094</v>
      </c>
      <c r="J2869" s="127">
        <v>127260000</v>
      </c>
    </row>
    <row r="2870" spans="1:10" s="118" customFormat="1" ht="12.75">
      <c r="A2870" s="128" t="s">
        <v>6965</v>
      </c>
      <c r="B2870" s="128" t="s">
        <v>11086</v>
      </c>
      <c r="C2870" s="127">
        <v>19770360050.000004</v>
      </c>
      <c r="D2870" s="127">
        <v>776065</v>
      </c>
      <c r="E2870" s="128" t="s">
        <v>1056</v>
      </c>
      <c r="F2870" s="127"/>
      <c r="G2870" s="127">
        <v>19770360050.000004</v>
      </c>
      <c r="H2870" s="127">
        <v>80.150001525878906</v>
      </c>
      <c r="I2870" s="127"/>
      <c r="J2870" s="127"/>
    </row>
    <row r="2871" spans="1:10" s="118" customFormat="1" ht="12.75">
      <c r="A2871" s="128" t="s">
        <v>6585</v>
      </c>
      <c r="B2871" s="128" t="s">
        <v>10799</v>
      </c>
      <c r="C2871" s="127">
        <v>23261035076.000004</v>
      </c>
      <c r="D2871" s="127">
        <v>212972</v>
      </c>
      <c r="E2871" s="128" t="s">
        <v>3129</v>
      </c>
      <c r="F2871" s="127"/>
      <c r="G2871" s="127">
        <v>23261035076.000004</v>
      </c>
      <c r="H2871" s="127">
        <v>69.010002136230469</v>
      </c>
      <c r="I2871" s="127"/>
      <c r="J2871" s="127"/>
    </row>
    <row r="2872" spans="1:10" s="118" customFormat="1" ht="12.75">
      <c r="A2872" s="128" t="s">
        <v>5546</v>
      </c>
      <c r="B2872" s="128" t="s">
        <v>10168</v>
      </c>
      <c r="C2872" s="127">
        <v>469886629968.00006</v>
      </c>
      <c r="D2872" s="127">
        <v>2774</v>
      </c>
      <c r="E2872" s="128" t="s">
        <v>3131</v>
      </c>
      <c r="F2872" s="127"/>
      <c r="G2872" s="127">
        <v>469886629968.00006</v>
      </c>
      <c r="H2872" s="127">
        <v>874.44000244140625</v>
      </c>
      <c r="I2872" s="127"/>
      <c r="J2872" s="127"/>
    </row>
    <row r="2873" spans="1:10" s="118" customFormat="1" ht="12.75">
      <c r="A2873" s="128" t="s">
        <v>6094</v>
      </c>
      <c r="B2873" s="128" t="s">
        <v>10580</v>
      </c>
      <c r="C2873" s="127">
        <v>27297893322</v>
      </c>
      <c r="D2873" s="127">
        <v>2820457</v>
      </c>
      <c r="E2873" s="128" t="s">
        <v>3132</v>
      </c>
      <c r="F2873" s="127">
        <v>5.1732778549194336</v>
      </c>
      <c r="G2873" s="127">
        <v>27297893322</v>
      </c>
      <c r="H2873" s="127">
        <v>24.780000686645508</v>
      </c>
      <c r="I2873" s="127">
        <v>4.7899999618530273</v>
      </c>
      <c r="J2873" s="127">
        <v>1099562752</v>
      </c>
    </row>
    <row r="2874" spans="1:10" s="118" customFormat="1" ht="12.75">
      <c r="A2874" s="128" t="s">
        <v>5487</v>
      </c>
      <c r="B2874" s="128" t="s">
        <v>5488</v>
      </c>
      <c r="C2874" s="127">
        <v>610667333260</v>
      </c>
      <c r="D2874" s="127">
        <v>93310</v>
      </c>
      <c r="E2874" s="128" t="s">
        <v>3130</v>
      </c>
      <c r="F2874" s="127"/>
      <c r="G2874" s="127">
        <v>610667333260</v>
      </c>
      <c r="H2874" s="127">
        <v>265.19000244140625</v>
      </c>
      <c r="I2874" s="127"/>
      <c r="J2874" s="127"/>
    </row>
    <row r="2875" spans="1:10" s="118" customFormat="1" ht="12.75">
      <c r="A2875" s="128" t="s">
        <v>6743</v>
      </c>
      <c r="B2875" s="128" t="s">
        <v>11027</v>
      </c>
      <c r="C2875" s="127">
        <v>10854108952</v>
      </c>
      <c r="D2875" s="127">
        <v>139446</v>
      </c>
      <c r="E2875" s="128" t="s">
        <v>3134</v>
      </c>
      <c r="F2875" s="127">
        <v>8.208827018737793</v>
      </c>
      <c r="G2875" s="127">
        <v>10854108952</v>
      </c>
      <c r="H2875" s="127">
        <v>284.60000610351563</v>
      </c>
      <c r="I2875" s="127">
        <v>34.669998168945313</v>
      </c>
      <c r="J2875" s="127">
        <v>38138120</v>
      </c>
    </row>
    <row r="2876" spans="1:10" s="118" customFormat="1" ht="12.75">
      <c r="A2876" s="128" t="s">
        <v>11477</v>
      </c>
      <c r="B2876" s="128" t="s">
        <v>11478</v>
      </c>
      <c r="C2876" s="127">
        <v>5376913500.000001</v>
      </c>
      <c r="D2876" s="127">
        <v>87722</v>
      </c>
      <c r="E2876" s="128" t="s">
        <v>11479</v>
      </c>
      <c r="F2876" s="127">
        <v>52.992954254150391</v>
      </c>
      <c r="G2876" s="127">
        <v>5376913500.000001</v>
      </c>
      <c r="H2876" s="127">
        <v>225.75</v>
      </c>
      <c r="I2876" s="127">
        <v>4.2600002288818359</v>
      </c>
      <c r="J2876" s="127"/>
    </row>
    <row r="2877" spans="1:10" s="118" customFormat="1" ht="12.75">
      <c r="A2877" s="128" t="s">
        <v>6667</v>
      </c>
      <c r="B2877" s="128" t="s">
        <v>10803</v>
      </c>
      <c r="C2877" s="127">
        <v>15484548540.299999</v>
      </c>
      <c r="D2877" s="127">
        <v>59530</v>
      </c>
      <c r="E2877" s="128" t="s">
        <v>3113</v>
      </c>
      <c r="F2877" s="127">
        <v>14.309072494506836</v>
      </c>
      <c r="G2877" s="127">
        <v>15484548540.299999</v>
      </c>
      <c r="H2877" s="127">
        <v>446.29998779296875</v>
      </c>
      <c r="I2877" s="127">
        <v>31.190000534057617</v>
      </c>
      <c r="J2877" s="127">
        <v>34695380</v>
      </c>
    </row>
    <row r="2878" spans="1:10" s="118" customFormat="1" ht="12.75">
      <c r="A2878" s="128" t="s">
        <v>8001</v>
      </c>
      <c r="B2878" s="128" t="s">
        <v>12116</v>
      </c>
      <c r="C2878" s="127">
        <v>1762816000</v>
      </c>
      <c r="D2878" s="127">
        <v>1446</v>
      </c>
      <c r="E2878" s="128" t="s">
        <v>9166</v>
      </c>
      <c r="F2878" s="127">
        <v>85.906036376953125</v>
      </c>
      <c r="G2878" s="127">
        <v>1762816000</v>
      </c>
      <c r="H2878" s="127">
        <v>128</v>
      </c>
      <c r="I2878" s="127">
        <v>1.4900000095367432</v>
      </c>
      <c r="J2878" s="127">
        <v>12370000</v>
      </c>
    </row>
    <row r="2879" spans="1:10" s="118" customFormat="1" ht="12.75">
      <c r="A2879" s="128" t="s">
        <v>22453</v>
      </c>
      <c r="B2879" s="128" t="s">
        <v>22454</v>
      </c>
      <c r="C2879" s="127">
        <v>4470844984</v>
      </c>
      <c r="D2879" s="127">
        <v>9792</v>
      </c>
      <c r="E2879" s="128" t="s">
        <v>4686</v>
      </c>
      <c r="F2879" s="127">
        <v>693.55548095703125</v>
      </c>
      <c r="G2879" s="127">
        <v>4470844984</v>
      </c>
      <c r="H2879" s="127">
        <v>124.83999633789063</v>
      </c>
      <c r="I2879" s="127">
        <v>0.18000000715255737</v>
      </c>
      <c r="J2879" s="127">
        <v>2207600</v>
      </c>
    </row>
    <row r="2880" spans="1:10" s="118" customFormat="1" ht="12.75">
      <c r="A2880" s="128" t="s">
        <v>7232</v>
      </c>
      <c r="B2880" s="128" t="s">
        <v>7233</v>
      </c>
      <c r="C2880" s="127">
        <v>3277806408.6700001</v>
      </c>
      <c r="D2880" s="127">
        <v>120557</v>
      </c>
      <c r="E2880" s="128" t="s">
        <v>3638</v>
      </c>
      <c r="F2880" s="127">
        <v>5.0527858734130859</v>
      </c>
      <c r="G2880" s="127">
        <v>3277806408.6700001</v>
      </c>
      <c r="H2880" s="127">
        <v>17.229999542236328</v>
      </c>
      <c r="I2880" s="127">
        <v>3.4100000858306885</v>
      </c>
      <c r="J2880" s="127">
        <v>193201120</v>
      </c>
    </row>
    <row r="2881" spans="1:10" s="118" customFormat="1" ht="12.75">
      <c r="A2881" s="128" t="s">
        <v>7748</v>
      </c>
      <c r="B2881" s="128" t="s">
        <v>11923</v>
      </c>
      <c r="C2881" s="127">
        <v>1443877991.1000001</v>
      </c>
      <c r="D2881" s="127">
        <v>603144</v>
      </c>
      <c r="E2881" s="128" t="s">
        <v>12519</v>
      </c>
      <c r="F2881" s="127">
        <v>198.08824157714844</v>
      </c>
      <c r="G2881" s="127">
        <v>1443877991.1000001</v>
      </c>
      <c r="H2881" s="127">
        <v>13.470000267028809</v>
      </c>
      <c r="I2881" s="127">
        <v>6.8000000715255735E-2</v>
      </c>
      <c r="J2881" s="127">
        <v>107192130</v>
      </c>
    </row>
    <row r="2882" spans="1:10" s="118" customFormat="1" ht="12.75">
      <c r="A2882" s="128" t="s">
        <v>20809</v>
      </c>
      <c r="B2882" s="128" t="s">
        <v>20810</v>
      </c>
      <c r="C2882" s="127">
        <v>1747066193.0999997</v>
      </c>
      <c r="D2882" s="127">
        <v>89907</v>
      </c>
      <c r="E2882" s="128" t="s">
        <v>4483</v>
      </c>
      <c r="F2882" s="127">
        <v>1633</v>
      </c>
      <c r="G2882" s="127">
        <v>1747066193.0999997</v>
      </c>
      <c r="H2882" s="127">
        <v>16.329999923706055</v>
      </c>
      <c r="I2882" s="127">
        <v>9.9999997764825821E-3</v>
      </c>
      <c r="J2882" s="127">
        <v>106985072</v>
      </c>
    </row>
    <row r="2883" spans="1:10" s="118" customFormat="1" ht="12.75">
      <c r="A2883" s="128" t="s">
        <v>7262</v>
      </c>
      <c r="B2883" s="128" t="s">
        <v>11438</v>
      </c>
      <c r="C2883" s="127">
        <v>3384920981.52</v>
      </c>
      <c r="D2883" s="127">
        <v>58403</v>
      </c>
      <c r="E2883" s="128" t="s">
        <v>3147</v>
      </c>
      <c r="F2883" s="127">
        <v>19.321100234985352</v>
      </c>
      <c r="G2883" s="127">
        <v>3384920981.52</v>
      </c>
      <c r="H2883" s="127">
        <v>42.119998931884766</v>
      </c>
      <c r="I2883" s="127">
        <v>2.1800000667572021</v>
      </c>
      <c r="J2883" s="127">
        <v>80363744</v>
      </c>
    </row>
    <row r="2884" spans="1:10" s="118" customFormat="1" ht="12.75">
      <c r="A2884" s="128" t="s">
        <v>7048</v>
      </c>
      <c r="B2884" s="128" t="s">
        <v>11420</v>
      </c>
      <c r="C2884" s="127">
        <v>4188580000.000001</v>
      </c>
      <c r="D2884" s="127">
        <v>106736</v>
      </c>
      <c r="E2884" s="128" t="s">
        <v>3144</v>
      </c>
      <c r="F2884" s="127">
        <v>1146.336181640625</v>
      </c>
      <c r="G2884" s="127">
        <v>4188580000.000001</v>
      </c>
      <c r="H2884" s="127">
        <v>96.400001525878906</v>
      </c>
      <c r="I2884" s="127">
        <v>8.4094002842903137E-2</v>
      </c>
      <c r="J2884" s="127">
        <v>43450000</v>
      </c>
    </row>
    <row r="2885" spans="1:10" s="118" customFormat="1" ht="12.75">
      <c r="A2885" s="128" t="s">
        <v>5920</v>
      </c>
      <c r="B2885" s="128" t="s">
        <v>10344</v>
      </c>
      <c r="C2885" s="127">
        <v>73870151680</v>
      </c>
      <c r="D2885" s="127">
        <v>68459</v>
      </c>
      <c r="E2885" s="128" t="s">
        <v>3206</v>
      </c>
      <c r="F2885" s="127">
        <v>24.033905029296875</v>
      </c>
      <c r="G2885" s="127">
        <v>73870151680</v>
      </c>
      <c r="H2885" s="127">
        <v>7301.5</v>
      </c>
      <c r="I2885" s="127">
        <v>303.79998779296875</v>
      </c>
      <c r="J2885" s="127">
        <v>10117120</v>
      </c>
    </row>
    <row r="2886" spans="1:10" s="118" customFormat="1" ht="12.75">
      <c r="A2886" s="128" t="s">
        <v>6898</v>
      </c>
      <c r="B2886" s="128" t="s">
        <v>11035</v>
      </c>
      <c r="C2886" s="127">
        <v>11371442768</v>
      </c>
      <c r="D2886" s="127">
        <v>2206</v>
      </c>
      <c r="E2886" s="128" t="s">
        <v>3170</v>
      </c>
      <c r="F2886" s="127">
        <v>312.54388427734375</v>
      </c>
      <c r="G2886" s="127">
        <v>11371442768</v>
      </c>
      <c r="H2886" s="127">
        <v>3563</v>
      </c>
      <c r="I2886" s="127">
        <v>11.399999618530273</v>
      </c>
      <c r="J2886" s="127">
        <v>3191536</v>
      </c>
    </row>
    <row r="2887" spans="1:10" s="118" customFormat="1" ht="12.75">
      <c r="A2887" s="128" t="s">
        <v>7165</v>
      </c>
      <c r="B2887" s="128" t="s">
        <v>11623</v>
      </c>
      <c r="C2887" s="127">
        <v>1747337380</v>
      </c>
      <c r="D2887" s="127">
        <v>476607</v>
      </c>
      <c r="E2887" s="128" t="s">
        <v>3763</v>
      </c>
      <c r="F2887" s="127">
        <v>149.66665649414063</v>
      </c>
      <c r="G2887" s="127">
        <v>1747337380</v>
      </c>
      <c r="H2887" s="127">
        <v>8.9799995422363281</v>
      </c>
      <c r="I2887" s="127">
        <v>5.9999998658895493E-2</v>
      </c>
      <c r="J2887" s="127">
        <v>194580992</v>
      </c>
    </row>
    <row r="2888" spans="1:10" s="118" customFormat="1" ht="12.75">
      <c r="A2888" s="128" t="s">
        <v>5980</v>
      </c>
      <c r="B2888" s="128" t="s">
        <v>10462</v>
      </c>
      <c r="C2888" s="127">
        <v>66011364120</v>
      </c>
      <c r="D2888" s="127">
        <v>300744</v>
      </c>
      <c r="E2888" s="128" t="s">
        <v>3150</v>
      </c>
      <c r="F2888" s="127">
        <v>12.068435668945313</v>
      </c>
      <c r="G2888" s="127">
        <v>66011364120</v>
      </c>
      <c r="H2888" s="127">
        <v>432.04998779296875</v>
      </c>
      <c r="I2888" s="127">
        <v>34.430000305175781</v>
      </c>
      <c r="J2888" s="127">
        <v>152786400</v>
      </c>
    </row>
    <row r="2889" spans="1:10" s="118" customFormat="1" ht="12.75">
      <c r="A2889" s="128" t="s">
        <v>9562</v>
      </c>
      <c r="B2889" s="128" t="s">
        <v>12052</v>
      </c>
      <c r="C2889" s="127">
        <v>1267324965.79</v>
      </c>
      <c r="D2889" s="127">
        <v>144170</v>
      </c>
      <c r="E2889" s="128" t="s">
        <v>3153</v>
      </c>
      <c r="F2889" s="127">
        <v>20.215000152587891</v>
      </c>
      <c r="G2889" s="127">
        <v>1267324965.79</v>
      </c>
      <c r="H2889" s="127">
        <v>40.430000305175781</v>
      </c>
      <c r="I2889" s="127">
        <v>2</v>
      </c>
      <c r="J2889" s="127">
        <v>30000000</v>
      </c>
    </row>
    <row r="2890" spans="1:10" s="118" customFormat="1" ht="12.75">
      <c r="A2890" s="128" t="s">
        <v>6176</v>
      </c>
      <c r="B2890" s="128" t="s">
        <v>10495</v>
      </c>
      <c r="C2890" s="127">
        <v>79920919022.799988</v>
      </c>
      <c r="D2890" s="127">
        <v>569067</v>
      </c>
      <c r="E2890" s="128" t="s">
        <v>3219</v>
      </c>
      <c r="F2890" s="127">
        <v>32.542415618896484</v>
      </c>
      <c r="G2890" s="127">
        <v>79920919022.799988</v>
      </c>
      <c r="H2890" s="127">
        <v>1285.0999755859375</v>
      </c>
      <c r="I2890" s="127">
        <v>39.490001678466797</v>
      </c>
      <c r="J2890" s="127">
        <v>62190428</v>
      </c>
    </row>
    <row r="2891" spans="1:10" s="118" customFormat="1" ht="12.75">
      <c r="A2891" s="128" t="s">
        <v>7454</v>
      </c>
      <c r="B2891" s="128" t="s">
        <v>11617</v>
      </c>
      <c r="C2891" s="127">
        <v>3353698259.9999995</v>
      </c>
      <c r="D2891" s="127">
        <v>2468</v>
      </c>
      <c r="E2891" s="128" t="s">
        <v>3668</v>
      </c>
      <c r="F2891" s="127"/>
      <c r="G2891" s="127">
        <v>3353698259.9999995</v>
      </c>
      <c r="H2891" s="127">
        <v>13.420000076293945</v>
      </c>
      <c r="I2891" s="127">
        <v>-1.0999999940395355E-2</v>
      </c>
      <c r="J2891" s="127">
        <v>249903008</v>
      </c>
    </row>
    <row r="2892" spans="1:10" s="118" customFormat="1" ht="12.75">
      <c r="A2892" s="128" t="s">
        <v>5315</v>
      </c>
      <c r="B2892" s="128" t="s">
        <v>10060</v>
      </c>
      <c r="C2892" s="127">
        <v>1766517544216.2</v>
      </c>
      <c r="D2892" s="127">
        <v>9907851</v>
      </c>
      <c r="E2892" s="128" t="s">
        <v>12190</v>
      </c>
      <c r="F2892" s="127">
        <v>65.704399108886719</v>
      </c>
      <c r="G2892" s="127">
        <v>1766517544216.2</v>
      </c>
      <c r="H2892" s="127">
        <v>522.3499755859375</v>
      </c>
      <c r="I2892" s="127">
        <v>7.9499998092651367</v>
      </c>
      <c r="J2892" s="127">
        <v>3381510144</v>
      </c>
    </row>
    <row r="2893" spans="1:10" s="118" customFormat="1" ht="12.75">
      <c r="A2893" s="128" t="s">
        <v>6565</v>
      </c>
      <c r="B2893" s="128" t="s">
        <v>10780</v>
      </c>
      <c r="C2893" s="127">
        <v>28615727228.400002</v>
      </c>
      <c r="D2893" s="127">
        <v>170308</v>
      </c>
      <c r="E2893" s="128" t="s">
        <v>3200</v>
      </c>
      <c r="F2893" s="127">
        <v>26.735849380493164</v>
      </c>
      <c r="G2893" s="127">
        <v>28615727228.400002</v>
      </c>
      <c r="H2893" s="127">
        <v>425.10000610351563</v>
      </c>
      <c r="I2893" s="127">
        <v>15.899999618530273</v>
      </c>
      <c r="J2893" s="127">
        <v>65527196</v>
      </c>
    </row>
    <row r="2894" spans="1:10" s="118" customFormat="1" ht="12.75">
      <c r="A2894" s="128" t="s">
        <v>7614</v>
      </c>
      <c r="B2894" s="128" t="s">
        <v>11473</v>
      </c>
      <c r="C2894" s="127">
        <v>11832052354.199999</v>
      </c>
      <c r="D2894" s="127">
        <v>214</v>
      </c>
      <c r="E2894" s="128" t="s">
        <v>3721</v>
      </c>
      <c r="F2894" s="127">
        <v>157.54251098632813</v>
      </c>
      <c r="G2894" s="127">
        <v>11832052354.199999</v>
      </c>
      <c r="H2894" s="127">
        <v>13715.650390625</v>
      </c>
      <c r="I2894" s="127">
        <v>87.05999755859375</v>
      </c>
      <c r="J2894" s="127">
        <v>862668</v>
      </c>
    </row>
    <row r="2895" spans="1:10" s="118" customFormat="1" ht="12.75">
      <c r="A2895" s="128" t="s">
        <v>6429</v>
      </c>
      <c r="B2895" s="128" t="s">
        <v>10746</v>
      </c>
      <c r="C2895" s="127">
        <v>45468775014</v>
      </c>
      <c r="D2895" s="127">
        <v>50466</v>
      </c>
      <c r="E2895" s="128" t="s">
        <v>3138</v>
      </c>
      <c r="F2895" s="127">
        <v>31.206413269042969</v>
      </c>
      <c r="G2895" s="127">
        <v>45468775014</v>
      </c>
      <c r="H2895" s="127">
        <v>6325.7998046875</v>
      </c>
      <c r="I2895" s="127">
        <v>202.70832824707031</v>
      </c>
      <c r="J2895" s="127">
        <v>7188230</v>
      </c>
    </row>
    <row r="2896" spans="1:10" s="118" customFormat="1" ht="12.75">
      <c r="A2896" s="128" t="s">
        <v>22455</v>
      </c>
      <c r="B2896" s="128" t="s">
        <v>22456</v>
      </c>
      <c r="C2896" s="127">
        <v>1066241749.9999999</v>
      </c>
      <c r="D2896" s="127">
        <v>76726</v>
      </c>
      <c r="E2896" s="128" t="s">
        <v>4001</v>
      </c>
      <c r="F2896" s="127">
        <v>13.52034854888916</v>
      </c>
      <c r="G2896" s="127">
        <v>1066241749.9999999</v>
      </c>
      <c r="H2896" s="127">
        <v>46.509998321533203</v>
      </c>
      <c r="I2896" s="127">
        <v>3.440000057220459</v>
      </c>
      <c r="J2896" s="127">
        <v>22925000</v>
      </c>
    </row>
    <row r="2897" spans="1:10" s="118" customFormat="1" ht="12.75">
      <c r="A2897" s="128" t="s">
        <v>5377</v>
      </c>
      <c r="B2897" s="128" t="s">
        <v>5378</v>
      </c>
      <c r="C2897" s="127">
        <v>1639234673494.3999</v>
      </c>
      <c r="D2897" s="127">
        <v>10555659</v>
      </c>
      <c r="E2897" s="128" t="s">
        <v>3156</v>
      </c>
      <c r="F2897" s="127">
        <v>10.751474380493164</v>
      </c>
      <c r="G2897" s="127">
        <v>1639234673494.3999</v>
      </c>
      <c r="H2897" s="127">
        <v>419.20001220703125</v>
      </c>
      <c r="I2897" s="127">
        <v>38.99000072479248</v>
      </c>
      <c r="J2897" s="127">
        <v>3910000128</v>
      </c>
    </row>
    <row r="2898" spans="1:10" s="118" customFormat="1" ht="12.75">
      <c r="A2898" s="128" t="s">
        <v>12459</v>
      </c>
      <c r="B2898" s="128" t="s">
        <v>12460</v>
      </c>
      <c r="C2898" s="127">
        <v>25569719999.999996</v>
      </c>
      <c r="D2898" s="127">
        <v>16809</v>
      </c>
      <c r="E2898" s="128" t="s">
        <v>2993</v>
      </c>
      <c r="F2898" s="127">
        <v>17.449464797973633</v>
      </c>
      <c r="G2898" s="127">
        <v>25569719999.999996</v>
      </c>
      <c r="H2898" s="127">
        <v>1467.5</v>
      </c>
      <c r="I2898" s="127">
        <v>84.099998474121094</v>
      </c>
      <c r="J2898" s="127">
        <v>17424000</v>
      </c>
    </row>
    <row r="2899" spans="1:10" s="118" customFormat="1" ht="12.75">
      <c r="A2899" s="128" t="s">
        <v>7058</v>
      </c>
      <c r="B2899" s="128" t="s">
        <v>10979</v>
      </c>
      <c r="C2899" s="127">
        <v>8321169569.7000017</v>
      </c>
      <c r="D2899" s="127">
        <v>94342</v>
      </c>
      <c r="E2899" s="128" t="s">
        <v>3661</v>
      </c>
      <c r="F2899" s="127">
        <v>58.631755828857422</v>
      </c>
      <c r="G2899" s="127">
        <v>8321169569.7000017</v>
      </c>
      <c r="H2899" s="127">
        <v>347.10000610351563</v>
      </c>
      <c r="I2899" s="127">
        <v>5.9200000762939453</v>
      </c>
      <c r="J2899" s="127">
        <v>23973408</v>
      </c>
    </row>
    <row r="2900" spans="1:10" s="118" customFormat="1" ht="12.75">
      <c r="A2900" s="128" t="s">
        <v>8148</v>
      </c>
      <c r="B2900" s="128" t="s">
        <v>12152</v>
      </c>
      <c r="C2900" s="127">
        <v>1398423740</v>
      </c>
      <c r="D2900" s="127">
        <v>3754</v>
      </c>
      <c r="E2900" s="128" t="s">
        <v>8149</v>
      </c>
      <c r="F2900" s="127">
        <v>34.739128112792969</v>
      </c>
      <c r="G2900" s="127">
        <v>1398423740</v>
      </c>
      <c r="H2900" s="127">
        <v>238</v>
      </c>
      <c r="I2900" s="127">
        <v>6.8510642051696777</v>
      </c>
      <c r="J2900" s="127">
        <v>5875730</v>
      </c>
    </row>
    <row r="2901" spans="1:10" s="118" customFormat="1" ht="12.75">
      <c r="A2901" s="128" t="s">
        <v>7220</v>
      </c>
      <c r="B2901" s="128" t="s">
        <v>11272</v>
      </c>
      <c r="C2901" s="127">
        <v>4742550000</v>
      </c>
      <c r="D2901" s="127">
        <v>884</v>
      </c>
      <c r="E2901" s="128" t="s">
        <v>3678</v>
      </c>
      <c r="F2901" s="127">
        <v>21.484048843383789</v>
      </c>
      <c r="G2901" s="127">
        <v>4742550000</v>
      </c>
      <c r="H2901" s="127">
        <v>1053.9000244140625</v>
      </c>
      <c r="I2901" s="127">
        <v>49.055000305175781</v>
      </c>
      <c r="J2901" s="127">
        <v>4500000</v>
      </c>
    </row>
    <row r="2902" spans="1:10" s="118" customFormat="1" ht="12.75">
      <c r="A2902" s="128" t="s">
        <v>22457</v>
      </c>
      <c r="B2902" s="128" t="s">
        <v>22458</v>
      </c>
      <c r="C2902" s="127">
        <v>1006178600</v>
      </c>
      <c r="D2902" s="127">
        <v>15722</v>
      </c>
      <c r="E2902" s="128" t="s">
        <v>22459</v>
      </c>
      <c r="F2902" s="127">
        <v>21.896066665649414</v>
      </c>
      <c r="G2902" s="127">
        <v>1006178600</v>
      </c>
      <c r="H2902" s="127">
        <v>77.949996948242188</v>
      </c>
      <c r="I2902" s="127">
        <v>3.559999942779541</v>
      </c>
      <c r="J2902" s="127">
        <v>9500000</v>
      </c>
    </row>
    <row r="2903" spans="1:10" s="118" customFormat="1" ht="12.75">
      <c r="A2903" s="128" t="s">
        <v>20572</v>
      </c>
      <c r="B2903" s="128" t="s">
        <v>20573</v>
      </c>
      <c r="C2903" s="127">
        <v>167869707830.39996</v>
      </c>
      <c r="D2903" s="127">
        <v>288156</v>
      </c>
      <c r="E2903" s="128" t="s">
        <v>20574</v>
      </c>
      <c r="F2903" s="127"/>
      <c r="G2903" s="127">
        <v>167869707830.39996</v>
      </c>
      <c r="H2903" s="127">
        <v>718.79998779296875</v>
      </c>
      <c r="I2903" s="127"/>
      <c r="J2903" s="127"/>
    </row>
    <row r="2904" spans="1:10" s="118" customFormat="1" ht="12.75">
      <c r="A2904" s="128" t="s">
        <v>6253</v>
      </c>
      <c r="B2904" s="128" t="s">
        <v>10600</v>
      </c>
      <c r="C2904" s="127">
        <v>24807139980</v>
      </c>
      <c r="D2904" s="127">
        <v>93926</v>
      </c>
      <c r="E2904" s="128" t="s">
        <v>3158</v>
      </c>
      <c r="F2904" s="127">
        <v>28.7535400390625</v>
      </c>
      <c r="G2904" s="127">
        <v>24807139980</v>
      </c>
      <c r="H2904" s="127">
        <v>1218</v>
      </c>
      <c r="I2904" s="127">
        <v>42.360000610351563</v>
      </c>
      <c r="J2904" s="127">
        <v>20296110</v>
      </c>
    </row>
    <row r="2905" spans="1:10" s="118" customFormat="1" ht="12.75">
      <c r="A2905" s="128" t="s">
        <v>6655</v>
      </c>
      <c r="B2905" s="128" t="s">
        <v>10864</v>
      </c>
      <c r="C2905" s="127">
        <v>15343684685.160002</v>
      </c>
      <c r="D2905" s="127">
        <v>244434</v>
      </c>
      <c r="E2905" s="128" t="s">
        <v>3162</v>
      </c>
      <c r="F2905" s="127"/>
      <c r="G2905" s="127">
        <v>15343684685.160002</v>
      </c>
      <c r="H2905" s="127">
        <v>209.6199951171875</v>
      </c>
      <c r="I2905" s="127">
        <v>-12.050000190734863</v>
      </c>
      <c r="J2905" s="127">
        <v>69197544</v>
      </c>
    </row>
    <row r="2906" spans="1:10" s="118" customFormat="1" ht="12.75">
      <c r="A2906" s="128" t="s">
        <v>6903</v>
      </c>
      <c r="B2906" s="128" t="s">
        <v>9923</v>
      </c>
      <c r="C2906" s="127">
        <v>8190602999.999999</v>
      </c>
      <c r="D2906" s="127">
        <v>784704</v>
      </c>
      <c r="E2906" s="128" t="s">
        <v>9502</v>
      </c>
      <c r="F2906" s="127">
        <v>19.143424987792969</v>
      </c>
      <c r="G2906" s="127">
        <v>8190602999.999999</v>
      </c>
      <c r="H2906" s="127">
        <v>9.6099996566772461</v>
      </c>
      <c r="I2906" s="127">
        <v>0.50199999809265139</v>
      </c>
      <c r="J2906" s="127">
        <v>840600000</v>
      </c>
    </row>
    <row r="2907" spans="1:10" s="118" customFormat="1" ht="12.75">
      <c r="A2907" s="128" t="s">
        <v>7782</v>
      </c>
      <c r="B2907" s="128" t="s">
        <v>11574</v>
      </c>
      <c r="C2907" s="127">
        <v>2354483729</v>
      </c>
      <c r="D2907" s="127">
        <v>392</v>
      </c>
      <c r="E2907" s="128" t="s">
        <v>3882</v>
      </c>
      <c r="F2907" s="127">
        <v>161.05555725097656</v>
      </c>
      <c r="G2907" s="127">
        <v>2354483729</v>
      </c>
      <c r="H2907" s="127">
        <v>144.94999694824219</v>
      </c>
      <c r="I2907" s="127">
        <v>0.89999997615814209</v>
      </c>
      <c r="J2907" s="127">
        <v>16243000</v>
      </c>
    </row>
    <row r="2908" spans="1:10" s="118" customFormat="1" ht="12.75">
      <c r="A2908" s="128" t="s">
        <v>6010</v>
      </c>
      <c r="B2908" s="128" t="s">
        <v>10585</v>
      </c>
      <c r="C2908" s="127">
        <v>36437389341.710007</v>
      </c>
      <c r="D2908" s="127">
        <v>517401</v>
      </c>
      <c r="E2908" s="128" t="s">
        <v>3140</v>
      </c>
      <c r="F2908" s="127">
        <v>28.311370849609375</v>
      </c>
      <c r="G2908" s="127">
        <v>36437389341.710007</v>
      </c>
      <c r="H2908" s="127">
        <v>219.1300048828125</v>
      </c>
      <c r="I2908" s="127">
        <v>7.7399997711181641</v>
      </c>
      <c r="J2908" s="127">
        <v>165533424</v>
      </c>
    </row>
    <row r="2909" spans="1:10" s="118" customFormat="1" ht="12.75">
      <c r="A2909" s="128" t="s">
        <v>5785</v>
      </c>
      <c r="B2909" s="128" t="s">
        <v>10283</v>
      </c>
      <c r="C2909" s="127">
        <v>157163708251.45001</v>
      </c>
      <c r="D2909" s="127">
        <v>367266</v>
      </c>
      <c r="E2909" s="128" t="s">
        <v>3168</v>
      </c>
      <c r="F2909" s="127">
        <v>61.230899810791016</v>
      </c>
      <c r="G2909" s="127">
        <v>157163708251.45001</v>
      </c>
      <c r="H2909" s="127">
        <v>360.64999389648438</v>
      </c>
      <c r="I2909" s="127">
        <v>5.8899998664855957</v>
      </c>
      <c r="J2909" s="127">
        <v>434385984</v>
      </c>
    </row>
    <row r="2910" spans="1:10" s="118" customFormat="1" ht="12.75">
      <c r="A2910" s="128" t="s">
        <v>9284</v>
      </c>
      <c r="B2910" s="128" t="s">
        <v>11270</v>
      </c>
      <c r="C2910" s="127">
        <v>7860107441.8800001</v>
      </c>
      <c r="D2910" s="127">
        <v>10552</v>
      </c>
      <c r="E2910" s="128" t="s">
        <v>9285</v>
      </c>
      <c r="F2910" s="127">
        <v>283.12921142578125</v>
      </c>
      <c r="G2910" s="127">
        <v>7860107441.8800001</v>
      </c>
      <c r="H2910" s="127">
        <v>116.30999755859375</v>
      </c>
      <c r="I2910" s="127">
        <v>0.41080183911746737</v>
      </c>
      <c r="J2910" s="127">
        <v>69184335.951748997</v>
      </c>
    </row>
    <row r="2911" spans="1:10" s="118" customFormat="1" ht="12.75">
      <c r="A2911" s="128" t="s">
        <v>6031</v>
      </c>
      <c r="B2911" s="128" t="s">
        <v>10395</v>
      </c>
      <c r="C2911" s="127">
        <v>93453300360</v>
      </c>
      <c r="D2911" s="127">
        <v>19059</v>
      </c>
      <c r="E2911" s="128" t="s">
        <v>3164</v>
      </c>
      <c r="F2911" s="127">
        <v>35.624183654785156</v>
      </c>
      <c r="G2911" s="127">
        <v>93453300360</v>
      </c>
      <c r="H2911" s="127">
        <v>4642.89990234375</v>
      </c>
      <c r="I2911" s="127">
        <v>130.33000183105469</v>
      </c>
      <c r="J2911" s="127">
        <v>20300000</v>
      </c>
    </row>
    <row r="2912" spans="1:10" s="118" customFormat="1" ht="12.75">
      <c r="A2912" s="128" t="s">
        <v>12263</v>
      </c>
      <c r="B2912" s="128" t="s">
        <v>12264</v>
      </c>
      <c r="C2912" s="127">
        <v>3428989960</v>
      </c>
      <c r="D2912" s="127">
        <v>68339</v>
      </c>
      <c r="E2912" s="128" t="s">
        <v>12265</v>
      </c>
      <c r="F2912" s="127"/>
      <c r="G2912" s="127">
        <v>3428989960</v>
      </c>
      <c r="H2912" s="127">
        <v>139.14999389648438</v>
      </c>
      <c r="I2912" s="127"/>
      <c r="J2912" s="127"/>
    </row>
    <row r="2913" spans="1:10" s="118" customFormat="1" ht="12.75">
      <c r="A2913" s="128" t="s">
        <v>7321</v>
      </c>
      <c r="B2913" s="128" t="s">
        <v>11280</v>
      </c>
      <c r="C2913" s="127">
        <v>5380920381.6899996</v>
      </c>
      <c r="D2913" s="127">
        <v>257743</v>
      </c>
      <c r="E2913" s="128" t="s">
        <v>3682</v>
      </c>
      <c r="F2913" s="127">
        <v>25.448596954345703</v>
      </c>
      <c r="G2913" s="127">
        <v>5380920381.6899996</v>
      </c>
      <c r="H2913" s="127">
        <v>27.229999542236328</v>
      </c>
      <c r="I2913" s="127">
        <v>1.0700000524520874</v>
      </c>
      <c r="J2913" s="127">
        <v>197610000</v>
      </c>
    </row>
    <row r="2914" spans="1:10" s="118" customFormat="1" ht="12.75">
      <c r="A2914" s="128" t="s">
        <v>6029</v>
      </c>
      <c r="B2914" s="128" t="s">
        <v>10433</v>
      </c>
      <c r="C2914" s="127">
        <v>102687596139</v>
      </c>
      <c r="D2914" s="127">
        <v>1595487</v>
      </c>
      <c r="E2914" s="128" t="s">
        <v>3174</v>
      </c>
      <c r="F2914" s="127">
        <v>72.290458679199219</v>
      </c>
      <c r="G2914" s="127">
        <v>102687596139</v>
      </c>
      <c r="H2914" s="127">
        <v>1000.5</v>
      </c>
      <c r="I2914" s="127">
        <v>13.840000152587891</v>
      </c>
      <c r="J2914" s="127">
        <v>102629000</v>
      </c>
    </row>
    <row r="2915" spans="1:10" s="118" customFormat="1" ht="12.75">
      <c r="A2915" s="128" t="s">
        <v>6838</v>
      </c>
      <c r="B2915" s="128" t="s">
        <v>11197</v>
      </c>
      <c r="C2915" s="127">
        <v>5188231764.6000004</v>
      </c>
      <c r="D2915" s="127">
        <v>8462911</v>
      </c>
      <c r="E2915" s="128" t="s">
        <v>3180</v>
      </c>
      <c r="F2915" s="127">
        <v>21.25</v>
      </c>
      <c r="G2915" s="127">
        <v>5188231764.6000004</v>
      </c>
      <c r="H2915" s="127">
        <v>2.5499999523162842</v>
      </c>
      <c r="I2915" s="127">
        <v>0.11999999731779099</v>
      </c>
      <c r="J2915" s="127">
        <v>1652336000</v>
      </c>
    </row>
    <row r="2916" spans="1:10" s="118" customFormat="1" ht="12.75">
      <c r="A2916" s="128" t="s">
        <v>9503</v>
      </c>
      <c r="B2916" s="128" t="s">
        <v>11146</v>
      </c>
      <c r="C2916" s="127">
        <v>8597376000</v>
      </c>
      <c r="D2916" s="127">
        <v>43911</v>
      </c>
      <c r="E2916" s="128" t="s">
        <v>9504</v>
      </c>
      <c r="F2916" s="127">
        <v>27.394697189331055</v>
      </c>
      <c r="G2916" s="127">
        <v>8597376000</v>
      </c>
      <c r="H2916" s="127">
        <v>351.20001220703125</v>
      </c>
      <c r="I2916" s="127">
        <v>12.819999694824219</v>
      </c>
      <c r="J2916" s="127"/>
    </row>
    <row r="2917" spans="1:10" s="118" customFormat="1" ht="12.75">
      <c r="A2917" s="128" t="s">
        <v>7174</v>
      </c>
      <c r="B2917" s="128" t="s">
        <v>11039</v>
      </c>
      <c r="C2917" s="127">
        <v>11920919507.09</v>
      </c>
      <c r="D2917" s="127">
        <v>593527</v>
      </c>
      <c r="E2917" s="128" t="s">
        <v>3707</v>
      </c>
      <c r="F2917" s="127">
        <v>85.09649658203125</v>
      </c>
      <c r="G2917" s="127">
        <v>11920919507.09</v>
      </c>
      <c r="H2917" s="127">
        <v>97.010002136230469</v>
      </c>
      <c r="I2917" s="127">
        <v>1.1399999856948853</v>
      </c>
      <c r="J2917" s="127">
        <v>104703408</v>
      </c>
    </row>
    <row r="2918" spans="1:10" s="118" customFormat="1" ht="12.75">
      <c r="A2918" s="128" t="s">
        <v>6501</v>
      </c>
      <c r="B2918" s="128" t="s">
        <v>10752</v>
      </c>
      <c r="C2918" s="127">
        <v>10453219000</v>
      </c>
      <c r="D2918" s="127">
        <v>21697</v>
      </c>
      <c r="E2918" s="128" t="s">
        <v>3581</v>
      </c>
      <c r="F2918" s="127">
        <v>5.5947766304016113</v>
      </c>
      <c r="G2918" s="127">
        <v>10453219000</v>
      </c>
      <c r="H2918" s="127">
        <v>389.89999389648438</v>
      </c>
      <c r="I2918" s="127">
        <v>69.69000244140625</v>
      </c>
      <c r="J2918" s="127">
        <v>26810000</v>
      </c>
    </row>
    <row r="2919" spans="1:10" s="118" customFormat="1" ht="12.75">
      <c r="A2919" s="128" t="s">
        <v>7417</v>
      </c>
      <c r="B2919" s="128" t="s">
        <v>11404</v>
      </c>
      <c r="C2919" s="127">
        <v>5753747384</v>
      </c>
      <c r="D2919" s="127">
        <v>11415</v>
      </c>
      <c r="E2919" s="128" t="s">
        <v>7418</v>
      </c>
      <c r="F2919" s="127">
        <v>26.115922927856445</v>
      </c>
      <c r="G2919" s="127">
        <v>5753747384</v>
      </c>
      <c r="H2919" s="127">
        <v>392</v>
      </c>
      <c r="I2919" s="127">
        <v>15.010000228881836</v>
      </c>
      <c r="J2919" s="127"/>
    </row>
    <row r="2920" spans="1:10" s="118" customFormat="1" ht="12.75">
      <c r="A2920" s="128" t="s">
        <v>7020</v>
      </c>
      <c r="B2920" s="128" t="s">
        <v>11074</v>
      </c>
      <c r="C2920" s="127">
        <v>9860132821</v>
      </c>
      <c r="D2920" s="127">
        <v>11512</v>
      </c>
      <c r="E2920" s="128" t="s">
        <v>7021</v>
      </c>
      <c r="F2920" s="127">
        <v>47.571342468261719</v>
      </c>
      <c r="G2920" s="127">
        <v>9860132821</v>
      </c>
      <c r="H2920" s="127">
        <v>783.5</v>
      </c>
      <c r="I2920" s="127">
        <v>16.469999313354492</v>
      </c>
      <c r="J2920" s="127">
        <v>12584700</v>
      </c>
    </row>
    <row r="2921" spans="1:10" s="118" customFormat="1" ht="12.75">
      <c r="A2921" s="128" t="s">
        <v>5959</v>
      </c>
      <c r="B2921" s="128" t="s">
        <v>10528</v>
      </c>
      <c r="C2921" s="127">
        <v>43450928438.799995</v>
      </c>
      <c r="D2921" s="127">
        <v>713446</v>
      </c>
      <c r="E2921" s="128" t="s">
        <v>3190</v>
      </c>
      <c r="F2921" s="127">
        <v>79.674484252929688</v>
      </c>
      <c r="G2921" s="127">
        <v>43450928438.799995</v>
      </c>
      <c r="H2921" s="127">
        <v>305.95001220703125</v>
      </c>
      <c r="I2921" s="127">
        <v>3.8399999141693115</v>
      </c>
      <c r="J2921" s="127">
        <v>141951888</v>
      </c>
    </row>
    <row r="2922" spans="1:10" s="118" customFormat="1" ht="12.75">
      <c r="A2922" s="128" t="s">
        <v>7525</v>
      </c>
      <c r="B2922" s="128" t="s">
        <v>7526</v>
      </c>
      <c r="C2922" s="127">
        <v>3237452322.48</v>
      </c>
      <c r="D2922" s="127">
        <v>506153</v>
      </c>
      <c r="E2922" s="128" t="s">
        <v>3188</v>
      </c>
      <c r="F2922" s="127"/>
      <c r="G2922" s="127">
        <v>3237452322.48</v>
      </c>
      <c r="H2922" s="127">
        <v>35.919998168945313</v>
      </c>
      <c r="I2922" s="127">
        <v>-1.5299999713897705</v>
      </c>
      <c r="J2922" s="127">
        <v>82596496</v>
      </c>
    </row>
    <row r="2923" spans="1:10" s="118" customFormat="1" ht="12.75">
      <c r="A2923" s="128" t="s">
        <v>7482</v>
      </c>
      <c r="B2923" s="128" t="s">
        <v>7483</v>
      </c>
      <c r="C2923" s="127">
        <v>2242834677.6000004</v>
      </c>
      <c r="D2923" s="127">
        <v>399668</v>
      </c>
      <c r="E2923" s="128" t="s">
        <v>3194</v>
      </c>
      <c r="F2923" s="127">
        <v>14.281045913696289</v>
      </c>
      <c r="G2923" s="127">
        <v>2242834677.6000004</v>
      </c>
      <c r="H2923" s="127">
        <v>21.850000381469727</v>
      </c>
      <c r="I2923" s="127">
        <v>1.5299999713897705</v>
      </c>
      <c r="J2923" s="127">
        <v>93962624</v>
      </c>
    </row>
    <row r="2924" spans="1:10" s="118" customFormat="1" ht="12.75">
      <c r="A2924" s="128" t="s">
        <v>7803</v>
      </c>
      <c r="B2924" s="128" t="s">
        <v>7804</v>
      </c>
      <c r="C2924" s="127">
        <v>3896316675</v>
      </c>
      <c r="D2924" s="127">
        <v>9841</v>
      </c>
      <c r="E2924" s="128" t="s">
        <v>3875</v>
      </c>
      <c r="F2924" s="127"/>
      <c r="G2924" s="127">
        <v>3896316675</v>
      </c>
      <c r="H2924" s="127">
        <v>33.650001525878906</v>
      </c>
      <c r="I2924" s="127">
        <v>-6.2100000381469727</v>
      </c>
      <c r="J2924" s="127">
        <v>115789504</v>
      </c>
    </row>
    <row r="2925" spans="1:10" s="118" customFormat="1" ht="12.75">
      <c r="A2925" s="128" t="s">
        <v>7094</v>
      </c>
      <c r="B2925" s="128" t="s">
        <v>11210</v>
      </c>
      <c r="C2925" s="127">
        <v>4574937838.9000006</v>
      </c>
      <c r="D2925" s="127">
        <v>46992</v>
      </c>
      <c r="E2925" s="128" t="s">
        <v>7095</v>
      </c>
      <c r="F2925" s="127"/>
      <c r="G2925" s="127">
        <v>4574937838.9000006</v>
      </c>
      <c r="H2925" s="127">
        <v>185.89999389648438</v>
      </c>
      <c r="I2925" s="127"/>
      <c r="J2925" s="127"/>
    </row>
    <row r="2926" spans="1:10" s="118" customFormat="1" ht="12.75">
      <c r="A2926" s="128" t="s">
        <v>7565</v>
      </c>
      <c r="B2926" s="128" t="s">
        <v>11630</v>
      </c>
      <c r="C2926" s="127">
        <v>1940844807</v>
      </c>
      <c r="D2926" s="127">
        <v>1236814</v>
      </c>
      <c r="E2926" s="128" t="s">
        <v>3201</v>
      </c>
      <c r="F2926" s="127"/>
      <c r="G2926" s="127">
        <v>1940844807</v>
      </c>
      <c r="H2926" s="127">
        <v>8.9099998474121094</v>
      </c>
      <c r="I2926" s="127">
        <v>-1.7570000216364861</v>
      </c>
      <c r="J2926" s="127">
        <v>187780000</v>
      </c>
    </row>
    <row r="2927" spans="1:10" s="118" customFormat="1" ht="12.75">
      <c r="A2927" s="128" t="s">
        <v>7875</v>
      </c>
      <c r="B2927" s="128" t="s">
        <v>11957</v>
      </c>
      <c r="C2927" s="127">
        <v>1556821500</v>
      </c>
      <c r="D2927" s="127">
        <v>25627</v>
      </c>
      <c r="E2927" s="128" t="s">
        <v>7876</v>
      </c>
      <c r="F2927" s="127"/>
      <c r="G2927" s="127">
        <v>1556821500</v>
      </c>
      <c r="H2927" s="127">
        <v>65</v>
      </c>
      <c r="I2927" s="127">
        <v>-0.54373300075531006</v>
      </c>
      <c r="J2927" s="127">
        <v>23951100</v>
      </c>
    </row>
    <row r="2928" spans="1:10" s="118" customFormat="1" ht="12.75">
      <c r="A2928" s="128" t="s">
        <v>9293</v>
      </c>
      <c r="B2928" s="128" t="s">
        <v>11394</v>
      </c>
      <c r="C2928" s="127">
        <v>5636924650.000001</v>
      </c>
      <c r="D2928" s="127">
        <v>8087</v>
      </c>
      <c r="E2928" s="128" t="s">
        <v>9294</v>
      </c>
      <c r="F2928" s="127">
        <v>81.9061279296875</v>
      </c>
      <c r="G2928" s="127">
        <v>5636924650.000001</v>
      </c>
      <c r="H2928" s="127">
        <v>898.0999755859375</v>
      </c>
      <c r="I2928" s="127">
        <v>10.964991569519043</v>
      </c>
      <c r="J2928" s="127">
        <v>5970000</v>
      </c>
    </row>
    <row r="2929" spans="1:10" s="118" customFormat="1" ht="12.75">
      <c r="A2929" s="128" t="s">
        <v>7708</v>
      </c>
      <c r="B2929" s="128" t="s">
        <v>7709</v>
      </c>
      <c r="C2929" s="127">
        <v>3073532606.3000002</v>
      </c>
      <c r="D2929" s="127">
        <v>580</v>
      </c>
      <c r="E2929" s="128" t="s">
        <v>3760</v>
      </c>
      <c r="F2929" s="127">
        <v>104.58605194091797</v>
      </c>
      <c r="G2929" s="127">
        <v>3073532606.3000002</v>
      </c>
      <c r="H2929" s="127">
        <v>960.0999755859375</v>
      </c>
      <c r="I2929" s="127">
        <v>9.1800003051757813</v>
      </c>
      <c r="J2929" s="127">
        <v>3201300</v>
      </c>
    </row>
    <row r="2930" spans="1:10" s="118" customFormat="1" ht="12.75">
      <c r="A2930" s="128" t="s">
        <v>7771</v>
      </c>
      <c r="B2930" s="128" t="s">
        <v>12010</v>
      </c>
      <c r="C2930" s="127">
        <v>1513600000.0000002</v>
      </c>
      <c r="D2930" s="127">
        <v>366</v>
      </c>
      <c r="E2930" s="128" t="s">
        <v>4042</v>
      </c>
      <c r="F2930" s="127">
        <v>2.2894377708435059</v>
      </c>
      <c r="G2930" s="127">
        <v>1513600000.0000002</v>
      </c>
      <c r="H2930" s="127">
        <v>86</v>
      </c>
      <c r="I2930" s="127">
        <v>38.887271881103516</v>
      </c>
      <c r="J2930" s="127">
        <v>17600000</v>
      </c>
    </row>
    <row r="2931" spans="1:10" s="118" customFormat="1" ht="12.75">
      <c r="A2931" s="128" t="s">
        <v>7925</v>
      </c>
      <c r="B2931" s="128" t="s">
        <v>11285</v>
      </c>
      <c r="C2931" s="127">
        <v>4507470000</v>
      </c>
      <c r="D2931" s="127">
        <v>130152</v>
      </c>
      <c r="E2931" s="128" t="s">
        <v>9940</v>
      </c>
      <c r="F2931" s="127">
        <v>29.63221549987793</v>
      </c>
      <c r="G2931" s="127">
        <v>4507470000</v>
      </c>
      <c r="H2931" s="127">
        <v>13.199999809265137</v>
      </c>
      <c r="I2931" s="127">
        <v>0.44546111424763996</v>
      </c>
      <c r="J2931" s="127">
        <v>311475000</v>
      </c>
    </row>
    <row r="2932" spans="1:10" s="118" customFormat="1" ht="12.75">
      <c r="A2932" s="128" t="s">
        <v>7119</v>
      </c>
      <c r="B2932" s="128" t="s">
        <v>11275</v>
      </c>
      <c r="C2932" s="127">
        <v>4404152375.9049997</v>
      </c>
      <c r="D2932" s="127">
        <v>9126950</v>
      </c>
      <c r="E2932" s="128" t="s">
        <v>3178</v>
      </c>
      <c r="F2932" s="127">
        <v>38.166667938232422</v>
      </c>
      <c r="G2932" s="127">
        <v>4404152375.9049997</v>
      </c>
      <c r="H2932" s="127">
        <v>2.2899999618530273</v>
      </c>
      <c r="I2932" s="127">
        <v>5.9999998658895493E-2</v>
      </c>
      <c r="J2932" s="127">
        <v>1388355968</v>
      </c>
    </row>
    <row r="2933" spans="1:10" s="118" customFormat="1" ht="12.75">
      <c r="A2933" s="128" t="s">
        <v>6402</v>
      </c>
      <c r="B2933" s="128" t="s">
        <v>6403</v>
      </c>
      <c r="C2933" s="127">
        <v>10723598889.299999</v>
      </c>
      <c r="D2933" s="127">
        <v>14211213</v>
      </c>
      <c r="E2933" s="128" t="s">
        <v>3142</v>
      </c>
      <c r="F2933" s="127">
        <v>247.5</v>
      </c>
      <c r="G2933" s="127">
        <v>10723598889.299999</v>
      </c>
      <c r="H2933" s="127">
        <v>9.8999996185302734</v>
      </c>
      <c r="I2933" s="127">
        <v>3.9999999105930328E-2</v>
      </c>
      <c r="J2933" s="127">
        <v>1059513024</v>
      </c>
    </row>
    <row r="2934" spans="1:10" s="118" customFormat="1" ht="12.75">
      <c r="A2934" s="128" t="s">
        <v>7332</v>
      </c>
      <c r="B2934" s="128" t="s">
        <v>11368</v>
      </c>
      <c r="C2934" s="127">
        <v>5813745390</v>
      </c>
      <c r="D2934" s="127">
        <v>21410</v>
      </c>
      <c r="E2934" s="128" t="s">
        <v>3688</v>
      </c>
      <c r="F2934" s="127">
        <v>22.917181015014648</v>
      </c>
      <c r="G2934" s="127">
        <v>5813745390</v>
      </c>
      <c r="H2934" s="127">
        <v>185.39999389648438</v>
      </c>
      <c r="I2934" s="127">
        <v>8.0900001525878906</v>
      </c>
      <c r="J2934" s="127">
        <v>31357850</v>
      </c>
    </row>
    <row r="2935" spans="1:10" s="118" customFormat="1" ht="12.75">
      <c r="A2935" s="128" t="s">
        <v>6828</v>
      </c>
      <c r="B2935" s="128" t="s">
        <v>6829</v>
      </c>
      <c r="C2935" s="127">
        <v>22210054036.799995</v>
      </c>
      <c r="D2935" s="127">
        <v>226932</v>
      </c>
      <c r="E2935" s="128" t="s">
        <v>3182</v>
      </c>
      <c r="F2935" s="127">
        <v>33.274482727050781</v>
      </c>
      <c r="G2935" s="127">
        <v>22210054036.799995</v>
      </c>
      <c r="H2935" s="127">
        <v>998.9000244140625</v>
      </c>
      <c r="I2935" s="127">
        <v>30.280000686645508</v>
      </c>
      <c r="J2935" s="127">
        <v>22234512</v>
      </c>
    </row>
    <row r="2936" spans="1:10" s="118" customFormat="1" ht="12.75">
      <c r="A2936" s="128" t="s">
        <v>7632</v>
      </c>
      <c r="B2936" s="128" t="s">
        <v>11437</v>
      </c>
      <c r="C2936" s="127">
        <v>4347231393.999999</v>
      </c>
      <c r="D2936" s="127">
        <v>19427</v>
      </c>
      <c r="E2936" s="128" t="s">
        <v>3844</v>
      </c>
      <c r="F2936" s="127">
        <v>66.577102661132813</v>
      </c>
      <c r="G2936" s="127">
        <v>4347231393.999999</v>
      </c>
      <c r="H2936" s="127">
        <v>569.9000244140625</v>
      </c>
      <c r="I2936" s="127">
        <v>8.5600004196166992</v>
      </c>
      <c r="J2936" s="127">
        <v>7628060</v>
      </c>
    </row>
    <row r="2937" spans="1:10" s="118" customFormat="1" ht="12.75">
      <c r="A2937" s="128" t="s">
        <v>7036</v>
      </c>
      <c r="B2937" s="128" t="s">
        <v>11067</v>
      </c>
      <c r="C2937" s="127">
        <v>5133341890.0500002</v>
      </c>
      <c r="D2937" s="127">
        <v>737596</v>
      </c>
      <c r="E2937" s="128" t="s">
        <v>3202</v>
      </c>
      <c r="F2937" s="127"/>
      <c r="G2937" s="127">
        <v>5133341890.0500002</v>
      </c>
      <c r="H2937" s="127">
        <v>48.450000762939453</v>
      </c>
      <c r="I2937" s="127">
        <v>-16.040000915527344</v>
      </c>
      <c r="J2937" s="127">
        <v>105950000</v>
      </c>
    </row>
    <row r="2938" spans="1:10" s="118" customFormat="1" ht="12.75">
      <c r="A2938" s="128" t="s">
        <v>6908</v>
      </c>
      <c r="B2938" s="128" t="s">
        <v>6909</v>
      </c>
      <c r="C2938" s="127">
        <v>8146853134.079999</v>
      </c>
      <c r="D2938" s="127">
        <v>64396</v>
      </c>
      <c r="E2938" s="128" t="s">
        <v>3204</v>
      </c>
      <c r="F2938" s="127">
        <v>2.5597937107086182</v>
      </c>
      <c r="G2938" s="127">
        <v>8146853134.079999</v>
      </c>
      <c r="H2938" s="127">
        <v>238.24000549316406</v>
      </c>
      <c r="I2938" s="127">
        <v>93.069999694824219</v>
      </c>
      <c r="J2938" s="127">
        <v>35263492</v>
      </c>
    </row>
    <row r="2939" spans="1:10" s="118" customFormat="1" ht="12.75">
      <c r="A2939" s="128" t="s">
        <v>9290</v>
      </c>
      <c r="B2939" s="128" t="s">
        <v>9291</v>
      </c>
      <c r="C2939" s="127">
        <v>7128401162.3999996</v>
      </c>
      <c r="D2939" s="127">
        <v>16847</v>
      </c>
      <c r="E2939" s="128" t="s">
        <v>9292</v>
      </c>
      <c r="F2939" s="127"/>
      <c r="G2939" s="127">
        <v>7128401162.3999996</v>
      </c>
      <c r="H2939" s="127">
        <v>291.89999389648438</v>
      </c>
      <c r="I2939" s="127"/>
      <c r="J2939" s="127"/>
    </row>
    <row r="2940" spans="1:10" s="118" customFormat="1" ht="12.75">
      <c r="A2940" s="128" t="s">
        <v>6243</v>
      </c>
      <c r="B2940" s="128" t="s">
        <v>6244</v>
      </c>
      <c r="C2940" s="127">
        <v>64669260814.200005</v>
      </c>
      <c r="D2940" s="127">
        <v>41545</v>
      </c>
      <c r="E2940" s="128" t="s">
        <v>3205</v>
      </c>
      <c r="F2940" s="127"/>
      <c r="G2940" s="127">
        <v>64669260814.200005</v>
      </c>
      <c r="H2940" s="127">
        <v>3266.199951171875</v>
      </c>
      <c r="I2940" s="127">
        <v>-5.9264407157897949</v>
      </c>
      <c r="J2940" s="127">
        <v>19797032</v>
      </c>
    </row>
    <row r="2941" spans="1:10" s="118" customFormat="1" ht="12.75">
      <c r="A2941" s="128" t="s">
        <v>20565</v>
      </c>
      <c r="B2941" s="128" t="s">
        <v>20566</v>
      </c>
      <c r="C2941" s="127">
        <v>544703295861.04004</v>
      </c>
      <c r="D2941" s="127">
        <v>20379976</v>
      </c>
      <c r="E2941" s="128" t="s">
        <v>20552</v>
      </c>
      <c r="F2941" s="127">
        <v>84.628578186035156</v>
      </c>
      <c r="G2941" s="127">
        <v>544703295861.04004</v>
      </c>
      <c r="H2941" s="127">
        <v>118.48000335693359</v>
      </c>
      <c r="I2941" s="127">
        <v>1.3999999761581421</v>
      </c>
      <c r="J2941" s="127"/>
    </row>
    <row r="2942" spans="1:10" s="118" customFormat="1" ht="12.75">
      <c r="A2942" s="128" t="s">
        <v>7308</v>
      </c>
      <c r="B2942" s="128" t="s">
        <v>11480</v>
      </c>
      <c r="C2942" s="127">
        <v>4048192315.8000002</v>
      </c>
      <c r="D2942" s="127">
        <v>73176</v>
      </c>
      <c r="E2942" s="128" t="s">
        <v>3160</v>
      </c>
      <c r="F2942" s="127">
        <v>14.211638450622559</v>
      </c>
      <c r="G2942" s="127">
        <v>4048192315.8000002</v>
      </c>
      <c r="H2942" s="127">
        <v>302.85000610351563</v>
      </c>
      <c r="I2942" s="127">
        <v>21.309999465942383</v>
      </c>
      <c r="J2942" s="127">
        <v>13366988</v>
      </c>
    </row>
    <row r="2943" spans="1:10" s="118" customFormat="1" ht="12.75">
      <c r="A2943" s="128" t="s">
        <v>7677</v>
      </c>
      <c r="B2943" s="128" t="s">
        <v>11711</v>
      </c>
      <c r="C2943" s="127">
        <v>2500810369.9999995</v>
      </c>
      <c r="D2943" s="127">
        <v>122276</v>
      </c>
      <c r="E2943" s="128" t="s">
        <v>4272</v>
      </c>
      <c r="F2943" s="127">
        <v>12.766496658325195</v>
      </c>
      <c r="G2943" s="127">
        <v>2500810369.9999995</v>
      </c>
      <c r="H2943" s="127">
        <v>25.149999618530273</v>
      </c>
      <c r="I2943" s="127">
        <v>1.9700000286102295</v>
      </c>
      <c r="J2943" s="127">
        <v>78355800</v>
      </c>
    </row>
    <row r="2944" spans="1:10" s="118" customFormat="1" ht="12.75">
      <c r="A2944" s="128" t="s">
        <v>7074</v>
      </c>
      <c r="B2944" s="128" t="s">
        <v>11254</v>
      </c>
      <c r="C2944" s="127">
        <v>5046372947.1999998</v>
      </c>
      <c r="D2944" s="127">
        <v>47432</v>
      </c>
      <c r="E2944" s="128" t="s">
        <v>3187</v>
      </c>
      <c r="F2944" s="127">
        <v>23.106105804443359</v>
      </c>
      <c r="G2944" s="127">
        <v>5046372947.1999998</v>
      </c>
      <c r="H2944" s="127">
        <v>275.20001220703125</v>
      </c>
      <c r="I2944" s="127">
        <v>11.910272598266602</v>
      </c>
      <c r="J2944" s="127">
        <v>18300000</v>
      </c>
    </row>
    <row r="2945" spans="1:10" s="118" customFormat="1" ht="12.75">
      <c r="A2945" s="128" t="s">
        <v>5719</v>
      </c>
      <c r="B2945" s="128" t="s">
        <v>10279</v>
      </c>
      <c r="C2945" s="127">
        <v>168425552310.39999</v>
      </c>
      <c r="D2945" s="127">
        <v>78218</v>
      </c>
      <c r="E2945" s="128" t="s">
        <v>3184</v>
      </c>
      <c r="F2945" s="127">
        <v>52.157302856445313</v>
      </c>
      <c r="G2945" s="127">
        <v>168425552310.39999</v>
      </c>
      <c r="H2945" s="127">
        <v>1624.699951171875</v>
      </c>
      <c r="I2945" s="127">
        <v>31.149999618530273</v>
      </c>
      <c r="J2945" s="127">
        <v>103665632</v>
      </c>
    </row>
    <row r="2946" spans="1:10" s="118" customFormat="1" ht="12.75">
      <c r="A2946" s="128" t="s">
        <v>7212</v>
      </c>
      <c r="B2946" s="128" t="s">
        <v>11307</v>
      </c>
      <c r="C2946" s="127">
        <v>12516725420.799999</v>
      </c>
      <c r="D2946" s="127">
        <v>28017</v>
      </c>
      <c r="E2946" s="128" t="s">
        <v>3634</v>
      </c>
      <c r="F2946" s="127">
        <v>124.55681610107422</v>
      </c>
      <c r="G2946" s="127">
        <v>12516725420.799999</v>
      </c>
      <c r="H2946" s="127">
        <v>548.04998779296875</v>
      </c>
      <c r="I2946" s="127">
        <v>4.4000000953674316</v>
      </c>
      <c r="J2946" s="127">
        <v>26338756</v>
      </c>
    </row>
    <row r="2947" spans="1:10" s="118" customFormat="1" ht="12.75">
      <c r="A2947" s="128" t="s">
        <v>7726</v>
      </c>
      <c r="B2947" s="128" t="s">
        <v>11691</v>
      </c>
      <c r="C2947" s="127">
        <v>2377500785.6999998</v>
      </c>
      <c r="D2947" s="127">
        <v>11330</v>
      </c>
      <c r="E2947" s="128" t="s">
        <v>3904</v>
      </c>
      <c r="F2947" s="127">
        <v>64.281761169433594</v>
      </c>
      <c r="G2947" s="127">
        <v>2377500785.6999998</v>
      </c>
      <c r="H2947" s="127">
        <v>133.94999694824219</v>
      </c>
      <c r="I2947" s="127">
        <v>2.0837947909445762</v>
      </c>
      <c r="J2947" s="127">
        <v>16172780.198718794</v>
      </c>
    </row>
    <row r="2948" spans="1:10" s="118" customFormat="1" ht="12.75">
      <c r="A2948" s="128" t="s">
        <v>22460</v>
      </c>
      <c r="B2948" s="128" t="s">
        <v>22461</v>
      </c>
      <c r="C2948" s="127">
        <v>1186228449.1500001</v>
      </c>
      <c r="D2948" s="127"/>
      <c r="E2948" s="128" t="s">
        <v>22462</v>
      </c>
      <c r="F2948" s="127"/>
      <c r="G2948" s="127">
        <v>1186228449.1500001</v>
      </c>
      <c r="H2948" s="127">
        <v>106.44999694824219</v>
      </c>
      <c r="I2948" s="127"/>
      <c r="J2948" s="127"/>
    </row>
    <row r="2949" spans="1:10" s="118" customFormat="1" ht="12.75">
      <c r="A2949" s="128" t="s">
        <v>5539</v>
      </c>
      <c r="B2949" s="128" t="s">
        <v>5540</v>
      </c>
      <c r="C2949" s="127">
        <v>409006627114</v>
      </c>
      <c r="D2949" s="127">
        <v>2338917</v>
      </c>
      <c r="E2949" s="128" t="s">
        <v>3208</v>
      </c>
      <c r="F2949" s="127">
        <v>162.21784973144531</v>
      </c>
      <c r="G2949" s="127">
        <v>409006627114</v>
      </c>
      <c r="H2949" s="127">
        <v>1236.0999755859375</v>
      </c>
      <c r="I2949" s="127">
        <v>7.619999885559082</v>
      </c>
      <c r="J2949" s="127">
        <v>330884736</v>
      </c>
    </row>
    <row r="2950" spans="1:10" s="118" customFormat="1" ht="12.75">
      <c r="A2950" s="128" t="s">
        <v>6813</v>
      </c>
      <c r="B2950" s="128" t="s">
        <v>11091</v>
      </c>
      <c r="C2950" s="127">
        <v>9023085342</v>
      </c>
      <c r="D2950" s="127">
        <v>125307</v>
      </c>
      <c r="E2950" s="128" t="s">
        <v>3146</v>
      </c>
      <c r="F2950" s="127"/>
      <c r="G2950" s="127">
        <v>9023085342</v>
      </c>
      <c r="H2950" s="127">
        <v>322.20001220703125</v>
      </c>
      <c r="I2950" s="127">
        <v>-3.0699999332427979</v>
      </c>
      <c r="J2950" s="127">
        <v>27575048</v>
      </c>
    </row>
    <row r="2951" spans="1:10" s="118" customFormat="1" ht="12.75">
      <c r="A2951" s="128" t="s">
        <v>7956</v>
      </c>
      <c r="B2951" s="128" t="s">
        <v>11648</v>
      </c>
      <c r="C2951" s="127">
        <v>4769500903.7599993</v>
      </c>
      <c r="D2951" s="127">
        <v>431229</v>
      </c>
      <c r="E2951" s="128" t="s">
        <v>9436</v>
      </c>
      <c r="F2951" s="127"/>
      <c r="G2951" s="127">
        <v>4769500903.7599993</v>
      </c>
      <c r="H2951" s="127">
        <v>10.939999580383301</v>
      </c>
      <c r="I2951" s="127">
        <v>-0.95550273526878371</v>
      </c>
      <c r="J2951" s="127">
        <v>309325175.62571263</v>
      </c>
    </row>
    <row r="2952" spans="1:10" s="118" customFormat="1" ht="12.75">
      <c r="A2952" s="128" t="s">
        <v>6492</v>
      </c>
      <c r="B2952" s="128" t="s">
        <v>10733</v>
      </c>
      <c r="C2952" s="127">
        <v>21518540160</v>
      </c>
      <c r="D2952" s="127">
        <v>873961</v>
      </c>
      <c r="E2952" s="128" t="s">
        <v>3209</v>
      </c>
      <c r="F2952" s="127">
        <v>15.766210556030273</v>
      </c>
      <c r="G2952" s="127">
        <v>21518540160</v>
      </c>
      <c r="H2952" s="127">
        <v>172.63999938964844</v>
      </c>
      <c r="I2952" s="127">
        <v>10.949999809265137</v>
      </c>
      <c r="J2952" s="127">
        <v>124644000</v>
      </c>
    </row>
    <row r="2953" spans="1:10" s="118" customFormat="1" ht="12.75">
      <c r="A2953" s="128" t="s">
        <v>22463</v>
      </c>
      <c r="B2953" s="128" t="s">
        <v>22464</v>
      </c>
      <c r="C2953" s="127">
        <v>1055426000.0000001</v>
      </c>
      <c r="D2953" s="127">
        <v>1425</v>
      </c>
      <c r="E2953" s="128" t="s">
        <v>4092</v>
      </c>
      <c r="F2953" s="127">
        <v>24.231805801391602</v>
      </c>
      <c r="G2953" s="127">
        <v>1055426000.0000001</v>
      </c>
      <c r="H2953" s="127">
        <v>179.80000305175781</v>
      </c>
      <c r="I2953" s="127">
        <v>7.4200000762939453</v>
      </c>
      <c r="J2953" s="127">
        <v>5870000</v>
      </c>
    </row>
    <row r="2954" spans="1:10" s="118" customFormat="1" ht="12.75">
      <c r="A2954" s="128" t="s">
        <v>7522</v>
      </c>
      <c r="B2954" s="128" t="s">
        <v>7523</v>
      </c>
      <c r="C2954" s="127">
        <v>1714067276.8000002</v>
      </c>
      <c r="D2954" s="127">
        <v>537384</v>
      </c>
      <c r="E2954" s="128" t="s">
        <v>3192</v>
      </c>
      <c r="F2954" s="127">
        <v>0.62487155199050903</v>
      </c>
      <c r="G2954" s="127">
        <v>1714067276.8000002</v>
      </c>
      <c r="H2954" s="127">
        <v>12.159999847412109</v>
      </c>
      <c r="I2954" s="127">
        <v>19.459999084472656</v>
      </c>
      <c r="J2954" s="127">
        <v>119984480</v>
      </c>
    </row>
    <row r="2955" spans="1:10" s="118" customFormat="1" ht="12.75">
      <c r="A2955" s="128" t="s">
        <v>9179</v>
      </c>
      <c r="B2955" s="128" t="s">
        <v>11776</v>
      </c>
      <c r="C2955" s="127">
        <v>2131200000.0000002</v>
      </c>
      <c r="D2955" s="127">
        <v>1553</v>
      </c>
      <c r="E2955" s="128" t="s">
        <v>9180</v>
      </c>
      <c r="F2955" s="127"/>
      <c r="G2955" s="127">
        <v>2131200000.0000002</v>
      </c>
      <c r="H2955" s="127">
        <v>240</v>
      </c>
      <c r="I2955" s="127"/>
      <c r="J2955" s="127"/>
    </row>
    <row r="2956" spans="1:10" s="118" customFormat="1" ht="12.75">
      <c r="A2956" s="128" t="s">
        <v>9930</v>
      </c>
      <c r="B2956" s="128" t="s">
        <v>11282</v>
      </c>
      <c r="C2956" s="127">
        <v>5023252873.6999998</v>
      </c>
      <c r="D2956" s="127">
        <v>74296</v>
      </c>
      <c r="E2956" s="128" t="s">
        <v>9902</v>
      </c>
      <c r="F2956" s="127">
        <v>6.5590009689331055</v>
      </c>
      <c r="G2956" s="127">
        <v>5023252873.6999998</v>
      </c>
      <c r="H2956" s="127">
        <v>152.30000305175781</v>
      </c>
      <c r="I2956" s="127">
        <v>23.219999313354492</v>
      </c>
      <c r="J2956" s="127"/>
    </row>
    <row r="2957" spans="1:10" s="118" customFormat="1" ht="12.75">
      <c r="A2957" s="128" t="s">
        <v>9329</v>
      </c>
      <c r="B2957" s="128" t="s">
        <v>12093</v>
      </c>
      <c r="C2957" s="127">
        <v>1047942612.5</v>
      </c>
      <c r="D2957" s="127">
        <v>6106</v>
      </c>
      <c r="E2957" s="128" t="s">
        <v>4134</v>
      </c>
      <c r="F2957" s="127">
        <v>10.344758033752441</v>
      </c>
      <c r="G2957" s="127">
        <v>1047942612.5</v>
      </c>
      <c r="H2957" s="127">
        <v>51.310001373291016</v>
      </c>
      <c r="I2957" s="127">
        <v>4.9600000381469727</v>
      </c>
      <c r="J2957" s="127">
        <v>20423750</v>
      </c>
    </row>
    <row r="2958" spans="1:10" s="118" customFormat="1" ht="12.75">
      <c r="A2958" s="128" t="s">
        <v>6745</v>
      </c>
      <c r="B2958" s="128" t="s">
        <v>6746</v>
      </c>
      <c r="C2958" s="127">
        <v>58366054003.400002</v>
      </c>
      <c r="D2958" s="127">
        <v>73687</v>
      </c>
      <c r="E2958" s="128" t="s">
        <v>3136</v>
      </c>
      <c r="F2958" s="127">
        <v>209.87562561035156</v>
      </c>
      <c r="G2958" s="127">
        <v>58366054003.400002</v>
      </c>
      <c r="H2958" s="127">
        <v>1687.4000244140625</v>
      </c>
      <c r="I2958" s="127">
        <v>8.0399999618530273</v>
      </c>
      <c r="J2958" s="127">
        <v>34589340</v>
      </c>
    </row>
    <row r="2959" spans="1:10" s="118" customFormat="1" ht="12.75">
      <c r="A2959" s="128" t="s">
        <v>12301</v>
      </c>
      <c r="B2959" s="128" t="s">
        <v>12302</v>
      </c>
      <c r="C2959" s="127">
        <v>1929949279.9999998</v>
      </c>
      <c r="D2959" s="127">
        <v>1911</v>
      </c>
      <c r="E2959" s="128" t="s">
        <v>4045</v>
      </c>
      <c r="F2959" s="127">
        <v>254.54545593261719</v>
      </c>
      <c r="G2959" s="127">
        <v>1929949279.9999998</v>
      </c>
      <c r="H2959" s="127">
        <v>392</v>
      </c>
      <c r="I2959" s="127">
        <v>1.5399999618530273</v>
      </c>
      <c r="J2959" s="127">
        <v>4923340</v>
      </c>
    </row>
    <row r="2960" spans="1:10" s="118" customFormat="1" ht="12.75">
      <c r="A2960" s="128" t="s">
        <v>6130</v>
      </c>
      <c r="B2960" s="128" t="s">
        <v>10618</v>
      </c>
      <c r="C2960" s="127">
        <v>40099931532.75</v>
      </c>
      <c r="D2960" s="127">
        <v>161668</v>
      </c>
      <c r="E2960" s="128" t="s">
        <v>3210</v>
      </c>
      <c r="F2960" s="127">
        <v>30.809812545776367</v>
      </c>
      <c r="G2960" s="127">
        <v>40099931532.75</v>
      </c>
      <c r="H2960" s="127">
        <v>458.45001220703125</v>
      </c>
      <c r="I2960" s="127">
        <v>14.880000114440918</v>
      </c>
      <c r="J2960" s="127">
        <v>87468496</v>
      </c>
    </row>
    <row r="2961" spans="1:10" s="118" customFormat="1" ht="12.75">
      <c r="A2961" s="128" t="s">
        <v>7722</v>
      </c>
      <c r="B2961" s="128" t="s">
        <v>11655</v>
      </c>
      <c r="C2961" s="127">
        <v>2025038332.6999998</v>
      </c>
      <c r="D2961" s="127">
        <v>98812</v>
      </c>
      <c r="E2961" s="128" t="s">
        <v>3166</v>
      </c>
      <c r="F2961" s="127">
        <v>11.28032112121582</v>
      </c>
      <c r="G2961" s="127">
        <v>2025038332.6999998</v>
      </c>
      <c r="H2961" s="127">
        <v>105.94000244140625</v>
      </c>
      <c r="I2961" s="127">
        <v>9.3915767669677734</v>
      </c>
      <c r="J2961" s="127">
        <v>19114956</v>
      </c>
    </row>
    <row r="2962" spans="1:10" s="118" customFormat="1" ht="12.75">
      <c r="A2962" s="128" t="s">
        <v>6625</v>
      </c>
      <c r="B2962" s="128" t="s">
        <v>10972</v>
      </c>
      <c r="C2962" s="127">
        <v>9022067115.5699997</v>
      </c>
      <c r="D2962" s="127">
        <v>1130378</v>
      </c>
      <c r="E2962" s="128" t="s">
        <v>3152</v>
      </c>
      <c r="F2962" s="127">
        <v>13.072131156921387</v>
      </c>
      <c r="G2962" s="127">
        <v>9022067115.5699997</v>
      </c>
      <c r="H2962" s="127">
        <v>39.869998931884766</v>
      </c>
      <c r="I2962" s="127">
        <v>3.0499999523162842</v>
      </c>
      <c r="J2962" s="127">
        <v>221317104</v>
      </c>
    </row>
    <row r="2963" spans="1:10" s="118" customFormat="1" ht="12.75">
      <c r="A2963" s="128" t="s">
        <v>22465</v>
      </c>
      <c r="B2963" s="128" t="s">
        <v>22466</v>
      </c>
      <c r="C2963" s="127">
        <v>1127487750.8100002</v>
      </c>
      <c r="D2963" s="127">
        <v>12473</v>
      </c>
      <c r="E2963" s="128" t="s">
        <v>4391</v>
      </c>
      <c r="F2963" s="127">
        <v>0.98585778474807739</v>
      </c>
      <c r="G2963" s="127">
        <v>1127487750.8100002</v>
      </c>
      <c r="H2963" s="127">
        <v>52.979999542236328</v>
      </c>
      <c r="I2963" s="127">
        <v>53.740001678466797</v>
      </c>
      <c r="J2963" s="127">
        <v>6576700</v>
      </c>
    </row>
    <row r="2964" spans="1:10" s="118" customFormat="1" ht="12.75">
      <c r="A2964" s="128" t="s">
        <v>6497</v>
      </c>
      <c r="B2964" s="128" t="s">
        <v>10839</v>
      </c>
      <c r="C2964" s="127">
        <v>21688616250</v>
      </c>
      <c r="D2964" s="127">
        <v>44906</v>
      </c>
      <c r="E2964" s="128" t="s">
        <v>3172</v>
      </c>
      <c r="F2964" s="127">
        <v>59.404926300048828</v>
      </c>
      <c r="G2964" s="127">
        <v>21688616250</v>
      </c>
      <c r="H2964" s="127">
        <v>434.25</v>
      </c>
      <c r="I2964" s="127">
        <v>7.309999942779541</v>
      </c>
      <c r="J2964" s="127">
        <v>50034000</v>
      </c>
    </row>
    <row r="2965" spans="1:10" s="118" customFormat="1" ht="12.75">
      <c r="A2965" s="128" t="s">
        <v>6814</v>
      </c>
      <c r="B2965" s="128" t="s">
        <v>11159</v>
      </c>
      <c r="C2965" s="127">
        <v>5360551310.3999996</v>
      </c>
      <c r="D2965" s="127">
        <v>297823</v>
      </c>
      <c r="E2965" s="128" t="s">
        <v>3196</v>
      </c>
      <c r="F2965" s="127">
        <v>620.4000244140625</v>
      </c>
      <c r="G2965" s="127">
        <v>5360551310.3999996</v>
      </c>
      <c r="H2965" s="127">
        <v>62.040000915527344</v>
      </c>
      <c r="I2965" s="127">
        <v>0.10000000149011612</v>
      </c>
      <c r="J2965" s="127">
        <v>86404760</v>
      </c>
    </row>
    <row r="2966" spans="1:10" s="118" customFormat="1" ht="12.75">
      <c r="A2966" s="128" t="s">
        <v>21123</v>
      </c>
      <c r="B2966" s="128" t="s">
        <v>21124</v>
      </c>
      <c r="C2966" s="127">
        <v>19687106715.360001</v>
      </c>
      <c r="D2966" s="127">
        <v>121191</v>
      </c>
      <c r="E2966" s="128" t="s">
        <v>3212</v>
      </c>
      <c r="F2966" s="127">
        <v>21.128948211669922</v>
      </c>
      <c r="G2966" s="127">
        <v>19687106715.360001</v>
      </c>
      <c r="H2966" s="127">
        <v>240.8699951171875</v>
      </c>
      <c r="I2966" s="127">
        <v>11.399999618530273</v>
      </c>
      <c r="J2966" s="127">
        <v>81733296</v>
      </c>
    </row>
    <row r="2967" spans="1:10" s="118" customFormat="1" ht="12.75">
      <c r="A2967" s="128" t="s">
        <v>21103</v>
      </c>
      <c r="B2967" s="128" t="s">
        <v>21104</v>
      </c>
      <c r="C2967" s="127">
        <v>49319176192.000008</v>
      </c>
      <c r="D2967" s="127">
        <v>580964</v>
      </c>
      <c r="E2967" s="128" t="s">
        <v>3213</v>
      </c>
      <c r="F2967" s="127">
        <v>16.979532241821289</v>
      </c>
      <c r="G2967" s="127">
        <v>49319176192.000008</v>
      </c>
      <c r="H2967" s="127">
        <v>290.35000610351563</v>
      </c>
      <c r="I2967" s="127">
        <v>17.100000381469727</v>
      </c>
      <c r="J2967" s="127">
        <v>16986000</v>
      </c>
    </row>
    <row r="2968" spans="1:10" s="118" customFormat="1" ht="12.75">
      <c r="A2968" s="128" t="s">
        <v>21175</v>
      </c>
      <c r="B2968" s="128" t="s">
        <v>21176</v>
      </c>
      <c r="C2968" s="127">
        <v>2766241184.8400002</v>
      </c>
      <c r="D2968" s="127">
        <v>64073</v>
      </c>
      <c r="E2968" s="128" t="s">
        <v>7152</v>
      </c>
      <c r="F2968" s="127">
        <v>15.618844032287598</v>
      </c>
      <c r="G2968" s="127">
        <v>2766241184.8400002</v>
      </c>
      <c r="H2968" s="127">
        <v>145.8800048828125</v>
      </c>
      <c r="I2968" s="127">
        <v>9.3400001525878906</v>
      </c>
      <c r="J2968" s="127">
        <v>18962444</v>
      </c>
    </row>
    <row r="2969" spans="1:10" s="118" customFormat="1" ht="12.75">
      <c r="A2969" s="128" t="s">
        <v>21107</v>
      </c>
      <c r="B2969" s="128" t="s">
        <v>21108</v>
      </c>
      <c r="C2969" s="127">
        <v>30892225827.799995</v>
      </c>
      <c r="D2969" s="127">
        <v>9157</v>
      </c>
      <c r="E2969" s="128" t="s">
        <v>3215</v>
      </c>
      <c r="F2969" s="127">
        <v>25.50560188293457</v>
      </c>
      <c r="G2969" s="127">
        <v>30892225827.799995</v>
      </c>
      <c r="H2969" s="127">
        <v>3574.10009765625</v>
      </c>
      <c r="I2969" s="127">
        <v>140.1300048828125</v>
      </c>
      <c r="J2969" s="127">
        <v>8639528</v>
      </c>
    </row>
    <row r="2970" spans="1:10" s="118" customFormat="1" ht="12.75">
      <c r="A2970" s="128" t="s">
        <v>21127</v>
      </c>
      <c r="B2970" s="128" t="s">
        <v>21128</v>
      </c>
      <c r="C2970" s="127">
        <v>15625362865.500002</v>
      </c>
      <c r="D2970" s="127">
        <v>36210</v>
      </c>
      <c r="E2970" s="128" t="s">
        <v>3186</v>
      </c>
      <c r="F2970" s="127">
        <v>5.5273752212524414</v>
      </c>
      <c r="G2970" s="127">
        <v>15625362865.500002</v>
      </c>
      <c r="H2970" s="127">
        <v>1318.5</v>
      </c>
      <c r="I2970" s="127">
        <v>238.53999328613281</v>
      </c>
      <c r="J2970" s="127">
        <v>11852014</v>
      </c>
    </row>
    <row r="2971" spans="1:10" s="118" customFormat="1" ht="12.75">
      <c r="A2971" s="128" t="s">
        <v>21093</v>
      </c>
      <c r="B2971" s="128" t="s">
        <v>21094</v>
      </c>
      <c r="C2971" s="127">
        <v>131343194159.99998</v>
      </c>
      <c r="D2971" s="127">
        <v>576071</v>
      </c>
      <c r="E2971" s="128" t="s">
        <v>3217</v>
      </c>
      <c r="F2971" s="127">
        <v>20.45945930480957</v>
      </c>
      <c r="G2971" s="127">
        <v>131343194159.99998</v>
      </c>
      <c r="H2971" s="127">
        <v>454.20001220703125</v>
      </c>
      <c r="I2971" s="127">
        <v>22.200000762939453</v>
      </c>
      <c r="J2971" s="127">
        <v>284513056</v>
      </c>
    </row>
    <row r="2972" spans="1:10" s="118" customFormat="1" ht="12.75">
      <c r="A2972" s="128" t="s">
        <v>21142</v>
      </c>
      <c r="B2972" s="128" t="s">
        <v>21143</v>
      </c>
      <c r="C2972" s="127">
        <v>8656979520</v>
      </c>
      <c r="D2972" s="127">
        <v>48506</v>
      </c>
      <c r="E2972" s="128" t="s">
        <v>3799</v>
      </c>
      <c r="F2972" s="127">
        <v>47.296699523925781</v>
      </c>
      <c r="G2972" s="127">
        <v>8656979520</v>
      </c>
      <c r="H2972" s="127">
        <v>215.19999694824219</v>
      </c>
      <c r="I2972" s="127">
        <v>4.5500001907348633</v>
      </c>
      <c r="J2972" s="127">
        <v>40227600</v>
      </c>
    </row>
    <row r="2973" spans="1:10" s="118" customFormat="1" ht="12.75">
      <c r="A2973" s="128" t="s">
        <v>21172</v>
      </c>
      <c r="B2973" s="128" t="s">
        <v>21173</v>
      </c>
      <c r="C2973" s="127">
        <v>2702974750</v>
      </c>
      <c r="D2973" s="127">
        <v>54629</v>
      </c>
      <c r="E2973" s="128" t="s">
        <v>4627</v>
      </c>
      <c r="F2973" s="127">
        <v>51.771884918212891</v>
      </c>
      <c r="G2973" s="127">
        <v>2702974750</v>
      </c>
      <c r="H2973" s="127">
        <v>116.5</v>
      </c>
      <c r="I2973" s="127">
        <v>2.2502560615539551</v>
      </c>
      <c r="J2973" s="127">
        <v>22766300</v>
      </c>
    </row>
    <row r="2974" spans="1:10" s="118" customFormat="1" ht="12.75">
      <c r="A2974" s="128" t="s">
        <v>21165</v>
      </c>
      <c r="B2974" s="128" t="s">
        <v>21166</v>
      </c>
      <c r="C2974" s="127">
        <v>4649358139.999999</v>
      </c>
      <c r="D2974" s="127">
        <v>53390</v>
      </c>
      <c r="E2974" s="128" t="s">
        <v>9910</v>
      </c>
      <c r="F2974" s="127"/>
      <c r="G2974" s="127">
        <v>4649358139.999999</v>
      </c>
      <c r="H2974" s="127">
        <v>186.19999694824219</v>
      </c>
      <c r="I2974" s="127"/>
      <c r="J2974" s="127"/>
    </row>
    <row r="2975" spans="1:10" s="118" customFormat="1" ht="12.75">
      <c r="A2975" s="128" t="s">
        <v>21167</v>
      </c>
      <c r="B2975" s="128" t="s">
        <v>21168</v>
      </c>
      <c r="C2975" s="127">
        <v>3110376950.1500001</v>
      </c>
      <c r="D2975" s="127">
        <v>19244</v>
      </c>
      <c r="E2975" s="128" t="s">
        <v>3648</v>
      </c>
      <c r="F2975" s="127"/>
      <c r="G2975" s="127">
        <v>3110376950.1500001</v>
      </c>
      <c r="H2975" s="127">
        <v>288.85000610351563</v>
      </c>
      <c r="I2975" s="127">
        <v>-5.2469801902770996</v>
      </c>
      <c r="J2975" s="127">
        <v>10768139</v>
      </c>
    </row>
    <row r="2976" spans="1:10" s="118" customFormat="1" ht="12.75">
      <c r="A2976" s="128" t="s">
        <v>21083</v>
      </c>
      <c r="B2976" s="128" t="s">
        <v>21084</v>
      </c>
      <c r="C2976" s="127">
        <v>748229091795.5</v>
      </c>
      <c r="D2976" s="127">
        <v>2027522</v>
      </c>
      <c r="E2976" s="128" t="s">
        <v>12348</v>
      </c>
      <c r="F2976" s="127">
        <v>38.166767120361328</v>
      </c>
      <c r="G2976" s="127">
        <v>748229091795.5</v>
      </c>
      <c r="H2976" s="127">
        <v>2604.5</v>
      </c>
      <c r="I2976" s="127">
        <v>68.239997863769531</v>
      </c>
      <c r="J2976" s="127">
        <v>287283008</v>
      </c>
    </row>
    <row r="2977" spans="1:10" s="118" customFormat="1" ht="12.75">
      <c r="A2977" s="128" t="s">
        <v>21151</v>
      </c>
      <c r="B2977" s="128" t="s">
        <v>21152</v>
      </c>
      <c r="C2977" s="127">
        <v>7760709336.3600006</v>
      </c>
      <c r="D2977" s="127">
        <v>173352</v>
      </c>
      <c r="E2977" s="128" t="s">
        <v>3222</v>
      </c>
      <c r="F2977" s="127">
        <v>13.849123001098633</v>
      </c>
      <c r="G2977" s="127">
        <v>7760709336.3600006</v>
      </c>
      <c r="H2977" s="127">
        <v>236.82000732421875</v>
      </c>
      <c r="I2977" s="127">
        <v>17.100000381469727</v>
      </c>
      <c r="J2977" s="127">
        <v>32745498</v>
      </c>
    </row>
    <row r="2978" spans="1:10" s="118" customFormat="1" ht="12.75">
      <c r="A2978" s="128" t="s">
        <v>21099</v>
      </c>
      <c r="B2978" s="128" t="s">
        <v>21100</v>
      </c>
      <c r="C2978" s="127">
        <v>100050644597.75</v>
      </c>
      <c r="D2978" s="127">
        <v>399382</v>
      </c>
      <c r="E2978" s="128" t="s">
        <v>9132</v>
      </c>
      <c r="F2978" s="127">
        <v>43.625</v>
      </c>
      <c r="G2978" s="127">
        <v>100050644597.75</v>
      </c>
      <c r="H2978" s="127">
        <v>959.75</v>
      </c>
      <c r="I2978" s="127">
        <v>22</v>
      </c>
      <c r="J2978" s="127">
        <v>104246496</v>
      </c>
    </row>
    <row r="2979" spans="1:10" s="118" customFormat="1" ht="12.75">
      <c r="A2979" s="128" t="s">
        <v>21190</v>
      </c>
      <c r="B2979" s="128" t="s">
        <v>21191</v>
      </c>
      <c r="C2979" s="127">
        <v>2005056103.6000001</v>
      </c>
      <c r="D2979" s="127">
        <v>50982</v>
      </c>
      <c r="E2979" s="128" t="s">
        <v>3716</v>
      </c>
      <c r="F2979" s="127"/>
      <c r="G2979" s="127">
        <v>2005056103.6000001</v>
      </c>
      <c r="H2979" s="127">
        <v>48.400001525878906</v>
      </c>
      <c r="I2979" s="127">
        <v>-2.5199999809265137</v>
      </c>
      <c r="J2979" s="127">
        <v>41426780</v>
      </c>
    </row>
    <row r="2980" spans="1:10" s="118" customFormat="1" ht="12.75">
      <c r="A2980" s="128" t="s">
        <v>21136</v>
      </c>
      <c r="B2980" s="128" t="s">
        <v>21137</v>
      </c>
      <c r="C2980" s="127">
        <v>7760830813.5600014</v>
      </c>
      <c r="D2980" s="127">
        <v>320000</v>
      </c>
      <c r="E2980" s="128" t="s">
        <v>12229</v>
      </c>
      <c r="F2980" s="127"/>
      <c r="G2980" s="127">
        <v>7760830813.5600014</v>
      </c>
      <c r="H2980" s="127">
        <v>76.120002746582031</v>
      </c>
      <c r="I2980" s="127"/>
      <c r="J2980" s="127"/>
    </row>
    <row r="2981" spans="1:10" s="118" customFormat="1" ht="12.75">
      <c r="A2981" s="128" t="s">
        <v>21112</v>
      </c>
      <c r="B2981" s="128" t="s">
        <v>21113</v>
      </c>
      <c r="C2981" s="127">
        <v>29391764059.999996</v>
      </c>
      <c r="D2981" s="127">
        <v>193085</v>
      </c>
      <c r="E2981" s="128" t="s">
        <v>3264</v>
      </c>
      <c r="F2981" s="127">
        <v>4.2473993301391602</v>
      </c>
      <c r="G2981" s="127">
        <v>29391764059.999996</v>
      </c>
      <c r="H2981" s="127">
        <v>445</v>
      </c>
      <c r="I2981" s="127">
        <v>104.76999664306641</v>
      </c>
      <c r="J2981" s="127">
        <v>66048908</v>
      </c>
    </row>
    <row r="2982" spans="1:10" s="118" customFormat="1" ht="12.75">
      <c r="A2982" s="128" t="s">
        <v>21134</v>
      </c>
      <c r="B2982" s="128" t="s">
        <v>21135</v>
      </c>
      <c r="C2982" s="127">
        <v>10026355000</v>
      </c>
      <c r="D2982" s="127">
        <v>3758</v>
      </c>
      <c r="E2982" s="128" t="s">
        <v>3224</v>
      </c>
      <c r="F2982" s="127">
        <v>23.489765167236328</v>
      </c>
      <c r="G2982" s="127">
        <v>10026355000</v>
      </c>
      <c r="H2982" s="127">
        <v>941</v>
      </c>
      <c r="I2982" s="127">
        <v>40.060001373291016</v>
      </c>
      <c r="J2982" s="127">
        <v>10655000</v>
      </c>
    </row>
    <row r="2983" spans="1:10" s="118" customFormat="1" ht="12.75">
      <c r="A2983" s="128" t="s">
        <v>21204</v>
      </c>
      <c r="B2983" s="128" t="s">
        <v>21205</v>
      </c>
      <c r="C2983" s="127">
        <v>1698745933.2800002</v>
      </c>
      <c r="D2983" s="127">
        <v>13893</v>
      </c>
      <c r="E2983" s="128" t="s">
        <v>3227</v>
      </c>
      <c r="F2983" s="127">
        <v>19.405309677124023</v>
      </c>
      <c r="G2983" s="127">
        <v>1698745933.2800002</v>
      </c>
      <c r="H2983" s="127">
        <v>109.63999938964844</v>
      </c>
      <c r="I2983" s="127">
        <v>5.6500000953674316</v>
      </c>
      <c r="J2983" s="127">
        <v>15859021</v>
      </c>
    </row>
    <row r="2984" spans="1:10" s="118" customFormat="1" ht="12.75">
      <c r="A2984" s="128" t="s">
        <v>21114</v>
      </c>
      <c r="B2984" s="128" t="s">
        <v>21115</v>
      </c>
      <c r="C2984" s="127">
        <v>20922669040</v>
      </c>
      <c r="D2984" s="127">
        <v>277754</v>
      </c>
      <c r="E2984" s="128" t="s">
        <v>20408</v>
      </c>
      <c r="F2984" s="127">
        <v>205.97625732421875</v>
      </c>
      <c r="G2984" s="127">
        <v>20922669040</v>
      </c>
      <c r="H2984" s="127">
        <v>156.1300048828125</v>
      </c>
      <c r="I2984" s="127">
        <v>0.75799999237060556</v>
      </c>
      <c r="J2984" s="127">
        <v>134008000</v>
      </c>
    </row>
    <row r="2985" spans="1:10" s="118" customFormat="1" ht="12.75">
      <c r="A2985" s="128" t="s">
        <v>21101</v>
      </c>
      <c r="B2985" s="128" t="s">
        <v>21102</v>
      </c>
      <c r="C2985" s="127">
        <v>65912656322.000008</v>
      </c>
      <c r="D2985" s="127">
        <v>315038</v>
      </c>
      <c r="E2985" s="128" t="s">
        <v>3231</v>
      </c>
      <c r="F2985" s="127">
        <v>20.135307312011719</v>
      </c>
      <c r="G2985" s="127">
        <v>65912656322.000008</v>
      </c>
      <c r="H2985" s="127">
        <v>476.20001220703125</v>
      </c>
      <c r="I2985" s="127">
        <v>21.510000228881836</v>
      </c>
      <c r="J2985" s="127">
        <v>134613808</v>
      </c>
    </row>
    <row r="2986" spans="1:10" s="118" customFormat="1" ht="12.75">
      <c r="A2986" s="128" t="s">
        <v>21121</v>
      </c>
      <c r="B2986" s="128" t="s">
        <v>21122</v>
      </c>
      <c r="C2986" s="127">
        <v>20872260517.5</v>
      </c>
      <c r="D2986" s="127">
        <v>505300</v>
      </c>
      <c r="E2986" s="128" t="s">
        <v>3488</v>
      </c>
      <c r="F2986" s="127"/>
      <c r="G2986" s="127">
        <v>20872260517.5</v>
      </c>
      <c r="H2986" s="127">
        <v>31.5</v>
      </c>
      <c r="I2986" s="127">
        <v>-7.9999998211860657E-2</v>
      </c>
      <c r="J2986" s="127">
        <v>562399569.67754471</v>
      </c>
    </row>
    <row r="2987" spans="1:10" s="118" customFormat="1" ht="12.75">
      <c r="A2987" s="128" t="s">
        <v>21097</v>
      </c>
      <c r="B2987" s="128" t="s">
        <v>21098</v>
      </c>
      <c r="C2987" s="127">
        <v>122023382831.08</v>
      </c>
      <c r="D2987" s="127">
        <v>3791598</v>
      </c>
      <c r="E2987" s="128" t="s">
        <v>3234</v>
      </c>
      <c r="F2987" s="127">
        <v>18.019830703735352</v>
      </c>
      <c r="G2987" s="127">
        <v>122023382831.08</v>
      </c>
      <c r="H2987" s="127">
        <v>127.22000122070313</v>
      </c>
      <c r="I2987" s="127">
        <v>7.059999942779541</v>
      </c>
      <c r="J2987" s="127">
        <v>962039936</v>
      </c>
    </row>
    <row r="2988" spans="1:10" s="118" customFormat="1" ht="12.75">
      <c r="A2988" s="128" t="s">
        <v>21836</v>
      </c>
      <c r="B2988" s="128" t="s">
        <v>21837</v>
      </c>
      <c r="C2988" s="127">
        <v>1071046219.2</v>
      </c>
      <c r="D2988" s="127">
        <v>21566</v>
      </c>
      <c r="E2988" s="128" t="s">
        <v>4063</v>
      </c>
      <c r="F2988" s="127">
        <v>27.452831268310547</v>
      </c>
      <c r="G2988" s="127">
        <v>1071046219.2</v>
      </c>
      <c r="H2988" s="127">
        <v>29.100000381469727</v>
      </c>
      <c r="I2988" s="127">
        <v>1.059999942779541</v>
      </c>
      <c r="J2988" s="127">
        <v>36600312</v>
      </c>
    </row>
    <row r="2989" spans="1:10" s="118" customFormat="1" ht="12.75">
      <c r="A2989" s="128" t="s">
        <v>21105</v>
      </c>
      <c r="B2989" s="128" t="s">
        <v>21106</v>
      </c>
      <c r="C2989" s="127">
        <v>55256549492.400002</v>
      </c>
      <c r="D2989" s="127">
        <v>281594</v>
      </c>
      <c r="E2989" s="128" t="s">
        <v>3225</v>
      </c>
      <c r="F2989" s="127"/>
      <c r="G2989" s="127">
        <v>55256549492.400002</v>
      </c>
      <c r="H2989" s="127">
        <v>1309.199951171875</v>
      </c>
      <c r="I2989" s="127">
        <v>-29.986806869506836</v>
      </c>
      <c r="J2989" s="127">
        <v>42206348</v>
      </c>
    </row>
    <row r="2990" spans="1:10" s="118" customFormat="1" ht="12.75">
      <c r="A2990" s="128" t="s">
        <v>21095</v>
      </c>
      <c r="B2990" s="128" t="s">
        <v>21096</v>
      </c>
      <c r="C2990" s="127">
        <v>104586385865.5</v>
      </c>
      <c r="D2990" s="127">
        <v>90451</v>
      </c>
      <c r="E2990" s="128" t="s">
        <v>3238</v>
      </c>
      <c r="F2990" s="127">
        <v>151.05856323242188</v>
      </c>
      <c r="G2990" s="127">
        <v>104586385865.5</v>
      </c>
      <c r="H2990" s="127">
        <v>670.70001220703125</v>
      </c>
      <c r="I2990" s="127">
        <v>4.440000057220459</v>
      </c>
      <c r="J2990" s="127">
        <v>155936160</v>
      </c>
    </row>
    <row r="2991" spans="1:10" s="118" customFormat="1" ht="12.75">
      <c r="A2991" s="128" t="s">
        <v>22467</v>
      </c>
      <c r="B2991" s="128" t="s">
        <v>22468</v>
      </c>
      <c r="C2991" s="127">
        <v>1039727176.0000001</v>
      </c>
      <c r="D2991" s="127">
        <v>3536</v>
      </c>
      <c r="E2991" s="128" t="s">
        <v>4158</v>
      </c>
      <c r="F2991" s="127">
        <v>3.5109584331512451</v>
      </c>
      <c r="G2991" s="127">
        <v>1039727176.0000001</v>
      </c>
      <c r="H2991" s="127">
        <v>107.33000183105469</v>
      </c>
      <c r="I2991" s="127">
        <v>30.569999694824219</v>
      </c>
      <c r="J2991" s="127">
        <v>9687200</v>
      </c>
    </row>
    <row r="2992" spans="1:10" s="118" customFormat="1" ht="12.75">
      <c r="A2992" s="128" t="s">
        <v>21116</v>
      </c>
      <c r="B2992" s="128" t="s">
        <v>21117</v>
      </c>
      <c r="C2992" s="127">
        <v>23934383864</v>
      </c>
      <c r="D2992" s="127">
        <v>45173</v>
      </c>
      <c r="E2992" s="128" t="s">
        <v>3157</v>
      </c>
      <c r="F2992" s="127">
        <v>30.269018173217773</v>
      </c>
      <c r="G2992" s="127">
        <v>23934383864</v>
      </c>
      <c r="H2992" s="127">
        <v>1699</v>
      </c>
      <c r="I2992" s="127">
        <v>56.130001068115234</v>
      </c>
      <c r="J2992" s="127">
        <v>14087336</v>
      </c>
    </row>
    <row r="2993" spans="1:10" s="118" customFormat="1" ht="12.75">
      <c r="A2993" s="128" t="s">
        <v>21193</v>
      </c>
      <c r="B2993" s="128" t="s">
        <v>21194</v>
      </c>
      <c r="C2993" s="127">
        <v>1790482499.9999998</v>
      </c>
      <c r="D2993" s="127">
        <v>534</v>
      </c>
      <c r="E2993" s="128" t="s">
        <v>4067</v>
      </c>
      <c r="F2993" s="127">
        <v>19.976598739624023</v>
      </c>
      <c r="G2993" s="127">
        <v>1790482499.9999998</v>
      </c>
      <c r="H2993" s="127">
        <v>702.1500244140625</v>
      </c>
      <c r="I2993" s="127">
        <v>35.148628234863281</v>
      </c>
      <c r="J2993" s="127">
        <v>2550000</v>
      </c>
    </row>
    <row r="2994" spans="1:10" s="118" customFormat="1" ht="12.75">
      <c r="A2994" s="128" t="s">
        <v>21091</v>
      </c>
      <c r="B2994" s="128" t="s">
        <v>21092</v>
      </c>
      <c r="C2994" s="127">
        <v>159776039110.5</v>
      </c>
      <c r="D2994" s="127">
        <v>692117</v>
      </c>
      <c r="E2994" s="128" t="s">
        <v>3244</v>
      </c>
      <c r="F2994" s="127">
        <v>73.6031494140625</v>
      </c>
      <c r="G2994" s="127">
        <v>159776039110.5</v>
      </c>
      <c r="H2994" s="127">
        <v>1259.3499755859375</v>
      </c>
      <c r="I2994" s="127">
        <v>17.110000610351563</v>
      </c>
      <c r="J2994" s="127">
        <v>126870000</v>
      </c>
    </row>
    <row r="2995" spans="1:10" s="118" customFormat="1" ht="12.75">
      <c r="A2995" s="128" t="s">
        <v>21131</v>
      </c>
      <c r="B2995" s="128" t="s">
        <v>3496</v>
      </c>
      <c r="C2995" s="127">
        <v>16533819220.400002</v>
      </c>
      <c r="D2995" s="127">
        <v>29450</v>
      </c>
      <c r="E2995" s="128" t="s">
        <v>3242</v>
      </c>
      <c r="F2995" s="127">
        <v>26.340988159179688</v>
      </c>
      <c r="G2995" s="127">
        <v>16533819220.400002</v>
      </c>
      <c r="H2995" s="127">
        <v>676.70001220703125</v>
      </c>
      <c r="I2995" s="127">
        <v>25.690000534057617</v>
      </c>
      <c r="J2995" s="127">
        <v>24433012</v>
      </c>
    </row>
    <row r="2996" spans="1:10" s="118" customFormat="1" ht="12.75">
      <c r="A2996" s="128" t="s">
        <v>21138</v>
      </c>
      <c r="B2996" s="128" t="s">
        <v>21139</v>
      </c>
      <c r="C2996" s="127">
        <v>12198043967.9</v>
      </c>
      <c r="D2996" s="127">
        <v>686728</v>
      </c>
      <c r="E2996" s="128" t="s">
        <v>3220</v>
      </c>
      <c r="F2996" s="127"/>
      <c r="G2996" s="127">
        <v>12198043967.9</v>
      </c>
      <c r="H2996" s="127">
        <v>180.82000732421875</v>
      </c>
      <c r="I2996" s="127">
        <v>-9.0399999618530273</v>
      </c>
      <c r="J2996" s="127">
        <v>55407180</v>
      </c>
    </row>
    <row r="2997" spans="1:10" s="118" customFormat="1" ht="12.75">
      <c r="A2997" s="128" t="s">
        <v>21183</v>
      </c>
      <c r="B2997" s="128" t="s">
        <v>21184</v>
      </c>
      <c r="C2997" s="127">
        <v>2894344992</v>
      </c>
      <c r="D2997" s="127">
        <v>6350</v>
      </c>
      <c r="E2997" s="128" t="s">
        <v>3232</v>
      </c>
      <c r="F2997" s="127">
        <v>52.799999237060547</v>
      </c>
      <c r="G2997" s="127">
        <v>2894344992</v>
      </c>
      <c r="H2997" s="127">
        <v>792</v>
      </c>
      <c r="I2997" s="127">
        <v>15</v>
      </c>
      <c r="J2997" s="127">
        <v>3654476</v>
      </c>
    </row>
    <row r="2998" spans="1:10" s="118" customFormat="1" ht="12.75">
      <c r="A2998" s="128" t="s">
        <v>21125</v>
      </c>
      <c r="B2998" s="128" t="s">
        <v>21126</v>
      </c>
      <c r="C2998" s="127">
        <v>20293801052.5</v>
      </c>
      <c r="D2998" s="127">
        <v>126628</v>
      </c>
      <c r="E2998" s="128" t="s">
        <v>3248</v>
      </c>
      <c r="F2998" s="127">
        <v>34.519126892089844</v>
      </c>
      <c r="G2998" s="127">
        <v>20293801052.5</v>
      </c>
      <c r="H2998" s="127">
        <v>965.5</v>
      </c>
      <c r="I2998" s="127">
        <v>27.969999313354492</v>
      </c>
      <c r="J2998" s="127">
        <v>20798576</v>
      </c>
    </row>
    <row r="2999" spans="1:10" s="118" customFormat="1" ht="12.75">
      <c r="A2999" s="128" t="s">
        <v>21187</v>
      </c>
      <c r="B2999" s="128" t="s">
        <v>21188</v>
      </c>
      <c r="C2999" s="127">
        <v>2311654080</v>
      </c>
      <c r="D2999" s="127">
        <v>42169</v>
      </c>
      <c r="E2999" s="128" t="s">
        <v>21189</v>
      </c>
      <c r="F2999" s="127"/>
      <c r="G2999" s="127">
        <v>2311654080</v>
      </c>
      <c r="H2999" s="127">
        <v>200.39999389648438</v>
      </c>
      <c r="I2999" s="127"/>
      <c r="J2999" s="127"/>
    </row>
    <row r="3000" spans="1:10" s="118" customFormat="1" ht="12.75">
      <c r="A3000" s="128" t="s">
        <v>21208</v>
      </c>
      <c r="B3000" s="128" t="s">
        <v>21209</v>
      </c>
      <c r="C3000" s="127">
        <v>1306965486.6000001</v>
      </c>
      <c r="D3000" s="127">
        <v>2836</v>
      </c>
      <c r="E3000" s="128" t="s">
        <v>3254</v>
      </c>
      <c r="F3000" s="127">
        <v>38.690956115722656</v>
      </c>
      <c r="G3000" s="127">
        <v>1306965486.6000001</v>
      </c>
      <c r="H3000" s="127">
        <v>153.99000549316406</v>
      </c>
      <c r="I3000" s="127">
        <v>3.9800000190734863</v>
      </c>
      <c r="J3000" s="127">
        <v>8487340</v>
      </c>
    </row>
    <row r="3001" spans="1:10" s="118" customFormat="1" ht="12.75">
      <c r="A3001" s="128" t="s">
        <v>21145</v>
      </c>
      <c r="B3001" s="128" t="s">
        <v>21146</v>
      </c>
      <c r="C3001" s="127">
        <v>9097395180</v>
      </c>
      <c r="D3001" s="127">
        <v>78261</v>
      </c>
      <c r="E3001" s="128" t="s">
        <v>9509</v>
      </c>
      <c r="F3001" s="127">
        <v>251.43443298339844</v>
      </c>
      <c r="G3001" s="127">
        <v>9097395180</v>
      </c>
      <c r="H3001" s="127">
        <v>24.540000915527344</v>
      </c>
      <c r="I3001" s="127">
        <v>9.7600002288818377E-2</v>
      </c>
      <c r="J3001" s="127">
        <v>250717500</v>
      </c>
    </row>
    <row r="3002" spans="1:10" s="118" customFormat="1" ht="12.75">
      <c r="A3002" s="128" t="s">
        <v>21087</v>
      </c>
      <c r="B3002" s="128" t="s">
        <v>21088</v>
      </c>
      <c r="C3002" s="127">
        <v>202022804412.5</v>
      </c>
      <c r="D3002" s="127">
        <v>887923</v>
      </c>
      <c r="E3002" s="128" t="s">
        <v>3229</v>
      </c>
      <c r="F3002" s="127">
        <v>18.080093383789063</v>
      </c>
      <c r="G3002" s="127">
        <v>202022804412.5</v>
      </c>
      <c r="H3002" s="127">
        <v>767.5</v>
      </c>
      <c r="I3002" s="127">
        <v>42.450000762939453</v>
      </c>
      <c r="J3002" s="127">
        <v>261666896</v>
      </c>
    </row>
    <row r="3003" spans="1:10" s="118" customFormat="1" ht="12.75">
      <c r="A3003" s="128" t="s">
        <v>21129</v>
      </c>
      <c r="B3003" s="128" t="s">
        <v>21130</v>
      </c>
      <c r="C3003" s="127">
        <v>26281204729.800003</v>
      </c>
      <c r="D3003" s="127">
        <v>132042</v>
      </c>
      <c r="E3003" s="128" t="s">
        <v>3250</v>
      </c>
      <c r="F3003" s="127"/>
      <c r="G3003" s="127">
        <v>26281204729.800003</v>
      </c>
      <c r="H3003" s="127">
        <v>311.10000610351563</v>
      </c>
      <c r="I3003" s="127">
        <v>-1.190000057220459</v>
      </c>
      <c r="J3003" s="127">
        <v>64932000</v>
      </c>
    </row>
    <row r="3004" spans="1:10" s="118" customFormat="1" ht="12.75">
      <c r="A3004" s="128" t="s">
        <v>21149</v>
      </c>
      <c r="B3004" s="128" t="s">
        <v>21150</v>
      </c>
      <c r="C3004" s="127">
        <v>5628975672.000001</v>
      </c>
      <c r="D3004" s="127">
        <v>8390</v>
      </c>
      <c r="E3004" s="128" t="s">
        <v>3583</v>
      </c>
      <c r="F3004" s="127">
        <v>10.100151062011719</v>
      </c>
      <c r="G3004" s="127">
        <v>5628975672.000001</v>
      </c>
      <c r="H3004" s="127">
        <v>468.95001220703125</v>
      </c>
      <c r="I3004" s="127">
        <v>46.430000305175781</v>
      </c>
      <c r="J3004" s="127">
        <v>12003360</v>
      </c>
    </row>
  </sheetData>
  <autoFilter ref="A3:L2943" xr:uid="{7CF3CB50-6A16-4EDC-BA8B-16074DC493DC}"/>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7" sqref="A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90" t="s">
        <v>9018</v>
      </c>
    </row>
    <row r="3" spans="1:19">
      <c r="A3" s="160" t="s">
        <v>9019</v>
      </c>
      <c r="B3" s="160" t="s">
        <v>9020</v>
      </c>
      <c r="C3" s="160" t="s">
        <v>9021</v>
      </c>
      <c r="D3" s="160" t="s">
        <v>9022</v>
      </c>
      <c r="E3" s="167" t="s">
        <v>5200</v>
      </c>
      <c r="F3" s="167"/>
      <c r="G3" s="163" t="s">
        <v>9023</v>
      </c>
      <c r="H3" s="163"/>
      <c r="I3" s="163"/>
      <c r="J3" s="163"/>
      <c r="K3" s="163"/>
      <c r="L3" s="158" t="s">
        <v>3358</v>
      </c>
      <c r="M3" s="158"/>
      <c r="N3" s="158"/>
      <c r="O3" s="159" t="s">
        <v>9024</v>
      </c>
      <c r="P3" s="159"/>
      <c r="Q3" s="159"/>
      <c r="R3" s="159"/>
      <c r="S3" s="159"/>
    </row>
    <row r="4" spans="1:19">
      <c r="A4" s="160"/>
      <c r="B4" s="160"/>
      <c r="C4" s="160"/>
      <c r="D4" s="165"/>
      <c r="E4" s="160" t="s">
        <v>5201</v>
      </c>
      <c r="F4" s="160"/>
      <c r="G4" s="101" t="s">
        <v>9025</v>
      </c>
      <c r="H4" s="161" t="s">
        <v>9026</v>
      </c>
      <c r="I4" s="161"/>
      <c r="J4" s="161"/>
      <c r="K4" s="161"/>
      <c r="L4" s="161" t="s">
        <v>9027</v>
      </c>
      <c r="M4" s="161" t="s">
        <v>9028</v>
      </c>
      <c r="N4" s="161" t="s">
        <v>9029</v>
      </c>
      <c r="O4" s="161" t="s">
        <v>9030</v>
      </c>
      <c r="P4" s="162" t="s">
        <v>9031</v>
      </c>
      <c r="Q4" s="162"/>
      <c r="R4" s="162"/>
      <c r="S4" s="161" t="s">
        <v>9032</v>
      </c>
    </row>
    <row r="5" spans="1:19" ht="60">
      <c r="A5" s="160"/>
      <c r="B5" s="160"/>
      <c r="C5" s="160"/>
      <c r="D5" s="165"/>
      <c r="E5" s="99" t="s">
        <v>5206</v>
      </c>
      <c r="F5" s="99" t="s">
        <v>5208</v>
      </c>
      <c r="G5" s="100" t="s">
        <v>9033</v>
      </c>
      <c r="H5" s="100" t="s">
        <v>9034</v>
      </c>
      <c r="I5" s="100" t="s">
        <v>9035</v>
      </c>
      <c r="J5" s="100" t="s">
        <v>9036</v>
      </c>
      <c r="K5" s="100" t="s">
        <v>9037</v>
      </c>
      <c r="L5" s="161"/>
      <c r="M5" s="161"/>
      <c r="N5" s="161"/>
      <c r="O5" s="161"/>
      <c r="P5" s="102" t="s">
        <v>9038</v>
      </c>
      <c r="Q5" s="103" t="s">
        <v>9039</v>
      </c>
      <c r="R5" s="103" t="s">
        <v>9040</v>
      </c>
      <c r="S5" s="161"/>
    </row>
    <row r="6" spans="1:19">
      <c r="A6" s="164"/>
      <c r="B6" s="164"/>
      <c r="C6" s="164"/>
      <c r="D6" s="166"/>
      <c r="E6" s="104" t="s">
        <v>9041</v>
      </c>
      <c r="F6" s="104" t="s">
        <v>9042</v>
      </c>
      <c r="G6" s="105" t="s">
        <v>20719</v>
      </c>
      <c r="H6" s="105" t="s">
        <v>9043</v>
      </c>
      <c r="I6" s="105" t="s">
        <v>9044</v>
      </c>
      <c r="J6" s="105" t="s">
        <v>9045</v>
      </c>
      <c r="K6" s="104" t="s">
        <v>9046</v>
      </c>
      <c r="L6" s="104" t="s">
        <v>9047</v>
      </c>
      <c r="M6" s="105" t="s">
        <v>9048</v>
      </c>
      <c r="N6" s="104" t="s">
        <v>9049</v>
      </c>
      <c r="O6" s="105" t="s">
        <v>9050</v>
      </c>
      <c r="P6" s="104" t="s">
        <v>9051</v>
      </c>
      <c r="Q6" s="105" t="s">
        <v>9052</v>
      </c>
      <c r="R6" s="105" t="s">
        <v>9053</v>
      </c>
      <c r="S6" s="105" t="s">
        <v>9054</v>
      </c>
    </row>
    <row r="7" spans="1:19" s="117" customFormat="1">
      <c r="A7" s="115">
        <v>13750</v>
      </c>
      <c r="B7" s="116">
        <v>45807</v>
      </c>
      <c r="C7" s="115" t="s">
        <v>9087</v>
      </c>
      <c r="D7" s="131">
        <v>334.52642128000002</v>
      </c>
      <c r="E7" s="130">
        <v>1</v>
      </c>
      <c r="F7" s="130">
        <v>1</v>
      </c>
      <c r="G7" s="132">
        <v>5.3518014626458914</v>
      </c>
      <c r="H7" s="36">
        <v>11.542299999999999</v>
      </c>
      <c r="I7" s="36">
        <v>66.071999999999989</v>
      </c>
      <c r="J7" s="36">
        <v>19.4544</v>
      </c>
      <c r="K7" s="36">
        <v>2.9313000000000216</v>
      </c>
      <c r="L7" s="36">
        <v>17.545300000000001</v>
      </c>
      <c r="M7" s="36">
        <v>17.0063</v>
      </c>
      <c r="N7" s="36">
        <v>0.97009999999999996</v>
      </c>
      <c r="O7" s="122">
        <v>35.269100026359112</v>
      </c>
      <c r="P7" s="122">
        <v>34.26</v>
      </c>
      <c r="Q7" s="122">
        <v>39.46</v>
      </c>
      <c r="R7" s="122">
        <v>24.98</v>
      </c>
      <c r="S7" s="122">
        <v>0.56999999999999995</v>
      </c>
    </row>
    <row r="8" spans="1:19" s="117" customFormat="1">
      <c r="A8" s="115">
        <v>13751</v>
      </c>
      <c r="B8" s="116">
        <v>45807</v>
      </c>
      <c r="C8" s="115" t="s">
        <v>5112</v>
      </c>
      <c r="D8" s="131">
        <v>575.59050577000005</v>
      </c>
      <c r="E8" s="130">
        <v>3</v>
      </c>
      <c r="F8" s="130">
        <v>2</v>
      </c>
      <c r="G8" s="132">
        <v>9.4141144839613577</v>
      </c>
      <c r="H8" s="36">
        <v>4.1766999999999994</v>
      </c>
      <c r="I8" s="36">
        <v>11.261200000000002</v>
      </c>
      <c r="J8" s="36">
        <v>81.070199999999986</v>
      </c>
      <c r="K8" s="36">
        <v>3.4919000000000153</v>
      </c>
      <c r="L8" s="36">
        <v>19.309999999999999</v>
      </c>
      <c r="M8" s="36">
        <v>19.988399999999999</v>
      </c>
      <c r="N8" s="36">
        <v>0.88070000000000004</v>
      </c>
      <c r="O8" s="123">
        <v>33.716963120868392</v>
      </c>
      <c r="P8" s="122">
        <v>32.19</v>
      </c>
      <c r="Q8" s="122">
        <v>27.72</v>
      </c>
      <c r="R8" s="122">
        <v>19.5</v>
      </c>
      <c r="S8" s="122">
        <v>0.88</v>
      </c>
    </row>
    <row r="9" spans="1:19">
      <c r="A9" s="106"/>
      <c r="B9" s="106"/>
      <c r="C9" s="106"/>
      <c r="D9" s="106"/>
      <c r="E9" s="148"/>
      <c r="F9" s="148"/>
      <c r="G9" s="106"/>
      <c r="H9" s="106"/>
      <c r="I9" s="106"/>
      <c r="J9" s="106"/>
      <c r="K9" s="106"/>
      <c r="L9" s="107"/>
      <c r="M9" s="107"/>
      <c r="N9" s="106"/>
      <c r="O9" s="107"/>
      <c r="P9" s="106"/>
      <c r="Q9" s="107"/>
      <c r="R9" s="106"/>
      <c r="S9" s="108"/>
    </row>
    <row r="10" spans="1:19">
      <c r="A10" s="149" t="s">
        <v>9055</v>
      </c>
      <c r="B10" s="150"/>
      <c r="C10" s="150"/>
      <c r="D10" s="150"/>
      <c r="E10" s="150"/>
      <c r="F10" s="150"/>
      <c r="G10" s="150"/>
      <c r="H10" s="150"/>
      <c r="I10" s="150"/>
      <c r="J10" s="150"/>
      <c r="K10" s="150"/>
      <c r="L10" s="150"/>
      <c r="M10" s="150"/>
      <c r="N10" s="150"/>
      <c r="O10" s="150"/>
      <c r="P10" s="150"/>
      <c r="Q10" s="150"/>
      <c r="R10" s="150"/>
      <c r="S10" s="151"/>
    </row>
    <row r="11" spans="1:19">
      <c r="A11" s="152" t="s">
        <v>9056</v>
      </c>
      <c r="B11" s="153"/>
      <c r="C11" s="153"/>
      <c r="D11" s="153"/>
      <c r="E11" s="153"/>
      <c r="F11" s="153"/>
      <c r="G11" s="153"/>
      <c r="H11" s="153"/>
      <c r="I11" s="153"/>
      <c r="J11" s="153"/>
      <c r="K11" s="153"/>
      <c r="L11" s="153"/>
      <c r="M11" s="153"/>
      <c r="N11" s="153"/>
      <c r="O11" s="153"/>
      <c r="P11" s="153"/>
      <c r="Q11" s="153"/>
      <c r="R11" s="153"/>
      <c r="S11" s="154"/>
    </row>
    <row r="12" spans="1:19">
      <c r="A12" s="152" t="s">
        <v>9057</v>
      </c>
      <c r="B12" s="153"/>
      <c r="C12" s="153"/>
      <c r="D12" s="153"/>
      <c r="E12" s="153"/>
      <c r="F12" s="153"/>
      <c r="G12" s="153"/>
      <c r="H12" s="153"/>
      <c r="I12" s="153"/>
      <c r="J12" s="153"/>
      <c r="K12" s="153"/>
      <c r="L12" s="153"/>
      <c r="M12" s="153"/>
      <c r="N12" s="153"/>
      <c r="O12" s="153"/>
      <c r="P12" s="153"/>
      <c r="Q12" s="153"/>
      <c r="R12" s="153"/>
      <c r="S12" s="154"/>
    </row>
    <row r="13" spans="1:19">
      <c r="A13" s="152" t="s">
        <v>9058</v>
      </c>
      <c r="B13" s="153"/>
      <c r="C13" s="153"/>
      <c r="D13" s="153"/>
      <c r="E13" s="153"/>
      <c r="F13" s="153"/>
      <c r="G13" s="153"/>
      <c r="H13" s="153"/>
      <c r="I13" s="153"/>
      <c r="J13" s="153"/>
      <c r="K13" s="153"/>
      <c r="L13" s="153"/>
      <c r="M13" s="153"/>
      <c r="N13" s="153"/>
      <c r="O13" s="153"/>
      <c r="P13" s="153"/>
      <c r="Q13" s="153"/>
      <c r="R13" s="153"/>
      <c r="S13" s="154"/>
    </row>
    <row r="14" spans="1:19">
      <c r="A14" s="152" t="s">
        <v>9059</v>
      </c>
      <c r="B14" s="153"/>
      <c r="C14" s="153"/>
      <c r="D14" s="153"/>
      <c r="E14" s="153"/>
      <c r="F14" s="153"/>
      <c r="G14" s="153"/>
      <c r="H14" s="153"/>
      <c r="I14" s="153"/>
      <c r="J14" s="153"/>
      <c r="K14" s="153"/>
      <c r="L14" s="153"/>
      <c r="M14" s="153"/>
      <c r="N14" s="153"/>
      <c r="O14" s="153"/>
      <c r="P14" s="153"/>
      <c r="Q14" s="153"/>
      <c r="R14" s="153"/>
      <c r="S14" s="154"/>
    </row>
    <row r="15" spans="1:19">
      <c r="A15" s="152" t="s">
        <v>9060</v>
      </c>
      <c r="B15" s="153"/>
      <c r="C15" s="153"/>
      <c r="D15" s="153"/>
      <c r="E15" s="153"/>
      <c r="F15" s="153"/>
      <c r="G15" s="153"/>
      <c r="H15" s="153"/>
      <c r="I15" s="153"/>
      <c r="J15" s="153"/>
      <c r="K15" s="153"/>
      <c r="L15" s="153"/>
      <c r="M15" s="153"/>
      <c r="N15" s="153"/>
      <c r="O15" s="153"/>
      <c r="P15" s="153"/>
      <c r="Q15" s="153"/>
      <c r="R15" s="153"/>
      <c r="S15" s="154"/>
    </row>
    <row r="16" spans="1:19" ht="15.75" thickBot="1">
      <c r="A16" s="155" t="s">
        <v>9061</v>
      </c>
      <c r="B16" s="156"/>
      <c r="C16" s="156"/>
      <c r="D16" s="156"/>
      <c r="E16" s="156"/>
      <c r="F16" s="156"/>
      <c r="G16" s="156"/>
      <c r="H16" s="156"/>
      <c r="I16" s="156"/>
      <c r="J16" s="156"/>
      <c r="K16" s="156"/>
      <c r="L16" s="156"/>
      <c r="M16" s="156"/>
      <c r="N16" s="156"/>
      <c r="O16" s="156"/>
      <c r="P16" s="156"/>
      <c r="Q16" s="156"/>
      <c r="R16" s="156"/>
      <c r="S16" s="157"/>
    </row>
    <row r="18" spans="1:19">
      <c r="E18" s="91"/>
    </row>
    <row r="19" spans="1:19" ht="18">
      <c r="A19" s="92" t="s">
        <v>9062</v>
      </c>
      <c r="E19" s="91"/>
    </row>
    <row r="20" spans="1:19" ht="18.75">
      <c r="A20" s="145" t="s">
        <v>9063</v>
      </c>
      <c r="B20" s="146"/>
      <c r="C20" s="146"/>
      <c r="D20" s="146"/>
      <c r="E20" s="146"/>
      <c r="F20" s="146"/>
      <c r="G20" s="146"/>
      <c r="H20" s="146"/>
      <c r="I20" s="146"/>
      <c r="J20" s="146"/>
      <c r="K20" s="146"/>
      <c r="L20" s="146"/>
      <c r="M20" s="146"/>
      <c r="N20" s="146"/>
      <c r="O20" s="146"/>
      <c r="P20" s="146"/>
      <c r="Q20" s="146"/>
      <c r="R20" s="146"/>
      <c r="S20" s="147"/>
    </row>
    <row r="21" spans="1:19" ht="18.75">
      <c r="A21" s="145" t="s">
        <v>9064</v>
      </c>
      <c r="B21" s="146"/>
      <c r="C21" s="146"/>
      <c r="D21" s="146"/>
      <c r="E21" s="146"/>
      <c r="F21" s="146"/>
      <c r="G21" s="146"/>
      <c r="H21" s="146"/>
      <c r="I21" s="146"/>
      <c r="J21" s="146"/>
      <c r="K21" s="146"/>
      <c r="L21" s="146"/>
      <c r="M21" s="146"/>
      <c r="N21" s="146"/>
      <c r="O21" s="146"/>
      <c r="P21" s="146"/>
      <c r="Q21" s="146"/>
      <c r="R21" s="146"/>
      <c r="S21" s="147"/>
    </row>
    <row r="22" spans="1:19" ht="18.75">
      <c r="A22" s="145" t="s">
        <v>9065</v>
      </c>
      <c r="B22" s="146"/>
      <c r="C22" s="146"/>
      <c r="D22" s="146"/>
      <c r="E22" s="146"/>
      <c r="F22" s="146"/>
      <c r="G22" s="146"/>
      <c r="H22" s="146"/>
      <c r="I22" s="146"/>
      <c r="J22" s="146"/>
      <c r="K22" s="146"/>
      <c r="L22" s="146"/>
      <c r="M22" s="146"/>
      <c r="N22" s="146"/>
      <c r="O22" s="146"/>
      <c r="P22" s="146"/>
      <c r="Q22" s="146"/>
      <c r="R22" s="146"/>
      <c r="S22" s="147"/>
    </row>
    <row r="23" spans="1:19" ht="22.5" customHeight="1">
      <c r="A23" s="93"/>
      <c r="B23" s="94"/>
      <c r="C23" s="94"/>
      <c r="D23" s="94"/>
      <c r="E23" s="94"/>
      <c r="F23" s="94"/>
      <c r="G23" s="94"/>
      <c r="H23" s="94"/>
      <c r="I23" s="94"/>
      <c r="J23" s="94"/>
      <c r="K23" s="94"/>
      <c r="L23" s="94"/>
      <c r="M23" s="94"/>
      <c r="N23" s="94"/>
      <c r="O23" s="94"/>
      <c r="P23" s="94"/>
      <c r="Q23" s="94"/>
      <c r="R23" s="94"/>
      <c r="S23" s="95"/>
    </row>
    <row r="24" spans="1:19" ht="22.5" customHeight="1">
      <c r="A24" s="93"/>
      <c r="B24" s="94"/>
      <c r="C24" s="94"/>
      <c r="D24" s="94"/>
      <c r="E24" s="94"/>
      <c r="F24" s="94"/>
      <c r="G24" s="94"/>
      <c r="H24" s="94"/>
      <c r="I24" s="94"/>
      <c r="J24" s="94"/>
      <c r="K24" s="94"/>
      <c r="L24" s="94"/>
      <c r="M24" s="94"/>
      <c r="N24" s="94"/>
      <c r="O24" s="94"/>
      <c r="P24" s="94"/>
      <c r="Q24" s="94"/>
      <c r="R24" s="94"/>
      <c r="S24" s="95"/>
    </row>
    <row r="25" spans="1:19" ht="18.75">
      <c r="A25" s="137" t="s">
        <v>9066</v>
      </c>
      <c r="B25" s="138"/>
      <c r="C25" s="138"/>
      <c r="D25" s="138"/>
      <c r="E25" s="138"/>
      <c r="F25" s="138"/>
      <c r="G25" s="138"/>
      <c r="H25" s="138"/>
      <c r="I25" s="138"/>
      <c r="J25" s="138"/>
      <c r="K25" s="138"/>
      <c r="L25" s="138"/>
      <c r="M25" s="138"/>
      <c r="N25" s="138"/>
      <c r="O25" s="138"/>
      <c r="P25" s="138"/>
      <c r="Q25" s="138"/>
      <c r="R25" s="138"/>
      <c r="S25" s="139"/>
    </row>
    <row r="26" spans="1:19" ht="171" customHeight="1">
      <c r="A26" s="140" t="s">
        <v>9067</v>
      </c>
      <c r="B26" s="141"/>
      <c r="C26" s="141"/>
      <c r="D26" s="141"/>
      <c r="E26" s="141"/>
      <c r="F26" s="141"/>
      <c r="G26" s="141"/>
      <c r="H26" s="141"/>
      <c r="I26" s="141"/>
      <c r="J26" s="141"/>
      <c r="K26" s="141"/>
      <c r="L26" s="141"/>
      <c r="M26" s="141"/>
      <c r="N26" s="141"/>
      <c r="O26" s="141"/>
      <c r="P26" s="141"/>
      <c r="Q26" s="141"/>
      <c r="R26" s="141"/>
      <c r="S26" s="142"/>
    </row>
    <row r="28" spans="1:19" ht="186.75" customHeight="1">
      <c r="A28" s="140" t="s">
        <v>9068</v>
      </c>
      <c r="B28" s="143"/>
      <c r="C28" s="143"/>
      <c r="D28" s="143"/>
      <c r="E28" s="143"/>
      <c r="F28" s="143"/>
      <c r="G28" s="143"/>
      <c r="H28" s="143"/>
      <c r="I28" s="143"/>
      <c r="J28" s="143"/>
      <c r="K28" s="143"/>
      <c r="L28" s="143"/>
      <c r="M28" s="143"/>
      <c r="N28" s="143"/>
      <c r="O28" s="143"/>
      <c r="P28" s="143"/>
      <c r="Q28" s="143"/>
      <c r="R28" s="143"/>
      <c r="S28" s="144"/>
    </row>
    <row r="30" spans="1:19" ht="74.25" customHeight="1">
      <c r="A30" s="140" t="s">
        <v>9069</v>
      </c>
      <c r="B30" s="143"/>
      <c r="C30" s="143"/>
      <c r="D30" s="143"/>
      <c r="E30" s="143"/>
      <c r="F30" s="143"/>
      <c r="G30" s="143"/>
      <c r="H30" s="143"/>
      <c r="I30" s="143"/>
      <c r="J30" s="143"/>
      <c r="K30" s="143"/>
      <c r="L30" s="143"/>
      <c r="M30" s="143"/>
      <c r="N30" s="143"/>
      <c r="O30" s="143"/>
      <c r="P30" s="143"/>
      <c r="Q30" s="143"/>
      <c r="R30" s="143"/>
      <c r="S30" s="144"/>
    </row>
    <row r="32" spans="1:19" ht="74.25" customHeight="1">
      <c r="A32" s="140" t="s">
        <v>9070</v>
      </c>
      <c r="B32" s="143"/>
      <c r="C32" s="143"/>
      <c r="D32" s="143"/>
      <c r="E32" s="143"/>
      <c r="F32" s="143"/>
      <c r="G32" s="143"/>
      <c r="H32" s="143"/>
      <c r="I32" s="143"/>
      <c r="J32" s="143"/>
      <c r="K32" s="143"/>
      <c r="L32" s="143"/>
      <c r="M32" s="143"/>
      <c r="N32" s="143"/>
      <c r="O32" s="143"/>
      <c r="P32" s="143"/>
      <c r="Q32" s="143"/>
      <c r="R32" s="143"/>
      <c r="S32" s="144"/>
    </row>
    <row r="41" spans="7:11">
      <c r="G41" s="124"/>
      <c r="H41" s="124"/>
      <c r="I41" s="124"/>
      <c r="J41" s="124"/>
      <c r="K41" s="124"/>
    </row>
    <row r="42" spans="7:11">
      <c r="G42" s="124"/>
      <c r="H42" s="124"/>
      <c r="I42" s="124"/>
      <c r="J42" s="124"/>
      <c r="K42" s="124"/>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68" t="s">
        <v>5200</v>
      </c>
      <c r="B1" s="169"/>
      <c r="C1" s="169"/>
      <c r="D1" s="169"/>
      <c r="E1" s="169"/>
      <c r="F1" s="169"/>
      <c r="G1" s="169"/>
      <c r="H1" s="169"/>
      <c r="I1" s="169"/>
      <c r="J1" s="169"/>
      <c r="K1" s="169"/>
      <c r="L1" s="169"/>
      <c r="U1" s="1"/>
      <c r="BM1" s="1"/>
      <c r="BU1" s="1"/>
      <c r="BV1" s="1"/>
      <c r="BW1" s="1"/>
      <c r="BX1" s="1"/>
      <c r="BY1" s="1"/>
      <c r="BZ1" s="1"/>
      <c r="CA1" s="1"/>
    </row>
    <row r="2" spans="1:80" ht="15" customHeight="1">
      <c r="A2" s="170" t="s">
        <v>5201</v>
      </c>
      <c r="B2" s="171"/>
      <c r="C2" s="171"/>
      <c r="D2" s="171"/>
      <c r="E2" s="171"/>
      <c r="F2" s="171"/>
      <c r="G2" s="171"/>
      <c r="H2" s="171"/>
      <c r="I2" s="171"/>
      <c r="J2" s="171"/>
      <c r="K2" s="171"/>
      <c r="L2" s="171"/>
      <c r="U2" s="1"/>
      <c r="BM2" s="1"/>
      <c r="BU2" s="1"/>
      <c r="BV2" s="1"/>
      <c r="BW2" s="1"/>
      <c r="BX2" s="1"/>
      <c r="BY2" s="1"/>
      <c r="BZ2" s="1"/>
      <c r="CA2" s="1"/>
    </row>
    <row r="3" spans="1:80" ht="15" customHeight="1">
      <c r="A3" s="69" t="s">
        <v>5203</v>
      </c>
      <c r="C3" s="1"/>
      <c r="U3" s="1"/>
      <c r="BM3" s="1"/>
      <c r="BU3" s="1"/>
      <c r="BV3" s="1"/>
      <c r="BW3" s="1"/>
      <c r="BX3" s="1"/>
      <c r="BY3" s="1"/>
      <c r="BZ3" s="1"/>
      <c r="CA3" s="1"/>
    </row>
    <row r="4" spans="1:80" ht="15" customHeight="1">
      <c r="A4" s="69"/>
      <c r="C4" s="1"/>
      <c r="U4" s="1"/>
      <c r="BM4" s="1"/>
      <c r="BU4" s="1"/>
      <c r="BV4" s="1"/>
      <c r="BW4" s="1"/>
      <c r="BX4" s="1"/>
      <c r="BY4" s="1"/>
      <c r="BZ4" s="1"/>
      <c r="CA4" s="1"/>
    </row>
    <row r="5" spans="1:80">
      <c r="A5" s="70" t="s">
        <v>5204</v>
      </c>
      <c r="B5" s="73">
        <f>_xlfn.XLOOKUP(20%,BZ:BZ,BX:BX,0,1)</f>
        <v>2.9962881636375993</v>
      </c>
      <c r="C5" s="70"/>
      <c r="E5" s="97" t="s">
        <v>3360</v>
      </c>
      <c r="F5" s="97">
        <v>1</v>
      </c>
      <c r="G5" s="98">
        <f>SUMIFS(BY:BY,CA:CA,F5)</f>
        <v>0</v>
      </c>
      <c r="I5" s="32" t="s">
        <v>9073</v>
      </c>
      <c r="J5" s="32">
        <f>SUMPRODUCT(CB12:CB121,BY12:BY121)</f>
        <v>42.676278027514932</v>
      </c>
      <c r="U5" s="1"/>
      <c r="BM5" s="1"/>
      <c r="BU5" s="1"/>
      <c r="BV5" s="1"/>
      <c r="BW5" s="1"/>
      <c r="BX5" s="1"/>
      <c r="BY5" s="1"/>
      <c r="BZ5" s="1"/>
      <c r="CA5" s="1"/>
    </row>
    <row r="6" spans="1:80">
      <c r="A6" s="70" t="s">
        <v>5205</v>
      </c>
      <c r="B6" s="73">
        <f>B5*50%</f>
        <v>1.4981440818187997</v>
      </c>
      <c r="C6" s="74" t="s">
        <v>5206</v>
      </c>
      <c r="E6" s="97" t="s">
        <v>9071</v>
      </c>
      <c r="F6" s="97">
        <v>2</v>
      </c>
      <c r="G6" s="98">
        <f>SUMIFS(BY:BY,CA:CA,F6)</f>
        <v>0</v>
      </c>
      <c r="U6" s="1"/>
      <c r="BM6" s="1"/>
      <c r="BU6" s="1"/>
      <c r="BV6" s="1"/>
      <c r="BW6" s="1"/>
      <c r="BX6" s="1"/>
      <c r="BY6" s="1"/>
      <c r="BZ6" s="1"/>
      <c r="CA6" s="1"/>
    </row>
    <row r="7" spans="1:80">
      <c r="A7" s="70" t="s">
        <v>5207</v>
      </c>
      <c r="B7" s="73">
        <f>B5*25%</f>
        <v>0.74907204090939983</v>
      </c>
      <c r="C7" s="74" t="s">
        <v>5208</v>
      </c>
      <c r="E7" s="97" t="s">
        <v>9072</v>
      </c>
      <c r="F7" s="97">
        <v>3</v>
      </c>
      <c r="G7" s="98">
        <f>SUMIFS(BY:BY,CA:CA,F7)</f>
        <v>0</v>
      </c>
      <c r="H7" s="71"/>
      <c r="U7" s="1"/>
      <c r="BM7" s="1"/>
      <c r="BU7" s="1"/>
      <c r="BV7" s="1"/>
      <c r="BW7" s="1"/>
      <c r="BX7" s="1"/>
      <c r="BY7" s="1"/>
      <c r="BZ7" s="1"/>
      <c r="CA7" s="1"/>
    </row>
    <row r="8" spans="1:80">
      <c r="E8" s="97" t="s">
        <v>5235</v>
      </c>
      <c r="F8" s="97">
        <v>247</v>
      </c>
      <c r="G8" s="98">
        <f>SUMIFS(BY:BY,U:U,F8)</f>
        <v>2.9508E-2</v>
      </c>
    </row>
    <row r="11" spans="1:80">
      <c r="A11" s="6" t="s">
        <v>4889</v>
      </c>
      <c r="B11" s="6" t="s">
        <v>4890</v>
      </c>
      <c r="C11" s="25" t="s">
        <v>0</v>
      </c>
      <c r="D11" s="6" t="s">
        <v>4891</v>
      </c>
      <c r="E11" s="6" t="s">
        <v>4892</v>
      </c>
      <c r="F11" s="6" t="s">
        <v>4893</v>
      </c>
      <c r="G11" s="7" t="s">
        <v>4894</v>
      </c>
      <c r="H11" s="8" t="s">
        <v>4895</v>
      </c>
      <c r="I11" s="9" t="s">
        <v>4896</v>
      </c>
      <c r="J11" s="6" t="s">
        <v>4897</v>
      </c>
      <c r="K11" s="10" t="s">
        <v>4898</v>
      </c>
      <c r="L11" s="6" t="s">
        <v>4899</v>
      </c>
      <c r="M11" s="6" t="s">
        <v>4900</v>
      </c>
      <c r="N11" s="6" t="s">
        <v>4901</v>
      </c>
      <c r="O11" s="6" t="s">
        <v>4902</v>
      </c>
      <c r="P11" s="6" t="s">
        <v>4903</v>
      </c>
      <c r="Q11" s="10" t="s">
        <v>4904</v>
      </c>
      <c r="R11" s="6" t="s">
        <v>4905</v>
      </c>
      <c r="S11" s="10" t="s">
        <v>4906</v>
      </c>
      <c r="T11" s="7" t="s">
        <v>4907</v>
      </c>
      <c r="U11" s="11" t="s">
        <v>4908</v>
      </c>
      <c r="V11" s="6" t="s">
        <v>4909</v>
      </c>
      <c r="W11" s="6" t="s">
        <v>4910</v>
      </c>
      <c r="X11" s="6" t="s">
        <v>4911</v>
      </c>
      <c r="Y11" s="10" t="s">
        <v>4912</v>
      </c>
      <c r="Z11" s="10" t="s">
        <v>4913</v>
      </c>
      <c r="AA11" s="6" t="s">
        <v>4914</v>
      </c>
      <c r="AB11" s="10" t="s">
        <v>4915</v>
      </c>
      <c r="AC11" s="10" t="s">
        <v>4916</v>
      </c>
      <c r="AD11" s="10" t="s">
        <v>4917</v>
      </c>
      <c r="AE11" s="10" t="s">
        <v>4918</v>
      </c>
      <c r="AF11" s="10" t="s">
        <v>4919</v>
      </c>
      <c r="AG11" s="10" t="s">
        <v>4920</v>
      </c>
      <c r="AH11" s="10" t="s">
        <v>4921</v>
      </c>
      <c r="AI11" s="10" t="s">
        <v>4922</v>
      </c>
      <c r="AJ11" s="10" t="s">
        <v>4923</v>
      </c>
      <c r="AK11" s="6" t="s">
        <v>4924</v>
      </c>
      <c r="AL11" s="6" t="s">
        <v>4925</v>
      </c>
      <c r="AM11" s="6" t="s">
        <v>4926</v>
      </c>
      <c r="AN11" s="6" t="s">
        <v>4927</v>
      </c>
      <c r="AO11" s="6" t="s">
        <v>4928</v>
      </c>
      <c r="AP11" s="6" t="s">
        <v>4929</v>
      </c>
      <c r="AQ11" s="7" t="s">
        <v>4930</v>
      </c>
      <c r="AR11" s="7" t="s">
        <v>4931</v>
      </c>
      <c r="AS11" s="6" t="s">
        <v>4932</v>
      </c>
      <c r="AT11" s="6" t="s">
        <v>4933</v>
      </c>
      <c r="AU11" s="7" t="s">
        <v>4934</v>
      </c>
      <c r="AV11" s="6" t="s">
        <v>4935</v>
      </c>
      <c r="AW11" s="6" t="s">
        <v>4936</v>
      </c>
      <c r="AX11" s="7" t="s">
        <v>4937</v>
      </c>
      <c r="AY11" s="6" t="s">
        <v>4938</v>
      </c>
      <c r="AZ11" s="6" t="s">
        <v>4939</v>
      </c>
      <c r="BA11" s="6" t="s">
        <v>4940</v>
      </c>
      <c r="BB11" s="6" t="s">
        <v>4941</v>
      </c>
      <c r="BC11" s="12" t="s">
        <v>4942</v>
      </c>
      <c r="BD11" s="12" t="s">
        <v>4943</v>
      </c>
      <c r="BE11" s="12" t="s">
        <v>4944</v>
      </c>
      <c r="BF11" s="12" t="s">
        <v>4945</v>
      </c>
      <c r="BG11" s="6" t="s">
        <v>4946</v>
      </c>
      <c r="BH11" s="6" t="s">
        <v>4947</v>
      </c>
      <c r="BI11" s="6" t="s">
        <v>4948</v>
      </c>
      <c r="BJ11" s="6" t="s">
        <v>4949</v>
      </c>
      <c r="BK11" s="6" t="s">
        <v>4950</v>
      </c>
      <c r="BL11" s="10" t="s">
        <v>4951</v>
      </c>
      <c r="BM11" s="24" t="s">
        <v>4952</v>
      </c>
      <c r="BN11" s="6" t="s">
        <v>4953</v>
      </c>
      <c r="BO11" s="6" t="s">
        <v>4954</v>
      </c>
      <c r="BP11" s="13" t="s">
        <v>4955</v>
      </c>
      <c r="BQ11" s="13" t="s">
        <v>4956</v>
      </c>
      <c r="BR11" s="13" t="s">
        <v>4957</v>
      </c>
      <c r="BS11" s="6" t="s">
        <v>4958</v>
      </c>
      <c r="BT11" s="9" t="s">
        <v>4959</v>
      </c>
      <c r="BU11" s="33" t="s">
        <v>5193</v>
      </c>
      <c r="BV11" s="32" t="s">
        <v>5243</v>
      </c>
      <c r="BW11" s="58">
        <f>10%</f>
        <v>0.1</v>
      </c>
      <c r="BX11" s="58" t="s">
        <v>5194</v>
      </c>
      <c r="BY11" s="34" t="s">
        <v>5244</v>
      </c>
      <c r="BZ11" s="32" t="s">
        <v>5245</v>
      </c>
      <c r="CA11" s="32" t="s">
        <v>4885</v>
      </c>
      <c r="CB11" s="32" t="s">
        <v>9073</v>
      </c>
    </row>
    <row r="12" spans="1:80">
      <c r="A12" s="14" t="s">
        <v>5175</v>
      </c>
      <c r="B12" s="14" t="s">
        <v>5176</v>
      </c>
      <c r="C12" s="26" t="s">
        <v>3443</v>
      </c>
      <c r="D12" s="14" t="s">
        <v>5073</v>
      </c>
      <c r="E12" s="14" t="s">
        <v>5074</v>
      </c>
      <c r="F12" s="14" t="s">
        <v>4978</v>
      </c>
      <c r="G12" s="15"/>
      <c r="H12" s="16">
        <v>131491</v>
      </c>
      <c r="I12" s="17"/>
      <c r="J12" s="14">
        <v>2314.8000000000002</v>
      </c>
      <c r="K12" s="18">
        <v>0</v>
      </c>
      <c r="L12" s="14"/>
      <c r="M12" s="14"/>
      <c r="N12" s="14"/>
      <c r="O12" s="14"/>
      <c r="P12" s="14" t="s">
        <v>5015</v>
      </c>
      <c r="Q12" s="18"/>
      <c r="R12" s="14">
        <v>0</v>
      </c>
      <c r="S12" s="18">
        <v>1314910</v>
      </c>
      <c r="T12" s="15">
        <v>45351</v>
      </c>
      <c r="U12" s="14">
        <v>100</v>
      </c>
      <c r="V12" s="14">
        <v>148890</v>
      </c>
      <c r="W12" s="14" t="s">
        <v>4961</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5075</v>
      </c>
      <c r="AM12" s="14" t="s">
        <v>488</v>
      </c>
      <c r="AN12" s="14">
        <v>7230</v>
      </c>
      <c r="AO12" s="14" t="s">
        <v>5034</v>
      </c>
      <c r="AP12" s="14"/>
      <c r="AQ12" s="15">
        <v>45070</v>
      </c>
      <c r="AR12" s="15"/>
      <c r="AS12" s="14">
        <v>0</v>
      </c>
      <c r="AT12" s="14"/>
      <c r="AU12" s="15">
        <v>45351</v>
      </c>
      <c r="AV12" s="14" t="s">
        <v>4979</v>
      </c>
      <c r="AW12" s="14">
        <v>10</v>
      </c>
      <c r="AX12" s="15"/>
      <c r="AY12" s="14" t="s">
        <v>4963</v>
      </c>
      <c r="AZ12" s="14">
        <v>1</v>
      </c>
      <c r="BA12" s="14"/>
      <c r="BB12" s="14"/>
      <c r="BC12" s="19"/>
      <c r="BD12" s="19"/>
      <c r="BE12" s="19"/>
      <c r="BF12" s="19"/>
      <c r="BG12" s="14" t="s">
        <v>4888</v>
      </c>
      <c r="BH12" s="14" t="s">
        <v>8932</v>
      </c>
      <c r="BI12" s="14"/>
      <c r="BJ12" s="14"/>
      <c r="BK12" s="14"/>
      <c r="BL12" s="18">
        <v>304375366.80000001</v>
      </c>
      <c r="BM12" s="14">
        <v>1.1936</v>
      </c>
      <c r="BN12" s="14" t="s">
        <v>5002</v>
      </c>
      <c r="BO12" s="14"/>
      <c r="BP12" s="20"/>
      <c r="BQ12" s="20"/>
      <c r="BR12" s="20"/>
      <c r="BS12" s="14"/>
      <c r="BT12" s="17"/>
      <c r="BU12" s="23">
        <f>IF(A12="","",_xlfn.XLOOKUP(C12,'Bloomberg Data'!E:E,'Bloomberg Data'!D:D,0,0))</f>
        <v>4114</v>
      </c>
      <c r="BV12" s="23">
        <f t="shared" ref="BV12:BV43" si="0">IF(A12="","",BU12*3)</f>
        <v>12342</v>
      </c>
      <c r="BW12" s="59">
        <f t="shared" ref="BW12:BW75" si="1">IF(A12="","",BV12*BW$11)</f>
        <v>1234.2</v>
      </c>
      <c r="BX12" s="28">
        <f t="shared" ref="BX12:BX43" si="2">IF(A12="","",IF(BU12=0,0,H12/BW12))</f>
        <v>106.5394587587101</v>
      </c>
      <c r="BY12" s="67">
        <f t="shared" ref="BY12:BY43" si="3">IF(A12="","",BM12%)</f>
        <v>1.1936E-2</v>
      </c>
      <c r="BZ12" s="29">
        <f>IF(A12="","",SUM($BY$12:BY12))</f>
        <v>1.1936E-2</v>
      </c>
      <c r="CA12" s="96" t="e">
        <f>IF(A12="","",_xlfn.XLOOKUP(C12,#REF!,#REF!,0,0))</f>
        <v>#REF!</v>
      </c>
      <c r="CB12" s="1">
        <f>IF(A12="","",_xlfn.XLOOKUP(C12,'Bloomberg Data'!E:E,'Bloomberg Data'!F:F,0,0))</f>
        <v>41.112236022949219</v>
      </c>
    </row>
    <row r="13" spans="1:80">
      <c r="A13" s="14" t="s">
        <v>5175</v>
      </c>
      <c r="B13" s="14" t="s">
        <v>5176</v>
      </c>
      <c r="C13" s="26" t="s">
        <v>1097</v>
      </c>
      <c r="D13" s="14" t="s">
        <v>3466</v>
      </c>
      <c r="E13" s="14" t="s">
        <v>3352</v>
      </c>
      <c r="F13" s="14" t="s">
        <v>4978</v>
      </c>
      <c r="G13" s="15"/>
      <c r="H13" s="16">
        <v>153435</v>
      </c>
      <c r="I13" s="17"/>
      <c r="J13" s="14">
        <v>1903.35</v>
      </c>
      <c r="K13" s="18">
        <v>0</v>
      </c>
      <c r="L13" s="14"/>
      <c r="M13" s="14"/>
      <c r="N13" s="14"/>
      <c r="O13" s="14"/>
      <c r="P13" s="14" t="s">
        <v>5101</v>
      </c>
      <c r="Q13" s="18"/>
      <c r="R13" s="14">
        <v>0</v>
      </c>
      <c r="S13" s="18">
        <v>1534350</v>
      </c>
      <c r="T13" s="15">
        <v>45351</v>
      </c>
      <c r="U13" s="14">
        <v>100</v>
      </c>
      <c r="V13" s="14">
        <v>139277</v>
      </c>
      <c r="W13" s="14" t="s">
        <v>4961</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5132</v>
      </c>
      <c r="AM13" s="14" t="s">
        <v>4979</v>
      </c>
      <c r="AN13" s="14">
        <v>6724</v>
      </c>
      <c r="AO13" s="14" t="s">
        <v>5015</v>
      </c>
      <c r="AP13" s="14"/>
      <c r="AQ13" s="15">
        <v>45188</v>
      </c>
      <c r="AR13" s="15"/>
      <c r="AS13" s="14">
        <v>0</v>
      </c>
      <c r="AT13" s="14"/>
      <c r="AU13" s="15">
        <v>45351</v>
      </c>
      <c r="AV13" s="14" t="s">
        <v>4979</v>
      </c>
      <c r="AW13" s="14">
        <v>10</v>
      </c>
      <c r="AX13" s="15"/>
      <c r="AY13" s="14" t="s">
        <v>4963</v>
      </c>
      <c r="AZ13" s="14">
        <v>1</v>
      </c>
      <c r="BA13" s="14"/>
      <c r="BB13" s="14"/>
      <c r="BC13" s="19"/>
      <c r="BD13" s="19"/>
      <c r="BE13" s="19"/>
      <c r="BF13" s="19"/>
      <c r="BG13" s="14" t="s">
        <v>4888</v>
      </c>
      <c r="BH13" s="14" t="s">
        <v>8932</v>
      </c>
      <c r="BI13" s="14"/>
      <c r="BJ13" s="14"/>
      <c r="BK13" s="14"/>
      <c r="BL13" s="18">
        <v>292040507.25</v>
      </c>
      <c r="BM13" s="14">
        <v>1.1453</v>
      </c>
      <c r="BN13" s="14" t="s">
        <v>5002</v>
      </c>
      <c r="BO13" s="14"/>
      <c r="BP13" s="20"/>
      <c r="BQ13" s="20"/>
      <c r="BR13" s="20"/>
      <c r="BS13" s="14"/>
      <c r="BT13" s="17"/>
      <c r="BU13" s="23">
        <f>IF(A13="","",_xlfn.XLOOKUP(C13,'Bloomberg Data'!E:E,'Bloomberg Data'!D:D,0,0))</f>
        <v>166008</v>
      </c>
      <c r="BV13" s="23">
        <f t="shared" si="0"/>
        <v>498024</v>
      </c>
      <c r="BW13" s="59">
        <f t="shared" si="1"/>
        <v>49802.400000000001</v>
      </c>
      <c r="BX13" s="28">
        <f t="shared" si="2"/>
        <v>3.0808756204520265</v>
      </c>
      <c r="BY13" s="67">
        <f t="shared" si="3"/>
        <v>1.1453E-2</v>
      </c>
      <c r="BZ13" s="29">
        <f>IF(A13="","",SUM($BY$12:BY13))</f>
        <v>2.3389E-2</v>
      </c>
      <c r="CA13" s="96" t="e">
        <f>IF(A13="","",_xlfn.XLOOKUP(C13,#REF!,#REF!,0,0))</f>
        <v>#REF!</v>
      </c>
      <c r="CB13" s="1">
        <f>IF(A13="","",_xlfn.XLOOKUP(C13,'Bloomberg Data'!E:E,'Bloomberg Data'!F:F,0,0))</f>
        <v>36.422855377197266</v>
      </c>
    </row>
    <row r="14" spans="1:80">
      <c r="A14" s="14" t="s">
        <v>5175</v>
      </c>
      <c r="B14" s="14" t="s">
        <v>5176</v>
      </c>
      <c r="C14" s="26" t="s">
        <v>739</v>
      </c>
      <c r="D14" s="14" t="s">
        <v>5064</v>
      </c>
      <c r="E14" s="14" t="s">
        <v>3350</v>
      </c>
      <c r="F14" s="14" t="s">
        <v>4978</v>
      </c>
      <c r="G14" s="15"/>
      <c r="H14" s="16">
        <v>122357</v>
      </c>
      <c r="I14" s="17"/>
      <c r="J14" s="14">
        <v>842.35</v>
      </c>
      <c r="K14" s="18">
        <v>0</v>
      </c>
      <c r="L14" s="14"/>
      <c r="M14" s="14"/>
      <c r="N14" s="14"/>
      <c r="O14" s="14"/>
      <c r="P14" s="14" t="s">
        <v>5003</v>
      </c>
      <c r="Q14" s="18"/>
      <c r="R14" s="14">
        <v>0</v>
      </c>
      <c r="S14" s="18">
        <v>611785</v>
      </c>
      <c r="T14" s="15">
        <v>45351</v>
      </c>
      <c r="U14" s="14">
        <v>100</v>
      </c>
      <c r="V14" s="14">
        <v>155036</v>
      </c>
      <c r="W14" s="14" t="s">
        <v>4961</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5065</v>
      </c>
      <c r="AM14" s="14" t="s">
        <v>4979</v>
      </c>
      <c r="AN14" s="14">
        <v>796305</v>
      </c>
      <c r="AO14" s="14" t="s">
        <v>5004</v>
      </c>
      <c r="AP14" s="14"/>
      <c r="AQ14" s="15">
        <v>45128</v>
      </c>
      <c r="AR14" s="15"/>
      <c r="AS14" s="14">
        <v>0</v>
      </c>
      <c r="AT14" s="14"/>
      <c r="AU14" s="15">
        <v>45351</v>
      </c>
      <c r="AV14" s="14" t="s">
        <v>4979</v>
      </c>
      <c r="AW14" s="14">
        <v>5</v>
      </c>
      <c r="AX14" s="15"/>
      <c r="AY14" s="14" t="s">
        <v>4963</v>
      </c>
      <c r="AZ14" s="14">
        <v>1</v>
      </c>
      <c r="BA14" s="14"/>
      <c r="BB14" s="14"/>
      <c r="BC14" s="19"/>
      <c r="BD14" s="19"/>
      <c r="BE14" s="19"/>
      <c r="BF14" s="19"/>
      <c r="BG14" s="14" t="s">
        <v>4888</v>
      </c>
      <c r="BH14" s="14" t="s">
        <v>8932</v>
      </c>
      <c r="BI14" s="14"/>
      <c r="BJ14" s="14"/>
      <c r="BK14" s="14"/>
      <c r="BL14" s="18">
        <v>103067418.95</v>
      </c>
      <c r="BM14" s="14">
        <v>0.4042</v>
      </c>
      <c r="BN14" s="14" t="s">
        <v>4984</v>
      </c>
      <c r="BO14" s="14"/>
      <c r="BP14" s="20"/>
      <c r="BQ14" s="20"/>
      <c r="BR14" s="20"/>
      <c r="BS14" s="14"/>
      <c r="BT14" s="17"/>
      <c r="BU14" s="23">
        <f>IF(A14="","",_xlfn.XLOOKUP(C14,'Bloomberg Data'!E:E,'Bloomberg Data'!D:D,0,0))</f>
        <v>18301</v>
      </c>
      <c r="BV14" s="23">
        <f t="shared" si="0"/>
        <v>54903</v>
      </c>
      <c r="BW14" s="59">
        <f t="shared" si="1"/>
        <v>5490.3</v>
      </c>
      <c r="BX14" s="28">
        <f t="shared" si="2"/>
        <v>22.286031728685135</v>
      </c>
      <c r="BY14" s="67">
        <f t="shared" si="3"/>
        <v>4.0420000000000005E-3</v>
      </c>
      <c r="BZ14" s="29">
        <f>IF(A14="","",SUM($BY$12:BY14))</f>
        <v>2.7431000000000001E-2</v>
      </c>
      <c r="CA14" s="96" t="e">
        <f>IF(A14="","",_xlfn.XLOOKUP(C14,#REF!,#REF!,0,0))</f>
        <v>#REF!</v>
      </c>
      <c r="CB14" s="1">
        <f>IF(A14="","",_xlfn.XLOOKUP(C14,'Bloomberg Data'!E:E,'Bloomberg Data'!F:F,0,0))</f>
        <v>36.096996307373047</v>
      </c>
    </row>
    <row r="15" spans="1:80">
      <c r="A15" s="14" t="s">
        <v>5175</v>
      </c>
      <c r="B15" s="14" t="s">
        <v>5176</v>
      </c>
      <c r="C15" s="26" t="s">
        <v>2941</v>
      </c>
      <c r="D15" s="14" t="s">
        <v>3441</v>
      </c>
      <c r="E15" s="14" t="s">
        <v>8606</v>
      </c>
      <c r="F15" s="14" t="s">
        <v>4978</v>
      </c>
      <c r="G15" s="15"/>
      <c r="H15" s="16">
        <v>326619</v>
      </c>
      <c r="I15" s="17"/>
      <c r="J15" s="14">
        <v>830.35</v>
      </c>
      <c r="K15" s="18">
        <v>0</v>
      </c>
      <c r="L15" s="14"/>
      <c r="M15" s="14"/>
      <c r="N15" s="14"/>
      <c r="O15" s="14"/>
      <c r="P15" s="14" t="s">
        <v>8447</v>
      </c>
      <c r="Q15" s="18"/>
      <c r="R15" s="14">
        <v>0</v>
      </c>
      <c r="S15" s="18">
        <v>653238</v>
      </c>
      <c r="T15" s="15">
        <v>45351</v>
      </c>
      <c r="U15" s="14">
        <v>100</v>
      </c>
      <c r="V15" s="14">
        <v>16470</v>
      </c>
      <c r="W15" s="14" t="s">
        <v>4961</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8607</v>
      </c>
      <c r="AM15" s="14" t="s">
        <v>4979</v>
      </c>
      <c r="AN15" s="14">
        <v>8333</v>
      </c>
      <c r="AO15" s="14" t="s">
        <v>8449</v>
      </c>
      <c r="AP15" s="14"/>
      <c r="AQ15" s="15">
        <v>45330</v>
      </c>
      <c r="AR15" s="15"/>
      <c r="AS15" s="14">
        <v>0</v>
      </c>
      <c r="AT15" s="14"/>
      <c r="AU15" s="15">
        <v>45351</v>
      </c>
      <c r="AV15" s="14" t="s">
        <v>4979</v>
      </c>
      <c r="AW15" s="14">
        <v>2</v>
      </c>
      <c r="AX15" s="15"/>
      <c r="AY15" s="14" t="s">
        <v>4963</v>
      </c>
      <c r="AZ15" s="14">
        <v>1</v>
      </c>
      <c r="BA15" s="14"/>
      <c r="BB15" s="14"/>
      <c r="BC15" s="19"/>
      <c r="BD15" s="19"/>
      <c r="BE15" s="19"/>
      <c r="BF15" s="19"/>
      <c r="BG15" s="14" t="s">
        <v>4888</v>
      </c>
      <c r="BH15" s="14" t="s">
        <v>8932</v>
      </c>
      <c r="BI15" s="14"/>
      <c r="BJ15" s="14"/>
      <c r="BK15" s="14"/>
      <c r="BL15" s="18">
        <v>271208086.64999998</v>
      </c>
      <c r="BM15" s="14">
        <v>1.0636000000000001</v>
      </c>
      <c r="BN15" s="14" t="s">
        <v>8400</v>
      </c>
      <c r="BO15" s="14"/>
      <c r="BP15" s="20"/>
      <c r="BQ15" s="20"/>
      <c r="BR15" s="20"/>
      <c r="BS15" s="14"/>
      <c r="BT15" s="17"/>
      <c r="BU15" s="23">
        <f>IF(A15="","",_xlfn.XLOOKUP(C15,'Bloomberg Data'!E:E,'Bloomberg Data'!D:D,0,0))</f>
        <v>35631</v>
      </c>
      <c r="BV15" s="23">
        <f t="shared" si="0"/>
        <v>106893</v>
      </c>
      <c r="BW15" s="59">
        <f t="shared" si="1"/>
        <v>10689.300000000001</v>
      </c>
      <c r="BX15" s="28">
        <f t="shared" si="2"/>
        <v>30.555695882798684</v>
      </c>
      <c r="BY15" s="67">
        <f t="shared" si="3"/>
        <v>1.0636000000000001E-2</v>
      </c>
      <c r="BZ15" s="29">
        <f>IF(A15="","",SUM($BY$12:BY15))</f>
        <v>3.8067000000000004E-2</v>
      </c>
      <c r="CA15" s="96" t="e">
        <f>IF(A15="","",_xlfn.XLOOKUP(C15,#REF!,#REF!,0,0))</f>
        <v>#REF!</v>
      </c>
      <c r="CB15" s="1">
        <f>IF(A15="","",_xlfn.XLOOKUP(C15,'Bloomberg Data'!E:E,'Bloomberg Data'!F:F,0,0))</f>
        <v>20.116024017333984</v>
      </c>
    </row>
    <row r="16" spans="1:80">
      <c r="A16" s="14" t="s">
        <v>5175</v>
      </c>
      <c r="B16" s="14" t="s">
        <v>5176</v>
      </c>
      <c r="C16" s="26" t="s">
        <v>1564</v>
      </c>
      <c r="D16" s="14" t="s">
        <v>5636</v>
      </c>
      <c r="E16" s="14" t="s">
        <v>8936</v>
      </c>
      <c r="F16" s="14" t="s">
        <v>4978</v>
      </c>
      <c r="G16" s="15"/>
      <c r="H16" s="16">
        <v>1090949</v>
      </c>
      <c r="I16" s="17"/>
      <c r="J16" s="14">
        <v>289.60000000000002</v>
      </c>
      <c r="K16" s="18">
        <v>0</v>
      </c>
      <c r="L16" s="14"/>
      <c r="M16" s="14"/>
      <c r="N16" s="14"/>
      <c r="O16" s="14"/>
      <c r="P16" s="14" t="s">
        <v>8427</v>
      </c>
      <c r="Q16" s="18"/>
      <c r="R16" s="14">
        <v>0</v>
      </c>
      <c r="S16" s="18">
        <v>1090949</v>
      </c>
      <c r="T16" s="15">
        <v>45351</v>
      </c>
      <c r="U16" s="14">
        <v>100</v>
      </c>
      <c r="V16" s="14">
        <v>6658</v>
      </c>
      <c r="W16" s="14" t="s">
        <v>4961</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8937</v>
      </c>
      <c r="AM16" s="14" t="s">
        <v>4979</v>
      </c>
      <c r="AN16" s="14">
        <v>7206</v>
      </c>
      <c r="AO16" s="14" t="s">
        <v>4998</v>
      </c>
      <c r="AP16" s="14"/>
      <c r="AQ16" s="15">
        <v>45070</v>
      </c>
      <c r="AR16" s="15"/>
      <c r="AS16" s="14">
        <v>0</v>
      </c>
      <c r="AT16" s="14"/>
      <c r="AU16" s="15">
        <v>45351</v>
      </c>
      <c r="AV16" s="14" t="s">
        <v>4979</v>
      </c>
      <c r="AW16" s="14">
        <v>1</v>
      </c>
      <c r="AX16" s="15"/>
      <c r="AY16" s="14" t="s">
        <v>4963</v>
      </c>
      <c r="AZ16" s="14">
        <v>1</v>
      </c>
      <c r="BA16" s="14"/>
      <c r="BB16" s="14"/>
      <c r="BC16" s="19"/>
      <c r="BD16" s="19"/>
      <c r="BE16" s="19"/>
      <c r="BF16" s="19"/>
      <c r="BG16" s="14" t="s">
        <v>4888</v>
      </c>
      <c r="BH16" s="14" t="s">
        <v>8932</v>
      </c>
      <c r="BI16" s="14"/>
      <c r="BJ16" s="14"/>
      <c r="BK16" s="14"/>
      <c r="BL16" s="18">
        <v>315938830.39999998</v>
      </c>
      <c r="BM16" s="14">
        <v>1.2390000000000001</v>
      </c>
      <c r="BN16" s="14" t="s">
        <v>4998</v>
      </c>
      <c r="BO16" s="14"/>
      <c r="BP16" s="20"/>
      <c r="BQ16" s="20"/>
      <c r="BR16" s="20"/>
      <c r="BS16" s="14"/>
      <c r="BT16" s="17"/>
      <c r="BU16" s="23">
        <f>IF(A16="","",_xlfn.XLOOKUP(C16,'Bloomberg Data'!E:E,'Bloomberg Data'!D:D,0,0))</f>
        <v>368043</v>
      </c>
      <c r="BV16" s="23">
        <f t="shared" si="0"/>
        <v>1104129</v>
      </c>
      <c r="BW16" s="59">
        <f t="shared" si="1"/>
        <v>110412.90000000001</v>
      </c>
      <c r="BX16" s="28">
        <f t="shared" si="2"/>
        <v>9.8806298901668193</v>
      </c>
      <c r="BY16" s="67">
        <f t="shared" si="3"/>
        <v>1.2390000000000002E-2</v>
      </c>
      <c r="BZ16" s="29">
        <f>IF(A16="","",SUM($BY$12:BY16))</f>
        <v>5.0457000000000002E-2</v>
      </c>
      <c r="CA16" s="96" t="e">
        <f>IF(A16="","",_xlfn.XLOOKUP(C16,#REF!,#REF!,0,0))</f>
        <v>#REF!</v>
      </c>
      <c r="CB16" s="1">
        <f>IF(A16="","",_xlfn.XLOOKUP(C16,'Bloomberg Data'!E:E,'Bloomberg Data'!F:F,0,0))</f>
        <v>17.542293548583984</v>
      </c>
    </row>
    <row r="17" spans="1:80">
      <c r="A17" s="14" t="s">
        <v>5175</v>
      </c>
      <c r="B17" s="14" t="s">
        <v>5176</v>
      </c>
      <c r="C17" s="26" t="s">
        <v>2950</v>
      </c>
      <c r="D17" s="14" t="s">
        <v>3457</v>
      </c>
      <c r="E17" s="14" t="s">
        <v>3356</v>
      </c>
      <c r="F17" s="14" t="s">
        <v>4978</v>
      </c>
      <c r="G17" s="15"/>
      <c r="H17" s="16">
        <v>1286198</v>
      </c>
      <c r="I17" s="17"/>
      <c r="J17" s="14">
        <v>298.3</v>
      </c>
      <c r="K17" s="18">
        <v>0</v>
      </c>
      <c r="L17" s="14"/>
      <c r="M17" s="14"/>
      <c r="N17" s="14"/>
      <c r="O17" s="14"/>
      <c r="P17" s="14" t="s">
        <v>5039</v>
      </c>
      <c r="Q17" s="18"/>
      <c r="R17" s="14">
        <v>0</v>
      </c>
      <c r="S17" s="18">
        <v>2572396</v>
      </c>
      <c r="T17" s="15">
        <v>45351</v>
      </c>
      <c r="U17" s="14">
        <v>100</v>
      </c>
      <c r="V17" s="14">
        <v>156816</v>
      </c>
      <c r="W17" s="14" t="s">
        <v>4961</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5054</v>
      </c>
      <c r="AM17" s="14" t="s">
        <v>4979</v>
      </c>
      <c r="AN17" s="14">
        <v>796742</v>
      </c>
      <c r="AO17" s="14" t="s">
        <v>5041</v>
      </c>
      <c r="AP17" s="14"/>
      <c r="AQ17" s="15">
        <v>45251</v>
      </c>
      <c r="AR17" s="15"/>
      <c r="AS17" s="14">
        <v>0</v>
      </c>
      <c r="AT17" s="14"/>
      <c r="AU17" s="15">
        <v>45351</v>
      </c>
      <c r="AV17" s="14" t="s">
        <v>4979</v>
      </c>
      <c r="AW17" s="14">
        <v>2</v>
      </c>
      <c r="AX17" s="15"/>
      <c r="AY17" s="14" t="s">
        <v>4963</v>
      </c>
      <c r="AZ17" s="14">
        <v>1</v>
      </c>
      <c r="BA17" s="14"/>
      <c r="BB17" s="14"/>
      <c r="BC17" s="19"/>
      <c r="BD17" s="19"/>
      <c r="BE17" s="19"/>
      <c r="BF17" s="19"/>
      <c r="BG17" s="14" t="s">
        <v>4888</v>
      </c>
      <c r="BH17" s="14" t="s">
        <v>8932</v>
      </c>
      <c r="BI17" s="14"/>
      <c r="BJ17" s="14"/>
      <c r="BK17" s="14"/>
      <c r="BL17" s="18">
        <v>383672863.39999998</v>
      </c>
      <c r="BM17" s="14">
        <v>1.5045999999999999</v>
      </c>
      <c r="BN17" s="14" t="s">
        <v>5002</v>
      </c>
      <c r="BO17" s="14"/>
      <c r="BP17" s="20"/>
      <c r="BQ17" s="20"/>
      <c r="BR17" s="20"/>
      <c r="BS17" s="14"/>
      <c r="BT17" s="17"/>
      <c r="BU17" s="23">
        <f>IF(A17="","",_xlfn.XLOOKUP(C17,'Bloomberg Data'!E:E,'Bloomberg Data'!D:D,0,0))</f>
        <v>877341</v>
      </c>
      <c r="BV17" s="23">
        <f t="shared" si="0"/>
        <v>2632023</v>
      </c>
      <c r="BW17" s="59">
        <f t="shared" si="1"/>
        <v>263202.3</v>
      </c>
      <c r="BX17" s="28">
        <f t="shared" si="2"/>
        <v>4.8867278135487418</v>
      </c>
      <c r="BY17" s="67">
        <f t="shared" si="3"/>
        <v>1.5045999999999999E-2</v>
      </c>
      <c r="BZ17" s="29">
        <f>IF(A17="","",SUM($BY$12:BY17))</f>
        <v>6.5503000000000006E-2</v>
      </c>
      <c r="CA17" s="96" t="e">
        <f>IF(A17="","",_xlfn.XLOOKUP(C17,#REF!,#REF!,0,0))</f>
        <v>#REF!</v>
      </c>
      <c r="CB17" s="1">
        <f>IF(A17="","",_xlfn.XLOOKUP(C17,'Bloomberg Data'!E:E,'Bloomberg Data'!F:F,0,0))</f>
        <v>57.044853210449219</v>
      </c>
    </row>
    <row r="18" spans="1:80">
      <c r="A18" s="14" t="s">
        <v>5175</v>
      </c>
      <c r="B18" s="14" t="s">
        <v>5176</v>
      </c>
      <c r="C18" s="26" t="s">
        <v>2845</v>
      </c>
      <c r="D18" s="14" t="s">
        <v>5648</v>
      </c>
      <c r="E18" s="14" t="s">
        <v>8943</v>
      </c>
      <c r="F18" s="14" t="s">
        <v>4978</v>
      </c>
      <c r="G18" s="15"/>
      <c r="H18" s="16">
        <v>239925</v>
      </c>
      <c r="I18" s="17"/>
      <c r="J18" s="14">
        <v>1070.5</v>
      </c>
      <c r="K18" s="18">
        <v>0</v>
      </c>
      <c r="L18" s="14"/>
      <c r="M18" s="14"/>
      <c r="N18" s="14"/>
      <c r="O18" s="14"/>
      <c r="P18" s="14" t="s">
        <v>5003</v>
      </c>
      <c r="Q18" s="18"/>
      <c r="R18" s="14">
        <v>0</v>
      </c>
      <c r="S18" s="18">
        <v>239925</v>
      </c>
      <c r="T18" s="15">
        <v>45351</v>
      </c>
      <c r="U18" s="14">
        <v>100</v>
      </c>
      <c r="V18" s="14">
        <v>6792</v>
      </c>
      <c r="W18" s="14" t="s">
        <v>4961</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8944</v>
      </c>
      <c r="AM18" s="14" t="s">
        <v>4979</v>
      </c>
      <c r="AN18" s="14">
        <v>8189</v>
      </c>
      <c r="AO18" s="14" t="s">
        <v>5004</v>
      </c>
      <c r="AP18" s="14"/>
      <c r="AQ18" s="15"/>
      <c r="AR18" s="15"/>
      <c r="AS18" s="14">
        <v>0</v>
      </c>
      <c r="AT18" s="14"/>
      <c r="AU18" s="15">
        <v>45351</v>
      </c>
      <c r="AV18" s="14" t="s">
        <v>4979</v>
      </c>
      <c r="AW18" s="14">
        <v>1</v>
      </c>
      <c r="AX18" s="15"/>
      <c r="AY18" s="14" t="s">
        <v>4963</v>
      </c>
      <c r="AZ18" s="14">
        <v>1</v>
      </c>
      <c r="BA18" s="14"/>
      <c r="BB18" s="14"/>
      <c r="BC18" s="19"/>
      <c r="BD18" s="19"/>
      <c r="BE18" s="19"/>
      <c r="BF18" s="19"/>
      <c r="BG18" s="14" t="s">
        <v>4888</v>
      </c>
      <c r="BH18" s="14" t="s">
        <v>8932</v>
      </c>
      <c r="BI18" s="14"/>
      <c r="BJ18" s="14"/>
      <c r="BK18" s="14"/>
      <c r="BL18" s="18">
        <v>256839712.5</v>
      </c>
      <c r="BM18" s="14">
        <v>1.0072000000000001</v>
      </c>
      <c r="BN18" s="14" t="s">
        <v>4984</v>
      </c>
      <c r="BO18" s="14"/>
      <c r="BP18" s="20"/>
      <c r="BQ18" s="20"/>
      <c r="BR18" s="20"/>
      <c r="BS18" s="14"/>
      <c r="BT18" s="17"/>
      <c r="BU18" s="23">
        <f>IF(A18="","",_xlfn.XLOOKUP(C18,'Bloomberg Data'!E:E,'Bloomberg Data'!D:D,0,0))</f>
        <v>235996</v>
      </c>
      <c r="BV18" s="23">
        <f t="shared" si="0"/>
        <v>707988</v>
      </c>
      <c r="BW18" s="59">
        <f t="shared" si="1"/>
        <v>70798.8</v>
      </c>
      <c r="BX18" s="28">
        <f t="shared" si="2"/>
        <v>3.3888286242139696</v>
      </c>
      <c r="BY18" s="67">
        <f t="shared" si="3"/>
        <v>1.0072000000000001E-2</v>
      </c>
      <c r="BZ18" s="29">
        <f>IF(A18="","",SUM($BY$12:BY18))</f>
        <v>7.5575000000000003E-2</v>
      </c>
      <c r="CA18" s="96" t="e">
        <f>IF(A18="","",_xlfn.XLOOKUP(C18,#REF!,#REF!,0,0))</f>
        <v>#REF!</v>
      </c>
      <c r="CB18" s="1">
        <f>IF(A18="","",_xlfn.XLOOKUP(C18,'Bloomberg Data'!E:E,'Bloomberg Data'!F:F,0,0))</f>
        <v>35.740451812744141</v>
      </c>
    </row>
    <row r="19" spans="1:80">
      <c r="A19" s="14" t="s">
        <v>5175</v>
      </c>
      <c r="B19" s="14" t="s">
        <v>5176</v>
      </c>
      <c r="C19" s="26" t="s">
        <v>2590</v>
      </c>
      <c r="D19" s="14" t="s">
        <v>5501</v>
      </c>
      <c r="E19" s="14" t="s">
        <v>8739</v>
      </c>
      <c r="F19" s="14" t="s">
        <v>4978</v>
      </c>
      <c r="G19" s="15"/>
      <c r="H19" s="16">
        <v>124186</v>
      </c>
      <c r="I19" s="17"/>
      <c r="J19" s="14">
        <v>2892.8</v>
      </c>
      <c r="K19" s="18">
        <v>0</v>
      </c>
      <c r="L19" s="14"/>
      <c r="M19" s="14"/>
      <c r="N19" s="14"/>
      <c r="O19" s="14"/>
      <c r="P19" s="14" t="s">
        <v>5003</v>
      </c>
      <c r="Q19" s="18"/>
      <c r="R19" s="14">
        <v>0</v>
      </c>
      <c r="S19" s="18">
        <v>248372</v>
      </c>
      <c r="T19" s="15">
        <v>45351</v>
      </c>
      <c r="U19" s="14">
        <v>100</v>
      </c>
      <c r="V19" s="14">
        <v>6555</v>
      </c>
      <c r="W19" s="14" t="s">
        <v>4961</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8740</v>
      </c>
      <c r="AM19" s="14" t="s">
        <v>4979</v>
      </c>
      <c r="AN19" s="14">
        <v>6651</v>
      </c>
      <c r="AO19" s="14" t="s">
        <v>5004</v>
      </c>
      <c r="AP19" s="14"/>
      <c r="AQ19" s="15">
        <v>45026</v>
      </c>
      <c r="AR19" s="15"/>
      <c r="AS19" s="14">
        <v>0</v>
      </c>
      <c r="AT19" s="14"/>
      <c r="AU19" s="15">
        <v>45351</v>
      </c>
      <c r="AV19" s="14" t="s">
        <v>4979</v>
      </c>
      <c r="AW19" s="14">
        <v>2</v>
      </c>
      <c r="AX19" s="15"/>
      <c r="AY19" s="14" t="s">
        <v>4963</v>
      </c>
      <c r="AZ19" s="14">
        <v>1</v>
      </c>
      <c r="BA19" s="14"/>
      <c r="BB19" s="14"/>
      <c r="BC19" s="19"/>
      <c r="BD19" s="19"/>
      <c r="BE19" s="19"/>
      <c r="BF19" s="19"/>
      <c r="BG19" s="14" t="s">
        <v>4888</v>
      </c>
      <c r="BH19" s="14" t="s">
        <v>8932</v>
      </c>
      <c r="BI19" s="14"/>
      <c r="BJ19" s="14"/>
      <c r="BK19" s="14"/>
      <c r="BL19" s="18">
        <v>359245260.80000001</v>
      </c>
      <c r="BM19" s="14">
        <v>1.4088000000000001</v>
      </c>
      <c r="BN19" s="14" t="s">
        <v>4984</v>
      </c>
      <c r="BO19" s="14"/>
      <c r="BP19" s="20"/>
      <c r="BQ19" s="20"/>
      <c r="BR19" s="20"/>
      <c r="BS19" s="14"/>
      <c r="BT19" s="17"/>
      <c r="BU19" s="23">
        <f>IF(A19="","",_xlfn.XLOOKUP(C19,'Bloomberg Data'!E:E,'Bloomberg Data'!D:D,0,0))</f>
        <v>89668</v>
      </c>
      <c r="BV19" s="23">
        <f t="shared" si="0"/>
        <v>269004</v>
      </c>
      <c r="BW19" s="59">
        <f t="shared" si="1"/>
        <v>26900.400000000001</v>
      </c>
      <c r="BX19" s="28">
        <f t="shared" si="2"/>
        <v>4.6165112786426965</v>
      </c>
      <c r="BY19" s="67">
        <f t="shared" si="3"/>
        <v>1.4088E-2</v>
      </c>
      <c r="BZ19" s="29">
        <f>IF(A19="","",SUM($BY$12:BY19))</f>
        <v>8.9663000000000007E-2</v>
      </c>
      <c r="CA19" s="96" t="e">
        <f>IF(A19="","",_xlfn.XLOOKUP(C19,#REF!,#REF!,0,0))</f>
        <v>#REF!</v>
      </c>
      <c r="CB19" s="1">
        <f>IF(A19="","",_xlfn.XLOOKUP(C19,'Bloomberg Data'!E:E,'Bloomberg Data'!F:F,0,0))</f>
        <v>57.817672729492188</v>
      </c>
    </row>
    <row r="20" spans="1:80">
      <c r="A20" s="14" t="s">
        <v>5175</v>
      </c>
      <c r="B20" s="14" t="s">
        <v>5176</v>
      </c>
      <c r="C20" s="26" t="s">
        <v>1238</v>
      </c>
      <c r="D20" s="14" t="s">
        <v>8726</v>
      </c>
      <c r="E20" s="14" t="s">
        <v>8727</v>
      </c>
      <c r="F20" s="14" t="s">
        <v>4978</v>
      </c>
      <c r="G20" s="15"/>
      <c r="H20" s="16">
        <v>11542</v>
      </c>
      <c r="I20" s="17"/>
      <c r="J20" s="14">
        <v>37930.65</v>
      </c>
      <c r="K20" s="18">
        <v>0</v>
      </c>
      <c r="L20" s="14"/>
      <c r="M20" s="14"/>
      <c r="N20" s="14"/>
      <c r="O20" s="14"/>
      <c r="P20" s="14" t="s">
        <v>5015</v>
      </c>
      <c r="Q20" s="18"/>
      <c r="R20" s="14">
        <v>0</v>
      </c>
      <c r="S20" s="18">
        <v>115420</v>
      </c>
      <c r="T20" s="15">
        <v>45351</v>
      </c>
      <c r="U20" s="14">
        <v>100</v>
      </c>
      <c r="V20" s="14">
        <v>6610</v>
      </c>
      <c r="W20" s="14" t="s">
        <v>4961</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8728</v>
      </c>
      <c r="AM20" s="14" t="s">
        <v>4979</v>
      </c>
      <c r="AN20" s="14">
        <v>6936</v>
      </c>
      <c r="AO20" s="14" t="s">
        <v>5034</v>
      </c>
      <c r="AP20" s="14"/>
      <c r="AQ20" s="15">
        <v>45140</v>
      </c>
      <c r="AR20" s="15"/>
      <c r="AS20" s="14">
        <v>0</v>
      </c>
      <c r="AT20" s="14"/>
      <c r="AU20" s="15">
        <v>45351</v>
      </c>
      <c r="AV20" s="14" t="s">
        <v>4979</v>
      </c>
      <c r="AW20" s="14">
        <v>10</v>
      </c>
      <c r="AX20" s="15"/>
      <c r="AY20" s="14" t="s">
        <v>4963</v>
      </c>
      <c r="AZ20" s="14">
        <v>1</v>
      </c>
      <c r="BA20" s="14"/>
      <c r="BB20" s="14"/>
      <c r="BC20" s="19"/>
      <c r="BD20" s="19"/>
      <c r="BE20" s="19"/>
      <c r="BF20" s="19"/>
      <c r="BG20" s="14" t="s">
        <v>4888</v>
      </c>
      <c r="BH20" s="14" t="s">
        <v>8932</v>
      </c>
      <c r="BI20" s="14"/>
      <c r="BJ20" s="14"/>
      <c r="BK20" s="14"/>
      <c r="BL20" s="18">
        <v>437795562.30000001</v>
      </c>
      <c r="BM20" s="14">
        <v>1.7169000000000001</v>
      </c>
      <c r="BN20" s="14" t="s">
        <v>5002</v>
      </c>
      <c r="BO20" s="14"/>
      <c r="BP20" s="20"/>
      <c r="BQ20" s="20"/>
      <c r="BR20" s="20"/>
      <c r="BS20" s="14"/>
      <c r="BT20" s="17"/>
      <c r="BU20" s="23">
        <f>IF(A20="","",_xlfn.XLOOKUP(C20,'Bloomberg Data'!E:E,'Bloomberg Data'!D:D,0,0))</f>
        <v>6501</v>
      </c>
      <c r="BV20" s="23">
        <f t="shared" si="0"/>
        <v>19503</v>
      </c>
      <c r="BW20" s="59">
        <f t="shared" si="1"/>
        <v>1950.3000000000002</v>
      </c>
      <c r="BX20" s="28">
        <f t="shared" si="2"/>
        <v>5.9180638876070342</v>
      </c>
      <c r="BY20" s="67">
        <f t="shared" si="3"/>
        <v>1.7169E-2</v>
      </c>
      <c r="BZ20" s="29">
        <f>IF(A20="","",SUM($BY$12:BY20))</f>
        <v>0.10683200000000001</v>
      </c>
      <c r="CA20" s="96" t="e">
        <f>IF(A20="","",_xlfn.XLOOKUP(C20,#REF!,#REF!,0,0))</f>
        <v>#REF!</v>
      </c>
      <c r="CB20" s="1">
        <f>IF(A20="","",_xlfn.XLOOKUP(C20,'Bloomberg Data'!E:E,'Bloomberg Data'!F:F,0,0))</f>
        <v>60.871437072753906</v>
      </c>
    </row>
    <row r="21" spans="1:80">
      <c r="A21" s="14" t="s">
        <v>5175</v>
      </c>
      <c r="B21" s="14" t="s">
        <v>5176</v>
      </c>
      <c r="C21" s="26" t="s">
        <v>3298</v>
      </c>
      <c r="D21" s="14" t="s">
        <v>8945</v>
      </c>
      <c r="E21" s="14" t="s">
        <v>8946</v>
      </c>
      <c r="F21" s="14" t="s">
        <v>4978</v>
      </c>
      <c r="G21" s="15"/>
      <c r="H21" s="16">
        <v>13256</v>
      </c>
      <c r="I21" s="17"/>
      <c r="J21" s="14">
        <v>14524.05</v>
      </c>
      <c r="K21" s="18">
        <v>0</v>
      </c>
      <c r="L21" s="14"/>
      <c r="M21" s="14"/>
      <c r="N21" s="14"/>
      <c r="O21" s="14"/>
      <c r="P21" s="14" t="s">
        <v>5003</v>
      </c>
      <c r="Q21" s="18"/>
      <c r="R21" s="14">
        <v>0</v>
      </c>
      <c r="S21" s="18">
        <v>66280</v>
      </c>
      <c r="T21" s="15">
        <v>45351</v>
      </c>
      <c r="U21" s="14">
        <v>100</v>
      </c>
      <c r="V21" s="14">
        <v>24424</v>
      </c>
      <c r="W21" s="14" t="s">
        <v>4961</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8947</v>
      </c>
      <c r="AM21" s="14" t="s">
        <v>4979</v>
      </c>
      <c r="AN21" s="14">
        <v>8479</v>
      </c>
      <c r="AO21" s="14" t="s">
        <v>5004</v>
      </c>
      <c r="AP21" s="14"/>
      <c r="AQ21" s="15">
        <v>44748</v>
      </c>
      <c r="AR21" s="15"/>
      <c r="AS21" s="14">
        <v>0</v>
      </c>
      <c r="AT21" s="14"/>
      <c r="AU21" s="15">
        <v>45351</v>
      </c>
      <c r="AV21" s="14" t="s">
        <v>4979</v>
      </c>
      <c r="AW21" s="14">
        <v>5</v>
      </c>
      <c r="AX21" s="15"/>
      <c r="AY21" s="14" t="s">
        <v>4963</v>
      </c>
      <c r="AZ21" s="14">
        <v>1</v>
      </c>
      <c r="BA21" s="14"/>
      <c r="BB21" s="14"/>
      <c r="BC21" s="19"/>
      <c r="BD21" s="19"/>
      <c r="BE21" s="19"/>
      <c r="BF21" s="19"/>
      <c r="BG21" s="14" t="s">
        <v>4888</v>
      </c>
      <c r="BH21" s="14" t="s">
        <v>8932</v>
      </c>
      <c r="BI21" s="14"/>
      <c r="BJ21" s="14"/>
      <c r="BK21" s="14"/>
      <c r="BL21" s="18">
        <v>192530806.80000001</v>
      </c>
      <c r="BM21" s="14">
        <v>0.755</v>
      </c>
      <c r="BN21" s="14" t="s">
        <v>4984</v>
      </c>
      <c r="BO21" s="14"/>
      <c r="BP21" s="20"/>
      <c r="BQ21" s="20"/>
      <c r="BR21" s="20"/>
      <c r="BS21" s="14"/>
      <c r="BT21" s="17"/>
      <c r="BU21" s="23">
        <f>IF(A21="","",_xlfn.XLOOKUP(C21,'Bloomberg Data'!E:E,'Bloomberg Data'!D:D,0,0))</f>
        <v>0</v>
      </c>
      <c r="BV21" s="23">
        <f t="shared" si="0"/>
        <v>0</v>
      </c>
      <c r="BW21" s="59">
        <f t="shared" si="1"/>
        <v>0</v>
      </c>
      <c r="BX21" s="28">
        <f t="shared" si="2"/>
        <v>0</v>
      </c>
      <c r="BY21" s="67">
        <f t="shared" si="3"/>
        <v>7.5500000000000003E-3</v>
      </c>
      <c r="BZ21" s="29">
        <f>IF(A21="","",SUM($BY$12:BY21))</f>
        <v>0.11438200000000001</v>
      </c>
      <c r="CA21" s="96" t="e">
        <f>IF(A21="","",_xlfn.XLOOKUP(C21,#REF!,#REF!,0,0))</f>
        <v>#REF!</v>
      </c>
      <c r="CB21" s="1">
        <f>IF(A21="","",_xlfn.XLOOKUP(C21,'Bloomberg Data'!E:E,'Bloomberg Data'!F:F,0,0))</f>
        <v>0</v>
      </c>
    </row>
    <row r="22" spans="1:80">
      <c r="A22" s="14" t="s">
        <v>5175</v>
      </c>
      <c r="B22" s="14" t="s">
        <v>5176</v>
      </c>
      <c r="C22" s="26" t="s">
        <v>229</v>
      </c>
      <c r="D22" s="14" t="s">
        <v>5016</v>
      </c>
      <c r="E22" s="14" t="s">
        <v>3343</v>
      </c>
      <c r="F22" s="14" t="s">
        <v>4978</v>
      </c>
      <c r="G22" s="15"/>
      <c r="H22" s="16">
        <v>482998</v>
      </c>
      <c r="I22" s="17"/>
      <c r="J22" s="14">
        <v>457.5</v>
      </c>
      <c r="K22" s="18">
        <v>0</v>
      </c>
      <c r="L22" s="14"/>
      <c r="M22" s="14"/>
      <c r="N22" s="14"/>
      <c r="O22" s="14"/>
      <c r="P22" s="14" t="s">
        <v>5009</v>
      </c>
      <c r="Q22" s="18"/>
      <c r="R22" s="14">
        <v>0</v>
      </c>
      <c r="S22" s="18">
        <v>1931992</v>
      </c>
      <c r="T22" s="15">
        <v>45351</v>
      </c>
      <c r="U22" s="14">
        <v>100</v>
      </c>
      <c r="V22" s="14">
        <v>99994</v>
      </c>
      <c r="W22" s="14" t="s">
        <v>4961</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5017</v>
      </c>
      <c r="AM22" s="14" t="s">
        <v>4979</v>
      </c>
      <c r="AN22" s="14">
        <v>786005</v>
      </c>
      <c r="AO22" s="14" t="s">
        <v>5010</v>
      </c>
      <c r="AP22" s="14"/>
      <c r="AQ22" s="15"/>
      <c r="AR22" s="15"/>
      <c r="AS22" s="14">
        <v>0</v>
      </c>
      <c r="AT22" s="14"/>
      <c r="AU22" s="15">
        <v>45351</v>
      </c>
      <c r="AV22" s="14" t="s">
        <v>4979</v>
      </c>
      <c r="AW22" s="14">
        <v>4</v>
      </c>
      <c r="AX22" s="15"/>
      <c r="AY22" s="14" t="s">
        <v>4963</v>
      </c>
      <c r="AZ22" s="14">
        <v>1</v>
      </c>
      <c r="BA22" s="14"/>
      <c r="BB22" s="14"/>
      <c r="BC22" s="19"/>
      <c r="BD22" s="19"/>
      <c r="BE22" s="19"/>
      <c r="BF22" s="19"/>
      <c r="BG22" s="14" t="s">
        <v>4888</v>
      </c>
      <c r="BH22" s="14" t="s">
        <v>8932</v>
      </c>
      <c r="BI22" s="14"/>
      <c r="BJ22" s="14"/>
      <c r="BK22" s="14"/>
      <c r="BL22" s="18">
        <v>220971585</v>
      </c>
      <c r="BM22" s="14">
        <v>0.86660000000000004</v>
      </c>
      <c r="BN22" s="14" t="s">
        <v>5011</v>
      </c>
      <c r="BO22" s="14"/>
      <c r="BP22" s="20"/>
      <c r="BQ22" s="20"/>
      <c r="BR22" s="20"/>
      <c r="BS22" s="14"/>
      <c r="BT22" s="17"/>
      <c r="BU22" s="23">
        <f>IF(A22="","",_xlfn.XLOOKUP(C22,'Bloomberg Data'!E:E,'Bloomberg Data'!D:D,0,0))</f>
        <v>421083</v>
      </c>
      <c r="BV22" s="23">
        <f t="shared" si="0"/>
        <v>1263249</v>
      </c>
      <c r="BW22" s="59">
        <f t="shared" si="1"/>
        <v>126324.90000000001</v>
      </c>
      <c r="BX22" s="28">
        <f t="shared" si="2"/>
        <v>3.8234583997295859</v>
      </c>
      <c r="BY22" s="67">
        <f t="shared" si="3"/>
        <v>8.6660000000000001E-3</v>
      </c>
      <c r="BZ22" s="29">
        <f>IF(A22="","",SUM($BY$12:BY22))</f>
        <v>0.12304800000000002</v>
      </c>
      <c r="CA22" s="96" t="e">
        <f>IF(A22="","",_xlfn.XLOOKUP(C22,#REF!,#REF!,0,0))</f>
        <v>#REF!</v>
      </c>
      <c r="CB22" s="1">
        <f>IF(A22="","",_xlfn.XLOOKUP(C22,'Bloomberg Data'!E:E,'Bloomberg Data'!F:F,0,0))</f>
        <v>105.13262939453125</v>
      </c>
    </row>
    <row r="23" spans="1:80">
      <c r="A23" s="14" t="s">
        <v>5175</v>
      </c>
      <c r="B23" s="14" t="s">
        <v>5176</v>
      </c>
      <c r="C23" s="26" t="s">
        <v>386</v>
      </c>
      <c r="D23" s="14" t="s">
        <v>5081</v>
      </c>
      <c r="E23" s="14" t="s">
        <v>3345</v>
      </c>
      <c r="F23" s="14" t="s">
        <v>4978</v>
      </c>
      <c r="G23" s="15"/>
      <c r="H23" s="16">
        <v>64475</v>
      </c>
      <c r="I23" s="17"/>
      <c r="J23" s="14">
        <v>5706.55</v>
      </c>
      <c r="K23" s="18">
        <v>0</v>
      </c>
      <c r="L23" s="14"/>
      <c r="M23" s="14"/>
      <c r="N23" s="14"/>
      <c r="O23" s="14"/>
      <c r="P23" s="14" t="s">
        <v>5082</v>
      </c>
      <c r="Q23" s="18"/>
      <c r="R23" s="14">
        <v>0</v>
      </c>
      <c r="S23" s="18">
        <v>644750</v>
      </c>
      <c r="T23" s="15">
        <v>45351</v>
      </c>
      <c r="U23" s="14">
        <v>100</v>
      </c>
      <c r="V23" s="14">
        <v>16407</v>
      </c>
      <c r="W23" s="14" t="s">
        <v>4961</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5083</v>
      </c>
      <c r="AM23" s="14" t="s">
        <v>4979</v>
      </c>
      <c r="AN23" s="14">
        <v>6238</v>
      </c>
      <c r="AO23" s="14" t="s">
        <v>5041</v>
      </c>
      <c r="AP23" s="14"/>
      <c r="AQ23" s="15">
        <v>45174</v>
      </c>
      <c r="AR23" s="15"/>
      <c r="AS23" s="14">
        <v>0</v>
      </c>
      <c r="AT23" s="14"/>
      <c r="AU23" s="15">
        <v>45351</v>
      </c>
      <c r="AV23" s="14" t="s">
        <v>4979</v>
      </c>
      <c r="AW23" s="14">
        <v>10</v>
      </c>
      <c r="AX23" s="15"/>
      <c r="AY23" s="14" t="s">
        <v>4963</v>
      </c>
      <c r="AZ23" s="14">
        <v>1</v>
      </c>
      <c r="BA23" s="14"/>
      <c r="BB23" s="14"/>
      <c r="BC23" s="19"/>
      <c r="BD23" s="19"/>
      <c r="BE23" s="19"/>
      <c r="BF23" s="19"/>
      <c r="BG23" s="14" t="s">
        <v>4888</v>
      </c>
      <c r="BH23" s="14" t="s">
        <v>8932</v>
      </c>
      <c r="BI23" s="14"/>
      <c r="BJ23" s="14"/>
      <c r="BK23" s="14"/>
      <c r="BL23" s="18">
        <v>367929811.25</v>
      </c>
      <c r="BM23" s="14">
        <v>1.4429000000000001</v>
      </c>
      <c r="BN23" s="14" t="s">
        <v>5002</v>
      </c>
      <c r="BO23" s="14"/>
      <c r="BP23" s="20"/>
      <c r="BQ23" s="20"/>
      <c r="BR23" s="20"/>
      <c r="BS23" s="14"/>
      <c r="BT23" s="17"/>
      <c r="BU23" s="23">
        <f>IF(A23="","",_xlfn.XLOOKUP(C23,'Bloomberg Data'!E:E,'Bloomberg Data'!D:D,0,0))</f>
        <v>0</v>
      </c>
      <c r="BV23" s="23">
        <f t="shared" si="0"/>
        <v>0</v>
      </c>
      <c r="BW23" s="59">
        <f t="shared" si="1"/>
        <v>0</v>
      </c>
      <c r="BX23" s="28">
        <f t="shared" si="2"/>
        <v>0</v>
      </c>
      <c r="BY23" s="67">
        <f t="shared" si="3"/>
        <v>1.4429000000000001E-2</v>
      </c>
      <c r="BZ23" s="29">
        <f>IF(A23="","",SUM($BY$12:BY23))</f>
        <v>0.13747700000000002</v>
      </c>
      <c r="CA23" s="96" t="e">
        <f>IF(A23="","",_xlfn.XLOOKUP(C23,#REF!,#REF!,0,0))</f>
        <v>#REF!</v>
      </c>
      <c r="CB23" s="1">
        <f>IF(A23="","",_xlfn.XLOOKUP(C23,'Bloomberg Data'!E:E,'Bloomberg Data'!F:F,0,0))</f>
        <v>0</v>
      </c>
    </row>
    <row r="24" spans="1:80">
      <c r="A24" s="14" t="s">
        <v>5175</v>
      </c>
      <c r="B24" s="14" t="s">
        <v>5176</v>
      </c>
      <c r="C24" s="26" t="s">
        <v>621</v>
      </c>
      <c r="D24" s="14" t="s">
        <v>5574</v>
      </c>
      <c r="E24" s="14" t="s">
        <v>8649</v>
      </c>
      <c r="F24" s="14" t="s">
        <v>4978</v>
      </c>
      <c r="G24" s="15"/>
      <c r="H24" s="16">
        <v>361059</v>
      </c>
      <c r="I24" s="17"/>
      <c r="J24" s="14">
        <v>1076.25</v>
      </c>
      <c r="K24" s="18">
        <v>0</v>
      </c>
      <c r="L24" s="14"/>
      <c r="M24" s="14"/>
      <c r="N24" s="14"/>
      <c r="O24" s="14"/>
      <c r="P24" s="14" t="s">
        <v>5061</v>
      </c>
      <c r="Q24" s="18"/>
      <c r="R24" s="14">
        <v>0</v>
      </c>
      <c r="S24" s="18">
        <v>361059</v>
      </c>
      <c r="T24" s="15">
        <v>45351</v>
      </c>
      <c r="U24" s="14">
        <v>100</v>
      </c>
      <c r="V24" s="14">
        <v>15316</v>
      </c>
      <c r="W24" s="14" t="s">
        <v>4961</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8650</v>
      </c>
      <c r="AM24" s="14" t="s">
        <v>4979</v>
      </c>
      <c r="AN24" s="14">
        <v>73279</v>
      </c>
      <c r="AO24" s="14" t="s">
        <v>5023</v>
      </c>
      <c r="AP24" s="14"/>
      <c r="AQ24" s="15">
        <v>45120</v>
      </c>
      <c r="AR24" s="15"/>
      <c r="AS24" s="14">
        <v>0</v>
      </c>
      <c r="AT24" s="14"/>
      <c r="AU24" s="15">
        <v>45351</v>
      </c>
      <c r="AV24" s="14" t="s">
        <v>4979</v>
      </c>
      <c r="AW24" s="14">
        <v>1</v>
      </c>
      <c r="AX24" s="15"/>
      <c r="AY24" s="14" t="s">
        <v>4963</v>
      </c>
      <c r="AZ24" s="14">
        <v>1</v>
      </c>
      <c r="BA24" s="14"/>
      <c r="BB24" s="14"/>
      <c r="BC24" s="19"/>
      <c r="BD24" s="19"/>
      <c r="BE24" s="19"/>
      <c r="BF24" s="19"/>
      <c r="BG24" s="14" t="s">
        <v>4888</v>
      </c>
      <c r="BH24" s="14" t="s">
        <v>8932</v>
      </c>
      <c r="BI24" s="14"/>
      <c r="BJ24" s="14"/>
      <c r="BK24" s="14"/>
      <c r="BL24" s="18">
        <v>388589748.75</v>
      </c>
      <c r="BM24" s="14">
        <v>1.5239</v>
      </c>
      <c r="BN24" s="14" t="s">
        <v>4994</v>
      </c>
      <c r="BO24" s="14"/>
      <c r="BP24" s="20"/>
      <c r="BQ24" s="20"/>
      <c r="BR24" s="20"/>
      <c r="BS24" s="14"/>
      <c r="BT24" s="17"/>
      <c r="BU24" s="23">
        <f>IF(A24="","",_xlfn.XLOOKUP(C24,'Bloomberg Data'!E:E,'Bloomberg Data'!D:D,0,0))</f>
        <v>672007</v>
      </c>
      <c r="BV24" s="23">
        <f t="shared" si="0"/>
        <v>2016021</v>
      </c>
      <c r="BW24" s="59">
        <f t="shared" si="1"/>
        <v>201602.1</v>
      </c>
      <c r="BX24" s="28">
        <f t="shared" si="2"/>
        <v>1.7909486061901141</v>
      </c>
      <c r="BY24" s="67">
        <f t="shared" si="3"/>
        <v>1.5239000000000001E-2</v>
      </c>
      <c r="BZ24" s="29">
        <f>IF(A24="","",SUM($BY$12:BY24))</f>
        <v>0.15271600000000002</v>
      </c>
      <c r="CA24" s="96" t="e">
        <f>IF(A24="","",_xlfn.XLOOKUP(C24,#REF!,#REF!,0,0))</f>
        <v>#REF!</v>
      </c>
      <c r="CB24" s="1">
        <f>IF(A24="","",_xlfn.XLOOKUP(C24,'Bloomberg Data'!E:E,'Bloomberg Data'!F:F,0,0))</f>
        <v>31.527835845947266</v>
      </c>
    </row>
    <row r="25" spans="1:80">
      <c r="A25" s="60" t="s">
        <v>5175</v>
      </c>
      <c r="B25" s="60" t="s">
        <v>5176</v>
      </c>
      <c r="C25" s="60" t="s">
        <v>578</v>
      </c>
      <c r="D25" s="60" t="s">
        <v>3415</v>
      </c>
      <c r="E25" s="60" t="s">
        <v>3346</v>
      </c>
      <c r="F25" s="60" t="s">
        <v>4978</v>
      </c>
      <c r="G25" s="61"/>
      <c r="H25" s="62">
        <v>551528</v>
      </c>
      <c r="I25" s="63"/>
      <c r="J25" s="60">
        <v>440.9</v>
      </c>
      <c r="K25" s="64">
        <v>0</v>
      </c>
      <c r="L25" s="60"/>
      <c r="M25" s="60"/>
      <c r="N25" s="60"/>
      <c r="O25" s="60"/>
      <c r="P25" s="60" t="s">
        <v>5003</v>
      </c>
      <c r="Q25" s="64"/>
      <c r="R25" s="60">
        <v>0</v>
      </c>
      <c r="S25" s="64">
        <v>5515280</v>
      </c>
      <c r="T25" s="61">
        <v>45351</v>
      </c>
      <c r="U25" s="60">
        <v>100</v>
      </c>
      <c r="V25" s="60">
        <v>24630</v>
      </c>
      <c r="W25" s="60" t="s">
        <v>4961</v>
      </c>
      <c r="X25" s="60">
        <v>479.83850000000001</v>
      </c>
      <c r="Y25" s="64">
        <v>264644364.18000001</v>
      </c>
      <c r="Z25" s="64"/>
      <c r="AA25" s="60">
        <v>453.65</v>
      </c>
      <c r="AB25" s="64">
        <v>-2.81</v>
      </c>
      <c r="AC25" s="64">
        <v>243168695.19999999</v>
      </c>
      <c r="AD25" s="64">
        <v>243168695.19999999</v>
      </c>
      <c r="AE25" s="64">
        <v>0</v>
      </c>
      <c r="AF25" s="64">
        <v>-21475668.98</v>
      </c>
      <c r="AG25" s="64">
        <v>-14443686.98</v>
      </c>
      <c r="AH25" s="64">
        <v>-7031982</v>
      </c>
      <c r="AI25" s="64"/>
      <c r="AJ25" s="64">
        <v>25499577093.98</v>
      </c>
      <c r="AK25" s="60">
        <v>0.9536</v>
      </c>
      <c r="AL25" s="60" t="s">
        <v>5045</v>
      </c>
      <c r="AM25" s="60" t="s">
        <v>4979</v>
      </c>
      <c r="AN25" s="60">
        <v>7364</v>
      </c>
      <c r="AO25" s="60" t="s">
        <v>5004</v>
      </c>
      <c r="AP25" s="60"/>
      <c r="AQ25" s="61">
        <v>45078</v>
      </c>
      <c r="AR25" s="61"/>
      <c r="AS25" s="60">
        <v>0</v>
      </c>
      <c r="AT25" s="60"/>
      <c r="AU25" s="61">
        <v>45351</v>
      </c>
      <c r="AV25" s="60" t="s">
        <v>4979</v>
      </c>
      <c r="AW25" s="60">
        <v>10</v>
      </c>
      <c r="AX25" s="61"/>
      <c r="AY25" s="60" t="s">
        <v>4963</v>
      </c>
      <c r="AZ25" s="60">
        <v>1</v>
      </c>
      <c r="BA25" s="60"/>
      <c r="BB25" s="60"/>
      <c r="BC25" s="65"/>
      <c r="BD25" s="65"/>
      <c r="BE25" s="65"/>
      <c r="BF25" s="65"/>
      <c r="BG25" s="60" t="s">
        <v>4888</v>
      </c>
      <c r="BH25" s="60" t="s">
        <v>8932</v>
      </c>
      <c r="BI25" s="60"/>
      <c r="BJ25" s="60"/>
      <c r="BK25" s="60"/>
      <c r="BL25" s="64">
        <v>243168695.19999999</v>
      </c>
      <c r="BM25" s="60">
        <v>0.9536</v>
      </c>
      <c r="BN25" s="60" t="s">
        <v>4984</v>
      </c>
      <c r="BO25" s="60"/>
      <c r="BP25" s="66"/>
      <c r="BQ25" s="66"/>
      <c r="BR25" s="66"/>
      <c r="BS25" s="60"/>
      <c r="BT25" s="63"/>
      <c r="BU25" s="23">
        <f>IF(A25="","",_xlfn.XLOOKUP(C25,'Bloomberg Data'!E:E,'Bloomberg Data'!D:D,0,0))</f>
        <v>214639</v>
      </c>
      <c r="BV25" s="28">
        <f t="shared" si="0"/>
        <v>643917</v>
      </c>
      <c r="BW25" s="68">
        <f t="shared" si="1"/>
        <v>64391.700000000004</v>
      </c>
      <c r="BX25" s="28">
        <f t="shared" si="2"/>
        <v>8.5652032793046295</v>
      </c>
      <c r="BY25" s="67">
        <f t="shared" si="3"/>
        <v>9.5359999999999993E-3</v>
      </c>
      <c r="BZ25" s="29">
        <f>IF(A25="","",SUM($BY$12:BY25))</f>
        <v>0.16225200000000001</v>
      </c>
      <c r="CA25" s="96" t="e">
        <f>IF(A25="","",_xlfn.XLOOKUP(C25,#REF!,#REF!,0,0))</f>
        <v>#REF!</v>
      </c>
      <c r="CB25" s="1">
        <f>IF(A25="","",_xlfn.XLOOKUP(C25,'Bloomberg Data'!E:E,'Bloomberg Data'!F:F,0,0))</f>
        <v>18.776596069335938</v>
      </c>
    </row>
    <row r="26" spans="1:80">
      <c r="A26" s="14" t="s">
        <v>5175</v>
      </c>
      <c r="B26" s="14" t="s">
        <v>5176</v>
      </c>
      <c r="C26" s="26" t="s">
        <v>42</v>
      </c>
      <c r="D26" s="14" t="s">
        <v>5449</v>
      </c>
      <c r="E26" s="14" t="s">
        <v>8684</v>
      </c>
      <c r="F26" s="14" t="s">
        <v>4978</v>
      </c>
      <c r="G26" s="15"/>
      <c r="H26" s="16">
        <v>15353</v>
      </c>
      <c r="I26" s="17"/>
      <c r="J26" s="14">
        <v>28434.2</v>
      </c>
      <c r="K26" s="18">
        <v>0</v>
      </c>
      <c r="L26" s="14"/>
      <c r="M26" s="14"/>
      <c r="N26" s="14"/>
      <c r="O26" s="14"/>
      <c r="P26" s="14" t="s">
        <v>4999</v>
      </c>
      <c r="Q26" s="18"/>
      <c r="R26" s="14">
        <v>0</v>
      </c>
      <c r="S26" s="18">
        <v>153530</v>
      </c>
      <c r="T26" s="15">
        <v>45351</v>
      </c>
      <c r="U26" s="14">
        <v>100</v>
      </c>
      <c r="V26" s="14">
        <v>16442</v>
      </c>
      <c r="W26" s="14" t="s">
        <v>4961</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8685</v>
      </c>
      <c r="AM26" s="14" t="s">
        <v>4979</v>
      </c>
      <c r="AN26" s="14">
        <v>5961</v>
      </c>
      <c r="AO26" s="14" t="s">
        <v>5000</v>
      </c>
      <c r="AP26" s="14"/>
      <c r="AQ26" s="15"/>
      <c r="AR26" s="15"/>
      <c r="AS26" s="14">
        <v>0</v>
      </c>
      <c r="AT26" s="14"/>
      <c r="AU26" s="15">
        <v>45351</v>
      </c>
      <c r="AV26" s="14" t="s">
        <v>4979</v>
      </c>
      <c r="AW26" s="14">
        <v>10</v>
      </c>
      <c r="AX26" s="15"/>
      <c r="AY26" s="14" t="s">
        <v>4963</v>
      </c>
      <c r="AZ26" s="14">
        <v>1</v>
      </c>
      <c r="BA26" s="14"/>
      <c r="BB26" s="14"/>
      <c r="BC26" s="19"/>
      <c r="BD26" s="19"/>
      <c r="BE26" s="19"/>
      <c r="BF26" s="19"/>
      <c r="BG26" s="14" t="s">
        <v>4888</v>
      </c>
      <c r="BH26" s="14" t="s">
        <v>8932</v>
      </c>
      <c r="BI26" s="14"/>
      <c r="BJ26" s="14"/>
      <c r="BK26" s="14"/>
      <c r="BL26" s="18">
        <v>436550272.60000002</v>
      </c>
      <c r="BM26" s="14">
        <v>1.712</v>
      </c>
      <c r="BN26" s="14" t="s">
        <v>4997</v>
      </c>
      <c r="BO26" s="14"/>
      <c r="BP26" s="20"/>
      <c r="BQ26" s="20"/>
      <c r="BR26" s="20"/>
      <c r="BS26" s="14"/>
      <c r="BT26" s="17"/>
      <c r="BU26" s="23">
        <f>IF(A26="","",_xlfn.XLOOKUP(C26,'Bloomberg Data'!E:E,'Bloomberg Data'!D:D,0,0))</f>
        <v>15159</v>
      </c>
      <c r="BV26" s="23">
        <f t="shared" si="0"/>
        <v>45477</v>
      </c>
      <c r="BW26" s="59">
        <f t="shared" si="1"/>
        <v>4547.7</v>
      </c>
      <c r="BX26" s="28">
        <f t="shared" si="2"/>
        <v>3.3759922598236471</v>
      </c>
      <c r="BY26" s="67">
        <f t="shared" si="3"/>
        <v>1.712E-2</v>
      </c>
      <c r="BZ26" s="29">
        <f>IF(A26="","",SUM($BY$12:BY26))</f>
        <v>0.179372</v>
      </c>
      <c r="CA26" s="96" t="e">
        <f>IF(A26="","",_xlfn.XLOOKUP(C26,#REF!,#REF!,0,0))</f>
        <v>#REF!</v>
      </c>
      <c r="CB26" s="1">
        <f>IF(A26="","",_xlfn.XLOOKUP(C26,'Bloomberg Data'!E:E,'Bloomberg Data'!F:F,0,0))</f>
        <v>53.044506072998047</v>
      </c>
    </row>
    <row r="27" spans="1:80">
      <c r="A27" s="14" t="s">
        <v>5175</v>
      </c>
      <c r="B27" s="14" t="s">
        <v>5176</v>
      </c>
      <c r="C27" s="26" t="s">
        <v>2798</v>
      </c>
      <c r="D27" s="14" t="s">
        <v>8939</v>
      </c>
      <c r="E27" s="14" t="s">
        <v>8940</v>
      </c>
      <c r="F27" s="14" t="s">
        <v>4978</v>
      </c>
      <c r="G27" s="15"/>
      <c r="H27" s="16">
        <v>474236</v>
      </c>
      <c r="I27" s="17"/>
      <c r="J27" s="14">
        <v>561.5</v>
      </c>
      <c r="K27" s="18">
        <v>0</v>
      </c>
      <c r="L27" s="14"/>
      <c r="M27" s="14"/>
      <c r="N27" s="14"/>
      <c r="O27" s="14"/>
      <c r="P27" s="14" t="s">
        <v>8941</v>
      </c>
      <c r="Q27" s="18"/>
      <c r="R27" s="14">
        <v>0</v>
      </c>
      <c r="S27" s="18">
        <v>4742360</v>
      </c>
      <c r="T27" s="15">
        <v>45351</v>
      </c>
      <c r="U27" s="14">
        <v>100</v>
      </c>
      <c r="V27" s="14">
        <v>138665</v>
      </c>
      <c r="W27" s="14" t="s">
        <v>4961</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8942</v>
      </c>
      <c r="AM27" s="14" t="s">
        <v>4979</v>
      </c>
      <c r="AN27" s="14">
        <v>794103</v>
      </c>
      <c r="AO27" s="14" t="s">
        <v>8534</v>
      </c>
      <c r="AP27" s="14"/>
      <c r="AQ27" s="15"/>
      <c r="AR27" s="15"/>
      <c r="AS27" s="14">
        <v>0</v>
      </c>
      <c r="AT27" s="14"/>
      <c r="AU27" s="15">
        <v>45351</v>
      </c>
      <c r="AV27" s="14" t="s">
        <v>4979</v>
      </c>
      <c r="AW27" s="14">
        <v>10</v>
      </c>
      <c r="AX27" s="15"/>
      <c r="AY27" s="14" t="s">
        <v>4963</v>
      </c>
      <c r="AZ27" s="14">
        <v>1</v>
      </c>
      <c r="BA27" s="14"/>
      <c r="BB27" s="14"/>
      <c r="BC27" s="19"/>
      <c r="BD27" s="19"/>
      <c r="BE27" s="19"/>
      <c r="BF27" s="19"/>
      <c r="BG27" s="14" t="s">
        <v>4888</v>
      </c>
      <c r="BH27" s="14" t="s">
        <v>8932</v>
      </c>
      <c r="BI27" s="14"/>
      <c r="BJ27" s="14"/>
      <c r="BK27" s="14"/>
      <c r="BL27" s="18">
        <v>266283514</v>
      </c>
      <c r="BM27" s="14">
        <v>1.0443</v>
      </c>
      <c r="BN27" s="14" t="s">
        <v>4964</v>
      </c>
      <c r="BO27" s="14"/>
      <c r="BP27" s="20"/>
      <c r="BQ27" s="20"/>
      <c r="BR27" s="20"/>
      <c r="BS27" s="14"/>
      <c r="BT27" s="17"/>
      <c r="BU27" s="23">
        <f>IF(A27="","",_xlfn.XLOOKUP(C27,'Bloomberg Data'!E:E,'Bloomberg Data'!D:D,0,0))</f>
        <v>1280439</v>
      </c>
      <c r="BV27" s="23">
        <f t="shared" si="0"/>
        <v>3841317</v>
      </c>
      <c r="BW27" s="59">
        <f t="shared" si="1"/>
        <v>384131.7</v>
      </c>
      <c r="BX27" s="28">
        <f t="shared" si="2"/>
        <v>1.2345661657186844</v>
      </c>
      <c r="BY27" s="67">
        <f t="shared" si="3"/>
        <v>1.0443000000000001E-2</v>
      </c>
      <c r="BZ27" s="29">
        <f>IF(A27="","",SUM($BY$12:BY27))</f>
        <v>0.18981500000000001</v>
      </c>
      <c r="CA27" s="96" t="e">
        <f>IF(A27="","",_xlfn.XLOOKUP(C27,#REF!,#REF!,0,0))</f>
        <v>#REF!</v>
      </c>
      <c r="CB27" s="1">
        <f>IF(A27="","",_xlfn.XLOOKUP(C27,'Bloomberg Data'!E:E,'Bloomberg Data'!F:F,0,0))</f>
        <v>35.4041748046875</v>
      </c>
    </row>
    <row r="28" spans="1:80">
      <c r="A28" s="14" t="s">
        <v>5175</v>
      </c>
      <c r="B28" s="14" t="s">
        <v>5176</v>
      </c>
      <c r="C28" s="26" t="s">
        <v>1959</v>
      </c>
      <c r="D28" s="14" t="s">
        <v>3404</v>
      </c>
      <c r="E28" s="14" t="s">
        <v>8653</v>
      </c>
      <c r="F28" s="14" t="s">
        <v>4978</v>
      </c>
      <c r="G28" s="15"/>
      <c r="H28" s="16">
        <v>5447802</v>
      </c>
      <c r="I28" s="17"/>
      <c r="J28" s="14">
        <v>70.150000000000006</v>
      </c>
      <c r="K28" s="18">
        <v>0</v>
      </c>
      <c r="L28" s="14"/>
      <c r="M28" s="14"/>
      <c r="N28" s="14"/>
      <c r="O28" s="14"/>
      <c r="P28" s="14" t="s">
        <v>5003</v>
      </c>
      <c r="Q28" s="18"/>
      <c r="R28" s="14">
        <v>0</v>
      </c>
      <c r="S28" s="18">
        <v>5447802</v>
      </c>
      <c r="T28" s="15">
        <v>45351</v>
      </c>
      <c r="U28" s="14">
        <v>100</v>
      </c>
      <c r="V28" s="14">
        <v>140647</v>
      </c>
      <c r="W28" s="14" t="s">
        <v>4961</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8654</v>
      </c>
      <c r="AM28" s="14" t="s">
        <v>4979</v>
      </c>
      <c r="AN28" s="14">
        <v>794284</v>
      </c>
      <c r="AO28" s="14" t="s">
        <v>5004</v>
      </c>
      <c r="AP28" s="14"/>
      <c r="AQ28" s="15">
        <v>45146</v>
      </c>
      <c r="AR28" s="15"/>
      <c r="AS28" s="14">
        <v>0</v>
      </c>
      <c r="AT28" s="14"/>
      <c r="AU28" s="15">
        <v>45351</v>
      </c>
      <c r="AV28" s="14" t="s">
        <v>4979</v>
      </c>
      <c r="AW28" s="14">
        <v>1</v>
      </c>
      <c r="AX28" s="15"/>
      <c r="AY28" s="14" t="s">
        <v>4963</v>
      </c>
      <c r="AZ28" s="14">
        <v>1</v>
      </c>
      <c r="BA28" s="14"/>
      <c r="BB28" s="14"/>
      <c r="BC28" s="19"/>
      <c r="BD28" s="19"/>
      <c r="BE28" s="19"/>
      <c r="BF28" s="19"/>
      <c r="BG28" s="14" t="s">
        <v>4888</v>
      </c>
      <c r="BH28" s="14" t="s">
        <v>8932</v>
      </c>
      <c r="BI28" s="14"/>
      <c r="BJ28" s="14"/>
      <c r="BK28" s="14"/>
      <c r="BL28" s="18">
        <v>382163310.30000001</v>
      </c>
      <c r="BM28" s="14">
        <v>1.4986999999999999</v>
      </c>
      <c r="BN28" s="14" t="s">
        <v>4984</v>
      </c>
      <c r="BO28" s="14"/>
      <c r="BP28" s="20"/>
      <c r="BQ28" s="20"/>
      <c r="BR28" s="20"/>
      <c r="BS28" s="14"/>
      <c r="BT28" s="17"/>
      <c r="BU28" s="23">
        <f>IF(A28="","",_xlfn.XLOOKUP(C28,'Bloomberg Data'!E:E,'Bloomberg Data'!D:D,0,0))</f>
        <v>6060612</v>
      </c>
      <c r="BV28" s="23">
        <f t="shared" si="0"/>
        <v>18181836</v>
      </c>
      <c r="BW28" s="59">
        <f t="shared" si="1"/>
        <v>1818183.6</v>
      </c>
      <c r="BX28" s="28">
        <f t="shared" si="2"/>
        <v>2.9962881636375993</v>
      </c>
      <c r="BY28" s="67">
        <f t="shared" si="3"/>
        <v>1.4986999999999999E-2</v>
      </c>
      <c r="BZ28" s="29">
        <f>IF(A28="","",SUM($BY$12:BY28))</f>
        <v>0.20480200000000001</v>
      </c>
      <c r="CA28" s="96" t="e">
        <f>IF(A28="","",_xlfn.XLOOKUP(C28,#REF!,#REF!,0,0))</f>
        <v>#REF!</v>
      </c>
      <c r="CB28" s="1">
        <f>IF(A28="","",_xlfn.XLOOKUP(C28,'Bloomberg Data'!E:E,'Bloomberg Data'!F:F,0,0))</f>
        <v>38.993003845214844</v>
      </c>
    </row>
    <row r="29" spans="1:80">
      <c r="A29" s="14" t="s">
        <v>5175</v>
      </c>
      <c r="B29" s="14" t="s">
        <v>5176</v>
      </c>
      <c r="C29" s="26" t="s">
        <v>303</v>
      </c>
      <c r="D29" s="14" t="s">
        <v>5114</v>
      </c>
      <c r="E29" s="14" t="s">
        <v>3344</v>
      </c>
      <c r="F29" s="14" t="s">
        <v>4978</v>
      </c>
      <c r="G29" s="15"/>
      <c r="H29" s="16">
        <v>152794</v>
      </c>
      <c r="I29" s="17"/>
      <c r="J29" s="14">
        <v>530.95000000000005</v>
      </c>
      <c r="K29" s="18">
        <v>0</v>
      </c>
      <c r="L29" s="14"/>
      <c r="M29" s="14"/>
      <c r="N29" s="14"/>
      <c r="O29" s="14"/>
      <c r="P29" s="14" t="s">
        <v>5082</v>
      </c>
      <c r="Q29" s="18"/>
      <c r="R29" s="14">
        <v>0</v>
      </c>
      <c r="S29" s="18">
        <v>305588</v>
      </c>
      <c r="T29" s="15">
        <v>45351</v>
      </c>
      <c r="U29" s="14">
        <v>100</v>
      </c>
      <c r="V29" s="14">
        <v>156556</v>
      </c>
      <c r="W29" s="14" t="s">
        <v>4961</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5115</v>
      </c>
      <c r="AM29" s="14" t="s">
        <v>4979</v>
      </c>
      <c r="AN29" s="14">
        <v>796697</v>
      </c>
      <c r="AO29" s="14" t="s">
        <v>5041</v>
      </c>
      <c r="AP29" s="14"/>
      <c r="AQ29" s="15"/>
      <c r="AR29" s="15"/>
      <c r="AS29" s="14">
        <v>0</v>
      </c>
      <c r="AT29" s="14"/>
      <c r="AU29" s="15">
        <v>45351</v>
      </c>
      <c r="AV29" s="14" t="s">
        <v>4979</v>
      </c>
      <c r="AW29" s="14">
        <v>2</v>
      </c>
      <c r="AX29" s="15"/>
      <c r="AY29" s="14" t="s">
        <v>4963</v>
      </c>
      <c r="AZ29" s="14">
        <v>1</v>
      </c>
      <c r="BA29" s="14"/>
      <c r="BB29" s="14"/>
      <c r="BC29" s="19"/>
      <c r="BD29" s="19"/>
      <c r="BE29" s="19"/>
      <c r="BF29" s="19"/>
      <c r="BG29" s="14" t="s">
        <v>4888</v>
      </c>
      <c r="BH29" s="14" t="s">
        <v>8932</v>
      </c>
      <c r="BI29" s="14"/>
      <c r="BJ29" s="14"/>
      <c r="BK29" s="14"/>
      <c r="BL29" s="18">
        <v>81125974.299999997</v>
      </c>
      <c r="BM29" s="14">
        <v>0.31809999999999999</v>
      </c>
      <c r="BN29" s="14" t="s">
        <v>5002</v>
      </c>
      <c r="BO29" s="14"/>
      <c r="BP29" s="20"/>
      <c r="BQ29" s="20"/>
      <c r="BR29" s="20"/>
      <c r="BS29" s="14"/>
      <c r="BT29" s="17"/>
      <c r="BU29" s="23">
        <f>IF(A29="","",_xlfn.XLOOKUP(C29,'Bloomberg Data'!E:E,'Bloomberg Data'!D:D,0,0))</f>
        <v>511297</v>
      </c>
      <c r="BV29" s="23">
        <f t="shared" si="0"/>
        <v>1533891</v>
      </c>
      <c r="BW29" s="59">
        <f t="shared" si="1"/>
        <v>153389.1</v>
      </c>
      <c r="BX29" s="28">
        <f t="shared" si="2"/>
        <v>0.99612032406474771</v>
      </c>
      <c r="BY29" s="67">
        <f t="shared" si="3"/>
        <v>3.1809999999999998E-3</v>
      </c>
      <c r="BZ29" s="29">
        <f>IF(A29="","",SUM($BY$12:BY29))</f>
        <v>0.207983</v>
      </c>
      <c r="CA29" s="96" t="e">
        <f>IF(A29="","",_xlfn.XLOOKUP(C29,#REF!,#REF!,0,0))</f>
        <v>#REF!</v>
      </c>
      <c r="CB29" s="1">
        <f>IF(A29="","",_xlfn.XLOOKUP(C29,'Bloomberg Data'!E:E,'Bloomberg Data'!F:F,0,0))</f>
        <v>200.72261047363281</v>
      </c>
    </row>
    <row r="30" spans="1:80">
      <c r="A30" s="14" t="s">
        <v>5175</v>
      </c>
      <c r="B30" s="14" t="s">
        <v>5176</v>
      </c>
      <c r="C30" s="26" t="s">
        <v>2593</v>
      </c>
      <c r="D30" s="14" t="s">
        <v>8830</v>
      </c>
      <c r="E30" s="14" t="s">
        <v>8831</v>
      </c>
      <c r="F30" s="14" t="s">
        <v>4978</v>
      </c>
      <c r="G30" s="15"/>
      <c r="H30" s="16">
        <v>368641</v>
      </c>
      <c r="I30" s="17"/>
      <c r="J30" s="14">
        <v>637.20000000000005</v>
      </c>
      <c r="K30" s="18">
        <v>0</v>
      </c>
      <c r="L30" s="14"/>
      <c r="M30" s="14"/>
      <c r="N30" s="14"/>
      <c r="O30" s="14"/>
      <c r="P30" s="14" t="s">
        <v>5039</v>
      </c>
      <c r="Q30" s="18"/>
      <c r="R30" s="14">
        <v>0</v>
      </c>
      <c r="S30" s="18">
        <v>737282</v>
      </c>
      <c r="T30" s="15">
        <v>45351</v>
      </c>
      <c r="U30" s="14">
        <v>100</v>
      </c>
      <c r="V30" s="14">
        <v>164974</v>
      </c>
      <c r="W30" s="14" t="s">
        <v>4961</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8832</v>
      </c>
      <c r="AM30" s="14" t="s">
        <v>4979</v>
      </c>
      <c r="AN30" s="14">
        <v>797930</v>
      </c>
      <c r="AO30" s="14" t="s">
        <v>5041</v>
      </c>
      <c r="AP30" s="14"/>
      <c r="AQ30" s="15"/>
      <c r="AR30" s="15"/>
      <c r="AS30" s="14">
        <v>0</v>
      </c>
      <c r="AT30" s="14"/>
      <c r="AU30" s="15">
        <v>45351</v>
      </c>
      <c r="AV30" s="14" t="s">
        <v>4979</v>
      </c>
      <c r="AW30" s="14">
        <v>2</v>
      </c>
      <c r="AX30" s="15"/>
      <c r="AY30" s="14" t="s">
        <v>4963</v>
      </c>
      <c r="AZ30" s="14">
        <v>1</v>
      </c>
      <c r="BA30" s="14"/>
      <c r="BB30" s="14"/>
      <c r="BC30" s="19"/>
      <c r="BD30" s="19"/>
      <c r="BE30" s="19"/>
      <c r="BF30" s="19"/>
      <c r="BG30" s="14" t="s">
        <v>4888</v>
      </c>
      <c r="BH30" s="14" t="s">
        <v>8932</v>
      </c>
      <c r="BI30" s="14"/>
      <c r="BJ30" s="14"/>
      <c r="BK30" s="14"/>
      <c r="BL30" s="18">
        <v>234898045.19999999</v>
      </c>
      <c r="BM30" s="14">
        <v>0.92120000000000002</v>
      </c>
      <c r="BN30" s="14" t="s">
        <v>5002</v>
      </c>
      <c r="BO30" s="14"/>
      <c r="BP30" s="20"/>
      <c r="BQ30" s="20"/>
      <c r="BR30" s="20"/>
      <c r="BS30" s="14"/>
      <c r="BT30" s="17"/>
      <c r="BU30" s="23">
        <f>IF(A30="","",_xlfn.XLOOKUP(C30,'Bloomberg Data'!E:E,'Bloomberg Data'!D:D,0,0))</f>
        <v>364320</v>
      </c>
      <c r="BV30" s="23">
        <f t="shared" si="0"/>
        <v>1092960</v>
      </c>
      <c r="BW30" s="59">
        <f t="shared" si="1"/>
        <v>109296</v>
      </c>
      <c r="BX30" s="28">
        <f t="shared" si="2"/>
        <v>3.3728681744986093</v>
      </c>
      <c r="BY30" s="67">
        <f t="shared" si="3"/>
        <v>9.2119999999999997E-3</v>
      </c>
      <c r="BZ30" s="29">
        <f>IF(A30="","",SUM($BY$12:BY30))</f>
        <v>0.217195</v>
      </c>
      <c r="CA30" s="96" t="e">
        <f>IF(A30="","",_xlfn.XLOOKUP(C30,#REF!,#REF!,0,0))</f>
        <v>#REF!</v>
      </c>
      <c r="CB30" s="1">
        <f>IF(A30="","",_xlfn.XLOOKUP(C30,'Bloomberg Data'!E:E,'Bloomberg Data'!F:F,0,0))</f>
        <v>80.041725158691406</v>
      </c>
    </row>
    <row r="31" spans="1:80">
      <c r="A31" s="14" t="s">
        <v>5175</v>
      </c>
      <c r="B31" s="14" t="s">
        <v>5176</v>
      </c>
      <c r="C31" s="26" t="s">
        <v>3117</v>
      </c>
      <c r="D31" s="14" t="s">
        <v>5529</v>
      </c>
      <c r="E31" s="14" t="s">
        <v>8749</v>
      </c>
      <c r="F31" s="14" t="s">
        <v>4978</v>
      </c>
      <c r="G31" s="15"/>
      <c r="H31" s="16">
        <v>248117</v>
      </c>
      <c r="I31" s="17"/>
      <c r="J31" s="14">
        <v>669.6</v>
      </c>
      <c r="K31" s="18">
        <v>0</v>
      </c>
      <c r="L31" s="14"/>
      <c r="M31" s="14"/>
      <c r="N31" s="14"/>
      <c r="O31" s="14"/>
      <c r="P31" s="14" t="s">
        <v>5003</v>
      </c>
      <c r="Q31" s="18"/>
      <c r="R31" s="14">
        <v>0</v>
      </c>
      <c r="S31" s="18">
        <v>496234</v>
      </c>
      <c r="T31" s="15">
        <v>45351</v>
      </c>
      <c r="U31" s="14">
        <v>100</v>
      </c>
      <c r="V31" s="14">
        <v>81534</v>
      </c>
      <c r="W31" s="14" t="s">
        <v>4961</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8750</v>
      </c>
      <c r="AM31" s="14" t="s">
        <v>4979</v>
      </c>
      <c r="AN31" s="14">
        <v>782034</v>
      </c>
      <c r="AO31" s="14" t="s">
        <v>5004</v>
      </c>
      <c r="AP31" s="14"/>
      <c r="AQ31" s="15">
        <v>45336</v>
      </c>
      <c r="AR31" s="15"/>
      <c r="AS31" s="14">
        <v>0</v>
      </c>
      <c r="AT31" s="14"/>
      <c r="AU31" s="15">
        <v>45351</v>
      </c>
      <c r="AV31" s="14" t="s">
        <v>4979</v>
      </c>
      <c r="AW31" s="14">
        <v>2</v>
      </c>
      <c r="AX31" s="15"/>
      <c r="AY31" s="14" t="s">
        <v>4963</v>
      </c>
      <c r="AZ31" s="14">
        <v>1</v>
      </c>
      <c r="BA31" s="14"/>
      <c r="BB31" s="14"/>
      <c r="BC31" s="19"/>
      <c r="BD31" s="19"/>
      <c r="BE31" s="19"/>
      <c r="BF31" s="19"/>
      <c r="BG31" s="14" t="s">
        <v>4888</v>
      </c>
      <c r="BH31" s="14" t="s">
        <v>8932</v>
      </c>
      <c r="BI31" s="14"/>
      <c r="BJ31" s="14"/>
      <c r="BK31" s="14"/>
      <c r="BL31" s="18">
        <v>166139143.19999999</v>
      </c>
      <c r="BM31" s="14">
        <v>0.65149999999999997</v>
      </c>
      <c r="BN31" s="14" t="s">
        <v>4984</v>
      </c>
      <c r="BO31" s="14"/>
      <c r="BP31" s="20"/>
      <c r="BQ31" s="20"/>
      <c r="BR31" s="20"/>
      <c r="BS31" s="14"/>
      <c r="BT31" s="17"/>
      <c r="BU31" s="23">
        <f>IF(A31="","",_xlfn.XLOOKUP(C31,'Bloomberg Data'!E:E,'Bloomberg Data'!D:D,0,0))</f>
        <v>887466</v>
      </c>
      <c r="BV31" s="23">
        <f t="shared" si="0"/>
        <v>2662398</v>
      </c>
      <c r="BW31" s="59">
        <f t="shared" si="1"/>
        <v>266239.8</v>
      </c>
      <c r="BX31" s="28">
        <f t="shared" si="2"/>
        <v>0.93193053780839685</v>
      </c>
      <c r="BY31" s="67">
        <f t="shared" si="3"/>
        <v>6.515E-3</v>
      </c>
      <c r="BZ31" s="29">
        <f>IF(A31="","",SUM($BY$12:BY31))</f>
        <v>0.22370999999999999</v>
      </c>
      <c r="CA31" s="96" t="e">
        <f>IF(A31="","",_xlfn.XLOOKUP(C31,#REF!,#REF!,0,0))</f>
        <v>#REF!</v>
      </c>
      <c r="CB31" s="1">
        <f>IF(A31="","",_xlfn.XLOOKUP(C31,'Bloomberg Data'!E:E,'Bloomberg Data'!F:F,0,0))</f>
        <v>58.216148376464844</v>
      </c>
    </row>
    <row r="32" spans="1:80">
      <c r="A32" s="14" t="s">
        <v>5175</v>
      </c>
      <c r="B32" s="14" t="s">
        <v>5176</v>
      </c>
      <c r="C32" s="26" t="s">
        <v>2007</v>
      </c>
      <c r="D32" s="14" t="s">
        <v>5147</v>
      </c>
      <c r="E32" s="14" t="s">
        <v>3355</v>
      </c>
      <c r="F32" s="14" t="s">
        <v>4978</v>
      </c>
      <c r="G32" s="15"/>
      <c r="H32" s="16">
        <v>95671</v>
      </c>
      <c r="I32" s="17"/>
      <c r="J32" s="14">
        <v>3021.1</v>
      </c>
      <c r="K32" s="18">
        <v>0</v>
      </c>
      <c r="L32" s="14"/>
      <c r="M32" s="14"/>
      <c r="N32" s="14"/>
      <c r="O32" s="14"/>
      <c r="P32" s="14" t="s">
        <v>5148</v>
      </c>
      <c r="Q32" s="18"/>
      <c r="R32" s="14">
        <v>0</v>
      </c>
      <c r="S32" s="18">
        <v>191342</v>
      </c>
      <c r="T32" s="15">
        <v>45351</v>
      </c>
      <c r="U32" s="14">
        <v>100</v>
      </c>
      <c r="V32" s="14">
        <v>51367</v>
      </c>
      <c r="W32" s="14" t="s">
        <v>4961</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5149</v>
      </c>
      <c r="AM32" s="14" t="s">
        <v>4979</v>
      </c>
      <c r="AN32" s="14">
        <v>772790</v>
      </c>
      <c r="AO32" s="14" t="s">
        <v>4993</v>
      </c>
      <c r="AP32" s="14"/>
      <c r="AQ32" s="15">
        <v>45239</v>
      </c>
      <c r="AR32" s="15"/>
      <c r="AS32" s="14">
        <v>0</v>
      </c>
      <c r="AT32" s="14"/>
      <c r="AU32" s="15">
        <v>45351</v>
      </c>
      <c r="AV32" s="14" t="s">
        <v>4979</v>
      </c>
      <c r="AW32" s="14">
        <v>2</v>
      </c>
      <c r="AX32" s="15"/>
      <c r="AY32" s="14" t="s">
        <v>4963</v>
      </c>
      <c r="AZ32" s="14">
        <v>1</v>
      </c>
      <c r="BA32" s="14"/>
      <c r="BB32" s="14"/>
      <c r="BC32" s="19"/>
      <c r="BD32" s="19"/>
      <c r="BE32" s="19"/>
      <c r="BF32" s="19"/>
      <c r="BG32" s="14" t="s">
        <v>4888</v>
      </c>
      <c r="BH32" s="14" t="s">
        <v>8932</v>
      </c>
      <c r="BI32" s="14"/>
      <c r="BJ32" s="14"/>
      <c r="BK32" s="14"/>
      <c r="BL32" s="18">
        <v>289031658.10000002</v>
      </c>
      <c r="BM32" s="14">
        <v>1.1335</v>
      </c>
      <c r="BN32" s="14" t="s">
        <v>4994</v>
      </c>
      <c r="BO32" s="14"/>
      <c r="BP32" s="20"/>
      <c r="BQ32" s="20"/>
      <c r="BR32" s="20"/>
      <c r="BS32" s="14"/>
      <c r="BT32" s="17"/>
      <c r="BU32" s="23">
        <f>IF(A32="","",_xlfn.XLOOKUP(C32,'Bloomberg Data'!E:E,'Bloomberg Data'!D:D,0,0))</f>
        <v>241090</v>
      </c>
      <c r="BV32" s="23">
        <f t="shared" si="0"/>
        <v>723270</v>
      </c>
      <c r="BW32" s="59">
        <f t="shared" si="1"/>
        <v>72327</v>
      </c>
      <c r="BX32" s="28">
        <f t="shared" si="2"/>
        <v>1.3227563703734428</v>
      </c>
      <c r="BY32" s="67">
        <f t="shared" si="3"/>
        <v>1.1335E-2</v>
      </c>
      <c r="BZ32" s="29">
        <f>IF(A32="","",SUM($BY$12:BY32))</f>
        <v>0.235045</v>
      </c>
      <c r="CA32" s="96" t="e">
        <f>IF(A32="","",_xlfn.XLOOKUP(C32,#REF!,#REF!,0,0))</f>
        <v>#REF!</v>
      </c>
      <c r="CB32" s="1">
        <f>IF(A32="","",_xlfn.XLOOKUP(C32,'Bloomberg Data'!E:E,'Bloomberg Data'!F:F,0,0))</f>
        <v>82.858718872070313</v>
      </c>
    </row>
    <row r="33" spans="1:80">
      <c r="A33" s="14" t="s">
        <v>5175</v>
      </c>
      <c r="B33" s="14" t="s">
        <v>5176</v>
      </c>
      <c r="C33" s="26" t="s">
        <v>2899</v>
      </c>
      <c r="D33" s="14" t="s">
        <v>5601</v>
      </c>
      <c r="E33" s="14" t="s">
        <v>8568</v>
      </c>
      <c r="F33" s="14" t="s">
        <v>4978</v>
      </c>
      <c r="G33" s="15"/>
      <c r="H33" s="16">
        <v>403508</v>
      </c>
      <c r="I33" s="17"/>
      <c r="J33" s="14">
        <v>706.05</v>
      </c>
      <c r="K33" s="18">
        <v>0</v>
      </c>
      <c r="L33" s="14"/>
      <c r="M33" s="14"/>
      <c r="N33" s="14"/>
      <c r="O33" s="14"/>
      <c r="P33" s="14" t="s">
        <v>8569</v>
      </c>
      <c r="Q33" s="18"/>
      <c r="R33" s="14">
        <v>0</v>
      </c>
      <c r="S33" s="18">
        <v>4035080</v>
      </c>
      <c r="T33" s="15">
        <v>45351</v>
      </c>
      <c r="U33" s="14">
        <v>100</v>
      </c>
      <c r="V33" s="14">
        <v>60748</v>
      </c>
      <c r="W33" s="14" t="s">
        <v>4961</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8570</v>
      </c>
      <c r="AM33" s="14" t="s">
        <v>4979</v>
      </c>
      <c r="AN33" s="14">
        <v>776309</v>
      </c>
      <c r="AO33" s="14" t="s">
        <v>4996</v>
      </c>
      <c r="AP33" s="14"/>
      <c r="AQ33" s="15"/>
      <c r="AR33" s="15"/>
      <c r="AS33" s="14">
        <v>0</v>
      </c>
      <c r="AT33" s="14"/>
      <c r="AU33" s="15">
        <v>45351</v>
      </c>
      <c r="AV33" s="14" t="s">
        <v>4979</v>
      </c>
      <c r="AW33" s="14">
        <v>10</v>
      </c>
      <c r="AX33" s="15"/>
      <c r="AY33" s="14" t="s">
        <v>4963</v>
      </c>
      <c r="AZ33" s="14">
        <v>1</v>
      </c>
      <c r="BA33" s="14"/>
      <c r="BB33" s="14"/>
      <c r="BC33" s="19"/>
      <c r="BD33" s="19"/>
      <c r="BE33" s="19"/>
      <c r="BF33" s="19"/>
      <c r="BG33" s="14" t="s">
        <v>4888</v>
      </c>
      <c r="BH33" s="14" t="s">
        <v>8932</v>
      </c>
      <c r="BI33" s="14"/>
      <c r="BJ33" s="14"/>
      <c r="BK33" s="14"/>
      <c r="BL33" s="18">
        <v>284896823.39999998</v>
      </c>
      <c r="BM33" s="14">
        <v>1.1173</v>
      </c>
      <c r="BN33" s="14" t="s">
        <v>4997</v>
      </c>
      <c r="BO33" s="14"/>
      <c r="BP33" s="20"/>
      <c r="BQ33" s="20"/>
      <c r="BR33" s="20"/>
      <c r="BS33" s="14"/>
      <c r="BT33" s="17"/>
      <c r="BU33" s="23">
        <f>IF(A33="","",_xlfn.XLOOKUP(C33,'Bloomberg Data'!E:E,'Bloomberg Data'!D:D,0,0))</f>
        <v>1326412</v>
      </c>
      <c r="BV33" s="23">
        <f t="shared" si="0"/>
        <v>3979236</v>
      </c>
      <c r="BW33" s="59">
        <f t="shared" si="1"/>
        <v>397923.60000000003</v>
      </c>
      <c r="BX33" s="28">
        <f t="shared" si="2"/>
        <v>1.0140338497138646</v>
      </c>
      <c r="BY33" s="67">
        <f t="shared" si="3"/>
        <v>1.1172999999999999E-2</v>
      </c>
      <c r="BZ33" s="29">
        <f>IF(A33="","",SUM($BY$12:BY33))</f>
        <v>0.24621799999999999</v>
      </c>
      <c r="CA33" s="96" t="e">
        <f>IF(A33="","",_xlfn.XLOOKUP(C33,#REF!,#REF!,0,0))</f>
        <v>#REF!</v>
      </c>
      <c r="CB33" s="1">
        <f>IF(A33="","",_xlfn.XLOOKUP(C33,'Bloomberg Data'!E:E,'Bloomberg Data'!F:F,0,0))</f>
        <v>51.340080261230469</v>
      </c>
    </row>
    <row r="34" spans="1:80">
      <c r="A34" s="14" t="s">
        <v>5175</v>
      </c>
      <c r="B34" s="14" t="s">
        <v>5176</v>
      </c>
      <c r="C34" s="26" t="s">
        <v>807</v>
      </c>
      <c r="D34" s="14" t="s">
        <v>5128</v>
      </c>
      <c r="E34" s="14" t="s">
        <v>3351</v>
      </c>
      <c r="F34" s="14" t="s">
        <v>4978</v>
      </c>
      <c r="G34" s="15"/>
      <c r="H34" s="16">
        <v>355804</v>
      </c>
      <c r="I34" s="17"/>
      <c r="J34" s="14">
        <v>629.5</v>
      </c>
      <c r="K34" s="18">
        <v>0</v>
      </c>
      <c r="L34" s="14"/>
      <c r="M34" s="14"/>
      <c r="N34" s="14"/>
      <c r="O34" s="14"/>
      <c r="P34" s="14" t="s">
        <v>5061</v>
      </c>
      <c r="Q34" s="18"/>
      <c r="R34" s="14">
        <v>0</v>
      </c>
      <c r="S34" s="18">
        <v>355804</v>
      </c>
      <c r="T34" s="15">
        <v>45351</v>
      </c>
      <c r="U34" s="14">
        <v>100</v>
      </c>
      <c r="V34" s="14">
        <v>6539</v>
      </c>
      <c r="W34" s="14" t="s">
        <v>4961</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5129</v>
      </c>
      <c r="AM34" s="14" t="s">
        <v>4979</v>
      </c>
      <c r="AN34" s="14">
        <v>6590</v>
      </c>
      <c r="AO34" s="14" t="s">
        <v>5023</v>
      </c>
      <c r="AP34" s="14"/>
      <c r="AQ34" s="15"/>
      <c r="AR34" s="15"/>
      <c r="AS34" s="14">
        <v>0</v>
      </c>
      <c r="AT34" s="14"/>
      <c r="AU34" s="15">
        <v>45351</v>
      </c>
      <c r="AV34" s="14" t="s">
        <v>4979</v>
      </c>
      <c r="AW34" s="14">
        <v>1</v>
      </c>
      <c r="AX34" s="15"/>
      <c r="AY34" s="14" t="s">
        <v>4963</v>
      </c>
      <c r="AZ34" s="14">
        <v>1</v>
      </c>
      <c r="BA34" s="14"/>
      <c r="BB34" s="14"/>
      <c r="BC34" s="19"/>
      <c r="BD34" s="19"/>
      <c r="BE34" s="19"/>
      <c r="BF34" s="19"/>
      <c r="BG34" s="14" t="s">
        <v>4888</v>
      </c>
      <c r="BH34" s="14" t="s">
        <v>8932</v>
      </c>
      <c r="BI34" s="14"/>
      <c r="BJ34" s="14"/>
      <c r="BK34" s="14"/>
      <c r="BL34" s="18">
        <v>223978618</v>
      </c>
      <c r="BM34" s="14">
        <v>0.87839999999999996</v>
      </c>
      <c r="BN34" s="14" t="s">
        <v>4994</v>
      </c>
      <c r="BO34" s="14"/>
      <c r="BP34" s="20"/>
      <c r="BQ34" s="20"/>
      <c r="BR34" s="20"/>
      <c r="BS34" s="14"/>
      <c r="BT34" s="17"/>
      <c r="BU34" s="23">
        <f>IF(A34="","",_xlfn.XLOOKUP(C34,'Bloomberg Data'!E:E,'Bloomberg Data'!D:D,0,0))</f>
        <v>284560</v>
      </c>
      <c r="BV34" s="23">
        <f t="shared" si="0"/>
        <v>853680</v>
      </c>
      <c r="BW34" s="59">
        <f t="shared" si="1"/>
        <v>85368</v>
      </c>
      <c r="BX34" s="28">
        <f t="shared" si="2"/>
        <v>4.1678849217505389</v>
      </c>
      <c r="BY34" s="67">
        <f t="shared" si="3"/>
        <v>8.7840000000000001E-3</v>
      </c>
      <c r="BZ34" s="29">
        <f>IF(A34="","",SUM($BY$12:BY34))</f>
        <v>0.25500200000000001</v>
      </c>
      <c r="CA34" s="96" t="e">
        <f>IF(A34="","",_xlfn.XLOOKUP(C34,#REF!,#REF!,0,0))</f>
        <v>#REF!</v>
      </c>
      <c r="CB34" s="1">
        <f>IF(A34="","",_xlfn.XLOOKUP(C34,'Bloomberg Data'!E:E,'Bloomberg Data'!F:F,0,0))</f>
        <v>16.127662658691406</v>
      </c>
    </row>
    <row r="35" spans="1:80">
      <c r="A35" s="14" t="s">
        <v>5175</v>
      </c>
      <c r="B35" s="14" t="s">
        <v>5176</v>
      </c>
      <c r="C35" s="26" t="s">
        <v>2970</v>
      </c>
      <c r="D35" s="14" t="s">
        <v>5032</v>
      </c>
      <c r="E35" s="14" t="s">
        <v>3357</v>
      </c>
      <c r="F35" s="14" t="s">
        <v>4978</v>
      </c>
      <c r="G35" s="15"/>
      <c r="H35" s="16">
        <v>1848228</v>
      </c>
      <c r="I35" s="17"/>
      <c r="J35" s="14">
        <v>190.35</v>
      </c>
      <c r="K35" s="18">
        <v>0</v>
      </c>
      <c r="L35" s="14"/>
      <c r="M35" s="14"/>
      <c r="N35" s="14"/>
      <c r="O35" s="14"/>
      <c r="P35" s="14" t="s">
        <v>5015</v>
      </c>
      <c r="Q35" s="18"/>
      <c r="R35" s="14">
        <v>0</v>
      </c>
      <c r="S35" s="18">
        <v>1848228</v>
      </c>
      <c r="T35" s="15">
        <v>45351</v>
      </c>
      <c r="U35" s="14">
        <v>100</v>
      </c>
      <c r="V35" s="14">
        <v>24681</v>
      </c>
      <c r="W35" s="14" t="s">
        <v>4961</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5033</v>
      </c>
      <c r="AM35" s="14" t="s">
        <v>4979</v>
      </c>
      <c r="AN35" s="14">
        <v>75305</v>
      </c>
      <c r="AO35" s="14" t="s">
        <v>5034</v>
      </c>
      <c r="AP35" s="14"/>
      <c r="AQ35" s="15"/>
      <c r="AR35" s="15"/>
      <c r="AS35" s="14">
        <v>0</v>
      </c>
      <c r="AT35" s="14"/>
      <c r="AU35" s="15">
        <v>45351</v>
      </c>
      <c r="AV35" s="14" t="s">
        <v>4979</v>
      </c>
      <c r="AW35" s="14">
        <v>1</v>
      </c>
      <c r="AX35" s="15"/>
      <c r="AY35" s="14" t="s">
        <v>4963</v>
      </c>
      <c r="AZ35" s="14">
        <v>1</v>
      </c>
      <c r="BA35" s="14"/>
      <c r="BB35" s="14"/>
      <c r="BC35" s="19"/>
      <c r="BD35" s="19"/>
      <c r="BE35" s="19"/>
      <c r="BF35" s="19"/>
      <c r="BG35" s="14" t="s">
        <v>4888</v>
      </c>
      <c r="BH35" s="14" t="s">
        <v>8932</v>
      </c>
      <c r="BI35" s="14"/>
      <c r="BJ35" s="14"/>
      <c r="BK35" s="14"/>
      <c r="BL35" s="18">
        <v>351810199.80000001</v>
      </c>
      <c r="BM35" s="14">
        <v>1.3796999999999999</v>
      </c>
      <c r="BN35" s="14" t="s">
        <v>5002</v>
      </c>
      <c r="BO35" s="14"/>
      <c r="BP35" s="20"/>
      <c r="BQ35" s="20"/>
      <c r="BR35" s="20"/>
      <c r="BS35" s="14"/>
      <c r="BT35" s="17"/>
      <c r="BU35" s="23">
        <f>IF(A35="","",_xlfn.XLOOKUP(C35,'Bloomberg Data'!E:E,'Bloomberg Data'!D:D,0,0))</f>
        <v>2946898</v>
      </c>
      <c r="BV35" s="23">
        <f t="shared" si="0"/>
        <v>8840694</v>
      </c>
      <c r="BW35" s="59">
        <f t="shared" si="1"/>
        <v>884069.4</v>
      </c>
      <c r="BX35" s="28">
        <f t="shared" si="2"/>
        <v>2.0905915304839189</v>
      </c>
      <c r="BY35" s="67">
        <f t="shared" si="3"/>
        <v>1.3796999999999999E-2</v>
      </c>
      <c r="BZ35" s="29">
        <f>IF(A35="","",SUM($BY$12:BY35))</f>
        <v>0.26879900000000001</v>
      </c>
      <c r="CA35" s="96" t="e">
        <f>IF(A35="","",_xlfn.XLOOKUP(C35,#REF!,#REF!,0,0))</f>
        <v>#REF!</v>
      </c>
      <c r="CB35" s="1">
        <f>IF(A35="","",_xlfn.XLOOKUP(C35,'Bloomberg Data'!E:E,'Bloomberg Data'!F:F,0,0))</f>
        <v>40.957447052001953</v>
      </c>
    </row>
    <row r="36" spans="1:80">
      <c r="A36" s="14" t="s">
        <v>5175</v>
      </c>
      <c r="B36" s="14" t="s">
        <v>5176</v>
      </c>
      <c r="C36" s="26" t="s">
        <v>1886</v>
      </c>
      <c r="D36" s="14" t="s">
        <v>5565</v>
      </c>
      <c r="E36" s="14" t="s">
        <v>8638</v>
      </c>
      <c r="F36" s="14" t="s">
        <v>4978</v>
      </c>
      <c r="G36" s="15"/>
      <c r="H36" s="16">
        <v>348358</v>
      </c>
      <c r="I36" s="17"/>
      <c r="J36" s="14">
        <v>969.7</v>
      </c>
      <c r="K36" s="18">
        <v>0</v>
      </c>
      <c r="L36" s="14"/>
      <c r="M36" s="14"/>
      <c r="N36" s="14"/>
      <c r="O36" s="14"/>
      <c r="P36" s="14" t="s">
        <v>8532</v>
      </c>
      <c r="Q36" s="18"/>
      <c r="R36" s="14">
        <v>0</v>
      </c>
      <c r="S36" s="18">
        <v>696716</v>
      </c>
      <c r="T36" s="15">
        <v>45351</v>
      </c>
      <c r="U36" s="14">
        <v>100</v>
      </c>
      <c r="V36" s="14">
        <v>15324</v>
      </c>
      <c r="W36" s="14" t="s">
        <v>4961</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8639</v>
      </c>
      <c r="AM36" s="14" t="s">
        <v>4979</v>
      </c>
      <c r="AN36" s="14">
        <v>73289</v>
      </c>
      <c r="AO36" s="14" t="s">
        <v>8534</v>
      </c>
      <c r="AP36" s="14"/>
      <c r="AQ36" s="15"/>
      <c r="AR36" s="15"/>
      <c r="AS36" s="14">
        <v>0</v>
      </c>
      <c r="AT36" s="14"/>
      <c r="AU36" s="15">
        <v>45351</v>
      </c>
      <c r="AV36" s="14" t="s">
        <v>4979</v>
      </c>
      <c r="AW36" s="14">
        <v>2</v>
      </c>
      <c r="AX36" s="15"/>
      <c r="AY36" s="14" t="s">
        <v>4963</v>
      </c>
      <c r="AZ36" s="14">
        <v>1</v>
      </c>
      <c r="BA36" s="14"/>
      <c r="BB36" s="14"/>
      <c r="BC36" s="19"/>
      <c r="BD36" s="19"/>
      <c r="BE36" s="19"/>
      <c r="BF36" s="19"/>
      <c r="BG36" s="14" t="s">
        <v>4888</v>
      </c>
      <c r="BH36" s="14" t="s">
        <v>8932</v>
      </c>
      <c r="BI36" s="14"/>
      <c r="BJ36" s="14"/>
      <c r="BK36" s="14"/>
      <c r="BL36" s="18">
        <v>337802752.60000002</v>
      </c>
      <c r="BM36" s="14">
        <v>1.3247</v>
      </c>
      <c r="BN36" s="14" t="s">
        <v>4964</v>
      </c>
      <c r="BO36" s="14"/>
      <c r="BP36" s="20"/>
      <c r="BQ36" s="20"/>
      <c r="BR36" s="20"/>
      <c r="BS36" s="14"/>
      <c r="BT36" s="17"/>
      <c r="BU36" s="23">
        <f>IF(A36="","",_xlfn.XLOOKUP(C36,'Bloomberg Data'!E:E,'Bloomberg Data'!D:D,0,0))</f>
        <v>1073967</v>
      </c>
      <c r="BV36" s="23">
        <f t="shared" si="0"/>
        <v>3221901</v>
      </c>
      <c r="BW36" s="59">
        <f t="shared" si="1"/>
        <v>322190.10000000003</v>
      </c>
      <c r="BX36" s="28">
        <f t="shared" si="2"/>
        <v>1.0812188208141713</v>
      </c>
      <c r="BY36" s="67">
        <f t="shared" si="3"/>
        <v>1.3247E-2</v>
      </c>
      <c r="BZ36" s="29">
        <f>IF(A36="","",SUM($BY$12:BY36))</f>
        <v>0.28204600000000002</v>
      </c>
      <c r="CA36" s="96" t="e">
        <f>IF(A36="","",_xlfn.XLOOKUP(C36,#REF!,#REF!,0,0))</f>
        <v>#REF!</v>
      </c>
      <c r="CB36" s="1">
        <f>IF(A36="","",_xlfn.XLOOKUP(C36,'Bloomberg Data'!E:E,'Bloomberg Data'!F:F,0,0))</f>
        <v>132.4873046875</v>
      </c>
    </row>
    <row r="37" spans="1:80">
      <c r="A37" s="14" t="s">
        <v>5175</v>
      </c>
      <c r="B37" s="14" t="s">
        <v>5176</v>
      </c>
      <c r="C37" s="26" t="s">
        <v>1304</v>
      </c>
      <c r="D37" s="14" t="s">
        <v>5646</v>
      </c>
      <c r="E37" s="14" t="s">
        <v>8633</v>
      </c>
      <c r="F37" s="14" t="s">
        <v>4978</v>
      </c>
      <c r="G37" s="15"/>
      <c r="H37" s="16">
        <v>514076</v>
      </c>
      <c r="I37" s="17"/>
      <c r="J37" s="14">
        <v>590.35</v>
      </c>
      <c r="K37" s="18">
        <v>0</v>
      </c>
      <c r="L37" s="14"/>
      <c r="M37" s="14"/>
      <c r="N37" s="14"/>
      <c r="O37" s="14"/>
      <c r="P37" s="14" t="s">
        <v>8279</v>
      </c>
      <c r="Q37" s="18"/>
      <c r="R37" s="14">
        <v>0</v>
      </c>
      <c r="S37" s="18">
        <v>1028152</v>
      </c>
      <c r="T37" s="15">
        <v>45351</v>
      </c>
      <c r="U37" s="14">
        <v>100</v>
      </c>
      <c r="V37" s="14">
        <v>6626</v>
      </c>
      <c r="W37" s="14" t="s">
        <v>4961</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8634</v>
      </c>
      <c r="AM37" s="14" t="s">
        <v>4979</v>
      </c>
      <c r="AN37" s="14">
        <v>7013</v>
      </c>
      <c r="AO37" s="14" t="s">
        <v>8280</v>
      </c>
      <c r="AP37" s="14"/>
      <c r="AQ37" s="15">
        <v>45315</v>
      </c>
      <c r="AR37" s="15"/>
      <c r="AS37" s="14">
        <v>0</v>
      </c>
      <c r="AT37" s="14"/>
      <c r="AU37" s="15">
        <v>45351</v>
      </c>
      <c r="AV37" s="14" t="s">
        <v>4979</v>
      </c>
      <c r="AW37" s="14">
        <v>2</v>
      </c>
      <c r="AX37" s="15"/>
      <c r="AY37" s="14" t="s">
        <v>4963</v>
      </c>
      <c r="AZ37" s="14">
        <v>1</v>
      </c>
      <c r="BA37" s="14"/>
      <c r="BB37" s="14"/>
      <c r="BC37" s="19"/>
      <c r="BD37" s="19"/>
      <c r="BE37" s="19"/>
      <c r="BF37" s="19"/>
      <c r="BG37" s="14" t="s">
        <v>4888</v>
      </c>
      <c r="BH37" s="14" t="s">
        <v>8932</v>
      </c>
      <c r="BI37" s="14"/>
      <c r="BJ37" s="14"/>
      <c r="BK37" s="14"/>
      <c r="BL37" s="18">
        <v>303484766.60000002</v>
      </c>
      <c r="BM37" s="14">
        <v>1.1901999999999999</v>
      </c>
      <c r="BN37" s="14" t="s">
        <v>4964</v>
      </c>
      <c r="BO37" s="14"/>
      <c r="BP37" s="20"/>
      <c r="BQ37" s="20"/>
      <c r="BR37" s="20"/>
      <c r="BS37" s="14"/>
      <c r="BT37" s="17"/>
      <c r="BU37" s="23">
        <f>IF(A37="","",_xlfn.XLOOKUP(C37,'Bloomberg Data'!E:E,'Bloomberg Data'!D:D,0,0))</f>
        <v>2391553</v>
      </c>
      <c r="BV37" s="23">
        <f t="shared" si="0"/>
        <v>7174659</v>
      </c>
      <c r="BW37" s="59">
        <f t="shared" si="1"/>
        <v>717465.9</v>
      </c>
      <c r="BX37" s="28">
        <f t="shared" si="2"/>
        <v>0.71651628321290251</v>
      </c>
      <c r="BY37" s="67">
        <f t="shared" si="3"/>
        <v>1.1901999999999999E-2</v>
      </c>
      <c r="BZ37" s="29">
        <f>IF(A37="","",SUM($BY$12:BY37))</f>
        <v>0.29394800000000004</v>
      </c>
      <c r="CA37" s="96" t="e">
        <f>IF(A37="","",_xlfn.XLOOKUP(C37,#REF!,#REF!,0,0))</f>
        <v>#REF!</v>
      </c>
      <c r="CB37" s="1">
        <f>IF(A37="","",_xlfn.XLOOKUP(C37,'Bloomberg Data'!E:E,'Bloomberg Data'!F:F,0,0))</f>
        <v>7.9885597229003906</v>
      </c>
    </row>
    <row r="38" spans="1:80">
      <c r="A38" s="14" t="s">
        <v>5175</v>
      </c>
      <c r="B38" s="14" t="s">
        <v>5176</v>
      </c>
      <c r="C38" s="26" t="s">
        <v>46</v>
      </c>
      <c r="D38" s="14" t="s">
        <v>8644</v>
      </c>
      <c r="E38" s="14" t="s">
        <v>8645</v>
      </c>
      <c r="F38" s="14" t="s">
        <v>4978</v>
      </c>
      <c r="G38" s="15"/>
      <c r="H38" s="16">
        <v>1478767</v>
      </c>
      <c r="I38" s="17"/>
      <c r="J38" s="14">
        <v>225.2</v>
      </c>
      <c r="K38" s="18">
        <v>0</v>
      </c>
      <c r="L38" s="14"/>
      <c r="M38" s="14"/>
      <c r="N38" s="14"/>
      <c r="O38" s="14"/>
      <c r="P38" s="14" t="s">
        <v>5009</v>
      </c>
      <c r="Q38" s="18"/>
      <c r="R38" s="14">
        <v>0</v>
      </c>
      <c r="S38" s="18">
        <v>14787670</v>
      </c>
      <c r="T38" s="15">
        <v>45351</v>
      </c>
      <c r="U38" s="14">
        <v>100</v>
      </c>
      <c r="V38" s="14">
        <v>56602</v>
      </c>
      <c r="W38" s="14" t="s">
        <v>4961</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8646</v>
      </c>
      <c r="AM38" s="14" t="s">
        <v>4979</v>
      </c>
      <c r="AN38" s="14">
        <v>774764</v>
      </c>
      <c r="AO38" s="14" t="s">
        <v>5010</v>
      </c>
      <c r="AP38" s="14"/>
      <c r="AQ38" s="15"/>
      <c r="AR38" s="15"/>
      <c r="AS38" s="14">
        <v>0</v>
      </c>
      <c r="AT38" s="14"/>
      <c r="AU38" s="15">
        <v>45351</v>
      </c>
      <c r="AV38" s="14" t="s">
        <v>4979</v>
      </c>
      <c r="AW38" s="14">
        <v>10</v>
      </c>
      <c r="AX38" s="15"/>
      <c r="AY38" s="14" t="s">
        <v>4963</v>
      </c>
      <c r="AZ38" s="14">
        <v>1</v>
      </c>
      <c r="BA38" s="14"/>
      <c r="BB38" s="14"/>
      <c r="BC38" s="19"/>
      <c r="BD38" s="19"/>
      <c r="BE38" s="19"/>
      <c r="BF38" s="19"/>
      <c r="BG38" s="14" t="s">
        <v>4888</v>
      </c>
      <c r="BH38" s="14" t="s">
        <v>8932</v>
      </c>
      <c r="BI38" s="14"/>
      <c r="BJ38" s="14"/>
      <c r="BK38" s="14"/>
      <c r="BL38" s="18">
        <v>333018328.39999998</v>
      </c>
      <c r="BM38" s="14">
        <v>1.306</v>
      </c>
      <c r="BN38" s="14" t="s">
        <v>5011</v>
      </c>
      <c r="BO38" s="14"/>
      <c r="BP38" s="20"/>
      <c r="BQ38" s="20"/>
      <c r="BR38" s="20"/>
      <c r="BS38" s="14"/>
      <c r="BT38" s="17"/>
      <c r="BU38" s="23">
        <f>IF(A38="","",_xlfn.XLOOKUP(C38,'Bloomberg Data'!E:E,'Bloomberg Data'!D:D,0,0))</f>
        <v>2351459</v>
      </c>
      <c r="BV38" s="23">
        <f t="shared" si="0"/>
        <v>7054377</v>
      </c>
      <c r="BW38" s="59">
        <f t="shared" si="1"/>
        <v>705437.70000000007</v>
      </c>
      <c r="BX38" s="28">
        <f t="shared" si="2"/>
        <v>2.0962403908949008</v>
      </c>
      <c r="BY38" s="67">
        <f t="shared" si="3"/>
        <v>1.306E-2</v>
      </c>
      <c r="BZ38" s="29">
        <f>IF(A38="","",SUM($BY$12:BY38))</f>
        <v>0.30700800000000006</v>
      </c>
      <c r="CA38" s="96" t="e">
        <f>IF(A38="","",_xlfn.XLOOKUP(C38,#REF!,#REF!,0,0))</f>
        <v>#REF!</v>
      </c>
      <c r="CB38" s="1">
        <f>IF(A38="","",_xlfn.XLOOKUP(C38,'Bloomberg Data'!E:E,'Bloomberg Data'!F:F,0,0))</f>
        <v>0</v>
      </c>
    </row>
    <row r="39" spans="1:80">
      <c r="A39" s="14" t="s">
        <v>5175</v>
      </c>
      <c r="B39" s="14" t="s">
        <v>5176</v>
      </c>
      <c r="C39" s="26" t="s">
        <v>676</v>
      </c>
      <c r="D39" s="14" t="s">
        <v>5057</v>
      </c>
      <c r="E39" s="14" t="s">
        <v>3348</v>
      </c>
      <c r="F39" s="14" t="s">
        <v>4978</v>
      </c>
      <c r="G39" s="15"/>
      <c r="H39" s="16">
        <v>1327729</v>
      </c>
      <c r="I39" s="17"/>
      <c r="J39" s="14">
        <v>127.95</v>
      </c>
      <c r="K39" s="18">
        <v>0</v>
      </c>
      <c r="L39" s="14"/>
      <c r="M39" s="14"/>
      <c r="N39" s="14"/>
      <c r="O39" s="14"/>
      <c r="P39" s="14" t="s">
        <v>4960</v>
      </c>
      <c r="Q39" s="18"/>
      <c r="R39" s="14">
        <v>0</v>
      </c>
      <c r="S39" s="18">
        <v>13277290</v>
      </c>
      <c r="T39" s="15">
        <v>45351</v>
      </c>
      <c r="U39" s="14">
        <v>100</v>
      </c>
      <c r="V39" s="14">
        <v>16416</v>
      </c>
      <c r="W39" s="14" t="s">
        <v>4961</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5058</v>
      </c>
      <c r="AM39" s="14" t="s">
        <v>4979</v>
      </c>
      <c r="AN39" s="14">
        <v>6527</v>
      </c>
      <c r="AO39" s="14" t="s">
        <v>4962</v>
      </c>
      <c r="AP39" s="14"/>
      <c r="AQ39" s="15">
        <v>45091</v>
      </c>
      <c r="AR39" s="15"/>
      <c r="AS39" s="14">
        <v>0</v>
      </c>
      <c r="AT39" s="14"/>
      <c r="AU39" s="15">
        <v>45351</v>
      </c>
      <c r="AV39" s="14" t="s">
        <v>4979</v>
      </c>
      <c r="AW39" s="14">
        <v>10</v>
      </c>
      <c r="AX39" s="15"/>
      <c r="AY39" s="14" t="s">
        <v>4963</v>
      </c>
      <c r="AZ39" s="14">
        <v>1</v>
      </c>
      <c r="BA39" s="14"/>
      <c r="BB39" s="14"/>
      <c r="BC39" s="19"/>
      <c r="BD39" s="19"/>
      <c r="BE39" s="19"/>
      <c r="BF39" s="19"/>
      <c r="BG39" s="14" t="s">
        <v>4888</v>
      </c>
      <c r="BH39" s="14" t="s">
        <v>8932</v>
      </c>
      <c r="BI39" s="14"/>
      <c r="BJ39" s="14"/>
      <c r="BK39" s="14"/>
      <c r="BL39" s="18">
        <v>169882925.55000001</v>
      </c>
      <c r="BM39" s="14">
        <v>0.66620000000000001</v>
      </c>
      <c r="BN39" s="14" t="s">
        <v>4964</v>
      </c>
      <c r="BO39" s="14"/>
      <c r="BP39" s="20"/>
      <c r="BQ39" s="20"/>
      <c r="BR39" s="20"/>
      <c r="BS39" s="14"/>
      <c r="BT39" s="17"/>
      <c r="BU39" s="23">
        <f>IF(A39="","",_xlfn.XLOOKUP(C39,'Bloomberg Data'!E:E,'Bloomberg Data'!D:D,0,0))</f>
        <v>1709865</v>
      </c>
      <c r="BV39" s="23">
        <f t="shared" si="0"/>
        <v>5129595</v>
      </c>
      <c r="BW39" s="59">
        <f t="shared" si="1"/>
        <v>512959.5</v>
      </c>
      <c r="BX39" s="28">
        <f t="shared" si="2"/>
        <v>2.5883700370107192</v>
      </c>
      <c r="BY39" s="67">
        <f t="shared" si="3"/>
        <v>6.6620000000000004E-3</v>
      </c>
      <c r="BZ39" s="29">
        <f>IF(A39="","",SUM($BY$12:BY39))</f>
        <v>0.31367000000000006</v>
      </c>
      <c r="CA39" s="96" t="e">
        <f>IF(A39="","",_xlfn.XLOOKUP(C39,#REF!,#REF!,0,0))</f>
        <v>#REF!</v>
      </c>
      <c r="CB39" s="1">
        <f>IF(A39="","",_xlfn.XLOOKUP(C39,'Bloomberg Data'!E:E,'Bloomberg Data'!F:F,0,0))</f>
        <v>6.8994388580322266</v>
      </c>
    </row>
    <row r="40" spans="1:80">
      <c r="A40" s="14" t="s">
        <v>5175</v>
      </c>
      <c r="B40" s="14" t="s">
        <v>5176</v>
      </c>
      <c r="C40" s="26" t="s">
        <v>426</v>
      </c>
      <c r="D40" s="14" t="s">
        <v>3388</v>
      </c>
      <c r="E40" s="14" t="s">
        <v>8582</v>
      </c>
      <c r="F40" s="14" t="s">
        <v>4978</v>
      </c>
      <c r="G40" s="15"/>
      <c r="H40" s="16">
        <v>327439</v>
      </c>
      <c r="I40" s="17"/>
      <c r="J40" s="14">
        <v>1151</v>
      </c>
      <c r="K40" s="18">
        <v>0</v>
      </c>
      <c r="L40" s="14"/>
      <c r="M40" s="14"/>
      <c r="N40" s="14"/>
      <c r="O40" s="14"/>
      <c r="P40" s="14" t="s">
        <v>8583</v>
      </c>
      <c r="Q40" s="18"/>
      <c r="R40" s="14">
        <v>0</v>
      </c>
      <c r="S40" s="18">
        <v>654878</v>
      </c>
      <c r="T40" s="15">
        <v>45351</v>
      </c>
      <c r="U40" s="14">
        <v>100</v>
      </c>
      <c r="V40" s="14">
        <v>6491</v>
      </c>
      <c r="W40" s="14" t="s">
        <v>4961</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8584</v>
      </c>
      <c r="AM40" s="14" t="s">
        <v>4979</v>
      </c>
      <c r="AN40" s="14">
        <v>6242</v>
      </c>
      <c r="AO40" s="14" t="s">
        <v>5015</v>
      </c>
      <c r="AP40" s="14"/>
      <c r="AQ40" s="15">
        <v>45344</v>
      </c>
      <c r="AR40" s="15"/>
      <c r="AS40" s="14">
        <v>0</v>
      </c>
      <c r="AT40" s="14"/>
      <c r="AU40" s="15">
        <v>45351</v>
      </c>
      <c r="AV40" s="14" t="s">
        <v>4979</v>
      </c>
      <c r="AW40" s="14">
        <v>2</v>
      </c>
      <c r="AX40" s="15"/>
      <c r="AY40" s="14" t="s">
        <v>4963</v>
      </c>
      <c r="AZ40" s="14">
        <v>1</v>
      </c>
      <c r="BA40" s="14"/>
      <c r="BB40" s="14"/>
      <c r="BC40" s="19"/>
      <c r="BD40" s="19"/>
      <c r="BE40" s="19"/>
      <c r="BF40" s="19"/>
      <c r="BG40" s="14" t="s">
        <v>4888</v>
      </c>
      <c r="BH40" s="14" t="s">
        <v>8932</v>
      </c>
      <c r="BI40" s="14"/>
      <c r="BJ40" s="14"/>
      <c r="BK40" s="14"/>
      <c r="BL40" s="18">
        <v>376882289</v>
      </c>
      <c r="BM40" s="14">
        <v>1.478</v>
      </c>
      <c r="BN40" s="14" t="s">
        <v>5002</v>
      </c>
      <c r="BO40" s="14"/>
      <c r="BP40" s="20"/>
      <c r="BQ40" s="20"/>
      <c r="BR40" s="20"/>
      <c r="BS40" s="14"/>
      <c r="BT40" s="17"/>
      <c r="BU40" s="23">
        <f>IF(A40="","",_xlfn.XLOOKUP(C40,'Bloomberg Data'!E:E,'Bloomberg Data'!D:D,0,0))</f>
        <v>1511525</v>
      </c>
      <c r="BV40" s="23">
        <f t="shared" si="0"/>
        <v>4534575</v>
      </c>
      <c r="BW40" s="59">
        <f t="shared" si="1"/>
        <v>453457.5</v>
      </c>
      <c r="BX40" s="28">
        <f t="shared" si="2"/>
        <v>0.72209413230567365</v>
      </c>
      <c r="BY40" s="67">
        <f t="shared" si="3"/>
        <v>1.478E-2</v>
      </c>
      <c r="BZ40" s="29">
        <f>IF(A40="","",SUM($BY$12:BY40))</f>
        <v>0.32845000000000008</v>
      </c>
      <c r="CA40" s="96" t="e">
        <f>IF(A40="","",_xlfn.XLOOKUP(C40,#REF!,#REF!,0,0))</f>
        <v>#REF!</v>
      </c>
      <c r="CB40" s="1">
        <f>IF(A40="","",_xlfn.XLOOKUP(C40,'Bloomberg Data'!E:E,'Bloomberg Data'!F:F,0,0))</f>
        <v>54.047966003417969</v>
      </c>
    </row>
    <row r="41" spans="1:80">
      <c r="A41" s="14" t="s">
        <v>5175</v>
      </c>
      <c r="B41" s="14" t="s">
        <v>5176</v>
      </c>
      <c r="C41" s="26" t="s">
        <v>2925</v>
      </c>
      <c r="D41" s="14" t="s">
        <v>3389</v>
      </c>
      <c r="E41" s="14" t="s">
        <v>8743</v>
      </c>
      <c r="F41" s="14" t="s">
        <v>4978</v>
      </c>
      <c r="G41" s="15"/>
      <c r="H41" s="16">
        <v>39263</v>
      </c>
      <c r="I41" s="17"/>
      <c r="J41" s="14">
        <v>7811.05</v>
      </c>
      <c r="K41" s="18">
        <v>0</v>
      </c>
      <c r="L41" s="14"/>
      <c r="M41" s="14"/>
      <c r="N41" s="14"/>
      <c r="O41" s="14"/>
      <c r="P41" s="14" t="s">
        <v>4981</v>
      </c>
      <c r="Q41" s="18"/>
      <c r="R41" s="14">
        <v>0</v>
      </c>
      <c r="S41" s="18">
        <v>392630</v>
      </c>
      <c r="T41" s="15">
        <v>45351</v>
      </c>
      <c r="U41" s="14">
        <v>100</v>
      </c>
      <c r="V41" s="14">
        <v>6808</v>
      </c>
      <c r="W41" s="14" t="s">
        <v>4961</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8744</v>
      </c>
      <c r="AM41" s="14" t="s">
        <v>4979</v>
      </c>
      <c r="AN41" s="14">
        <v>8255</v>
      </c>
      <c r="AO41" s="14" t="s">
        <v>4982</v>
      </c>
      <c r="AP41" s="14"/>
      <c r="AQ41" s="15">
        <v>45098</v>
      </c>
      <c r="AR41" s="15"/>
      <c r="AS41" s="14">
        <v>0</v>
      </c>
      <c r="AT41" s="14"/>
      <c r="AU41" s="15">
        <v>45351</v>
      </c>
      <c r="AV41" s="14" t="s">
        <v>4979</v>
      </c>
      <c r="AW41" s="14">
        <v>10</v>
      </c>
      <c r="AX41" s="15"/>
      <c r="AY41" s="14" t="s">
        <v>4963</v>
      </c>
      <c r="AZ41" s="14">
        <v>1</v>
      </c>
      <c r="BA41" s="14"/>
      <c r="BB41" s="14"/>
      <c r="BC41" s="19"/>
      <c r="BD41" s="19"/>
      <c r="BE41" s="19"/>
      <c r="BF41" s="19"/>
      <c r="BG41" s="14" t="s">
        <v>4888</v>
      </c>
      <c r="BH41" s="14" t="s">
        <v>8932</v>
      </c>
      <c r="BI41" s="14"/>
      <c r="BJ41" s="14"/>
      <c r="BK41" s="14"/>
      <c r="BL41" s="18">
        <v>306685256.14999998</v>
      </c>
      <c r="BM41" s="14">
        <v>1.2027000000000001</v>
      </c>
      <c r="BN41" s="14" t="s">
        <v>4983</v>
      </c>
      <c r="BO41" s="14"/>
      <c r="BP41" s="20"/>
      <c r="BQ41" s="20"/>
      <c r="BR41" s="20"/>
      <c r="BS41" s="14"/>
      <c r="BT41" s="17"/>
      <c r="BU41" s="23">
        <f>IF(A41="","",_xlfn.XLOOKUP(C41,'Bloomberg Data'!E:E,'Bloomberg Data'!D:D,0,0))</f>
        <v>311406</v>
      </c>
      <c r="BV41" s="23">
        <f t="shared" si="0"/>
        <v>934218</v>
      </c>
      <c r="BW41" s="59">
        <f t="shared" si="1"/>
        <v>93421.8</v>
      </c>
      <c r="BX41" s="28">
        <f t="shared" si="2"/>
        <v>0.42027663778689767</v>
      </c>
      <c r="BY41" s="67">
        <f t="shared" si="3"/>
        <v>1.2027000000000001E-2</v>
      </c>
      <c r="BZ41" s="29">
        <f>IF(A41="","",SUM($BY$12:BY41))</f>
        <v>0.34047700000000009</v>
      </c>
      <c r="CA41" s="96" t="e">
        <f>IF(A41="","",_xlfn.XLOOKUP(C41,#REF!,#REF!,0,0))</f>
        <v>#REF!</v>
      </c>
      <c r="CB41" s="1">
        <f>IF(A41="","",_xlfn.XLOOKUP(C41,'Bloomberg Data'!E:E,'Bloomberg Data'!F:F,0,0))</f>
        <v>45.751010894775391</v>
      </c>
    </row>
    <row r="42" spans="1:80">
      <c r="A42" s="14" t="s">
        <v>5175</v>
      </c>
      <c r="B42" s="14" t="s">
        <v>5176</v>
      </c>
      <c r="C42" s="26" t="s">
        <v>1323</v>
      </c>
      <c r="D42" s="14" t="s">
        <v>3383</v>
      </c>
      <c r="E42" s="14" t="s">
        <v>8745</v>
      </c>
      <c r="F42" s="14" t="s">
        <v>4978</v>
      </c>
      <c r="G42" s="15"/>
      <c r="H42" s="16">
        <v>938700</v>
      </c>
      <c r="I42" s="17"/>
      <c r="J42" s="14">
        <v>586.70000000000005</v>
      </c>
      <c r="K42" s="18">
        <v>0</v>
      </c>
      <c r="L42" s="14"/>
      <c r="M42" s="14"/>
      <c r="N42" s="14"/>
      <c r="O42" s="14"/>
      <c r="P42" s="14" t="s">
        <v>5088</v>
      </c>
      <c r="Q42" s="18"/>
      <c r="R42" s="14">
        <v>0</v>
      </c>
      <c r="S42" s="18">
        <v>938700</v>
      </c>
      <c r="T42" s="15">
        <v>45351</v>
      </c>
      <c r="U42" s="14">
        <v>100</v>
      </c>
      <c r="V42" s="14">
        <v>6629</v>
      </c>
      <c r="W42" s="14" t="s">
        <v>4961</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8746</v>
      </c>
      <c r="AM42" s="14" t="s">
        <v>4979</v>
      </c>
      <c r="AN42" s="14">
        <v>7036</v>
      </c>
      <c r="AO42" s="14" t="s">
        <v>5049</v>
      </c>
      <c r="AP42" s="14"/>
      <c r="AQ42" s="15">
        <v>45085</v>
      </c>
      <c r="AR42" s="15"/>
      <c r="AS42" s="14">
        <v>0</v>
      </c>
      <c r="AT42" s="14"/>
      <c r="AU42" s="15">
        <v>45351</v>
      </c>
      <c r="AV42" s="14" t="s">
        <v>4979</v>
      </c>
      <c r="AW42" s="14">
        <v>1</v>
      </c>
      <c r="AX42" s="15"/>
      <c r="AY42" s="14" t="s">
        <v>4963</v>
      </c>
      <c r="AZ42" s="14">
        <v>1</v>
      </c>
      <c r="BA42" s="14"/>
      <c r="BB42" s="14"/>
      <c r="BC42" s="19"/>
      <c r="BD42" s="19"/>
      <c r="BE42" s="19"/>
      <c r="BF42" s="19"/>
      <c r="BG42" s="14" t="s">
        <v>4888</v>
      </c>
      <c r="BH42" s="14" t="s">
        <v>8932</v>
      </c>
      <c r="BI42" s="14"/>
      <c r="BJ42" s="14"/>
      <c r="BK42" s="14"/>
      <c r="BL42" s="18">
        <v>550735290</v>
      </c>
      <c r="BM42" s="14">
        <v>2.1598000000000002</v>
      </c>
      <c r="BN42" s="14" t="s">
        <v>5011</v>
      </c>
      <c r="BO42" s="14"/>
      <c r="BP42" s="20"/>
      <c r="BQ42" s="20"/>
      <c r="BR42" s="20"/>
      <c r="BS42" s="14"/>
      <c r="BT42" s="17"/>
      <c r="BU42" s="23">
        <f>IF(A42="","",_xlfn.XLOOKUP(C42,'Bloomberg Data'!E:E,'Bloomberg Data'!D:D,0,0))</f>
        <v>3810850</v>
      </c>
      <c r="BV42" s="23">
        <f t="shared" si="0"/>
        <v>11432550</v>
      </c>
      <c r="BW42" s="59">
        <f t="shared" si="1"/>
        <v>1143255</v>
      </c>
      <c r="BX42" s="28">
        <f t="shared" si="2"/>
        <v>0.82107666268680213</v>
      </c>
      <c r="BY42" s="67">
        <f t="shared" si="3"/>
        <v>2.1598000000000003E-2</v>
      </c>
      <c r="BZ42" s="29">
        <f>IF(A42="","",SUM($BY$12:BY42))</f>
        <v>0.36207500000000009</v>
      </c>
      <c r="CA42" s="96" t="e">
        <f>IF(A42="","",_xlfn.XLOOKUP(C42,#REF!,#REF!,0,0))</f>
        <v>#REF!</v>
      </c>
      <c r="CB42" s="1">
        <f>IF(A42="","",_xlfn.XLOOKUP(C42,'Bloomberg Data'!E:E,'Bloomberg Data'!F:F,0,0))</f>
        <v>88.905197143554688</v>
      </c>
    </row>
    <row r="43" spans="1:80">
      <c r="A43" s="14" t="s">
        <v>5175</v>
      </c>
      <c r="B43" s="14" t="s">
        <v>5176</v>
      </c>
      <c r="C43" s="26" t="s">
        <v>695</v>
      </c>
      <c r="D43" s="14" t="s">
        <v>3403</v>
      </c>
      <c r="E43" s="14" t="s">
        <v>3349</v>
      </c>
      <c r="F43" s="14" t="s">
        <v>4978</v>
      </c>
      <c r="G43" s="15"/>
      <c r="H43" s="16">
        <v>104828</v>
      </c>
      <c r="I43" s="17"/>
      <c r="J43" s="14">
        <v>2212.85</v>
      </c>
      <c r="K43" s="18">
        <v>0</v>
      </c>
      <c r="L43" s="14"/>
      <c r="M43" s="14"/>
      <c r="N43" s="14"/>
      <c r="O43" s="14"/>
      <c r="P43" s="14" t="s">
        <v>4992</v>
      </c>
      <c r="Q43" s="18"/>
      <c r="R43" s="14">
        <v>0</v>
      </c>
      <c r="S43" s="18">
        <v>209656</v>
      </c>
      <c r="T43" s="15">
        <v>45351</v>
      </c>
      <c r="U43" s="14">
        <v>100</v>
      </c>
      <c r="V43" s="14">
        <v>104864</v>
      </c>
      <c r="W43" s="14" t="s">
        <v>4961</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5127</v>
      </c>
      <c r="AM43" s="14" t="s">
        <v>4979</v>
      </c>
      <c r="AN43" s="14">
        <v>6509</v>
      </c>
      <c r="AO43" s="14" t="s">
        <v>4993</v>
      </c>
      <c r="AP43" s="14"/>
      <c r="AQ43" s="15"/>
      <c r="AR43" s="15"/>
      <c r="AS43" s="14">
        <v>0</v>
      </c>
      <c r="AT43" s="14"/>
      <c r="AU43" s="15">
        <v>45351</v>
      </c>
      <c r="AV43" s="14" t="s">
        <v>4979</v>
      </c>
      <c r="AW43" s="14">
        <v>2</v>
      </c>
      <c r="AX43" s="15"/>
      <c r="AY43" s="14" t="s">
        <v>4963</v>
      </c>
      <c r="AZ43" s="14">
        <v>1</v>
      </c>
      <c r="BA43" s="14"/>
      <c r="BB43" s="14"/>
      <c r="BC43" s="19"/>
      <c r="BD43" s="19"/>
      <c r="BE43" s="19"/>
      <c r="BF43" s="19"/>
      <c r="BG43" s="14" t="s">
        <v>4888</v>
      </c>
      <c r="BH43" s="14" t="s">
        <v>8932</v>
      </c>
      <c r="BI43" s="14"/>
      <c r="BJ43" s="14"/>
      <c r="BK43" s="14"/>
      <c r="BL43" s="18">
        <v>231968639.80000001</v>
      </c>
      <c r="BM43" s="14">
        <v>0.90969999999999995</v>
      </c>
      <c r="BN43" s="14" t="s">
        <v>4994</v>
      </c>
      <c r="BO43" s="14"/>
      <c r="BP43" s="20"/>
      <c r="BQ43" s="20"/>
      <c r="BR43" s="20"/>
      <c r="BS43" s="14"/>
      <c r="BT43" s="17"/>
      <c r="BU43" s="23">
        <f>IF(A43="","",_xlfn.XLOOKUP(C43,'Bloomberg Data'!E:E,'Bloomberg Data'!D:D,0,0))</f>
        <v>379252</v>
      </c>
      <c r="BV43" s="23">
        <f t="shared" si="0"/>
        <v>1137756</v>
      </c>
      <c r="BW43" s="59">
        <f t="shared" si="1"/>
        <v>113775.6</v>
      </c>
      <c r="BX43" s="28">
        <f t="shared" si="2"/>
        <v>0.92135747910799848</v>
      </c>
      <c r="BY43" s="67">
        <f t="shared" si="3"/>
        <v>9.0969999999999992E-3</v>
      </c>
      <c r="BZ43" s="29">
        <f>IF(A43="","",SUM($BY$12:BY43))</f>
        <v>0.37117200000000011</v>
      </c>
      <c r="CA43" s="96" t="e">
        <f>IF(A43="","",_xlfn.XLOOKUP(C43,#REF!,#REF!,0,0))</f>
        <v>#REF!</v>
      </c>
      <c r="CB43" s="1">
        <f>IF(A43="","",_xlfn.XLOOKUP(C43,'Bloomberg Data'!E:E,'Bloomberg Data'!F:F,0,0))</f>
        <v>32.558452606201172</v>
      </c>
    </row>
    <row r="44" spans="1:80">
      <c r="A44" s="14" t="s">
        <v>5175</v>
      </c>
      <c r="B44" s="14" t="s">
        <v>5176</v>
      </c>
      <c r="C44" s="26" t="s">
        <v>187</v>
      </c>
      <c r="D44" s="14" t="s">
        <v>5512</v>
      </c>
      <c r="E44" s="14" t="s">
        <v>8512</v>
      </c>
      <c r="F44" s="14" t="s">
        <v>4978</v>
      </c>
      <c r="G44" s="15"/>
      <c r="H44" s="16">
        <v>279625</v>
      </c>
      <c r="I44" s="17"/>
      <c r="J44" s="14">
        <v>1547.55</v>
      </c>
      <c r="K44" s="18">
        <v>0</v>
      </c>
      <c r="L44" s="14"/>
      <c r="M44" s="14"/>
      <c r="N44" s="14"/>
      <c r="O44" s="14"/>
      <c r="P44" s="14" t="s">
        <v>5014</v>
      </c>
      <c r="Q44" s="18"/>
      <c r="R44" s="14">
        <v>0</v>
      </c>
      <c r="S44" s="18">
        <v>559250</v>
      </c>
      <c r="T44" s="15">
        <v>45351</v>
      </c>
      <c r="U44" s="14">
        <v>100</v>
      </c>
      <c r="V44" s="14">
        <v>68827</v>
      </c>
      <c r="W44" s="14" t="s">
        <v>4961</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8513</v>
      </c>
      <c r="AM44" s="14" t="s">
        <v>4979</v>
      </c>
      <c r="AN44" s="14">
        <v>777722</v>
      </c>
      <c r="AO44" s="14" t="s">
        <v>5015</v>
      </c>
      <c r="AP44" s="14"/>
      <c r="AQ44" s="15">
        <v>45169</v>
      </c>
      <c r="AR44" s="15"/>
      <c r="AS44" s="14">
        <v>0</v>
      </c>
      <c r="AT44" s="14"/>
      <c r="AU44" s="15">
        <v>45351</v>
      </c>
      <c r="AV44" s="14" t="s">
        <v>4979</v>
      </c>
      <c r="AW44" s="14">
        <v>2</v>
      </c>
      <c r="AX44" s="15"/>
      <c r="AY44" s="14" t="s">
        <v>4963</v>
      </c>
      <c r="AZ44" s="14">
        <v>1</v>
      </c>
      <c r="BA44" s="14"/>
      <c r="BB44" s="14"/>
      <c r="BC44" s="19"/>
      <c r="BD44" s="19"/>
      <c r="BE44" s="19"/>
      <c r="BF44" s="19"/>
      <c r="BG44" s="14" t="s">
        <v>4888</v>
      </c>
      <c r="BH44" s="14" t="s">
        <v>8932</v>
      </c>
      <c r="BI44" s="14"/>
      <c r="BJ44" s="14"/>
      <c r="BK44" s="14"/>
      <c r="BL44" s="18">
        <v>432733668.75</v>
      </c>
      <c r="BM44" s="14">
        <v>1.6970000000000001</v>
      </c>
      <c r="BN44" s="14" t="s">
        <v>5002</v>
      </c>
      <c r="BO44" s="14"/>
      <c r="BP44" s="20"/>
      <c r="BQ44" s="20"/>
      <c r="BR44" s="20"/>
      <c r="BS44" s="14"/>
      <c r="BT44" s="17"/>
      <c r="BU44" s="23">
        <f>IF(A44="","",_xlfn.XLOOKUP(C44,'Bloomberg Data'!E:E,'Bloomberg Data'!D:D,0,0))</f>
        <v>652649</v>
      </c>
      <c r="BV44" s="23">
        <f t="shared" ref="BV44:BV75" si="4">IF(A44="","",BU44*3)</f>
        <v>1957947</v>
      </c>
      <c r="BW44" s="59">
        <f t="shared" si="1"/>
        <v>195794.7</v>
      </c>
      <c r="BX44" s="28">
        <f t="shared" ref="BX44:BX75" si="5">IF(A44="","",IF(BU44=0,0,H44/BW44))</f>
        <v>1.4281540818009884</v>
      </c>
      <c r="BY44" s="67">
        <f t="shared" ref="BY44:BY75" si="6">IF(A44="","",BM44%)</f>
        <v>1.6969999999999999E-2</v>
      </c>
      <c r="BZ44" s="29">
        <f>IF(A44="","",SUM($BY$12:BY44))</f>
        <v>0.3881420000000001</v>
      </c>
      <c r="CA44" s="96" t="e">
        <f>IF(A44="","",_xlfn.XLOOKUP(C44,#REF!,#REF!,0,0))</f>
        <v>#REF!</v>
      </c>
      <c r="CB44" s="1">
        <f>IF(A44="","",_xlfn.XLOOKUP(C44,'Bloomberg Data'!E:E,'Bloomberg Data'!F:F,0,0))</f>
        <v>61.356063842773438</v>
      </c>
    </row>
    <row r="45" spans="1:80">
      <c r="A45" s="14" t="s">
        <v>5175</v>
      </c>
      <c r="B45" s="14" t="s">
        <v>5176</v>
      </c>
      <c r="C45" s="26" t="s">
        <v>1527</v>
      </c>
      <c r="D45" s="14" t="s">
        <v>5585</v>
      </c>
      <c r="E45" s="14" t="s">
        <v>8598</v>
      </c>
      <c r="F45" s="14" t="s">
        <v>4978</v>
      </c>
      <c r="G45" s="15"/>
      <c r="H45" s="16">
        <v>598566</v>
      </c>
      <c r="I45" s="17"/>
      <c r="J45" s="14">
        <v>463.9</v>
      </c>
      <c r="K45" s="18">
        <v>0</v>
      </c>
      <c r="L45" s="14"/>
      <c r="M45" s="14"/>
      <c r="N45" s="14"/>
      <c r="O45" s="14"/>
      <c r="P45" s="14" t="s">
        <v>8599</v>
      </c>
      <c r="Q45" s="18"/>
      <c r="R45" s="14">
        <v>0</v>
      </c>
      <c r="S45" s="18">
        <v>1197132</v>
      </c>
      <c r="T45" s="15">
        <v>45351</v>
      </c>
      <c r="U45" s="14">
        <v>100</v>
      </c>
      <c r="V45" s="14">
        <v>143815</v>
      </c>
      <c r="W45" s="14" t="s">
        <v>4961</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8600</v>
      </c>
      <c r="AM45" s="14" t="s">
        <v>4979</v>
      </c>
      <c r="AN45" s="14">
        <v>72039</v>
      </c>
      <c r="AO45" s="14" t="s">
        <v>5049</v>
      </c>
      <c r="AP45" s="14"/>
      <c r="AQ45" s="15">
        <v>45118</v>
      </c>
      <c r="AR45" s="15"/>
      <c r="AS45" s="14">
        <v>0</v>
      </c>
      <c r="AT45" s="14"/>
      <c r="AU45" s="15">
        <v>45351</v>
      </c>
      <c r="AV45" s="14" t="s">
        <v>4979</v>
      </c>
      <c r="AW45" s="14">
        <v>2</v>
      </c>
      <c r="AX45" s="15"/>
      <c r="AY45" s="14" t="s">
        <v>4963</v>
      </c>
      <c r="AZ45" s="14">
        <v>1</v>
      </c>
      <c r="BA45" s="14"/>
      <c r="BB45" s="14"/>
      <c r="BC45" s="19"/>
      <c r="BD45" s="19"/>
      <c r="BE45" s="19"/>
      <c r="BF45" s="19"/>
      <c r="BG45" s="14" t="s">
        <v>4888</v>
      </c>
      <c r="BH45" s="14" t="s">
        <v>8932</v>
      </c>
      <c r="BI45" s="14"/>
      <c r="BJ45" s="14"/>
      <c r="BK45" s="14"/>
      <c r="BL45" s="18">
        <v>277674767.39999998</v>
      </c>
      <c r="BM45" s="14">
        <v>1.0889</v>
      </c>
      <c r="BN45" s="14" t="s">
        <v>5011</v>
      </c>
      <c r="BO45" s="14"/>
      <c r="BP45" s="20"/>
      <c r="BQ45" s="20"/>
      <c r="BR45" s="20"/>
      <c r="BS45" s="14"/>
      <c r="BT45" s="17"/>
      <c r="BU45" s="23">
        <f>IF(A45="","",_xlfn.XLOOKUP(C45,'Bloomberg Data'!E:E,'Bloomberg Data'!D:D,0,0))</f>
        <v>2147603</v>
      </c>
      <c r="BV45" s="23">
        <f t="shared" si="4"/>
        <v>6442809</v>
      </c>
      <c r="BW45" s="59">
        <f t="shared" si="1"/>
        <v>644280.9</v>
      </c>
      <c r="BX45" s="28">
        <f t="shared" si="5"/>
        <v>0.92904507956079407</v>
      </c>
      <c r="BY45" s="67">
        <f t="shared" si="6"/>
        <v>1.0888999999999999E-2</v>
      </c>
      <c r="BZ45" s="29">
        <f>IF(A45="","",SUM($BY$12:BY45))</f>
        <v>0.39903100000000008</v>
      </c>
      <c r="CA45" s="96" t="e">
        <f>IF(A45="","",_xlfn.XLOOKUP(C45,#REF!,#REF!,0,0))</f>
        <v>#REF!</v>
      </c>
      <c r="CB45" s="1">
        <f>IF(A45="","",_xlfn.XLOOKUP(C45,'Bloomberg Data'!E:E,'Bloomberg Data'!F:F,0,0))</f>
        <v>122.75583648681641</v>
      </c>
    </row>
    <row r="46" spans="1:80">
      <c r="A46" s="14" t="s">
        <v>5175</v>
      </c>
      <c r="B46" s="14" t="s">
        <v>5176</v>
      </c>
      <c r="C46" s="26" t="s">
        <v>2788</v>
      </c>
      <c r="D46" s="14" t="s">
        <v>5418</v>
      </c>
      <c r="E46" s="14" t="s">
        <v>8562</v>
      </c>
      <c r="F46" s="14" t="s">
        <v>4978</v>
      </c>
      <c r="G46" s="15"/>
      <c r="H46" s="16">
        <v>109009</v>
      </c>
      <c r="I46" s="17"/>
      <c r="J46" s="14">
        <v>2389.65</v>
      </c>
      <c r="K46" s="18">
        <v>0</v>
      </c>
      <c r="L46" s="14"/>
      <c r="M46" s="14"/>
      <c r="N46" s="14"/>
      <c r="O46" s="14"/>
      <c r="P46" s="14" t="s">
        <v>4992</v>
      </c>
      <c r="Q46" s="18"/>
      <c r="R46" s="14">
        <v>0</v>
      </c>
      <c r="S46" s="18">
        <v>1090090</v>
      </c>
      <c r="T46" s="15">
        <v>45351</v>
      </c>
      <c r="U46" s="14">
        <v>100</v>
      </c>
      <c r="V46" s="14">
        <v>6763</v>
      </c>
      <c r="W46" s="14" t="s">
        <v>4961</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8563</v>
      </c>
      <c r="AM46" s="14" t="s">
        <v>4979</v>
      </c>
      <c r="AN46" s="14">
        <v>8092</v>
      </c>
      <c r="AO46" s="14" t="s">
        <v>4993</v>
      </c>
      <c r="AP46" s="14"/>
      <c r="AQ46" s="15">
        <v>45328</v>
      </c>
      <c r="AR46" s="15"/>
      <c r="AS46" s="14">
        <v>0</v>
      </c>
      <c r="AT46" s="14"/>
      <c r="AU46" s="15">
        <v>45351</v>
      </c>
      <c r="AV46" s="14" t="s">
        <v>4979</v>
      </c>
      <c r="AW46" s="14">
        <v>10</v>
      </c>
      <c r="AX46" s="15"/>
      <c r="AY46" s="14" t="s">
        <v>4963</v>
      </c>
      <c r="AZ46" s="14">
        <v>1</v>
      </c>
      <c r="BA46" s="14"/>
      <c r="BB46" s="14"/>
      <c r="BC46" s="19"/>
      <c r="BD46" s="19"/>
      <c r="BE46" s="19"/>
      <c r="BF46" s="19"/>
      <c r="BG46" s="14" t="s">
        <v>4888</v>
      </c>
      <c r="BH46" s="14" t="s">
        <v>8932</v>
      </c>
      <c r="BI46" s="14"/>
      <c r="BJ46" s="14"/>
      <c r="BK46" s="14"/>
      <c r="BL46" s="18">
        <v>260493356.84999999</v>
      </c>
      <c r="BM46" s="14">
        <v>1.0216000000000001</v>
      </c>
      <c r="BN46" s="14" t="s">
        <v>4994</v>
      </c>
      <c r="BO46" s="14"/>
      <c r="BP46" s="20"/>
      <c r="BQ46" s="20"/>
      <c r="BR46" s="20"/>
      <c r="BS46" s="14"/>
      <c r="BT46" s="17"/>
      <c r="BU46" s="23">
        <f>IF(A46="","",_xlfn.XLOOKUP(C46,'Bloomberg Data'!E:E,'Bloomberg Data'!D:D,0,0))</f>
        <v>724391</v>
      </c>
      <c r="BV46" s="23">
        <f t="shared" si="4"/>
        <v>2173173</v>
      </c>
      <c r="BW46" s="59">
        <f t="shared" si="1"/>
        <v>217317.30000000002</v>
      </c>
      <c r="BX46" s="28">
        <f t="shared" si="5"/>
        <v>0.50161215881110244</v>
      </c>
      <c r="BY46" s="67">
        <f t="shared" si="6"/>
        <v>1.0216000000000001E-2</v>
      </c>
      <c r="BZ46" s="29">
        <f>IF(A46="","",SUM($BY$12:BY46))</f>
        <v>0.40924700000000008</v>
      </c>
      <c r="CA46" s="96" t="e">
        <f>IF(A46="","",_xlfn.XLOOKUP(C46,#REF!,#REF!,0,0))</f>
        <v>#REF!</v>
      </c>
      <c r="CB46" s="1">
        <f>IF(A46="","",_xlfn.XLOOKUP(C46,'Bloomberg Data'!E:E,'Bloomberg Data'!F:F,0,0))</f>
        <v>66.775405883789063</v>
      </c>
    </row>
    <row r="47" spans="1:80">
      <c r="A47" s="14" t="s">
        <v>5175</v>
      </c>
      <c r="B47" s="14" t="s">
        <v>5176</v>
      </c>
      <c r="C47" s="26" t="s">
        <v>645</v>
      </c>
      <c r="D47" s="14" t="s">
        <v>5412</v>
      </c>
      <c r="E47" s="14" t="s">
        <v>8820</v>
      </c>
      <c r="F47" s="14" t="s">
        <v>4978</v>
      </c>
      <c r="G47" s="15"/>
      <c r="H47" s="16">
        <v>129703</v>
      </c>
      <c r="I47" s="17"/>
      <c r="J47" s="14">
        <v>2738.65</v>
      </c>
      <c r="K47" s="18">
        <v>0</v>
      </c>
      <c r="L47" s="14"/>
      <c r="M47" s="14"/>
      <c r="N47" s="14"/>
      <c r="O47" s="14"/>
      <c r="P47" s="14" t="s">
        <v>5131</v>
      </c>
      <c r="Q47" s="18"/>
      <c r="R47" s="14">
        <v>0</v>
      </c>
      <c r="S47" s="18">
        <v>259406</v>
      </c>
      <c r="T47" s="15">
        <v>45351</v>
      </c>
      <c r="U47" s="14">
        <v>100</v>
      </c>
      <c r="V47" s="14">
        <v>6523</v>
      </c>
      <c r="W47" s="14" t="s">
        <v>4961</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8821</v>
      </c>
      <c r="AM47" s="14" t="s">
        <v>4979</v>
      </c>
      <c r="AN47" s="14">
        <v>6471</v>
      </c>
      <c r="AO47" s="14" t="s">
        <v>5015</v>
      </c>
      <c r="AP47" s="14"/>
      <c r="AQ47" s="15">
        <v>45342</v>
      </c>
      <c r="AR47" s="15"/>
      <c r="AS47" s="14">
        <v>0</v>
      </c>
      <c r="AT47" s="14"/>
      <c r="AU47" s="15">
        <v>45351</v>
      </c>
      <c r="AV47" s="14" t="s">
        <v>4979</v>
      </c>
      <c r="AW47" s="14">
        <v>2</v>
      </c>
      <c r="AX47" s="15"/>
      <c r="AY47" s="14" t="s">
        <v>4963</v>
      </c>
      <c r="AZ47" s="14">
        <v>1</v>
      </c>
      <c r="BA47" s="14"/>
      <c r="BB47" s="14"/>
      <c r="BC47" s="19"/>
      <c r="BD47" s="19"/>
      <c r="BE47" s="19"/>
      <c r="BF47" s="19"/>
      <c r="BG47" s="14" t="s">
        <v>4888</v>
      </c>
      <c r="BH47" s="14" t="s">
        <v>8932</v>
      </c>
      <c r="BI47" s="14"/>
      <c r="BJ47" s="14"/>
      <c r="BK47" s="14"/>
      <c r="BL47" s="18">
        <v>355211120.94999999</v>
      </c>
      <c r="BM47" s="14">
        <v>1.393</v>
      </c>
      <c r="BN47" s="14" t="s">
        <v>5002</v>
      </c>
      <c r="BO47" s="14"/>
      <c r="BP47" s="20"/>
      <c r="BQ47" s="20"/>
      <c r="BR47" s="20"/>
      <c r="BS47" s="14"/>
      <c r="BT47" s="17"/>
      <c r="BU47" s="23">
        <f>IF(A47="","",_xlfn.XLOOKUP(C47,'Bloomberg Data'!E:E,'Bloomberg Data'!D:D,0,0))</f>
        <v>592486</v>
      </c>
      <c r="BV47" s="23">
        <f t="shared" si="4"/>
        <v>1777458</v>
      </c>
      <c r="BW47" s="59">
        <f t="shared" si="1"/>
        <v>177745.80000000002</v>
      </c>
      <c r="BX47" s="28">
        <f t="shared" si="5"/>
        <v>0.72971063169987693</v>
      </c>
      <c r="BY47" s="67">
        <f t="shared" si="6"/>
        <v>1.393E-2</v>
      </c>
      <c r="BZ47" s="29">
        <f>IF(A47="","",SUM($BY$12:BY47))</f>
        <v>0.42317700000000008</v>
      </c>
      <c r="CA47" s="96" t="e">
        <f>IF(A47="","",_xlfn.XLOOKUP(C47,#REF!,#REF!,0,0))</f>
        <v>#REF!</v>
      </c>
      <c r="CB47" s="1">
        <f>IF(A47="","",_xlfn.XLOOKUP(C47,'Bloomberg Data'!E:E,'Bloomberg Data'!F:F,0,0))</f>
        <v>46.647331237792969</v>
      </c>
    </row>
    <row r="48" spans="1:80">
      <c r="A48" s="14" t="s">
        <v>5175</v>
      </c>
      <c r="B48" s="14" t="s">
        <v>5176</v>
      </c>
      <c r="C48" s="26" t="s">
        <v>3037</v>
      </c>
      <c r="D48" s="14" t="s">
        <v>5332</v>
      </c>
      <c r="E48" s="14" t="s">
        <v>8503</v>
      </c>
      <c r="F48" s="14" t="s">
        <v>4978</v>
      </c>
      <c r="G48" s="15"/>
      <c r="H48" s="16">
        <v>162102</v>
      </c>
      <c r="I48" s="17"/>
      <c r="J48" s="14">
        <v>3881.8</v>
      </c>
      <c r="K48" s="18">
        <v>0</v>
      </c>
      <c r="L48" s="14"/>
      <c r="M48" s="14"/>
      <c r="N48" s="14"/>
      <c r="O48" s="14"/>
      <c r="P48" s="14" t="s">
        <v>5009</v>
      </c>
      <c r="Q48" s="18"/>
      <c r="R48" s="14">
        <v>0</v>
      </c>
      <c r="S48" s="18">
        <v>162102</v>
      </c>
      <c r="T48" s="15">
        <v>45351</v>
      </c>
      <c r="U48" s="14">
        <v>100</v>
      </c>
      <c r="V48" s="14">
        <v>6823</v>
      </c>
      <c r="W48" s="14" t="s">
        <v>4961</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8504</v>
      </c>
      <c r="AM48" s="14" t="s">
        <v>4979</v>
      </c>
      <c r="AN48" s="14">
        <v>8336</v>
      </c>
      <c r="AO48" s="14" t="s">
        <v>5010</v>
      </c>
      <c r="AP48" s="14"/>
      <c r="AQ48" s="15">
        <v>45070</v>
      </c>
      <c r="AR48" s="15"/>
      <c r="AS48" s="14">
        <v>0</v>
      </c>
      <c r="AT48" s="14"/>
      <c r="AU48" s="15">
        <v>45351</v>
      </c>
      <c r="AV48" s="14" t="s">
        <v>4979</v>
      </c>
      <c r="AW48" s="14">
        <v>1</v>
      </c>
      <c r="AX48" s="15"/>
      <c r="AY48" s="14" t="s">
        <v>4963</v>
      </c>
      <c r="AZ48" s="14">
        <v>1</v>
      </c>
      <c r="BA48" s="14"/>
      <c r="BB48" s="14"/>
      <c r="BC48" s="19"/>
      <c r="BD48" s="19"/>
      <c r="BE48" s="19"/>
      <c r="BF48" s="19"/>
      <c r="BG48" s="14" t="s">
        <v>4888</v>
      </c>
      <c r="BH48" s="14" t="s">
        <v>8932</v>
      </c>
      <c r="BI48" s="14"/>
      <c r="BJ48" s="14"/>
      <c r="BK48" s="14"/>
      <c r="BL48" s="18">
        <v>629247543.60000002</v>
      </c>
      <c r="BM48" s="14">
        <v>2.4676999999999998</v>
      </c>
      <c r="BN48" s="14" t="s">
        <v>5011</v>
      </c>
      <c r="BO48" s="14"/>
      <c r="BP48" s="20"/>
      <c r="BQ48" s="20"/>
      <c r="BR48" s="20"/>
      <c r="BS48" s="14"/>
      <c r="BT48" s="17"/>
      <c r="BU48" s="23">
        <f>IF(A48="","",_xlfn.XLOOKUP(C48,'Bloomberg Data'!E:E,'Bloomberg Data'!D:D,0,0))</f>
        <v>1598241</v>
      </c>
      <c r="BV48" s="23">
        <f t="shared" si="4"/>
        <v>4794723</v>
      </c>
      <c r="BW48" s="59">
        <f t="shared" si="1"/>
        <v>479472.30000000005</v>
      </c>
      <c r="BX48" s="28">
        <f t="shared" si="5"/>
        <v>0.33808418129681317</v>
      </c>
      <c r="BY48" s="67">
        <f t="shared" si="6"/>
        <v>2.4676999999999998E-2</v>
      </c>
      <c r="BZ48" s="29">
        <f>IF(A48="","",SUM($BY$12:BY48))</f>
        <v>0.44785400000000009</v>
      </c>
      <c r="CA48" s="96" t="e">
        <f>IF(A48="","",_xlfn.XLOOKUP(C48,#REF!,#REF!,0,0))</f>
        <v>#REF!</v>
      </c>
      <c r="CB48" s="1">
        <f>IF(A48="","",_xlfn.XLOOKUP(C48,'Bloomberg Data'!E:E,'Bloomberg Data'!F:F,0,0))</f>
        <v>118.97779083251953</v>
      </c>
    </row>
    <row r="49" spans="1:80">
      <c r="A49" s="14" t="s">
        <v>5175</v>
      </c>
      <c r="B49" s="14" t="s">
        <v>5176</v>
      </c>
      <c r="C49" s="26" t="s">
        <v>652</v>
      </c>
      <c r="D49" s="14" t="s">
        <v>5062</v>
      </c>
      <c r="E49" s="14" t="s">
        <v>3347</v>
      </c>
      <c r="F49" s="14" t="s">
        <v>4978</v>
      </c>
      <c r="G49" s="15"/>
      <c r="H49" s="16">
        <v>82049</v>
      </c>
      <c r="I49" s="17"/>
      <c r="J49" s="14">
        <v>2025.4</v>
      </c>
      <c r="K49" s="18">
        <v>0</v>
      </c>
      <c r="L49" s="14"/>
      <c r="M49" s="14"/>
      <c r="N49" s="14"/>
      <c r="O49" s="14"/>
      <c r="P49" s="14" t="s">
        <v>5027</v>
      </c>
      <c r="Q49" s="18"/>
      <c r="R49" s="14">
        <v>0</v>
      </c>
      <c r="S49" s="18">
        <v>410245</v>
      </c>
      <c r="T49" s="15">
        <v>45351</v>
      </c>
      <c r="U49" s="14">
        <v>100</v>
      </c>
      <c r="V49" s="14">
        <v>6638</v>
      </c>
      <c r="W49" s="14" t="s">
        <v>4961</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5063</v>
      </c>
      <c r="AM49" s="14" t="s">
        <v>4979</v>
      </c>
      <c r="AN49" s="14">
        <v>7080</v>
      </c>
      <c r="AO49" s="14" t="s">
        <v>5028</v>
      </c>
      <c r="AP49" s="14"/>
      <c r="AQ49" s="15">
        <v>45230</v>
      </c>
      <c r="AR49" s="15"/>
      <c r="AS49" s="14">
        <v>0</v>
      </c>
      <c r="AT49" s="14"/>
      <c r="AU49" s="15">
        <v>45351</v>
      </c>
      <c r="AV49" s="14" t="s">
        <v>4979</v>
      </c>
      <c r="AW49" s="14">
        <v>5</v>
      </c>
      <c r="AX49" s="15"/>
      <c r="AY49" s="14" t="s">
        <v>4963</v>
      </c>
      <c r="AZ49" s="14">
        <v>1</v>
      </c>
      <c r="BA49" s="14"/>
      <c r="BB49" s="14"/>
      <c r="BC49" s="19"/>
      <c r="BD49" s="19"/>
      <c r="BE49" s="19"/>
      <c r="BF49" s="19"/>
      <c r="BG49" s="14" t="s">
        <v>4888</v>
      </c>
      <c r="BH49" s="14" t="s">
        <v>8932</v>
      </c>
      <c r="BI49" s="14"/>
      <c r="BJ49" s="14"/>
      <c r="BK49" s="14"/>
      <c r="BL49" s="18">
        <v>166182044.59999999</v>
      </c>
      <c r="BM49" s="14">
        <v>0.65169999999999995</v>
      </c>
      <c r="BN49" s="14" t="s">
        <v>4983</v>
      </c>
      <c r="BO49" s="14"/>
      <c r="BP49" s="20"/>
      <c r="BQ49" s="20"/>
      <c r="BR49" s="20"/>
      <c r="BS49" s="14"/>
      <c r="BT49" s="17"/>
      <c r="BU49" s="23">
        <f>IF(A49="","",_xlfn.XLOOKUP(C49,'Bloomberg Data'!E:E,'Bloomberg Data'!D:D,0,0))</f>
        <v>771601</v>
      </c>
      <c r="BV49" s="23">
        <f t="shared" si="4"/>
        <v>2314803</v>
      </c>
      <c r="BW49" s="59">
        <f t="shared" si="1"/>
        <v>231480.30000000002</v>
      </c>
      <c r="BX49" s="28">
        <f t="shared" si="5"/>
        <v>0.35445348913060848</v>
      </c>
      <c r="BY49" s="67">
        <f t="shared" si="6"/>
        <v>6.5169999999999994E-3</v>
      </c>
      <c r="BZ49" s="29">
        <f>IF(A49="","",SUM($BY$12:BY49))</f>
        <v>0.45437100000000008</v>
      </c>
      <c r="CA49" s="96" t="e">
        <f>IF(A49="","",_xlfn.XLOOKUP(C49,#REF!,#REF!,0,0))</f>
        <v>#REF!</v>
      </c>
      <c r="CB49" s="1">
        <f>IF(A49="","",_xlfn.XLOOKUP(C49,'Bloomberg Data'!E:E,'Bloomberg Data'!F:F,0,0))</f>
        <v>21.227880477905273</v>
      </c>
    </row>
    <row r="50" spans="1:80">
      <c r="A50" s="14" t="s">
        <v>5175</v>
      </c>
      <c r="B50" s="14" t="s">
        <v>5176</v>
      </c>
      <c r="C50" s="26" t="s">
        <v>1073</v>
      </c>
      <c r="D50" s="14" t="s">
        <v>5327</v>
      </c>
      <c r="E50" s="14" t="s">
        <v>8525</v>
      </c>
      <c r="F50" s="14" t="s">
        <v>4978</v>
      </c>
      <c r="G50" s="15"/>
      <c r="H50" s="16">
        <v>152132</v>
      </c>
      <c r="I50" s="17"/>
      <c r="J50" s="14">
        <v>2191.4</v>
      </c>
      <c r="K50" s="18">
        <v>0</v>
      </c>
      <c r="L50" s="14"/>
      <c r="M50" s="14"/>
      <c r="N50" s="14"/>
      <c r="O50" s="14"/>
      <c r="P50" s="14" t="s">
        <v>5019</v>
      </c>
      <c r="Q50" s="18"/>
      <c r="R50" s="14">
        <v>0</v>
      </c>
      <c r="S50" s="18">
        <v>304264</v>
      </c>
      <c r="T50" s="15">
        <v>45351</v>
      </c>
      <c r="U50" s="14">
        <v>100</v>
      </c>
      <c r="V50" s="14">
        <v>6581</v>
      </c>
      <c r="W50" s="14" t="s">
        <v>4961</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8527</v>
      </c>
      <c r="AM50" s="14" t="s">
        <v>4979</v>
      </c>
      <c r="AN50" s="14">
        <v>6808</v>
      </c>
      <c r="AO50" s="14" t="s">
        <v>5019</v>
      </c>
      <c r="AP50" s="14"/>
      <c r="AQ50" s="15"/>
      <c r="AR50" s="15"/>
      <c r="AS50" s="14">
        <v>0</v>
      </c>
      <c r="AT50" s="14"/>
      <c r="AU50" s="15">
        <v>45351</v>
      </c>
      <c r="AV50" s="14" t="s">
        <v>4979</v>
      </c>
      <c r="AW50" s="14">
        <v>2</v>
      </c>
      <c r="AX50" s="15"/>
      <c r="AY50" s="14" t="s">
        <v>4963</v>
      </c>
      <c r="AZ50" s="14">
        <v>1</v>
      </c>
      <c r="BA50" s="14"/>
      <c r="BB50" s="14"/>
      <c r="BC50" s="19"/>
      <c r="BD50" s="19"/>
      <c r="BE50" s="19"/>
      <c r="BF50" s="19"/>
      <c r="BG50" s="14" t="s">
        <v>4888</v>
      </c>
      <c r="BH50" s="14" t="s">
        <v>8932</v>
      </c>
      <c r="BI50" s="14"/>
      <c r="BJ50" s="14"/>
      <c r="BK50" s="14"/>
      <c r="BL50" s="18">
        <v>333382064.80000001</v>
      </c>
      <c r="BM50" s="14">
        <v>1.3073999999999999</v>
      </c>
      <c r="BN50" s="14" t="s">
        <v>5020</v>
      </c>
      <c r="BO50" s="14"/>
      <c r="BP50" s="20"/>
      <c r="BQ50" s="20"/>
      <c r="BR50" s="20"/>
      <c r="BS50" s="14"/>
      <c r="BT50" s="17"/>
      <c r="BU50" s="23">
        <f>IF(A50="","",_xlfn.XLOOKUP(C50,'Bloomberg Data'!E:E,'Bloomberg Data'!D:D,0,0))</f>
        <v>640988</v>
      </c>
      <c r="BV50" s="23">
        <f t="shared" si="4"/>
        <v>1922964</v>
      </c>
      <c r="BW50" s="59">
        <f t="shared" si="1"/>
        <v>192296.40000000002</v>
      </c>
      <c r="BX50" s="28">
        <f t="shared" si="5"/>
        <v>0.79113285532126432</v>
      </c>
      <c r="BY50" s="67">
        <f t="shared" si="6"/>
        <v>1.3073999999999999E-2</v>
      </c>
      <c r="BZ50" s="29">
        <f>IF(A50="","",SUM($BY$12:BY50))</f>
        <v>0.46744500000000005</v>
      </c>
      <c r="CA50" s="96" t="e">
        <f>IF(A50="","",_xlfn.XLOOKUP(C50,#REF!,#REF!,0,0))</f>
        <v>#REF!</v>
      </c>
      <c r="CB50" s="1">
        <f>IF(A50="","",_xlfn.XLOOKUP(C50,'Bloomberg Data'!E:E,'Bloomberg Data'!F:F,0,0))</f>
        <v>32.096378326416016</v>
      </c>
    </row>
    <row r="51" spans="1:80">
      <c r="A51" s="14" t="s">
        <v>5175</v>
      </c>
      <c r="B51" s="14" t="s">
        <v>5176</v>
      </c>
      <c r="C51" s="26" t="s">
        <v>2678</v>
      </c>
      <c r="D51" s="14" t="s">
        <v>3375</v>
      </c>
      <c r="E51" s="14" t="s">
        <v>8384</v>
      </c>
      <c r="F51" s="14" t="s">
        <v>4978</v>
      </c>
      <c r="G51" s="15"/>
      <c r="H51" s="16">
        <v>207557</v>
      </c>
      <c r="I51" s="17"/>
      <c r="J51" s="14">
        <v>2438.6</v>
      </c>
      <c r="K51" s="18">
        <v>0</v>
      </c>
      <c r="L51" s="14"/>
      <c r="M51" s="14"/>
      <c r="N51" s="14"/>
      <c r="O51" s="14"/>
      <c r="P51" s="14" t="s">
        <v>8279</v>
      </c>
      <c r="Q51" s="18"/>
      <c r="R51" s="14">
        <v>0</v>
      </c>
      <c r="S51" s="18">
        <v>2075570</v>
      </c>
      <c r="T51" s="15">
        <v>45351</v>
      </c>
      <c r="U51" s="14">
        <v>100</v>
      </c>
      <c r="V51" s="14">
        <v>6776</v>
      </c>
      <c r="W51" s="14" t="s">
        <v>4961</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8938</v>
      </c>
      <c r="AM51" s="14" t="s">
        <v>4979</v>
      </c>
      <c r="AN51" s="14">
        <v>8001</v>
      </c>
      <c r="AO51" s="14" t="s">
        <v>8280</v>
      </c>
      <c r="AP51" s="14"/>
      <c r="AQ51" s="15">
        <v>45327</v>
      </c>
      <c r="AR51" s="15"/>
      <c r="AS51" s="14">
        <v>0</v>
      </c>
      <c r="AT51" s="14"/>
      <c r="AU51" s="15">
        <v>45351</v>
      </c>
      <c r="AV51" s="14" t="s">
        <v>4979</v>
      </c>
      <c r="AW51" s="14">
        <v>10</v>
      </c>
      <c r="AX51" s="15"/>
      <c r="AY51" s="14" t="s">
        <v>4963</v>
      </c>
      <c r="AZ51" s="14">
        <v>1</v>
      </c>
      <c r="BA51" s="14"/>
      <c r="BB51" s="14"/>
      <c r="BC51" s="19"/>
      <c r="BD51" s="19"/>
      <c r="BE51" s="19"/>
      <c r="BF51" s="19"/>
      <c r="BG51" s="14" t="s">
        <v>4888</v>
      </c>
      <c r="BH51" s="14" t="s">
        <v>8932</v>
      </c>
      <c r="BI51" s="14"/>
      <c r="BJ51" s="14"/>
      <c r="BK51" s="14"/>
      <c r="BL51" s="18">
        <v>506148500.19999999</v>
      </c>
      <c r="BM51" s="14">
        <v>1.9849000000000001</v>
      </c>
      <c r="BN51" s="14" t="s">
        <v>4964</v>
      </c>
      <c r="BO51" s="14"/>
      <c r="BP51" s="20"/>
      <c r="BQ51" s="20"/>
      <c r="BR51" s="20"/>
      <c r="BS51" s="14"/>
      <c r="BT51" s="17"/>
      <c r="BU51" s="23">
        <f>IF(A51="","",_xlfn.XLOOKUP(C51,'Bloomberg Data'!E:E,'Bloomberg Data'!D:D,0,0))</f>
        <v>0</v>
      </c>
      <c r="BV51" s="23">
        <f t="shared" si="4"/>
        <v>0</v>
      </c>
      <c r="BW51" s="59">
        <f t="shared" si="1"/>
        <v>0</v>
      </c>
      <c r="BX51" s="28">
        <f t="shared" si="5"/>
        <v>0</v>
      </c>
      <c r="BY51" s="67">
        <f t="shared" si="6"/>
        <v>1.9849000000000002E-2</v>
      </c>
      <c r="BZ51" s="29">
        <f>IF(A51="","",SUM($BY$12:BY51))</f>
        <v>0.48729400000000006</v>
      </c>
      <c r="CA51" s="96" t="e">
        <f>IF(A51="","",_xlfn.XLOOKUP(C51,#REF!,#REF!,0,0))</f>
        <v>#REF!</v>
      </c>
      <c r="CB51" s="1">
        <f>IF(A51="","",_xlfn.XLOOKUP(C51,'Bloomberg Data'!E:E,'Bloomberg Data'!F:F,0,0))</f>
        <v>0</v>
      </c>
    </row>
    <row r="52" spans="1:80">
      <c r="A52" s="1" t="s">
        <v>5175</v>
      </c>
      <c r="B52" s="1" t="s">
        <v>5176</v>
      </c>
      <c r="C52" s="26" t="s">
        <v>3311</v>
      </c>
      <c r="D52" s="1" t="s">
        <v>5383</v>
      </c>
      <c r="E52" s="1" t="s">
        <v>8698</v>
      </c>
      <c r="F52" s="1" t="s">
        <v>4978</v>
      </c>
      <c r="H52" s="1">
        <v>206920</v>
      </c>
      <c r="J52" s="1">
        <v>941.9</v>
      </c>
      <c r="K52" s="1">
        <v>0</v>
      </c>
      <c r="P52" s="1" t="s">
        <v>4999</v>
      </c>
      <c r="R52" s="1">
        <v>0</v>
      </c>
      <c r="S52" s="1">
        <v>206920</v>
      </c>
      <c r="T52" s="1">
        <v>45351</v>
      </c>
      <c r="U52" s="21">
        <v>100</v>
      </c>
      <c r="V52" s="1">
        <v>6861</v>
      </c>
      <c r="W52" s="1" t="s">
        <v>4961</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8699</v>
      </c>
      <c r="AM52" s="1" t="s">
        <v>4979</v>
      </c>
      <c r="AN52" s="1">
        <v>8548</v>
      </c>
      <c r="AO52" s="1" t="s">
        <v>5000</v>
      </c>
      <c r="AS52" s="1">
        <v>0</v>
      </c>
      <c r="AU52" s="1">
        <v>45351</v>
      </c>
      <c r="AV52" s="1" t="s">
        <v>4979</v>
      </c>
      <c r="AW52" s="1">
        <v>1</v>
      </c>
      <c r="AY52" s="1" t="s">
        <v>4963</v>
      </c>
      <c r="AZ52" s="1">
        <v>1</v>
      </c>
      <c r="BG52" s="1" t="s">
        <v>4888</v>
      </c>
      <c r="BH52" s="1" t="s">
        <v>8932</v>
      </c>
      <c r="BL52" s="1">
        <v>194897948</v>
      </c>
      <c r="BM52" s="1">
        <v>0.76429999999999998</v>
      </c>
      <c r="BN52" s="1" t="s">
        <v>4997</v>
      </c>
      <c r="BU52" s="23">
        <f>IF(A52="","",_xlfn.XLOOKUP(C52,'Bloomberg Data'!E:E,'Bloomberg Data'!D:D,0,0))</f>
        <v>0</v>
      </c>
      <c r="BV52" s="23">
        <f t="shared" si="4"/>
        <v>0</v>
      </c>
      <c r="BW52" s="59">
        <f t="shared" si="1"/>
        <v>0</v>
      </c>
      <c r="BX52" s="28">
        <f t="shared" si="5"/>
        <v>0</v>
      </c>
      <c r="BY52" s="67">
        <f t="shared" si="6"/>
        <v>7.6429999999999996E-3</v>
      </c>
      <c r="BZ52" s="29">
        <f>IF(A52="","",SUM($BY$12:BY52))</f>
        <v>0.49493700000000007</v>
      </c>
      <c r="CA52" s="96" t="e">
        <f>IF(A52="","",_xlfn.XLOOKUP(C52,#REF!,#REF!,0,0))</f>
        <v>#REF!</v>
      </c>
      <c r="CB52" s="1">
        <f>IF(A52="","",_xlfn.XLOOKUP(C52,'Bloomberg Data'!E:E,'Bloomberg Data'!F:F,0,0))</f>
        <v>0</v>
      </c>
    </row>
    <row r="53" spans="1:80" s="60" customFormat="1">
      <c r="A53" s="14" t="s">
        <v>5175</v>
      </c>
      <c r="B53" s="14" t="s">
        <v>5176</v>
      </c>
      <c r="C53" s="26" t="s">
        <v>1120</v>
      </c>
      <c r="D53" s="14" t="s">
        <v>5527</v>
      </c>
      <c r="E53" s="14" t="s">
        <v>8847</v>
      </c>
      <c r="F53" s="14" t="s">
        <v>4978</v>
      </c>
      <c r="G53" s="15"/>
      <c r="H53" s="16">
        <v>247216</v>
      </c>
      <c r="I53" s="17"/>
      <c r="J53" s="14">
        <v>565.35</v>
      </c>
      <c r="K53" s="18">
        <v>0</v>
      </c>
      <c r="L53" s="14"/>
      <c r="M53" s="14"/>
      <c r="N53" s="14"/>
      <c r="O53" s="14"/>
      <c r="P53" s="14" t="s">
        <v>8290</v>
      </c>
      <c r="Q53" s="18"/>
      <c r="R53" s="14">
        <v>0</v>
      </c>
      <c r="S53" s="18">
        <v>494432</v>
      </c>
      <c r="T53" s="15">
        <v>45351</v>
      </c>
      <c r="U53" s="14">
        <v>100</v>
      </c>
      <c r="V53" s="14">
        <v>24446</v>
      </c>
      <c r="W53" s="14" t="s">
        <v>4961</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8848</v>
      </c>
      <c r="AM53" s="14" t="s">
        <v>4979</v>
      </c>
      <c r="AN53" s="14">
        <v>6830</v>
      </c>
      <c r="AO53" s="14" t="s">
        <v>4974</v>
      </c>
      <c r="AP53" s="14"/>
      <c r="AQ53" s="15">
        <v>44791</v>
      </c>
      <c r="AR53" s="15"/>
      <c r="AS53" s="14">
        <v>0</v>
      </c>
      <c r="AT53" s="14"/>
      <c r="AU53" s="15">
        <v>45351</v>
      </c>
      <c r="AV53" s="14" t="s">
        <v>4979</v>
      </c>
      <c r="AW53" s="14">
        <v>2</v>
      </c>
      <c r="AX53" s="15"/>
      <c r="AY53" s="14" t="s">
        <v>4963</v>
      </c>
      <c r="AZ53" s="14">
        <v>1</v>
      </c>
      <c r="BA53" s="14"/>
      <c r="BB53" s="14"/>
      <c r="BC53" s="19"/>
      <c r="BD53" s="19"/>
      <c r="BE53" s="19"/>
      <c r="BF53" s="19"/>
      <c r="BG53" s="14" t="s">
        <v>4888</v>
      </c>
      <c r="BH53" s="14" t="s">
        <v>8932</v>
      </c>
      <c r="BI53" s="14"/>
      <c r="BJ53" s="14"/>
      <c r="BK53" s="14"/>
      <c r="BL53" s="18">
        <v>139763565.59999999</v>
      </c>
      <c r="BM53" s="14">
        <v>0.54810000000000003</v>
      </c>
      <c r="BN53" s="14" t="s">
        <v>4975</v>
      </c>
      <c r="BO53" s="14"/>
      <c r="BP53" s="20"/>
      <c r="BQ53" s="20"/>
      <c r="BR53" s="20"/>
      <c r="BS53" s="14"/>
      <c r="BT53" s="17"/>
      <c r="BU53" s="23">
        <f>IF(A53="","",_xlfn.XLOOKUP(C53,'Bloomberg Data'!E:E,'Bloomberg Data'!D:D,0,0))</f>
        <v>717485</v>
      </c>
      <c r="BV53" s="23">
        <f t="shared" si="4"/>
        <v>2152455</v>
      </c>
      <c r="BW53" s="59">
        <f t="shared" si="1"/>
        <v>215245.5</v>
      </c>
      <c r="BX53" s="28">
        <f t="shared" si="5"/>
        <v>1.148530399009503</v>
      </c>
      <c r="BY53" s="67">
        <f t="shared" si="6"/>
        <v>5.4810000000000006E-3</v>
      </c>
      <c r="BZ53" s="29">
        <f>IF(A53="","",SUM($BY$12:BY53))</f>
        <v>0.50041800000000003</v>
      </c>
      <c r="CA53" s="96" t="e">
        <f>IF(A53="","",_xlfn.XLOOKUP(C53,#REF!,#REF!,0,0))</f>
        <v>#REF!</v>
      </c>
      <c r="CB53" s="1">
        <f>IF(A53="","",_xlfn.XLOOKUP(C53,'Bloomberg Data'!E:E,'Bloomberg Data'!F:F,0,0))</f>
        <v>27.302827835083008</v>
      </c>
    </row>
    <row r="54" spans="1:80">
      <c r="A54" s="14" t="s">
        <v>5175</v>
      </c>
      <c r="B54" s="14" t="s">
        <v>5176</v>
      </c>
      <c r="C54" s="26" t="s">
        <v>901</v>
      </c>
      <c r="D54" s="14" t="s">
        <v>5545</v>
      </c>
      <c r="E54" s="14" t="s">
        <v>8497</v>
      </c>
      <c r="F54" s="14" t="s">
        <v>4978</v>
      </c>
      <c r="G54" s="15"/>
      <c r="H54" s="16">
        <v>2012342</v>
      </c>
      <c r="I54" s="17"/>
      <c r="J54" s="14">
        <v>150.4</v>
      </c>
      <c r="K54" s="18">
        <v>0</v>
      </c>
      <c r="L54" s="14"/>
      <c r="M54" s="14"/>
      <c r="N54" s="14"/>
      <c r="O54" s="14"/>
      <c r="P54" s="14" t="s">
        <v>4960</v>
      </c>
      <c r="Q54" s="18"/>
      <c r="R54" s="14">
        <v>0</v>
      </c>
      <c r="S54" s="18">
        <v>4024684</v>
      </c>
      <c r="T54" s="15">
        <v>45351</v>
      </c>
      <c r="U54" s="14">
        <v>100</v>
      </c>
      <c r="V54" s="14">
        <v>6556</v>
      </c>
      <c r="W54" s="14" t="s">
        <v>4961</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8498</v>
      </c>
      <c r="AM54" s="14" t="s">
        <v>4979</v>
      </c>
      <c r="AN54" s="14">
        <v>6661</v>
      </c>
      <c r="AO54" s="14" t="s">
        <v>4962</v>
      </c>
      <c r="AP54" s="14"/>
      <c r="AQ54" s="15">
        <v>45148</v>
      </c>
      <c r="AR54" s="15"/>
      <c r="AS54" s="14">
        <v>0</v>
      </c>
      <c r="AT54" s="14"/>
      <c r="AU54" s="15">
        <v>45351</v>
      </c>
      <c r="AV54" s="14" t="s">
        <v>4979</v>
      </c>
      <c r="AW54" s="14">
        <v>2</v>
      </c>
      <c r="AX54" s="15"/>
      <c r="AY54" s="14" t="s">
        <v>4963</v>
      </c>
      <c r="AZ54" s="14">
        <v>1</v>
      </c>
      <c r="BA54" s="14"/>
      <c r="BB54" s="14"/>
      <c r="BC54" s="19"/>
      <c r="BD54" s="19"/>
      <c r="BE54" s="19"/>
      <c r="BF54" s="19"/>
      <c r="BG54" s="14" t="s">
        <v>4888</v>
      </c>
      <c r="BH54" s="14" t="s">
        <v>8932</v>
      </c>
      <c r="BI54" s="14"/>
      <c r="BJ54" s="14"/>
      <c r="BK54" s="14"/>
      <c r="BL54" s="18">
        <v>302656236.80000001</v>
      </c>
      <c r="BM54" s="14">
        <v>1.1869000000000001</v>
      </c>
      <c r="BN54" s="14" t="s">
        <v>4964</v>
      </c>
      <c r="BO54" s="14"/>
      <c r="BP54" s="20"/>
      <c r="BQ54" s="20"/>
      <c r="BR54" s="20"/>
      <c r="BS54" s="14"/>
      <c r="BT54" s="17"/>
      <c r="BU54" s="23">
        <f>IF(A54="","",_xlfn.XLOOKUP(C54,'Bloomberg Data'!E:E,'Bloomberg Data'!D:D,0,0))</f>
        <v>7819353</v>
      </c>
      <c r="BV54" s="23">
        <f t="shared" si="4"/>
        <v>23458059</v>
      </c>
      <c r="BW54" s="59">
        <f t="shared" si="1"/>
        <v>2345805.9</v>
      </c>
      <c r="BX54" s="28">
        <f t="shared" si="5"/>
        <v>0.85784676387760816</v>
      </c>
      <c r="BY54" s="67">
        <f t="shared" si="6"/>
        <v>1.1869000000000001E-2</v>
      </c>
      <c r="BZ54" s="29">
        <f>IF(A54="","",SUM($BY$12:BY54))</f>
        <v>0.51228700000000005</v>
      </c>
      <c r="CA54" s="96" t="e">
        <f>IF(A54="","",_xlfn.XLOOKUP(C54,#REF!,#REF!,0,0))</f>
        <v>#REF!</v>
      </c>
      <c r="CB54" s="1">
        <f>IF(A54="","",_xlfn.XLOOKUP(C54,'Bloomberg Data'!E:E,'Bloomberg Data'!F:F,0,0))</f>
        <v>11.583038330078125</v>
      </c>
    </row>
    <row r="55" spans="1:80">
      <c r="A55" s="14" t="s">
        <v>5175</v>
      </c>
      <c r="B55" s="14" t="s">
        <v>5176</v>
      </c>
      <c r="C55" s="26" t="s">
        <v>1743</v>
      </c>
      <c r="D55" s="14" t="s">
        <v>5321</v>
      </c>
      <c r="E55" s="14" t="s">
        <v>8334</v>
      </c>
      <c r="F55" s="14" t="s">
        <v>4978</v>
      </c>
      <c r="G55" s="15"/>
      <c r="H55" s="16">
        <v>67463</v>
      </c>
      <c r="I55" s="17"/>
      <c r="J55" s="14">
        <v>5300.85</v>
      </c>
      <c r="K55" s="18">
        <v>0</v>
      </c>
      <c r="L55" s="14"/>
      <c r="M55" s="14"/>
      <c r="N55" s="14"/>
      <c r="O55" s="14"/>
      <c r="P55" s="14" t="s">
        <v>4981</v>
      </c>
      <c r="Q55" s="18"/>
      <c r="R55" s="14">
        <v>0</v>
      </c>
      <c r="S55" s="18">
        <v>67463</v>
      </c>
      <c r="T55" s="15">
        <v>45351</v>
      </c>
      <c r="U55" s="14">
        <v>100</v>
      </c>
      <c r="V55" s="14">
        <v>68333</v>
      </c>
      <c r="W55" s="14" t="s">
        <v>4961</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8335</v>
      </c>
      <c r="AM55" s="14" t="s">
        <v>4979</v>
      </c>
      <c r="AN55" s="14">
        <v>778239</v>
      </c>
      <c r="AO55" s="14" t="s">
        <v>4982</v>
      </c>
      <c r="AP55" s="14"/>
      <c r="AQ55" s="15">
        <v>45225</v>
      </c>
      <c r="AR55" s="15"/>
      <c r="AS55" s="14">
        <v>0</v>
      </c>
      <c r="AT55" s="14"/>
      <c r="AU55" s="15">
        <v>45351</v>
      </c>
      <c r="AV55" s="14" t="s">
        <v>4979</v>
      </c>
      <c r="AW55" s="14">
        <v>1</v>
      </c>
      <c r="AX55" s="15"/>
      <c r="AY55" s="14" t="s">
        <v>4963</v>
      </c>
      <c r="AZ55" s="14">
        <v>1</v>
      </c>
      <c r="BA55" s="14"/>
      <c r="BB55" s="14"/>
      <c r="BC55" s="19"/>
      <c r="BD55" s="19"/>
      <c r="BE55" s="19"/>
      <c r="BF55" s="19"/>
      <c r="BG55" s="14" t="s">
        <v>4888</v>
      </c>
      <c r="BH55" s="14" t="s">
        <v>8932</v>
      </c>
      <c r="BI55" s="14"/>
      <c r="BJ55" s="14"/>
      <c r="BK55" s="14"/>
      <c r="BL55" s="18">
        <v>357611243.55000001</v>
      </c>
      <c r="BM55" s="14">
        <v>1.4024000000000001</v>
      </c>
      <c r="BN55" s="14" t="s">
        <v>4983</v>
      </c>
      <c r="BO55" s="14"/>
      <c r="BP55" s="20"/>
      <c r="BQ55" s="20"/>
      <c r="BR55" s="20"/>
      <c r="BS55" s="14"/>
      <c r="BT55" s="17"/>
      <c r="BU55" s="23">
        <f>IF(A55="","",_xlfn.XLOOKUP(C55,'Bloomberg Data'!E:E,'Bloomberg Data'!D:D,0,0))</f>
        <v>454177</v>
      </c>
      <c r="BV55" s="23">
        <f t="shared" si="4"/>
        <v>1362531</v>
      </c>
      <c r="BW55" s="59">
        <f t="shared" si="1"/>
        <v>136253.1</v>
      </c>
      <c r="BX55" s="28">
        <f t="shared" si="5"/>
        <v>0.49513001906011678</v>
      </c>
      <c r="BY55" s="67">
        <f t="shared" si="6"/>
        <v>1.4024000000000002E-2</v>
      </c>
      <c r="BZ55" s="29">
        <f>IF(A55="","",SUM($BY$12:BY55))</f>
        <v>0.52631100000000008</v>
      </c>
      <c r="CA55" s="96" t="e">
        <f>IF(A55="","",_xlfn.XLOOKUP(C55,#REF!,#REF!,0,0))</f>
        <v>#REF!</v>
      </c>
      <c r="CB55" s="1">
        <f>IF(A55="","",_xlfn.XLOOKUP(C55,'Bloomberg Data'!E:E,'Bloomberg Data'!F:F,0,0))</f>
        <v>29.529563903808594</v>
      </c>
    </row>
    <row r="56" spans="1:80">
      <c r="A56" s="14" t="s">
        <v>5175</v>
      </c>
      <c r="B56" s="14" t="s">
        <v>5176</v>
      </c>
      <c r="C56" s="26" t="s">
        <v>1520</v>
      </c>
      <c r="D56" s="14" t="s">
        <v>8933</v>
      </c>
      <c r="E56" s="14" t="s">
        <v>8934</v>
      </c>
      <c r="F56" s="14" t="s">
        <v>4978</v>
      </c>
      <c r="G56" s="15"/>
      <c r="H56" s="16">
        <v>744358</v>
      </c>
      <c r="I56" s="17"/>
      <c r="J56" s="14">
        <v>256.5</v>
      </c>
      <c r="K56" s="18">
        <v>0</v>
      </c>
      <c r="L56" s="14"/>
      <c r="M56" s="14"/>
      <c r="N56" s="14"/>
      <c r="O56" s="14"/>
      <c r="P56" s="14" t="s">
        <v>8397</v>
      </c>
      <c r="Q56" s="18"/>
      <c r="R56" s="14">
        <v>0</v>
      </c>
      <c r="S56" s="18">
        <v>1488716</v>
      </c>
      <c r="T56" s="15">
        <v>45351</v>
      </c>
      <c r="U56" s="14">
        <v>100</v>
      </c>
      <c r="V56" s="14">
        <v>161854</v>
      </c>
      <c r="W56" s="14" t="s">
        <v>4961</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8935</v>
      </c>
      <c r="AM56" s="14" t="s">
        <v>4979</v>
      </c>
      <c r="AN56" s="14">
        <v>797548</v>
      </c>
      <c r="AO56" s="14" t="s">
        <v>8399</v>
      </c>
      <c r="AP56" s="14"/>
      <c r="AQ56" s="15"/>
      <c r="AR56" s="15"/>
      <c r="AS56" s="14">
        <v>0</v>
      </c>
      <c r="AT56" s="14"/>
      <c r="AU56" s="15">
        <v>45351</v>
      </c>
      <c r="AV56" s="14" t="s">
        <v>4979</v>
      </c>
      <c r="AW56" s="14">
        <v>2</v>
      </c>
      <c r="AX56" s="15"/>
      <c r="AY56" s="14" t="s">
        <v>4963</v>
      </c>
      <c r="AZ56" s="14">
        <v>1</v>
      </c>
      <c r="BA56" s="14"/>
      <c r="BB56" s="14"/>
      <c r="BC56" s="19"/>
      <c r="BD56" s="19"/>
      <c r="BE56" s="19"/>
      <c r="BF56" s="19"/>
      <c r="BG56" s="14" t="s">
        <v>4888</v>
      </c>
      <c r="BH56" s="14" t="s">
        <v>8932</v>
      </c>
      <c r="BI56" s="14"/>
      <c r="BJ56" s="14"/>
      <c r="BK56" s="14"/>
      <c r="BL56" s="18">
        <v>190927827</v>
      </c>
      <c r="BM56" s="14">
        <v>0.74870000000000003</v>
      </c>
      <c r="BN56" s="14" t="s">
        <v>8400</v>
      </c>
      <c r="BO56" s="14"/>
      <c r="BP56" s="20"/>
      <c r="BQ56" s="20"/>
      <c r="BR56" s="20"/>
      <c r="BS56" s="14"/>
      <c r="BT56" s="17"/>
      <c r="BU56" s="23">
        <f>IF(A56="","",_xlfn.XLOOKUP(C56,'Bloomberg Data'!E:E,'Bloomberg Data'!D:D,0,0))</f>
        <v>2565924</v>
      </c>
      <c r="BV56" s="23">
        <f t="shared" si="4"/>
        <v>7697772</v>
      </c>
      <c r="BW56" s="59">
        <f t="shared" si="1"/>
        <v>769777.20000000007</v>
      </c>
      <c r="BX56" s="28">
        <f t="shared" si="5"/>
        <v>0.96697849715476103</v>
      </c>
      <c r="BY56" s="67">
        <f t="shared" si="6"/>
        <v>7.4870000000000006E-3</v>
      </c>
      <c r="BZ56" s="29">
        <f>IF(A56="","",SUM($BY$12:BY56))</f>
        <v>0.53379800000000011</v>
      </c>
      <c r="CA56" s="96" t="e">
        <f>IF(A56="","",_xlfn.XLOOKUP(C56,#REF!,#REF!,0,0))</f>
        <v>#REF!</v>
      </c>
      <c r="CB56" s="1">
        <f>IF(A56="","",_xlfn.XLOOKUP(C56,'Bloomberg Data'!E:E,'Bloomberg Data'!F:F,0,0))</f>
        <v>41.026790618896484</v>
      </c>
    </row>
    <row r="57" spans="1:80">
      <c r="A57" s="14" t="s">
        <v>5175</v>
      </c>
      <c r="B57" s="14" t="s">
        <v>5176</v>
      </c>
      <c r="C57" s="26" t="s">
        <v>1941</v>
      </c>
      <c r="D57" s="14" t="s">
        <v>8486</v>
      </c>
      <c r="E57" s="14" t="s">
        <v>8487</v>
      </c>
      <c r="F57" s="14" t="s">
        <v>4978</v>
      </c>
      <c r="G57" s="15"/>
      <c r="H57" s="16">
        <v>2416456</v>
      </c>
      <c r="I57" s="17"/>
      <c r="J57" s="14">
        <v>119.2</v>
      </c>
      <c r="K57" s="18">
        <v>0</v>
      </c>
      <c r="L57" s="14"/>
      <c r="M57" s="14"/>
      <c r="N57" s="14"/>
      <c r="O57" s="14"/>
      <c r="P57" s="14" t="s">
        <v>5003</v>
      </c>
      <c r="Q57" s="18"/>
      <c r="R57" s="14">
        <v>0</v>
      </c>
      <c r="S57" s="18">
        <v>2416456</v>
      </c>
      <c r="T57" s="15">
        <v>45351</v>
      </c>
      <c r="U57" s="14">
        <v>100</v>
      </c>
      <c r="V57" s="14">
        <v>15325</v>
      </c>
      <c r="W57" s="14" t="s">
        <v>4961</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8488</v>
      </c>
      <c r="AM57" s="14" t="s">
        <v>4979</v>
      </c>
      <c r="AN57" s="14">
        <v>73290</v>
      </c>
      <c r="AO57" s="14" t="s">
        <v>5004</v>
      </c>
      <c r="AP57" s="14"/>
      <c r="AQ57" s="15">
        <v>43684</v>
      </c>
      <c r="AR57" s="15"/>
      <c r="AS57" s="14">
        <v>0</v>
      </c>
      <c r="AT57" s="14"/>
      <c r="AU57" s="15">
        <v>45351</v>
      </c>
      <c r="AV57" s="14" t="s">
        <v>4979</v>
      </c>
      <c r="AW57" s="14">
        <v>1</v>
      </c>
      <c r="AX57" s="15"/>
      <c r="AY57" s="14" t="s">
        <v>4963</v>
      </c>
      <c r="AZ57" s="14">
        <v>1</v>
      </c>
      <c r="BA57" s="14"/>
      <c r="BB57" s="14"/>
      <c r="BC57" s="19"/>
      <c r="BD57" s="19"/>
      <c r="BE57" s="19"/>
      <c r="BF57" s="19"/>
      <c r="BG57" s="14" t="s">
        <v>4888</v>
      </c>
      <c r="BH57" s="14" t="s">
        <v>8932</v>
      </c>
      <c r="BI57" s="14"/>
      <c r="BJ57" s="14"/>
      <c r="BK57" s="14"/>
      <c r="BL57" s="18">
        <v>288041555.19999999</v>
      </c>
      <c r="BM57" s="14">
        <v>1.1295999999999999</v>
      </c>
      <c r="BN57" s="14" t="s">
        <v>4984</v>
      </c>
      <c r="BO57" s="14"/>
      <c r="BP57" s="20"/>
      <c r="BQ57" s="20"/>
      <c r="BR57" s="20"/>
      <c r="BS57" s="14"/>
      <c r="BT57" s="17"/>
      <c r="BU57" s="23">
        <f>IF(A57="","",_xlfn.XLOOKUP(C57,'Bloomberg Data'!E:E,'Bloomberg Data'!D:D,0,0))</f>
        <v>20755226</v>
      </c>
      <c r="BV57" s="23">
        <f t="shared" si="4"/>
        <v>62265678</v>
      </c>
      <c r="BW57" s="59">
        <f t="shared" si="1"/>
        <v>6226567.8000000007</v>
      </c>
      <c r="BX57" s="28">
        <f t="shared" si="5"/>
        <v>0.38808796075423763</v>
      </c>
      <c r="BY57" s="67">
        <f t="shared" si="6"/>
        <v>1.1295999999999999E-2</v>
      </c>
      <c r="BZ57" s="29">
        <f>IF(A57="","",SUM($BY$12:BY57))</f>
        <v>0.54509400000000008</v>
      </c>
      <c r="CA57" s="96" t="e">
        <f>IF(A57="","",_xlfn.XLOOKUP(C57,#REF!,#REF!,0,0))</f>
        <v>#REF!</v>
      </c>
      <c r="CB57" s="1">
        <f>IF(A57="","",_xlfn.XLOOKUP(C57,'Bloomberg Data'!E:E,'Bloomberg Data'!F:F,0,0))</f>
        <v>33.234413146972656</v>
      </c>
    </row>
    <row r="58" spans="1:80">
      <c r="A58" s="14" t="s">
        <v>5175</v>
      </c>
      <c r="B58" s="14" t="s">
        <v>5176</v>
      </c>
      <c r="C58" s="26" t="s">
        <v>3208</v>
      </c>
      <c r="D58" s="14" t="s">
        <v>5540</v>
      </c>
      <c r="E58" s="14" t="s">
        <v>8751</v>
      </c>
      <c r="F58" s="14" t="s">
        <v>4978</v>
      </c>
      <c r="G58" s="15"/>
      <c r="H58" s="16">
        <v>244582</v>
      </c>
      <c r="I58" s="17"/>
      <c r="J58" s="14">
        <v>1109.0999999999999</v>
      </c>
      <c r="K58" s="18">
        <v>0</v>
      </c>
      <c r="L58" s="14"/>
      <c r="M58" s="14"/>
      <c r="N58" s="14"/>
      <c r="O58" s="14"/>
      <c r="P58" s="14" t="s">
        <v>5018</v>
      </c>
      <c r="Q58" s="18"/>
      <c r="R58" s="14">
        <v>0</v>
      </c>
      <c r="S58" s="18">
        <v>244582</v>
      </c>
      <c r="T58" s="15">
        <v>45351</v>
      </c>
      <c r="U58" s="14">
        <v>100</v>
      </c>
      <c r="V58" s="14">
        <v>6847</v>
      </c>
      <c r="W58" s="14" t="s">
        <v>4961</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8752</v>
      </c>
      <c r="AM58" s="14" t="s">
        <v>4979</v>
      </c>
      <c r="AN58" s="14">
        <v>8473</v>
      </c>
      <c r="AO58" s="14" t="s">
        <v>4998</v>
      </c>
      <c r="AP58" s="14"/>
      <c r="AQ58" s="15">
        <v>45085</v>
      </c>
      <c r="AR58" s="15"/>
      <c r="AS58" s="14">
        <v>0</v>
      </c>
      <c r="AT58" s="14"/>
      <c r="AU58" s="15">
        <v>45351</v>
      </c>
      <c r="AV58" s="14" t="s">
        <v>4979</v>
      </c>
      <c r="AW58" s="14">
        <v>1</v>
      </c>
      <c r="AX58" s="15"/>
      <c r="AY58" s="14" t="s">
        <v>4963</v>
      </c>
      <c r="AZ58" s="14">
        <v>1</v>
      </c>
      <c r="BA58" s="14"/>
      <c r="BB58" s="14"/>
      <c r="BC58" s="19"/>
      <c r="BD58" s="19"/>
      <c r="BE58" s="19"/>
      <c r="BF58" s="19"/>
      <c r="BG58" s="14" t="s">
        <v>4888</v>
      </c>
      <c r="BH58" s="14" t="s">
        <v>8932</v>
      </c>
      <c r="BI58" s="14"/>
      <c r="BJ58" s="14"/>
      <c r="BK58" s="14"/>
      <c r="BL58" s="18">
        <v>271265896.19999999</v>
      </c>
      <c r="BM58" s="14">
        <v>1.0638000000000001</v>
      </c>
      <c r="BN58" s="14" t="s">
        <v>4998</v>
      </c>
      <c r="BO58" s="14"/>
      <c r="BP58" s="20"/>
      <c r="BQ58" s="20"/>
      <c r="BR58" s="20"/>
      <c r="BS58" s="14"/>
      <c r="BT58" s="17"/>
      <c r="BU58" s="23">
        <f>IF(A58="","",_xlfn.XLOOKUP(C58,'Bloomberg Data'!E:E,'Bloomberg Data'!D:D,0,0))</f>
        <v>2338917</v>
      </c>
      <c r="BV58" s="23">
        <f t="shared" si="4"/>
        <v>7016751</v>
      </c>
      <c r="BW58" s="59">
        <f t="shared" si="1"/>
        <v>701675.10000000009</v>
      </c>
      <c r="BX58" s="28">
        <f t="shared" si="5"/>
        <v>0.34856873216678197</v>
      </c>
      <c r="BY58" s="67">
        <f t="shared" si="6"/>
        <v>1.0638000000000002E-2</v>
      </c>
      <c r="BZ58" s="29">
        <f>IF(A58="","",SUM($BY$12:BY58))</f>
        <v>0.55573200000000011</v>
      </c>
      <c r="CA58" s="96" t="e">
        <f>IF(A58="","",_xlfn.XLOOKUP(C58,#REF!,#REF!,0,0))</f>
        <v>#REF!</v>
      </c>
      <c r="CB58" s="1">
        <f>IF(A58="","",_xlfn.XLOOKUP(C58,'Bloomberg Data'!E:E,'Bloomberg Data'!F:F,0,0))</f>
        <v>162.21784973144531</v>
      </c>
    </row>
    <row r="59" spans="1:80">
      <c r="A59" s="14" t="s">
        <v>5175</v>
      </c>
      <c r="B59" s="14" t="s">
        <v>5176</v>
      </c>
      <c r="C59" s="26" t="s">
        <v>2415</v>
      </c>
      <c r="D59" s="14" t="s">
        <v>5357</v>
      </c>
      <c r="E59" s="14" t="s">
        <v>8316</v>
      </c>
      <c r="F59" s="14" t="s">
        <v>4978</v>
      </c>
      <c r="G59" s="15"/>
      <c r="H59" s="16">
        <v>1749963</v>
      </c>
      <c r="I59" s="17"/>
      <c r="J59" s="14">
        <v>442.05</v>
      </c>
      <c r="K59" s="18">
        <v>0</v>
      </c>
      <c r="L59" s="14"/>
      <c r="M59" s="14"/>
      <c r="N59" s="14"/>
      <c r="O59" s="14"/>
      <c r="P59" s="14" t="s">
        <v>8287</v>
      </c>
      <c r="Q59" s="18"/>
      <c r="R59" s="14">
        <v>0</v>
      </c>
      <c r="S59" s="18">
        <v>17499630</v>
      </c>
      <c r="T59" s="15">
        <v>45351</v>
      </c>
      <c r="U59" s="14">
        <v>100</v>
      </c>
      <c r="V59" s="14">
        <v>6758</v>
      </c>
      <c r="W59" s="14" t="s">
        <v>4961</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8738</v>
      </c>
      <c r="AM59" s="14" t="s">
        <v>4979</v>
      </c>
      <c r="AN59" s="14">
        <v>7881</v>
      </c>
      <c r="AO59" s="14" t="s">
        <v>8280</v>
      </c>
      <c r="AP59" s="14"/>
      <c r="AQ59" s="15">
        <v>45240</v>
      </c>
      <c r="AR59" s="15"/>
      <c r="AS59" s="14">
        <v>0</v>
      </c>
      <c r="AT59" s="14"/>
      <c r="AU59" s="15">
        <v>45351</v>
      </c>
      <c r="AV59" s="14" t="s">
        <v>4979</v>
      </c>
      <c r="AW59" s="14">
        <v>10</v>
      </c>
      <c r="AX59" s="15"/>
      <c r="AY59" s="14" t="s">
        <v>4963</v>
      </c>
      <c r="AZ59" s="14">
        <v>1</v>
      </c>
      <c r="BA59" s="14"/>
      <c r="BB59" s="14"/>
      <c r="BC59" s="19"/>
      <c r="BD59" s="19"/>
      <c r="BE59" s="19"/>
      <c r="BF59" s="19"/>
      <c r="BG59" s="14" t="s">
        <v>4888</v>
      </c>
      <c r="BH59" s="14" t="s">
        <v>8932</v>
      </c>
      <c r="BI59" s="14"/>
      <c r="BJ59" s="14"/>
      <c r="BK59" s="14"/>
      <c r="BL59" s="18">
        <v>773571144.14999998</v>
      </c>
      <c r="BM59" s="14">
        <v>3.0337000000000001</v>
      </c>
      <c r="BN59" s="14" t="s">
        <v>4964</v>
      </c>
      <c r="BO59" s="14"/>
      <c r="BP59" s="20"/>
      <c r="BQ59" s="20"/>
      <c r="BR59" s="20"/>
      <c r="BS59" s="14"/>
      <c r="BT59" s="17"/>
      <c r="BU59" s="23">
        <f>IF(A59="","",_xlfn.XLOOKUP(C59,'Bloomberg Data'!E:E,'Bloomberg Data'!D:D,0,0))</f>
        <v>9110981</v>
      </c>
      <c r="BV59" s="23">
        <f t="shared" si="4"/>
        <v>27332943</v>
      </c>
      <c r="BW59" s="59">
        <f t="shared" si="1"/>
        <v>2733294.3000000003</v>
      </c>
      <c r="BX59" s="28">
        <f t="shared" si="5"/>
        <v>0.64023950878615588</v>
      </c>
      <c r="BY59" s="67">
        <f t="shared" si="6"/>
        <v>3.0336999999999999E-2</v>
      </c>
      <c r="BZ59" s="29">
        <f>IF(A59="","",SUM($BY$12:BY59))</f>
        <v>0.58606900000000006</v>
      </c>
      <c r="CA59" s="96" t="e">
        <f>IF(A59="","",_xlfn.XLOOKUP(C59,#REF!,#REF!,0,0))</f>
        <v>#REF!</v>
      </c>
      <c r="CB59" s="1">
        <f>IF(A59="","",_xlfn.XLOOKUP(C59,'Bloomberg Data'!E:E,'Bloomberg Data'!F:F,0,0))</f>
        <v>7.8203001022338867</v>
      </c>
    </row>
    <row r="60" spans="1:80">
      <c r="A60" s="14" t="s">
        <v>5175</v>
      </c>
      <c r="B60" s="14" t="s">
        <v>5176</v>
      </c>
      <c r="C60" s="26" t="s">
        <v>2586</v>
      </c>
      <c r="D60" s="14" t="s">
        <v>5323</v>
      </c>
      <c r="E60" s="14" t="s">
        <v>8560</v>
      </c>
      <c r="F60" s="14" t="s">
        <v>4978</v>
      </c>
      <c r="G60" s="15"/>
      <c r="H60" s="16">
        <v>160481</v>
      </c>
      <c r="I60" s="17"/>
      <c r="J60" s="14">
        <v>1552.55</v>
      </c>
      <c r="K60" s="18">
        <v>0</v>
      </c>
      <c r="L60" s="14"/>
      <c r="M60" s="14"/>
      <c r="N60" s="14"/>
      <c r="O60" s="14"/>
      <c r="P60" s="14" t="s">
        <v>8532</v>
      </c>
      <c r="Q60" s="18"/>
      <c r="R60" s="14">
        <v>0</v>
      </c>
      <c r="S60" s="18">
        <v>1604810</v>
      </c>
      <c r="T60" s="15">
        <v>45351</v>
      </c>
      <c r="U60" s="14">
        <v>100</v>
      </c>
      <c r="V60" s="14">
        <v>83095</v>
      </c>
      <c r="W60" s="14" t="s">
        <v>4961</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8561</v>
      </c>
      <c r="AM60" s="14" t="s">
        <v>4979</v>
      </c>
      <c r="AN60" s="14">
        <v>7940</v>
      </c>
      <c r="AO60" s="14" t="s">
        <v>8534</v>
      </c>
      <c r="AP60" s="14"/>
      <c r="AQ60" s="15">
        <v>44288</v>
      </c>
      <c r="AR60" s="15"/>
      <c r="AS60" s="14">
        <v>0</v>
      </c>
      <c r="AT60" s="14"/>
      <c r="AU60" s="15">
        <v>45351</v>
      </c>
      <c r="AV60" s="14" t="s">
        <v>4979</v>
      </c>
      <c r="AW60" s="14">
        <v>10</v>
      </c>
      <c r="AX60" s="15"/>
      <c r="AY60" s="14" t="s">
        <v>4963</v>
      </c>
      <c r="AZ60" s="14">
        <v>1</v>
      </c>
      <c r="BA60" s="14"/>
      <c r="BB60" s="14"/>
      <c r="BC60" s="19"/>
      <c r="BD60" s="19"/>
      <c r="BE60" s="19"/>
      <c r="BF60" s="19"/>
      <c r="BG60" s="14" t="s">
        <v>4888</v>
      </c>
      <c r="BH60" s="14" t="s">
        <v>8932</v>
      </c>
      <c r="BI60" s="14"/>
      <c r="BJ60" s="14"/>
      <c r="BK60" s="14"/>
      <c r="BL60" s="18">
        <v>249154776.55000001</v>
      </c>
      <c r="BM60" s="14">
        <v>0.97709999999999997</v>
      </c>
      <c r="BN60" s="14" t="s">
        <v>4964</v>
      </c>
      <c r="BO60" s="14"/>
      <c r="BP60" s="20"/>
      <c r="BQ60" s="20"/>
      <c r="BR60" s="20"/>
      <c r="BS60" s="14"/>
      <c r="BT60" s="17"/>
      <c r="BU60" s="23">
        <f>IF(A60="","",_xlfn.XLOOKUP(C60,'Bloomberg Data'!E:E,'Bloomberg Data'!D:D,0,0))</f>
        <v>1362196</v>
      </c>
      <c r="BV60" s="23">
        <f t="shared" si="4"/>
        <v>4086588</v>
      </c>
      <c r="BW60" s="59">
        <f t="shared" si="1"/>
        <v>408658.80000000005</v>
      </c>
      <c r="BX60" s="28">
        <f t="shared" si="5"/>
        <v>0.39270168659037802</v>
      </c>
      <c r="BY60" s="67">
        <f t="shared" si="6"/>
        <v>9.7710000000000002E-3</v>
      </c>
      <c r="BZ60" s="29">
        <f>IF(A60="","",SUM($BY$12:BY60))</f>
        <v>0.59584000000000004</v>
      </c>
      <c r="CA60" s="96" t="e">
        <f>IF(A60="","",_xlfn.XLOOKUP(C60,#REF!,#REF!,0,0))</f>
        <v>#REF!</v>
      </c>
      <c r="CB60" s="1">
        <f>IF(A60="","",_xlfn.XLOOKUP(C60,'Bloomberg Data'!E:E,'Bloomberg Data'!F:F,0,0))</f>
        <v>73.26971435546875</v>
      </c>
    </row>
    <row r="61" spans="1:80" s="60" customFormat="1">
      <c r="A61" s="14" t="s">
        <v>5175</v>
      </c>
      <c r="B61" s="14" t="s">
        <v>5176</v>
      </c>
      <c r="C61" s="26" t="s">
        <v>3012</v>
      </c>
      <c r="D61" s="14" t="s">
        <v>8499</v>
      </c>
      <c r="E61" s="14" t="s">
        <v>8500</v>
      </c>
      <c r="F61" s="14" t="s">
        <v>4978</v>
      </c>
      <c r="G61" s="15"/>
      <c r="H61" s="16">
        <v>96571</v>
      </c>
      <c r="I61" s="17"/>
      <c r="J61" s="14">
        <v>3624.4</v>
      </c>
      <c r="K61" s="18">
        <v>0</v>
      </c>
      <c r="L61" s="14"/>
      <c r="M61" s="14"/>
      <c r="N61" s="14"/>
      <c r="O61" s="14"/>
      <c r="P61" s="14" t="s">
        <v>8501</v>
      </c>
      <c r="Q61" s="18"/>
      <c r="R61" s="14">
        <v>0</v>
      </c>
      <c r="S61" s="18">
        <v>96571</v>
      </c>
      <c r="T61" s="15">
        <v>45351</v>
      </c>
      <c r="U61" s="14">
        <v>100</v>
      </c>
      <c r="V61" s="14">
        <v>6820</v>
      </c>
      <c r="W61" s="14" t="s">
        <v>4961</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8502</v>
      </c>
      <c r="AM61" s="14" t="s">
        <v>4979</v>
      </c>
      <c r="AN61" s="14">
        <v>8315</v>
      </c>
      <c r="AO61" s="14" t="s">
        <v>4998</v>
      </c>
      <c r="AP61" s="14"/>
      <c r="AQ61" s="15">
        <v>44043</v>
      </c>
      <c r="AR61" s="15"/>
      <c r="AS61" s="14">
        <v>0</v>
      </c>
      <c r="AT61" s="14"/>
      <c r="AU61" s="15">
        <v>45351</v>
      </c>
      <c r="AV61" s="14" t="s">
        <v>4979</v>
      </c>
      <c r="AW61" s="14">
        <v>1</v>
      </c>
      <c r="AX61" s="15"/>
      <c r="AY61" s="14" t="s">
        <v>4963</v>
      </c>
      <c r="AZ61" s="14">
        <v>1</v>
      </c>
      <c r="BA61" s="14"/>
      <c r="BB61" s="14"/>
      <c r="BC61" s="19"/>
      <c r="BD61" s="19"/>
      <c r="BE61" s="19"/>
      <c r="BF61" s="19"/>
      <c r="BG61" s="14" t="s">
        <v>4888</v>
      </c>
      <c r="BH61" s="14" t="s">
        <v>8932</v>
      </c>
      <c r="BI61" s="14"/>
      <c r="BJ61" s="14"/>
      <c r="BK61" s="14"/>
      <c r="BL61" s="18">
        <v>350011932.39999998</v>
      </c>
      <c r="BM61" s="14">
        <v>1.3726</v>
      </c>
      <c r="BN61" s="14" t="s">
        <v>4998</v>
      </c>
      <c r="BO61" s="14"/>
      <c r="BP61" s="20"/>
      <c r="BQ61" s="20"/>
      <c r="BR61" s="20"/>
      <c r="BS61" s="14"/>
      <c r="BT61" s="17"/>
      <c r="BU61" s="23">
        <f>IF(A61="","",_xlfn.XLOOKUP(C61,'Bloomberg Data'!E:E,'Bloomberg Data'!D:D,0,0))</f>
        <v>1009573</v>
      </c>
      <c r="BV61" s="23">
        <f t="shared" si="4"/>
        <v>3028719</v>
      </c>
      <c r="BW61" s="59">
        <f t="shared" si="1"/>
        <v>302871.90000000002</v>
      </c>
      <c r="BX61" s="28">
        <f t="shared" si="5"/>
        <v>0.31885097296910009</v>
      </c>
      <c r="BY61" s="67">
        <f t="shared" si="6"/>
        <v>1.3726E-2</v>
      </c>
      <c r="BZ61" s="29">
        <f>IF(A61="","",SUM($BY$12:BY61))</f>
        <v>0.60956600000000005</v>
      </c>
      <c r="CA61" s="96" t="e">
        <f>IF(A61="","",_xlfn.XLOOKUP(C61,#REF!,#REF!,0,0))</f>
        <v>#REF!</v>
      </c>
      <c r="CB61" s="1">
        <f>IF(A61="","",_xlfn.XLOOKUP(C61,'Bloomberg Data'!E:E,'Bloomberg Data'!F:F,0,0))</f>
        <v>92.688674926757813</v>
      </c>
    </row>
    <row r="62" spans="1:80">
      <c r="A62" s="60" t="s">
        <v>5175</v>
      </c>
      <c r="B62" s="60" t="s">
        <v>5176</v>
      </c>
      <c r="C62" s="60" t="s">
        <v>2232</v>
      </c>
      <c r="D62" s="60" t="s">
        <v>3369</v>
      </c>
      <c r="E62" s="60" t="s">
        <v>8310</v>
      </c>
      <c r="F62" s="60" t="s">
        <v>4978</v>
      </c>
      <c r="G62" s="61"/>
      <c r="H62" s="62">
        <v>1575264</v>
      </c>
      <c r="I62" s="63"/>
      <c r="J62" s="60">
        <v>400.7</v>
      </c>
      <c r="K62" s="64">
        <v>0</v>
      </c>
      <c r="L62" s="60"/>
      <c r="M62" s="60"/>
      <c r="N62" s="60"/>
      <c r="O62" s="60"/>
      <c r="P62" s="60" t="s">
        <v>8287</v>
      </c>
      <c r="Q62" s="64"/>
      <c r="R62" s="60">
        <v>0</v>
      </c>
      <c r="S62" s="64">
        <v>15752640</v>
      </c>
      <c r="T62" s="61">
        <v>45351</v>
      </c>
      <c r="U62" s="60">
        <v>100</v>
      </c>
      <c r="V62" s="60">
        <v>6732</v>
      </c>
      <c r="W62" s="60" t="s">
        <v>4961</v>
      </c>
      <c r="X62" s="60">
        <v>187.15280000000001</v>
      </c>
      <c r="Y62" s="64">
        <v>294815094.11000001</v>
      </c>
      <c r="Z62" s="64"/>
      <c r="AA62" s="60">
        <v>389.5</v>
      </c>
      <c r="AB62" s="64">
        <v>2.88</v>
      </c>
      <c r="AC62" s="64">
        <v>631208284.79999995</v>
      </c>
      <c r="AD62" s="64">
        <v>631208284.79999995</v>
      </c>
      <c r="AE62" s="64">
        <v>0</v>
      </c>
      <c r="AF62" s="64">
        <v>336393190.69</v>
      </c>
      <c r="AG62" s="64">
        <v>318750233.88999999</v>
      </c>
      <c r="AH62" s="64">
        <v>17642956.800000001</v>
      </c>
      <c r="AI62" s="64"/>
      <c r="AJ62" s="64">
        <v>25499577093.98</v>
      </c>
      <c r="AK62" s="60">
        <v>2.4754</v>
      </c>
      <c r="AL62" s="60" t="s">
        <v>8559</v>
      </c>
      <c r="AM62" s="60" t="s">
        <v>4979</v>
      </c>
      <c r="AN62" s="60">
        <v>7708</v>
      </c>
      <c r="AO62" s="60" t="s">
        <v>8280</v>
      </c>
      <c r="AP62" s="60"/>
      <c r="AQ62" s="61">
        <v>45341</v>
      </c>
      <c r="AR62" s="61"/>
      <c r="AS62" s="60">
        <v>0</v>
      </c>
      <c r="AT62" s="60"/>
      <c r="AU62" s="61">
        <v>45351</v>
      </c>
      <c r="AV62" s="60" t="s">
        <v>4979</v>
      </c>
      <c r="AW62" s="60">
        <v>10</v>
      </c>
      <c r="AX62" s="61"/>
      <c r="AY62" s="60" t="s">
        <v>4963</v>
      </c>
      <c r="AZ62" s="60">
        <v>1</v>
      </c>
      <c r="BA62" s="60"/>
      <c r="BB62" s="60"/>
      <c r="BC62" s="65"/>
      <c r="BD62" s="65"/>
      <c r="BE62" s="65"/>
      <c r="BF62" s="65"/>
      <c r="BG62" s="60" t="s">
        <v>4888</v>
      </c>
      <c r="BH62" s="60" t="s">
        <v>8932</v>
      </c>
      <c r="BI62" s="60"/>
      <c r="BJ62" s="60"/>
      <c r="BK62" s="60"/>
      <c r="BL62" s="64">
        <v>631208284.79999995</v>
      </c>
      <c r="BM62" s="60">
        <v>2.4754</v>
      </c>
      <c r="BN62" s="60" t="s">
        <v>4964</v>
      </c>
      <c r="BO62" s="60"/>
      <c r="BP62" s="66"/>
      <c r="BQ62" s="66"/>
      <c r="BR62" s="66"/>
      <c r="BS62" s="60"/>
      <c r="BT62" s="63"/>
      <c r="BU62" s="23">
        <f>IF(A62="","",_xlfn.XLOOKUP(C62,'Bloomberg Data'!E:E,'Bloomberg Data'!D:D,0,0))</f>
        <v>9052786</v>
      </c>
      <c r="BV62" s="28">
        <f t="shared" si="4"/>
        <v>27158358</v>
      </c>
      <c r="BW62" s="68">
        <f t="shared" si="1"/>
        <v>2715835.8000000003</v>
      </c>
      <c r="BX62" s="28">
        <f t="shared" si="5"/>
        <v>0.58002917554883093</v>
      </c>
      <c r="BY62" s="67">
        <f t="shared" si="6"/>
        <v>2.4754000000000002E-2</v>
      </c>
      <c r="BZ62" s="29">
        <f>IF(A62="","",SUM($BY$12:BY62))</f>
        <v>0.63432000000000011</v>
      </c>
      <c r="CA62" s="96" t="e">
        <f>IF(A62="","",_xlfn.XLOOKUP(C62,#REF!,#REF!,0,0))</f>
        <v>#REF!</v>
      </c>
      <c r="CB62" s="1">
        <f>IF(A62="","",_xlfn.XLOOKUP(C62,'Bloomberg Data'!E:E,'Bloomberg Data'!F:F,0,0))</f>
        <v>6.8036069869995117</v>
      </c>
    </row>
    <row r="63" spans="1:80">
      <c r="A63" s="14" t="s">
        <v>5175</v>
      </c>
      <c r="B63" s="14" t="s">
        <v>5176</v>
      </c>
      <c r="C63" s="26" t="s">
        <v>1208</v>
      </c>
      <c r="D63" s="14" t="s">
        <v>5263</v>
      </c>
      <c r="E63" s="14" t="s">
        <v>8328</v>
      </c>
      <c r="F63" s="14" t="s">
        <v>4978</v>
      </c>
      <c r="G63" s="15"/>
      <c r="H63" s="16">
        <v>145859</v>
      </c>
      <c r="I63" s="17"/>
      <c r="J63" s="14">
        <v>2412.3000000000002</v>
      </c>
      <c r="K63" s="18">
        <v>0</v>
      </c>
      <c r="L63" s="14"/>
      <c r="M63" s="14"/>
      <c r="N63" s="14"/>
      <c r="O63" s="14"/>
      <c r="P63" s="14" t="s">
        <v>8329</v>
      </c>
      <c r="Q63" s="18"/>
      <c r="R63" s="14">
        <v>0</v>
      </c>
      <c r="S63" s="18">
        <v>145859</v>
      </c>
      <c r="T63" s="15">
        <v>45351</v>
      </c>
      <c r="U63" s="14">
        <v>100</v>
      </c>
      <c r="V63" s="14">
        <v>6607</v>
      </c>
      <c r="W63" s="14" t="s">
        <v>4961</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8330</v>
      </c>
      <c r="AM63" s="14" t="s">
        <v>4979</v>
      </c>
      <c r="AN63" s="14">
        <v>6926</v>
      </c>
      <c r="AO63" s="14" t="s">
        <v>8329</v>
      </c>
      <c r="AP63" s="14"/>
      <c r="AQ63" s="15">
        <v>45231</v>
      </c>
      <c r="AR63" s="15"/>
      <c r="AS63" s="14">
        <v>0</v>
      </c>
      <c r="AT63" s="14"/>
      <c r="AU63" s="15">
        <v>45351</v>
      </c>
      <c r="AV63" s="14" t="s">
        <v>4979</v>
      </c>
      <c r="AW63" s="14">
        <v>1</v>
      </c>
      <c r="AX63" s="15"/>
      <c r="AY63" s="14" t="s">
        <v>4963</v>
      </c>
      <c r="AZ63" s="14">
        <v>1</v>
      </c>
      <c r="BA63" s="14"/>
      <c r="BB63" s="14"/>
      <c r="BC63" s="19"/>
      <c r="BD63" s="19"/>
      <c r="BE63" s="19"/>
      <c r="BF63" s="19"/>
      <c r="BG63" s="14" t="s">
        <v>4888</v>
      </c>
      <c r="BH63" s="14" t="s">
        <v>8932</v>
      </c>
      <c r="BI63" s="14"/>
      <c r="BJ63" s="14"/>
      <c r="BK63" s="14"/>
      <c r="BL63" s="18">
        <v>351855665.69999999</v>
      </c>
      <c r="BM63" s="14">
        <v>1.3797999999999999</v>
      </c>
      <c r="BN63" s="14" t="s">
        <v>4980</v>
      </c>
      <c r="BO63" s="14"/>
      <c r="BP63" s="20"/>
      <c r="BQ63" s="20"/>
      <c r="BR63" s="20"/>
      <c r="BS63" s="14"/>
      <c r="BT63" s="17"/>
      <c r="BU63" s="23">
        <f>IF(A63="","",_xlfn.XLOOKUP(C63,'Bloomberg Data'!E:E,'Bloomberg Data'!D:D,0,0))</f>
        <v>2060975</v>
      </c>
      <c r="BV63" s="23">
        <f t="shared" si="4"/>
        <v>6182925</v>
      </c>
      <c r="BW63" s="59">
        <f t="shared" si="1"/>
        <v>618292.5</v>
      </c>
      <c r="BX63" s="28">
        <f t="shared" si="5"/>
        <v>0.23590614474540772</v>
      </c>
      <c r="BY63" s="67">
        <f t="shared" si="6"/>
        <v>1.3798E-2</v>
      </c>
      <c r="BZ63" s="29">
        <f>IF(A63="","",SUM($BY$12:BY63))</f>
        <v>0.64811800000000008</v>
      </c>
      <c r="CA63" s="96" t="e">
        <f>IF(A63="","",_xlfn.XLOOKUP(C63,#REF!,#REF!,0,0))</f>
        <v>#REF!</v>
      </c>
      <c r="CB63" s="1">
        <f>IF(A63="","",_xlfn.XLOOKUP(C63,'Bloomberg Data'!E:E,'Bloomberg Data'!F:F,0,0))</f>
        <v>51.679172515869141</v>
      </c>
    </row>
    <row r="64" spans="1:80">
      <c r="A64" s="14" t="s">
        <v>5175</v>
      </c>
      <c r="B64" s="14" t="s">
        <v>5176</v>
      </c>
      <c r="C64" s="26" t="s">
        <v>373</v>
      </c>
      <c r="D64" s="14" t="s">
        <v>3394</v>
      </c>
      <c r="E64" s="14" t="s">
        <v>8515</v>
      </c>
      <c r="F64" s="14" t="s">
        <v>4978</v>
      </c>
      <c r="G64" s="15"/>
      <c r="H64" s="16">
        <v>2389701</v>
      </c>
      <c r="I64" s="17"/>
      <c r="J64" s="14">
        <v>131.44999999999999</v>
      </c>
      <c r="K64" s="18">
        <v>0</v>
      </c>
      <c r="L64" s="14"/>
      <c r="M64" s="14"/>
      <c r="N64" s="14"/>
      <c r="O64" s="14"/>
      <c r="P64" s="14" t="s">
        <v>4973</v>
      </c>
      <c r="Q64" s="18"/>
      <c r="R64" s="14">
        <v>0</v>
      </c>
      <c r="S64" s="18">
        <v>23897010</v>
      </c>
      <c r="T64" s="15">
        <v>45351</v>
      </c>
      <c r="U64" s="14">
        <v>100</v>
      </c>
      <c r="V64" s="14">
        <v>6487</v>
      </c>
      <c r="W64" s="14" t="s">
        <v>4961</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8516</v>
      </c>
      <c r="AM64" s="14" t="s">
        <v>4979</v>
      </c>
      <c r="AN64" s="14">
        <v>6195</v>
      </c>
      <c r="AO64" s="14" t="s">
        <v>4962</v>
      </c>
      <c r="AP64" s="14"/>
      <c r="AQ64" s="15"/>
      <c r="AR64" s="15"/>
      <c r="AS64" s="14">
        <v>0</v>
      </c>
      <c r="AT64" s="14"/>
      <c r="AU64" s="15">
        <v>45351</v>
      </c>
      <c r="AV64" s="14" t="s">
        <v>4979</v>
      </c>
      <c r="AW64" s="14">
        <v>10</v>
      </c>
      <c r="AX64" s="15"/>
      <c r="AY64" s="14" t="s">
        <v>4963</v>
      </c>
      <c r="AZ64" s="14">
        <v>1</v>
      </c>
      <c r="BA64" s="14"/>
      <c r="BB64" s="14"/>
      <c r="BC64" s="19"/>
      <c r="BD64" s="19"/>
      <c r="BE64" s="19"/>
      <c r="BF64" s="19"/>
      <c r="BG64" s="14" t="s">
        <v>4888</v>
      </c>
      <c r="BH64" s="14" t="s">
        <v>8932</v>
      </c>
      <c r="BI64" s="14"/>
      <c r="BJ64" s="14"/>
      <c r="BK64" s="14"/>
      <c r="BL64" s="18">
        <v>314126196.44999999</v>
      </c>
      <c r="BM64" s="14">
        <v>1.2319</v>
      </c>
      <c r="BN64" s="14" t="s">
        <v>4964</v>
      </c>
      <c r="BO64" s="14"/>
      <c r="BP64" s="20"/>
      <c r="BQ64" s="20"/>
      <c r="BR64" s="20"/>
      <c r="BS64" s="14"/>
      <c r="BT64" s="17"/>
      <c r="BU64" s="23">
        <f>IF(A64="","",_xlfn.XLOOKUP(C64,'Bloomberg Data'!E:E,'Bloomberg Data'!D:D,0,0))</f>
        <v>9975896</v>
      </c>
      <c r="BV64" s="23">
        <f t="shared" si="4"/>
        <v>29927688</v>
      </c>
      <c r="BW64" s="59">
        <f t="shared" si="1"/>
        <v>2992768.8000000003</v>
      </c>
      <c r="BX64" s="28">
        <f t="shared" si="5"/>
        <v>0.79849168435597151</v>
      </c>
      <c r="BY64" s="67">
        <f t="shared" si="6"/>
        <v>1.2319E-2</v>
      </c>
      <c r="BZ64" s="29">
        <f>IF(A64="","",SUM($BY$12:BY64))</f>
        <v>0.66043700000000005</v>
      </c>
      <c r="CA64" s="96" t="e">
        <f>IF(A64="","",_xlfn.XLOOKUP(C64,#REF!,#REF!,0,0))</f>
        <v>#REF!</v>
      </c>
      <c r="CB64" s="1">
        <f>IF(A64="","",_xlfn.XLOOKUP(C64,'Bloomberg Data'!E:E,'Bloomberg Data'!F:F,0,0))</f>
        <v>6.1511750221252441</v>
      </c>
    </row>
    <row r="65" spans="1:80">
      <c r="A65" s="14" t="s">
        <v>5175</v>
      </c>
      <c r="B65" s="14" t="s">
        <v>5176</v>
      </c>
      <c r="C65" s="26" t="s">
        <v>406</v>
      </c>
      <c r="D65" s="14" t="s">
        <v>5325</v>
      </c>
      <c r="E65" s="14" t="s">
        <v>8435</v>
      </c>
      <c r="F65" s="14" t="s">
        <v>4978</v>
      </c>
      <c r="G65" s="15"/>
      <c r="H65" s="16">
        <v>1848137</v>
      </c>
      <c r="I65" s="17"/>
      <c r="J65" s="14">
        <v>205.1</v>
      </c>
      <c r="K65" s="18">
        <v>0</v>
      </c>
      <c r="L65" s="14"/>
      <c r="M65" s="14"/>
      <c r="N65" s="14"/>
      <c r="O65" s="14"/>
      <c r="P65" s="14" t="s">
        <v>8436</v>
      </c>
      <c r="Q65" s="18"/>
      <c r="R65" s="14">
        <v>0</v>
      </c>
      <c r="S65" s="18">
        <v>1848137</v>
      </c>
      <c r="T65" s="15">
        <v>45351</v>
      </c>
      <c r="U65" s="14">
        <v>100</v>
      </c>
      <c r="V65" s="14">
        <v>6490</v>
      </c>
      <c r="W65" s="14" t="s">
        <v>4961</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8437</v>
      </c>
      <c r="AM65" s="14" t="s">
        <v>4979</v>
      </c>
      <c r="AN65" s="14">
        <v>6241</v>
      </c>
      <c r="AO65" s="14" t="s">
        <v>8436</v>
      </c>
      <c r="AP65" s="14"/>
      <c r="AQ65" s="15">
        <v>45330</v>
      </c>
      <c r="AR65" s="15"/>
      <c r="AS65" s="14">
        <v>0</v>
      </c>
      <c r="AT65" s="14"/>
      <c r="AU65" s="15">
        <v>45351</v>
      </c>
      <c r="AV65" s="14" t="s">
        <v>4979</v>
      </c>
      <c r="AW65" s="14">
        <v>1</v>
      </c>
      <c r="AX65" s="15"/>
      <c r="AY65" s="14" t="s">
        <v>4963</v>
      </c>
      <c r="AZ65" s="14">
        <v>1</v>
      </c>
      <c r="BA65" s="14"/>
      <c r="BB65" s="14"/>
      <c r="BC65" s="19"/>
      <c r="BD65" s="19"/>
      <c r="BE65" s="19"/>
      <c r="BF65" s="19"/>
      <c r="BG65" s="14" t="s">
        <v>4888</v>
      </c>
      <c r="BH65" s="14" t="s">
        <v>8932</v>
      </c>
      <c r="BI65" s="14"/>
      <c r="BJ65" s="14"/>
      <c r="BK65" s="14"/>
      <c r="BL65" s="18">
        <v>379052898.69999999</v>
      </c>
      <c r="BM65" s="14">
        <v>1.4864999999999999</v>
      </c>
      <c r="BN65" s="14" t="s">
        <v>5002</v>
      </c>
      <c r="BO65" s="14"/>
      <c r="BP65" s="20"/>
      <c r="BQ65" s="20"/>
      <c r="BR65" s="20"/>
      <c r="BS65" s="14"/>
      <c r="BT65" s="17"/>
      <c r="BU65" s="23">
        <f>IF(A65="","",_xlfn.XLOOKUP(C65,'Bloomberg Data'!E:E,'Bloomberg Data'!D:D,0,0))</f>
        <v>25648184</v>
      </c>
      <c r="BV65" s="23">
        <f t="shared" si="4"/>
        <v>76944552</v>
      </c>
      <c r="BW65" s="59">
        <f t="shared" si="1"/>
        <v>7694455.2000000002</v>
      </c>
      <c r="BX65" s="28">
        <f t="shared" si="5"/>
        <v>0.24019075450592006</v>
      </c>
      <c r="BY65" s="67">
        <f t="shared" si="6"/>
        <v>1.4865E-2</v>
      </c>
      <c r="BZ65" s="29">
        <f>IF(A65="","",SUM($BY$12:BY65))</f>
        <v>0.67530200000000007</v>
      </c>
      <c r="CA65" s="96" t="e">
        <f>IF(A65="","",_xlfn.XLOOKUP(C65,#REF!,#REF!,0,0))</f>
        <v>#REF!</v>
      </c>
      <c r="CB65" s="1">
        <f>IF(A65="","",_xlfn.XLOOKUP(C65,'Bloomberg Data'!E:E,'Bloomberg Data'!F:F,0,0))</f>
        <v>57.633029937744141</v>
      </c>
    </row>
    <row r="66" spans="1:80">
      <c r="A66" s="14" t="s">
        <v>5175</v>
      </c>
      <c r="B66" s="14" t="s">
        <v>5176</v>
      </c>
      <c r="C66" s="26" t="s">
        <v>2251</v>
      </c>
      <c r="D66" s="14" t="s">
        <v>5459</v>
      </c>
      <c r="E66" s="14" t="s">
        <v>8556</v>
      </c>
      <c r="F66" s="14" t="s">
        <v>4978</v>
      </c>
      <c r="G66" s="15"/>
      <c r="H66" s="16">
        <v>36440</v>
      </c>
      <c r="I66" s="17"/>
      <c r="J66" s="14">
        <v>3672.7</v>
      </c>
      <c r="K66" s="18">
        <v>0</v>
      </c>
      <c r="L66" s="14"/>
      <c r="M66" s="14"/>
      <c r="N66" s="14"/>
      <c r="O66" s="14"/>
      <c r="P66" s="14" t="s">
        <v>8557</v>
      </c>
      <c r="Q66" s="18"/>
      <c r="R66" s="14">
        <v>0</v>
      </c>
      <c r="S66" s="18">
        <v>36440</v>
      </c>
      <c r="T66" s="15">
        <v>45351</v>
      </c>
      <c r="U66" s="14">
        <v>100</v>
      </c>
      <c r="V66" s="14">
        <v>26675</v>
      </c>
      <c r="W66" s="14" t="s">
        <v>4961</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8558</v>
      </c>
      <c r="AM66" s="14" t="s">
        <v>4979</v>
      </c>
      <c r="AN66" s="14">
        <v>7683</v>
      </c>
      <c r="AO66" s="14" t="s">
        <v>5023</v>
      </c>
      <c r="AP66" s="14"/>
      <c r="AQ66" s="15">
        <v>45342</v>
      </c>
      <c r="AR66" s="15"/>
      <c r="AS66" s="14">
        <v>0</v>
      </c>
      <c r="AT66" s="14"/>
      <c r="AU66" s="15">
        <v>45351</v>
      </c>
      <c r="AV66" s="14" t="s">
        <v>4979</v>
      </c>
      <c r="AW66" s="14">
        <v>1</v>
      </c>
      <c r="AX66" s="15"/>
      <c r="AY66" s="14" t="s">
        <v>4963</v>
      </c>
      <c r="AZ66" s="14">
        <v>1</v>
      </c>
      <c r="BA66" s="14"/>
      <c r="BB66" s="14"/>
      <c r="BC66" s="19"/>
      <c r="BD66" s="19"/>
      <c r="BE66" s="19"/>
      <c r="BF66" s="19"/>
      <c r="BG66" s="14" t="s">
        <v>4888</v>
      </c>
      <c r="BH66" s="14" t="s">
        <v>8932</v>
      </c>
      <c r="BI66" s="14"/>
      <c r="BJ66" s="14"/>
      <c r="BK66" s="14"/>
      <c r="BL66" s="18">
        <v>133833188</v>
      </c>
      <c r="BM66" s="14">
        <v>0.52480000000000004</v>
      </c>
      <c r="BN66" s="14" t="s">
        <v>4994</v>
      </c>
      <c r="BO66" s="14"/>
      <c r="BP66" s="20"/>
      <c r="BQ66" s="20"/>
      <c r="BR66" s="20"/>
      <c r="BS66" s="14"/>
      <c r="BT66" s="17"/>
      <c r="BU66" s="23">
        <f>IF(A66="","",_xlfn.XLOOKUP(C66,'Bloomberg Data'!E:E,'Bloomberg Data'!D:D,0,0))</f>
        <v>351870</v>
      </c>
      <c r="BV66" s="23">
        <f t="shared" si="4"/>
        <v>1055610</v>
      </c>
      <c r="BW66" s="59">
        <f t="shared" si="1"/>
        <v>105561</v>
      </c>
      <c r="BX66" s="28">
        <f t="shared" si="5"/>
        <v>0.34520324741144931</v>
      </c>
      <c r="BY66" s="67">
        <f t="shared" si="6"/>
        <v>5.2480000000000001E-3</v>
      </c>
      <c r="BZ66" s="29">
        <f>IF(A66="","",SUM($BY$12:BY66))</f>
        <v>0.6805500000000001</v>
      </c>
      <c r="CA66" s="96" t="e">
        <f>IF(A66="","",_xlfn.XLOOKUP(C66,#REF!,#REF!,0,0))</f>
        <v>#REF!</v>
      </c>
      <c r="CB66" s="1">
        <f>IF(A66="","",_xlfn.XLOOKUP(C66,'Bloomberg Data'!E:E,'Bloomberg Data'!F:F,0,0))</f>
        <v>32.838970184326172</v>
      </c>
    </row>
    <row r="67" spans="1:80">
      <c r="A67" s="14" t="s">
        <v>5175</v>
      </c>
      <c r="B67" s="14" t="s">
        <v>5176</v>
      </c>
      <c r="C67" s="26" t="s">
        <v>805</v>
      </c>
      <c r="D67" s="14" t="s">
        <v>5372</v>
      </c>
      <c r="E67" s="14" t="s">
        <v>8813</v>
      </c>
      <c r="F67" s="14" t="s">
        <v>4978</v>
      </c>
      <c r="G67" s="15"/>
      <c r="H67" s="16">
        <v>48536</v>
      </c>
      <c r="I67" s="17"/>
      <c r="J67" s="14">
        <v>3792.4</v>
      </c>
      <c r="K67" s="18">
        <v>0</v>
      </c>
      <c r="L67" s="14"/>
      <c r="M67" s="14"/>
      <c r="N67" s="14"/>
      <c r="O67" s="14"/>
      <c r="P67" s="14" t="s">
        <v>8536</v>
      </c>
      <c r="Q67" s="18"/>
      <c r="R67" s="14">
        <v>0</v>
      </c>
      <c r="S67" s="18">
        <v>48536</v>
      </c>
      <c r="T67" s="15">
        <v>45351</v>
      </c>
      <c r="U67" s="14">
        <v>100</v>
      </c>
      <c r="V67" s="14">
        <v>6544</v>
      </c>
      <c r="W67" s="14" t="s">
        <v>4961</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8814</v>
      </c>
      <c r="AM67" s="14" t="s">
        <v>4979</v>
      </c>
      <c r="AN67" s="14">
        <v>6589</v>
      </c>
      <c r="AO67" s="14" t="s">
        <v>8339</v>
      </c>
      <c r="AP67" s="14"/>
      <c r="AQ67" s="15">
        <v>45149</v>
      </c>
      <c r="AR67" s="15"/>
      <c r="AS67" s="14">
        <v>0</v>
      </c>
      <c r="AT67" s="14"/>
      <c r="AU67" s="15">
        <v>45351</v>
      </c>
      <c r="AV67" s="14" t="s">
        <v>4979</v>
      </c>
      <c r="AW67" s="14">
        <v>1</v>
      </c>
      <c r="AX67" s="15"/>
      <c r="AY67" s="14" t="s">
        <v>4963</v>
      </c>
      <c r="AZ67" s="14">
        <v>1</v>
      </c>
      <c r="BA67" s="14"/>
      <c r="BB67" s="14"/>
      <c r="BC67" s="19"/>
      <c r="BD67" s="19"/>
      <c r="BE67" s="19"/>
      <c r="BF67" s="19"/>
      <c r="BG67" s="14" t="s">
        <v>4888</v>
      </c>
      <c r="BH67" s="14" t="s">
        <v>8932</v>
      </c>
      <c r="BI67" s="14"/>
      <c r="BJ67" s="14"/>
      <c r="BK67" s="14"/>
      <c r="BL67" s="18">
        <v>184067926.40000001</v>
      </c>
      <c r="BM67" s="14">
        <v>0.7218</v>
      </c>
      <c r="BN67" s="14" t="s">
        <v>4984</v>
      </c>
      <c r="BO67" s="14"/>
      <c r="BP67" s="20"/>
      <c r="BQ67" s="20"/>
      <c r="BR67" s="20"/>
      <c r="BS67" s="14"/>
      <c r="BT67" s="17"/>
      <c r="BU67" s="23">
        <f>IF(A67="","",_xlfn.XLOOKUP(C67,'Bloomberg Data'!E:E,'Bloomberg Data'!D:D,0,0))</f>
        <v>512844</v>
      </c>
      <c r="BV67" s="23">
        <f t="shared" si="4"/>
        <v>1538532</v>
      </c>
      <c r="BW67" s="59">
        <f t="shared" si="1"/>
        <v>153853.20000000001</v>
      </c>
      <c r="BX67" s="28">
        <f t="shared" si="5"/>
        <v>0.31546955149454153</v>
      </c>
      <c r="BY67" s="67">
        <f t="shared" si="6"/>
        <v>7.2179999999999996E-3</v>
      </c>
      <c r="BZ67" s="29">
        <f>IF(A67="","",SUM($BY$12:BY67))</f>
        <v>0.68776800000000005</v>
      </c>
      <c r="CA67" s="96" t="e">
        <f>IF(A67="","",_xlfn.XLOOKUP(C67,#REF!,#REF!,0,0))</f>
        <v>#REF!</v>
      </c>
      <c r="CB67" s="1">
        <f>IF(A67="","",_xlfn.XLOOKUP(C67,'Bloomberg Data'!E:E,'Bloomberg Data'!F:F,0,0))</f>
        <v>38.083187103271484</v>
      </c>
    </row>
    <row r="68" spans="1:80">
      <c r="A68" s="14" t="s">
        <v>5175</v>
      </c>
      <c r="B68" s="14" t="s">
        <v>5176</v>
      </c>
      <c r="C68" s="26" t="s">
        <v>1268</v>
      </c>
      <c r="D68" s="14" t="s">
        <v>5255</v>
      </c>
      <c r="E68" s="14" t="s">
        <v>8275</v>
      </c>
      <c r="F68" s="14" t="s">
        <v>4978</v>
      </c>
      <c r="G68" s="15"/>
      <c r="H68" s="16">
        <v>1146090</v>
      </c>
      <c r="I68" s="17"/>
      <c r="J68" s="14">
        <v>1052.2</v>
      </c>
      <c r="K68" s="18">
        <v>0</v>
      </c>
      <c r="L68" s="14"/>
      <c r="M68" s="14"/>
      <c r="N68" s="14"/>
      <c r="O68" s="14"/>
      <c r="P68" s="14" t="s">
        <v>4960</v>
      </c>
      <c r="Q68" s="18"/>
      <c r="R68" s="14">
        <v>0</v>
      </c>
      <c r="S68" s="18">
        <v>2292180</v>
      </c>
      <c r="T68" s="15">
        <v>45351</v>
      </c>
      <c r="U68" s="14">
        <v>100</v>
      </c>
      <c r="V68" s="14">
        <v>6616</v>
      </c>
      <c r="W68" s="14" t="s">
        <v>4961</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8331</v>
      </c>
      <c r="AM68" s="14" t="s">
        <v>4979</v>
      </c>
      <c r="AN68" s="14">
        <v>6960</v>
      </c>
      <c r="AO68" s="14" t="s">
        <v>4962</v>
      </c>
      <c r="AP68" s="14"/>
      <c r="AQ68" s="15">
        <v>45146</v>
      </c>
      <c r="AR68" s="15"/>
      <c r="AS68" s="14">
        <v>0</v>
      </c>
      <c r="AT68" s="14"/>
      <c r="AU68" s="15">
        <v>45351</v>
      </c>
      <c r="AV68" s="14" t="s">
        <v>4979</v>
      </c>
      <c r="AW68" s="14">
        <v>2</v>
      </c>
      <c r="AX68" s="15"/>
      <c r="AY68" s="14" t="s">
        <v>4963</v>
      </c>
      <c r="AZ68" s="14">
        <v>1</v>
      </c>
      <c r="BA68" s="14"/>
      <c r="BB68" s="14"/>
      <c r="BC68" s="19"/>
      <c r="BD68" s="19"/>
      <c r="BE68" s="19"/>
      <c r="BF68" s="19"/>
      <c r="BG68" s="14" t="s">
        <v>4888</v>
      </c>
      <c r="BH68" s="14" t="s">
        <v>8932</v>
      </c>
      <c r="BI68" s="14"/>
      <c r="BJ68" s="14"/>
      <c r="BK68" s="14"/>
      <c r="BL68" s="18">
        <v>1205915898</v>
      </c>
      <c r="BM68" s="14">
        <v>4.7291999999999996</v>
      </c>
      <c r="BN68" s="14" t="s">
        <v>4964</v>
      </c>
      <c r="BO68" s="14"/>
      <c r="BP68" s="20"/>
      <c r="BQ68" s="20"/>
      <c r="BR68" s="20"/>
      <c r="BS68" s="14"/>
      <c r="BT68" s="17"/>
      <c r="BU68" s="23">
        <f>IF(A68="","",_xlfn.XLOOKUP(C68,'Bloomberg Data'!E:E,'Bloomberg Data'!D:D,0,0))</f>
        <v>12145040</v>
      </c>
      <c r="BV68" s="23">
        <f t="shared" si="4"/>
        <v>36435120</v>
      </c>
      <c r="BW68" s="59">
        <f t="shared" si="1"/>
        <v>3643512</v>
      </c>
      <c r="BX68" s="28">
        <f t="shared" si="5"/>
        <v>0.31455639503863303</v>
      </c>
      <c r="BY68" s="67">
        <f t="shared" si="6"/>
        <v>4.7291999999999994E-2</v>
      </c>
      <c r="BZ68" s="29">
        <f>IF(A68="","",SUM($BY$12:BY68))</f>
        <v>0.73506000000000005</v>
      </c>
      <c r="CA68" s="96" t="e">
        <f>IF(A68="","",_xlfn.XLOOKUP(C68,#REF!,#REF!,0,0))</f>
        <v>#REF!</v>
      </c>
      <c r="CB68" s="1">
        <f>IF(A68="","",_xlfn.XLOOKUP(C68,'Bloomberg Data'!E:E,'Bloomberg Data'!F:F,0,0))</f>
        <v>19.709945678710938</v>
      </c>
    </row>
    <row r="69" spans="1:80">
      <c r="A69" s="14" t="s">
        <v>5175</v>
      </c>
      <c r="B69" s="14" t="s">
        <v>5176</v>
      </c>
      <c r="C69" s="26" t="s">
        <v>1176</v>
      </c>
      <c r="D69" s="14" t="s">
        <v>5396</v>
      </c>
      <c r="E69" s="14" t="s">
        <v>8535</v>
      </c>
      <c r="F69" s="14" t="s">
        <v>4978</v>
      </c>
      <c r="G69" s="15"/>
      <c r="H69" s="16">
        <v>43661</v>
      </c>
      <c r="I69" s="17"/>
      <c r="J69" s="14">
        <v>4426.5</v>
      </c>
      <c r="K69" s="18">
        <v>0</v>
      </c>
      <c r="L69" s="14"/>
      <c r="M69" s="14"/>
      <c r="N69" s="14"/>
      <c r="O69" s="14"/>
      <c r="P69" s="14" t="s">
        <v>8536</v>
      </c>
      <c r="Q69" s="18"/>
      <c r="R69" s="14">
        <v>0</v>
      </c>
      <c r="S69" s="18">
        <v>87322</v>
      </c>
      <c r="T69" s="15">
        <v>45351</v>
      </c>
      <c r="U69" s="14">
        <v>100</v>
      </c>
      <c r="V69" s="14">
        <v>6598</v>
      </c>
      <c r="W69" s="14" t="s">
        <v>4961</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8537</v>
      </c>
      <c r="AM69" s="14" t="s">
        <v>4979</v>
      </c>
      <c r="AN69" s="14">
        <v>6894</v>
      </c>
      <c r="AO69" s="14" t="s">
        <v>8339</v>
      </c>
      <c r="AP69" s="14"/>
      <c r="AQ69" s="15">
        <v>45342</v>
      </c>
      <c r="AR69" s="15"/>
      <c r="AS69" s="14">
        <v>0</v>
      </c>
      <c r="AT69" s="14"/>
      <c r="AU69" s="15">
        <v>45351</v>
      </c>
      <c r="AV69" s="14" t="s">
        <v>4979</v>
      </c>
      <c r="AW69" s="14">
        <v>2</v>
      </c>
      <c r="AX69" s="15"/>
      <c r="AY69" s="14" t="s">
        <v>4963</v>
      </c>
      <c r="AZ69" s="14">
        <v>1</v>
      </c>
      <c r="BA69" s="14"/>
      <c r="BB69" s="14"/>
      <c r="BC69" s="19"/>
      <c r="BD69" s="19"/>
      <c r="BE69" s="19"/>
      <c r="BF69" s="19"/>
      <c r="BG69" s="14" t="s">
        <v>4888</v>
      </c>
      <c r="BH69" s="14" t="s">
        <v>8932</v>
      </c>
      <c r="BI69" s="14"/>
      <c r="BJ69" s="14"/>
      <c r="BK69" s="14"/>
      <c r="BL69" s="18">
        <v>193265416.5</v>
      </c>
      <c r="BM69" s="14">
        <v>0.75790000000000002</v>
      </c>
      <c r="BN69" s="14" t="s">
        <v>4984</v>
      </c>
      <c r="BO69" s="14"/>
      <c r="BP69" s="20"/>
      <c r="BQ69" s="20"/>
      <c r="BR69" s="20"/>
      <c r="BS69" s="14"/>
      <c r="BT69" s="17"/>
      <c r="BU69" s="23">
        <f>IF(A69="","",_xlfn.XLOOKUP(C69,'Bloomberg Data'!E:E,'Bloomberg Data'!D:D,0,0))</f>
        <v>700850</v>
      </c>
      <c r="BV69" s="23">
        <f t="shared" si="4"/>
        <v>2102550</v>
      </c>
      <c r="BW69" s="59">
        <f t="shared" si="1"/>
        <v>210255</v>
      </c>
      <c r="BX69" s="28">
        <f t="shared" si="5"/>
        <v>0.20765736843356877</v>
      </c>
      <c r="BY69" s="67">
        <f t="shared" si="6"/>
        <v>7.5789999999999998E-3</v>
      </c>
      <c r="BZ69" s="29">
        <f>IF(A69="","",SUM($BY$12:BY69))</f>
        <v>0.74263900000000005</v>
      </c>
      <c r="CA69" s="96" t="e">
        <f>IF(A69="","",_xlfn.XLOOKUP(C69,#REF!,#REF!,0,0))</f>
        <v>#REF!</v>
      </c>
      <c r="CB69" s="1">
        <f>IF(A69="","",_xlfn.XLOOKUP(C69,'Bloomberg Data'!E:E,'Bloomberg Data'!F:F,0,0))</f>
        <v>20.42805290222168</v>
      </c>
    </row>
    <row r="70" spans="1:80">
      <c r="A70" s="14" t="s">
        <v>5175</v>
      </c>
      <c r="B70" s="14" t="s">
        <v>5176</v>
      </c>
      <c r="C70" s="26" t="s">
        <v>1431</v>
      </c>
      <c r="D70" s="14" t="s">
        <v>3362</v>
      </c>
      <c r="E70" s="14" t="s">
        <v>8471</v>
      </c>
      <c r="F70" s="14" t="s">
        <v>4978</v>
      </c>
      <c r="G70" s="15"/>
      <c r="H70" s="16">
        <v>803018</v>
      </c>
      <c r="I70" s="17"/>
      <c r="J70" s="14">
        <v>406.3</v>
      </c>
      <c r="K70" s="18">
        <v>0</v>
      </c>
      <c r="L70" s="14"/>
      <c r="M70" s="14"/>
      <c r="N70" s="14"/>
      <c r="O70" s="14"/>
      <c r="P70" s="14" t="s">
        <v>8329</v>
      </c>
      <c r="Q70" s="18"/>
      <c r="R70" s="14">
        <v>0</v>
      </c>
      <c r="S70" s="18">
        <v>803018</v>
      </c>
      <c r="T70" s="15">
        <v>45351</v>
      </c>
      <c r="U70" s="14">
        <v>100</v>
      </c>
      <c r="V70" s="14">
        <v>6614</v>
      </c>
      <c r="W70" s="14" t="s">
        <v>4961</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8472</v>
      </c>
      <c r="AM70" s="14" t="s">
        <v>4979</v>
      </c>
      <c r="AN70" s="14">
        <v>7110</v>
      </c>
      <c r="AO70" s="14" t="s">
        <v>8329</v>
      </c>
      <c r="AP70" s="14"/>
      <c r="AQ70" s="15">
        <v>45329</v>
      </c>
      <c r="AR70" s="15"/>
      <c r="AS70" s="14">
        <v>0</v>
      </c>
      <c r="AT70" s="14"/>
      <c r="AU70" s="15">
        <v>45351</v>
      </c>
      <c r="AV70" s="14" t="s">
        <v>4979</v>
      </c>
      <c r="AW70" s="14">
        <v>1</v>
      </c>
      <c r="AX70" s="15"/>
      <c r="AY70" s="14" t="s">
        <v>4963</v>
      </c>
      <c r="AZ70" s="14">
        <v>1</v>
      </c>
      <c r="BA70" s="14"/>
      <c r="BB70" s="14"/>
      <c r="BC70" s="19"/>
      <c r="BD70" s="19"/>
      <c r="BE70" s="19"/>
      <c r="BF70" s="19"/>
      <c r="BG70" s="14" t="s">
        <v>4888</v>
      </c>
      <c r="BH70" s="14" t="s">
        <v>8932</v>
      </c>
      <c r="BI70" s="14"/>
      <c r="BJ70" s="14"/>
      <c r="BK70" s="14"/>
      <c r="BL70" s="18">
        <v>326266213.39999998</v>
      </c>
      <c r="BM70" s="14">
        <v>1.2795000000000001</v>
      </c>
      <c r="BN70" s="14" t="s">
        <v>4980</v>
      </c>
      <c r="BO70" s="14"/>
      <c r="BP70" s="20"/>
      <c r="BQ70" s="20"/>
      <c r="BR70" s="20"/>
      <c r="BS70" s="14"/>
      <c r="BT70" s="17"/>
      <c r="BU70" s="23">
        <f>IF(A70="","",_xlfn.XLOOKUP(C70,'Bloomberg Data'!E:E,'Bloomberg Data'!D:D,0,0))</f>
        <v>16264462</v>
      </c>
      <c r="BV70" s="23">
        <f t="shared" si="4"/>
        <v>48793386</v>
      </c>
      <c r="BW70" s="59">
        <f t="shared" si="1"/>
        <v>4879338.6000000006</v>
      </c>
      <c r="BX70" s="28">
        <f t="shared" si="5"/>
        <v>0.16457517418446835</v>
      </c>
      <c r="BY70" s="67">
        <f t="shared" si="6"/>
        <v>1.2795000000000001E-2</v>
      </c>
      <c r="BZ70" s="29">
        <f>IF(A70="","",SUM($BY$12:BY70))</f>
        <v>0.75543400000000005</v>
      </c>
      <c r="CA70" s="96" t="e">
        <f>IF(A70="","",_xlfn.XLOOKUP(C70,#REF!,#REF!,0,0))</f>
        <v>#REF!</v>
      </c>
      <c r="CB70" s="1">
        <f>IF(A70="","",_xlfn.XLOOKUP(C70,'Bloomberg Data'!E:E,'Bloomberg Data'!F:F,0,0))</f>
        <v>25.931789398193359</v>
      </c>
    </row>
    <row r="71" spans="1:80">
      <c r="A71" s="14" t="s">
        <v>5175</v>
      </c>
      <c r="B71" s="14" t="s">
        <v>5176</v>
      </c>
      <c r="C71" s="26" t="s">
        <v>1639</v>
      </c>
      <c r="D71" s="14" t="s">
        <v>8479</v>
      </c>
      <c r="E71" s="14" t="s">
        <v>8277</v>
      </c>
      <c r="F71" s="14" t="s">
        <v>4978</v>
      </c>
      <c r="G71" s="15"/>
      <c r="H71" s="16">
        <v>249108</v>
      </c>
      <c r="I71" s="17"/>
      <c r="J71" s="14">
        <v>1689.45</v>
      </c>
      <c r="K71" s="18">
        <v>0</v>
      </c>
      <c r="L71" s="14"/>
      <c r="M71" s="14"/>
      <c r="N71" s="14"/>
      <c r="O71" s="14"/>
      <c r="P71" s="14" t="s">
        <v>4960</v>
      </c>
      <c r="Q71" s="18"/>
      <c r="R71" s="14">
        <v>0</v>
      </c>
      <c r="S71" s="18">
        <v>1245540</v>
      </c>
      <c r="T71" s="15">
        <v>45351</v>
      </c>
      <c r="U71" s="14">
        <v>100</v>
      </c>
      <c r="V71" s="14">
        <v>6665</v>
      </c>
      <c r="W71" s="14" t="s">
        <v>4961</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8480</v>
      </c>
      <c r="AM71" s="14" t="s">
        <v>4979</v>
      </c>
      <c r="AN71" s="14">
        <v>7263</v>
      </c>
      <c r="AO71" s="14" t="s">
        <v>4962</v>
      </c>
      <c r="AP71" s="14"/>
      <c r="AQ71" s="15">
        <v>45141</v>
      </c>
      <c r="AR71" s="15"/>
      <c r="AS71" s="14">
        <v>0</v>
      </c>
      <c r="AT71" s="14"/>
      <c r="AU71" s="15">
        <v>45351</v>
      </c>
      <c r="AV71" s="14" t="s">
        <v>4979</v>
      </c>
      <c r="AW71" s="14">
        <v>5</v>
      </c>
      <c r="AX71" s="15"/>
      <c r="AY71" s="14" t="s">
        <v>4963</v>
      </c>
      <c r="AZ71" s="14">
        <v>1</v>
      </c>
      <c r="BA71" s="14"/>
      <c r="BB71" s="14"/>
      <c r="BC71" s="19"/>
      <c r="BD71" s="19"/>
      <c r="BE71" s="19"/>
      <c r="BF71" s="19"/>
      <c r="BG71" s="14" t="s">
        <v>4888</v>
      </c>
      <c r="BH71" s="14" t="s">
        <v>8932</v>
      </c>
      <c r="BI71" s="14"/>
      <c r="BJ71" s="14"/>
      <c r="BK71" s="14"/>
      <c r="BL71" s="18">
        <v>420855510.60000002</v>
      </c>
      <c r="BM71" s="14">
        <v>1.6504000000000001</v>
      </c>
      <c r="BN71" s="14" t="s">
        <v>4964</v>
      </c>
      <c r="BO71" s="14"/>
      <c r="BP71" s="20"/>
      <c r="BQ71" s="20"/>
      <c r="BR71" s="20"/>
      <c r="BS71" s="14"/>
      <c r="BT71" s="17"/>
      <c r="BU71" s="23">
        <f>IF(A71="","",_xlfn.XLOOKUP(C71,'Bloomberg Data'!E:E,'Bloomberg Data'!D:D,0,0))</f>
        <v>4581662</v>
      </c>
      <c r="BV71" s="23">
        <f t="shared" si="4"/>
        <v>13744986</v>
      </c>
      <c r="BW71" s="59">
        <f t="shared" si="1"/>
        <v>1374498.6</v>
      </c>
      <c r="BX71" s="28">
        <f t="shared" si="5"/>
        <v>0.18123554290997457</v>
      </c>
      <c r="BY71" s="67">
        <f t="shared" si="6"/>
        <v>1.6504000000000001E-2</v>
      </c>
      <c r="BZ71" s="29">
        <f>IF(A71="","",SUM($BY$12:BY71))</f>
        <v>0.77193800000000001</v>
      </c>
      <c r="CA71" s="96" t="e">
        <f>IF(A71="","",_xlfn.XLOOKUP(C71,#REF!,#REF!,0,0))</f>
        <v>#REF!</v>
      </c>
      <c r="CB71" s="1">
        <f>IF(A71="","",_xlfn.XLOOKUP(C71,'Bloomberg Data'!E:E,'Bloomberg Data'!F:F,0,0))</f>
        <v>19.517158508300781</v>
      </c>
    </row>
    <row r="72" spans="1:80">
      <c r="A72" s="14" t="s">
        <v>5175</v>
      </c>
      <c r="B72" s="14" t="s">
        <v>5176</v>
      </c>
      <c r="C72" s="26" t="s">
        <v>1285</v>
      </c>
      <c r="D72" s="14" t="s">
        <v>5021</v>
      </c>
      <c r="E72" s="14" t="s">
        <v>3354</v>
      </c>
      <c r="F72" s="14" t="s">
        <v>4978</v>
      </c>
      <c r="G72" s="15"/>
      <c r="H72" s="16">
        <v>2330912</v>
      </c>
      <c r="I72" s="17"/>
      <c r="J72" s="14">
        <v>81.05</v>
      </c>
      <c r="K72" s="18">
        <v>0</v>
      </c>
      <c r="L72" s="14"/>
      <c r="M72" s="14"/>
      <c r="N72" s="14"/>
      <c r="O72" s="14"/>
      <c r="P72" s="14" t="s">
        <v>4960</v>
      </c>
      <c r="Q72" s="18"/>
      <c r="R72" s="14">
        <v>0</v>
      </c>
      <c r="S72" s="18">
        <v>23309120</v>
      </c>
      <c r="T72" s="15">
        <v>45351</v>
      </c>
      <c r="U72" s="14">
        <v>100</v>
      </c>
      <c r="V72" s="14">
        <v>51871</v>
      </c>
      <c r="W72" s="14" t="s">
        <v>4961</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5022</v>
      </c>
      <c r="AM72" s="14" t="s">
        <v>4979</v>
      </c>
      <c r="AN72" s="14">
        <v>774218</v>
      </c>
      <c r="AO72" s="14" t="s">
        <v>4962</v>
      </c>
      <c r="AP72" s="14"/>
      <c r="AQ72" s="15"/>
      <c r="AR72" s="15"/>
      <c r="AS72" s="14">
        <v>0</v>
      </c>
      <c r="AT72" s="14"/>
      <c r="AU72" s="15">
        <v>45351</v>
      </c>
      <c r="AV72" s="14" t="s">
        <v>4979</v>
      </c>
      <c r="AW72" s="14">
        <v>10</v>
      </c>
      <c r="AX72" s="15"/>
      <c r="AY72" s="14" t="s">
        <v>4963</v>
      </c>
      <c r="AZ72" s="14">
        <v>1</v>
      </c>
      <c r="BA72" s="14"/>
      <c r="BB72" s="14"/>
      <c r="BC72" s="19"/>
      <c r="BD72" s="19"/>
      <c r="BE72" s="19"/>
      <c r="BF72" s="19"/>
      <c r="BG72" s="14" t="s">
        <v>4888</v>
      </c>
      <c r="BH72" s="14" t="s">
        <v>8932</v>
      </c>
      <c r="BI72" s="14"/>
      <c r="BJ72" s="14"/>
      <c r="BK72" s="14"/>
      <c r="BL72" s="18">
        <v>188920417.59999999</v>
      </c>
      <c r="BM72" s="14">
        <v>0.7409</v>
      </c>
      <c r="BN72" s="14" t="s">
        <v>4964</v>
      </c>
      <c r="BO72" s="14"/>
      <c r="BP72" s="20"/>
      <c r="BQ72" s="20"/>
      <c r="BR72" s="20"/>
      <c r="BS72" s="14"/>
      <c r="BT72" s="17"/>
      <c r="BU72" s="23">
        <f>IF(A72="","",_xlfn.XLOOKUP(C72,'Bloomberg Data'!E:E,'Bloomberg Data'!D:D,0,0))</f>
        <v>42988840</v>
      </c>
      <c r="BV72" s="23">
        <f t="shared" si="4"/>
        <v>128966520</v>
      </c>
      <c r="BW72" s="59">
        <f t="shared" si="1"/>
        <v>12896652</v>
      </c>
      <c r="BX72" s="28">
        <f t="shared" si="5"/>
        <v>0.18073776046682502</v>
      </c>
      <c r="BY72" s="67">
        <f t="shared" si="6"/>
        <v>7.4089999999999998E-3</v>
      </c>
      <c r="BZ72" s="29">
        <f>IF(A72="","",SUM($BY$12:BY72))</f>
        <v>0.77934700000000001</v>
      </c>
      <c r="CA72" s="96" t="e">
        <f>IF(A72="","",_xlfn.XLOOKUP(C72,#REF!,#REF!,0,0))</f>
        <v>#REF!</v>
      </c>
      <c r="CB72" s="1">
        <f>IF(A72="","",_xlfn.XLOOKUP(C72,'Bloomberg Data'!E:E,'Bloomberg Data'!F:F,0,0))</f>
        <v>31.80882453918457</v>
      </c>
    </row>
    <row r="73" spans="1:80">
      <c r="A73" s="14" t="s">
        <v>5175</v>
      </c>
      <c r="B73" s="14" t="s">
        <v>5176</v>
      </c>
      <c r="C73" s="26" t="s">
        <v>2948</v>
      </c>
      <c r="D73" s="14" t="s">
        <v>8489</v>
      </c>
      <c r="E73" s="14" t="s">
        <v>8490</v>
      </c>
      <c r="F73" s="14" t="s">
        <v>4978</v>
      </c>
      <c r="G73" s="15"/>
      <c r="H73" s="16">
        <v>116363</v>
      </c>
      <c r="I73" s="17"/>
      <c r="J73" s="14">
        <v>4095.1</v>
      </c>
      <c r="K73" s="18">
        <v>0</v>
      </c>
      <c r="L73" s="14"/>
      <c r="M73" s="14"/>
      <c r="N73" s="14"/>
      <c r="O73" s="14"/>
      <c r="P73" s="14" t="s">
        <v>4981</v>
      </c>
      <c r="Q73" s="18"/>
      <c r="R73" s="14">
        <v>0</v>
      </c>
      <c r="S73" s="18">
        <v>116363</v>
      </c>
      <c r="T73" s="15">
        <v>45351</v>
      </c>
      <c r="U73" s="14">
        <v>100</v>
      </c>
      <c r="V73" s="14">
        <v>6807</v>
      </c>
      <c r="W73" s="14" t="s">
        <v>4961</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8491</v>
      </c>
      <c r="AM73" s="14" t="s">
        <v>4979</v>
      </c>
      <c r="AN73" s="14">
        <v>8254</v>
      </c>
      <c r="AO73" s="14" t="s">
        <v>4982</v>
      </c>
      <c r="AP73" s="14"/>
      <c r="AQ73" s="15">
        <v>45309</v>
      </c>
      <c r="AR73" s="15"/>
      <c r="AS73" s="14">
        <v>0</v>
      </c>
      <c r="AT73" s="14"/>
      <c r="AU73" s="15">
        <v>45351</v>
      </c>
      <c r="AV73" s="14" t="s">
        <v>4979</v>
      </c>
      <c r="AW73" s="14">
        <v>1</v>
      </c>
      <c r="AX73" s="15"/>
      <c r="AY73" s="14" t="s">
        <v>4963</v>
      </c>
      <c r="AZ73" s="14">
        <v>1</v>
      </c>
      <c r="BA73" s="14"/>
      <c r="BB73" s="14"/>
      <c r="BC73" s="19"/>
      <c r="BD73" s="19"/>
      <c r="BE73" s="19"/>
      <c r="BF73" s="19"/>
      <c r="BG73" s="14" t="s">
        <v>4888</v>
      </c>
      <c r="BH73" s="14" t="s">
        <v>8932</v>
      </c>
      <c r="BI73" s="14"/>
      <c r="BJ73" s="14"/>
      <c r="BK73" s="14"/>
      <c r="BL73" s="18">
        <v>476518121.30000001</v>
      </c>
      <c r="BM73" s="14">
        <v>1.8687</v>
      </c>
      <c r="BN73" s="14" t="s">
        <v>4983</v>
      </c>
      <c r="BO73" s="14"/>
      <c r="BP73" s="20"/>
      <c r="BQ73" s="20"/>
      <c r="BR73" s="20"/>
      <c r="BS73" s="14"/>
      <c r="BT73" s="17"/>
      <c r="BU73" s="23">
        <f>IF(A73="","",_xlfn.XLOOKUP(C73,'Bloomberg Data'!E:E,'Bloomberg Data'!D:D,0,0))</f>
        <v>2903345</v>
      </c>
      <c r="BV73" s="23">
        <f t="shared" si="4"/>
        <v>8710035</v>
      </c>
      <c r="BW73" s="59">
        <f t="shared" si="1"/>
        <v>871003.5</v>
      </c>
      <c r="BX73" s="28">
        <f t="shared" si="5"/>
        <v>0.1335964780853349</v>
      </c>
      <c r="BY73" s="67">
        <f t="shared" si="6"/>
        <v>1.8686999999999999E-2</v>
      </c>
      <c r="BZ73" s="29">
        <f>IF(A73="","",SUM($BY$12:BY73))</f>
        <v>0.79803400000000002</v>
      </c>
      <c r="CA73" s="96" t="e">
        <f>IF(A73="","",_xlfn.XLOOKUP(C73,#REF!,#REF!,0,0))</f>
        <v>#REF!</v>
      </c>
      <c r="CB73" s="1">
        <f>IF(A73="","",_xlfn.XLOOKUP(C73,'Bloomberg Data'!E:E,'Bloomberg Data'!F:F,0,0))</f>
        <v>25.736274719238281</v>
      </c>
    </row>
    <row r="74" spans="1:80">
      <c r="A74" s="14" t="s">
        <v>5175</v>
      </c>
      <c r="B74" s="14" t="s">
        <v>5176</v>
      </c>
      <c r="C74" s="26" t="s">
        <v>1375</v>
      </c>
      <c r="D74" s="14" t="s">
        <v>3361</v>
      </c>
      <c r="E74" s="14" t="s">
        <v>8332</v>
      </c>
      <c r="F74" s="14" t="s">
        <v>4978</v>
      </c>
      <c r="G74" s="15"/>
      <c r="H74" s="16">
        <v>313180</v>
      </c>
      <c r="I74" s="17"/>
      <c r="J74" s="14">
        <v>1673.9</v>
      </c>
      <c r="K74" s="18">
        <v>0</v>
      </c>
      <c r="L74" s="14"/>
      <c r="M74" s="14"/>
      <c r="N74" s="14"/>
      <c r="O74" s="14"/>
      <c r="P74" s="14" t="s">
        <v>4981</v>
      </c>
      <c r="Q74" s="18"/>
      <c r="R74" s="14">
        <v>0</v>
      </c>
      <c r="S74" s="18">
        <v>1565900</v>
      </c>
      <c r="T74" s="15">
        <v>45351</v>
      </c>
      <c r="U74" s="14">
        <v>100</v>
      </c>
      <c r="V74" s="14">
        <v>6637</v>
      </c>
      <c r="W74" s="14" t="s">
        <v>4961</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8333</v>
      </c>
      <c r="AM74" s="14" t="s">
        <v>4979</v>
      </c>
      <c r="AN74" s="14">
        <v>7079</v>
      </c>
      <c r="AO74" s="14" t="s">
        <v>4982</v>
      </c>
      <c r="AP74" s="14"/>
      <c r="AQ74" s="15">
        <v>45223</v>
      </c>
      <c r="AR74" s="15"/>
      <c r="AS74" s="14">
        <v>0</v>
      </c>
      <c r="AT74" s="14"/>
      <c r="AU74" s="15">
        <v>45351</v>
      </c>
      <c r="AV74" s="14" t="s">
        <v>4979</v>
      </c>
      <c r="AW74" s="14">
        <v>5</v>
      </c>
      <c r="AX74" s="15"/>
      <c r="AY74" s="14" t="s">
        <v>4963</v>
      </c>
      <c r="AZ74" s="14">
        <v>1</v>
      </c>
      <c r="BA74" s="14"/>
      <c r="BB74" s="14"/>
      <c r="BC74" s="19"/>
      <c r="BD74" s="19"/>
      <c r="BE74" s="19"/>
      <c r="BF74" s="19"/>
      <c r="BG74" s="14" t="s">
        <v>4888</v>
      </c>
      <c r="BH74" s="14" t="s">
        <v>8932</v>
      </c>
      <c r="BI74" s="14"/>
      <c r="BJ74" s="14"/>
      <c r="BK74" s="14"/>
      <c r="BL74" s="18">
        <v>524232002</v>
      </c>
      <c r="BM74" s="14">
        <v>2.0558000000000001</v>
      </c>
      <c r="BN74" s="14" t="s">
        <v>4983</v>
      </c>
      <c r="BO74" s="14"/>
      <c r="BP74" s="20"/>
      <c r="BQ74" s="20"/>
      <c r="BR74" s="20"/>
      <c r="BS74" s="14"/>
      <c r="BT74" s="17"/>
      <c r="BU74" s="23">
        <f>IF(A74="","",_xlfn.XLOOKUP(C74,'Bloomberg Data'!E:E,'Bloomberg Data'!D:D,0,0))</f>
        <v>8337955</v>
      </c>
      <c r="BV74" s="23">
        <f t="shared" si="4"/>
        <v>25013865</v>
      </c>
      <c r="BW74" s="59">
        <f t="shared" si="1"/>
        <v>2501386.5</v>
      </c>
      <c r="BX74" s="28">
        <f t="shared" si="5"/>
        <v>0.12520256265874946</v>
      </c>
      <c r="BY74" s="67">
        <f t="shared" si="6"/>
        <v>2.0558E-2</v>
      </c>
      <c r="BZ74" s="29">
        <f>IF(A74="","",SUM($BY$12:BY74))</f>
        <v>0.81859199999999999</v>
      </c>
      <c r="CA74" s="96" t="e">
        <f>IF(A74="","",_xlfn.XLOOKUP(C74,#REF!,#REF!,0,0))</f>
        <v>#REF!</v>
      </c>
      <c r="CB74" s="1">
        <f>IF(A74="","",_xlfn.XLOOKUP(C74,'Bloomberg Data'!E:E,'Bloomberg Data'!F:F,0,0))</f>
        <v>23.257364273071289</v>
      </c>
    </row>
    <row r="75" spans="1:80">
      <c r="A75" s="14" t="s">
        <v>5175</v>
      </c>
      <c r="B75" s="14" t="s">
        <v>5176</v>
      </c>
      <c r="C75" s="26" t="s">
        <v>1761</v>
      </c>
      <c r="D75" s="14" t="s">
        <v>5302</v>
      </c>
      <c r="E75" s="14" t="s">
        <v>8336</v>
      </c>
      <c r="F75" s="14" t="s">
        <v>4978</v>
      </c>
      <c r="G75" s="15"/>
      <c r="H75" s="16">
        <v>133038</v>
      </c>
      <c r="I75" s="17"/>
      <c r="J75" s="14">
        <v>1932.4</v>
      </c>
      <c r="K75" s="18">
        <v>0</v>
      </c>
      <c r="L75" s="14"/>
      <c r="M75" s="14"/>
      <c r="N75" s="14"/>
      <c r="O75" s="14"/>
      <c r="P75" s="14" t="s">
        <v>8337</v>
      </c>
      <c r="Q75" s="18"/>
      <c r="R75" s="14">
        <v>0</v>
      </c>
      <c r="S75" s="18">
        <v>665190</v>
      </c>
      <c r="T75" s="15">
        <v>45351</v>
      </c>
      <c r="U75" s="14">
        <v>100</v>
      </c>
      <c r="V75" s="14">
        <v>6678</v>
      </c>
      <c r="W75" s="14" t="s">
        <v>4961</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8338</v>
      </c>
      <c r="AM75" s="14" t="s">
        <v>4979</v>
      </c>
      <c r="AN75" s="14">
        <v>7362</v>
      </c>
      <c r="AO75" s="14" t="s">
        <v>8339</v>
      </c>
      <c r="AP75" s="14"/>
      <c r="AQ75" s="15">
        <v>45120</v>
      </c>
      <c r="AR75" s="15"/>
      <c r="AS75" s="14">
        <v>0</v>
      </c>
      <c r="AT75" s="14"/>
      <c r="AU75" s="15">
        <v>45351</v>
      </c>
      <c r="AV75" s="14" t="s">
        <v>4979</v>
      </c>
      <c r="AW75" s="14">
        <v>5</v>
      </c>
      <c r="AX75" s="15"/>
      <c r="AY75" s="14" t="s">
        <v>4963</v>
      </c>
      <c r="AZ75" s="14">
        <v>1</v>
      </c>
      <c r="BA75" s="14"/>
      <c r="BB75" s="14"/>
      <c r="BC75" s="19"/>
      <c r="BD75" s="19"/>
      <c r="BE75" s="19"/>
      <c r="BF75" s="19"/>
      <c r="BG75" s="14" t="s">
        <v>4888</v>
      </c>
      <c r="BH75" s="14" t="s">
        <v>8932</v>
      </c>
      <c r="BI75" s="14"/>
      <c r="BJ75" s="14"/>
      <c r="BK75" s="14"/>
      <c r="BL75" s="18">
        <v>257082631.19999999</v>
      </c>
      <c r="BM75" s="14">
        <v>1.0082</v>
      </c>
      <c r="BN75" s="14" t="s">
        <v>4984</v>
      </c>
      <c r="BO75" s="14"/>
      <c r="BP75" s="20"/>
      <c r="BQ75" s="20"/>
      <c r="BR75" s="20"/>
      <c r="BS75" s="14"/>
      <c r="BT75" s="17"/>
      <c r="BU75" s="23">
        <f>IF(A75="","",_xlfn.XLOOKUP(C75,'Bloomberg Data'!E:E,'Bloomberg Data'!D:D,0,0))</f>
        <v>3551778</v>
      </c>
      <c r="BV75" s="23">
        <f t="shared" si="4"/>
        <v>10655334</v>
      </c>
      <c r="BW75" s="59">
        <f t="shared" si="1"/>
        <v>1065533.4000000001</v>
      </c>
      <c r="BX75" s="28">
        <f t="shared" si="5"/>
        <v>0.12485577645900164</v>
      </c>
      <c r="BY75" s="67">
        <f t="shared" si="6"/>
        <v>1.0082000000000001E-2</v>
      </c>
      <c r="BZ75" s="29">
        <f>IF(A75="","",SUM($BY$12:BY75))</f>
        <v>0.82867400000000002</v>
      </c>
      <c r="CA75" s="96" t="e">
        <f>IF(A75="","",_xlfn.XLOOKUP(C75,#REF!,#REF!,0,0))</f>
        <v>#REF!</v>
      </c>
      <c r="CB75" s="1">
        <f>IF(A75="","",_xlfn.XLOOKUP(C75,'Bloomberg Data'!E:E,'Bloomberg Data'!F:F,0,0))</f>
        <v>28.957880020141602</v>
      </c>
    </row>
    <row r="76" spans="1:80">
      <c r="A76" s="14" t="s">
        <v>5175</v>
      </c>
      <c r="B76" s="14" t="s">
        <v>5176</v>
      </c>
      <c r="C76" s="26" t="s">
        <v>1413</v>
      </c>
      <c r="D76" s="14" t="s">
        <v>8594</v>
      </c>
      <c r="E76" s="14" t="s">
        <v>8595</v>
      </c>
      <c r="F76" s="14" t="s">
        <v>4978</v>
      </c>
      <c r="G76" s="15"/>
      <c r="H76" s="16">
        <v>310766</v>
      </c>
      <c r="I76" s="17"/>
      <c r="J76" s="14">
        <v>927.4</v>
      </c>
      <c r="K76" s="18">
        <v>0</v>
      </c>
      <c r="L76" s="14"/>
      <c r="M76" s="14"/>
      <c r="N76" s="14"/>
      <c r="O76" s="14"/>
      <c r="P76" s="14" t="s">
        <v>8596</v>
      </c>
      <c r="Q76" s="18"/>
      <c r="R76" s="14">
        <v>0</v>
      </c>
      <c r="S76" s="18">
        <v>621532</v>
      </c>
      <c r="T76" s="15">
        <v>45351</v>
      </c>
      <c r="U76" s="14">
        <v>100</v>
      </c>
      <c r="V76" s="14">
        <v>112049</v>
      </c>
      <c r="W76" s="14" t="s">
        <v>4961</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8597</v>
      </c>
      <c r="AM76" s="14" t="s">
        <v>4979</v>
      </c>
      <c r="AN76" s="14">
        <v>788427</v>
      </c>
      <c r="AO76" s="14" t="s">
        <v>5049</v>
      </c>
      <c r="AP76" s="14"/>
      <c r="AQ76" s="15">
        <v>44459</v>
      </c>
      <c r="AR76" s="15"/>
      <c r="AS76" s="14">
        <v>0</v>
      </c>
      <c r="AT76" s="14"/>
      <c r="AU76" s="15">
        <v>45351</v>
      </c>
      <c r="AV76" s="14" t="s">
        <v>4979</v>
      </c>
      <c r="AW76" s="14">
        <v>2</v>
      </c>
      <c r="AX76" s="15"/>
      <c r="AY76" s="14" t="s">
        <v>4963</v>
      </c>
      <c r="AZ76" s="14">
        <v>1</v>
      </c>
      <c r="BA76" s="14"/>
      <c r="BB76" s="14"/>
      <c r="BC76" s="19"/>
      <c r="BD76" s="19"/>
      <c r="BE76" s="19"/>
      <c r="BF76" s="19"/>
      <c r="BG76" s="14" t="s">
        <v>4888</v>
      </c>
      <c r="BH76" s="14" t="s">
        <v>8932</v>
      </c>
      <c r="BI76" s="14"/>
      <c r="BJ76" s="14"/>
      <c r="BK76" s="14"/>
      <c r="BL76" s="18">
        <v>288204388.39999998</v>
      </c>
      <c r="BM76" s="14">
        <v>1.1302000000000001</v>
      </c>
      <c r="BN76" s="14" t="s">
        <v>5011</v>
      </c>
      <c r="BO76" s="14"/>
      <c r="BP76" s="20"/>
      <c r="BQ76" s="20"/>
      <c r="BR76" s="20"/>
      <c r="BS76" s="14"/>
      <c r="BT76" s="17"/>
      <c r="BU76" s="23">
        <f>IF(A76="","",_xlfn.XLOOKUP(C76,'Bloomberg Data'!E:E,'Bloomberg Data'!D:D,0,0))</f>
        <v>1401364</v>
      </c>
      <c r="BV76" s="23">
        <f t="shared" ref="BV76:BV88" si="7">IF(A76="","",BU76*3)</f>
        <v>4204092</v>
      </c>
      <c r="BW76" s="59">
        <f t="shared" ref="BW76:BW139" si="8">IF(A76="","",BV76*BW$11)</f>
        <v>420409.2</v>
      </c>
      <c r="BX76" s="28">
        <f t="shared" ref="BX76:BX88" si="9">IF(A76="","",IF(BU76=0,0,H76/BW76))</f>
        <v>0.73919885673291641</v>
      </c>
      <c r="BY76" s="67">
        <f t="shared" ref="BY76:BY88" si="10">IF(A76="","",BM76%)</f>
        <v>1.1302000000000001E-2</v>
      </c>
      <c r="BZ76" s="29">
        <f>IF(A76="","",SUM($BY$12:BY76))</f>
        <v>0.83997600000000006</v>
      </c>
      <c r="CA76" s="96" t="e">
        <f>IF(A76="","",_xlfn.XLOOKUP(C76,#REF!,#REF!,0,0))</f>
        <v>#REF!</v>
      </c>
      <c r="CB76" s="1">
        <f>IF(A76="","",_xlfn.XLOOKUP(C76,'Bloomberg Data'!E:E,'Bloomberg Data'!F:F,0,0))</f>
        <v>54.103672027587891</v>
      </c>
    </row>
    <row r="77" spans="1:80">
      <c r="A77" s="14" t="s">
        <v>5175</v>
      </c>
      <c r="B77" s="14" t="s">
        <v>5176</v>
      </c>
      <c r="C77" s="26" t="s">
        <v>1162</v>
      </c>
      <c r="D77" s="14" t="s">
        <v>8326</v>
      </c>
      <c r="E77" s="14" t="s">
        <v>8212</v>
      </c>
      <c r="F77" s="14" t="s">
        <v>4978</v>
      </c>
      <c r="G77" s="15"/>
      <c r="H77" s="16">
        <v>852407</v>
      </c>
      <c r="I77" s="17"/>
      <c r="J77" s="14">
        <v>1403.4</v>
      </c>
      <c r="K77" s="18">
        <v>0</v>
      </c>
      <c r="L77" s="14"/>
      <c r="M77" s="14"/>
      <c r="N77" s="14"/>
      <c r="O77" s="14"/>
      <c r="P77" s="14" t="s">
        <v>4960</v>
      </c>
      <c r="Q77" s="18"/>
      <c r="R77" s="14">
        <v>0</v>
      </c>
      <c r="S77" s="18">
        <v>852407</v>
      </c>
      <c r="T77" s="15">
        <v>45351</v>
      </c>
      <c r="U77" s="14">
        <v>100</v>
      </c>
      <c r="V77" s="14">
        <v>6593</v>
      </c>
      <c r="W77" s="14" t="s">
        <v>4961</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8327</v>
      </c>
      <c r="AM77" s="14" t="s">
        <v>4979</v>
      </c>
      <c r="AN77" s="14">
        <v>6884</v>
      </c>
      <c r="AO77" s="14" t="s">
        <v>4962</v>
      </c>
      <c r="AP77" s="14"/>
      <c r="AQ77" s="15">
        <v>45061</v>
      </c>
      <c r="AR77" s="15"/>
      <c r="AS77" s="14">
        <v>0</v>
      </c>
      <c r="AT77" s="14"/>
      <c r="AU77" s="15">
        <v>45351</v>
      </c>
      <c r="AV77" s="14" t="s">
        <v>4979</v>
      </c>
      <c r="AW77" s="14">
        <v>1</v>
      </c>
      <c r="AX77" s="15"/>
      <c r="AY77" s="14" t="s">
        <v>4963</v>
      </c>
      <c r="AZ77" s="14">
        <v>1</v>
      </c>
      <c r="BA77" s="14"/>
      <c r="BB77" s="14"/>
      <c r="BC77" s="19"/>
      <c r="BD77" s="19"/>
      <c r="BE77" s="19"/>
      <c r="BF77" s="19"/>
      <c r="BG77" s="14" t="s">
        <v>4888</v>
      </c>
      <c r="BH77" s="14" t="s">
        <v>8932</v>
      </c>
      <c r="BI77" s="14"/>
      <c r="BJ77" s="14"/>
      <c r="BK77" s="14"/>
      <c r="BL77" s="18">
        <v>1196267983.8</v>
      </c>
      <c r="BM77" s="14">
        <v>4.6913</v>
      </c>
      <c r="BN77" s="14" t="s">
        <v>4964</v>
      </c>
      <c r="BO77" s="14"/>
      <c r="BP77" s="20"/>
      <c r="BQ77" s="20"/>
      <c r="BR77" s="20"/>
      <c r="BS77" s="14"/>
      <c r="BT77" s="17"/>
      <c r="BU77" s="23">
        <f>IF(A77="","",_xlfn.XLOOKUP(C77,'Bloomberg Data'!E:E,'Bloomberg Data'!D:D,0,0))</f>
        <v>12506416</v>
      </c>
      <c r="BV77" s="23">
        <f t="shared" si="7"/>
        <v>37519248</v>
      </c>
      <c r="BW77" s="59">
        <f t="shared" si="8"/>
        <v>3751924.8000000003</v>
      </c>
      <c r="BX77" s="28">
        <f t="shared" si="9"/>
        <v>0.22719192026449994</v>
      </c>
      <c r="BY77" s="67">
        <f t="shared" si="10"/>
        <v>4.6913000000000003E-2</v>
      </c>
      <c r="BZ77" s="29">
        <f>IF(A77="","",SUM($BY$12:BY77))</f>
        <v>0.88688900000000004</v>
      </c>
      <c r="CA77" s="96" t="e">
        <f>IF(A77="","",_xlfn.XLOOKUP(C77,#REF!,#REF!,0,0))</f>
        <v>#REF!</v>
      </c>
      <c r="CB77" s="1">
        <f>IF(A77="","",_xlfn.XLOOKUP(C77,'Bloomberg Data'!E:E,'Bloomberg Data'!F:F,0,0))</f>
        <v>20.743534088134766</v>
      </c>
    </row>
    <row r="78" spans="1:80">
      <c r="A78" s="14" t="s">
        <v>5175</v>
      </c>
      <c r="B78" s="14" t="s">
        <v>5176</v>
      </c>
      <c r="C78" s="26" t="s">
        <v>346</v>
      </c>
      <c r="D78" s="14" t="s">
        <v>5269</v>
      </c>
      <c r="E78" s="14" t="s">
        <v>8278</v>
      </c>
      <c r="F78" s="14" t="s">
        <v>4978</v>
      </c>
      <c r="G78" s="15"/>
      <c r="H78" s="16">
        <v>42589</v>
      </c>
      <c r="I78" s="17"/>
      <c r="J78" s="14">
        <v>6495.35</v>
      </c>
      <c r="K78" s="18">
        <v>0</v>
      </c>
      <c r="L78" s="14"/>
      <c r="M78" s="14"/>
      <c r="N78" s="14"/>
      <c r="O78" s="14"/>
      <c r="P78" s="14" t="s">
        <v>8279</v>
      </c>
      <c r="Q78" s="18"/>
      <c r="R78" s="14">
        <v>0</v>
      </c>
      <c r="S78" s="18">
        <v>85178</v>
      </c>
      <c r="T78" s="15">
        <v>45351</v>
      </c>
      <c r="U78" s="14">
        <v>100</v>
      </c>
      <c r="V78" s="14">
        <v>6478</v>
      </c>
      <c r="W78" s="14" t="s">
        <v>4961</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8431</v>
      </c>
      <c r="AM78" s="14" t="s">
        <v>4979</v>
      </c>
      <c r="AN78" s="14">
        <v>6164</v>
      </c>
      <c r="AO78" s="14" t="s">
        <v>8280</v>
      </c>
      <c r="AP78" s="14"/>
      <c r="AQ78" s="15">
        <v>45106</v>
      </c>
      <c r="AR78" s="15"/>
      <c r="AS78" s="14">
        <v>0</v>
      </c>
      <c r="AT78" s="14"/>
      <c r="AU78" s="15">
        <v>45351</v>
      </c>
      <c r="AV78" s="14" t="s">
        <v>4979</v>
      </c>
      <c r="AW78" s="14">
        <v>2</v>
      </c>
      <c r="AX78" s="15"/>
      <c r="AY78" s="14" t="s">
        <v>4963</v>
      </c>
      <c r="AZ78" s="14">
        <v>1</v>
      </c>
      <c r="BA78" s="14"/>
      <c r="BB78" s="14"/>
      <c r="BC78" s="19"/>
      <c r="BD78" s="19"/>
      <c r="BE78" s="19"/>
      <c r="BF78" s="19"/>
      <c r="BG78" s="14" t="s">
        <v>4888</v>
      </c>
      <c r="BH78" s="14" t="s">
        <v>8932</v>
      </c>
      <c r="BI78" s="14"/>
      <c r="BJ78" s="14"/>
      <c r="BK78" s="14"/>
      <c r="BL78" s="18">
        <v>276630461.14999998</v>
      </c>
      <c r="BM78" s="14">
        <v>1.0848</v>
      </c>
      <c r="BN78" s="14" t="s">
        <v>4964</v>
      </c>
      <c r="BO78" s="14"/>
      <c r="BP78" s="20"/>
      <c r="BQ78" s="20"/>
      <c r="BR78" s="20"/>
      <c r="BS78" s="14"/>
      <c r="BT78" s="17"/>
      <c r="BU78" s="23">
        <f>IF(A78="","",_xlfn.XLOOKUP(C78,'Bloomberg Data'!E:E,'Bloomberg Data'!D:D,0,0))</f>
        <v>1384005</v>
      </c>
      <c r="BV78" s="23">
        <f t="shared" si="7"/>
        <v>4152015</v>
      </c>
      <c r="BW78" s="59">
        <f t="shared" si="8"/>
        <v>415201.5</v>
      </c>
      <c r="BX78" s="28">
        <f t="shared" si="9"/>
        <v>0.10257429224123708</v>
      </c>
      <c r="BY78" s="67">
        <f t="shared" si="10"/>
        <v>1.0848E-2</v>
      </c>
      <c r="BZ78" s="29">
        <f>IF(A78="","",SUM($BY$12:BY78))</f>
        <v>0.89773700000000001</v>
      </c>
      <c r="CA78" s="96" t="e">
        <f>IF(A78="","",_xlfn.XLOOKUP(C78,#REF!,#REF!,0,0))</f>
        <v>#REF!</v>
      </c>
      <c r="CB78" s="1">
        <f>IF(A78="","",_xlfn.XLOOKUP(C78,'Bloomberg Data'!E:E,'Bloomberg Data'!F:F,0,0))</f>
        <v>32.105674743652344</v>
      </c>
    </row>
    <row r="79" spans="1:80">
      <c r="A79" s="14" t="s">
        <v>5175</v>
      </c>
      <c r="B79" s="14" t="s">
        <v>5176</v>
      </c>
      <c r="C79" s="26" t="s">
        <v>2425</v>
      </c>
      <c r="D79" s="14" t="s">
        <v>3359</v>
      </c>
      <c r="E79" s="14" t="s">
        <v>8342</v>
      </c>
      <c r="F79" s="14" t="s">
        <v>4978</v>
      </c>
      <c r="G79" s="15"/>
      <c r="H79" s="16">
        <v>215328</v>
      </c>
      <c r="I79" s="17"/>
      <c r="J79" s="14">
        <v>2921.6</v>
      </c>
      <c r="K79" s="18">
        <v>0</v>
      </c>
      <c r="L79" s="14"/>
      <c r="M79" s="14"/>
      <c r="N79" s="14"/>
      <c r="O79" s="14"/>
      <c r="P79" s="14" t="s">
        <v>8294</v>
      </c>
      <c r="Q79" s="18"/>
      <c r="R79" s="14">
        <v>0</v>
      </c>
      <c r="S79" s="18">
        <v>2153280</v>
      </c>
      <c r="T79" s="15">
        <v>45351</v>
      </c>
      <c r="U79" s="14">
        <v>100</v>
      </c>
      <c r="V79" s="14">
        <v>6749</v>
      </c>
      <c r="W79" s="14" t="s">
        <v>4961</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8343</v>
      </c>
      <c r="AM79" s="14" t="s">
        <v>4979</v>
      </c>
      <c r="AN79" s="14">
        <v>7842</v>
      </c>
      <c r="AO79" s="14" t="s">
        <v>8295</v>
      </c>
      <c r="AP79" s="14"/>
      <c r="AQ79" s="15">
        <v>45156</v>
      </c>
      <c r="AR79" s="15"/>
      <c r="AS79" s="14">
        <v>0</v>
      </c>
      <c r="AT79" s="14"/>
      <c r="AU79" s="15">
        <v>45351</v>
      </c>
      <c r="AV79" s="14" t="s">
        <v>4979</v>
      </c>
      <c r="AW79" s="14">
        <v>10</v>
      </c>
      <c r="AX79" s="15"/>
      <c r="AY79" s="14" t="s">
        <v>4963</v>
      </c>
      <c r="AZ79" s="14">
        <v>1</v>
      </c>
      <c r="BA79" s="14"/>
      <c r="BB79" s="14"/>
      <c r="BC79" s="19"/>
      <c r="BD79" s="19"/>
      <c r="BE79" s="19"/>
      <c r="BF79" s="19"/>
      <c r="BG79" s="14" t="s">
        <v>4888</v>
      </c>
      <c r="BH79" s="14" t="s">
        <v>8932</v>
      </c>
      <c r="BI79" s="14"/>
      <c r="BJ79" s="14"/>
      <c r="BK79" s="14"/>
      <c r="BL79" s="18">
        <v>629102284.79999995</v>
      </c>
      <c r="BM79" s="14">
        <v>2.4670999999999998</v>
      </c>
      <c r="BN79" s="14" t="s">
        <v>4975</v>
      </c>
      <c r="BO79" s="14"/>
      <c r="BP79" s="20"/>
      <c r="BQ79" s="20"/>
      <c r="BR79" s="20"/>
      <c r="BS79" s="14"/>
      <c r="BT79" s="17"/>
      <c r="BU79" s="23">
        <f>IF(A79="","",_xlfn.XLOOKUP(C79,'Bloomberg Data'!E:E,'Bloomberg Data'!D:D,0,0))</f>
        <v>14041592</v>
      </c>
      <c r="BV79" s="23">
        <f t="shared" si="7"/>
        <v>42124776</v>
      </c>
      <c r="BW79" s="59">
        <f t="shared" si="8"/>
        <v>4212477.6000000006</v>
      </c>
      <c r="BX79" s="28">
        <f t="shared" si="9"/>
        <v>5.1116710982629314E-2</v>
      </c>
      <c r="BY79" s="67">
        <f t="shared" si="10"/>
        <v>2.4670999999999998E-2</v>
      </c>
      <c r="BZ79" s="29">
        <f>IF(A79="","",SUM($BY$12:BY79))</f>
        <v>0.92240800000000001</v>
      </c>
      <c r="CA79" s="96" t="e">
        <f>IF(A79="","",_xlfn.XLOOKUP(C79,#REF!,#REF!,0,0))</f>
        <v>#REF!</v>
      </c>
      <c r="CB79" s="1">
        <f>IF(A79="","",_xlfn.XLOOKUP(C79,'Bloomberg Data'!E:E,'Bloomberg Data'!F:F,0,0))</f>
        <v>27.300106048583984</v>
      </c>
    </row>
    <row r="80" spans="1:80">
      <c r="A80" s="14" t="s">
        <v>5175</v>
      </c>
      <c r="B80" s="14" t="s">
        <v>5176</v>
      </c>
      <c r="C80" s="26" t="s">
        <v>2888</v>
      </c>
      <c r="D80" s="14" t="s">
        <v>3433</v>
      </c>
      <c r="E80" s="14" t="s">
        <v>5195</v>
      </c>
      <c r="F80" s="14" t="s">
        <v>4978</v>
      </c>
      <c r="G80" s="15"/>
      <c r="H80" s="16">
        <v>194030</v>
      </c>
      <c r="I80" s="17"/>
      <c r="J80" s="14">
        <v>745.2</v>
      </c>
      <c r="K80" s="18">
        <v>0</v>
      </c>
      <c r="L80" s="14"/>
      <c r="M80" s="14"/>
      <c r="N80" s="14"/>
      <c r="O80" s="14"/>
      <c r="P80" s="14" t="s">
        <v>5007</v>
      </c>
      <c r="Q80" s="18"/>
      <c r="R80" s="14">
        <v>0</v>
      </c>
      <c r="S80" s="18">
        <v>194030</v>
      </c>
      <c r="T80" s="15">
        <v>45351</v>
      </c>
      <c r="U80" s="14">
        <v>100</v>
      </c>
      <c r="V80" s="14">
        <v>151464</v>
      </c>
      <c r="W80" s="14" t="s">
        <v>4961</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5196</v>
      </c>
      <c r="AM80" s="14" t="s">
        <v>4979</v>
      </c>
      <c r="AN80" s="14">
        <v>795898</v>
      </c>
      <c r="AO80" s="14" t="s">
        <v>5008</v>
      </c>
      <c r="AP80" s="14"/>
      <c r="AQ80" s="15"/>
      <c r="AR80" s="15"/>
      <c r="AS80" s="14">
        <v>0</v>
      </c>
      <c r="AT80" s="14"/>
      <c r="AU80" s="15">
        <v>45351</v>
      </c>
      <c r="AV80" s="14" t="s">
        <v>4979</v>
      </c>
      <c r="AW80" s="14">
        <v>1</v>
      </c>
      <c r="AX80" s="15"/>
      <c r="AY80" s="14" t="s">
        <v>4963</v>
      </c>
      <c r="AZ80" s="14">
        <v>1</v>
      </c>
      <c r="BA80" s="14"/>
      <c r="BB80" s="14"/>
      <c r="BC80" s="19"/>
      <c r="BD80" s="19"/>
      <c r="BE80" s="19"/>
      <c r="BF80" s="19"/>
      <c r="BG80" s="14" t="s">
        <v>4888</v>
      </c>
      <c r="BH80" s="14" t="s">
        <v>8932</v>
      </c>
      <c r="BI80" s="14"/>
      <c r="BJ80" s="14"/>
      <c r="BK80" s="14"/>
      <c r="BL80" s="18">
        <v>144591156</v>
      </c>
      <c r="BM80" s="14">
        <v>0.56699999999999995</v>
      </c>
      <c r="BN80" s="14" t="s">
        <v>5008</v>
      </c>
      <c r="BO80" s="14"/>
      <c r="BP80" s="20"/>
      <c r="BQ80" s="20"/>
      <c r="BR80" s="20"/>
      <c r="BS80" s="14"/>
      <c r="BT80" s="17"/>
      <c r="BU80" s="23">
        <f>IF(A80="","",_xlfn.XLOOKUP(C80,'Bloomberg Data'!E:E,'Bloomberg Data'!D:D,0,0))</f>
        <v>2947250</v>
      </c>
      <c r="BV80" s="23">
        <f t="shared" si="7"/>
        <v>8841750</v>
      </c>
      <c r="BW80" s="59">
        <f t="shared" si="8"/>
        <v>884175</v>
      </c>
      <c r="BX80" s="28">
        <f t="shared" si="9"/>
        <v>0.21944750756354794</v>
      </c>
      <c r="BY80" s="67">
        <f t="shared" si="10"/>
        <v>5.6699999999999997E-3</v>
      </c>
      <c r="BZ80" s="29">
        <f>IF(A80="","",SUM($BY$12:BY80))</f>
        <v>0.92807799999999996</v>
      </c>
      <c r="CA80" s="96" t="e">
        <f>IF(A80="","",_xlfn.XLOOKUP(C80,#REF!,#REF!,0,0))</f>
        <v>#REF!</v>
      </c>
      <c r="CB80" s="1">
        <f>IF(A80="","",_xlfn.XLOOKUP(C80,'Bloomberg Data'!E:E,'Bloomberg Data'!F:F,0,0))</f>
        <v>18.393905639648438</v>
      </c>
    </row>
    <row r="81" spans="1:80">
      <c r="A81" s="14" t="s">
        <v>5175</v>
      </c>
      <c r="B81" s="14" t="s">
        <v>5176</v>
      </c>
      <c r="C81" s="26" t="s">
        <v>317</v>
      </c>
      <c r="D81" s="14" t="s">
        <v>5280</v>
      </c>
      <c r="E81" s="14" t="s">
        <v>8371</v>
      </c>
      <c r="F81" s="14" t="s">
        <v>4978</v>
      </c>
      <c r="G81" s="15"/>
      <c r="H81" s="16">
        <v>267145</v>
      </c>
      <c r="I81" s="17"/>
      <c r="J81" s="14">
        <v>1075.0999999999999</v>
      </c>
      <c r="K81" s="18">
        <v>0</v>
      </c>
      <c r="L81" s="14"/>
      <c r="M81" s="14"/>
      <c r="N81" s="14"/>
      <c r="O81" s="14"/>
      <c r="P81" s="14" t="s">
        <v>4960</v>
      </c>
      <c r="Q81" s="18"/>
      <c r="R81" s="14">
        <v>0</v>
      </c>
      <c r="S81" s="18">
        <v>534290</v>
      </c>
      <c r="T81" s="15">
        <v>45351</v>
      </c>
      <c r="U81" s="14">
        <v>100</v>
      </c>
      <c r="V81" s="14">
        <v>6471</v>
      </c>
      <c r="W81" s="14" t="s">
        <v>4961</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8514</v>
      </c>
      <c r="AM81" s="14" t="s">
        <v>4979</v>
      </c>
      <c r="AN81" s="14">
        <v>6155</v>
      </c>
      <c r="AO81" s="14" t="s">
        <v>4962</v>
      </c>
      <c r="AP81" s="14"/>
      <c r="AQ81" s="15">
        <v>45113</v>
      </c>
      <c r="AR81" s="15"/>
      <c r="AS81" s="14">
        <v>0</v>
      </c>
      <c r="AT81" s="14"/>
      <c r="AU81" s="15">
        <v>45351</v>
      </c>
      <c r="AV81" s="14" t="s">
        <v>4979</v>
      </c>
      <c r="AW81" s="14">
        <v>2</v>
      </c>
      <c r="AX81" s="15"/>
      <c r="AY81" s="14" t="s">
        <v>4963</v>
      </c>
      <c r="AZ81" s="14">
        <v>1</v>
      </c>
      <c r="BA81" s="14"/>
      <c r="BB81" s="14"/>
      <c r="BC81" s="19"/>
      <c r="BD81" s="19"/>
      <c r="BE81" s="19"/>
      <c r="BF81" s="19"/>
      <c r="BG81" s="14" t="s">
        <v>4888</v>
      </c>
      <c r="BH81" s="14" t="s">
        <v>8932</v>
      </c>
      <c r="BI81" s="14"/>
      <c r="BJ81" s="14"/>
      <c r="BK81" s="14"/>
      <c r="BL81" s="18">
        <v>287207589.5</v>
      </c>
      <c r="BM81" s="14">
        <v>1.1263000000000001</v>
      </c>
      <c r="BN81" s="14" t="s">
        <v>4964</v>
      </c>
      <c r="BO81" s="14"/>
      <c r="BP81" s="20"/>
      <c r="BQ81" s="20"/>
      <c r="BR81" s="20"/>
      <c r="BS81" s="14"/>
      <c r="BT81" s="17"/>
      <c r="BU81" s="23">
        <f>IF(A81="","",_xlfn.XLOOKUP(C81,'Bloomberg Data'!E:E,'Bloomberg Data'!D:D,0,0))</f>
        <v>7671630</v>
      </c>
      <c r="BV81" s="23">
        <f t="shared" si="7"/>
        <v>23014890</v>
      </c>
      <c r="BW81" s="59">
        <f t="shared" si="8"/>
        <v>2301489</v>
      </c>
      <c r="BX81" s="28">
        <f t="shared" si="9"/>
        <v>0.11607485414877064</v>
      </c>
      <c r="BY81" s="67">
        <f t="shared" si="10"/>
        <v>1.1263E-2</v>
      </c>
      <c r="BZ81" s="29">
        <f>IF(A81="","",SUM($BY$12:BY81))</f>
        <v>0.93934099999999998</v>
      </c>
      <c r="CA81" s="96" t="e">
        <f>IF(A81="","",_xlfn.XLOOKUP(C81,#REF!,#REF!,0,0))</f>
        <v>#REF!</v>
      </c>
      <c r="CB81" s="1">
        <f>IF(A81="","",_xlfn.XLOOKUP(C81,'Bloomberg Data'!E:E,'Bloomberg Data'!F:F,0,0))</f>
        <v>13.06360912322998</v>
      </c>
    </row>
    <row r="82" spans="1:80">
      <c r="A82" s="14" t="s">
        <v>5175</v>
      </c>
      <c r="B82" s="14" t="s">
        <v>5176</v>
      </c>
      <c r="C82" s="26" t="s">
        <v>2588</v>
      </c>
      <c r="D82" s="14" t="s">
        <v>5258</v>
      </c>
      <c r="E82" s="14" t="s">
        <v>8321</v>
      </c>
      <c r="F82" s="14" t="s">
        <v>4978</v>
      </c>
      <c r="G82" s="15"/>
      <c r="H82" s="16">
        <v>520744</v>
      </c>
      <c r="I82" s="17"/>
      <c r="J82" s="14">
        <v>748.1</v>
      </c>
      <c r="K82" s="18">
        <v>0</v>
      </c>
      <c r="L82" s="14"/>
      <c r="M82" s="14"/>
      <c r="N82" s="14"/>
      <c r="O82" s="14"/>
      <c r="P82" s="14" t="s">
        <v>4973</v>
      </c>
      <c r="Q82" s="18"/>
      <c r="R82" s="14">
        <v>0</v>
      </c>
      <c r="S82" s="18">
        <v>520744</v>
      </c>
      <c r="T82" s="15">
        <v>45351</v>
      </c>
      <c r="U82" s="14">
        <v>100</v>
      </c>
      <c r="V82" s="14">
        <v>6783</v>
      </c>
      <c r="W82" s="14" t="s">
        <v>4961</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8564</v>
      </c>
      <c r="AM82" s="14" t="s">
        <v>4979</v>
      </c>
      <c r="AN82" s="14">
        <v>8119</v>
      </c>
      <c r="AO82" s="14" t="s">
        <v>4962</v>
      </c>
      <c r="AP82" s="14"/>
      <c r="AQ82" s="15">
        <v>45076</v>
      </c>
      <c r="AR82" s="15"/>
      <c r="AS82" s="14">
        <v>0</v>
      </c>
      <c r="AT82" s="14"/>
      <c r="AU82" s="15">
        <v>45351</v>
      </c>
      <c r="AV82" s="14" t="s">
        <v>4979</v>
      </c>
      <c r="AW82" s="14">
        <v>1</v>
      </c>
      <c r="AX82" s="15"/>
      <c r="AY82" s="14" t="s">
        <v>4963</v>
      </c>
      <c r="AZ82" s="14">
        <v>1</v>
      </c>
      <c r="BA82" s="14"/>
      <c r="BB82" s="14"/>
      <c r="BC82" s="19"/>
      <c r="BD82" s="19"/>
      <c r="BE82" s="19"/>
      <c r="BF82" s="19"/>
      <c r="BG82" s="14" t="s">
        <v>4888</v>
      </c>
      <c r="BH82" s="14" t="s">
        <v>8932</v>
      </c>
      <c r="BI82" s="14"/>
      <c r="BJ82" s="14"/>
      <c r="BK82" s="14"/>
      <c r="BL82" s="18">
        <v>389568586.39999998</v>
      </c>
      <c r="BM82" s="14">
        <v>1.5277000000000001</v>
      </c>
      <c r="BN82" s="14" t="s">
        <v>4964</v>
      </c>
      <c r="BO82" s="14"/>
      <c r="BP82" s="20"/>
      <c r="BQ82" s="20"/>
      <c r="BR82" s="20"/>
      <c r="BS82" s="14"/>
      <c r="BT82" s="17"/>
      <c r="BU82" s="23">
        <f>IF(A82="","",_xlfn.XLOOKUP(C82,'Bloomberg Data'!E:E,'Bloomberg Data'!D:D,0,0))</f>
        <v>12269975</v>
      </c>
      <c r="BV82" s="23">
        <f t="shared" si="7"/>
        <v>36809925</v>
      </c>
      <c r="BW82" s="59">
        <f t="shared" si="8"/>
        <v>3680992.5</v>
      </c>
      <c r="BX82" s="28">
        <f t="shared" si="9"/>
        <v>0.14146836756662776</v>
      </c>
      <c r="BY82" s="67">
        <f t="shared" si="10"/>
        <v>1.5277000000000001E-2</v>
      </c>
      <c r="BZ82" s="29">
        <f>IF(A82="","",SUM($BY$12:BY82))</f>
        <v>0.95461799999999997</v>
      </c>
      <c r="CA82" s="96" t="e">
        <f>IF(A82="","",_xlfn.XLOOKUP(C82,#REF!,#REF!,0,0))</f>
        <v>#REF!</v>
      </c>
      <c r="CB82" s="1">
        <f>IF(A82="","",_xlfn.XLOOKUP(C82,'Bloomberg Data'!E:E,'Bloomberg Data'!F:F,0,0))</f>
        <v>8.8712043762207031</v>
      </c>
    </row>
    <row r="83" spans="1:80">
      <c r="A83" s="14" t="s">
        <v>5175</v>
      </c>
      <c r="B83" s="14" t="s">
        <v>5176</v>
      </c>
      <c r="C83" s="26" t="s">
        <v>3303</v>
      </c>
      <c r="D83" s="14" t="s">
        <v>8615</v>
      </c>
      <c r="E83" s="14" t="s">
        <v>8616</v>
      </c>
      <c r="F83" s="14" t="s">
        <v>4978</v>
      </c>
      <c r="G83" s="15"/>
      <c r="H83" s="16">
        <v>1679696</v>
      </c>
      <c r="I83" s="17"/>
      <c r="J83" s="14">
        <v>165.45</v>
      </c>
      <c r="K83" s="18">
        <v>0</v>
      </c>
      <c r="L83" s="14"/>
      <c r="M83" s="14"/>
      <c r="N83" s="14"/>
      <c r="O83" s="14"/>
      <c r="P83" s="14" t="s">
        <v>8617</v>
      </c>
      <c r="Q83" s="18"/>
      <c r="R83" s="14">
        <v>0</v>
      </c>
      <c r="S83" s="18">
        <v>1679696</v>
      </c>
      <c r="T83" s="15">
        <v>45351</v>
      </c>
      <c r="U83" s="14">
        <v>100</v>
      </c>
      <c r="V83" s="14">
        <v>134252</v>
      </c>
      <c r="W83" s="14" t="s">
        <v>4961</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8618</v>
      </c>
      <c r="AM83" s="14" t="s">
        <v>4979</v>
      </c>
      <c r="AN83" s="14">
        <v>793412</v>
      </c>
      <c r="AO83" s="14" t="s">
        <v>5010</v>
      </c>
      <c r="AP83" s="14"/>
      <c r="AQ83" s="15"/>
      <c r="AR83" s="15"/>
      <c r="AS83" s="14">
        <v>0</v>
      </c>
      <c r="AT83" s="14"/>
      <c r="AU83" s="15">
        <v>45351</v>
      </c>
      <c r="AV83" s="14" t="s">
        <v>4979</v>
      </c>
      <c r="AW83" s="14">
        <v>1</v>
      </c>
      <c r="AX83" s="15"/>
      <c r="AY83" s="14" t="s">
        <v>4963</v>
      </c>
      <c r="AZ83" s="14">
        <v>1</v>
      </c>
      <c r="BA83" s="14"/>
      <c r="BB83" s="14"/>
      <c r="BC83" s="19"/>
      <c r="BD83" s="19"/>
      <c r="BE83" s="19"/>
      <c r="BF83" s="19"/>
      <c r="BG83" s="14" t="s">
        <v>4888</v>
      </c>
      <c r="BH83" s="14" t="s">
        <v>8932</v>
      </c>
      <c r="BI83" s="14"/>
      <c r="BJ83" s="14"/>
      <c r="BK83" s="14"/>
      <c r="BL83" s="18">
        <v>277905703.19999999</v>
      </c>
      <c r="BM83" s="14">
        <v>1.0898000000000001</v>
      </c>
      <c r="BN83" s="14" t="s">
        <v>5011</v>
      </c>
      <c r="BO83" s="14"/>
      <c r="BP83" s="20"/>
      <c r="BQ83" s="20"/>
      <c r="BR83" s="20"/>
      <c r="BS83" s="14"/>
      <c r="BT83" s="17"/>
      <c r="BU83" s="23">
        <f>IF(A83="","",_xlfn.XLOOKUP(C83,'Bloomberg Data'!E:E,'Bloomberg Data'!D:D,0,0))</f>
        <v>61907688</v>
      </c>
      <c r="BV83" s="23">
        <f t="shared" si="7"/>
        <v>185723064</v>
      </c>
      <c r="BW83" s="59">
        <f t="shared" si="8"/>
        <v>18572306.400000002</v>
      </c>
      <c r="BX83" s="28">
        <f t="shared" si="9"/>
        <v>9.0440894298405489E-2</v>
      </c>
      <c r="BY83" s="67">
        <f t="shared" si="10"/>
        <v>1.0898000000000001E-2</v>
      </c>
      <c r="BZ83" s="29">
        <f>IF(A83="","",SUM($BY$12:BY83))</f>
        <v>0.96551599999999993</v>
      </c>
      <c r="CA83" s="96" t="e">
        <f>IF(A83="","",_xlfn.XLOOKUP(C83,#REF!,#REF!,0,0))</f>
        <v>#REF!</v>
      </c>
      <c r="CB83" s="1">
        <f>IF(A83="","",_xlfn.XLOOKUP(C83,'Bloomberg Data'!E:E,'Bloomberg Data'!F:F,0,0))</f>
        <v>387.5333251953125</v>
      </c>
    </row>
    <row r="84" spans="1:80">
      <c r="A84" s="14" t="s">
        <v>5175</v>
      </c>
      <c r="B84" s="14" t="s">
        <v>5176</v>
      </c>
      <c r="C84" s="26" t="s">
        <v>988</v>
      </c>
      <c r="D84" s="14" t="s">
        <v>5047</v>
      </c>
      <c r="E84" s="14" t="s">
        <v>3353</v>
      </c>
      <c r="F84" s="14" t="s">
        <v>4978</v>
      </c>
      <c r="G84" s="15"/>
      <c r="H84" s="16">
        <v>0</v>
      </c>
      <c r="I84" s="17"/>
      <c r="J84" s="14">
        <v>0</v>
      </c>
      <c r="K84" s="18">
        <v>0</v>
      </c>
      <c r="L84" s="14"/>
      <c r="M84" s="14"/>
      <c r="N84" s="14"/>
      <c r="O84" s="14"/>
      <c r="P84" s="14"/>
      <c r="Q84" s="18"/>
      <c r="R84" s="14"/>
      <c r="S84" s="18"/>
      <c r="T84" s="15">
        <v>45351</v>
      </c>
      <c r="U84" s="14">
        <v>100</v>
      </c>
      <c r="V84" s="14">
        <v>16402</v>
      </c>
      <c r="W84" s="14" t="s">
        <v>4961</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4888</v>
      </c>
      <c r="BH84" s="14" t="s">
        <v>8932</v>
      </c>
      <c r="BI84" s="14"/>
      <c r="BJ84" s="14"/>
      <c r="BK84" s="14"/>
      <c r="BL84" s="18"/>
      <c r="BM84" s="14"/>
      <c r="BN84" s="14"/>
      <c r="BO84" s="14"/>
      <c r="BP84" s="20"/>
      <c r="BQ84" s="20"/>
      <c r="BR84" s="20"/>
      <c r="BS84" s="14"/>
      <c r="BT84" s="17"/>
      <c r="BU84" s="23">
        <f>IF(A84="","",_xlfn.XLOOKUP(C84,'Bloomberg Data'!E:E,'Bloomberg Data'!D:D,0,0))</f>
        <v>455709</v>
      </c>
      <c r="BV84" s="23">
        <f t="shared" si="7"/>
        <v>1367127</v>
      </c>
      <c r="BW84" s="59">
        <f t="shared" si="8"/>
        <v>136712.70000000001</v>
      </c>
      <c r="BX84" s="28">
        <f t="shared" si="9"/>
        <v>0</v>
      </c>
      <c r="BY84" s="67">
        <f t="shared" si="10"/>
        <v>0</v>
      </c>
      <c r="BZ84" s="29">
        <f>IF(A84="","",SUM($BY$12:BY84))</f>
        <v>0.96551599999999993</v>
      </c>
      <c r="CA84" s="96" t="e">
        <f>IF(A84="","",_xlfn.XLOOKUP(C84,#REF!,#REF!,0,0))</f>
        <v>#REF!</v>
      </c>
      <c r="CB84" s="1">
        <f>IF(A84="","",_xlfn.XLOOKUP(C84,'Bloomberg Data'!E:E,'Bloomberg Data'!F:F,0,0))</f>
        <v>221.513427734375</v>
      </c>
    </row>
    <row r="85" spans="1:80">
      <c r="A85" s="14" t="s">
        <v>5175</v>
      </c>
      <c r="B85" s="14" t="s">
        <v>5176</v>
      </c>
      <c r="C85" s="26" t="s">
        <v>8523</v>
      </c>
      <c r="D85" s="14" t="s">
        <v>8524</v>
      </c>
      <c r="E85" s="14" t="s">
        <v>8525</v>
      </c>
      <c r="F85" s="14" t="s">
        <v>4978</v>
      </c>
      <c r="G85" s="15"/>
      <c r="H85" s="16">
        <v>4711</v>
      </c>
      <c r="I85" s="17"/>
      <c r="J85" s="14">
        <v>950.75</v>
      </c>
      <c r="K85" s="18">
        <v>0</v>
      </c>
      <c r="L85" s="14"/>
      <c r="M85" s="14"/>
      <c r="N85" s="14"/>
      <c r="O85" s="14"/>
      <c r="P85" s="14" t="s">
        <v>5019</v>
      </c>
      <c r="Q85" s="18"/>
      <c r="R85" s="14">
        <v>0</v>
      </c>
      <c r="S85" s="18">
        <v>2355.5</v>
      </c>
      <c r="T85" s="15">
        <v>45351</v>
      </c>
      <c r="U85" s="14">
        <v>100</v>
      </c>
      <c r="V85" s="14">
        <v>166181</v>
      </c>
      <c r="W85" s="14" t="s">
        <v>4961</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8526</v>
      </c>
      <c r="AM85" s="14" t="s">
        <v>4979</v>
      </c>
      <c r="AN85" s="14">
        <v>6808</v>
      </c>
      <c r="AO85" s="14" t="s">
        <v>5019</v>
      </c>
      <c r="AP85" s="14"/>
      <c r="AQ85" s="15"/>
      <c r="AR85" s="15"/>
      <c r="AS85" s="14">
        <v>0</v>
      </c>
      <c r="AT85" s="14"/>
      <c r="AU85" s="15">
        <v>45351</v>
      </c>
      <c r="AV85" s="14" t="s">
        <v>4979</v>
      </c>
      <c r="AW85" s="14">
        <v>0.5</v>
      </c>
      <c r="AX85" s="15"/>
      <c r="AY85" s="14" t="s">
        <v>4963</v>
      </c>
      <c r="AZ85" s="14">
        <v>1</v>
      </c>
      <c r="BA85" s="14"/>
      <c r="BB85" s="14"/>
      <c r="BC85" s="19"/>
      <c r="BD85" s="19"/>
      <c r="BE85" s="19"/>
      <c r="BF85" s="19"/>
      <c r="BG85" s="14" t="s">
        <v>4888</v>
      </c>
      <c r="BH85" s="14" t="s">
        <v>8932</v>
      </c>
      <c r="BI85" s="14"/>
      <c r="BJ85" s="14"/>
      <c r="BK85" s="14"/>
      <c r="BL85" s="18">
        <v>4478983.25</v>
      </c>
      <c r="BM85" s="14">
        <v>1.7600000000000001E-2</v>
      </c>
      <c r="BN85" s="14" t="s">
        <v>5020</v>
      </c>
      <c r="BO85" s="14"/>
      <c r="BP85" s="20"/>
      <c r="BQ85" s="20"/>
      <c r="BR85" s="20"/>
      <c r="BS85" s="14"/>
      <c r="BT85" s="17"/>
      <c r="BU85" s="23">
        <f>IF(A85="","",_xlfn.XLOOKUP(C85,'Bloomberg Data'!E:E,'Bloomberg Data'!D:D,0,0))</f>
        <v>0</v>
      </c>
      <c r="BV85" s="23">
        <f t="shared" si="7"/>
        <v>0</v>
      </c>
      <c r="BW85" s="59">
        <f t="shared" si="8"/>
        <v>0</v>
      </c>
      <c r="BX85" s="28">
        <f t="shared" si="9"/>
        <v>0</v>
      </c>
      <c r="BY85" s="67">
        <f t="shared" si="10"/>
        <v>1.7600000000000002E-4</v>
      </c>
      <c r="BZ85" s="29">
        <f>IF(A85="","",SUM($BY$12:BY85))</f>
        <v>0.96569199999999988</v>
      </c>
      <c r="CA85" s="96" t="e">
        <f>IF(A85="","",_xlfn.XLOOKUP(C85,#REF!,#REF!,0,0))</f>
        <v>#REF!</v>
      </c>
      <c r="CB85" s="1">
        <f>IF(A85="","",_xlfn.XLOOKUP(C85,'Bloomberg Data'!E:E,'Bloomberg Data'!F:F,0,0))</f>
        <v>0</v>
      </c>
    </row>
    <row r="86" spans="1:80">
      <c r="A86" s="14" t="s">
        <v>5175</v>
      </c>
      <c r="B86" s="14" t="s">
        <v>5176</v>
      </c>
      <c r="C86" s="26" t="s">
        <v>2247</v>
      </c>
      <c r="D86" s="14" t="s">
        <v>5330</v>
      </c>
      <c r="E86" s="14" t="s">
        <v>8482</v>
      </c>
      <c r="F86" s="14" t="s">
        <v>4978</v>
      </c>
      <c r="G86" s="15"/>
      <c r="H86" s="16">
        <v>0</v>
      </c>
      <c r="I86" s="17"/>
      <c r="J86" s="14">
        <v>0</v>
      </c>
      <c r="K86" s="18">
        <v>0</v>
      </c>
      <c r="L86" s="14"/>
      <c r="M86" s="14"/>
      <c r="N86" s="14"/>
      <c r="O86" s="14"/>
      <c r="P86" s="14"/>
      <c r="Q86" s="18"/>
      <c r="R86" s="14"/>
      <c r="S86" s="18"/>
      <c r="T86" s="15">
        <v>45351</v>
      </c>
      <c r="U86" s="14">
        <v>100</v>
      </c>
      <c r="V86" s="14">
        <v>24463</v>
      </c>
      <c r="W86" s="14" t="s">
        <v>4961</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4888</v>
      </c>
      <c r="BH86" s="14" t="s">
        <v>8932</v>
      </c>
      <c r="BI86" s="14"/>
      <c r="BJ86" s="14"/>
      <c r="BK86" s="14"/>
      <c r="BL86" s="18"/>
      <c r="BM86" s="14"/>
      <c r="BN86" s="14"/>
      <c r="BO86" s="14"/>
      <c r="BP86" s="20"/>
      <c r="BQ86" s="20"/>
      <c r="BR86" s="20"/>
      <c r="BS86" s="14"/>
      <c r="BT86" s="17"/>
      <c r="BU86" s="23">
        <f>IF(A86="","",_xlfn.XLOOKUP(C86,'Bloomberg Data'!E:E,'Bloomberg Data'!D:D,0,0))</f>
        <v>326167</v>
      </c>
      <c r="BV86" s="23">
        <f t="shared" si="7"/>
        <v>978501</v>
      </c>
      <c r="BW86" s="59">
        <f t="shared" si="8"/>
        <v>97850.1</v>
      </c>
      <c r="BX86" s="28">
        <f t="shared" si="9"/>
        <v>0</v>
      </c>
      <c r="BY86" s="67">
        <f t="shared" si="10"/>
        <v>0</v>
      </c>
      <c r="BZ86" s="29">
        <f>IF(A86="","",SUM($BY$12:BY86))</f>
        <v>0.96569199999999988</v>
      </c>
      <c r="CA86" s="96" t="e">
        <f>IF(A86="","",_xlfn.XLOOKUP(C86,#REF!,#REF!,0,0))</f>
        <v>#REF!</v>
      </c>
      <c r="CB86" s="1">
        <f>IF(A86="","",_xlfn.XLOOKUP(C86,'Bloomberg Data'!E:E,'Bloomberg Data'!F:F,0,0))</f>
        <v>89.20611572265625</v>
      </c>
    </row>
    <row r="87" spans="1:80">
      <c r="A87" s="1" t="s">
        <v>5175</v>
      </c>
      <c r="B87" s="1" t="s">
        <v>5176</v>
      </c>
      <c r="C87" s="26" t="s">
        <v>8251</v>
      </c>
      <c r="D87" s="1" t="s">
        <v>8252</v>
      </c>
      <c r="E87" s="1" t="s">
        <v>4965</v>
      </c>
      <c r="F87" s="1" t="s">
        <v>4966</v>
      </c>
      <c r="G87" s="1">
        <v>45352</v>
      </c>
      <c r="H87" s="1">
        <v>7524534.3480000002</v>
      </c>
      <c r="J87" s="1">
        <v>100</v>
      </c>
      <c r="K87" s="1">
        <v>0</v>
      </c>
      <c r="P87" s="1" t="s">
        <v>4967</v>
      </c>
      <c r="Q87" s="1">
        <v>752453434.79999995</v>
      </c>
      <c r="R87" s="1">
        <v>0</v>
      </c>
      <c r="S87" s="1">
        <v>752453434.79999995</v>
      </c>
      <c r="T87" s="1">
        <v>45351</v>
      </c>
      <c r="U87" s="21">
        <v>247</v>
      </c>
      <c r="V87" s="1">
        <v>164423</v>
      </c>
      <c r="W87" s="1" t="s">
        <v>4961</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8253</v>
      </c>
      <c r="AM87" s="1" t="s">
        <v>4968</v>
      </c>
      <c r="AN87" s="1">
        <v>73640</v>
      </c>
      <c r="AO87" s="1" t="s">
        <v>4967</v>
      </c>
      <c r="AS87" s="1">
        <v>1</v>
      </c>
      <c r="AU87" s="1">
        <v>45351</v>
      </c>
      <c r="AV87" s="1" t="s">
        <v>4968</v>
      </c>
      <c r="AW87" s="1">
        <v>100</v>
      </c>
      <c r="AY87" s="1" t="s">
        <v>4969</v>
      </c>
      <c r="AZ87" s="1">
        <v>1</v>
      </c>
      <c r="BG87" s="1" t="s">
        <v>4888</v>
      </c>
      <c r="BH87" s="1" t="s">
        <v>8932</v>
      </c>
      <c r="BL87" s="1">
        <v>752453434.79999995</v>
      </c>
      <c r="BM87" s="1">
        <v>2.9508000000000001</v>
      </c>
      <c r="BN87" s="1" t="s">
        <v>4967</v>
      </c>
      <c r="BU87" s="23">
        <f>IF(A87="","",_xlfn.XLOOKUP(C87,'Bloomberg Data'!E:E,'Bloomberg Data'!D:D,0,0))</f>
        <v>0</v>
      </c>
      <c r="BV87" s="23">
        <f t="shared" si="7"/>
        <v>0</v>
      </c>
      <c r="BW87" s="59">
        <f t="shared" si="8"/>
        <v>0</v>
      </c>
      <c r="BX87" s="28">
        <f t="shared" si="9"/>
        <v>0</v>
      </c>
      <c r="BY87" s="67">
        <f t="shared" si="10"/>
        <v>2.9508E-2</v>
      </c>
      <c r="BZ87" s="29">
        <f>IF(A87="","",SUM($BY$12:BY87))</f>
        <v>0.99519999999999986</v>
      </c>
      <c r="CA87" s="96" t="e">
        <f>IF(A87="","",_xlfn.XLOOKUP(C87,#REF!,#REF!,0,0))</f>
        <v>#REF!</v>
      </c>
      <c r="CB87" s="1">
        <f>IF(A87="","",_xlfn.XLOOKUP(C87,'Bloomberg Data'!E:E,'Bloomberg Data'!F:F,0,0))</f>
        <v>0</v>
      </c>
    </row>
    <row r="88" spans="1:80">
      <c r="A88" s="1" t="s">
        <v>5175</v>
      </c>
      <c r="B88" s="1" t="s">
        <v>5176</v>
      </c>
      <c r="F88" s="1" t="s">
        <v>4970</v>
      </c>
      <c r="P88" s="1" t="s">
        <v>4971</v>
      </c>
      <c r="R88" s="1">
        <v>0</v>
      </c>
      <c r="T88" s="1">
        <v>45351</v>
      </c>
      <c r="AC88" s="1">
        <v>122278896.38</v>
      </c>
      <c r="AD88" s="1">
        <v>122278896.38</v>
      </c>
      <c r="AH88" s="1">
        <v>0</v>
      </c>
      <c r="AK88" s="1">
        <v>0.48</v>
      </c>
      <c r="AO88" s="1" t="s">
        <v>4971</v>
      </c>
      <c r="AY88" s="1" t="s">
        <v>4963</v>
      </c>
      <c r="AZ88" s="1">
        <v>1</v>
      </c>
      <c r="BG88" s="1" t="s">
        <v>4888</v>
      </c>
      <c r="BH88" s="1" t="s">
        <v>8932</v>
      </c>
      <c r="BL88" s="1">
        <v>122278896.38</v>
      </c>
      <c r="BM88" s="1">
        <v>0.48</v>
      </c>
      <c r="BN88" s="1" t="s">
        <v>4971</v>
      </c>
      <c r="BU88" s="23">
        <f>IF(A88="","",_xlfn.XLOOKUP(C88,'Bloomberg Data'!E:E,'Bloomberg Data'!D:D,0,0))</f>
        <v>0</v>
      </c>
      <c r="BV88" s="23">
        <f t="shared" si="7"/>
        <v>0</v>
      </c>
      <c r="BW88" s="59">
        <f t="shared" si="8"/>
        <v>0</v>
      </c>
      <c r="BX88" s="28">
        <f t="shared" si="9"/>
        <v>0</v>
      </c>
      <c r="BY88" s="67">
        <f t="shared" si="10"/>
        <v>4.7999999999999996E-3</v>
      </c>
      <c r="BZ88" s="29">
        <f>IF(A88="","",SUM($BY$12:BY88))</f>
        <v>0.99999999999999989</v>
      </c>
      <c r="CA88" s="96" t="e">
        <f>IF(A88="","",_xlfn.XLOOKUP(C88,#REF!,#REF!,0,0))</f>
        <v>#REF!</v>
      </c>
      <c r="CB88" s="1">
        <f>IF(A88="","",_xlfn.XLOOKUP(C88,'Bloomberg Data'!E:E,'Bloomberg Data'!F:F,0,0))</f>
        <v>0</v>
      </c>
    </row>
    <row r="89" spans="1:80">
      <c r="BM89" s="1"/>
      <c r="BU89" s="23" t="str">
        <f>IF(A89="","",_xlfn.XLOOKUP(C89,'Bloomberg Data'!E:E,'Bloomberg Data'!D:D,0,0))</f>
        <v/>
      </c>
      <c r="BV89" s="23" t="str">
        <f t="shared" ref="BV89:BV138" si="11">IF(A89="","",BU89*3)</f>
        <v/>
      </c>
      <c r="BW89" s="59" t="str">
        <f t="shared" si="8"/>
        <v/>
      </c>
      <c r="BX89" s="28" t="str">
        <f t="shared" ref="BX89:BX138" si="12">IF(A89="","",IF(BU89=0,0,H89/BW89))</f>
        <v/>
      </c>
      <c r="BY89" s="67" t="str">
        <f t="shared" ref="BY89:BY138" si="13">IF(A89="","",BM89%)</f>
        <v/>
      </c>
      <c r="BZ89" s="29" t="str">
        <f>IF(A89="","",SUM($BY$12:BY89))</f>
        <v/>
      </c>
      <c r="CA89" s="96" t="str">
        <f>IF(A89="","",_xlfn.XLOOKUP(C89,#REF!,#REF!,0,0))</f>
        <v/>
      </c>
      <c r="CB89" s="1" t="str">
        <f>IF(A89="","",_xlfn.XLOOKUP(C89,'Bloomberg Data'!E:E,'Bloomberg Data'!F:F,0,0))</f>
        <v/>
      </c>
    </row>
    <row r="90" spans="1:80">
      <c r="BM90" s="1"/>
      <c r="BU90" s="23" t="str">
        <f>IF(A90="","",_xlfn.XLOOKUP(C90,'Bloomberg Data'!E:E,'Bloomberg Data'!D:D,0,0))</f>
        <v/>
      </c>
      <c r="BV90" s="23" t="str">
        <f t="shared" si="11"/>
        <v/>
      </c>
      <c r="BW90" s="59" t="str">
        <f t="shared" si="8"/>
        <v/>
      </c>
      <c r="BX90" s="28" t="str">
        <f t="shared" si="12"/>
        <v/>
      </c>
      <c r="BY90" s="67" t="str">
        <f t="shared" si="13"/>
        <v/>
      </c>
      <c r="BZ90" s="29" t="str">
        <f>IF(A90="","",SUM($BY$12:BY90))</f>
        <v/>
      </c>
      <c r="CA90" s="96" t="str">
        <f>IF(A90="","",_xlfn.XLOOKUP(C90,#REF!,#REF!,0,0))</f>
        <v/>
      </c>
      <c r="CB90" s="1" t="str">
        <f>IF(A90="","",_xlfn.XLOOKUP(C90,'Bloomberg Data'!E:E,'Bloomberg Data'!F:F,0,0))</f>
        <v/>
      </c>
    </row>
    <row r="91" spans="1:80">
      <c r="BM91" s="1"/>
      <c r="BU91" s="23" t="str">
        <f>IF(A91="","",_xlfn.XLOOKUP(C91,'Bloomberg Data'!E:E,'Bloomberg Data'!D:D,0,0))</f>
        <v/>
      </c>
      <c r="BV91" s="23" t="str">
        <f t="shared" si="11"/>
        <v/>
      </c>
      <c r="BW91" s="59" t="str">
        <f t="shared" si="8"/>
        <v/>
      </c>
      <c r="BX91" s="28" t="str">
        <f t="shared" si="12"/>
        <v/>
      </c>
      <c r="BY91" s="67" t="str">
        <f t="shared" si="13"/>
        <v/>
      </c>
      <c r="BZ91" s="29" t="str">
        <f>IF(A91="","",SUM($BY$12:BY91))</f>
        <v/>
      </c>
      <c r="CA91" s="96" t="str">
        <f>IF(A91="","",_xlfn.XLOOKUP(C91,#REF!,#REF!,0,0))</f>
        <v/>
      </c>
      <c r="CB91" s="1" t="str">
        <f>IF(A91="","",_xlfn.XLOOKUP(C91,'Bloomberg Data'!E:E,'Bloomberg Data'!F:F,0,0))</f>
        <v/>
      </c>
    </row>
    <row r="92" spans="1:80">
      <c r="BM92" s="1"/>
      <c r="BU92" s="23" t="str">
        <f>IF(A92="","",_xlfn.XLOOKUP(C92,'Bloomberg Data'!E:E,'Bloomberg Data'!D:D,0,0))</f>
        <v/>
      </c>
      <c r="BV92" s="23" t="str">
        <f t="shared" si="11"/>
        <v/>
      </c>
      <c r="BW92" s="59" t="str">
        <f t="shared" si="8"/>
        <v/>
      </c>
      <c r="BX92" s="28" t="str">
        <f t="shared" si="12"/>
        <v/>
      </c>
      <c r="BY92" s="67" t="str">
        <f t="shared" si="13"/>
        <v/>
      </c>
      <c r="BZ92" s="29" t="str">
        <f>IF(A92="","",SUM($BY$12:BY92))</f>
        <v/>
      </c>
      <c r="CA92" s="96" t="str">
        <f>IF(A92="","",_xlfn.XLOOKUP(C92,#REF!,#REF!,0,0))</f>
        <v/>
      </c>
      <c r="CB92" s="1" t="str">
        <f>IF(A92="","",_xlfn.XLOOKUP(C92,'Bloomberg Data'!E:E,'Bloomberg Data'!F:F,0,0))</f>
        <v/>
      </c>
    </row>
    <row r="93" spans="1:80">
      <c r="BM93" s="1"/>
      <c r="BU93" s="23" t="str">
        <f>IF(A93="","",_xlfn.XLOOKUP(C93,'Bloomberg Data'!E:E,'Bloomberg Data'!D:D,0,0))</f>
        <v/>
      </c>
      <c r="BV93" s="23" t="str">
        <f t="shared" si="11"/>
        <v/>
      </c>
      <c r="BW93" s="59" t="str">
        <f t="shared" si="8"/>
        <v/>
      </c>
      <c r="BX93" s="28" t="str">
        <f t="shared" si="12"/>
        <v/>
      </c>
      <c r="BY93" s="67" t="str">
        <f t="shared" si="13"/>
        <v/>
      </c>
      <c r="BZ93" s="29" t="str">
        <f>IF(A93="","",SUM($BY$12:BY93))</f>
        <v/>
      </c>
      <c r="CA93" s="96" t="str">
        <f>IF(A93="","",_xlfn.XLOOKUP(C93,#REF!,#REF!,0,0))</f>
        <v/>
      </c>
      <c r="CB93" s="1" t="str">
        <f>IF(A93="","",_xlfn.XLOOKUP(C93,'Bloomberg Data'!E:E,'Bloomberg Data'!F:F,0,0))</f>
        <v/>
      </c>
    </row>
    <row r="94" spans="1:80">
      <c r="BM94" s="1"/>
      <c r="BU94" s="23" t="str">
        <f>IF(A94="","",_xlfn.XLOOKUP(C94,'Bloomberg Data'!E:E,'Bloomberg Data'!D:D,0,0))</f>
        <v/>
      </c>
      <c r="BV94" s="23" t="str">
        <f t="shared" si="11"/>
        <v/>
      </c>
      <c r="BW94" s="59" t="str">
        <f t="shared" si="8"/>
        <v/>
      </c>
      <c r="BX94" s="28" t="str">
        <f t="shared" si="12"/>
        <v/>
      </c>
      <c r="BY94" s="67" t="str">
        <f t="shared" si="13"/>
        <v/>
      </c>
      <c r="BZ94" s="29" t="str">
        <f>IF(A94="","",SUM($BY$12:BY94))</f>
        <v/>
      </c>
      <c r="CA94" s="96" t="str">
        <f>IF(A94="","",_xlfn.XLOOKUP(C94,#REF!,#REF!,0,0))</f>
        <v/>
      </c>
      <c r="CB94" s="1" t="str">
        <f>IF(A94="","",_xlfn.XLOOKUP(C94,'Bloomberg Data'!E:E,'Bloomberg Data'!F:F,0,0))</f>
        <v/>
      </c>
    </row>
    <row r="95" spans="1:80">
      <c r="BM95" s="1"/>
      <c r="BU95" s="23" t="str">
        <f>IF(A95="","",_xlfn.XLOOKUP(C95,'Bloomberg Data'!E:E,'Bloomberg Data'!D:D,0,0))</f>
        <v/>
      </c>
      <c r="BV95" s="23" t="str">
        <f t="shared" si="11"/>
        <v/>
      </c>
      <c r="BW95" s="59" t="str">
        <f t="shared" si="8"/>
        <v/>
      </c>
      <c r="BX95" s="28" t="str">
        <f t="shared" si="12"/>
        <v/>
      </c>
      <c r="BY95" s="67" t="str">
        <f t="shared" si="13"/>
        <v/>
      </c>
      <c r="BZ95" s="29" t="str">
        <f>IF(A95="","",SUM($BY$12:BY95))</f>
        <v/>
      </c>
      <c r="CA95" s="96" t="str">
        <f>IF(A95="","",_xlfn.XLOOKUP(C95,#REF!,#REF!,0,0))</f>
        <v/>
      </c>
      <c r="CB95" s="1" t="str">
        <f>IF(A95="","",_xlfn.XLOOKUP(C95,'Bloomberg Data'!E:E,'Bloomberg Data'!F:F,0,0))</f>
        <v/>
      </c>
    </row>
    <row r="96" spans="1:80">
      <c r="BM96" s="1"/>
      <c r="BU96" s="23" t="str">
        <f>IF(A96="","",_xlfn.XLOOKUP(C96,'Bloomberg Data'!E:E,'Bloomberg Data'!D:D,0,0))</f>
        <v/>
      </c>
      <c r="BV96" s="23" t="str">
        <f t="shared" si="11"/>
        <v/>
      </c>
      <c r="BW96" s="59" t="str">
        <f t="shared" si="8"/>
        <v/>
      </c>
      <c r="BX96" s="28" t="str">
        <f t="shared" si="12"/>
        <v/>
      </c>
      <c r="BY96" s="67" t="str">
        <f t="shared" si="13"/>
        <v/>
      </c>
      <c r="BZ96" s="29" t="str">
        <f>IF(A96="","",SUM($BY$12:BY96))</f>
        <v/>
      </c>
      <c r="CA96" s="96" t="str">
        <f>IF(A96="","",_xlfn.XLOOKUP(C96,#REF!,#REF!,0,0))</f>
        <v/>
      </c>
      <c r="CB96" s="1" t="str">
        <f>IF(A96="","",_xlfn.XLOOKUP(C96,'Bloomberg Data'!E:E,'Bloomberg Data'!F:F,0,0))</f>
        <v/>
      </c>
    </row>
    <row r="97" spans="65:80">
      <c r="BM97" s="1"/>
      <c r="BU97" s="23" t="str">
        <f>IF(A97="","",_xlfn.XLOOKUP(C97,'Bloomberg Data'!E:E,'Bloomberg Data'!D:D,0,0))</f>
        <v/>
      </c>
      <c r="BV97" s="23" t="str">
        <f t="shared" si="11"/>
        <v/>
      </c>
      <c r="BW97" s="59" t="str">
        <f t="shared" si="8"/>
        <v/>
      </c>
      <c r="BX97" s="28" t="str">
        <f t="shared" si="12"/>
        <v/>
      </c>
      <c r="BY97" s="67" t="str">
        <f t="shared" si="13"/>
        <v/>
      </c>
      <c r="BZ97" s="29" t="str">
        <f>IF(A97="","",SUM($BY$12:BY97))</f>
        <v/>
      </c>
      <c r="CA97" s="96" t="str">
        <f>IF(A97="","",_xlfn.XLOOKUP(C97,#REF!,#REF!,0,0))</f>
        <v/>
      </c>
      <c r="CB97" s="1" t="str">
        <f>IF(A97="","",_xlfn.XLOOKUP(C97,'Bloomberg Data'!E:E,'Bloomberg Data'!F:F,0,0))</f>
        <v/>
      </c>
    </row>
    <row r="98" spans="65:80">
      <c r="BM98" s="1"/>
      <c r="BU98" s="23" t="str">
        <f>IF(A98="","",_xlfn.XLOOKUP(C98,'Bloomberg Data'!E:E,'Bloomberg Data'!D:D,0,0))</f>
        <v/>
      </c>
      <c r="BV98" s="23" t="str">
        <f t="shared" si="11"/>
        <v/>
      </c>
      <c r="BW98" s="59" t="str">
        <f t="shared" si="8"/>
        <v/>
      </c>
      <c r="BX98" s="28" t="str">
        <f t="shared" si="12"/>
        <v/>
      </c>
      <c r="BY98" s="67" t="str">
        <f t="shared" si="13"/>
        <v/>
      </c>
      <c r="BZ98" s="29" t="str">
        <f>IF(A98="","",SUM($BY$12:BY98))</f>
        <v/>
      </c>
      <c r="CA98" s="96" t="str">
        <f>IF(A98="","",_xlfn.XLOOKUP(C98,#REF!,#REF!,0,0))</f>
        <v/>
      </c>
      <c r="CB98" s="1" t="str">
        <f>IF(A98="","",_xlfn.XLOOKUP(C98,'Bloomberg Data'!E:E,'Bloomberg Data'!F:F,0,0))</f>
        <v/>
      </c>
    </row>
    <row r="99" spans="65:80">
      <c r="BM99" s="1"/>
      <c r="BU99" s="23" t="str">
        <f>IF(A99="","",_xlfn.XLOOKUP(C99,'Bloomberg Data'!E:E,'Bloomberg Data'!D:D,0,0))</f>
        <v/>
      </c>
      <c r="BV99" s="23" t="str">
        <f t="shared" si="11"/>
        <v/>
      </c>
      <c r="BW99" s="59" t="str">
        <f t="shared" si="8"/>
        <v/>
      </c>
      <c r="BX99" s="28" t="str">
        <f t="shared" si="12"/>
        <v/>
      </c>
      <c r="BY99" s="67" t="str">
        <f t="shared" si="13"/>
        <v/>
      </c>
      <c r="BZ99" s="29" t="str">
        <f>IF(A99="","",SUM($BY$12:BY99))</f>
        <v/>
      </c>
      <c r="CA99" s="96" t="str">
        <f>IF(A99="","",_xlfn.XLOOKUP(C99,#REF!,#REF!,0,0))</f>
        <v/>
      </c>
      <c r="CB99" s="1" t="str">
        <f>IF(A99="","",_xlfn.XLOOKUP(C99,'Bloomberg Data'!E:E,'Bloomberg Data'!F:F,0,0))</f>
        <v/>
      </c>
    </row>
    <row r="100" spans="65:80">
      <c r="BM100" s="1"/>
      <c r="BU100" s="23" t="str">
        <f>IF(A100="","",_xlfn.XLOOKUP(C100,'Bloomberg Data'!E:E,'Bloomberg Data'!D:D,0,0))</f>
        <v/>
      </c>
      <c r="BV100" s="23" t="str">
        <f t="shared" si="11"/>
        <v/>
      </c>
      <c r="BW100" s="59" t="str">
        <f t="shared" si="8"/>
        <v/>
      </c>
      <c r="BX100" s="28" t="str">
        <f t="shared" si="12"/>
        <v/>
      </c>
      <c r="BY100" s="67" t="str">
        <f t="shared" si="13"/>
        <v/>
      </c>
      <c r="BZ100" s="29" t="str">
        <f>IF(A100="","",SUM($BY$12:BY100))</f>
        <v/>
      </c>
      <c r="CA100" s="96" t="str">
        <f>IF(A100="","",_xlfn.XLOOKUP(C100,#REF!,#REF!,0,0))</f>
        <v/>
      </c>
      <c r="CB100" s="1" t="str">
        <f>IF(A100="","",_xlfn.XLOOKUP(C100,'Bloomberg Data'!E:E,'Bloomberg Data'!F:F,0,0))</f>
        <v/>
      </c>
    </row>
    <row r="101" spans="65:80">
      <c r="BM101" s="1"/>
      <c r="BU101" s="23" t="str">
        <f>IF(A101="","",_xlfn.XLOOKUP(C101,'Bloomberg Data'!E:E,'Bloomberg Data'!D:D,0,0))</f>
        <v/>
      </c>
      <c r="BV101" s="23" t="str">
        <f t="shared" si="11"/>
        <v/>
      </c>
      <c r="BW101" s="59" t="str">
        <f t="shared" si="8"/>
        <v/>
      </c>
      <c r="BX101" s="28" t="str">
        <f t="shared" si="12"/>
        <v/>
      </c>
      <c r="BY101" s="67" t="str">
        <f t="shared" si="13"/>
        <v/>
      </c>
      <c r="BZ101" s="29" t="str">
        <f>IF(A101="","",SUM($BY$12:BY101))</f>
        <v/>
      </c>
      <c r="CA101" s="96" t="str">
        <f>IF(A101="","",_xlfn.XLOOKUP(C101,#REF!,#REF!,0,0))</f>
        <v/>
      </c>
      <c r="CB101" s="1" t="str">
        <f>IF(A101="","",_xlfn.XLOOKUP(C101,'Bloomberg Data'!E:E,'Bloomberg Data'!F:F,0,0))</f>
        <v/>
      </c>
    </row>
    <row r="102" spans="65:80">
      <c r="BM102" s="1"/>
      <c r="BU102" s="23" t="str">
        <f>IF(A102="","",_xlfn.XLOOKUP(C102,'Bloomberg Data'!E:E,'Bloomberg Data'!D:D,0,0))</f>
        <v/>
      </c>
      <c r="BV102" s="23" t="str">
        <f t="shared" si="11"/>
        <v/>
      </c>
      <c r="BW102" s="59" t="str">
        <f t="shared" si="8"/>
        <v/>
      </c>
      <c r="BX102" s="28" t="str">
        <f t="shared" si="12"/>
        <v/>
      </c>
      <c r="BY102" s="67" t="str">
        <f t="shared" si="13"/>
        <v/>
      </c>
      <c r="BZ102" s="29" t="str">
        <f>IF(A102="","",SUM($BY$12:BY102))</f>
        <v/>
      </c>
      <c r="CA102" s="96" t="str">
        <f>IF(A102="","",_xlfn.XLOOKUP(C102,#REF!,#REF!,0,0))</f>
        <v/>
      </c>
      <c r="CB102" s="1" t="str">
        <f>IF(A102="","",_xlfn.XLOOKUP(C102,'Bloomberg Data'!E:E,'Bloomberg Data'!F:F,0,0))</f>
        <v/>
      </c>
    </row>
    <row r="103" spans="65:80">
      <c r="BM103" s="1"/>
      <c r="BU103" s="23" t="str">
        <f>IF(A103="","",_xlfn.XLOOKUP(C103,'Bloomberg Data'!E:E,'Bloomberg Data'!D:D,0,0))</f>
        <v/>
      </c>
      <c r="BV103" s="23" t="str">
        <f t="shared" si="11"/>
        <v/>
      </c>
      <c r="BW103" s="59" t="str">
        <f t="shared" si="8"/>
        <v/>
      </c>
      <c r="BX103" s="28" t="str">
        <f t="shared" si="12"/>
        <v/>
      </c>
      <c r="BY103" s="67" t="str">
        <f t="shared" si="13"/>
        <v/>
      </c>
      <c r="BZ103" s="29" t="str">
        <f>IF(A103="","",SUM($BY$12:BY103))</f>
        <v/>
      </c>
      <c r="CA103" s="96" t="str">
        <f>IF(A103="","",_xlfn.XLOOKUP(C103,#REF!,#REF!,0,0))</f>
        <v/>
      </c>
      <c r="CB103" s="1" t="str">
        <f>IF(A103="","",_xlfn.XLOOKUP(C103,'Bloomberg Data'!E:E,'Bloomberg Data'!F:F,0,0))</f>
        <v/>
      </c>
    </row>
    <row r="104" spans="65:80">
      <c r="BM104" s="1"/>
      <c r="BU104" s="23" t="str">
        <f>IF(A104="","",_xlfn.XLOOKUP(C104,'Bloomberg Data'!E:E,'Bloomberg Data'!D:D,0,0))</f>
        <v/>
      </c>
      <c r="BV104" s="23" t="str">
        <f t="shared" si="11"/>
        <v/>
      </c>
      <c r="BW104" s="59" t="str">
        <f t="shared" si="8"/>
        <v/>
      </c>
      <c r="BX104" s="28" t="str">
        <f t="shared" si="12"/>
        <v/>
      </c>
      <c r="BY104" s="67" t="str">
        <f t="shared" si="13"/>
        <v/>
      </c>
      <c r="BZ104" s="29" t="str">
        <f>IF(A104="","",SUM($BY$12:BY104))</f>
        <v/>
      </c>
      <c r="CA104" s="96" t="str">
        <f>IF(A104="","",_xlfn.XLOOKUP(C104,#REF!,#REF!,0,0))</f>
        <v/>
      </c>
      <c r="CB104" s="1" t="str">
        <f>IF(A104="","",_xlfn.XLOOKUP(C104,'Bloomberg Data'!E:E,'Bloomberg Data'!F:F,0,0))</f>
        <v/>
      </c>
    </row>
    <row r="105" spans="65:80">
      <c r="BM105" s="1"/>
      <c r="BU105" s="23" t="str">
        <f>IF(A105="","",_xlfn.XLOOKUP(C105,'Bloomberg Data'!E:E,'Bloomberg Data'!D:D,0,0))</f>
        <v/>
      </c>
      <c r="BV105" s="23" t="str">
        <f t="shared" si="11"/>
        <v/>
      </c>
      <c r="BW105" s="59" t="str">
        <f t="shared" si="8"/>
        <v/>
      </c>
      <c r="BX105" s="28" t="str">
        <f t="shared" si="12"/>
        <v/>
      </c>
      <c r="BY105" s="67" t="str">
        <f t="shared" si="13"/>
        <v/>
      </c>
      <c r="BZ105" s="29" t="str">
        <f>IF(A105="","",SUM($BY$12:BY105))</f>
        <v/>
      </c>
      <c r="CA105" s="96" t="str">
        <f>IF(A105="","",_xlfn.XLOOKUP(C105,#REF!,#REF!,0,0))</f>
        <v/>
      </c>
      <c r="CB105" s="1" t="str">
        <f>IF(A105="","",_xlfn.XLOOKUP(C105,'Bloomberg Data'!E:E,'Bloomberg Data'!F:F,0,0))</f>
        <v/>
      </c>
    </row>
    <row r="106" spans="65:80">
      <c r="BM106" s="1"/>
      <c r="BU106" s="23" t="str">
        <f>IF(A106="","",_xlfn.XLOOKUP(C106,'Bloomberg Data'!E:E,'Bloomberg Data'!D:D,0,0))</f>
        <v/>
      </c>
      <c r="BV106" s="23" t="str">
        <f t="shared" si="11"/>
        <v/>
      </c>
      <c r="BW106" s="59" t="str">
        <f t="shared" si="8"/>
        <v/>
      </c>
      <c r="BX106" s="28" t="str">
        <f t="shared" si="12"/>
        <v/>
      </c>
      <c r="BY106" s="67" t="str">
        <f t="shared" si="13"/>
        <v/>
      </c>
      <c r="BZ106" s="29" t="str">
        <f>IF(A106="","",SUM($BY$12:BY106))</f>
        <v/>
      </c>
      <c r="CA106" s="96" t="str">
        <f>IF(A106="","",_xlfn.XLOOKUP(C106,#REF!,#REF!,0,0))</f>
        <v/>
      </c>
      <c r="CB106" s="1" t="str">
        <f>IF(A106="","",_xlfn.XLOOKUP(C106,'Bloomberg Data'!E:E,'Bloomberg Data'!F:F,0,0))</f>
        <v/>
      </c>
    </row>
    <row r="107" spans="65:80">
      <c r="BM107" s="1"/>
      <c r="BU107" s="23" t="str">
        <f>IF(A107="","",_xlfn.XLOOKUP(C107,'Bloomberg Data'!E:E,'Bloomberg Data'!D:D,0,0))</f>
        <v/>
      </c>
      <c r="BV107" s="23" t="str">
        <f t="shared" si="11"/>
        <v/>
      </c>
      <c r="BW107" s="59" t="str">
        <f t="shared" si="8"/>
        <v/>
      </c>
      <c r="BX107" s="28" t="str">
        <f t="shared" si="12"/>
        <v/>
      </c>
      <c r="BY107" s="67" t="str">
        <f t="shared" si="13"/>
        <v/>
      </c>
      <c r="BZ107" s="29" t="str">
        <f>IF(A107="","",SUM($BY$12:BY107))</f>
        <v/>
      </c>
      <c r="CA107" s="96" t="str">
        <f>IF(A107="","",_xlfn.XLOOKUP(C107,#REF!,#REF!,0,0))</f>
        <v/>
      </c>
      <c r="CB107" s="1" t="str">
        <f>IF(A107="","",_xlfn.XLOOKUP(C107,'Bloomberg Data'!E:E,'Bloomberg Data'!F:F,0,0))</f>
        <v/>
      </c>
    </row>
    <row r="108" spans="65:80">
      <c r="BM108" s="1"/>
      <c r="BU108" s="23" t="str">
        <f>IF(A108="","",_xlfn.XLOOKUP(C108,'Bloomberg Data'!E:E,'Bloomberg Data'!D:D,0,0))</f>
        <v/>
      </c>
      <c r="BV108" s="23" t="str">
        <f t="shared" si="11"/>
        <v/>
      </c>
      <c r="BW108" s="59" t="str">
        <f t="shared" si="8"/>
        <v/>
      </c>
      <c r="BX108" s="28" t="str">
        <f t="shared" si="12"/>
        <v/>
      </c>
      <c r="BY108" s="67" t="str">
        <f t="shared" si="13"/>
        <v/>
      </c>
      <c r="BZ108" s="29" t="str">
        <f>IF(A108="","",SUM($BY$12:BY108))</f>
        <v/>
      </c>
      <c r="CA108" s="96" t="str">
        <f>IF(A108="","",_xlfn.XLOOKUP(C108,#REF!,#REF!,0,0))</f>
        <v/>
      </c>
      <c r="CB108" s="1" t="str">
        <f>IF(A108="","",_xlfn.XLOOKUP(C108,'Bloomberg Data'!E:E,'Bloomberg Data'!F:F,0,0))</f>
        <v/>
      </c>
    </row>
    <row r="109" spans="65:80">
      <c r="BM109" s="1"/>
      <c r="BU109" s="23" t="str">
        <f>IF(A109="","",_xlfn.XLOOKUP(C109,'Bloomberg Data'!E:E,'Bloomberg Data'!D:D,0,0))</f>
        <v/>
      </c>
      <c r="BV109" s="23" t="str">
        <f t="shared" si="11"/>
        <v/>
      </c>
      <c r="BW109" s="59" t="str">
        <f t="shared" si="8"/>
        <v/>
      </c>
      <c r="BX109" s="28" t="str">
        <f t="shared" si="12"/>
        <v/>
      </c>
      <c r="BY109" s="67" t="str">
        <f t="shared" si="13"/>
        <v/>
      </c>
      <c r="BZ109" s="29" t="str">
        <f>IF(A109="","",SUM($BY$12:BY109))</f>
        <v/>
      </c>
      <c r="CA109" s="96" t="str">
        <f>IF(A109="","",_xlfn.XLOOKUP(C109,#REF!,#REF!,0,0))</f>
        <v/>
      </c>
      <c r="CB109" s="1" t="str">
        <f>IF(A109="","",_xlfn.XLOOKUP(C109,'Bloomberg Data'!E:E,'Bloomberg Data'!F:F,0,0))</f>
        <v/>
      </c>
    </row>
    <row r="110" spans="65:80">
      <c r="BM110" s="1"/>
      <c r="BU110" s="23" t="str">
        <f>IF(A110="","",_xlfn.XLOOKUP(C110,'Bloomberg Data'!E:E,'Bloomberg Data'!D:D,0,0))</f>
        <v/>
      </c>
      <c r="BV110" s="23" t="str">
        <f t="shared" si="11"/>
        <v/>
      </c>
      <c r="BW110" s="59" t="str">
        <f t="shared" si="8"/>
        <v/>
      </c>
      <c r="BX110" s="28" t="str">
        <f t="shared" si="12"/>
        <v/>
      </c>
      <c r="BY110" s="67" t="str">
        <f t="shared" si="13"/>
        <v/>
      </c>
      <c r="BZ110" s="29" t="str">
        <f>IF(A110="","",SUM($BY$12:BY110))</f>
        <v/>
      </c>
      <c r="CA110" s="96" t="str">
        <f>IF(A110="","",_xlfn.XLOOKUP(C110,#REF!,#REF!,0,0))</f>
        <v/>
      </c>
      <c r="CB110" s="1" t="str">
        <f>IF(A110="","",_xlfn.XLOOKUP(C110,'Bloomberg Data'!E:E,'Bloomberg Data'!F:F,0,0))</f>
        <v/>
      </c>
    </row>
    <row r="111" spans="65:80">
      <c r="BM111" s="1"/>
      <c r="BU111" s="23" t="str">
        <f>IF(A111="","",_xlfn.XLOOKUP(C111,'Bloomberg Data'!E:E,'Bloomberg Data'!D:D,0,0))</f>
        <v/>
      </c>
      <c r="BV111" s="23" t="str">
        <f t="shared" si="11"/>
        <v/>
      </c>
      <c r="BW111" s="59" t="str">
        <f t="shared" si="8"/>
        <v/>
      </c>
      <c r="BX111" s="28" t="str">
        <f t="shared" si="12"/>
        <v/>
      </c>
      <c r="BY111" s="67" t="str">
        <f t="shared" si="13"/>
        <v/>
      </c>
      <c r="BZ111" s="29" t="str">
        <f>IF(A111="","",SUM($BY$12:BY111))</f>
        <v/>
      </c>
      <c r="CA111" s="96" t="str">
        <f>IF(A111="","",_xlfn.XLOOKUP(C111,#REF!,#REF!,0,0))</f>
        <v/>
      </c>
      <c r="CB111" s="1" t="str">
        <f>IF(A111="","",_xlfn.XLOOKUP(C111,'Bloomberg Data'!E:E,'Bloomberg Data'!F:F,0,0))</f>
        <v/>
      </c>
    </row>
    <row r="112" spans="65:80">
      <c r="BM112" s="1"/>
      <c r="BU112" s="23" t="str">
        <f>IF(A112="","",_xlfn.XLOOKUP(C112,'Bloomberg Data'!E:E,'Bloomberg Data'!D:D,0,0))</f>
        <v/>
      </c>
      <c r="BV112" s="23" t="str">
        <f t="shared" si="11"/>
        <v/>
      </c>
      <c r="BW112" s="59" t="str">
        <f t="shared" si="8"/>
        <v/>
      </c>
      <c r="BX112" s="28" t="str">
        <f t="shared" si="12"/>
        <v/>
      </c>
      <c r="BY112" s="67" t="str">
        <f t="shared" si="13"/>
        <v/>
      </c>
      <c r="BZ112" s="29" t="str">
        <f>IF(A112="","",SUM($BY$12:BY112))</f>
        <v/>
      </c>
      <c r="CA112" s="96" t="str">
        <f>IF(A112="","",_xlfn.XLOOKUP(C112,#REF!,#REF!,0,0))</f>
        <v/>
      </c>
      <c r="CB112" s="1" t="str">
        <f>IF(A112="","",_xlfn.XLOOKUP(C112,'Bloomberg Data'!E:E,'Bloomberg Data'!F:F,0,0))</f>
        <v/>
      </c>
    </row>
    <row r="113" spans="65:80">
      <c r="BM113" s="1"/>
      <c r="BU113" s="23" t="str">
        <f>IF(A113="","",_xlfn.XLOOKUP(C113,'Bloomberg Data'!E:E,'Bloomberg Data'!D:D,0,0))</f>
        <v/>
      </c>
      <c r="BV113" s="23" t="str">
        <f t="shared" si="11"/>
        <v/>
      </c>
      <c r="BW113" s="59" t="str">
        <f t="shared" si="8"/>
        <v/>
      </c>
      <c r="BX113" s="28" t="str">
        <f t="shared" si="12"/>
        <v/>
      </c>
      <c r="BY113" s="67" t="str">
        <f t="shared" si="13"/>
        <v/>
      </c>
      <c r="BZ113" s="29" t="str">
        <f>IF(A113="","",SUM($BY$12:BY113))</f>
        <v/>
      </c>
      <c r="CA113" s="96" t="str">
        <f>IF(A113="","",_xlfn.XLOOKUP(C113,#REF!,#REF!,0,0))</f>
        <v/>
      </c>
      <c r="CB113" s="1" t="str">
        <f>IF(A113="","",_xlfn.XLOOKUP(C113,'Bloomberg Data'!E:E,'Bloomberg Data'!F:F,0,0))</f>
        <v/>
      </c>
    </row>
    <row r="114" spans="65:80">
      <c r="BM114" s="1"/>
      <c r="BU114" s="23" t="str">
        <f>IF(A114="","",_xlfn.XLOOKUP(C114,'Bloomberg Data'!E:E,'Bloomberg Data'!D:D,0,0))</f>
        <v/>
      </c>
      <c r="BV114" s="23" t="str">
        <f t="shared" si="11"/>
        <v/>
      </c>
      <c r="BW114" s="59" t="str">
        <f t="shared" si="8"/>
        <v/>
      </c>
      <c r="BX114" s="28" t="str">
        <f t="shared" si="12"/>
        <v/>
      </c>
      <c r="BY114" s="67" t="str">
        <f t="shared" si="13"/>
        <v/>
      </c>
      <c r="BZ114" s="29" t="str">
        <f>IF(A114="","",SUM($BY$12:BY114))</f>
        <v/>
      </c>
      <c r="CA114" s="96" t="str">
        <f>IF(A114="","",_xlfn.XLOOKUP(C114,#REF!,#REF!,0,0))</f>
        <v/>
      </c>
      <c r="CB114" s="1" t="str">
        <f>IF(A114="","",_xlfn.XLOOKUP(C114,'Bloomberg Data'!E:E,'Bloomberg Data'!F:F,0,0))</f>
        <v/>
      </c>
    </row>
    <row r="115" spans="65:80">
      <c r="BM115" s="1"/>
      <c r="BU115" s="23" t="str">
        <f>IF(A115="","",_xlfn.XLOOKUP(C115,'Bloomberg Data'!E:E,'Bloomberg Data'!D:D,0,0))</f>
        <v/>
      </c>
      <c r="BV115" s="23" t="str">
        <f t="shared" si="11"/>
        <v/>
      </c>
      <c r="BW115" s="59" t="str">
        <f t="shared" si="8"/>
        <v/>
      </c>
      <c r="BX115" s="28" t="str">
        <f t="shared" si="12"/>
        <v/>
      </c>
      <c r="BY115" s="67" t="str">
        <f t="shared" si="13"/>
        <v/>
      </c>
      <c r="BZ115" s="29" t="str">
        <f>IF(A115="","",SUM($BY$12:BY115))</f>
        <v/>
      </c>
      <c r="CA115" s="96" t="str">
        <f>IF(A115="","",_xlfn.XLOOKUP(C115,#REF!,#REF!,0,0))</f>
        <v/>
      </c>
      <c r="CB115" s="1" t="str">
        <f>IF(A115="","",_xlfn.XLOOKUP(C115,'Bloomberg Data'!E:E,'Bloomberg Data'!F:F,0,0))</f>
        <v/>
      </c>
    </row>
    <row r="116" spans="65:80">
      <c r="BM116" s="1"/>
      <c r="BU116" s="23" t="str">
        <f>IF(A116="","",_xlfn.XLOOKUP(C116,'Bloomberg Data'!E:E,'Bloomberg Data'!D:D,0,0))</f>
        <v/>
      </c>
      <c r="BV116" s="23" t="str">
        <f t="shared" si="11"/>
        <v/>
      </c>
      <c r="BW116" s="59" t="str">
        <f t="shared" si="8"/>
        <v/>
      </c>
      <c r="BX116" s="28" t="str">
        <f t="shared" si="12"/>
        <v/>
      </c>
      <c r="BY116" s="67" t="str">
        <f t="shared" si="13"/>
        <v/>
      </c>
      <c r="BZ116" s="29" t="str">
        <f>IF(A116="","",SUM($BY$12:BY116))</f>
        <v/>
      </c>
      <c r="CA116" s="96" t="str">
        <f>IF(A116="","",_xlfn.XLOOKUP(C116,#REF!,#REF!,0,0))</f>
        <v/>
      </c>
      <c r="CB116" s="1" t="str">
        <f>IF(A116="","",_xlfn.XLOOKUP(C116,'Bloomberg Data'!E:E,'Bloomberg Data'!F:F,0,0))</f>
        <v/>
      </c>
    </row>
    <row r="117" spans="65:80">
      <c r="BM117" s="1"/>
      <c r="BU117" s="23" t="str">
        <f>IF(A117="","",_xlfn.XLOOKUP(C117,'Bloomberg Data'!E:E,'Bloomberg Data'!D:D,0,0))</f>
        <v/>
      </c>
      <c r="BV117" s="23" t="str">
        <f t="shared" si="11"/>
        <v/>
      </c>
      <c r="BW117" s="59" t="str">
        <f t="shared" si="8"/>
        <v/>
      </c>
      <c r="BX117" s="28" t="str">
        <f t="shared" si="12"/>
        <v/>
      </c>
      <c r="BY117" s="67" t="str">
        <f t="shared" si="13"/>
        <v/>
      </c>
      <c r="BZ117" s="29" t="str">
        <f>IF(A117="","",SUM($BY$12:BY117))</f>
        <v/>
      </c>
      <c r="CA117" s="96" t="str">
        <f>IF(A117="","",_xlfn.XLOOKUP(C117,#REF!,#REF!,0,0))</f>
        <v/>
      </c>
      <c r="CB117" s="1" t="str">
        <f>IF(A117="","",_xlfn.XLOOKUP(C117,'Bloomberg Data'!E:E,'Bloomberg Data'!F:F,0,0))</f>
        <v/>
      </c>
    </row>
    <row r="118" spans="65:80">
      <c r="BM118" s="1"/>
      <c r="BU118" s="23" t="str">
        <f>IF(A118="","",_xlfn.XLOOKUP(C118,'Bloomberg Data'!E:E,'Bloomberg Data'!D:D,0,0))</f>
        <v/>
      </c>
      <c r="BV118" s="23" t="str">
        <f t="shared" si="11"/>
        <v/>
      </c>
      <c r="BW118" s="59" t="str">
        <f t="shared" si="8"/>
        <v/>
      </c>
      <c r="BX118" s="28" t="str">
        <f t="shared" si="12"/>
        <v/>
      </c>
      <c r="BY118" s="67" t="str">
        <f t="shared" si="13"/>
        <v/>
      </c>
      <c r="BZ118" s="29" t="str">
        <f>IF(A118="","",SUM($BY$12:BY118))</f>
        <v/>
      </c>
      <c r="CA118" s="96" t="str">
        <f>IF(A118="","",_xlfn.XLOOKUP(C118,#REF!,#REF!,0,0))</f>
        <v/>
      </c>
      <c r="CB118" s="1" t="str">
        <f>IF(A118="","",_xlfn.XLOOKUP(C118,'Bloomberg Data'!E:E,'Bloomberg Data'!F:F,0,0))</f>
        <v/>
      </c>
    </row>
    <row r="119" spans="65:80">
      <c r="BM119" s="1"/>
      <c r="BU119" s="23" t="str">
        <f>IF(A119="","",_xlfn.XLOOKUP(C119,'Bloomberg Data'!E:E,'Bloomberg Data'!D:D,0,0))</f>
        <v/>
      </c>
      <c r="BV119" s="23" t="str">
        <f t="shared" si="11"/>
        <v/>
      </c>
      <c r="BW119" s="59" t="str">
        <f t="shared" si="8"/>
        <v/>
      </c>
      <c r="BX119" s="28" t="str">
        <f t="shared" si="12"/>
        <v/>
      </c>
      <c r="BY119" s="67" t="str">
        <f t="shared" si="13"/>
        <v/>
      </c>
      <c r="BZ119" s="29" t="str">
        <f>IF(A119="","",SUM($BY$12:BY119))</f>
        <v/>
      </c>
      <c r="CA119" s="96" t="str">
        <f>IF(A119="","",_xlfn.XLOOKUP(C119,#REF!,#REF!,0,0))</f>
        <v/>
      </c>
      <c r="CB119" s="1" t="str">
        <f>IF(A119="","",_xlfn.XLOOKUP(C119,'Bloomberg Data'!E:E,'Bloomberg Data'!F:F,0,0))</f>
        <v/>
      </c>
    </row>
    <row r="120" spans="65:80">
      <c r="BM120" s="1"/>
      <c r="BU120" s="23" t="str">
        <f>IF(A120="","",_xlfn.XLOOKUP(C120,'Bloomberg Data'!E:E,'Bloomberg Data'!D:D,0,0))</f>
        <v/>
      </c>
      <c r="BV120" s="23" t="str">
        <f t="shared" si="11"/>
        <v/>
      </c>
      <c r="BW120" s="59" t="str">
        <f t="shared" si="8"/>
        <v/>
      </c>
      <c r="BX120" s="28" t="str">
        <f t="shared" si="12"/>
        <v/>
      </c>
      <c r="BY120" s="67" t="str">
        <f t="shared" si="13"/>
        <v/>
      </c>
      <c r="BZ120" s="29" t="str">
        <f>IF(A120="","",SUM($BY$12:BY120))</f>
        <v/>
      </c>
      <c r="CA120" s="96" t="str">
        <f>IF(A120="","",_xlfn.XLOOKUP(C120,#REF!,#REF!,0,0))</f>
        <v/>
      </c>
      <c r="CB120" s="1" t="str">
        <f>IF(A120="","",_xlfn.XLOOKUP(C120,'Bloomberg Data'!E:E,'Bloomberg Data'!F:F,0,0))</f>
        <v/>
      </c>
    </row>
    <row r="121" spans="65:80">
      <c r="BM121" s="1"/>
      <c r="BU121" s="23" t="str">
        <f>IF(A121="","",_xlfn.XLOOKUP(C121,'Bloomberg Data'!E:E,'Bloomberg Data'!D:D,0,0))</f>
        <v/>
      </c>
      <c r="BV121" s="23" t="str">
        <f t="shared" si="11"/>
        <v/>
      </c>
      <c r="BW121" s="59" t="str">
        <f t="shared" si="8"/>
        <v/>
      </c>
      <c r="BX121" s="28" t="str">
        <f t="shared" si="12"/>
        <v/>
      </c>
      <c r="BY121" s="67" t="str">
        <f t="shared" si="13"/>
        <v/>
      </c>
      <c r="BZ121" s="29" t="str">
        <f>IF(A121="","",SUM($BY$12:BY121))</f>
        <v/>
      </c>
      <c r="CA121" s="96" t="str">
        <f>IF(A121="","",_xlfn.XLOOKUP(C121,#REF!,#REF!,0,0))</f>
        <v/>
      </c>
      <c r="CB121" s="1" t="str">
        <f>IF(A121="","",_xlfn.XLOOKUP(C121,'Bloomberg Data'!E:E,'Bloomberg Data'!F:F,0,0))</f>
        <v/>
      </c>
    </row>
    <row r="122" spans="65:80">
      <c r="BM122" s="1"/>
      <c r="BU122" s="23" t="str">
        <f>IF(A122="","",_xlfn.XLOOKUP(C122,'Bloomberg Data'!E:E,'Bloomberg Data'!D:D,0,0))</f>
        <v/>
      </c>
      <c r="BV122" s="23" t="str">
        <f t="shared" si="11"/>
        <v/>
      </c>
      <c r="BW122" s="59" t="str">
        <f t="shared" si="8"/>
        <v/>
      </c>
      <c r="BX122" s="28" t="str">
        <f t="shared" si="12"/>
        <v/>
      </c>
      <c r="BY122" s="67" t="str">
        <f t="shared" si="13"/>
        <v/>
      </c>
      <c r="BZ122" s="29" t="str">
        <f>IF(A122="","",SUM($BY$12:BY122))</f>
        <v/>
      </c>
      <c r="CA122" s="4"/>
      <c r="CB122" s="1" t="str">
        <f>IF(A122="","",_xlfn.XLOOKUP(C122,'Bloomberg Data'!E:E,'Bloomberg Data'!F:F,0,0))</f>
        <v/>
      </c>
    </row>
    <row r="123" spans="65:80">
      <c r="BM123" s="1"/>
      <c r="BU123" s="23" t="str">
        <f>IF(A123="","",_xlfn.XLOOKUP(C123,'Bloomberg Data'!E:E,'Bloomberg Data'!D:D,0,0))</f>
        <v/>
      </c>
      <c r="BV123" s="23" t="str">
        <f t="shared" si="11"/>
        <v/>
      </c>
      <c r="BW123" s="59" t="str">
        <f t="shared" si="8"/>
        <v/>
      </c>
      <c r="BX123" s="28" t="str">
        <f t="shared" si="12"/>
        <v/>
      </c>
      <c r="BY123" s="67" t="str">
        <f t="shared" si="13"/>
        <v/>
      </c>
      <c r="BZ123" s="29" t="str">
        <f>IF(A123="","",SUM($BY$12:BY123))</f>
        <v/>
      </c>
      <c r="CA123" s="4"/>
    </row>
    <row r="124" spans="65:80">
      <c r="BM124" s="1"/>
      <c r="BU124" s="23" t="str">
        <f>IF(A124="","",_xlfn.XLOOKUP(C124,'Bloomberg Data'!E:E,'Bloomberg Data'!D:D,0,0))</f>
        <v/>
      </c>
      <c r="BV124" s="23" t="str">
        <f t="shared" si="11"/>
        <v/>
      </c>
      <c r="BW124" s="59" t="str">
        <f t="shared" si="8"/>
        <v/>
      </c>
      <c r="BX124" s="28" t="str">
        <f t="shared" si="12"/>
        <v/>
      </c>
      <c r="BY124" s="67" t="str">
        <f t="shared" si="13"/>
        <v/>
      </c>
      <c r="BZ124" s="29" t="str">
        <f>IF(A124="","",SUM($BY$12:BY124))</f>
        <v/>
      </c>
      <c r="CA124" s="4"/>
    </row>
    <row r="125" spans="65:80">
      <c r="BM125" s="1"/>
      <c r="BU125" s="23" t="str">
        <f>IF(A125="","",_xlfn.XLOOKUP(C125,'Bloomberg Data'!E:E,'Bloomberg Data'!D:D,0,0))</f>
        <v/>
      </c>
      <c r="BV125" s="23" t="str">
        <f t="shared" si="11"/>
        <v/>
      </c>
      <c r="BW125" s="59" t="str">
        <f t="shared" si="8"/>
        <v/>
      </c>
      <c r="BX125" s="28" t="str">
        <f t="shared" si="12"/>
        <v/>
      </c>
      <c r="BY125" s="67" t="str">
        <f t="shared" si="13"/>
        <v/>
      </c>
      <c r="BZ125" s="29" t="str">
        <f>IF(A125="","",SUM($BY$12:BY125))</f>
        <v/>
      </c>
      <c r="CA125" s="4"/>
    </row>
    <row r="126" spans="65:80">
      <c r="BM126" s="1"/>
      <c r="BU126" s="23" t="str">
        <f>IF(A126="","",_xlfn.XLOOKUP(C126,'Bloomberg Data'!E:E,'Bloomberg Data'!D:D,0,0))</f>
        <v/>
      </c>
      <c r="BV126" s="23" t="str">
        <f t="shared" si="11"/>
        <v/>
      </c>
      <c r="BW126" s="59" t="str">
        <f t="shared" si="8"/>
        <v/>
      </c>
      <c r="BX126" s="28" t="str">
        <f t="shared" si="12"/>
        <v/>
      </c>
      <c r="BY126" s="67" t="str">
        <f t="shared" si="13"/>
        <v/>
      </c>
      <c r="BZ126" s="29" t="str">
        <f>IF(A126="","",SUM($BY$12:BY126))</f>
        <v/>
      </c>
      <c r="CA126" s="4"/>
    </row>
    <row r="127" spans="65:80">
      <c r="BM127" s="1"/>
      <c r="BU127" s="23" t="str">
        <f>IF(A127="","",_xlfn.XLOOKUP(C127,'Bloomberg Data'!E:E,'Bloomberg Data'!D:D,0,0))</f>
        <v/>
      </c>
      <c r="BV127" s="23" t="str">
        <f t="shared" si="11"/>
        <v/>
      </c>
      <c r="BW127" s="59" t="str">
        <f t="shared" si="8"/>
        <v/>
      </c>
      <c r="BX127" s="28" t="str">
        <f t="shared" si="12"/>
        <v/>
      </c>
      <c r="BY127" s="67" t="str">
        <f t="shared" si="13"/>
        <v/>
      </c>
      <c r="BZ127" s="29" t="str">
        <f>IF(A127="","",SUM($BY$12:BY127))</f>
        <v/>
      </c>
      <c r="CA127" s="4"/>
    </row>
    <row r="128" spans="65:80">
      <c r="BM128" s="1"/>
      <c r="BU128" s="23" t="str">
        <f>IF(A128="","",_xlfn.XLOOKUP(C128,'Bloomberg Data'!E:E,'Bloomberg Data'!D:D,0,0))</f>
        <v/>
      </c>
      <c r="BV128" s="23" t="str">
        <f t="shared" si="11"/>
        <v/>
      </c>
      <c r="BW128" s="59" t="str">
        <f t="shared" si="8"/>
        <v/>
      </c>
      <c r="BX128" s="28" t="str">
        <f t="shared" si="12"/>
        <v/>
      </c>
      <c r="BY128" s="67" t="str">
        <f t="shared" si="13"/>
        <v/>
      </c>
      <c r="BZ128" s="29" t="str">
        <f>IF(A128="","",SUM($BY$12:BY128))</f>
        <v/>
      </c>
      <c r="CA128" s="4"/>
    </row>
    <row r="129" spans="65:79">
      <c r="BM129" s="1"/>
      <c r="BU129" s="23" t="str">
        <f>IF(A129="","",_xlfn.XLOOKUP(C129,'Bloomberg Data'!E:E,'Bloomberg Data'!D:D,0,0))</f>
        <v/>
      </c>
      <c r="BV129" s="23" t="str">
        <f t="shared" si="11"/>
        <v/>
      </c>
      <c r="BW129" s="59" t="str">
        <f t="shared" si="8"/>
        <v/>
      </c>
      <c r="BX129" s="28" t="str">
        <f t="shared" si="12"/>
        <v/>
      </c>
      <c r="BY129" s="67" t="str">
        <f t="shared" si="13"/>
        <v/>
      </c>
      <c r="BZ129" s="29" t="str">
        <f>IF(A129="","",SUM($BY$12:BY129))</f>
        <v/>
      </c>
      <c r="CA129" s="4"/>
    </row>
    <row r="130" spans="65:79">
      <c r="BM130" s="1"/>
      <c r="BU130" s="23" t="str">
        <f>IF(A130="","",_xlfn.XLOOKUP(C130,'Bloomberg Data'!E:E,'Bloomberg Data'!D:D,0,0))</f>
        <v/>
      </c>
      <c r="BV130" s="23" t="str">
        <f t="shared" si="11"/>
        <v/>
      </c>
      <c r="BW130" s="59" t="str">
        <f t="shared" si="8"/>
        <v/>
      </c>
      <c r="BX130" s="28" t="str">
        <f t="shared" si="12"/>
        <v/>
      </c>
      <c r="BY130" s="67" t="str">
        <f t="shared" si="13"/>
        <v/>
      </c>
      <c r="BZ130" s="29" t="str">
        <f>IF(A130="","",SUM($BY$12:BY130))</f>
        <v/>
      </c>
      <c r="CA130" s="4"/>
    </row>
    <row r="131" spans="65:79">
      <c r="BM131" s="1"/>
      <c r="BU131" s="23" t="str">
        <f>IF(A131="","",_xlfn.XLOOKUP(C131,'Bloomberg Data'!E:E,'Bloomberg Data'!D:D,0,0))</f>
        <v/>
      </c>
      <c r="BV131" s="23" t="str">
        <f t="shared" si="11"/>
        <v/>
      </c>
      <c r="BW131" s="59" t="str">
        <f t="shared" si="8"/>
        <v/>
      </c>
      <c r="BX131" s="28" t="str">
        <f t="shared" si="12"/>
        <v/>
      </c>
      <c r="BY131" s="67" t="str">
        <f t="shared" si="13"/>
        <v/>
      </c>
      <c r="BZ131" s="29" t="str">
        <f>IF(A131="","",SUM($BY$12:BY131))</f>
        <v/>
      </c>
      <c r="CA131" s="4"/>
    </row>
    <row r="132" spans="65:79">
      <c r="BM132" s="1"/>
      <c r="BU132" s="23" t="str">
        <f>IF(A132="","",_xlfn.XLOOKUP(C132,'Bloomberg Data'!E:E,'Bloomberg Data'!D:D,0,0))</f>
        <v/>
      </c>
      <c r="BV132" s="23" t="str">
        <f t="shared" si="11"/>
        <v/>
      </c>
      <c r="BW132" s="59" t="str">
        <f t="shared" si="8"/>
        <v/>
      </c>
      <c r="BX132" s="28" t="str">
        <f t="shared" si="12"/>
        <v/>
      </c>
      <c r="BY132" s="67" t="str">
        <f t="shared" si="13"/>
        <v/>
      </c>
      <c r="BZ132" s="29" t="str">
        <f>IF(A132="","",SUM($BY$12:BY132))</f>
        <v/>
      </c>
      <c r="CA132" s="4"/>
    </row>
    <row r="133" spans="65:79">
      <c r="BM133" s="1"/>
      <c r="BU133" s="23" t="str">
        <f>IF(A133="","",_xlfn.XLOOKUP(C133,'Bloomberg Data'!E:E,'Bloomberg Data'!D:D,0,0))</f>
        <v/>
      </c>
      <c r="BV133" s="23" t="str">
        <f t="shared" si="11"/>
        <v/>
      </c>
      <c r="BW133" s="59" t="str">
        <f t="shared" si="8"/>
        <v/>
      </c>
      <c r="BX133" s="28" t="str">
        <f t="shared" si="12"/>
        <v/>
      </c>
      <c r="BY133" s="67" t="str">
        <f t="shared" si="13"/>
        <v/>
      </c>
      <c r="BZ133" s="29" t="str">
        <f>IF(A133="","",SUM($BY$12:BY133))</f>
        <v/>
      </c>
      <c r="CA133" s="4"/>
    </row>
    <row r="134" spans="65:79">
      <c r="BM134" s="1"/>
      <c r="BU134" s="23" t="str">
        <f>IF(A134="","",_xlfn.XLOOKUP(C134,'Bloomberg Data'!E:E,'Bloomberg Data'!D:D,0,0))</f>
        <v/>
      </c>
      <c r="BV134" s="23" t="str">
        <f t="shared" si="11"/>
        <v/>
      </c>
      <c r="BW134" s="59" t="str">
        <f t="shared" si="8"/>
        <v/>
      </c>
      <c r="BX134" s="28" t="str">
        <f t="shared" si="12"/>
        <v/>
      </c>
      <c r="BY134" s="67" t="str">
        <f t="shared" si="13"/>
        <v/>
      </c>
      <c r="BZ134" s="29" t="str">
        <f>IF(A134="","",SUM($BY$12:BY134))</f>
        <v/>
      </c>
      <c r="CA134" s="4"/>
    </row>
    <row r="135" spans="65:79">
      <c r="BM135" s="1"/>
      <c r="BU135" s="23" t="str">
        <f>IF(A135="","",_xlfn.XLOOKUP(C135,'Bloomberg Data'!E:E,'Bloomberg Data'!D:D,0,0))</f>
        <v/>
      </c>
      <c r="BV135" s="23" t="str">
        <f t="shared" si="11"/>
        <v/>
      </c>
      <c r="BW135" s="59" t="str">
        <f t="shared" si="8"/>
        <v/>
      </c>
      <c r="BX135" s="28" t="str">
        <f t="shared" si="12"/>
        <v/>
      </c>
      <c r="BY135" s="67" t="str">
        <f t="shared" si="13"/>
        <v/>
      </c>
      <c r="BZ135" s="29" t="str">
        <f>IF(A135="","",SUM($BY$12:BY135))</f>
        <v/>
      </c>
      <c r="CA135" s="4"/>
    </row>
    <row r="136" spans="65:79">
      <c r="BM136" s="1"/>
      <c r="BU136" s="23" t="str">
        <f>IF(A136="","",_xlfn.XLOOKUP(C136,'Bloomberg Data'!E:E,'Bloomberg Data'!D:D,0,0))</f>
        <v/>
      </c>
      <c r="BV136" s="23" t="str">
        <f t="shared" si="11"/>
        <v/>
      </c>
      <c r="BW136" s="59" t="str">
        <f t="shared" si="8"/>
        <v/>
      </c>
      <c r="BX136" s="28" t="str">
        <f t="shared" si="12"/>
        <v/>
      </c>
      <c r="BY136" s="67" t="str">
        <f t="shared" si="13"/>
        <v/>
      </c>
      <c r="BZ136" s="29" t="str">
        <f>IF(A136="","",SUM($BY$12:BY136))</f>
        <v/>
      </c>
      <c r="CA136" s="4"/>
    </row>
    <row r="137" spans="65:79">
      <c r="BM137" s="1"/>
      <c r="BU137" s="23" t="str">
        <f>IF(A137="","",_xlfn.XLOOKUP(C137,'Bloomberg Data'!E:E,'Bloomberg Data'!D:D,0,0))</f>
        <v/>
      </c>
      <c r="BV137" s="23" t="str">
        <f t="shared" si="11"/>
        <v/>
      </c>
      <c r="BW137" s="59" t="str">
        <f t="shared" si="8"/>
        <v/>
      </c>
      <c r="BX137" s="28" t="str">
        <f t="shared" si="12"/>
        <v/>
      </c>
      <c r="BY137" s="67" t="str">
        <f t="shared" si="13"/>
        <v/>
      </c>
      <c r="BZ137" s="29" t="str">
        <f>IF(A137="","",SUM($BY$12:BY137))</f>
        <v/>
      </c>
      <c r="CA137" s="4"/>
    </row>
    <row r="138" spans="65:79">
      <c r="BM138" s="1"/>
      <c r="BU138" s="23" t="str">
        <f>IF(A138="","",_xlfn.XLOOKUP(C138,'Bloomberg Data'!E:E,'Bloomberg Data'!D:D,0,0))</f>
        <v/>
      </c>
      <c r="BV138" s="23" t="str">
        <f t="shared" si="11"/>
        <v/>
      </c>
      <c r="BW138" s="59" t="str">
        <f t="shared" si="8"/>
        <v/>
      </c>
      <c r="BX138" s="28" t="str">
        <f t="shared" si="12"/>
        <v/>
      </c>
      <c r="BY138" s="67" t="str">
        <f t="shared" si="13"/>
        <v/>
      </c>
      <c r="BZ138" s="29" t="str">
        <f>IF(A138="","",SUM($BY$12:BY138))</f>
        <v/>
      </c>
      <c r="CA138" s="4"/>
    </row>
    <row r="139" spans="65:79">
      <c r="BM139" s="1"/>
      <c r="BU139" s="23" t="str">
        <f>IF(A139="","",_xlfn.XLOOKUP(C139,'Bloomberg Data'!E:E,'Bloomberg Data'!D:D,0,0))</f>
        <v/>
      </c>
      <c r="BV139" s="23" t="str">
        <f t="shared" ref="BV139:BV202" si="14">IF(A139="","",BU139*3)</f>
        <v/>
      </c>
      <c r="BW139" s="59" t="str">
        <f t="shared" si="8"/>
        <v/>
      </c>
      <c r="BX139" s="28" t="str">
        <f t="shared" ref="BX139:BX202" si="15">IF(A139="","",IF(BU139=0,0,H139/BW139))</f>
        <v/>
      </c>
      <c r="BY139" s="67" t="str">
        <f t="shared" ref="BY139:BY202" si="16">IF(A139="","",BM139%)</f>
        <v/>
      </c>
      <c r="BZ139" s="29" t="str">
        <f>IF(A139="","",SUM($BY$12:BY139))</f>
        <v/>
      </c>
      <c r="CA139" s="4"/>
    </row>
    <row r="140" spans="65:79">
      <c r="BM140" s="1"/>
      <c r="BU140" s="23" t="str">
        <f>IF(A140="","",_xlfn.XLOOKUP(C140,'Bloomberg Data'!E:E,'Bloomberg Data'!D:D,0,0))</f>
        <v/>
      </c>
      <c r="BV140" s="23" t="str">
        <f t="shared" si="14"/>
        <v/>
      </c>
      <c r="BW140" s="59" t="str">
        <f t="shared" ref="BW140:BW203" si="17">IF(A140="","",BV140*BW$11)</f>
        <v/>
      </c>
      <c r="BX140" s="28" t="str">
        <f t="shared" si="15"/>
        <v/>
      </c>
      <c r="BY140" s="67" t="str">
        <f t="shared" si="16"/>
        <v/>
      </c>
      <c r="BZ140" s="29" t="str">
        <f>IF(A140="","",SUM($BY$12:BY140))</f>
        <v/>
      </c>
      <c r="CA140" s="4"/>
    </row>
    <row r="141" spans="65:79">
      <c r="BM141" s="1"/>
      <c r="BU141" s="23" t="str">
        <f>IF(A141="","",_xlfn.XLOOKUP(C141,'Bloomberg Data'!E:E,'Bloomberg Data'!D:D,0,0))</f>
        <v/>
      </c>
      <c r="BV141" s="23" t="str">
        <f t="shared" si="14"/>
        <v/>
      </c>
      <c r="BW141" s="59" t="str">
        <f t="shared" si="17"/>
        <v/>
      </c>
      <c r="BX141" s="28" t="str">
        <f t="shared" si="15"/>
        <v/>
      </c>
      <c r="BY141" s="67" t="str">
        <f t="shared" si="16"/>
        <v/>
      </c>
      <c r="BZ141" s="29" t="str">
        <f>IF(A141="","",SUM($BY$12:BY141))</f>
        <v/>
      </c>
      <c r="CA141" s="4"/>
    </row>
    <row r="142" spans="65:79">
      <c r="BM142" s="1"/>
      <c r="BU142" s="23" t="str">
        <f>IF(A142="","",_xlfn.XLOOKUP(C142,'Bloomberg Data'!E:E,'Bloomberg Data'!D:D,0,0))</f>
        <v/>
      </c>
      <c r="BV142" s="23" t="str">
        <f t="shared" si="14"/>
        <v/>
      </c>
      <c r="BW142" s="59" t="str">
        <f t="shared" si="17"/>
        <v/>
      </c>
      <c r="BX142" s="28" t="str">
        <f t="shared" si="15"/>
        <v/>
      </c>
      <c r="BY142" s="67" t="str">
        <f t="shared" si="16"/>
        <v/>
      </c>
      <c r="BZ142" s="29" t="str">
        <f>IF(A142="","",SUM($BY$12:BY142))</f>
        <v/>
      </c>
      <c r="CA142" s="4"/>
    </row>
    <row r="143" spans="65:79">
      <c r="BM143" s="1"/>
      <c r="BU143" s="23" t="str">
        <f>IF(A143="","",_xlfn.XLOOKUP(C143,'Bloomberg Data'!E:E,'Bloomberg Data'!D:D,0,0))</f>
        <v/>
      </c>
      <c r="BV143" s="23" t="str">
        <f t="shared" si="14"/>
        <v/>
      </c>
      <c r="BW143" s="59" t="str">
        <f t="shared" si="17"/>
        <v/>
      </c>
      <c r="BX143" s="28" t="str">
        <f t="shared" si="15"/>
        <v/>
      </c>
      <c r="BY143" s="67" t="str">
        <f t="shared" si="16"/>
        <v/>
      </c>
      <c r="BZ143" s="29" t="str">
        <f>IF(A143="","",SUM($BY$12:BY143))</f>
        <v/>
      </c>
      <c r="CA143" s="4"/>
    </row>
    <row r="144" spans="65:79">
      <c r="BM144" s="1"/>
      <c r="BU144" s="23" t="str">
        <f>IF(A144="","",_xlfn.XLOOKUP(C144,'Bloomberg Data'!E:E,'Bloomberg Data'!D:D,0,0))</f>
        <v/>
      </c>
      <c r="BV144" s="23" t="str">
        <f t="shared" si="14"/>
        <v/>
      </c>
      <c r="BW144" s="59" t="str">
        <f t="shared" si="17"/>
        <v/>
      </c>
      <c r="BX144" s="28" t="str">
        <f t="shared" si="15"/>
        <v/>
      </c>
      <c r="BY144" s="67" t="str">
        <f t="shared" si="16"/>
        <v/>
      </c>
      <c r="BZ144" s="29" t="str">
        <f>IF(A144="","",SUM($BY$12:BY144))</f>
        <v/>
      </c>
      <c r="CA144" s="4"/>
    </row>
    <row r="145" spans="65:79">
      <c r="BM145" s="1"/>
      <c r="BU145" s="23" t="str">
        <f>IF(A145="","",_xlfn.XLOOKUP(C145,'Bloomberg Data'!E:E,'Bloomberg Data'!D:D,0,0))</f>
        <v/>
      </c>
      <c r="BV145" s="23" t="str">
        <f t="shared" si="14"/>
        <v/>
      </c>
      <c r="BW145" s="59" t="str">
        <f t="shared" si="17"/>
        <v/>
      </c>
      <c r="BX145" s="28" t="str">
        <f t="shared" si="15"/>
        <v/>
      </c>
      <c r="BY145" s="67" t="str">
        <f t="shared" si="16"/>
        <v/>
      </c>
      <c r="BZ145" s="29" t="str">
        <f>IF(A145="","",SUM($BY$12:BY145))</f>
        <v/>
      </c>
      <c r="CA145" s="4"/>
    </row>
    <row r="146" spans="65:79">
      <c r="BM146" s="1"/>
      <c r="BU146" s="23" t="str">
        <f>IF(A146="","",_xlfn.XLOOKUP(C146,'Bloomberg Data'!E:E,'Bloomberg Data'!D:D,0,0))</f>
        <v/>
      </c>
      <c r="BV146" s="23" t="str">
        <f t="shared" si="14"/>
        <v/>
      </c>
      <c r="BW146" s="59" t="str">
        <f t="shared" si="17"/>
        <v/>
      </c>
      <c r="BX146" s="28" t="str">
        <f t="shared" si="15"/>
        <v/>
      </c>
      <c r="BY146" s="67" t="str">
        <f t="shared" si="16"/>
        <v/>
      </c>
      <c r="BZ146" s="29" t="str">
        <f>IF(A146="","",SUM($BY$12:BY146))</f>
        <v/>
      </c>
      <c r="CA146" s="4"/>
    </row>
    <row r="147" spans="65:79">
      <c r="BM147" s="1"/>
      <c r="BU147" s="23" t="str">
        <f>IF(A147="","",_xlfn.XLOOKUP(C147,'Bloomberg Data'!E:E,'Bloomberg Data'!D:D,0,0))</f>
        <v/>
      </c>
      <c r="BV147" s="23" t="str">
        <f t="shared" si="14"/>
        <v/>
      </c>
      <c r="BW147" s="59" t="str">
        <f t="shared" si="17"/>
        <v/>
      </c>
      <c r="BX147" s="28" t="str">
        <f t="shared" si="15"/>
        <v/>
      </c>
      <c r="BY147" s="67" t="str">
        <f t="shared" si="16"/>
        <v/>
      </c>
      <c r="BZ147" s="29" t="str">
        <f>IF(A147="","",SUM($BY$12:BY147))</f>
        <v/>
      </c>
      <c r="CA147" s="4"/>
    </row>
    <row r="148" spans="65:79">
      <c r="BM148" s="1"/>
      <c r="BU148" s="23" t="str">
        <f>IF(A148="","",_xlfn.XLOOKUP(C148,'Bloomberg Data'!E:E,'Bloomberg Data'!D:D,0,0))</f>
        <v/>
      </c>
      <c r="BV148" s="23" t="str">
        <f t="shared" si="14"/>
        <v/>
      </c>
      <c r="BW148" s="59" t="str">
        <f t="shared" si="17"/>
        <v/>
      </c>
      <c r="BX148" s="28" t="str">
        <f t="shared" si="15"/>
        <v/>
      </c>
      <c r="BY148" s="67" t="str">
        <f t="shared" si="16"/>
        <v/>
      </c>
      <c r="BZ148" s="29" t="str">
        <f>IF(A148="","",SUM($BY$12:BY148))</f>
        <v/>
      </c>
      <c r="CA148" s="4"/>
    </row>
    <row r="149" spans="65:79">
      <c r="BM149" s="1"/>
      <c r="BU149" s="23" t="str">
        <f>IF(A149="","",_xlfn.XLOOKUP(C149,'Bloomberg Data'!E:E,'Bloomberg Data'!D:D,0,0))</f>
        <v/>
      </c>
      <c r="BV149" s="23" t="str">
        <f t="shared" si="14"/>
        <v/>
      </c>
      <c r="BW149" s="59" t="str">
        <f t="shared" si="17"/>
        <v/>
      </c>
      <c r="BX149" s="28" t="str">
        <f t="shared" si="15"/>
        <v/>
      </c>
      <c r="BY149" s="67" t="str">
        <f t="shared" si="16"/>
        <v/>
      </c>
      <c r="BZ149" s="29" t="str">
        <f>IF(A149="","",SUM($BY$12:BY149))</f>
        <v/>
      </c>
      <c r="CA149" s="4"/>
    </row>
    <row r="150" spans="65:79">
      <c r="BM150" s="1"/>
      <c r="BU150" s="23" t="str">
        <f>IF(A150="","",_xlfn.XLOOKUP(C150,'Bloomberg Data'!E:E,'Bloomberg Data'!D:D,0,0))</f>
        <v/>
      </c>
      <c r="BV150" s="23" t="str">
        <f t="shared" si="14"/>
        <v/>
      </c>
      <c r="BW150" s="59" t="str">
        <f t="shared" si="17"/>
        <v/>
      </c>
      <c r="BX150" s="28" t="str">
        <f t="shared" si="15"/>
        <v/>
      </c>
      <c r="BY150" s="67" t="str">
        <f t="shared" si="16"/>
        <v/>
      </c>
      <c r="BZ150" s="29" t="str">
        <f>IF(A150="","",SUM($BY$12:BY150))</f>
        <v/>
      </c>
      <c r="CA150" s="4"/>
    </row>
    <row r="151" spans="65:79">
      <c r="BM151" s="1"/>
      <c r="BU151" s="23" t="str">
        <f>IF(A151="","",_xlfn.XLOOKUP(C151,'Bloomberg Data'!E:E,'Bloomberg Data'!D:D,0,0))</f>
        <v/>
      </c>
      <c r="BV151" s="23" t="str">
        <f t="shared" si="14"/>
        <v/>
      </c>
      <c r="BW151" s="59" t="str">
        <f t="shared" si="17"/>
        <v/>
      </c>
      <c r="BX151" s="28" t="str">
        <f t="shared" si="15"/>
        <v/>
      </c>
      <c r="BY151" s="67" t="str">
        <f t="shared" si="16"/>
        <v/>
      </c>
      <c r="BZ151" s="29" t="str">
        <f>IF(A151="","",SUM($BY$12:BY151))</f>
        <v/>
      </c>
      <c r="CA151" s="4"/>
    </row>
    <row r="152" spans="65:79">
      <c r="BM152" s="1"/>
      <c r="BU152" s="23" t="str">
        <f>IF(A152="","",_xlfn.XLOOKUP(C152,'Bloomberg Data'!E:E,'Bloomberg Data'!D:D,0,0))</f>
        <v/>
      </c>
      <c r="BV152" s="23" t="str">
        <f t="shared" si="14"/>
        <v/>
      </c>
      <c r="BW152" s="59" t="str">
        <f t="shared" si="17"/>
        <v/>
      </c>
      <c r="BX152" s="28" t="str">
        <f t="shared" si="15"/>
        <v/>
      </c>
      <c r="BY152" s="67" t="str">
        <f t="shared" si="16"/>
        <v/>
      </c>
      <c r="BZ152" s="29" t="str">
        <f>IF(A152="","",SUM($BY$12:BY152))</f>
        <v/>
      </c>
      <c r="CA152" s="4"/>
    </row>
    <row r="153" spans="65:79">
      <c r="BM153" s="1"/>
      <c r="BU153" s="23" t="str">
        <f>IF(A153="","",_xlfn.XLOOKUP(C153,'Bloomberg Data'!E:E,'Bloomberg Data'!D:D,0,0))</f>
        <v/>
      </c>
      <c r="BV153" s="23" t="str">
        <f t="shared" si="14"/>
        <v/>
      </c>
      <c r="BW153" s="59" t="str">
        <f t="shared" si="17"/>
        <v/>
      </c>
      <c r="BX153" s="28" t="str">
        <f t="shared" si="15"/>
        <v/>
      </c>
      <c r="BY153" s="67" t="str">
        <f t="shared" si="16"/>
        <v/>
      </c>
      <c r="BZ153" s="29" t="str">
        <f>IF(A153="","",SUM($BY$12:BY153))</f>
        <v/>
      </c>
      <c r="CA153" s="4"/>
    </row>
    <row r="154" spans="65:79">
      <c r="BM154" s="1"/>
      <c r="BU154" s="23" t="str">
        <f>IF(A154="","",_xlfn.XLOOKUP(C154,'Bloomberg Data'!E:E,'Bloomberg Data'!D:D,0,0))</f>
        <v/>
      </c>
      <c r="BV154" s="23" t="str">
        <f t="shared" si="14"/>
        <v/>
      </c>
      <c r="BW154" s="59" t="str">
        <f t="shared" si="17"/>
        <v/>
      </c>
      <c r="BX154" s="28" t="str">
        <f t="shared" si="15"/>
        <v/>
      </c>
      <c r="BY154" s="67" t="str">
        <f t="shared" si="16"/>
        <v/>
      </c>
      <c r="BZ154" s="29" t="str">
        <f>IF(A154="","",SUM($BY$12:BY154))</f>
        <v/>
      </c>
      <c r="CA154" s="4"/>
    </row>
    <row r="155" spans="65:79">
      <c r="BM155" s="1"/>
      <c r="BU155" s="23" t="str">
        <f>IF(A155="","",_xlfn.XLOOKUP(C155,'Bloomberg Data'!E:E,'Bloomberg Data'!D:D,0,0))</f>
        <v/>
      </c>
      <c r="BV155" s="23" t="str">
        <f t="shared" si="14"/>
        <v/>
      </c>
      <c r="BW155" s="59" t="str">
        <f t="shared" si="17"/>
        <v/>
      </c>
      <c r="BX155" s="28" t="str">
        <f t="shared" si="15"/>
        <v/>
      </c>
      <c r="BY155" s="67" t="str">
        <f t="shared" si="16"/>
        <v/>
      </c>
      <c r="BZ155" s="29" t="str">
        <f>IF(A155="","",SUM($BY$12:BY155))</f>
        <v/>
      </c>
      <c r="CA155" s="4"/>
    </row>
    <row r="156" spans="65:79">
      <c r="BM156" s="1"/>
      <c r="BU156" s="23" t="str">
        <f>IF(A156="","",_xlfn.XLOOKUP(C156,'Bloomberg Data'!E:E,'Bloomberg Data'!D:D,0,0))</f>
        <v/>
      </c>
      <c r="BV156" s="23" t="str">
        <f t="shared" si="14"/>
        <v/>
      </c>
      <c r="BW156" s="59" t="str">
        <f t="shared" si="17"/>
        <v/>
      </c>
      <c r="BX156" s="28" t="str">
        <f t="shared" si="15"/>
        <v/>
      </c>
      <c r="BY156" s="67" t="str">
        <f t="shared" si="16"/>
        <v/>
      </c>
      <c r="BZ156" s="29" t="str">
        <f>IF(A156="","",SUM($BY$12:BY156))</f>
        <v/>
      </c>
      <c r="CA156" s="4"/>
    </row>
    <row r="157" spans="65:79">
      <c r="BM157" s="1"/>
      <c r="BU157" s="23" t="str">
        <f>IF(A157="","",_xlfn.XLOOKUP(C157,'Bloomberg Data'!E:E,'Bloomberg Data'!D:D,0,0))</f>
        <v/>
      </c>
      <c r="BV157" s="23" t="str">
        <f t="shared" si="14"/>
        <v/>
      </c>
      <c r="BW157" s="59" t="str">
        <f t="shared" si="17"/>
        <v/>
      </c>
      <c r="BX157" s="28" t="str">
        <f t="shared" si="15"/>
        <v/>
      </c>
      <c r="BY157" s="67" t="str">
        <f t="shared" si="16"/>
        <v/>
      </c>
      <c r="BZ157" s="29" t="str">
        <f>IF(A157="","",SUM($BY$12:BY157))</f>
        <v/>
      </c>
      <c r="CA157" s="4"/>
    </row>
    <row r="158" spans="65:79">
      <c r="BM158" s="1"/>
      <c r="BU158" s="23" t="str">
        <f>IF(A158="","",_xlfn.XLOOKUP(C158,'Bloomberg Data'!E:E,'Bloomberg Data'!D:D,0,0))</f>
        <v/>
      </c>
      <c r="BV158" s="23" t="str">
        <f t="shared" si="14"/>
        <v/>
      </c>
      <c r="BW158" s="59" t="str">
        <f t="shared" si="17"/>
        <v/>
      </c>
      <c r="BX158" s="28" t="str">
        <f t="shared" si="15"/>
        <v/>
      </c>
      <c r="BY158" s="67" t="str">
        <f t="shared" si="16"/>
        <v/>
      </c>
      <c r="BZ158" s="29" t="str">
        <f>IF(A158="","",SUM($BY$12:BY158))</f>
        <v/>
      </c>
      <c r="CA158" s="4"/>
    </row>
    <row r="159" spans="65:79">
      <c r="BM159" s="1"/>
      <c r="BU159" s="23" t="str">
        <f>IF(A159="","",_xlfn.XLOOKUP(C159,'Bloomberg Data'!E:E,'Bloomberg Data'!D:D,0,0))</f>
        <v/>
      </c>
      <c r="BV159" s="23" t="str">
        <f t="shared" si="14"/>
        <v/>
      </c>
      <c r="BW159" s="59" t="str">
        <f t="shared" si="17"/>
        <v/>
      </c>
      <c r="BX159" s="28" t="str">
        <f t="shared" si="15"/>
        <v/>
      </c>
      <c r="BY159" s="67" t="str">
        <f t="shared" si="16"/>
        <v/>
      </c>
      <c r="BZ159" s="29" t="str">
        <f>IF(A159="","",SUM($BY$12:BY159))</f>
        <v/>
      </c>
      <c r="CA159" s="4"/>
    </row>
    <row r="160" spans="65:79">
      <c r="BM160" s="1"/>
      <c r="BU160" s="23" t="str">
        <f>IF(A160="","",_xlfn.XLOOKUP(C160,'Bloomberg Data'!E:E,'Bloomberg Data'!D:D,0,0))</f>
        <v/>
      </c>
      <c r="BV160" s="23" t="str">
        <f t="shared" si="14"/>
        <v/>
      </c>
      <c r="BW160" s="59" t="str">
        <f t="shared" si="17"/>
        <v/>
      </c>
      <c r="BX160" s="28" t="str">
        <f t="shared" si="15"/>
        <v/>
      </c>
      <c r="BY160" s="67" t="str">
        <f t="shared" si="16"/>
        <v/>
      </c>
      <c r="BZ160" s="29" t="str">
        <f>IF(A160="","",SUM($BY$12:BY160))</f>
        <v/>
      </c>
      <c r="CA160" s="4"/>
    </row>
    <row r="161" spans="65:79">
      <c r="BM161" s="1"/>
      <c r="BU161" s="23" t="str">
        <f>IF(A161="","",_xlfn.XLOOKUP(C161,'Bloomberg Data'!E:E,'Bloomberg Data'!D:D,0,0))</f>
        <v/>
      </c>
      <c r="BV161" s="23" t="str">
        <f t="shared" si="14"/>
        <v/>
      </c>
      <c r="BW161" s="59" t="str">
        <f t="shared" si="17"/>
        <v/>
      </c>
      <c r="BX161" s="28" t="str">
        <f t="shared" si="15"/>
        <v/>
      </c>
      <c r="BY161" s="67" t="str">
        <f t="shared" si="16"/>
        <v/>
      </c>
      <c r="BZ161" s="29" t="str">
        <f>IF(A161="","",SUM($BY$12:BY161))</f>
        <v/>
      </c>
      <c r="CA161" s="4"/>
    </row>
    <row r="162" spans="65:79">
      <c r="BM162" s="1"/>
      <c r="BU162" s="23" t="str">
        <f>IF(A162="","",_xlfn.XLOOKUP(C162,'Bloomberg Data'!E:E,'Bloomberg Data'!D:D,0,0))</f>
        <v/>
      </c>
      <c r="BV162" s="23" t="str">
        <f t="shared" si="14"/>
        <v/>
      </c>
      <c r="BW162" s="59" t="str">
        <f t="shared" si="17"/>
        <v/>
      </c>
      <c r="BX162" s="28" t="str">
        <f t="shared" si="15"/>
        <v/>
      </c>
      <c r="BY162" s="67" t="str">
        <f t="shared" si="16"/>
        <v/>
      </c>
      <c r="BZ162" s="29" t="str">
        <f>IF(A162="","",SUM($BY$12:BY162))</f>
        <v/>
      </c>
      <c r="CA162" s="4"/>
    </row>
    <row r="163" spans="65:79">
      <c r="BM163" s="1"/>
      <c r="BU163" s="23" t="str">
        <f>IF(A163="","",_xlfn.XLOOKUP(C163,'Bloomberg Data'!E:E,'Bloomberg Data'!D:D,0,0))</f>
        <v/>
      </c>
      <c r="BV163" s="23" t="str">
        <f t="shared" si="14"/>
        <v/>
      </c>
      <c r="BW163" s="59" t="str">
        <f t="shared" si="17"/>
        <v/>
      </c>
      <c r="BX163" s="28" t="str">
        <f t="shared" si="15"/>
        <v/>
      </c>
      <c r="BY163" s="67" t="str">
        <f t="shared" si="16"/>
        <v/>
      </c>
      <c r="BZ163" s="29" t="str">
        <f>IF(A163="","",SUM($BY$12:BY163))</f>
        <v/>
      </c>
      <c r="CA163" s="4"/>
    </row>
    <row r="164" spans="65:79">
      <c r="BM164" s="1"/>
      <c r="BU164" s="23" t="str">
        <f>IF(A164="","",_xlfn.XLOOKUP(C164,'Bloomberg Data'!E:E,'Bloomberg Data'!D:D,0,0))</f>
        <v/>
      </c>
      <c r="BV164" s="23" t="str">
        <f t="shared" si="14"/>
        <v/>
      </c>
      <c r="BW164" s="59" t="str">
        <f t="shared" si="17"/>
        <v/>
      </c>
      <c r="BX164" s="28" t="str">
        <f t="shared" si="15"/>
        <v/>
      </c>
      <c r="BY164" s="67" t="str">
        <f t="shared" si="16"/>
        <v/>
      </c>
      <c r="BZ164" s="29" t="str">
        <f>IF(A164="","",SUM($BY$12:BY164))</f>
        <v/>
      </c>
      <c r="CA164" s="4"/>
    </row>
    <row r="165" spans="65:79">
      <c r="BM165" s="1"/>
      <c r="BU165" s="23" t="str">
        <f>IF(A165="","",_xlfn.XLOOKUP(C165,'Bloomberg Data'!E:E,'Bloomberg Data'!D:D,0,0))</f>
        <v/>
      </c>
      <c r="BV165" s="23" t="str">
        <f t="shared" si="14"/>
        <v/>
      </c>
      <c r="BW165" s="59" t="str">
        <f t="shared" si="17"/>
        <v/>
      </c>
      <c r="BX165" s="28" t="str">
        <f t="shared" si="15"/>
        <v/>
      </c>
      <c r="BY165" s="67" t="str">
        <f t="shared" si="16"/>
        <v/>
      </c>
      <c r="BZ165" s="29" t="str">
        <f>IF(A165="","",SUM($BY$12:BY165))</f>
        <v/>
      </c>
      <c r="CA165" s="4"/>
    </row>
    <row r="166" spans="65:79">
      <c r="BM166" s="1"/>
      <c r="BU166" s="23" t="str">
        <f>IF(A166="","",_xlfn.XLOOKUP(C166,'Bloomberg Data'!E:E,'Bloomberg Data'!D:D,0,0))</f>
        <v/>
      </c>
      <c r="BV166" s="23" t="str">
        <f t="shared" si="14"/>
        <v/>
      </c>
      <c r="BW166" s="59" t="str">
        <f t="shared" si="17"/>
        <v/>
      </c>
      <c r="BX166" s="28" t="str">
        <f t="shared" si="15"/>
        <v/>
      </c>
      <c r="BY166" s="67" t="str">
        <f t="shared" si="16"/>
        <v/>
      </c>
      <c r="BZ166" s="29" t="str">
        <f>IF(A166="","",SUM($BY$12:BY166))</f>
        <v/>
      </c>
      <c r="CA166" s="4"/>
    </row>
    <row r="167" spans="65:79">
      <c r="BM167" s="1"/>
      <c r="BU167" s="23" t="str">
        <f>IF(A167="","",_xlfn.XLOOKUP(C167,'Bloomberg Data'!E:E,'Bloomberg Data'!D:D,0,0))</f>
        <v/>
      </c>
      <c r="BV167" s="23" t="str">
        <f t="shared" si="14"/>
        <v/>
      </c>
      <c r="BW167" s="59" t="str">
        <f t="shared" si="17"/>
        <v/>
      </c>
      <c r="BX167" s="28" t="str">
        <f t="shared" si="15"/>
        <v/>
      </c>
      <c r="BY167" s="67" t="str">
        <f t="shared" si="16"/>
        <v/>
      </c>
      <c r="BZ167" s="29" t="str">
        <f>IF(A167="","",SUM($BY$12:BY167))</f>
        <v/>
      </c>
      <c r="CA167" s="4"/>
    </row>
    <row r="168" spans="65:79">
      <c r="BM168" s="1"/>
      <c r="BU168" s="23" t="str">
        <f>IF(A168="","",_xlfn.XLOOKUP(C168,'Bloomberg Data'!E:E,'Bloomberg Data'!D:D,0,0))</f>
        <v/>
      </c>
      <c r="BV168" s="23" t="str">
        <f t="shared" si="14"/>
        <v/>
      </c>
      <c r="BW168" s="59" t="str">
        <f t="shared" si="17"/>
        <v/>
      </c>
      <c r="BX168" s="28" t="str">
        <f t="shared" si="15"/>
        <v/>
      </c>
      <c r="BY168" s="67" t="str">
        <f t="shared" si="16"/>
        <v/>
      </c>
      <c r="BZ168" s="29" t="str">
        <f>IF(A168="","",SUM($BY$12:BY168))</f>
        <v/>
      </c>
      <c r="CA168" s="4"/>
    </row>
    <row r="169" spans="65:79">
      <c r="BM169" s="1"/>
      <c r="BU169" s="23" t="str">
        <f>IF(A169="","",_xlfn.XLOOKUP(C169,'Bloomberg Data'!E:E,'Bloomberg Data'!D:D,0,0))</f>
        <v/>
      </c>
      <c r="BV169" s="23" t="str">
        <f t="shared" si="14"/>
        <v/>
      </c>
      <c r="BW169" s="59" t="str">
        <f t="shared" si="17"/>
        <v/>
      </c>
      <c r="BX169" s="28" t="str">
        <f t="shared" si="15"/>
        <v/>
      </c>
      <c r="BY169" s="67" t="str">
        <f t="shared" si="16"/>
        <v/>
      </c>
      <c r="BZ169" s="29" t="str">
        <f>IF(A169="","",SUM($BY$12:BY169))</f>
        <v/>
      </c>
      <c r="CA169" s="4"/>
    </row>
    <row r="170" spans="65:79">
      <c r="BM170" s="1"/>
      <c r="BU170" s="23" t="str">
        <f>IF(A170="","",_xlfn.XLOOKUP(C170,'Bloomberg Data'!E:E,'Bloomberg Data'!D:D,0,0))</f>
        <v/>
      </c>
      <c r="BV170" s="23" t="str">
        <f t="shared" si="14"/>
        <v/>
      </c>
      <c r="BW170" s="59" t="str">
        <f t="shared" si="17"/>
        <v/>
      </c>
      <c r="BX170" s="28" t="str">
        <f t="shared" si="15"/>
        <v/>
      </c>
      <c r="BY170" s="67" t="str">
        <f t="shared" si="16"/>
        <v/>
      </c>
      <c r="BZ170" s="29" t="str">
        <f>IF(A170="","",SUM($BY$12:BY170))</f>
        <v/>
      </c>
      <c r="CA170" s="4"/>
    </row>
    <row r="171" spans="65:79">
      <c r="BM171" s="1"/>
      <c r="BU171" s="23" t="str">
        <f>IF(A171="","",_xlfn.XLOOKUP(C171,'Bloomberg Data'!E:E,'Bloomberg Data'!D:D,0,0))</f>
        <v/>
      </c>
      <c r="BV171" s="23" t="str">
        <f t="shared" si="14"/>
        <v/>
      </c>
      <c r="BW171" s="59" t="str">
        <f t="shared" si="17"/>
        <v/>
      </c>
      <c r="BX171" s="28" t="str">
        <f t="shared" si="15"/>
        <v/>
      </c>
      <c r="BY171" s="67" t="str">
        <f t="shared" si="16"/>
        <v/>
      </c>
      <c r="BZ171" s="29" t="str">
        <f>IF(A171="","",SUM($BY$12:BY171))</f>
        <v/>
      </c>
      <c r="CA171" s="4"/>
    </row>
    <row r="172" spans="65:79">
      <c r="BM172" s="1"/>
      <c r="BU172" s="23" t="str">
        <f>IF(A172="","",_xlfn.XLOOKUP(C172,'Bloomberg Data'!E:E,'Bloomberg Data'!D:D,0,0))</f>
        <v/>
      </c>
      <c r="BV172" s="23" t="str">
        <f t="shared" si="14"/>
        <v/>
      </c>
      <c r="BW172" s="59" t="str">
        <f t="shared" si="17"/>
        <v/>
      </c>
      <c r="BX172" s="28" t="str">
        <f t="shared" si="15"/>
        <v/>
      </c>
      <c r="BY172" s="67" t="str">
        <f t="shared" si="16"/>
        <v/>
      </c>
      <c r="BZ172" s="29" t="str">
        <f>IF(A172="","",SUM($BY$12:BY172))</f>
        <v/>
      </c>
      <c r="CA172" s="4"/>
    </row>
    <row r="173" spans="65:79">
      <c r="BM173" s="1"/>
      <c r="BU173" s="23" t="str">
        <f>IF(A173="","",_xlfn.XLOOKUP(C173,'Bloomberg Data'!E:E,'Bloomberg Data'!D:D,0,0))</f>
        <v/>
      </c>
      <c r="BV173" s="23" t="str">
        <f t="shared" si="14"/>
        <v/>
      </c>
      <c r="BW173" s="59" t="str">
        <f t="shared" si="17"/>
        <v/>
      </c>
      <c r="BX173" s="28" t="str">
        <f t="shared" si="15"/>
        <v/>
      </c>
      <c r="BY173" s="67" t="str">
        <f t="shared" si="16"/>
        <v/>
      </c>
      <c r="BZ173" s="29" t="str">
        <f>IF(A173="","",SUM($BY$12:BY173))</f>
        <v/>
      </c>
      <c r="CA173" s="4"/>
    </row>
    <row r="174" spans="65:79">
      <c r="BM174" s="1"/>
      <c r="BU174" s="23" t="str">
        <f>IF(A174="","",_xlfn.XLOOKUP(C174,'Bloomberg Data'!E:E,'Bloomberg Data'!D:D,0,0))</f>
        <v/>
      </c>
      <c r="BV174" s="23" t="str">
        <f t="shared" si="14"/>
        <v/>
      </c>
      <c r="BW174" s="59" t="str">
        <f t="shared" si="17"/>
        <v/>
      </c>
      <c r="BX174" s="28" t="str">
        <f t="shared" si="15"/>
        <v/>
      </c>
      <c r="BY174" s="67" t="str">
        <f t="shared" si="16"/>
        <v/>
      </c>
      <c r="BZ174" s="29" t="str">
        <f>IF(A174="","",SUM($BY$12:BY174))</f>
        <v/>
      </c>
      <c r="CA174" s="4"/>
    </row>
    <row r="175" spans="65:79">
      <c r="BM175" s="1"/>
      <c r="BU175" s="23" t="str">
        <f>IF(A175="","",_xlfn.XLOOKUP(C175,'Bloomberg Data'!E:E,'Bloomberg Data'!D:D,0,0))</f>
        <v/>
      </c>
      <c r="BV175" s="23" t="str">
        <f t="shared" si="14"/>
        <v/>
      </c>
      <c r="BW175" s="59" t="str">
        <f t="shared" si="17"/>
        <v/>
      </c>
      <c r="BX175" s="28" t="str">
        <f t="shared" si="15"/>
        <v/>
      </c>
      <c r="BY175" s="67" t="str">
        <f t="shared" si="16"/>
        <v/>
      </c>
      <c r="BZ175" s="29" t="str">
        <f>IF(A175="","",SUM($BY$12:BY175))</f>
        <v/>
      </c>
      <c r="CA175" s="4"/>
    </row>
    <row r="176" spans="65:79">
      <c r="BM176" s="1"/>
      <c r="BU176" s="23" t="str">
        <f>IF(A176="","",_xlfn.XLOOKUP(C176,'Bloomberg Data'!E:E,'Bloomberg Data'!D:D,0,0))</f>
        <v/>
      </c>
      <c r="BV176" s="23" t="str">
        <f t="shared" si="14"/>
        <v/>
      </c>
      <c r="BW176" s="59" t="str">
        <f t="shared" si="17"/>
        <v/>
      </c>
      <c r="BX176" s="28" t="str">
        <f t="shared" si="15"/>
        <v/>
      </c>
      <c r="BY176" s="67" t="str">
        <f t="shared" si="16"/>
        <v/>
      </c>
      <c r="BZ176" s="29" t="str">
        <f>IF(A176="","",SUM($BY$12:BY176))</f>
        <v/>
      </c>
      <c r="CA176" s="4"/>
    </row>
    <row r="177" spans="65:79">
      <c r="BM177" s="1"/>
      <c r="BU177" s="23" t="str">
        <f>IF(A177="","",_xlfn.XLOOKUP(C177,'Bloomberg Data'!E:E,'Bloomberg Data'!D:D,0,0))</f>
        <v/>
      </c>
      <c r="BV177" s="23" t="str">
        <f t="shared" si="14"/>
        <v/>
      </c>
      <c r="BW177" s="59" t="str">
        <f t="shared" si="17"/>
        <v/>
      </c>
      <c r="BX177" s="28" t="str">
        <f t="shared" si="15"/>
        <v/>
      </c>
      <c r="BY177" s="67" t="str">
        <f t="shared" si="16"/>
        <v/>
      </c>
      <c r="BZ177" s="29" t="str">
        <f>IF(A177="","",SUM($BY$12:BY177))</f>
        <v/>
      </c>
      <c r="CA177" s="4"/>
    </row>
    <row r="178" spans="65:79">
      <c r="BM178" s="1"/>
      <c r="BU178" s="23" t="str">
        <f>IF(A178="","",_xlfn.XLOOKUP(C178,'Bloomberg Data'!E:E,'Bloomberg Data'!D:D,0,0))</f>
        <v/>
      </c>
      <c r="BV178" s="23" t="str">
        <f t="shared" si="14"/>
        <v/>
      </c>
      <c r="BW178" s="59" t="str">
        <f t="shared" si="17"/>
        <v/>
      </c>
      <c r="BX178" s="28" t="str">
        <f t="shared" si="15"/>
        <v/>
      </c>
      <c r="BY178" s="67" t="str">
        <f t="shared" si="16"/>
        <v/>
      </c>
      <c r="BZ178" s="29" t="str">
        <f>IF(A178="","",SUM($BY$12:BY178))</f>
        <v/>
      </c>
      <c r="CA178" s="4"/>
    </row>
    <row r="179" spans="65:79">
      <c r="BM179" s="1"/>
      <c r="BU179" s="23" t="str">
        <f>IF(A179="","",_xlfn.XLOOKUP(C179,'Bloomberg Data'!E:E,'Bloomberg Data'!D:D,0,0))</f>
        <v/>
      </c>
      <c r="BV179" s="23" t="str">
        <f t="shared" si="14"/>
        <v/>
      </c>
      <c r="BW179" s="59" t="str">
        <f t="shared" si="17"/>
        <v/>
      </c>
      <c r="BX179" s="28" t="str">
        <f t="shared" si="15"/>
        <v/>
      </c>
      <c r="BY179" s="67" t="str">
        <f t="shared" si="16"/>
        <v/>
      </c>
      <c r="BZ179" s="29" t="str">
        <f>IF(A179="","",SUM($BY$12:BY179))</f>
        <v/>
      </c>
      <c r="CA179" s="4"/>
    </row>
    <row r="180" spans="65:79">
      <c r="BM180" s="1"/>
      <c r="BU180" s="23" t="str">
        <f>IF(A180="","",_xlfn.XLOOKUP(C180,'Bloomberg Data'!E:E,'Bloomberg Data'!D:D,0,0))</f>
        <v/>
      </c>
      <c r="BV180" s="23" t="str">
        <f t="shared" si="14"/>
        <v/>
      </c>
      <c r="BW180" s="59" t="str">
        <f t="shared" si="17"/>
        <v/>
      </c>
      <c r="BX180" s="28" t="str">
        <f t="shared" si="15"/>
        <v/>
      </c>
      <c r="BY180" s="67" t="str">
        <f t="shared" si="16"/>
        <v/>
      </c>
      <c r="BZ180" s="29" t="str">
        <f>IF(A180="","",SUM($BY$12:BY180))</f>
        <v/>
      </c>
      <c r="CA180" s="4"/>
    </row>
    <row r="181" spans="65:79">
      <c r="BM181" s="1"/>
      <c r="BU181" s="23" t="str">
        <f>IF(A181="","",_xlfn.XLOOKUP(C181,'Bloomberg Data'!E:E,'Bloomberg Data'!D:D,0,0))</f>
        <v/>
      </c>
      <c r="BV181" s="23" t="str">
        <f t="shared" si="14"/>
        <v/>
      </c>
      <c r="BW181" s="59" t="str">
        <f t="shared" si="17"/>
        <v/>
      </c>
      <c r="BX181" s="28" t="str">
        <f t="shared" si="15"/>
        <v/>
      </c>
      <c r="BY181" s="67" t="str">
        <f t="shared" si="16"/>
        <v/>
      </c>
      <c r="BZ181" s="29" t="str">
        <f>IF(A181="","",SUM($BY$12:BY181))</f>
        <v/>
      </c>
      <c r="CA181" s="4"/>
    </row>
    <row r="182" spans="65:79">
      <c r="BM182" s="1"/>
      <c r="BU182" s="23" t="str">
        <f>IF(A182="","",_xlfn.XLOOKUP(C182,'Bloomberg Data'!E:E,'Bloomberg Data'!D:D,0,0))</f>
        <v/>
      </c>
      <c r="BV182" s="23" t="str">
        <f t="shared" si="14"/>
        <v/>
      </c>
      <c r="BW182" s="59" t="str">
        <f t="shared" si="17"/>
        <v/>
      </c>
      <c r="BX182" s="28" t="str">
        <f t="shared" si="15"/>
        <v/>
      </c>
      <c r="BY182" s="67" t="str">
        <f t="shared" si="16"/>
        <v/>
      </c>
      <c r="BZ182" s="29" t="str">
        <f>IF(A182="","",SUM($BY$12:BY182))</f>
        <v/>
      </c>
      <c r="CA182" s="4"/>
    </row>
    <row r="183" spans="65:79">
      <c r="BM183" s="1"/>
      <c r="BU183" s="23" t="str">
        <f>IF(A183="","",_xlfn.XLOOKUP(C183,'Bloomberg Data'!E:E,'Bloomberg Data'!D:D,0,0))</f>
        <v/>
      </c>
      <c r="BV183" s="23" t="str">
        <f t="shared" si="14"/>
        <v/>
      </c>
      <c r="BW183" s="59" t="str">
        <f t="shared" si="17"/>
        <v/>
      </c>
      <c r="BX183" s="28" t="str">
        <f t="shared" si="15"/>
        <v/>
      </c>
      <c r="BY183" s="67" t="str">
        <f t="shared" si="16"/>
        <v/>
      </c>
      <c r="BZ183" s="29" t="str">
        <f>IF(A183="","",SUM($BY$12:BY183))</f>
        <v/>
      </c>
      <c r="CA183" s="4"/>
    </row>
    <row r="184" spans="65:79">
      <c r="BM184" s="1"/>
      <c r="BU184" s="23" t="str">
        <f>IF(A184="","",_xlfn.XLOOKUP(C184,'Bloomberg Data'!E:E,'Bloomberg Data'!D:D,0,0))</f>
        <v/>
      </c>
      <c r="BV184" s="23" t="str">
        <f t="shared" si="14"/>
        <v/>
      </c>
      <c r="BW184" s="59" t="str">
        <f t="shared" si="17"/>
        <v/>
      </c>
      <c r="BX184" s="28" t="str">
        <f t="shared" si="15"/>
        <v/>
      </c>
      <c r="BY184" s="67" t="str">
        <f t="shared" si="16"/>
        <v/>
      </c>
      <c r="BZ184" s="29" t="str">
        <f>IF(A184="","",SUM($BY$12:BY184))</f>
        <v/>
      </c>
      <c r="CA184" s="4"/>
    </row>
    <row r="185" spans="65:79">
      <c r="BM185" s="1"/>
      <c r="BU185" s="23" t="str">
        <f>IF(A185="","",_xlfn.XLOOKUP(C185,'Bloomberg Data'!E:E,'Bloomberg Data'!D:D,0,0))</f>
        <v/>
      </c>
      <c r="BV185" s="23" t="str">
        <f t="shared" si="14"/>
        <v/>
      </c>
      <c r="BW185" s="59" t="str">
        <f t="shared" si="17"/>
        <v/>
      </c>
      <c r="BX185" s="28" t="str">
        <f t="shared" si="15"/>
        <v/>
      </c>
      <c r="BY185" s="67" t="str">
        <f t="shared" si="16"/>
        <v/>
      </c>
      <c r="BZ185" s="29" t="str">
        <f>IF(A185="","",SUM($BY$12:BY185))</f>
        <v/>
      </c>
      <c r="CA185" s="4"/>
    </row>
    <row r="186" spans="65:79">
      <c r="BM186" s="1"/>
      <c r="BU186" s="23" t="str">
        <f>IF(A186="","",_xlfn.XLOOKUP(C186,'Bloomberg Data'!E:E,'Bloomberg Data'!D:D,0,0))</f>
        <v/>
      </c>
      <c r="BV186" s="23" t="str">
        <f t="shared" si="14"/>
        <v/>
      </c>
      <c r="BW186" s="59" t="str">
        <f t="shared" si="17"/>
        <v/>
      </c>
      <c r="BX186" s="28" t="str">
        <f t="shared" si="15"/>
        <v/>
      </c>
      <c r="BY186" s="67" t="str">
        <f t="shared" si="16"/>
        <v/>
      </c>
      <c r="BZ186" s="29" t="str">
        <f>IF(A186="","",SUM($BY$12:BY186))</f>
        <v/>
      </c>
      <c r="CA186" s="4"/>
    </row>
    <row r="187" spans="65:79">
      <c r="BM187" s="1"/>
      <c r="BU187" s="23" t="str">
        <f>IF(A187="","",_xlfn.XLOOKUP(C187,'Bloomberg Data'!E:E,'Bloomberg Data'!D:D,0,0))</f>
        <v/>
      </c>
      <c r="BV187" s="23" t="str">
        <f t="shared" si="14"/>
        <v/>
      </c>
      <c r="BW187" s="59" t="str">
        <f t="shared" si="17"/>
        <v/>
      </c>
      <c r="BX187" s="28" t="str">
        <f t="shared" si="15"/>
        <v/>
      </c>
      <c r="BY187" s="67" t="str">
        <f t="shared" si="16"/>
        <v/>
      </c>
      <c r="BZ187" s="29" t="str">
        <f>IF(A187="","",SUM($BY$12:BY187))</f>
        <v/>
      </c>
      <c r="CA187" s="4"/>
    </row>
    <row r="188" spans="65:79">
      <c r="BM188" s="1"/>
      <c r="BU188" s="23" t="str">
        <f>IF(A188="","",_xlfn.XLOOKUP(C188,'Bloomberg Data'!E:E,'Bloomberg Data'!D:D,0,0))</f>
        <v/>
      </c>
      <c r="BV188" s="23" t="str">
        <f t="shared" si="14"/>
        <v/>
      </c>
      <c r="BW188" s="59" t="str">
        <f t="shared" si="17"/>
        <v/>
      </c>
      <c r="BX188" s="28" t="str">
        <f t="shared" si="15"/>
        <v/>
      </c>
      <c r="BY188" s="67" t="str">
        <f t="shared" si="16"/>
        <v/>
      </c>
      <c r="BZ188" s="29" t="str">
        <f>IF(A188="","",SUM($BY$12:BY188))</f>
        <v/>
      </c>
      <c r="CA188" s="4"/>
    </row>
    <row r="189" spans="65:79">
      <c r="BM189" s="1"/>
      <c r="BU189" s="23" t="str">
        <f>IF(A189="","",_xlfn.XLOOKUP(C189,'Bloomberg Data'!E:E,'Bloomberg Data'!D:D,0,0))</f>
        <v/>
      </c>
      <c r="BV189" s="23" t="str">
        <f t="shared" si="14"/>
        <v/>
      </c>
      <c r="BW189" s="59" t="str">
        <f t="shared" si="17"/>
        <v/>
      </c>
      <c r="BX189" s="28" t="str">
        <f t="shared" si="15"/>
        <v/>
      </c>
      <c r="BY189" s="67" t="str">
        <f t="shared" si="16"/>
        <v/>
      </c>
      <c r="BZ189" s="29" t="str">
        <f>IF(A189="","",SUM($BY$12:BY189))</f>
        <v/>
      </c>
      <c r="CA189" s="4"/>
    </row>
    <row r="190" spans="65:79">
      <c r="BM190" s="1"/>
      <c r="BU190" s="23" t="str">
        <f>IF(A190="","",_xlfn.XLOOKUP(C190,'Bloomberg Data'!E:E,'Bloomberg Data'!D:D,0,0))</f>
        <v/>
      </c>
      <c r="BV190" s="23" t="str">
        <f t="shared" si="14"/>
        <v/>
      </c>
      <c r="BW190" s="59" t="str">
        <f t="shared" si="17"/>
        <v/>
      </c>
      <c r="BX190" s="28" t="str">
        <f t="shared" si="15"/>
        <v/>
      </c>
      <c r="BY190" s="67" t="str">
        <f t="shared" si="16"/>
        <v/>
      </c>
      <c r="BZ190" s="29" t="str">
        <f>IF(A190="","",SUM($BY$12:BY190))</f>
        <v/>
      </c>
      <c r="CA190" s="4"/>
    </row>
    <row r="191" spans="65:79">
      <c r="BM191" s="1"/>
      <c r="BU191" s="23" t="str">
        <f>IF(A191="","",_xlfn.XLOOKUP(C191,'Bloomberg Data'!E:E,'Bloomberg Data'!D:D,0,0))</f>
        <v/>
      </c>
      <c r="BV191" s="23" t="str">
        <f t="shared" si="14"/>
        <v/>
      </c>
      <c r="BW191" s="59" t="str">
        <f t="shared" si="17"/>
        <v/>
      </c>
      <c r="BX191" s="28" t="str">
        <f t="shared" si="15"/>
        <v/>
      </c>
      <c r="BY191" s="67" t="str">
        <f t="shared" si="16"/>
        <v/>
      </c>
      <c r="BZ191" s="29" t="str">
        <f>IF(A191="","",SUM($BY$12:BY191))</f>
        <v/>
      </c>
      <c r="CA191" s="4"/>
    </row>
    <row r="192" spans="65:79">
      <c r="BM192" s="1"/>
      <c r="BU192" s="23" t="str">
        <f>IF(A192="","",_xlfn.XLOOKUP(C192,'Bloomberg Data'!E:E,'Bloomberg Data'!D:D,0,0))</f>
        <v/>
      </c>
      <c r="BV192" s="23" t="str">
        <f t="shared" si="14"/>
        <v/>
      </c>
      <c r="BW192" s="59" t="str">
        <f t="shared" si="17"/>
        <v/>
      </c>
      <c r="BX192" s="28" t="str">
        <f t="shared" si="15"/>
        <v/>
      </c>
      <c r="BY192" s="67" t="str">
        <f t="shared" si="16"/>
        <v/>
      </c>
      <c r="BZ192" s="29" t="str">
        <f>IF(A192="","",SUM($BY$12:BY192))</f>
        <v/>
      </c>
      <c r="CA192" s="4"/>
    </row>
    <row r="193" spans="65:79">
      <c r="BM193" s="1"/>
      <c r="BU193" s="23" t="str">
        <f>IF(A193="","",_xlfn.XLOOKUP(C193,'Bloomberg Data'!E:E,'Bloomberg Data'!D:D,0,0))</f>
        <v/>
      </c>
      <c r="BV193" s="23" t="str">
        <f t="shared" si="14"/>
        <v/>
      </c>
      <c r="BW193" s="59" t="str">
        <f t="shared" si="17"/>
        <v/>
      </c>
      <c r="BX193" s="28" t="str">
        <f t="shared" si="15"/>
        <v/>
      </c>
      <c r="BY193" s="67" t="str">
        <f t="shared" si="16"/>
        <v/>
      </c>
      <c r="BZ193" s="29" t="str">
        <f>IF(A193="","",SUM($BY$12:BY193))</f>
        <v/>
      </c>
      <c r="CA193" s="4"/>
    </row>
    <row r="194" spans="65:79">
      <c r="BM194" s="1"/>
      <c r="BU194" s="23" t="str">
        <f>IF(A194="","",_xlfn.XLOOKUP(C194,'Bloomberg Data'!E:E,'Bloomberg Data'!D:D,0,0))</f>
        <v/>
      </c>
      <c r="BV194" s="23" t="str">
        <f t="shared" si="14"/>
        <v/>
      </c>
      <c r="BW194" s="59" t="str">
        <f t="shared" si="17"/>
        <v/>
      </c>
      <c r="BX194" s="28" t="str">
        <f t="shared" si="15"/>
        <v/>
      </c>
      <c r="BY194" s="67" t="str">
        <f t="shared" si="16"/>
        <v/>
      </c>
      <c r="BZ194" s="29" t="str">
        <f>IF(A194="","",SUM($BY$12:BY194))</f>
        <v/>
      </c>
      <c r="CA194" s="4"/>
    </row>
    <row r="195" spans="65:79">
      <c r="BM195" s="1"/>
      <c r="BU195" s="23" t="str">
        <f>IF(A195="","",_xlfn.XLOOKUP(C195,'Bloomberg Data'!E:E,'Bloomberg Data'!D:D,0,0))</f>
        <v/>
      </c>
      <c r="BV195" s="23" t="str">
        <f t="shared" si="14"/>
        <v/>
      </c>
      <c r="BW195" s="59" t="str">
        <f t="shared" si="17"/>
        <v/>
      </c>
      <c r="BX195" s="28" t="str">
        <f t="shared" si="15"/>
        <v/>
      </c>
      <c r="BY195" s="67" t="str">
        <f t="shared" si="16"/>
        <v/>
      </c>
      <c r="BZ195" s="29" t="str">
        <f>IF(A195="","",SUM($BY$12:BY195))</f>
        <v/>
      </c>
      <c r="CA195" s="4"/>
    </row>
    <row r="196" spans="65:79">
      <c r="BM196" s="1"/>
      <c r="BU196" s="23" t="str">
        <f>IF(A196="","",_xlfn.XLOOKUP(C196,'Bloomberg Data'!E:E,'Bloomberg Data'!D:D,0,0))</f>
        <v/>
      </c>
      <c r="BV196" s="23" t="str">
        <f t="shared" si="14"/>
        <v/>
      </c>
      <c r="BW196" s="59" t="str">
        <f t="shared" si="17"/>
        <v/>
      </c>
      <c r="BX196" s="28" t="str">
        <f t="shared" si="15"/>
        <v/>
      </c>
      <c r="BY196" s="67" t="str">
        <f t="shared" si="16"/>
        <v/>
      </c>
      <c r="BZ196" s="29" t="str">
        <f>IF(A196="","",SUM($BY$12:BY196))</f>
        <v/>
      </c>
      <c r="CA196" s="4"/>
    </row>
    <row r="197" spans="65:79">
      <c r="BM197" s="1"/>
      <c r="BU197" s="23" t="str">
        <f>IF(A197="","",_xlfn.XLOOKUP(C197,'Bloomberg Data'!E:E,'Bloomberg Data'!D:D,0,0))</f>
        <v/>
      </c>
      <c r="BV197" s="23" t="str">
        <f t="shared" si="14"/>
        <v/>
      </c>
      <c r="BW197" s="59" t="str">
        <f t="shared" si="17"/>
        <v/>
      </c>
      <c r="BX197" s="28" t="str">
        <f t="shared" si="15"/>
        <v/>
      </c>
      <c r="BY197" s="67" t="str">
        <f t="shared" si="16"/>
        <v/>
      </c>
      <c r="BZ197" s="29" t="str">
        <f>IF(A197="","",SUM($BY$12:BY197))</f>
        <v/>
      </c>
      <c r="CA197" s="4"/>
    </row>
    <row r="198" spans="65:79">
      <c r="BM198" s="1"/>
      <c r="BU198" s="23" t="str">
        <f>IF(A198="","",_xlfn.XLOOKUP(C198,'Bloomberg Data'!E:E,'Bloomberg Data'!D:D,0,0))</f>
        <v/>
      </c>
      <c r="BV198" s="23" t="str">
        <f t="shared" si="14"/>
        <v/>
      </c>
      <c r="BW198" s="59" t="str">
        <f t="shared" si="17"/>
        <v/>
      </c>
      <c r="BX198" s="28" t="str">
        <f t="shared" si="15"/>
        <v/>
      </c>
      <c r="BY198" s="67" t="str">
        <f t="shared" si="16"/>
        <v/>
      </c>
      <c r="BZ198" s="29" t="str">
        <f>IF(A198="","",SUM($BY$12:BY198))</f>
        <v/>
      </c>
      <c r="CA198" s="4"/>
    </row>
    <row r="199" spans="65:79">
      <c r="BM199" s="1"/>
      <c r="BU199" s="23" t="str">
        <f>IF(A199="","",_xlfn.XLOOKUP(C199,'Bloomberg Data'!E:E,'Bloomberg Data'!D:D,0,0))</f>
        <v/>
      </c>
      <c r="BV199" s="23" t="str">
        <f t="shared" si="14"/>
        <v/>
      </c>
      <c r="BW199" s="59" t="str">
        <f t="shared" si="17"/>
        <v/>
      </c>
      <c r="BX199" s="28" t="str">
        <f t="shared" si="15"/>
        <v/>
      </c>
      <c r="BY199" s="67" t="str">
        <f t="shared" si="16"/>
        <v/>
      </c>
      <c r="BZ199" s="29" t="str">
        <f>IF(A199="","",SUM($BY$12:BY199))</f>
        <v/>
      </c>
      <c r="CA199" s="4"/>
    </row>
    <row r="200" spans="65:79">
      <c r="BM200" s="1"/>
      <c r="BU200" s="23" t="str">
        <f>IF(A200="","",_xlfn.XLOOKUP(C200,'Bloomberg Data'!E:E,'Bloomberg Data'!D:D,0,0))</f>
        <v/>
      </c>
      <c r="BV200" s="23" t="str">
        <f t="shared" si="14"/>
        <v/>
      </c>
      <c r="BW200" s="59" t="str">
        <f t="shared" si="17"/>
        <v/>
      </c>
      <c r="BX200" s="28" t="str">
        <f t="shared" si="15"/>
        <v/>
      </c>
      <c r="BY200" s="67" t="str">
        <f t="shared" si="16"/>
        <v/>
      </c>
      <c r="BZ200" s="29" t="str">
        <f>IF(A200="","",SUM($BY$12:BY200))</f>
        <v/>
      </c>
      <c r="CA200" s="4"/>
    </row>
    <row r="201" spans="65:79">
      <c r="BM201" s="1"/>
      <c r="BU201" s="23" t="str">
        <f>IF(A201="","",_xlfn.XLOOKUP(C201,'Bloomberg Data'!E:E,'Bloomberg Data'!D:D,0,0))</f>
        <v/>
      </c>
      <c r="BV201" s="23" t="str">
        <f t="shared" si="14"/>
        <v/>
      </c>
      <c r="BW201" s="59" t="str">
        <f t="shared" si="17"/>
        <v/>
      </c>
      <c r="BX201" s="28" t="str">
        <f t="shared" si="15"/>
        <v/>
      </c>
      <c r="BY201" s="67" t="str">
        <f t="shared" si="16"/>
        <v/>
      </c>
      <c r="BZ201" s="29" t="str">
        <f>IF(A201="","",SUM($BY$12:BY201))</f>
        <v/>
      </c>
      <c r="CA201" s="4"/>
    </row>
    <row r="202" spans="65:79">
      <c r="BM202" s="1"/>
      <c r="BU202" s="23" t="str">
        <f>IF(A202="","",_xlfn.XLOOKUP(C202,'Bloomberg Data'!E:E,'Bloomberg Data'!D:D,0,0))</f>
        <v/>
      </c>
      <c r="BV202" s="23" t="str">
        <f t="shared" si="14"/>
        <v/>
      </c>
      <c r="BW202" s="59" t="str">
        <f t="shared" si="17"/>
        <v/>
      </c>
      <c r="BX202" s="28" t="str">
        <f t="shared" si="15"/>
        <v/>
      </c>
      <c r="BY202" s="67" t="str">
        <f t="shared" si="16"/>
        <v/>
      </c>
      <c r="BZ202" s="29" t="str">
        <f>IF(A202="","",SUM($BY$12:BY202))</f>
        <v/>
      </c>
      <c r="CA202" s="4"/>
    </row>
    <row r="203" spans="65:79">
      <c r="BM203" s="1"/>
      <c r="BU203" s="23" t="str">
        <f>IF(A203="","",_xlfn.XLOOKUP(C203,'Bloomberg Data'!E:E,'Bloomberg Data'!D:D,0,0))</f>
        <v/>
      </c>
      <c r="BV203" s="23" t="str">
        <f t="shared" ref="BV203:BV266" si="18">IF(A203="","",BU203*3)</f>
        <v/>
      </c>
      <c r="BW203" s="59" t="str">
        <f t="shared" si="17"/>
        <v/>
      </c>
      <c r="BX203" s="28" t="str">
        <f t="shared" ref="BX203:BX266" si="19">IF(A203="","",IF(BU203=0,0,H203/BW203))</f>
        <v/>
      </c>
      <c r="BY203" s="67" t="str">
        <f t="shared" ref="BY203:BY266" si="20">IF(A203="","",BM203%)</f>
        <v/>
      </c>
      <c r="BZ203" s="29" t="str">
        <f>IF(A203="","",SUM($BY$12:BY203))</f>
        <v/>
      </c>
      <c r="CA203" s="4"/>
    </row>
    <row r="204" spans="65:79">
      <c r="BM204" s="1"/>
      <c r="BU204" s="23" t="str">
        <f>IF(A204="","",_xlfn.XLOOKUP(C204,'Bloomberg Data'!E:E,'Bloomberg Data'!D:D,0,0))</f>
        <v/>
      </c>
      <c r="BV204" s="23" t="str">
        <f t="shared" si="18"/>
        <v/>
      </c>
      <c r="BW204" s="59" t="str">
        <f t="shared" ref="BW204:BW267" si="21">IF(A204="","",BV204*BW$11)</f>
        <v/>
      </c>
      <c r="BX204" s="28" t="str">
        <f t="shared" si="19"/>
        <v/>
      </c>
      <c r="BY204" s="67" t="str">
        <f t="shared" si="20"/>
        <v/>
      </c>
      <c r="BZ204" s="29" t="str">
        <f>IF(A204="","",SUM($BY$12:BY204))</f>
        <v/>
      </c>
      <c r="CA204" s="4"/>
    </row>
    <row r="205" spans="65:79">
      <c r="BM205" s="1"/>
      <c r="BU205" s="23" t="str">
        <f>IF(A205="","",_xlfn.XLOOKUP(C205,'Bloomberg Data'!E:E,'Bloomberg Data'!D:D,0,0))</f>
        <v/>
      </c>
      <c r="BV205" s="23" t="str">
        <f t="shared" si="18"/>
        <v/>
      </c>
      <c r="BW205" s="59" t="str">
        <f t="shared" si="21"/>
        <v/>
      </c>
      <c r="BX205" s="28" t="str">
        <f t="shared" si="19"/>
        <v/>
      </c>
      <c r="BY205" s="67" t="str">
        <f t="shared" si="20"/>
        <v/>
      </c>
      <c r="BZ205" s="29" t="str">
        <f>IF(A205="","",SUM($BY$12:BY205))</f>
        <v/>
      </c>
      <c r="CA205" s="4"/>
    </row>
    <row r="206" spans="65:79">
      <c r="BM206" s="1"/>
      <c r="BU206" s="23" t="str">
        <f>IF(A206="","",_xlfn.XLOOKUP(C206,'Bloomberg Data'!E:E,'Bloomberg Data'!D:D,0,0))</f>
        <v/>
      </c>
      <c r="BV206" s="23" t="str">
        <f t="shared" si="18"/>
        <v/>
      </c>
      <c r="BW206" s="59" t="str">
        <f t="shared" si="21"/>
        <v/>
      </c>
      <c r="BX206" s="28" t="str">
        <f t="shared" si="19"/>
        <v/>
      </c>
      <c r="BY206" s="67" t="str">
        <f t="shared" si="20"/>
        <v/>
      </c>
      <c r="BZ206" s="29" t="str">
        <f>IF(A206="","",SUM($BY$12:BY206))</f>
        <v/>
      </c>
      <c r="CA206" s="4"/>
    </row>
    <row r="207" spans="65:79">
      <c r="BM207" s="1"/>
      <c r="BU207" s="23" t="str">
        <f>IF(A207="","",_xlfn.XLOOKUP(C207,'Bloomberg Data'!E:E,'Bloomberg Data'!D:D,0,0))</f>
        <v/>
      </c>
      <c r="BV207" s="23" t="str">
        <f t="shared" si="18"/>
        <v/>
      </c>
      <c r="BW207" s="59" t="str">
        <f t="shared" si="21"/>
        <v/>
      </c>
      <c r="BX207" s="28" t="str">
        <f t="shared" si="19"/>
        <v/>
      </c>
      <c r="BY207" s="67" t="str">
        <f t="shared" si="20"/>
        <v/>
      </c>
      <c r="BZ207" s="29" t="str">
        <f>IF(A207="","",SUM($BY$12:BY207))</f>
        <v/>
      </c>
      <c r="CA207" s="4"/>
    </row>
    <row r="208" spans="65:79">
      <c r="BM208" s="1"/>
      <c r="BU208" s="23" t="str">
        <f>IF(A208="","",_xlfn.XLOOKUP(C208,'Bloomberg Data'!E:E,'Bloomberg Data'!D:D,0,0))</f>
        <v/>
      </c>
      <c r="BV208" s="23" t="str">
        <f t="shared" si="18"/>
        <v/>
      </c>
      <c r="BW208" s="59" t="str">
        <f t="shared" si="21"/>
        <v/>
      </c>
      <c r="BX208" s="28" t="str">
        <f t="shared" si="19"/>
        <v/>
      </c>
      <c r="BY208" s="67" t="str">
        <f t="shared" si="20"/>
        <v/>
      </c>
      <c r="BZ208" s="29" t="str">
        <f>IF(A208="","",SUM($BY$12:BY208))</f>
        <v/>
      </c>
      <c r="CA208" s="4"/>
    </row>
    <row r="209" spans="65:79">
      <c r="BM209" s="1"/>
      <c r="BU209" s="23" t="str">
        <f>IF(A209="","",_xlfn.XLOOKUP(C209,'Bloomberg Data'!E:E,'Bloomberg Data'!D:D,0,0))</f>
        <v/>
      </c>
      <c r="BV209" s="23" t="str">
        <f t="shared" si="18"/>
        <v/>
      </c>
      <c r="BW209" s="59" t="str">
        <f t="shared" si="21"/>
        <v/>
      </c>
      <c r="BX209" s="28" t="str">
        <f t="shared" si="19"/>
        <v/>
      </c>
      <c r="BY209" s="67" t="str">
        <f t="shared" si="20"/>
        <v/>
      </c>
      <c r="BZ209" s="29" t="str">
        <f>IF(A209="","",SUM($BY$12:BY209))</f>
        <v/>
      </c>
      <c r="CA209" s="4"/>
    </row>
    <row r="210" spans="65:79">
      <c r="BM210" s="1"/>
      <c r="BU210" s="23" t="str">
        <f>IF(A210="","",_xlfn.XLOOKUP(C210,'Bloomberg Data'!E:E,'Bloomberg Data'!D:D,0,0))</f>
        <v/>
      </c>
      <c r="BV210" s="23" t="str">
        <f t="shared" si="18"/>
        <v/>
      </c>
      <c r="BW210" s="59" t="str">
        <f t="shared" si="21"/>
        <v/>
      </c>
      <c r="BX210" s="28" t="str">
        <f t="shared" si="19"/>
        <v/>
      </c>
      <c r="BY210" s="67" t="str">
        <f t="shared" si="20"/>
        <v/>
      </c>
      <c r="BZ210" s="29" t="str">
        <f>IF(A210="","",SUM($BY$12:BY210))</f>
        <v/>
      </c>
      <c r="CA210" s="4"/>
    </row>
    <row r="211" spans="65:79">
      <c r="BM211" s="1"/>
      <c r="BU211" s="23" t="str">
        <f>IF(A211="","",_xlfn.XLOOKUP(C211,'Bloomberg Data'!E:E,'Bloomberg Data'!D:D,0,0))</f>
        <v/>
      </c>
      <c r="BV211" s="23" t="str">
        <f t="shared" si="18"/>
        <v/>
      </c>
      <c r="BW211" s="59" t="str">
        <f t="shared" si="21"/>
        <v/>
      </c>
      <c r="BX211" s="28" t="str">
        <f t="shared" si="19"/>
        <v/>
      </c>
      <c r="BY211" s="67" t="str">
        <f t="shared" si="20"/>
        <v/>
      </c>
      <c r="BZ211" s="29" t="str">
        <f>IF(A211="","",SUM($BY$12:BY211))</f>
        <v/>
      </c>
      <c r="CA211" s="4"/>
    </row>
    <row r="212" spans="65:79">
      <c r="BM212" s="1"/>
      <c r="BU212" s="23" t="str">
        <f>IF(A212="","",_xlfn.XLOOKUP(C212,'Bloomberg Data'!E:E,'Bloomberg Data'!D:D,0,0))</f>
        <v/>
      </c>
      <c r="BV212" s="23" t="str">
        <f t="shared" si="18"/>
        <v/>
      </c>
      <c r="BW212" s="59" t="str">
        <f t="shared" si="21"/>
        <v/>
      </c>
      <c r="BX212" s="28" t="str">
        <f t="shared" si="19"/>
        <v/>
      </c>
      <c r="BY212" s="67" t="str">
        <f t="shared" si="20"/>
        <v/>
      </c>
      <c r="BZ212" s="29" t="str">
        <f>IF(A212="","",SUM($BY$12:BY212))</f>
        <v/>
      </c>
      <c r="CA212" s="4"/>
    </row>
    <row r="213" spans="65:79">
      <c r="BM213" s="1"/>
      <c r="BU213" s="23" t="str">
        <f>IF(A213="","",_xlfn.XLOOKUP(C213,'Bloomberg Data'!E:E,'Bloomberg Data'!D:D,0,0))</f>
        <v/>
      </c>
      <c r="BV213" s="23" t="str">
        <f t="shared" si="18"/>
        <v/>
      </c>
      <c r="BW213" s="59" t="str">
        <f t="shared" si="21"/>
        <v/>
      </c>
      <c r="BX213" s="28" t="str">
        <f t="shared" si="19"/>
        <v/>
      </c>
      <c r="BY213" s="67" t="str">
        <f t="shared" si="20"/>
        <v/>
      </c>
      <c r="BZ213" s="29" t="str">
        <f>IF(A213="","",SUM($BY$12:BY213))</f>
        <v/>
      </c>
      <c r="CA213" s="4"/>
    </row>
    <row r="214" spans="65:79">
      <c r="BM214" s="1"/>
      <c r="BU214" s="23" t="str">
        <f>IF(A214="","",_xlfn.XLOOKUP(C214,'Bloomberg Data'!E:E,'Bloomberg Data'!D:D,0,0))</f>
        <v/>
      </c>
      <c r="BV214" s="23" t="str">
        <f t="shared" si="18"/>
        <v/>
      </c>
      <c r="BW214" s="59" t="str">
        <f t="shared" si="21"/>
        <v/>
      </c>
      <c r="BX214" s="28" t="str">
        <f t="shared" si="19"/>
        <v/>
      </c>
      <c r="BY214" s="67" t="str">
        <f t="shared" si="20"/>
        <v/>
      </c>
      <c r="BZ214" s="29" t="str">
        <f>IF(A214="","",SUM($BY$12:BY214))</f>
        <v/>
      </c>
      <c r="CA214" s="4"/>
    </row>
    <row r="215" spans="65:79">
      <c r="BM215" s="1"/>
      <c r="BU215" s="23" t="str">
        <f>IF(A215="","",_xlfn.XLOOKUP(C215,'Bloomberg Data'!E:E,'Bloomberg Data'!D:D,0,0))</f>
        <v/>
      </c>
      <c r="BV215" s="23" t="str">
        <f t="shared" si="18"/>
        <v/>
      </c>
      <c r="BW215" s="59" t="str">
        <f t="shared" si="21"/>
        <v/>
      </c>
      <c r="BX215" s="28" t="str">
        <f t="shared" si="19"/>
        <v/>
      </c>
      <c r="BY215" s="67" t="str">
        <f t="shared" si="20"/>
        <v/>
      </c>
      <c r="BZ215" s="29" t="str">
        <f>IF(A215="","",SUM($BY$12:BY215))</f>
        <v/>
      </c>
      <c r="CA215" s="4"/>
    </row>
    <row r="216" spans="65:79">
      <c r="BM216" s="1"/>
      <c r="BU216" s="23" t="str">
        <f>IF(A216="","",_xlfn.XLOOKUP(C216,'Bloomberg Data'!E:E,'Bloomberg Data'!D:D,0,0))</f>
        <v/>
      </c>
      <c r="BV216" s="23" t="str">
        <f t="shared" si="18"/>
        <v/>
      </c>
      <c r="BW216" s="59" t="str">
        <f t="shared" si="21"/>
        <v/>
      </c>
      <c r="BX216" s="28" t="str">
        <f t="shared" si="19"/>
        <v/>
      </c>
      <c r="BY216" s="67" t="str">
        <f t="shared" si="20"/>
        <v/>
      </c>
      <c r="BZ216" s="29" t="str">
        <f>IF(A216="","",SUM($BY$12:BY216))</f>
        <v/>
      </c>
      <c r="CA216" s="4"/>
    </row>
    <row r="217" spans="65:79">
      <c r="BM217" s="1"/>
      <c r="BU217" s="23" t="str">
        <f>IF(A217="","",_xlfn.XLOOKUP(C217,'Bloomberg Data'!E:E,'Bloomberg Data'!D:D,0,0))</f>
        <v/>
      </c>
      <c r="BV217" s="23" t="str">
        <f t="shared" si="18"/>
        <v/>
      </c>
      <c r="BW217" s="59" t="str">
        <f t="shared" si="21"/>
        <v/>
      </c>
      <c r="BX217" s="28" t="str">
        <f t="shared" si="19"/>
        <v/>
      </c>
      <c r="BY217" s="67" t="str">
        <f t="shared" si="20"/>
        <v/>
      </c>
      <c r="BZ217" s="29" t="str">
        <f>IF(A217="","",SUM($BY$12:BY217))</f>
        <v/>
      </c>
      <c r="CA217" s="4"/>
    </row>
    <row r="218" spans="65:79">
      <c r="BM218" s="1"/>
      <c r="BU218" s="23" t="str">
        <f>IF(A218="","",_xlfn.XLOOKUP(C218,'Bloomberg Data'!E:E,'Bloomberg Data'!D:D,0,0))</f>
        <v/>
      </c>
      <c r="BV218" s="23" t="str">
        <f t="shared" si="18"/>
        <v/>
      </c>
      <c r="BW218" s="59" t="str">
        <f t="shared" si="21"/>
        <v/>
      </c>
      <c r="BX218" s="28" t="str">
        <f t="shared" si="19"/>
        <v/>
      </c>
      <c r="BY218" s="67" t="str">
        <f t="shared" si="20"/>
        <v/>
      </c>
      <c r="BZ218" s="29" t="str">
        <f>IF(A218="","",SUM($BY$12:BY218))</f>
        <v/>
      </c>
      <c r="CA218" s="4"/>
    </row>
    <row r="219" spans="65:79">
      <c r="BM219" s="1"/>
      <c r="BU219" s="23" t="str">
        <f>IF(A219="","",_xlfn.XLOOKUP(C219,'Bloomberg Data'!E:E,'Bloomberg Data'!D:D,0,0))</f>
        <v/>
      </c>
      <c r="BV219" s="23" t="str">
        <f t="shared" si="18"/>
        <v/>
      </c>
      <c r="BW219" s="59" t="str">
        <f t="shared" si="21"/>
        <v/>
      </c>
      <c r="BX219" s="28" t="str">
        <f t="shared" si="19"/>
        <v/>
      </c>
      <c r="BY219" s="67" t="str">
        <f t="shared" si="20"/>
        <v/>
      </c>
      <c r="BZ219" s="29" t="str">
        <f>IF(A219="","",SUM($BY$12:BY219))</f>
        <v/>
      </c>
      <c r="CA219" s="4"/>
    </row>
    <row r="220" spans="65:79">
      <c r="BM220" s="1"/>
      <c r="BU220" s="23" t="str">
        <f>IF(A220="","",_xlfn.XLOOKUP(C220,'Bloomberg Data'!E:E,'Bloomberg Data'!D:D,0,0))</f>
        <v/>
      </c>
      <c r="BV220" s="23" t="str">
        <f t="shared" si="18"/>
        <v/>
      </c>
      <c r="BW220" s="59" t="str">
        <f t="shared" si="21"/>
        <v/>
      </c>
      <c r="BX220" s="28" t="str">
        <f t="shared" si="19"/>
        <v/>
      </c>
      <c r="BY220" s="67" t="str">
        <f t="shared" si="20"/>
        <v/>
      </c>
      <c r="BZ220" s="29" t="str">
        <f>IF(A220="","",SUM($BY$12:BY220))</f>
        <v/>
      </c>
      <c r="CA220" s="4"/>
    </row>
    <row r="221" spans="65:79">
      <c r="BM221" s="1"/>
      <c r="BU221" s="23" t="str">
        <f>IF(A221="","",_xlfn.XLOOKUP(C221,'Bloomberg Data'!E:E,'Bloomberg Data'!D:D,0,0))</f>
        <v/>
      </c>
      <c r="BV221" s="23" t="str">
        <f t="shared" si="18"/>
        <v/>
      </c>
      <c r="BW221" s="59" t="str">
        <f t="shared" si="21"/>
        <v/>
      </c>
      <c r="BX221" s="28" t="str">
        <f t="shared" si="19"/>
        <v/>
      </c>
      <c r="BY221" s="67" t="str">
        <f t="shared" si="20"/>
        <v/>
      </c>
      <c r="BZ221" s="29" t="str">
        <f>IF(A221="","",SUM($BY$12:BY221))</f>
        <v/>
      </c>
      <c r="CA221" s="4"/>
    </row>
    <row r="222" spans="65:79">
      <c r="BM222" s="1"/>
      <c r="BU222" s="23" t="str">
        <f>IF(A222="","",_xlfn.XLOOKUP(C222,'Bloomberg Data'!E:E,'Bloomberg Data'!D:D,0,0))</f>
        <v/>
      </c>
      <c r="BV222" s="23" t="str">
        <f t="shared" si="18"/>
        <v/>
      </c>
      <c r="BW222" s="59" t="str">
        <f t="shared" si="21"/>
        <v/>
      </c>
      <c r="BX222" s="28" t="str">
        <f t="shared" si="19"/>
        <v/>
      </c>
      <c r="BY222" s="67" t="str">
        <f t="shared" si="20"/>
        <v/>
      </c>
      <c r="BZ222" s="29" t="str">
        <f>IF(A222="","",SUM($BY$12:BY222))</f>
        <v/>
      </c>
      <c r="CA222" s="4"/>
    </row>
    <row r="223" spans="65:79">
      <c r="BM223" s="1"/>
      <c r="BU223" s="23" t="str">
        <f>IF(A223="","",_xlfn.XLOOKUP(C223,'Bloomberg Data'!E:E,'Bloomberg Data'!D:D,0,0))</f>
        <v/>
      </c>
      <c r="BV223" s="23" t="str">
        <f t="shared" si="18"/>
        <v/>
      </c>
      <c r="BW223" s="59" t="str">
        <f t="shared" si="21"/>
        <v/>
      </c>
      <c r="BX223" s="28" t="str">
        <f t="shared" si="19"/>
        <v/>
      </c>
      <c r="BY223" s="67" t="str">
        <f t="shared" si="20"/>
        <v/>
      </c>
      <c r="BZ223" s="29" t="str">
        <f>IF(A223="","",SUM($BY$12:BY223))</f>
        <v/>
      </c>
      <c r="CA223" s="4"/>
    </row>
    <row r="224" spans="65:79">
      <c r="BM224" s="1"/>
      <c r="BU224" s="23" t="str">
        <f>IF(A224="","",_xlfn.XLOOKUP(C224,'Bloomberg Data'!E:E,'Bloomberg Data'!D:D,0,0))</f>
        <v/>
      </c>
      <c r="BV224" s="23" t="str">
        <f t="shared" si="18"/>
        <v/>
      </c>
      <c r="BW224" s="59" t="str">
        <f t="shared" si="21"/>
        <v/>
      </c>
      <c r="BX224" s="28" t="str">
        <f t="shared" si="19"/>
        <v/>
      </c>
      <c r="BY224" s="67" t="str">
        <f t="shared" si="20"/>
        <v/>
      </c>
      <c r="BZ224" s="29" t="str">
        <f>IF(A224="","",SUM($BY$12:BY224))</f>
        <v/>
      </c>
      <c r="CA224" s="4"/>
    </row>
    <row r="225" spans="65:79">
      <c r="BM225" s="1"/>
      <c r="BU225" s="23" t="str">
        <f>IF(A225="","",_xlfn.XLOOKUP(C225,'Bloomberg Data'!E:E,'Bloomberg Data'!D:D,0,0))</f>
        <v/>
      </c>
      <c r="BV225" s="23" t="str">
        <f t="shared" si="18"/>
        <v/>
      </c>
      <c r="BW225" s="59" t="str">
        <f t="shared" si="21"/>
        <v/>
      </c>
      <c r="BX225" s="28" t="str">
        <f t="shared" si="19"/>
        <v/>
      </c>
      <c r="BY225" s="67" t="str">
        <f t="shared" si="20"/>
        <v/>
      </c>
      <c r="BZ225" s="29" t="str">
        <f>IF(A225="","",SUM($BY$12:BY225))</f>
        <v/>
      </c>
      <c r="CA225" s="4"/>
    </row>
    <row r="226" spans="65:79">
      <c r="BM226" s="1"/>
      <c r="BU226" s="23" t="str">
        <f>IF(A226="","",_xlfn.XLOOKUP(C226,'Bloomberg Data'!E:E,'Bloomberg Data'!D:D,0,0))</f>
        <v/>
      </c>
      <c r="BV226" s="23" t="str">
        <f t="shared" si="18"/>
        <v/>
      </c>
      <c r="BW226" s="59" t="str">
        <f t="shared" si="21"/>
        <v/>
      </c>
      <c r="BX226" s="28" t="str">
        <f t="shared" si="19"/>
        <v/>
      </c>
      <c r="BY226" s="67" t="str">
        <f t="shared" si="20"/>
        <v/>
      </c>
      <c r="BZ226" s="29" t="str">
        <f>IF(A226="","",SUM($BY$12:BY226))</f>
        <v/>
      </c>
      <c r="CA226" s="4"/>
    </row>
    <row r="227" spans="65:79">
      <c r="BM227" s="1"/>
      <c r="BU227" s="23" t="str">
        <f>IF(A227="","",_xlfn.XLOOKUP(C227,'Bloomberg Data'!E:E,'Bloomberg Data'!D:D,0,0))</f>
        <v/>
      </c>
      <c r="BV227" s="23" t="str">
        <f t="shared" si="18"/>
        <v/>
      </c>
      <c r="BW227" s="59" t="str">
        <f t="shared" si="21"/>
        <v/>
      </c>
      <c r="BX227" s="28" t="str">
        <f t="shared" si="19"/>
        <v/>
      </c>
      <c r="BY227" s="67" t="str">
        <f t="shared" si="20"/>
        <v/>
      </c>
      <c r="BZ227" s="29" t="str">
        <f>IF(A227="","",SUM($BY$12:BY227))</f>
        <v/>
      </c>
      <c r="CA227" s="4"/>
    </row>
    <row r="228" spans="65:79">
      <c r="BM228" s="1"/>
      <c r="BU228" s="23" t="str">
        <f>IF(A228="","",_xlfn.XLOOKUP(C228,'Bloomberg Data'!E:E,'Bloomberg Data'!D:D,0,0))</f>
        <v/>
      </c>
      <c r="BV228" s="23" t="str">
        <f t="shared" si="18"/>
        <v/>
      </c>
      <c r="BW228" s="59" t="str">
        <f t="shared" si="21"/>
        <v/>
      </c>
      <c r="BX228" s="28" t="str">
        <f t="shared" si="19"/>
        <v/>
      </c>
      <c r="BY228" s="67" t="str">
        <f t="shared" si="20"/>
        <v/>
      </c>
      <c r="BZ228" s="29" t="str">
        <f>IF(A228="","",SUM($BY$12:BY228))</f>
        <v/>
      </c>
      <c r="CA228" s="4"/>
    </row>
    <row r="229" spans="65:79">
      <c r="BM229" s="1"/>
      <c r="BU229" s="23" t="str">
        <f>IF(A229="","",_xlfn.XLOOKUP(C229,'Bloomberg Data'!E:E,'Bloomberg Data'!D:D,0,0))</f>
        <v/>
      </c>
      <c r="BV229" s="23" t="str">
        <f t="shared" si="18"/>
        <v/>
      </c>
      <c r="BW229" s="59" t="str">
        <f t="shared" si="21"/>
        <v/>
      </c>
      <c r="BX229" s="28" t="str">
        <f t="shared" si="19"/>
        <v/>
      </c>
      <c r="BY229" s="67" t="str">
        <f t="shared" si="20"/>
        <v/>
      </c>
      <c r="BZ229" s="29" t="str">
        <f>IF(A229="","",SUM($BY$12:BY229))</f>
        <v/>
      </c>
      <c r="CA229" s="4"/>
    </row>
    <row r="230" spans="65:79">
      <c r="BM230" s="1"/>
      <c r="BU230" s="23" t="str">
        <f>IF(A230="","",_xlfn.XLOOKUP(C230,'Bloomberg Data'!E:E,'Bloomberg Data'!D:D,0,0))</f>
        <v/>
      </c>
      <c r="BV230" s="23" t="str">
        <f t="shared" si="18"/>
        <v/>
      </c>
      <c r="BW230" s="59" t="str">
        <f t="shared" si="21"/>
        <v/>
      </c>
      <c r="BX230" s="28" t="str">
        <f t="shared" si="19"/>
        <v/>
      </c>
      <c r="BY230" s="67" t="str">
        <f t="shared" si="20"/>
        <v/>
      </c>
      <c r="BZ230" s="29" t="str">
        <f>IF(A230="","",SUM($BY$12:BY230))</f>
        <v/>
      </c>
      <c r="CA230" s="4"/>
    </row>
    <row r="231" spans="65:79">
      <c r="BM231" s="1"/>
      <c r="BU231" s="23" t="str">
        <f>IF(A231="","",_xlfn.XLOOKUP(C231,'Bloomberg Data'!E:E,'Bloomberg Data'!D:D,0,0))</f>
        <v/>
      </c>
      <c r="BV231" s="23" t="str">
        <f t="shared" si="18"/>
        <v/>
      </c>
      <c r="BW231" s="59" t="str">
        <f t="shared" si="21"/>
        <v/>
      </c>
      <c r="BX231" s="28" t="str">
        <f t="shared" si="19"/>
        <v/>
      </c>
      <c r="BY231" s="67" t="str">
        <f t="shared" si="20"/>
        <v/>
      </c>
      <c r="BZ231" s="29" t="str">
        <f>IF(A231="","",SUM($BY$12:BY231))</f>
        <v/>
      </c>
      <c r="CA231" s="4"/>
    </row>
    <row r="232" spans="65:79">
      <c r="BM232" s="1"/>
      <c r="BU232" s="23" t="str">
        <f>IF(A232="","",_xlfn.XLOOKUP(C232,'Bloomberg Data'!E:E,'Bloomberg Data'!D:D,0,0))</f>
        <v/>
      </c>
      <c r="BV232" s="23" t="str">
        <f t="shared" si="18"/>
        <v/>
      </c>
      <c r="BW232" s="59" t="str">
        <f t="shared" si="21"/>
        <v/>
      </c>
      <c r="BX232" s="28" t="str">
        <f t="shared" si="19"/>
        <v/>
      </c>
      <c r="BY232" s="67" t="str">
        <f t="shared" si="20"/>
        <v/>
      </c>
      <c r="BZ232" s="29" t="str">
        <f>IF(A232="","",SUM($BY$12:BY232))</f>
        <v/>
      </c>
      <c r="CA232" s="4"/>
    </row>
    <row r="233" spans="65:79">
      <c r="BM233" s="1"/>
      <c r="BU233" s="23" t="str">
        <f>IF(A233="","",_xlfn.XLOOKUP(C233,'Bloomberg Data'!E:E,'Bloomberg Data'!D:D,0,0))</f>
        <v/>
      </c>
      <c r="BV233" s="23" t="str">
        <f t="shared" si="18"/>
        <v/>
      </c>
      <c r="BW233" s="59" t="str">
        <f t="shared" si="21"/>
        <v/>
      </c>
      <c r="BX233" s="28" t="str">
        <f t="shared" si="19"/>
        <v/>
      </c>
      <c r="BY233" s="67" t="str">
        <f t="shared" si="20"/>
        <v/>
      </c>
      <c r="BZ233" s="29" t="str">
        <f>IF(A233="","",SUM($BY$12:BY233))</f>
        <v/>
      </c>
      <c r="CA233" s="4"/>
    </row>
    <row r="234" spans="65:79">
      <c r="BM234" s="1"/>
      <c r="BU234" s="23" t="str">
        <f>IF(A234="","",_xlfn.XLOOKUP(C234,'Bloomberg Data'!E:E,'Bloomberg Data'!D:D,0,0))</f>
        <v/>
      </c>
      <c r="BV234" s="23" t="str">
        <f t="shared" si="18"/>
        <v/>
      </c>
      <c r="BW234" s="59" t="str">
        <f t="shared" si="21"/>
        <v/>
      </c>
      <c r="BX234" s="28" t="str">
        <f t="shared" si="19"/>
        <v/>
      </c>
      <c r="BY234" s="67" t="str">
        <f t="shared" si="20"/>
        <v/>
      </c>
      <c r="BZ234" s="29" t="str">
        <f>IF(A234="","",SUM($BY$12:BY234))</f>
        <v/>
      </c>
      <c r="CA234" s="4"/>
    </row>
    <row r="235" spans="65:79">
      <c r="BM235" s="1"/>
      <c r="BU235" s="23" t="str">
        <f>IF(A235="","",_xlfn.XLOOKUP(C235,'Bloomberg Data'!E:E,'Bloomberg Data'!D:D,0,0))</f>
        <v/>
      </c>
      <c r="BV235" s="23" t="str">
        <f t="shared" si="18"/>
        <v/>
      </c>
      <c r="BW235" s="59" t="str">
        <f t="shared" si="21"/>
        <v/>
      </c>
      <c r="BX235" s="28" t="str">
        <f t="shared" si="19"/>
        <v/>
      </c>
      <c r="BY235" s="67" t="str">
        <f t="shared" si="20"/>
        <v/>
      </c>
      <c r="BZ235" s="29" t="str">
        <f>IF(A235="","",SUM($BY$12:BY235))</f>
        <v/>
      </c>
      <c r="CA235" s="4"/>
    </row>
    <row r="236" spans="65:79">
      <c r="BM236" s="1"/>
      <c r="BU236" s="23" t="str">
        <f>IF(A236="","",_xlfn.XLOOKUP(C236,'Bloomberg Data'!E:E,'Bloomberg Data'!D:D,0,0))</f>
        <v/>
      </c>
      <c r="BV236" s="23" t="str">
        <f t="shared" si="18"/>
        <v/>
      </c>
      <c r="BW236" s="59" t="str">
        <f t="shared" si="21"/>
        <v/>
      </c>
      <c r="BX236" s="28" t="str">
        <f t="shared" si="19"/>
        <v/>
      </c>
      <c r="BY236" s="67" t="str">
        <f t="shared" si="20"/>
        <v/>
      </c>
      <c r="BZ236" s="29" t="str">
        <f>IF(A236="","",SUM($BY$12:BY236))</f>
        <v/>
      </c>
      <c r="CA236" s="4"/>
    </row>
    <row r="237" spans="65:79">
      <c r="BM237" s="1"/>
      <c r="BU237" s="23" t="str">
        <f>IF(A237="","",_xlfn.XLOOKUP(C237,'Bloomberg Data'!E:E,'Bloomberg Data'!D:D,0,0))</f>
        <v/>
      </c>
      <c r="BV237" s="23" t="str">
        <f t="shared" si="18"/>
        <v/>
      </c>
      <c r="BW237" s="59" t="str">
        <f t="shared" si="21"/>
        <v/>
      </c>
      <c r="BX237" s="28" t="str">
        <f t="shared" si="19"/>
        <v/>
      </c>
      <c r="BY237" s="67" t="str">
        <f t="shared" si="20"/>
        <v/>
      </c>
      <c r="BZ237" s="29" t="str">
        <f>IF(A237="","",SUM($BY$12:BY237))</f>
        <v/>
      </c>
      <c r="CA237" s="4"/>
    </row>
    <row r="238" spans="65:79">
      <c r="BM238" s="1"/>
      <c r="BU238" s="23" t="str">
        <f>IF(A238="","",_xlfn.XLOOKUP(C238,'Bloomberg Data'!E:E,'Bloomberg Data'!D:D,0,0))</f>
        <v/>
      </c>
      <c r="BV238" s="23" t="str">
        <f t="shared" si="18"/>
        <v/>
      </c>
      <c r="BW238" s="59" t="str">
        <f t="shared" si="21"/>
        <v/>
      </c>
      <c r="BX238" s="28" t="str">
        <f t="shared" si="19"/>
        <v/>
      </c>
      <c r="BY238" s="67" t="str">
        <f t="shared" si="20"/>
        <v/>
      </c>
      <c r="BZ238" s="29" t="str">
        <f>IF(A238="","",SUM($BY$12:BY238))</f>
        <v/>
      </c>
      <c r="CA238" s="4"/>
    </row>
    <row r="239" spans="65:79">
      <c r="BM239" s="1"/>
      <c r="BU239" s="23" t="str">
        <f>IF(A239="","",_xlfn.XLOOKUP(C239,'Bloomberg Data'!E:E,'Bloomberg Data'!D:D,0,0))</f>
        <v/>
      </c>
      <c r="BV239" s="23" t="str">
        <f t="shared" si="18"/>
        <v/>
      </c>
      <c r="BW239" s="59" t="str">
        <f t="shared" si="21"/>
        <v/>
      </c>
      <c r="BX239" s="28" t="str">
        <f t="shared" si="19"/>
        <v/>
      </c>
      <c r="BY239" s="67" t="str">
        <f t="shared" si="20"/>
        <v/>
      </c>
      <c r="BZ239" s="29" t="str">
        <f>IF(A239="","",SUM($BY$12:BY239))</f>
        <v/>
      </c>
      <c r="CA239" s="4"/>
    </row>
    <row r="240" spans="65:79">
      <c r="BM240" s="1"/>
      <c r="BU240" s="23" t="str">
        <f>IF(A240="","",_xlfn.XLOOKUP(C240,'Bloomberg Data'!E:E,'Bloomberg Data'!D:D,0,0))</f>
        <v/>
      </c>
      <c r="BV240" s="23" t="str">
        <f t="shared" si="18"/>
        <v/>
      </c>
      <c r="BW240" s="59" t="str">
        <f t="shared" si="21"/>
        <v/>
      </c>
      <c r="BX240" s="28" t="str">
        <f t="shared" si="19"/>
        <v/>
      </c>
      <c r="BY240" s="67" t="str">
        <f t="shared" si="20"/>
        <v/>
      </c>
      <c r="BZ240" s="29" t="str">
        <f>IF(A240="","",SUM($BY$12:BY240))</f>
        <v/>
      </c>
      <c r="CA240" s="4"/>
    </row>
    <row r="241" spans="65:79">
      <c r="BM241" s="1"/>
      <c r="BU241" s="23" t="str">
        <f>IF(A241="","",_xlfn.XLOOKUP(C241,'Bloomberg Data'!E:E,'Bloomberg Data'!D:D,0,0))</f>
        <v/>
      </c>
      <c r="BV241" s="23" t="str">
        <f t="shared" si="18"/>
        <v/>
      </c>
      <c r="BW241" s="59" t="str">
        <f t="shared" si="21"/>
        <v/>
      </c>
      <c r="BX241" s="28" t="str">
        <f t="shared" si="19"/>
        <v/>
      </c>
      <c r="BY241" s="67" t="str">
        <f t="shared" si="20"/>
        <v/>
      </c>
      <c r="BZ241" s="29" t="str">
        <f>IF(A241="","",SUM($BY$12:BY241))</f>
        <v/>
      </c>
      <c r="CA241" s="4"/>
    </row>
    <row r="242" spans="65:79">
      <c r="BM242" s="1"/>
      <c r="BU242" s="23" t="str">
        <f>IF(A242="","",_xlfn.XLOOKUP(C242,'Bloomberg Data'!E:E,'Bloomberg Data'!D:D,0,0))</f>
        <v/>
      </c>
      <c r="BV242" s="23" t="str">
        <f t="shared" si="18"/>
        <v/>
      </c>
      <c r="BW242" s="59" t="str">
        <f t="shared" si="21"/>
        <v/>
      </c>
      <c r="BX242" s="28" t="str">
        <f t="shared" si="19"/>
        <v/>
      </c>
      <c r="BY242" s="67" t="str">
        <f t="shared" si="20"/>
        <v/>
      </c>
      <c r="BZ242" s="29" t="str">
        <f>IF(A242="","",SUM($BY$12:BY242))</f>
        <v/>
      </c>
      <c r="CA242" s="4"/>
    </row>
    <row r="243" spans="65:79">
      <c r="BM243" s="1"/>
      <c r="BU243" s="23" t="str">
        <f>IF(A243="","",_xlfn.XLOOKUP(C243,'Bloomberg Data'!E:E,'Bloomberg Data'!D:D,0,0))</f>
        <v/>
      </c>
      <c r="BV243" s="23" t="str">
        <f t="shared" si="18"/>
        <v/>
      </c>
      <c r="BW243" s="59" t="str">
        <f t="shared" si="21"/>
        <v/>
      </c>
      <c r="BX243" s="28" t="str">
        <f t="shared" si="19"/>
        <v/>
      </c>
      <c r="BY243" s="67" t="str">
        <f t="shared" si="20"/>
        <v/>
      </c>
      <c r="BZ243" s="29" t="str">
        <f>IF(A243="","",SUM($BY$12:BY243))</f>
        <v/>
      </c>
      <c r="CA243" s="4"/>
    </row>
    <row r="244" spans="65:79">
      <c r="BM244" s="1"/>
      <c r="BU244" s="23" t="str">
        <f>IF(A244="","",_xlfn.XLOOKUP(C244,'Bloomberg Data'!E:E,'Bloomberg Data'!D:D,0,0))</f>
        <v/>
      </c>
      <c r="BV244" s="23" t="str">
        <f t="shared" si="18"/>
        <v/>
      </c>
      <c r="BW244" s="59" t="str">
        <f t="shared" si="21"/>
        <v/>
      </c>
      <c r="BX244" s="28" t="str">
        <f t="shared" si="19"/>
        <v/>
      </c>
      <c r="BY244" s="67" t="str">
        <f t="shared" si="20"/>
        <v/>
      </c>
      <c r="BZ244" s="29" t="str">
        <f>IF(A244="","",SUM($BY$12:BY244))</f>
        <v/>
      </c>
      <c r="CA244" s="4"/>
    </row>
    <row r="245" spans="65:79">
      <c r="BM245" s="1"/>
      <c r="BU245" s="23" t="str">
        <f>IF(A245="","",_xlfn.XLOOKUP(C245,'Bloomberg Data'!E:E,'Bloomberg Data'!D:D,0,0))</f>
        <v/>
      </c>
      <c r="BV245" s="23" t="str">
        <f t="shared" si="18"/>
        <v/>
      </c>
      <c r="BW245" s="59" t="str">
        <f t="shared" si="21"/>
        <v/>
      </c>
      <c r="BX245" s="28" t="str">
        <f t="shared" si="19"/>
        <v/>
      </c>
      <c r="BY245" s="67" t="str">
        <f t="shared" si="20"/>
        <v/>
      </c>
      <c r="BZ245" s="29" t="str">
        <f>IF(A245="","",SUM($BY$12:BY245))</f>
        <v/>
      </c>
      <c r="CA245" s="4"/>
    </row>
    <row r="246" spans="65:79">
      <c r="BM246" s="1"/>
      <c r="BU246" s="23" t="str">
        <f>IF(A246="","",_xlfn.XLOOKUP(C246,'Bloomberg Data'!E:E,'Bloomberg Data'!D:D,0,0))</f>
        <v/>
      </c>
      <c r="BV246" s="23" t="str">
        <f t="shared" si="18"/>
        <v/>
      </c>
      <c r="BW246" s="59" t="str">
        <f t="shared" si="21"/>
        <v/>
      </c>
      <c r="BX246" s="28" t="str">
        <f t="shared" si="19"/>
        <v/>
      </c>
      <c r="BY246" s="67" t="str">
        <f t="shared" si="20"/>
        <v/>
      </c>
      <c r="BZ246" s="29" t="str">
        <f>IF(A246="","",SUM($BY$12:BY246))</f>
        <v/>
      </c>
      <c r="CA246" s="4"/>
    </row>
    <row r="247" spans="65:79">
      <c r="BM247" s="1"/>
      <c r="BU247" s="23" t="str">
        <f>IF(A247="","",_xlfn.XLOOKUP(C247,'Bloomberg Data'!E:E,'Bloomberg Data'!D:D,0,0))</f>
        <v/>
      </c>
      <c r="BV247" s="23" t="str">
        <f t="shared" si="18"/>
        <v/>
      </c>
      <c r="BW247" s="59" t="str">
        <f t="shared" si="21"/>
        <v/>
      </c>
      <c r="BX247" s="28" t="str">
        <f t="shared" si="19"/>
        <v/>
      </c>
      <c r="BY247" s="67" t="str">
        <f t="shared" si="20"/>
        <v/>
      </c>
      <c r="BZ247" s="29" t="str">
        <f>IF(A247="","",SUM($BY$12:BY247))</f>
        <v/>
      </c>
      <c r="CA247" s="4"/>
    </row>
    <row r="248" spans="65:79">
      <c r="BM248" s="1"/>
      <c r="BU248" s="23" t="str">
        <f>IF(A248="","",_xlfn.XLOOKUP(C248,'Bloomberg Data'!E:E,'Bloomberg Data'!D:D,0,0))</f>
        <v/>
      </c>
      <c r="BV248" s="23" t="str">
        <f t="shared" si="18"/>
        <v/>
      </c>
      <c r="BW248" s="59" t="str">
        <f t="shared" si="21"/>
        <v/>
      </c>
      <c r="BX248" s="28" t="str">
        <f t="shared" si="19"/>
        <v/>
      </c>
      <c r="BY248" s="67" t="str">
        <f t="shared" si="20"/>
        <v/>
      </c>
      <c r="BZ248" s="29" t="str">
        <f>IF(A248="","",SUM($BY$12:BY248))</f>
        <v/>
      </c>
      <c r="CA248" s="4"/>
    </row>
    <row r="249" spans="65:79">
      <c r="BM249" s="1"/>
      <c r="BU249" s="23" t="str">
        <f>IF(A249="","",_xlfn.XLOOKUP(C249,'Bloomberg Data'!E:E,'Bloomberg Data'!D:D,0,0))</f>
        <v/>
      </c>
      <c r="BV249" s="23" t="str">
        <f t="shared" si="18"/>
        <v/>
      </c>
      <c r="BW249" s="59" t="str">
        <f t="shared" si="21"/>
        <v/>
      </c>
      <c r="BX249" s="28" t="str">
        <f t="shared" si="19"/>
        <v/>
      </c>
      <c r="BY249" s="67" t="str">
        <f t="shared" si="20"/>
        <v/>
      </c>
      <c r="BZ249" s="29" t="str">
        <f>IF(A249="","",SUM($BY$12:BY249))</f>
        <v/>
      </c>
      <c r="CA249" s="4"/>
    </row>
    <row r="250" spans="65:79">
      <c r="BM250" s="1"/>
      <c r="BU250" s="23" t="str">
        <f>IF(A250="","",_xlfn.XLOOKUP(C250,'Bloomberg Data'!E:E,'Bloomberg Data'!D:D,0,0))</f>
        <v/>
      </c>
      <c r="BV250" s="23" t="str">
        <f t="shared" si="18"/>
        <v/>
      </c>
      <c r="BW250" s="59" t="str">
        <f t="shared" si="21"/>
        <v/>
      </c>
      <c r="BX250" s="28" t="str">
        <f t="shared" si="19"/>
        <v/>
      </c>
      <c r="BY250" s="67" t="str">
        <f t="shared" si="20"/>
        <v/>
      </c>
      <c r="BZ250" s="29" t="str">
        <f>IF(A250="","",SUM($BY$12:BY250))</f>
        <v/>
      </c>
      <c r="CA250" s="4"/>
    </row>
    <row r="251" spans="65:79">
      <c r="BM251" s="1"/>
      <c r="BU251" s="23" t="str">
        <f>IF(A251="","",_xlfn.XLOOKUP(C251,'Bloomberg Data'!E:E,'Bloomberg Data'!D:D,0,0))</f>
        <v/>
      </c>
      <c r="BV251" s="23" t="str">
        <f t="shared" si="18"/>
        <v/>
      </c>
      <c r="BW251" s="59" t="str">
        <f t="shared" si="21"/>
        <v/>
      </c>
      <c r="BX251" s="28" t="str">
        <f t="shared" si="19"/>
        <v/>
      </c>
      <c r="BY251" s="67" t="str">
        <f t="shared" si="20"/>
        <v/>
      </c>
      <c r="BZ251" s="29" t="str">
        <f>IF(A251="","",SUM($BY$12:BY251))</f>
        <v/>
      </c>
      <c r="CA251" s="4"/>
    </row>
    <row r="252" spans="65:79">
      <c r="BM252" s="1"/>
      <c r="BU252" s="23" t="str">
        <f>IF(A252="","",_xlfn.XLOOKUP(C252,'Bloomberg Data'!E:E,'Bloomberg Data'!D:D,0,0))</f>
        <v/>
      </c>
      <c r="BV252" s="23" t="str">
        <f t="shared" si="18"/>
        <v/>
      </c>
      <c r="BW252" s="59" t="str">
        <f t="shared" si="21"/>
        <v/>
      </c>
      <c r="BX252" s="28" t="str">
        <f t="shared" si="19"/>
        <v/>
      </c>
      <c r="BY252" s="67" t="str">
        <f t="shared" si="20"/>
        <v/>
      </c>
      <c r="BZ252" s="29" t="str">
        <f>IF(A252="","",SUM($BY$12:BY252))</f>
        <v/>
      </c>
      <c r="CA252" s="4"/>
    </row>
    <row r="253" spans="65:79">
      <c r="BM253" s="1"/>
      <c r="BU253" s="23" t="str">
        <f>IF(A253="","",_xlfn.XLOOKUP(C253,'Bloomberg Data'!E:E,'Bloomberg Data'!D:D,0,0))</f>
        <v/>
      </c>
      <c r="BV253" s="23" t="str">
        <f t="shared" si="18"/>
        <v/>
      </c>
      <c r="BW253" s="59" t="str">
        <f t="shared" si="21"/>
        <v/>
      </c>
      <c r="BX253" s="28" t="str">
        <f t="shared" si="19"/>
        <v/>
      </c>
      <c r="BY253" s="67" t="str">
        <f t="shared" si="20"/>
        <v/>
      </c>
      <c r="BZ253" s="29" t="str">
        <f>IF(A253="","",SUM($BY$12:BY253))</f>
        <v/>
      </c>
      <c r="CA253" s="4"/>
    </row>
    <row r="254" spans="65:79">
      <c r="BM254" s="1"/>
      <c r="BU254" s="23" t="str">
        <f>IF(A254="","",_xlfn.XLOOKUP(C254,'Bloomberg Data'!E:E,'Bloomberg Data'!D:D,0,0))</f>
        <v/>
      </c>
      <c r="BV254" s="23" t="str">
        <f t="shared" si="18"/>
        <v/>
      </c>
      <c r="BW254" s="59" t="str">
        <f t="shared" si="21"/>
        <v/>
      </c>
      <c r="BX254" s="28" t="str">
        <f t="shared" si="19"/>
        <v/>
      </c>
      <c r="BY254" s="67" t="str">
        <f t="shared" si="20"/>
        <v/>
      </c>
      <c r="BZ254" s="29" t="str">
        <f>IF(A254="","",SUM($BY$12:BY254))</f>
        <v/>
      </c>
      <c r="CA254" s="4"/>
    </row>
    <row r="255" spans="65:79">
      <c r="BM255" s="1"/>
      <c r="BU255" s="23" t="str">
        <f>IF(A255="","",_xlfn.XLOOKUP(C255,'Bloomberg Data'!E:E,'Bloomberg Data'!D:D,0,0))</f>
        <v/>
      </c>
      <c r="BV255" s="23" t="str">
        <f t="shared" si="18"/>
        <v/>
      </c>
      <c r="BW255" s="59" t="str">
        <f t="shared" si="21"/>
        <v/>
      </c>
      <c r="BX255" s="28" t="str">
        <f t="shared" si="19"/>
        <v/>
      </c>
      <c r="BY255" s="67" t="str">
        <f t="shared" si="20"/>
        <v/>
      </c>
      <c r="BZ255" s="29" t="str">
        <f>IF(A255="","",SUM($BY$12:BY255))</f>
        <v/>
      </c>
      <c r="CA255" s="4"/>
    </row>
    <row r="256" spans="65:79">
      <c r="BM256" s="1"/>
      <c r="BU256" s="23" t="str">
        <f>IF(A256="","",_xlfn.XLOOKUP(C256,'Bloomberg Data'!E:E,'Bloomberg Data'!D:D,0,0))</f>
        <v/>
      </c>
      <c r="BV256" s="23" t="str">
        <f t="shared" si="18"/>
        <v/>
      </c>
      <c r="BW256" s="59" t="str">
        <f t="shared" si="21"/>
        <v/>
      </c>
      <c r="BX256" s="28" t="str">
        <f t="shared" si="19"/>
        <v/>
      </c>
      <c r="BY256" s="67" t="str">
        <f t="shared" si="20"/>
        <v/>
      </c>
      <c r="BZ256" s="29" t="str">
        <f>IF(A256="","",SUM($BY$12:BY256))</f>
        <v/>
      </c>
      <c r="CA256" s="4"/>
    </row>
    <row r="257" spans="65:79">
      <c r="BM257" s="1"/>
      <c r="BU257" s="23" t="str">
        <f>IF(A257="","",_xlfn.XLOOKUP(C257,'Bloomberg Data'!E:E,'Bloomberg Data'!D:D,0,0))</f>
        <v/>
      </c>
      <c r="BV257" s="23" t="str">
        <f t="shared" si="18"/>
        <v/>
      </c>
      <c r="BW257" s="59" t="str">
        <f t="shared" si="21"/>
        <v/>
      </c>
      <c r="BX257" s="28" t="str">
        <f t="shared" si="19"/>
        <v/>
      </c>
      <c r="BY257" s="67" t="str">
        <f t="shared" si="20"/>
        <v/>
      </c>
      <c r="BZ257" s="29" t="str">
        <f>IF(A257="","",SUM($BY$12:BY257))</f>
        <v/>
      </c>
      <c r="CA257" s="4"/>
    </row>
    <row r="258" spans="65:79">
      <c r="BM258" s="1"/>
      <c r="BU258" s="23" t="str">
        <f>IF(A258="","",_xlfn.XLOOKUP(C258,'Bloomberg Data'!E:E,'Bloomberg Data'!D:D,0,0))</f>
        <v/>
      </c>
      <c r="BV258" s="23" t="str">
        <f t="shared" si="18"/>
        <v/>
      </c>
      <c r="BW258" s="59" t="str">
        <f t="shared" si="21"/>
        <v/>
      </c>
      <c r="BX258" s="28" t="str">
        <f t="shared" si="19"/>
        <v/>
      </c>
      <c r="BY258" s="67" t="str">
        <f t="shared" si="20"/>
        <v/>
      </c>
      <c r="BZ258" s="29" t="str">
        <f>IF(A258="","",SUM($BY$12:BY258))</f>
        <v/>
      </c>
      <c r="CA258" s="4"/>
    </row>
    <row r="259" spans="65:79">
      <c r="BM259" s="1"/>
      <c r="BU259" s="23" t="str">
        <f>IF(A259="","",_xlfn.XLOOKUP(C259,'Bloomberg Data'!E:E,'Bloomberg Data'!D:D,0,0))</f>
        <v/>
      </c>
      <c r="BV259" s="23" t="str">
        <f t="shared" si="18"/>
        <v/>
      </c>
      <c r="BW259" s="59" t="str">
        <f t="shared" si="21"/>
        <v/>
      </c>
      <c r="BX259" s="28" t="str">
        <f t="shared" si="19"/>
        <v/>
      </c>
      <c r="BY259" s="67" t="str">
        <f t="shared" si="20"/>
        <v/>
      </c>
      <c r="BZ259" s="29" t="str">
        <f>IF(A259="","",SUM($BY$12:BY259))</f>
        <v/>
      </c>
      <c r="CA259" s="4"/>
    </row>
    <row r="260" spans="65:79">
      <c r="BM260" s="1"/>
      <c r="BU260" s="23" t="str">
        <f>IF(A260="","",_xlfn.XLOOKUP(C260,'Bloomberg Data'!E:E,'Bloomberg Data'!D:D,0,0))</f>
        <v/>
      </c>
      <c r="BV260" s="23" t="str">
        <f t="shared" si="18"/>
        <v/>
      </c>
      <c r="BW260" s="59" t="str">
        <f t="shared" si="21"/>
        <v/>
      </c>
      <c r="BX260" s="28" t="str">
        <f t="shared" si="19"/>
        <v/>
      </c>
      <c r="BY260" s="67" t="str">
        <f t="shared" si="20"/>
        <v/>
      </c>
      <c r="BZ260" s="29" t="str">
        <f>IF(A260="","",SUM($BY$12:BY260))</f>
        <v/>
      </c>
      <c r="CA260" s="4"/>
    </row>
    <row r="261" spans="65:79">
      <c r="BM261" s="1"/>
      <c r="BU261" s="23" t="str">
        <f>IF(A261="","",_xlfn.XLOOKUP(C261,'Bloomberg Data'!E:E,'Bloomberg Data'!D:D,0,0))</f>
        <v/>
      </c>
      <c r="BV261" s="23" t="str">
        <f t="shared" si="18"/>
        <v/>
      </c>
      <c r="BW261" s="59" t="str">
        <f t="shared" si="21"/>
        <v/>
      </c>
      <c r="BX261" s="28" t="str">
        <f t="shared" si="19"/>
        <v/>
      </c>
      <c r="BY261" s="67" t="str">
        <f t="shared" si="20"/>
        <v/>
      </c>
      <c r="BZ261" s="29" t="str">
        <f>IF(A261="","",SUM($BY$12:BY261))</f>
        <v/>
      </c>
      <c r="CA261" s="4"/>
    </row>
    <row r="262" spans="65:79">
      <c r="BM262" s="1"/>
      <c r="BU262" s="23" t="str">
        <f>IF(A262="","",_xlfn.XLOOKUP(C262,'Bloomberg Data'!E:E,'Bloomberg Data'!D:D,0,0))</f>
        <v/>
      </c>
      <c r="BV262" s="23" t="str">
        <f t="shared" si="18"/>
        <v/>
      </c>
      <c r="BW262" s="59" t="str">
        <f t="shared" si="21"/>
        <v/>
      </c>
      <c r="BX262" s="28" t="str">
        <f t="shared" si="19"/>
        <v/>
      </c>
      <c r="BY262" s="67" t="str">
        <f t="shared" si="20"/>
        <v/>
      </c>
      <c r="BZ262" s="29" t="str">
        <f>IF(A262="","",SUM($BY$12:BY262))</f>
        <v/>
      </c>
      <c r="CA262" s="4"/>
    </row>
    <row r="263" spans="65:79">
      <c r="BM263" s="1"/>
      <c r="BU263" s="23" t="str">
        <f>IF(A263="","",_xlfn.XLOOKUP(C263,'Bloomberg Data'!E:E,'Bloomberg Data'!D:D,0,0))</f>
        <v/>
      </c>
      <c r="BV263" s="23" t="str">
        <f t="shared" si="18"/>
        <v/>
      </c>
      <c r="BW263" s="59" t="str">
        <f t="shared" si="21"/>
        <v/>
      </c>
      <c r="BX263" s="28" t="str">
        <f t="shared" si="19"/>
        <v/>
      </c>
      <c r="BY263" s="67" t="str">
        <f t="shared" si="20"/>
        <v/>
      </c>
      <c r="BZ263" s="29" t="str">
        <f>IF(A263="","",SUM($BY$12:BY263))</f>
        <v/>
      </c>
      <c r="CA263" s="4"/>
    </row>
    <row r="264" spans="65:79">
      <c r="BM264" s="1"/>
      <c r="BU264" s="23" t="str">
        <f>IF(A264="","",_xlfn.XLOOKUP(C264,'Bloomberg Data'!E:E,'Bloomberg Data'!D:D,0,0))</f>
        <v/>
      </c>
      <c r="BV264" s="23" t="str">
        <f t="shared" si="18"/>
        <v/>
      </c>
      <c r="BW264" s="59" t="str">
        <f t="shared" si="21"/>
        <v/>
      </c>
      <c r="BX264" s="28" t="str">
        <f t="shared" si="19"/>
        <v/>
      </c>
      <c r="BY264" s="67" t="str">
        <f t="shared" si="20"/>
        <v/>
      </c>
      <c r="BZ264" s="29" t="str">
        <f>IF(A264="","",SUM($BY$12:BY264))</f>
        <v/>
      </c>
      <c r="CA264" s="4"/>
    </row>
    <row r="265" spans="65:79">
      <c r="BM265" s="1"/>
      <c r="BU265" s="23" t="str">
        <f>IF(A265="","",_xlfn.XLOOKUP(C265,'Bloomberg Data'!E:E,'Bloomberg Data'!D:D,0,0))</f>
        <v/>
      </c>
      <c r="BV265" s="23" t="str">
        <f t="shared" si="18"/>
        <v/>
      </c>
      <c r="BW265" s="59" t="str">
        <f t="shared" si="21"/>
        <v/>
      </c>
      <c r="BX265" s="28" t="str">
        <f t="shared" si="19"/>
        <v/>
      </c>
      <c r="BY265" s="67" t="str">
        <f t="shared" si="20"/>
        <v/>
      </c>
      <c r="BZ265" s="29" t="str">
        <f>IF(A265="","",SUM($BY$12:BY265))</f>
        <v/>
      </c>
      <c r="CA265" s="4"/>
    </row>
    <row r="266" spans="65:79">
      <c r="BM266" s="1"/>
      <c r="BU266" s="23" t="str">
        <f>IF(A266="","",_xlfn.XLOOKUP(C266,'Bloomberg Data'!E:E,'Bloomberg Data'!D:D,0,0))</f>
        <v/>
      </c>
      <c r="BV266" s="23" t="str">
        <f t="shared" si="18"/>
        <v/>
      </c>
      <c r="BW266" s="59" t="str">
        <f t="shared" si="21"/>
        <v/>
      </c>
      <c r="BX266" s="28" t="str">
        <f t="shared" si="19"/>
        <v/>
      </c>
      <c r="BY266" s="67" t="str">
        <f t="shared" si="20"/>
        <v/>
      </c>
      <c r="BZ266" s="29" t="str">
        <f>IF(A266="","",SUM($BY$12:BY266))</f>
        <v/>
      </c>
      <c r="CA266" s="4"/>
    </row>
    <row r="267" spans="65:79">
      <c r="BM267" s="1"/>
      <c r="BU267" s="23" t="str">
        <f>IF(A267="","",_xlfn.XLOOKUP(C267,'Bloomberg Data'!E:E,'Bloomberg Data'!D:D,0,0))</f>
        <v/>
      </c>
      <c r="BV267" s="23" t="str">
        <f t="shared" ref="BV267:BV330" si="22">IF(A267="","",BU267*3)</f>
        <v/>
      </c>
      <c r="BW267" s="59" t="str">
        <f t="shared" si="21"/>
        <v/>
      </c>
      <c r="BX267" s="28" t="str">
        <f t="shared" ref="BX267:BX330" si="23">IF(A267="","",IF(BU267=0,0,H267/BW267))</f>
        <v/>
      </c>
      <c r="BY267" s="67" t="str">
        <f t="shared" ref="BY267:BY330" si="24">IF(A267="","",BM267%)</f>
        <v/>
      </c>
      <c r="BZ267" s="29" t="str">
        <f>IF(A267="","",SUM($BY$12:BY267))</f>
        <v/>
      </c>
      <c r="CA267" s="4"/>
    </row>
    <row r="268" spans="65:79">
      <c r="BM268" s="1"/>
      <c r="BU268" s="23" t="str">
        <f>IF(A268="","",_xlfn.XLOOKUP(C268,'Bloomberg Data'!E:E,'Bloomberg Data'!D:D,0,0))</f>
        <v/>
      </c>
      <c r="BV268" s="23" t="str">
        <f t="shared" si="22"/>
        <v/>
      </c>
      <c r="BW268" s="59" t="str">
        <f t="shared" ref="BW268:BW331" si="25">IF(A268="","",BV268*BW$11)</f>
        <v/>
      </c>
      <c r="BX268" s="28" t="str">
        <f t="shared" si="23"/>
        <v/>
      </c>
      <c r="BY268" s="67" t="str">
        <f t="shared" si="24"/>
        <v/>
      </c>
      <c r="BZ268" s="29" t="str">
        <f>IF(A268="","",SUM($BY$12:BY268))</f>
        <v/>
      </c>
      <c r="CA268" s="4"/>
    </row>
    <row r="269" spans="65:79">
      <c r="BM269" s="1"/>
      <c r="BU269" s="23" t="str">
        <f>IF(A269="","",_xlfn.XLOOKUP(C269,'Bloomberg Data'!E:E,'Bloomberg Data'!D:D,0,0))</f>
        <v/>
      </c>
      <c r="BV269" s="23" t="str">
        <f t="shared" si="22"/>
        <v/>
      </c>
      <c r="BW269" s="59" t="str">
        <f t="shared" si="25"/>
        <v/>
      </c>
      <c r="BX269" s="28" t="str">
        <f t="shared" si="23"/>
        <v/>
      </c>
      <c r="BY269" s="67" t="str">
        <f t="shared" si="24"/>
        <v/>
      </c>
      <c r="BZ269" s="29" t="str">
        <f>IF(A269="","",SUM($BY$12:BY269))</f>
        <v/>
      </c>
      <c r="CA269" s="4"/>
    </row>
    <row r="270" spans="65:79">
      <c r="BM270" s="1"/>
      <c r="BU270" s="23" t="str">
        <f>IF(A270="","",_xlfn.XLOOKUP(C270,'Bloomberg Data'!E:E,'Bloomberg Data'!D:D,0,0))</f>
        <v/>
      </c>
      <c r="BV270" s="23" t="str">
        <f t="shared" si="22"/>
        <v/>
      </c>
      <c r="BW270" s="59" t="str">
        <f t="shared" si="25"/>
        <v/>
      </c>
      <c r="BX270" s="28" t="str">
        <f t="shared" si="23"/>
        <v/>
      </c>
      <c r="BY270" s="67" t="str">
        <f t="shared" si="24"/>
        <v/>
      </c>
      <c r="BZ270" s="29" t="str">
        <f>IF(A270="","",SUM($BY$12:BY270))</f>
        <v/>
      </c>
      <c r="CA270" s="4"/>
    </row>
    <row r="271" spans="65:79">
      <c r="BM271" s="1"/>
      <c r="BU271" s="23" t="str">
        <f>IF(A271="","",_xlfn.XLOOKUP(C271,'Bloomberg Data'!E:E,'Bloomberg Data'!D:D,0,0))</f>
        <v/>
      </c>
      <c r="BV271" s="23" t="str">
        <f t="shared" si="22"/>
        <v/>
      </c>
      <c r="BW271" s="59" t="str">
        <f t="shared" si="25"/>
        <v/>
      </c>
      <c r="BX271" s="28" t="str">
        <f t="shared" si="23"/>
        <v/>
      </c>
      <c r="BY271" s="67" t="str">
        <f t="shared" si="24"/>
        <v/>
      </c>
      <c r="BZ271" s="29" t="str">
        <f>IF(A271="","",SUM($BY$12:BY271))</f>
        <v/>
      </c>
      <c r="CA271" s="4"/>
    </row>
    <row r="272" spans="65:79">
      <c r="BM272" s="1"/>
      <c r="BU272" s="23" t="str">
        <f>IF(A272="","",_xlfn.XLOOKUP(C272,'Bloomberg Data'!E:E,'Bloomberg Data'!D:D,0,0))</f>
        <v/>
      </c>
      <c r="BV272" s="23" t="str">
        <f t="shared" si="22"/>
        <v/>
      </c>
      <c r="BW272" s="59" t="str">
        <f t="shared" si="25"/>
        <v/>
      </c>
      <c r="BX272" s="28" t="str">
        <f t="shared" si="23"/>
        <v/>
      </c>
      <c r="BY272" s="67" t="str">
        <f t="shared" si="24"/>
        <v/>
      </c>
      <c r="BZ272" s="29" t="str">
        <f>IF(A272="","",SUM($BY$12:BY272))</f>
        <v/>
      </c>
      <c r="CA272" s="4"/>
    </row>
    <row r="273" spans="65:79">
      <c r="BM273" s="1"/>
      <c r="BU273" s="23" t="str">
        <f>IF(A273="","",_xlfn.XLOOKUP(C273,'Bloomberg Data'!E:E,'Bloomberg Data'!D:D,0,0))</f>
        <v/>
      </c>
      <c r="BV273" s="23" t="str">
        <f t="shared" si="22"/>
        <v/>
      </c>
      <c r="BW273" s="59" t="str">
        <f t="shared" si="25"/>
        <v/>
      </c>
      <c r="BX273" s="28" t="str">
        <f t="shared" si="23"/>
        <v/>
      </c>
      <c r="BY273" s="67" t="str">
        <f t="shared" si="24"/>
        <v/>
      </c>
      <c r="BZ273" s="29" t="str">
        <f>IF(A273="","",SUM($BY$12:BY273))</f>
        <v/>
      </c>
      <c r="CA273" s="4"/>
    </row>
    <row r="274" spans="65:79">
      <c r="BM274" s="1"/>
      <c r="BU274" s="23" t="str">
        <f>IF(A274="","",_xlfn.XLOOKUP(C274,'Bloomberg Data'!E:E,'Bloomberg Data'!D:D,0,0))</f>
        <v/>
      </c>
      <c r="BV274" s="23" t="str">
        <f t="shared" si="22"/>
        <v/>
      </c>
      <c r="BW274" s="59" t="str">
        <f t="shared" si="25"/>
        <v/>
      </c>
      <c r="BX274" s="28" t="str">
        <f t="shared" si="23"/>
        <v/>
      </c>
      <c r="BY274" s="67" t="str">
        <f t="shared" si="24"/>
        <v/>
      </c>
      <c r="BZ274" s="29" t="str">
        <f>IF(A274="","",SUM($BY$12:BY274))</f>
        <v/>
      </c>
      <c r="CA274" s="4"/>
    </row>
    <row r="275" spans="65:79">
      <c r="BM275" s="1"/>
      <c r="BU275" s="23" t="str">
        <f>IF(A275="","",_xlfn.XLOOKUP(C275,'Bloomberg Data'!E:E,'Bloomberg Data'!D:D,0,0))</f>
        <v/>
      </c>
      <c r="BV275" s="23" t="str">
        <f t="shared" si="22"/>
        <v/>
      </c>
      <c r="BW275" s="59" t="str">
        <f t="shared" si="25"/>
        <v/>
      </c>
      <c r="BX275" s="28" t="str">
        <f t="shared" si="23"/>
        <v/>
      </c>
      <c r="BY275" s="67" t="str">
        <f t="shared" si="24"/>
        <v/>
      </c>
      <c r="BZ275" s="29" t="str">
        <f>IF(A275="","",SUM($BY$12:BY275))</f>
        <v/>
      </c>
      <c r="CA275" s="4"/>
    </row>
    <row r="276" spans="65:79">
      <c r="BM276" s="1"/>
      <c r="BU276" s="23" t="str">
        <f>IF(A276="","",_xlfn.XLOOKUP(C276,'Bloomberg Data'!E:E,'Bloomberg Data'!D:D,0,0))</f>
        <v/>
      </c>
      <c r="BV276" s="23" t="str">
        <f t="shared" si="22"/>
        <v/>
      </c>
      <c r="BW276" s="59" t="str">
        <f t="shared" si="25"/>
        <v/>
      </c>
      <c r="BX276" s="28" t="str">
        <f t="shared" si="23"/>
        <v/>
      </c>
      <c r="BY276" s="67" t="str">
        <f t="shared" si="24"/>
        <v/>
      </c>
      <c r="BZ276" s="29" t="str">
        <f>IF(A276="","",SUM($BY$12:BY276))</f>
        <v/>
      </c>
      <c r="CA276" s="4"/>
    </row>
    <row r="277" spans="65:79">
      <c r="BM277" s="1"/>
      <c r="BU277" s="23" t="str">
        <f>IF(A277="","",_xlfn.XLOOKUP(C277,'Bloomberg Data'!E:E,'Bloomberg Data'!D:D,0,0))</f>
        <v/>
      </c>
      <c r="BV277" s="23" t="str">
        <f t="shared" si="22"/>
        <v/>
      </c>
      <c r="BW277" s="59" t="str">
        <f t="shared" si="25"/>
        <v/>
      </c>
      <c r="BX277" s="28" t="str">
        <f t="shared" si="23"/>
        <v/>
      </c>
      <c r="BY277" s="67" t="str">
        <f t="shared" si="24"/>
        <v/>
      </c>
      <c r="BZ277" s="29" t="str">
        <f>IF(A277="","",SUM($BY$12:BY277))</f>
        <v/>
      </c>
      <c r="CA277" s="4"/>
    </row>
    <row r="278" spans="65:79">
      <c r="BM278" s="1"/>
      <c r="BU278" s="23" t="str">
        <f>IF(A278="","",_xlfn.XLOOKUP(C278,'Bloomberg Data'!E:E,'Bloomberg Data'!D:D,0,0))</f>
        <v/>
      </c>
      <c r="BV278" s="23" t="str">
        <f t="shared" si="22"/>
        <v/>
      </c>
      <c r="BW278" s="59" t="str">
        <f t="shared" si="25"/>
        <v/>
      </c>
      <c r="BX278" s="28" t="str">
        <f t="shared" si="23"/>
        <v/>
      </c>
      <c r="BY278" s="67" t="str">
        <f t="shared" si="24"/>
        <v/>
      </c>
      <c r="BZ278" s="29" t="str">
        <f>IF(A278="","",SUM($BY$12:BY278))</f>
        <v/>
      </c>
      <c r="CA278" s="4"/>
    </row>
    <row r="279" spans="65:79">
      <c r="BM279" s="1"/>
      <c r="BU279" s="23" t="str">
        <f>IF(A279="","",_xlfn.XLOOKUP(C279,'Bloomberg Data'!E:E,'Bloomberg Data'!D:D,0,0))</f>
        <v/>
      </c>
      <c r="BV279" s="23" t="str">
        <f t="shared" si="22"/>
        <v/>
      </c>
      <c r="BW279" s="59" t="str">
        <f t="shared" si="25"/>
        <v/>
      </c>
      <c r="BX279" s="28" t="str">
        <f t="shared" si="23"/>
        <v/>
      </c>
      <c r="BY279" s="67" t="str">
        <f t="shared" si="24"/>
        <v/>
      </c>
      <c r="BZ279" s="29" t="str">
        <f>IF(A279="","",SUM($BY$12:BY279))</f>
        <v/>
      </c>
      <c r="CA279" s="4"/>
    </row>
    <row r="280" spans="65:79">
      <c r="BM280" s="1"/>
      <c r="BU280" s="23" t="str">
        <f>IF(A280="","",_xlfn.XLOOKUP(C280,'Bloomberg Data'!E:E,'Bloomberg Data'!D:D,0,0))</f>
        <v/>
      </c>
      <c r="BV280" s="23" t="str">
        <f t="shared" si="22"/>
        <v/>
      </c>
      <c r="BW280" s="59" t="str">
        <f t="shared" si="25"/>
        <v/>
      </c>
      <c r="BX280" s="28" t="str">
        <f t="shared" si="23"/>
        <v/>
      </c>
      <c r="BY280" s="67" t="str">
        <f t="shared" si="24"/>
        <v/>
      </c>
      <c r="BZ280" s="29" t="str">
        <f>IF(A280="","",SUM($BY$12:BY280))</f>
        <v/>
      </c>
      <c r="CA280" s="4"/>
    </row>
    <row r="281" spans="65:79">
      <c r="BM281" s="1"/>
      <c r="BU281" s="23" t="str">
        <f>IF(A281="","",_xlfn.XLOOKUP(C281,'Bloomberg Data'!E:E,'Bloomberg Data'!D:D,0,0))</f>
        <v/>
      </c>
      <c r="BV281" s="23" t="str">
        <f t="shared" si="22"/>
        <v/>
      </c>
      <c r="BW281" s="59" t="str">
        <f t="shared" si="25"/>
        <v/>
      </c>
      <c r="BX281" s="28" t="str">
        <f t="shared" si="23"/>
        <v/>
      </c>
      <c r="BY281" s="67" t="str">
        <f t="shared" si="24"/>
        <v/>
      </c>
      <c r="BZ281" s="29" t="str">
        <f>IF(A281="","",SUM($BY$12:BY281))</f>
        <v/>
      </c>
      <c r="CA281" s="4"/>
    </row>
    <row r="282" spans="65:79">
      <c r="BM282" s="1"/>
      <c r="BU282" s="23" t="str">
        <f>IF(A282="","",_xlfn.XLOOKUP(C282,'Bloomberg Data'!E:E,'Bloomberg Data'!D:D,0,0))</f>
        <v/>
      </c>
      <c r="BV282" s="23" t="str">
        <f t="shared" si="22"/>
        <v/>
      </c>
      <c r="BW282" s="59" t="str">
        <f t="shared" si="25"/>
        <v/>
      </c>
      <c r="BX282" s="28" t="str">
        <f t="shared" si="23"/>
        <v/>
      </c>
      <c r="BY282" s="67" t="str">
        <f t="shared" si="24"/>
        <v/>
      </c>
      <c r="BZ282" s="29" t="str">
        <f>IF(A282="","",SUM($BY$12:BY282))</f>
        <v/>
      </c>
      <c r="CA282" s="4"/>
    </row>
    <row r="283" spans="65:79">
      <c r="BM283" s="1"/>
      <c r="BU283" s="23" t="str">
        <f>IF(A283="","",_xlfn.XLOOKUP(C283,'Bloomberg Data'!E:E,'Bloomberg Data'!D:D,0,0))</f>
        <v/>
      </c>
      <c r="BV283" s="23" t="str">
        <f t="shared" si="22"/>
        <v/>
      </c>
      <c r="BW283" s="59" t="str">
        <f t="shared" si="25"/>
        <v/>
      </c>
      <c r="BX283" s="28" t="str">
        <f t="shared" si="23"/>
        <v/>
      </c>
      <c r="BY283" s="67" t="str">
        <f t="shared" si="24"/>
        <v/>
      </c>
      <c r="BZ283" s="29" t="str">
        <f>IF(A283="","",SUM($BY$12:BY283))</f>
        <v/>
      </c>
      <c r="CA283" s="4"/>
    </row>
    <row r="284" spans="65:79">
      <c r="BM284" s="1"/>
      <c r="BU284" s="23" t="str">
        <f>IF(A284="","",_xlfn.XLOOKUP(C284,'Bloomberg Data'!E:E,'Bloomberg Data'!D:D,0,0))</f>
        <v/>
      </c>
      <c r="BV284" s="23" t="str">
        <f t="shared" si="22"/>
        <v/>
      </c>
      <c r="BW284" s="59" t="str">
        <f t="shared" si="25"/>
        <v/>
      </c>
      <c r="BX284" s="28" t="str">
        <f t="shared" si="23"/>
        <v/>
      </c>
      <c r="BY284" s="67" t="str">
        <f t="shared" si="24"/>
        <v/>
      </c>
      <c r="BZ284" s="29" t="str">
        <f>IF(A284="","",SUM($BY$12:BY284))</f>
        <v/>
      </c>
      <c r="CA284" s="4"/>
    </row>
    <row r="285" spans="65:79">
      <c r="BM285" s="1"/>
      <c r="BU285" s="23" t="str">
        <f>IF(A285="","",_xlfn.XLOOKUP(C285,'Bloomberg Data'!E:E,'Bloomberg Data'!D:D,0,0))</f>
        <v/>
      </c>
      <c r="BV285" s="23" t="str">
        <f t="shared" si="22"/>
        <v/>
      </c>
      <c r="BW285" s="59" t="str">
        <f t="shared" si="25"/>
        <v/>
      </c>
      <c r="BX285" s="28" t="str">
        <f t="shared" si="23"/>
        <v/>
      </c>
      <c r="BY285" s="67" t="str">
        <f t="shared" si="24"/>
        <v/>
      </c>
      <c r="BZ285" s="29" t="str">
        <f>IF(A285="","",SUM($BY$12:BY285))</f>
        <v/>
      </c>
      <c r="CA285" s="4"/>
    </row>
    <row r="286" spans="65:79">
      <c r="BM286" s="1"/>
      <c r="BU286" s="23" t="str">
        <f>IF(A286="","",_xlfn.XLOOKUP(C286,'Bloomberg Data'!E:E,'Bloomberg Data'!D:D,0,0))</f>
        <v/>
      </c>
      <c r="BV286" s="23" t="str">
        <f t="shared" si="22"/>
        <v/>
      </c>
      <c r="BW286" s="59" t="str">
        <f t="shared" si="25"/>
        <v/>
      </c>
      <c r="BX286" s="28" t="str">
        <f t="shared" si="23"/>
        <v/>
      </c>
      <c r="BY286" s="67" t="str">
        <f t="shared" si="24"/>
        <v/>
      </c>
      <c r="BZ286" s="29" t="str">
        <f>IF(A286="","",SUM($BY$12:BY286))</f>
        <v/>
      </c>
      <c r="CA286" s="4"/>
    </row>
    <row r="287" spans="65:79">
      <c r="BM287" s="1"/>
      <c r="BU287" s="23" t="str">
        <f>IF(A287="","",_xlfn.XLOOKUP(C287,'Bloomberg Data'!E:E,'Bloomberg Data'!D:D,0,0))</f>
        <v/>
      </c>
      <c r="BV287" s="23" t="str">
        <f t="shared" si="22"/>
        <v/>
      </c>
      <c r="BW287" s="59" t="str">
        <f t="shared" si="25"/>
        <v/>
      </c>
      <c r="BX287" s="28" t="str">
        <f t="shared" si="23"/>
        <v/>
      </c>
      <c r="BY287" s="67" t="str">
        <f t="shared" si="24"/>
        <v/>
      </c>
      <c r="BZ287" s="29" t="str">
        <f>IF(A287="","",SUM($BY$12:BY287))</f>
        <v/>
      </c>
      <c r="CA287" s="4"/>
    </row>
    <row r="288" spans="65:79">
      <c r="BM288" s="1"/>
      <c r="BU288" s="23" t="str">
        <f>IF(A288="","",_xlfn.XLOOKUP(C288,'Bloomberg Data'!E:E,'Bloomberg Data'!D:D,0,0))</f>
        <v/>
      </c>
      <c r="BV288" s="23" t="str">
        <f t="shared" si="22"/>
        <v/>
      </c>
      <c r="BW288" s="59" t="str">
        <f t="shared" si="25"/>
        <v/>
      </c>
      <c r="BX288" s="28" t="str">
        <f t="shared" si="23"/>
        <v/>
      </c>
      <c r="BY288" s="67" t="str">
        <f t="shared" si="24"/>
        <v/>
      </c>
      <c r="BZ288" s="29" t="str">
        <f>IF(A288="","",SUM($BY$12:BY288))</f>
        <v/>
      </c>
      <c r="CA288" s="4"/>
    </row>
    <row r="289" spans="65:79">
      <c r="BM289" s="1"/>
      <c r="BU289" s="23" t="str">
        <f>IF(A289="","",_xlfn.XLOOKUP(C289,'Bloomberg Data'!E:E,'Bloomberg Data'!D:D,0,0))</f>
        <v/>
      </c>
      <c r="BV289" s="23" t="str">
        <f t="shared" si="22"/>
        <v/>
      </c>
      <c r="BW289" s="59" t="str">
        <f t="shared" si="25"/>
        <v/>
      </c>
      <c r="BX289" s="28" t="str">
        <f t="shared" si="23"/>
        <v/>
      </c>
      <c r="BY289" s="67" t="str">
        <f t="shared" si="24"/>
        <v/>
      </c>
      <c r="BZ289" s="29" t="str">
        <f>IF(A289="","",SUM($BY$12:BY289))</f>
        <v/>
      </c>
      <c r="CA289" s="4"/>
    </row>
    <row r="290" spans="65:79">
      <c r="BM290" s="1"/>
      <c r="BU290" s="23" t="str">
        <f>IF(A290="","",_xlfn.XLOOKUP(C290,'Bloomberg Data'!E:E,'Bloomberg Data'!D:D,0,0))</f>
        <v/>
      </c>
      <c r="BV290" s="23" t="str">
        <f t="shared" si="22"/>
        <v/>
      </c>
      <c r="BW290" s="59" t="str">
        <f t="shared" si="25"/>
        <v/>
      </c>
      <c r="BX290" s="28" t="str">
        <f t="shared" si="23"/>
        <v/>
      </c>
      <c r="BY290" s="67" t="str">
        <f t="shared" si="24"/>
        <v/>
      </c>
      <c r="BZ290" s="29" t="str">
        <f>IF(A290="","",SUM($BY$12:BY290))</f>
        <v/>
      </c>
      <c r="CA290" s="4"/>
    </row>
    <row r="291" spans="65:79">
      <c r="BM291" s="1"/>
      <c r="BU291" s="23" t="str">
        <f>IF(A291="","",_xlfn.XLOOKUP(C291,'Bloomberg Data'!E:E,'Bloomberg Data'!D:D,0,0))</f>
        <v/>
      </c>
      <c r="BV291" s="23" t="str">
        <f t="shared" si="22"/>
        <v/>
      </c>
      <c r="BW291" s="59" t="str">
        <f t="shared" si="25"/>
        <v/>
      </c>
      <c r="BX291" s="28" t="str">
        <f t="shared" si="23"/>
        <v/>
      </c>
      <c r="BY291" s="67" t="str">
        <f t="shared" si="24"/>
        <v/>
      </c>
      <c r="BZ291" s="29" t="str">
        <f>IF(A291="","",SUM($BY$12:BY291))</f>
        <v/>
      </c>
      <c r="CA291" s="4"/>
    </row>
    <row r="292" spans="65:79">
      <c r="BM292" s="1"/>
      <c r="BU292" s="23" t="str">
        <f>IF(A292="","",_xlfn.XLOOKUP(C292,'Bloomberg Data'!E:E,'Bloomberg Data'!D:D,0,0))</f>
        <v/>
      </c>
      <c r="BV292" s="23" t="str">
        <f t="shared" si="22"/>
        <v/>
      </c>
      <c r="BW292" s="59" t="str">
        <f t="shared" si="25"/>
        <v/>
      </c>
      <c r="BX292" s="28" t="str">
        <f t="shared" si="23"/>
        <v/>
      </c>
      <c r="BY292" s="67" t="str">
        <f t="shared" si="24"/>
        <v/>
      </c>
      <c r="BZ292" s="29" t="str">
        <f>IF(A292="","",SUM($BY$12:BY292))</f>
        <v/>
      </c>
      <c r="CA292" s="4"/>
    </row>
    <row r="293" spans="65:79">
      <c r="BM293" s="1"/>
      <c r="BU293" s="23" t="str">
        <f>IF(A293="","",_xlfn.XLOOKUP(C293,'Bloomberg Data'!E:E,'Bloomberg Data'!D:D,0,0))</f>
        <v/>
      </c>
      <c r="BV293" s="23" t="str">
        <f t="shared" si="22"/>
        <v/>
      </c>
      <c r="BW293" s="59" t="str">
        <f t="shared" si="25"/>
        <v/>
      </c>
      <c r="BX293" s="28" t="str">
        <f t="shared" si="23"/>
        <v/>
      </c>
      <c r="BY293" s="67" t="str">
        <f t="shared" si="24"/>
        <v/>
      </c>
      <c r="BZ293" s="29" t="str">
        <f>IF(A293="","",SUM($BY$12:BY293))</f>
        <v/>
      </c>
      <c r="CA293" s="4"/>
    </row>
    <row r="294" spans="65:79">
      <c r="BM294" s="1"/>
      <c r="BU294" s="23" t="str">
        <f>IF(A294="","",_xlfn.XLOOKUP(C294,'Bloomberg Data'!E:E,'Bloomberg Data'!D:D,0,0))</f>
        <v/>
      </c>
      <c r="BV294" s="23" t="str">
        <f t="shared" si="22"/>
        <v/>
      </c>
      <c r="BW294" s="59" t="str">
        <f t="shared" si="25"/>
        <v/>
      </c>
      <c r="BX294" s="28" t="str">
        <f t="shared" si="23"/>
        <v/>
      </c>
      <c r="BY294" s="67" t="str">
        <f t="shared" si="24"/>
        <v/>
      </c>
      <c r="BZ294" s="29" t="str">
        <f>IF(A294="","",SUM($BY$12:BY294))</f>
        <v/>
      </c>
      <c r="CA294" s="4"/>
    </row>
    <row r="295" spans="65:79">
      <c r="BM295" s="1"/>
      <c r="BU295" s="23" t="str">
        <f>IF(A295="","",_xlfn.XLOOKUP(C295,'Bloomberg Data'!E:E,'Bloomberg Data'!D:D,0,0))</f>
        <v/>
      </c>
      <c r="BV295" s="23" t="str">
        <f t="shared" si="22"/>
        <v/>
      </c>
      <c r="BW295" s="59" t="str">
        <f t="shared" si="25"/>
        <v/>
      </c>
      <c r="BX295" s="28" t="str">
        <f t="shared" si="23"/>
        <v/>
      </c>
      <c r="BY295" s="67" t="str">
        <f t="shared" si="24"/>
        <v/>
      </c>
      <c r="BZ295" s="29" t="str">
        <f>IF(A295="","",SUM($BY$12:BY295))</f>
        <v/>
      </c>
      <c r="CA295" s="4"/>
    </row>
    <row r="296" spans="65:79">
      <c r="BM296" s="1"/>
      <c r="BU296" s="23" t="str">
        <f>IF(A296="","",_xlfn.XLOOKUP(C296,'Bloomberg Data'!E:E,'Bloomberg Data'!D:D,0,0))</f>
        <v/>
      </c>
      <c r="BV296" s="23" t="str">
        <f t="shared" si="22"/>
        <v/>
      </c>
      <c r="BW296" s="59" t="str">
        <f t="shared" si="25"/>
        <v/>
      </c>
      <c r="BX296" s="28" t="str">
        <f t="shared" si="23"/>
        <v/>
      </c>
      <c r="BY296" s="67" t="str">
        <f t="shared" si="24"/>
        <v/>
      </c>
      <c r="BZ296" s="29" t="str">
        <f>IF(A296="","",SUM($BY$12:BY296))</f>
        <v/>
      </c>
      <c r="CA296" s="4"/>
    </row>
    <row r="297" spans="65:79">
      <c r="BM297" s="1"/>
      <c r="BU297" s="23" t="str">
        <f>IF(A297="","",_xlfn.XLOOKUP(C297,'Bloomberg Data'!E:E,'Bloomberg Data'!D:D,0,0))</f>
        <v/>
      </c>
      <c r="BV297" s="23" t="str">
        <f t="shared" si="22"/>
        <v/>
      </c>
      <c r="BW297" s="59" t="str">
        <f t="shared" si="25"/>
        <v/>
      </c>
      <c r="BX297" s="28" t="str">
        <f t="shared" si="23"/>
        <v/>
      </c>
      <c r="BY297" s="67" t="str">
        <f t="shared" si="24"/>
        <v/>
      </c>
      <c r="BZ297" s="29" t="str">
        <f>IF(A297="","",SUM($BY$12:BY297))</f>
        <v/>
      </c>
      <c r="CA297" s="4"/>
    </row>
    <row r="298" spans="65:79">
      <c r="BM298" s="1"/>
      <c r="BU298" s="23" t="str">
        <f>IF(A298="","",_xlfn.XLOOKUP(C298,'Bloomberg Data'!E:E,'Bloomberg Data'!D:D,0,0))</f>
        <v/>
      </c>
      <c r="BV298" s="23" t="str">
        <f t="shared" si="22"/>
        <v/>
      </c>
      <c r="BW298" s="59" t="str">
        <f t="shared" si="25"/>
        <v/>
      </c>
      <c r="BX298" s="28" t="str">
        <f t="shared" si="23"/>
        <v/>
      </c>
      <c r="BY298" s="67" t="str">
        <f t="shared" si="24"/>
        <v/>
      </c>
      <c r="BZ298" s="29" t="str">
        <f>IF(A298="","",SUM($BY$12:BY298))</f>
        <v/>
      </c>
      <c r="CA298" s="4"/>
    </row>
    <row r="299" spans="65:79">
      <c r="BM299" s="1"/>
      <c r="BU299" s="23" t="str">
        <f>IF(A299="","",_xlfn.XLOOKUP(C299,'Bloomberg Data'!E:E,'Bloomberg Data'!D:D,0,0))</f>
        <v/>
      </c>
      <c r="BV299" s="23" t="str">
        <f t="shared" si="22"/>
        <v/>
      </c>
      <c r="BW299" s="59" t="str">
        <f t="shared" si="25"/>
        <v/>
      </c>
      <c r="BX299" s="28" t="str">
        <f t="shared" si="23"/>
        <v/>
      </c>
      <c r="BY299" s="67" t="str">
        <f t="shared" si="24"/>
        <v/>
      </c>
      <c r="BZ299" s="29" t="str">
        <f>IF(A299="","",SUM($BY$12:BY299))</f>
        <v/>
      </c>
      <c r="CA299" s="4"/>
    </row>
    <row r="300" spans="65:79">
      <c r="BM300" s="1"/>
      <c r="BU300" s="23" t="str">
        <f>IF(A300="","",_xlfn.XLOOKUP(C300,'Bloomberg Data'!E:E,'Bloomberg Data'!D:D,0,0))</f>
        <v/>
      </c>
      <c r="BV300" s="23" t="str">
        <f t="shared" si="22"/>
        <v/>
      </c>
      <c r="BW300" s="59" t="str">
        <f t="shared" si="25"/>
        <v/>
      </c>
      <c r="BX300" s="28" t="str">
        <f t="shared" si="23"/>
        <v/>
      </c>
      <c r="BY300" s="67" t="str">
        <f t="shared" si="24"/>
        <v/>
      </c>
      <c r="BZ300" s="29" t="str">
        <f>IF(A300="","",SUM($BY$12:BY300))</f>
        <v/>
      </c>
      <c r="CA300" s="4"/>
    </row>
    <row r="301" spans="65:79">
      <c r="BM301" s="1"/>
      <c r="BU301" s="23" t="str">
        <f>IF(A301="","",_xlfn.XLOOKUP(C301,'Bloomberg Data'!E:E,'Bloomberg Data'!D:D,0,0))</f>
        <v/>
      </c>
      <c r="BV301" s="23" t="str">
        <f t="shared" si="22"/>
        <v/>
      </c>
      <c r="BW301" s="59" t="str">
        <f t="shared" si="25"/>
        <v/>
      </c>
      <c r="BX301" s="28" t="str">
        <f t="shared" si="23"/>
        <v/>
      </c>
      <c r="BY301" s="67" t="str">
        <f t="shared" si="24"/>
        <v/>
      </c>
      <c r="BZ301" s="29" t="str">
        <f>IF(A301="","",SUM($BY$12:BY301))</f>
        <v/>
      </c>
      <c r="CA301" s="4"/>
    </row>
    <row r="302" spans="65:79">
      <c r="BM302" s="1"/>
      <c r="BU302" s="23" t="str">
        <f>IF(A302="","",_xlfn.XLOOKUP(C302,'Bloomberg Data'!E:E,'Bloomberg Data'!D:D,0,0))</f>
        <v/>
      </c>
      <c r="BV302" s="23" t="str">
        <f t="shared" si="22"/>
        <v/>
      </c>
      <c r="BW302" s="59" t="str">
        <f t="shared" si="25"/>
        <v/>
      </c>
      <c r="BX302" s="28" t="str">
        <f t="shared" si="23"/>
        <v/>
      </c>
      <c r="BY302" s="67" t="str">
        <f t="shared" si="24"/>
        <v/>
      </c>
      <c r="BZ302" s="29" t="str">
        <f>IF(A302="","",SUM($BY$12:BY302))</f>
        <v/>
      </c>
      <c r="CA302" s="4"/>
    </row>
    <row r="303" spans="65:79">
      <c r="BM303" s="1"/>
      <c r="BU303" s="23" t="str">
        <f>IF(A303="","",_xlfn.XLOOKUP(C303,'Bloomberg Data'!E:E,'Bloomberg Data'!D:D,0,0))</f>
        <v/>
      </c>
      <c r="BV303" s="23" t="str">
        <f t="shared" si="22"/>
        <v/>
      </c>
      <c r="BW303" s="59" t="str">
        <f t="shared" si="25"/>
        <v/>
      </c>
      <c r="BX303" s="28" t="str">
        <f t="shared" si="23"/>
        <v/>
      </c>
      <c r="BY303" s="67" t="str">
        <f t="shared" si="24"/>
        <v/>
      </c>
      <c r="BZ303" s="29" t="str">
        <f>IF(A303="","",SUM($BY$12:BY303))</f>
        <v/>
      </c>
      <c r="CA303" s="4"/>
    </row>
    <row r="304" spans="65:79">
      <c r="BM304" s="1"/>
      <c r="BU304" s="23" t="str">
        <f>IF(A304="","",_xlfn.XLOOKUP(C304,'Bloomberg Data'!E:E,'Bloomberg Data'!D:D,0,0))</f>
        <v/>
      </c>
      <c r="BV304" s="23" t="str">
        <f t="shared" si="22"/>
        <v/>
      </c>
      <c r="BW304" s="59" t="str">
        <f t="shared" si="25"/>
        <v/>
      </c>
      <c r="BX304" s="28" t="str">
        <f t="shared" si="23"/>
        <v/>
      </c>
      <c r="BY304" s="67" t="str">
        <f t="shared" si="24"/>
        <v/>
      </c>
      <c r="BZ304" s="29" t="str">
        <f>IF(A304="","",SUM($BY$12:BY304))</f>
        <v/>
      </c>
      <c r="CA304" s="4"/>
    </row>
    <row r="305" spans="65:79">
      <c r="BM305" s="1"/>
      <c r="BU305" s="23" t="str">
        <f>IF(A305="","",_xlfn.XLOOKUP(C305,'Bloomberg Data'!E:E,'Bloomberg Data'!D:D,0,0))</f>
        <v/>
      </c>
      <c r="BV305" s="23" t="str">
        <f t="shared" si="22"/>
        <v/>
      </c>
      <c r="BW305" s="59" t="str">
        <f t="shared" si="25"/>
        <v/>
      </c>
      <c r="BX305" s="28" t="str">
        <f t="shared" si="23"/>
        <v/>
      </c>
      <c r="BY305" s="67" t="str">
        <f t="shared" si="24"/>
        <v/>
      </c>
      <c r="BZ305" s="29" t="str">
        <f>IF(A305="","",SUM($BY$12:BY305))</f>
        <v/>
      </c>
      <c r="CA305" s="4"/>
    </row>
    <row r="306" spans="65:79">
      <c r="BM306" s="1"/>
      <c r="BU306" s="23" t="str">
        <f>IF(A306="","",_xlfn.XLOOKUP(C306,'Bloomberg Data'!E:E,'Bloomberg Data'!D:D,0,0))</f>
        <v/>
      </c>
      <c r="BV306" s="23" t="str">
        <f t="shared" si="22"/>
        <v/>
      </c>
      <c r="BW306" s="59" t="str">
        <f t="shared" si="25"/>
        <v/>
      </c>
      <c r="BX306" s="28" t="str">
        <f t="shared" si="23"/>
        <v/>
      </c>
      <c r="BY306" s="67" t="str">
        <f t="shared" si="24"/>
        <v/>
      </c>
      <c r="BZ306" s="29" t="str">
        <f>IF(A306="","",SUM($BY$12:BY306))</f>
        <v/>
      </c>
      <c r="CA306" s="4"/>
    </row>
    <row r="307" spans="65:79">
      <c r="BM307" s="1"/>
      <c r="BU307" s="23" t="str">
        <f>IF(A307="","",_xlfn.XLOOKUP(C307,'Bloomberg Data'!E:E,'Bloomberg Data'!D:D,0,0))</f>
        <v/>
      </c>
      <c r="BV307" s="23" t="str">
        <f t="shared" si="22"/>
        <v/>
      </c>
      <c r="BW307" s="59" t="str">
        <f t="shared" si="25"/>
        <v/>
      </c>
      <c r="BX307" s="28" t="str">
        <f t="shared" si="23"/>
        <v/>
      </c>
      <c r="BY307" s="67" t="str">
        <f t="shared" si="24"/>
        <v/>
      </c>
      <c r="BZ307" s="29" t="str">
        <f>IF(A307="","",SUM($BY$12:BY307))</f>
        <v/>
      </c>
      <c r="CA307" s="4"/>
    </row>
    <row r="308" spans="65:79">
      <c r="BM308" s="1"/>
      <c r="BU308" s="23" t="str">
        <f>IF(A308="","",_xlfn.XLOOKUP(C308,'Bloomberg Data'!E:E,'Bloomberg Data'!D:D,0,0))</f>
        <v/>
      </c>
      <c r="BV308" s="23" t="str">
        <f t="shared" si="22"/>
        <v/>
      </c>
      <c r="BW308" s="59" t="str">
        <f t="shared" si="25"/>
        <v/>
      </c>
      <c r="BX308" s="28" t="str">
        <f t="shared" si="23"/>
        <v/>
      </c>
      <c r="BY308" s="67" t="str">
        <f t="shared" si="24"/>
        <v/>
      </c>
      <c r="BZ308" s="29" t="str">
        <f>IF(A308="","",SUM($BY$12:BY308))</f>
        <v/>
      </c>
      <c r="CA308" s="4"/>
    </row>
    <row r="309" spans="65:79">
      <c r="BM309" s="1"/>
      <c r="BU309" s="23" t="str">
        <f>IF(A309="","",_xlfn.XLOOKUP(C309,'Bloomberg Data'!E:E,'Bloomberg Data'!D:D,0,0))</f>
        <v/>
      </c>
      <c r="BV309" s="23" t="str">
        <f t="shared" si="22"/>
        <v/>
      </c>
      <c r="BW309" s="59" t="str">
        <f t="shared" si="25"/>
        <v/>
      </c>
      <c r="BX309" s="28" t="str">
        <f t="shared" si="23"/>
        <v/>
      </c>
      <c r="BY309" s="67" t="str">
        <f t="shared" si="24"/>
        <v/>
      </c>
      <c r="BZ309" s="29" t="str">
        <f>IF(A309="","",SUM($BY$12:BY309))</f>
        <v/>
      </c>
      <c r="CA309" s="4"/>
    </row>
    <row r="310" spans="65:79">
      <c r="BM310" s="1"/>
      <c r="BU310" s="23" t="str">
        <f>IF(A310="","",_xlfn.XLOOKUP(C310,'Bloomberg Data'!E:E,'Bloomberg Data'!D:D,0,0))</f>
        <v/>
      </c>
      <c r="BV310" s="23" t="str">
        <f t="shared" si="22"/>
        <v/>
      </c>
      <c r="BW310" s="59" t="str">
        <f t="shared" si="25"/>
        <v/>
      </c>
      <c r="BX310" s="28" t="str">
        <f t="shared" si="23"/>
        <v/>
      </c>
      <c r="BY310" s="67" t="str">
        <f t="shared" si="24"/>
        <v/>
      </c>
      <c r="BZ310" s="29" t="str">
        <f>IF(A310="","",SUM($BY$12:BY310))</f>
        <v/>
      </c>
      <c r="CA310" s="4"/>
    </row>
    <row r="311" spans="65:79">
      <c r="BM311" s="1"/>
      <c r="BU311" s="23" t="str">
        <f>IF(A311="","",_xlfn.XLOOKUP(C311,'Bloomberg Data'!E:E,'Bloomberg Data'!D:D,0,0))</f>
        <v/>
      </c>
      <c r="BV311" s="23" t="str">
        <f t="shared" si="22"/>
        <v/>
      </c>
      <c r="BW311" s="59" t="str">
        <f t="shared" si="25"/>
        <v/>
      </c>
      <c r="BX311" s="28" t="str">
        <f t="shared" si="23"/>
        <v/>
      </c>
      <c r="BY311" s="67" t="str">
        <f t="shared" si="24"/>
        <v/>
      </c>
      <c r="BZ311" s="29" t="str">
        <f>IF(A311="","",SUM($BY$12:BY311))</f>
        <v/>
      </c>
      <c r="CA311" s="4"/>
    </row>
    <row r="312" spans="65:79">
      <c r="BM312" s="1"/>
      <c r="BU312" s="23" t="str">
        <f>IF(A312="","",_xlfn.XLOOKUP(C312,'Bloomberg Data'!E:E,'Bloomberg Data'!D:D,0,0))</f>
        <v/>
      </c>
      <c r="BV312" s="23" t="str">
        <f t="shared" si="22"/>
        <v/>
      </c>
      <c r="BW312" s="59" t="str">
        <f t="shared" si="25"/>
        <v/>
      </c>
      <c r="BX312" s="28" t="str">
        <f t="shared" si="23"/>
        <v/>
      </c>
      <c r="BY312" s="67" t="str">
        <f t="shared" si="24"/>
        <v/>
      </c>
      <c r="BZ312" s="29" t="str">
        <f>IF(A312="","",SUM($BY$12:BY312))</f>
        <v/>
      </c>
      <c r="CA312" s="4"/>
    </row>
    <row r="313" spans="65:79">
      <c r="BM313" s="1"/>
      <c r="BU313" s="23" t="str">
        <f>IF(A313="","",_xlfn.XLOOKUP(C313,'Bloomberg Data'!E:E,'Bloomberg Data'!D:D,0,0))</f>
        <v/>
      </c>
      <c r="BV313" s="23" t="str">
        <f t="shared" si="22"/>
        <v/>
      </c>
      <c r="BW313" s="59" t="str">
        <f t="shared" si="25"/>
        <v/>
      </c>
      <c r="BX313" s="28" t="str">
        <f t="shared" si="23"/>
        <v/>
      </c>
      <c r="BY313" s="67" t="str">
        <f t="shared" si="24"/>
        <v/>
      </c>
      <c r="BZ313" s="29" t="str">
        <f>IF(A313="","",SUM($BY$12:BY313))</f>
        <v/>
      </c>
      <c r="CA313" s="4"/>
    </row>
    <row r="314" spans="65:79">
      <c r="BM314" s="1"/>
      <c r="BU314" s="23" t="str">
        <f>IF(A314="","",_xlfn.XLOOKUP(C314,'Bloomberg Data'!E:E,'Bloomberg Data'!D:D,0,0))</f>
        <v/>
      </c>
      <c r="BV314" s="23" t="str">
        <f t="shared" si="22"/>
        <v/>
      </c>
      <c r="BW314" s="59" t="str">
        <f t="shared" si="25"/>
        <v/>
      </c>
      <c r="BX314" s="28" t="str">
        <f t="shared" si="23"/>
        <v/>
      </c>
      <c r="BY314" s="67" t="str">
        <f t="shared" si="24"/>
        <v/>
      </c>
      <c r="BZ314" s="29" t="str">
        <f>IF(A314="","",SUM($BY$12:BY314))</f>
        <v/>
      </c>
      <c r="CA314" s="4"/>
    </row>
    <row r="315" spans="65:79">
      <c r="BM315" s="1"/>
      <c r="BU315" s="23" t="str">
        <f>IF(A315="","",_xlfn.XLOOKUP(C315,'Bloomberg Data'!E:E,'Bloomberg Data'!D:D,0,0))</f>
        <v/>
      </c>
      <c r="BV315" s="23" t="str">
        <f t="shared" si="22"/>
        <v/>
      </c>
      <c r="BW315" s="59" t="str">
        <f t="shared" si="25"/>
        <v/>
      </c>
      <c r="BX315" s="28" t="str">
        <f t="shared" si="23"/>
        <v/>
      </c>
      <c r="BY315" s="67" t="str">
        <f t="shared" si="24"/>
        <v/>
      </c>
      <c r="BZ315" s="29" t="str">
        <f>IF(A315="","",SUM($BY$12:BY315))</f>
        <v/>
      </c>
      <c r="CA315" s="4"/>
    </row>
    <row r="316" spans="65:79">
      <c r="BM316" s="1"/>
      <c r="BU316" s="23" t="str">
        <f>IF(A316="","",_xlfn.XLOOKUP(C316,'Bloomberg Data'!E:E,'Bloomberg Data'!D:D,0,0))</f>
        <v/>
      </c>
      <c r="BV316" s="23" t="str">
        <f t="shared" si="22"/>
        <v/>
      </c>
      <c r="BW316" s="59" t="str">
        <f t="shared" si="25"/>
        <v/>
      </c>
      <c r="BX316" s="28" t="str">
        <f t="shared" si="23"/>
        <v/>
      </c>
      <c r="BY316" s="67" t="str">
        <f t="shared" si="24"/>
        <v/>
      </c>
      <c r="BZ316" s="29" t="str">
        <f>IF(A316="","",SUM($BY$12:BY316))</f>
        <v/>
      </c>
      <c r="CA316" s="4"/>
    </row>
    <row r="317" spans="65:79">
      <c r="BM317" s="1"/>
      <c r="BU317" s="23" t="str">
        <f>IF(A317="","",_xlfn.XLOOKUP(C317,'Bloomberg Data'!E:E,'Bloomberg Data'!D:D,0,0))</f>
        <v/>
      </c>
      <c r="BV317" s="23" t="str">
        <f t="shared" si="22"/>
        <v/>
      </c>
      <c r="BW317" s="59" t="str">
        <f t="shared" si="25"/>
        <v/>
      </c>
      <c r="BX317" s="28" t="str">
        <f t="shared" si="23"/>
        <v/>
      </c>
      <c r="BY317" s="67" t="str">
        <f t="shared" si="24"/>
        <v/>
      </c>
      <c r="BZ317" s="29" t="str">
        <f>IF(A317="","",SUM($BY$12:BY317))</f>
        <v/>
      </c>
      <c r="CA317" s="4"/>
    </row>
    <row r="318" spans="65:79">
      <c r="BM318" s="1"/>
      <c r="BU318" s="23" t="str">
        <f>IF(A318="","",_xlfn.XLOOKUP(C318,'Bloomberg Data'!E:E,'Bloomberg Data'!D:D,0,0))</f>
        <v/>
      </c>
      <c r="BV318" s="23" t="str">
        <f t="shared" si="22"/>
        <v/>
      </c>
      <c r="BW318" s="59" t="str">
        <f t="shared" si="25"/>
        <v/>
      </c>
      <c r="BX318" s="28" t="str">
        <f t="shared" si="23"/>
        <v/>
      </c>
      <c r="BY318" s="67" t="str">
        <f t="shared" si="24"/>
        <v/>
      </c>
      <c r="BZ318" s="29" t="str">
        <f>IF(A318="","",SUM($BY$12:BY318))</f>
        <v/>
      </c>
      <c r="CA318" s="4"/>
    </row>
    <row r="319" spans="65:79">
      <c r="BM319" s="1"/>
      <c r="BU319" s="23" t="str">
        <f>IF(A319="","",_xlfn.XLOOKUP(C319,'Bloomberg Data'!E:E,'Bloomberg Data'!D:D,0,0))</f>
        <v/>
      </c>
      <c r="BV319" s="23" t="str">
        <f t="shared" si="22"/>
        <v/>
      </c>
      <c r="BW319" s="59" t="str">
        <f t="shared" si="25"/>
        <v/>
      </c>
      <c r="BX319" s="28" t="str">
        <f t="shared" si="23"/>
        <v/>
      </c>
      <c r="BY319" s="67" t="str">
        <f t="shared" si="24"/>
        <v/>
      </c>
      <c r="BZ319" s="29" t="str">
        <f>IF(A319="","",SUM($BY$12:BY319))</f>
        <v/>
      </c>
      <c r="CA319" s="4"/>
    </row>
    <row r="320" spans="65:79">
      <c r="BM320" s="1"/>
      <c r="BU320" s="23" t="str">
        <f>IF(A320="","",_xlfn.XLOOKUP(C320,'Bloomberg Data'!E:E,'Bloomberg Data'!D:D,0,0))</f>
        <v/>
      </c>
      <c r="BV320" s="23" t="str">
        <f t="shared" si="22"/>
        <v/>
      </c>
      <c r="BW320" s="59" t="str">
        <f t="shared" si="25"/>
        <v/>
      </c>
      <c r="BX320" s="28" t="str">
        <f t="shared" si="23"/>
        <v/>
      </c>
      <c r="BY320" s="67" t="str">
        <f t="shared" si="24"/>
        <v/>
      </c>
      <c r="BZ320" s="29" t="str">
        <f>IF(A320="","",SUM($BY$12:BY320))</f>
        <v/>
      </c>
      <c r="CA320" s="4"/>
    </row>
    <row r="321" spans="65:79">
      <c r="BM321" s="1"/>
      <c r="BU321" s="23" t="str">
        <f>IF(A321="","",_xlfn.XLOOKUP(C321,'Bloomberg Data'!E:E,'Bloomberg Data'!D:D,0,0))</f>
        <v/>
      </c>
      <c r="BV321" s="23" t="str">
        <f t="shared" si="22"/>
        <v/>
      </c>
      <c r="BW321" s="59" t="str">
        <f t="shared" si="25"/>
        <v/>
      </c>
      <c r="BX321" s="28" t="str">
        <f t="shared" si="23"/>
        <v/>
      </c>
      <c r="BY321" s="67" t="str">
        <f t="shared" si="24"/>
        <v/>
      </c>
      <c r="BZ321" s="29" t="str">
        <f>IF(A321="","",SUM($BY$12:BY321))</f>
        <v/>
      </c>
      <c r="CA321" s="4"/>
    </row>
    <row r="322" spans="65:79">
      <c r="BM322" s="1"/>
      <c r="BU322" s="23" t="str">
        <f>IF(A322="","",_xlfn.XLOOKUP(C322,'Bloomberg Data'!E:E,'Bloomberg Data'!D:D,0,0))</f>
        <v/>
      </c>
      <c r="BV322" s="23" t="str">
        <f t="shared" si="22"/>
        <v/>
      </c>
      <c r="BW322" s="59" t="str">
        <f t="shared" si="25"/>
        <v/>
      </c>
      <c r="BX322" s="28" t="str">
        <f t="shared" si="23"/>
        <v/>
      </c>
      <c r="BY322" s="67" t="str">
        <f t="shared" si="24"/>
        <v/>
      </c>
      <c r="BZ322" s="29" t="str">
        <f>IF(A322="","",SUM($BY$12:BY322))</f>
        <v/>
      </c>
      <c r="CA322" s="4"/>
    </row>
    <row r="323" spans="65:79">
      <c r="BM323" s="1"/>
      <c r="BU323" s="23" t="str">
        <f>IF(A323="","",_xlfn.XLOOKUP(C323,'Bloomberg Data'!E:E,'Bloomberg Data'!D:D,0,0))</f>
        <v/>
      </c>
      <c r="BV323" s="23" t="str">
        <f t="shared" si="22"/>
        <v/>
      </c>
      <c r="BW323" s="59" t="str">
        <f t="shared" si="25"/>
        <v/>
      </c>
      <c r="BX323" s="28" t="str">
        <f t="shared" si="23"/>
        <v/>
      </c>
      <c r="BY323" s="67" t="str">
        <f t="shared" si="24"/>
        <v/>
      </c>
      <c r="BZ323" s="29" t="str">
        <f>IF(A323="","",SUM($BY$12:BY323))</f>
        <v/>
      </c>
      <c r="CA323" s="4"/>
    </row>
    <row r="324" spans="65:79">
      <c r="BM324" s="1"/>
      <c r="BU324" s="23" t="str">
        <f>IF(A324="","",_xlfn.XLOOKUP(C324,'Bloomberg Data'!E:E,'Bloomberg Data'!D:D,0,0))</f>
        <v/>
      </c>
      <c r="BV324" s="23" t="str">
        <f t="shared" si="22"/>
        <v/>
      </c>
      <c r="BW324" s="59" t="str">
        <f t="shared" si="25"/>
        <v/>
      </c>
      <c r="BX324" s="28" t="str">
        <f t="shared" si="23"/>
        <v/>
      </c>
      <c r="BY324" s="67" t="str">
        <f t="shared" si="24"/>
        <v/>
      </c>
      <c r="BZ324" s="29" t="str">
        <f>IF(A324="","",SUM($BY$12:BY324))</f>
        <v/>
      </c>
      <c r="CA324" s="4"/>
    </row>
    <row r="325" spans="65:79">
      <c r="BM325" s="1"/>
      <c r="BU325" s="23" t="str">
        <f>IF(A325="","",_xlfn.XLOOKUP(C325,'Bloomberg Data'!E:E,'Bloomberg Data'!D:D,0,0))</f>
        <v/>
      </c>
      <c r="BV325" s="23" t="str">
        <f t="shared" si="22"/>
        <v/>
      </c>
      <c r="BW325" s="59" t="str">
        <f t="shared" si="25"/>
        <v/>
      </c>
      <c r="BX325" s="28" t="str">
        <f t="shared" si="23"/>
        <v/>
      </c>
      <c r="BY325" s="67" t="str">
        <f t="shared" si="24"/>
        <v/>
      </c>
      <c r="BZ325" s="29" t="str">
        <f>IF(A325="","",SUM($BY$12:BY325))</f>
        <v/>
      </c>
      <c r="CA325" s="4"/>
    </row>
    <row r="326" spans="65:79">
      <c r="BM326" s="1"/>
      <c r="BU326" s="23" t="str">
        <f>IF(A326="","",_xlfn.XLOOKUP(C326,'Bloomberg Data'!E:E,'Bloomberg Data'!D:D,0,0))</f>
        <v/>
      </c>
      <c r="BV326" s="23" t="str">
        <f t="shared" si="22"/>
        <v/>
      </c>
      <c r="BW326" s="59" t="str">
        <f t="shared" si="25"/>
        <v/>
      </c>
      <c r="BX326" s="28" t="str">
        <f t="shared" si="23"/>
        <v/>
      </c>
      <c r="BY326" s="67" t="str">
        <f t="shared" si="24"/>
        <v/>
      </c>
      <c r="BZ326" s="29" t="str">
        <f>IF(A326="","",SUM($BY$12:BY326))</f>
        <v/>
      </c>
      <c r="CA326" s="4"/>
    </row>
    <row r="327" spans="65:79">
      <c r="BM327" s="1"/>
      <c r="BU327" s="23" t="str">
        <f>IF(A327="","",_xlfn.XLOOKUP(C327,'Bloomberg Data'!E:E,'Bloomberg Data'!D:D,0,0))</f>
        <v/>
      </c>
      <c r="BV327" s="23" t="str">
        <f t="shared" si="22"/>
        <v/>
      </c>
      <c r="BW327" s="59" t="str">
        <f t="shared" si="25"/>
        <v/>
      </c>
      <c r="BX327" s="28" t="str">
        <f t="shared" si="23"/>
        <v/>
      </c>
      <c r="BY327" s="67" t="str">
        <f t="shared" si="24"/>
        <v/>
      </c>
      <c r="BZ327" s="29" t="str">
        <f>IF(A327="","",SUM($BY$12:BY327))</f>
        <v/>
      </c>
      <c r="CA327" s="4"/>
    </row>
    <row r="328" spans="65:79">
      <c r="BM328" s="1"/>
      <c r="BU328" s="23" t="str">
        <f>IF(A328="","",_xlfn.XLOOKUP(C328,'Bloomberg Data'!E:E,'Bloomberg Data'!D:D,0,0))</f>
        <v/>
      </c>
      <c r="BV328" s="23" t="str">
        <f t="shared" si="22"/>
        <v/>
      </c>
      <c r="BW328" s="59" t="str">
        <f t="shared" si="25"/>
        <v/>
      </c>
      <c r="BX328" s="28" t="str">
        <f t="shared" si="23"/>
        <v/>
      </c>
      <c r="BY328" s="67" t="str">
        <f t="shared" si="24"/>
        <v/>
      </c>
      <c r="BZ328" s="29" t="str">
        <f>IF(A328="","",SUM($BY$12:BY328))</f>
        <v/>
      </c>
      <c r="CA328" s="4"/>
    </row>
    <row r="329" spans="65:79">
      <c r="BM329" s="1"/>
      <c r="BU329" s="23" t="str">
        <f>IF(A329="","",_xlfn.XLOOKUP(C329,'Bloomberg Data'!E:E,'Bloomberg Data'!D:D,0,0))</f>
        <v/>
      </c>
      <c r="BV329" s="23" t="str">
        <f t="shared" si="22"/>
        <v/>
      </c>
      <c r="BW329" s="59" t="str">
        <f t="shared" si="25"/>
        <v/>
      </c>
      <c r="BX329" s="28" t="str">
        <f t="shared" si="23"/>
        <v/>
      </c>
      <c r="BY329" s="67" t="str">
        <f t="shared" si="24"/>
        <v/>
      </c>
      <c r="BZ329" s="29" t="str">
        <f>IF(A329="","",SUM($BY$12:BY329))</f>
        <v/>
      </c>
      <c r="CA329" s="4"/>
    </row>
    <row r="330" spans="65:79">
      <c r="BM330" s="1"/>
      <c r="BU330" s="23" t="str">
        <f>IF(A330="","",_xlfn.XLOOKUP(C330,'Bloomberg Data'!E:E,'Bloomberg Data'!D:D,0,0))</f>
        <v/>
      </c>
      <c r="BV330" s="23" t="str">
        <f t="shared" si="22"/>
        <v/>
      </c>
      <c r="BW330" s="59" t="str">
        <f t="shared" si="25"/>
        <v/>
      </c>
      <c r="BX330" s="28" t="str">
        <f t="shared" si="23"/>
        <v/>
      </c>
      <c r="BY330" s="67" t="str">
        <f t="shared" si="24"/>
        <v/>
      </c>
      <c r="BZ330" s="29" t="str">
        <f>IF(A330="","",SUM($BY$12:BY330))</f>
        <v/>
      </c>
      <c r="CA330" s="4"/>
    </row>
    <row r="331" spans="65:79">
      <c r="BM331" s="1"/>
      <c r="BU331" s="23" t="str">
        <f>IF(A331="","",_xlfn.XLOOKUP(C331,'Bloomberg Data'!E:E,'Bloomberg Data'!D:D,0,0))</f>
        <v/>
      </c>
      <c r="BV331" s="23" t="str">
        <f t="shared" ref="BV331:BV394" si="26">IF(A331="","",BU331*3)</f>
        <v/>
      </c>
      <c r="BW331" s="59" t="str">
        <f t="shared" si="25"/>
        <v/>
      </c>
      <c r="BX331" s="28" t="str">
        <f t="shared" ref="BX331:BX394" si="27">IF(A331="","",IF(BU331=0,0,H331/BW331))</f>
        <v/>
      </c>
      <c r="BY331" s="67" t="str">
        <f t="shared" ref="BY331:BY394" si="28">IF(A331="","",BM331%)</f>
        <v/>
      </c>
      <c r="BZ331" s="29" t="str">
        <f>IF(A331="","",SUM($BY$12:BY331))</f>
        <v/>
      </c>
      <c r="CA331" s="4"/>
    </row>
    <row r="332" spans="65:79">
      <c r="BM332" s="1"/>
      <c r="BU332" s="23" t="str">
        <f>IF(A332="","",_xlfn.XLOOKUP(C332,'Bloomberg Data'!E:E,'Bloomberg Data'!D:D,0,0))</f>
        <v/>
      </c>
      <c r="BV332" s="23" t="str">
        <f t="shared" si="26"/>
        <v/>
      </c>
      <c r="BW332" s="59" t="str">
        <f t="shared" ref="BW332:BW395" si="29">IF(A332="","",BV332*BW$11)</f>
        <v/>
      </c>
      <c r="BX332" s="28" t="str">
        <f t="shared" si="27"/>
        <v/>
      </c>
      <c r="BY332" s="67" t="str">
        <f t="shared" si="28"/>
        <v/>
      </c>
      <c r="BZ332" s="29" t="str">
        <f>IF(A332="","",SUM($BY$12:BY332))</f>
        <v/>
      </c>
      <c r="CA332" s="4"/>
    </row>
    <row r="333" spans="65:79">
      <c r="BM333" s="1"/>
      <c r="BU333" s="23" t="str">
        <f>IF(A333="","",_xlfn.XLOOKUP(C333,'Bloomberg Data'!E:E,'Bloomberg Data'!D:D,0,0))</f>
        <v/>
      </c>
      <c r="BV333" s="23" t="str">
        <f t="shared" si="26"/>
        <v/>
      </c>
      <c r="BW333" s="59" t="str">
        <f t="shared" si="29"/>
        <v/>
      </c>
      <c r="BX333" s="28" t="str">
        <f t="shared" si="27"/>
        <v/>
      </c>
      <c r="BY333" s="67" t="str">
        <f t="shared" si="28"/>
        <v/>
      </c>
      <c r="BZ333" s="29" t="str">
        <f>IF(A333="","",SUM($BY$12:BY333))</f>
        <v/>
      </c>
      <c r="CA333" s="4"/>
    </row>
    <row r="334" spans="65:79">
      <c r="BM334" s="1"/>
      <c r="BU334" s="23" t="str">
        <f>IF(A334="","",_xlfn.XLOOKUP(C334,'Bloomberg Data'!E:E,'Bloomberg Data'!D:D,0,0))</f>
        <v/>
      </c>
      <c r="BV334" s="23" t="str">
        <f t="shared" si="26"/>
        <v/>
      </c>
      <c r="BW334" s="59" t="str">
        <f t="shared" si="29"/>
        <v/>
      </c>
      <c r="BX334" s="28" t="str">
        <f t="shared" si="27"/>
        <v/>
      </c>
      <c r="BY334" s="67" t="str">
        <f t="shared" si="28"/>
        <v/>
      </c>
      <c r="BZ334" s="29" t="str">
        <f>IF(A334="","",SUM($BY$12:BY334))</f>
        <v/>
      </c>
      <c r="CA334" s="4"/>
    </row>
    <row r="335" spans="65:79">
      <c r="BM335" s="1"/>
      <c r="BU335" s="23" t="str">
        <f>IF(A335="","",_xlfn.XLOOKUP(C335,'Bloomberg Data'!E:E,'Bloomberg Data'!D:D,0,0))</f>
        <v/>
      </c>
      <c r="BV335" s="23" t="str">
        <f t="shared" si="26"/>
        <v/>
      </c>
      <c r="BW335" s="59" t="str">
        <f t="shared" si="29"/>
        <v/>
      </c>
      <c r="BX335" s="28" t="str">
        <f t="shared" si="27"/>
        <v/>
      </c>
      <c r="BY335" s="67" t="str">
        <f t="shared" si="28"/>
        <v/>
      </c>
      <c r="BZ335" s="29" t="str">
        <f>IF(A335="","",SUM($BY$12:BY335))</f>
        <v/>
      </c>
      <c r="CA335" s="4"/>
    </row>
    <row r="336" spans="65:79">
      <c r="BM336" s="1"/>
      <c r="BU336" s="23" t="str">
        <f>IF(A336="","",_xlfn.XLOOKUP(C336,'Bloomberg Data'!E:E,'Bloomberg Data'!D:D,0,0))</f>
        <v/>
      </c>
      <c r="BV336" s="23" t="str">
        <f t="shared" si="26"/>
        <v/>
      </c>
      <c r="BW336" s="59" t="str">
        <f t="shared" si="29"/>
        <v/>
      </c>
      <c r="BX336" s="28" t="str">
        <f t="shared" si="27"/>
        <v/>
      </c>
      <c r="BY336" s="67" t="str">
        <f t="shared" si="28"/>
        <v/>
      </c>
      <c r="BZ336" s="29" t="str">
        <f>IF(A336="","",SUM($BY$12:BY336))</f>
        <v/>
      </c>
      <c r="CA336" s="4"/>
    </row>
    <row r="337" spans="65:79">
      <c r="BM337" s="1"/>
      <c r="BU337" s="23" t="str">
        <f>IF(A337="","",_xlfn.XLOOKUP(C337,'Bloomberg Data'!E:E,'Bloomberg Data'!D:D,0,0))</f>
        <v/>
      </c>
      <c r="BV337" s="23" t="str">
        <f t="shared" si="26"/>
        <v/>
      </c>
      <c r="BW337" s="59" t="str">
        <f t="shared" si="29"/>
        <v/>
      </c>
      <c r="BX337" s="28" t="str">
        <f t="shared" si="27"/>
        <v/>
      </c>
      <c r="BY337" s="67" t="str">
        <f t="shared" si="28"/>
        <v/>
      </c>
      <c r="BZ337" s="29" t="str">
        <f>IF(A337="","",SUM($BY$12:BY337))</f>
        <v/>
      </c>
      <c r="CA337" s="4"/>
    </row>
    <row r="338" spans="65:79">
      <c r="BM338" s="1"/>
      <c r="BU338" s="23" t="str">
        <f>IF(A338="","",_xlfn.XLOOKUP(C338,'Bloomberg Data'!E:E,'Bloomberg Data'!D:D,0,0))</f>
        <v/>
      </c>
      <c r="BV338" s="23" t="str">
        <f t="shared" si="26"/>
        <v/>
      </c>
      <c r="BW338" s="59" t="str">
        <f t="shared" si="29"/>
        <v/>
      </c>
      <c r="BX338" s="28" t="str">
        <f t="shared" si="27"/>
        <v/>
      </c>
      <c r="BY338" s="67" t="str">
        <f t="shared" si="28"/>
        <v/>
      </c>
      <c r="BZ338" s="29" t="str">
        <f>IF(A338="","",SUM($BY$12:BY338))</f>
        <v/>
      </c>
      <c r="CA338" s="4"/>
    </row>
    <row r="339" spans="65:79">
      <c r="BM339" s="1"/>
      <c r="BU339" s="23" t="str">
        <f>IF(A339="","",_xlfn.XLOOKUP(C339,'Bloomberg Data'!E:E,'Bloomberg Data'!D:D,0,0))</f>
        <v/>
      </c>
      <c r="BV339" s="23" t="str">
        <f t="shared" si="26"/>
        <v/>
      </c>
      <c r="BW339" s="59" t="str">
        <f t="shared" si="29"/>
        <v/>
      </c>
      <c r="BX339" s="28" t="str">
        <f t="shared" si="27"/>
        <v/>
      </c>
      <c r="BY339" s="67" t="str">
        <f t="shared" si="28"/>
        <v/>
      </c>
      <c r="BZ339" s="29" t="str">
        <f>IF(A339="","",SUM($BY$12:BY339))</f>
        <v/>
      </c>
      <c r="CA339" s="4"/>
    </row>
    <row r="340" spans="65:79">
      <c r="BM340" s="1"/>
      <c r="BU340" s="23" t="str">
        <f>IF(A340="","",_xlfn.XLOOKUP(C340,'Bloomberg Data'!E:E,'Bloomberg Data'!D:D,0,0))</f>
        <v/>
      </c>
      <c r="BV340" s="23" t="str">
        <f t="shared" si="26"/>
        <v/>
      </c>
      <c r="BW340" s="59" t="str">
        <f t="shared" si="29"/>
        <v/>
      </c>
      <c r="BX340" s="28" t="str">
        <f t="shared" si="27"/>
        <v/>
      </c>
      <c r="BY340" s="67" t="str">
        <f t="shared" si="28"/>
        <v/>
      </c>
      <c r="BZ340" s="29" t="str">
        <f>IF(A340="","",SUM($BY$12:BY340))</f>
        <v/>
      </c>
      <c r="CA340" s="4"/>
    </row>
    <row r="341" spans="65:79">
      <c r="BM341" s="1"/>
      <c r="BU341" s="23" t="str">
        <f>IF(A341="","",_xlfn.XLOOKUP(C341,'Bloomberg Data'!E:E,'Bloomberg Data'!D:D,0,0))</f>
        <v/>
      </c>
      <c r="BV341" s="23" t="str">
        <f t="shared" si="26"/>
        <v/>
      </c>
      <c r="BW341" s="59" t="str">
        <f t="shared" si="29"/>
        <v/>
      </c>
      <c r="BX341" s="28" t="str">
        <f t="shared" si="27"/>
        <v/>
      </c>
      <c r="BY341" s="67" t="str">
        <f t="shared" si="28"/>
        <v/>
      </c>
      <c r="BZ341" s="29" t="str">
        <f>IF(A341="","",SUM($BY$12:BY341))</f>
        <v/>
      </c>
      <c r="CA341" s="4"/>
    </row>
    <row r="342" spans="65:79">
      <c r="BM342" s="1"/>
      <c r="BU342" s="23" t="str">
        <f>IF(A342="","",_xlfn.XLOOKUP(C342,'Bloomberg Data'!E:E,'Bloomberg Data'!D:D,0,0))</f>
        <v/>
      </c>
      <c r="BV342" s="23" t="str">
        <f t="shared" si="26"/>
        <v/>
      </c>
      <c r="BW342" s="59" t="str">
        <f t="shared" si="29"/>
        <v/>
      </c>
      <c r="BX342" s="28" t="str">
        <f t="shared" si="27"/>
        <v/>
      </c>
      <c r="BY342" s="67" t="str">
        <f t="shared" si="28"/>
        <v/>
      </c>
      <c r="BZ342" s="29" t="str">
        <f>IF(A342="","",SUM($BY$12:BY342))</f>
        <v/>
      </c>
      <c r="CA342" s="4"/>
    </row>
    <row r="343" spans="65:79">
      <c r="BM343" s="1"/>
      <c r="BU343" s="23" t="str">
        <f>IF(A343="","",_xlfn.XLOOKUP(C343,'Bloomberg Data'!E:E,'Bloomberg Data'!D:D,0,0))</f>
        <v/>
      </c>
      <c r="BV343" s="23" t="str">
        <f t="shared" si="26"/>
        <v/>
      </c>
      <c r="BW343" s="59" t="str">
        <f t="shared" si="29"/>
        <v/>
      </c>
      <c r="BX343" s="28" t="str">
        <f t="shared" si="27"/>
        <v/>
      </c>
      <c r="BY343" s="67" t="str">
        <f t="shared" si="28"/>
        <v/>
      </c>
      <c r="BZ343" s="29" t="str">
        <f>IF(A343="","",SUM($BY$12:BY343))</f>
        <v/>
      </c>
      <c r="CA343" s="4"/>
    </row>
    <row r="344" spans="65:79">
      <c r="BM344" s="1"/>
      <c r="BU344" s="23" t="str">
        <f>IF(A344="","",_xlfn.XLOOKUP(C344,'Bloomberg Data'!E:E,'Bloomberg Data'!D:D,0,0))</f>
        <v/>
      </c>
      <c r="BV344" s="23" t="str">
        <f t="shared" si="26"/>
        <v/>
      </c>
      <c r="BW344" s="59" t="str">
        <f t="shared" si="29"/>
        <v/>
      </c>
      <c r="BX344" s="28" t="str">
        <f t="shared" si="27"/>
        <v/>
      </c>
      <c r="BY344" s="67" t="str">
        <f t="shared" si="28"/>
        <v/>
      </c>
      <c r="BZ344" s="29" t="str">
        <f>IF(A344="","",SUM($BY$12:BY344))</f>
        <v/>
      </c>
      <c r="CA344" s="4"/>
    </row>
    <row r="345" spans="65:79">
      <c r="BM345" s="1"/>
      <c r="BU345" s="23" t="str">
        <f>IF(A345="","",_xlfn.XLOOKUP(C345,'Bloomberg Data'!E:E,'Bloomberg Data'!D:D,0,0))</f>
        <v/>
      </c>
      <c r="BV345" s="23" t="str">
        <f t="shared" si="26"/>
        <v/>
      </c>
      <c r="BW345" s="59" t="str">
        <f t="shared" si="29"/>
        <v/>
      </c>
      <c r="BX345" s="28" t="str">
        <f t="shared" si="27"/>
        <v/>
      </c>
      <c r="BY345" s="67" t="str">
        <f t="shared" si="28"/>
        <v/>
      </c>
      <c r="BZ345" s="29" t="str">
        <f>IF(A345="","",SUM($BY$12:BY345))</f>
        <v/>
      </c>
      <c r="CA345" s="4"/>
    </row>
    <row r="346" spans="65:79">
      <c r="BM346" s="1"/>
      <c r="BU346" s="23" t="str">
        <f>IF(A346="","",_xlfn.XLOOKUP(C346,'Bloomberg Data'!E:E,'Bloomberg Data'!D:D,0,0))</f>
        <v/>
      </c>
      <c r="BV346" s="23" t="str">
        <f t="shared" si="26"/>
        <v/>
      </c>
      <c r="BW346" s="59" t="str">
        <f t="shared" si="29"/>
        <v/>
      </c>
      <c r="BX346" s="28" t="str">
        <f t="shared" si="27"/>
        <v/>
      </c>
      <c r="BY346" s="67" t="str">
        <f t="shared" si="28"/>
        <v/>
      </c>
      <c r="BZ346" s="29" t="str">
        <f>IF(A346="","",SUM($BY$12:BY346))</f>
        <v/>
      </c>
      <c r="CA346" s="4"/>
    </row>
    <row r="347" spans="65:79">
      <c r="BM347" s="1"/>
      <c r="BU347" s="23" t="str">
        <f>IF(A347="","",_xlfn.XLOOKUP(C347,'Bloomberg Data'!E:E,'Bloomberg Data'!D:D,0,0))</f>
        <v/>
      </c>
      <c r="BV347" s="23" t="str">
        <f t="shared" si="26"/>
        <v/>
      </c>
      <c r="BW347" s="59" t="str">
        <f t="shared" si="29"/>
        <v/>
      </c>
      <c r="BX347" s="28" t="str">
        <f t="shared" si="27"/>
        <v/>
      </c>
      <c r="BY347" s="67" t="str">
        <f t="shared" si="28"/>
        <v/>
      </c>
      <c r="BZ347" s="29" t="str">
        <f>IF(A347="","",SUM($BY$12:BY347))</f>
        <v/>
      </c>
      <c r="CA347" s="4"/>
    </row>
    <row r="348" spans="65:79">
      <c r="BM348" s="1"/>
      <c r="BU348" s="23" t="str">
        <f>IF(A348="","",_xlfn.XLOOKUP(C348,'Bloomberg Data'!E:E,'Bloomberg Data'!D:D,0,0))</f>
        <v/>
      </c>
      <c r="BV348" s="23" t="str">
        <f t="shared" si="26"/>
        <v/>
      </c>
      <c r="BW348" s="59" t="str">
        <f t="shared" si="29"/>
        <v/>
      </c>
      <c r="BX348" s="28" t="str">
        <f t="shared" si="27"/>
        <v/>
      </c>
      <c r="BY348" s="67" t="str">
        <f t="shared" si="28"/>
        <v/>
      </c>
      <c r="BZ348" s="29" t="str">
        <f>IF(A348="","",SUM($BY$12:BY348))</f>
        <v/>
      </c>
      <c r="CA348" s="4"/>
    </row>
    <row r="349" spans="65:79">
      <c r="BM349" s="1"/>
      <c r="BU349" s="23" t="str">
        <f>IF(A349="","",_xlfn.XLOOKUP(C349,'Bloomberg Data'!E:E,'Bloomberg Data'!D:D,0,0))</f>
        <v/>
      </c>
      <c r="BV349" s="23" t="str">
        <f t="shared" si="26"/>
        <v/>
      </c>
      <c r="BW349" s="59" t="str">
        <f t="shared" si="29"/>
        <v/>
      </c>
      <c r="BX349" s="28" t="str">
        <f t="shared" si="27"/>
        <v/>
      </c>
      <c r="BY349" s="67" t="str">
        <f t="shared" si="28"/>
        <v/>
      </c>
      <c r="BZ349" s="29" t="str">
        <f>IF(A349="","",SUM($BY$12:BY349))</f>
        <v/>
      </c>
      <c r="CA349" s="4"/>
    </row>
    <row r="350" spans="65:79">
      <c r="BM350" s="1"/>
      <c r="BU350" s="23" t="str">
        <f>IF(A350="","",_xlfn.XLOOKUP(C350,'Bloomberg Data'!E:E,'Bloomberg Data'!D:D,0,0))</f>
        <v/>
      </c>
      <c r="BV350" s="23" t="str">
        <f t="shared" si="26"/>
        <v/>
      </c>
      <c r="BW350" s="59" t="str">
        <f t="shared" si="29"/>
        <v/>
      </c>
      <c r="BX350" s="28" t="str">
        <f t="shared" si="27"/>
        <v/>
      </c>
      <c r="BY350" s="67" t="str">
        <f t="shared" si="28"/>
        <v/>
      </c>
      <c r="BZ350" s="29" t="str">
        <f>IF(A350="","",SUM($BY$12:BY350))</f>
        <v/>
      </c>
      <c r="CA350" s="4"/>
    </row>
    <row r="351" spans="65:79">
      <c r="BM351" s="1"/>
      <c r="BU351" s="23" t="str">
        <f>IF(A351="","",_xlfn.XLOOKUP(C351,'Bloomberg Data'!E:E,'Bloomberg Data'!D:D,0,0))</f>
        <v/>
      </c>
      <c r="BV351" s="23" t="str">
        <f t="shared" si="26"/>
        <v/>
      </c>
      <c r="BW351" s="59" t="str">
        <f t="shared" si="29"/>
        <v/>
      </c>
      <c r="BX351" s="28" t="str">
        <f t="shared" si="27"/>
        <v/>
      </c>
      <c r="BY351" s="67" t="str">
        <f t="shared" si="28"/>
        <v/>
      </c>
      <c r="BZ351" s="29" t="str">
        <f>IF(A351="","",SUM($BY$12:BY351))</f>
        <v/>
      </c>
      <c r="CA351" s="4"/>
    </row>
    <row r="352" spans="65:79">
      <c r="BM352" s="1"/>
      <c r="BU352" s="23" t="str">
        <f>IF(A352="","",_xlfn.XLOOKUP(C352,'Bloomberg Data'!E:E,'Bloomberg Data'!D:D,0,0))</f>
        <v/>
      </c>
      <c r="BV352" s="23" t="str">
        <f t="shared" si="26"/>
        <v/>
      </c>
      <c r="BW352" s="59" t="str">
        <f t="shared" si="29"/>
        <v/>
      </c>
      <c r="BX352" s="28" t="str">
        <f t="shared" si="27"/>
        <v/>
      </c>
      <c r="BY352" s="67" t="str">
        <f t="shared" si="28"/>
        <v/>
      </c>
      <c r="BZ352" s="29" t="str">
        <f>IF(A352="","",SUM($BY$12:BY352))</f>
        <v/>
      </c>
      <c r="CA352" s="4"/>
    </row>
    <row r="353" spans="65:79">
      <c r="BM353" s="1"/>
      <c r="BU353" s="23" t="str">
        <f>IF(A353="","",_xlfn.XLOOKUP(C353,'Bloomberg Data'!E:E,'Bloomberg Data'!D:D,0,0))</f>
        <v/>
      </c>
      <c r="BV353" s="23" t="str">
        <f t="shared" si="26"/>
        <v/>
      </c>
      <c r="BW353" s="59" t="str">
        <f t="shared" si="29"/>
        <v/>
      </c>
      <c r="BX353" s="28" t="str">
        <f t="shared" si="27"/>
        <v/>
      </c>
      <c r="BY353" s="67" t="str">
        <f t="shared" si="28"/>
        <v/>
      </c>
      <c r="BZ353" s="29" t="str">
        <f>IF(A353="","",SUM($BY$12:BY353))</f>
        <v/>
      </c>
      <c r="CA353" s="4"/>
    </row>
    <row r="354" spans="65:79">
      <c r="BM354" s="1"/>
      <c r="BU354" s="23" t="str">
        <f>IF(A354="","",_xlfn.XLOOKUP(C354,'Bloomberg Data'!E:E,'Bloomberg Data'!D:D,0,0))</f>
        <v/>
      </c>
      <c r="BV354" s="23" t="str">
        <f t="shared" si="26"/>
        <v/>
      </c>
      <c r="BW354" s="59" t="str">
        <f t="shared" si="29"/>
        <v/>
      </c>
      <c r="BX354" s="28" t="str">
        <f t="shared" si="27"/>
        <v/>
      </c>
      <c r="BY354" s="67" t="str">
        <f t="shared" si="28"/>
        <v/>
      </c>
      <c r="BZ354" s="29" t="str">
        <f>IF(A354="","",SUM($BY$12:BY354))</f>
        <v/>
      </c>
      <c r="CA354" s="4"/>
    </row>
    <row r="355" spans="65:79">
      <c r="BM355" s="1"/>
      <c r="BU355" s="23" t="str">
        <f>IF(A355="","",_xlfn.XLOOKUP(C355,'Bloomberg Data'!E:E,'Bloomberg Data'!D:D,0,0))</f>
        <v/>
      </c>
      <c r="BV355" s="23" t="str">
        <f t="shared" si="26"/>
        <v/>
      </c>
      <c r="BW355" s="59" t="str">
        <f t="shared" si="29"/>
        <v/>
      </c>
      <c r="BX355" s="28" t="str">
        <f t="shared" si="27"/>
        <v/>
      </c>
      <c r="BY355" s="67" t="str">
        <f t="shared" si="28"/>
        <v/>
      </c>
      <c r="BZ355" s="29" t="str">
        <f>IF(A355="","",SUM($BY$12:BY355))</f>
        <v/>
      </c>
      <c r="CA355" s="4"/>
    </row>
    <row r="356" spans="65:79">
      <c r="BM356" s="1"/>
      <c r="BU356" s="23" t="str">
        <f>IF(A356="","",_xlfn.XLOOKUP(C356,'Bloomberg Data'!E:E,'Bloomberg Data'!D:D,0,0))</f>
        <v/>
      </c>
      <c r="BV356" s="23" t="str">
        <f t="shared" si="26"/>
        <v/>
      </c>
      <c r="BW356" s="59" t="str">
        <f t="shared" si="29"/>
        <v/>
      </c>
      <c r="BX356" s="28" t="str">
        <f t="shared" si="27"/>
        <v/>
      </c>
      <c r="BY356" s="67" t="str">
        <f t="shared" si="28"/>
        <v/>
      </c>
      <c r="BZ356" s="29" t="str">
        <f>IF(A356="","",SUM($BY$12:BY356))</f>
        <v/>
      </c>
      <c r="CA356" s="4"/>
    </row>
    <row r="357" spans="65:79">
      <c r="BM357" s="1"/>
      <c r="BU357" s="23" t="str">
        <f>IF(A357="","",_xlfn.XLOOKUP(C357,'Bloomberg Data'!E:E,'Bloomberg Data'!D:D,0,0))</f>
        <v/>
      </c>
      <c r="BV357" s="23" t="str">
        <f t="shared" si="26"/>
        <v/>
      </c>
      <c r="BW357" s="59" t="str">
        <f t="shared" si="29"/>
        <v/>
      </c>
      <c r="BX357" s="28" t="str">
        <f t="shared" si="27"/>
        <v/>
      </c>
      <c r="BY357" s="67" t="str">
        <f t="shared" si="28"/>
        <v/>
      </c>
      <c r="BZ357" s="29" t="str">
        <f>IF(A357="","",SUM($BY$12:BY357))</f>
        <v/>
      </c>
      <c r="CA357" s="4"/>
    </row>
    <row r="358" spans="65:79">
      <c r="BM358" s="1"/>
      <c r="BU358" s="23" t="str">
        <f>IF(A358="","",_xlfn.XLOOKUP(C358,'Bloomberg Data'!E:E,'Bloomberg Data'!D:D,0,0))</f>
        <v/>
      </c>
      <c r="BV358" s="23" t="str">
        <f t="shared" si="26"/>
        <v/>
      </c>
      <c r="BW358" s="59" t="str">
        <f t="shared" si="29"/>
        <v/>
      </c>
      <c r="BX358" s="28" t="str">
        <f t="shared" si="27"/>
        <v/>
      </c>
      <c r="BY358" s="67" t="str">
        <f t="shared" si="28"/>
        <v/>
      </c>
      <c r="BZ358" s="29" t="str">
        <f>IF(A358="","",SUM($BY$12:BY358))</f>
        <v/>
      </c>
      <c r="CA358" s="4"/>
    </row>
    <row r="359" spans="65:79">
      <c r="BM359" s="1"/>
      <c r="BU359" s="23" t="str">
        <f>IF(A359="","",_xlfn.XLOOKUP(C359,'Bloomberg Data'!E:E,'Bloomberg Data'!D:D,0,0))</f>
        <v/>
      </c>
      <c r="BV359" s="23" t="str">
        <f t="shared" si="26"/>
        <v/>
      </c>
      <c r="BW359" s="59" t="str">
        <f t="shared" si="29"/>
        <v/>
      </c>
      <c r="BX359" s="28" t="str">
        <f t="shared" si="27"/>
        <v/>
      </c>
      <c r="BY359" s="67" t="str">
        <f t="shared" si="28"/>
        <v/>
      </c>
      <c r="BZ359" s="29" t="str">
        <f>IF(A359="","",SUM($BY$12:BY359))</f>
        <v/>
      </c>
      <c r="CA359" s="4"/>
    </row>
    <row r="360" spans="65:79">
      <c r="BM360" s="1"/>
      <c r="BU360" s="23" t="str">
        <f>IF(A360="","",_xlfn.XLOOKUP(C360,'Bloomberg Data'!E:E,'Bloomberg Data'!D:D,0,0))</f>
        <v/>
      </c>
      <c r="BV360" s="23" t="str">
        <f t="shared" si="26"/>
        <v/>
      </c>
      <c r="BW360" s="59" t="str">
        <f t="shared" si="29"/>
        <v/>
      </c>
      <c r="BX360" s="28" t="str">
        <f t="shared" si="27"/>
        <v/>
      </c>
      <c r="BY360" s="67" t="str">
        <f t="shared" si="28"/>
        <v/>
      </c>
      <c r="BZ360" s="29" t="str">
        <f>IF(A360="","",SUM($BY$12:BY360))</f>
        <v/>
      </c>
      <c r="CA360" s="4"/>
    </row>
    <row r="361" spans="65:79">
      <c r="BM361" s="1"/>
      <c r="BU361" s="23" t="str">
        <f>IF(A361="","",_xlfn.XLOOKUP(C361,'Bloomberg Data'!E:E,'Bloomberg Data'!D:D,0,0))</f>
        <v/>
      </c>
      <c r="BV361" s="23" t="str">
        <f t="shared" si="26"/>
        <v/>
      </c>
      <c r="BW361" s="59" t="str">
        <f t="shared" si="29"/>
        <v/>
      </c>
      <c r="BX361" s="28" t="str">
        <f t="shared" si="27"/>
        <v/>
      </c>
      <c r="BY361" s="67" t="str">
        <f t="shared" si="28"/>
        <v/>
      </c>
      <c r="BZ361" s="29" t="str">
        <f>IF(A361="","",SUM($BY$12:BY361))</f>
        <v/>
      </c>
      <c r="CA361" s="4"/>
    </row>
    <row r="362" spans="65:79">
      <c r="BM362" s="1"/>
      <c r="BU362" s="23" t="str">
        <f>IF(A362="","",_xlfn.XLOOKUP(C362,'Bloomberg Data'!E:E,'Bloomberg Data'!D:D,0,0))</f>
        <v/>
      </c>
      <c r="BV362" s="23" t="str">
        <f t="shared" si="26"/>
        <v/>
      </c>
      <c r="BW362" s="59" t="str">
        <f t="shared" si="29"/>
        <v/>
      </c>
      <c r="BX362" s="28" t="str">
        <f t="shared" si="27"/>
        <v/>
      </c>
      <c r="BY362" s="67" t="str">
        <f t="shared" si="28"/>
        <v/>
      </c>
      <c r="BZ362" s="29" t="str">
        <f>IF(A362="","",SUM($BY$12:BY362))</f>
        <v/>
      </c>
      <c r="CA362" s="4"/>
    </row>
    <row r="363" spans="65:79">
      <c r="BM363" s="1"/>
      <c r="BU363" s="23" t="str">
        <f>IF(A363="","",_xlfn.XLOOKUP(C363,'Bloomberg Data'!E:E,'Bloomberg Data'!D:D,0,0))</f>
        <v/>
      </c>
      <c r="BV363" s="23" t="str">
        <f t="shared" si="26"/>
        <v/>
      </c>
      <c r="BW363" s="59" t="str">
        <f t="shared" si="29"/>
        <v/>
      </c>
      <c r="BX363" s="28" t="str">
        <f t="shared" si="27"/>
        <v/>
      </c>
      <c r="BY363" s="67" t="str">
        <f t="shared" si="28"/>
        <v/>
      </c>
      <c r="BZ363" s="29" t="str">
        <f>IF(A363="","",SUM($BY$12:BY363))</f>
        <v/>
      </c>
      <c r="CA363" s="4"/>
    </row>
    <row r="364" spans="65:79">
      <c r="BM364" s="1"/>
      <c r="BU364" s="23" t="str">
        <f>IF(A364="","",_xlfn.XLOOKUP(C364,'Bloomberg Data'!E:E,'Bloomberg Data'!D:D,0,0))</f>
        <v/>
      </c>
      <c r="BV364" s="23" t="str">
        <f t="shared" si="26"/>
        <v/>
      </c>
      <c r="BW364" s="59" t="str">
        <f t="shared" si="29"/>
        <v/>
      </c>
      <c r="BX364" s="28" t="str">
        <f t="shared" si="27"/>
        <v/>
      </c>
      <c r="BY364" s="67" t="str">
        <f t="shared" si="28"/>
        <v/>
      </c>
      <c r="BZ364" s="29" t="str">
        <f>IF(A364="","",SUM($BY$12:BY364))</f>
        <v/>
      </c>
      <c r="CA364" s="4"/>
    </row>
    <row r="365" spans="65:79">
      <c r="BM365" s="1"/>
      <c r="BU365" s="23" t="str">
        <f>IF(A365="","",_xlfn.XLOOKUP(C365,'Bloomberg Data'!E:E,'Bloomberg Data'!D:D,0,0))</f>
        <v/>
      </c>
      <c r="BV365" s="23" t="str">
        <f t="shared" si="26"/>
        <v/>
      </c>
      <c r="BW365" s="59" t="str">
        <f t="shared" si="29"/>
        <v/>
      </c>
      <c r="BX365" s="28" t="str">
        <f t="shared" si="27"/>
        <v/>
      </c>
      <c r="BY365" s="67" t="str">
        <f t="shared" si="28"/>
        <v/>
      </c>
      <c r="BZ365" s="29" t="str">
        <f>IF(A365="","",SUM($BY$12:BY365))</f>
        <v/>
      </c>
      <c r="CA365" s="4"/>
    </row>
    <row r="366" spans="65:79">
      <c r="BM366" s="1"/>
      <c r="BU366" s="23" t="str">
        <f>IF(A366="","",_xlfn.XLOOKUP(C366,'Bloomberg Data'!E:E,'Bloomberg Data'!D:D,0,0))</f>
        <v/>
      </c>
      <c r="BV366" s="23" t="str">
        <f t="shared" si="26"/>
        <v/>
      </c>
      <c r="BW366" s="59" t="str">
        <f t="shared" si="29"/>
        <v/>
      </c>
      <c r="BX366" s="28" t="str">
        <f t="shared" si="27"/>
        <v/>
      </c>
      <c r="BY366" s="67" t="str">
        <f t="shared" si="28"/>
        <v/>
      </c>
      <c r="BZ366" s="29" t="str">
        <f>IF(A366="","",SUM($BY$12:BY366))</f>
        <v/>
      </c>
      <c r="CA366" s="4"/>
    </row>
    <row r="367" spans="65:79">
      <c r="BM367" s="1"/>
      <c r="BU367" s="23" t="str">
        <f>IF(A367="","",_xlfn.XLOOKUP(C367,'Bloomberg Data'!E:E,'Bloomberg Data'!D:D,0,0))</f>
        <v/>
      </c>
      <c r="BV367" s="23" t="str">
        <f t="shared" si="26"/>
        <v/>
      </c>
      <c r="BW367" s="59" t="str">
        <f t="shared" si="29"/>
        <v/>
      </c>
      <c r="BX367" s="28" t="str">
        <f t="shared" si="27"/>
        <v/>
      </c>
      <c r="BY367" s="67" t="str">
        <f t="shared" si="28"/>
        <v/>
      </c>
      <c r="BZ367" s="29" t="str">
        <f>IF(A367="","",SUM($BY$12:BY367))</f>
        <v/>
      </c>
      <c r="CA367" s="4"/>
    </row>
    <row r="368" spans="65:79">
      <c r="BM368" s="1"/>
      <c r="BU368" s="23" t="str">
        <f>IF(A368="","",_xlfn.XLOOKUP(C368,'Bloomberg Data'!E:E,'Bloomberg Data'!D:D,0,0))</f>
        <v/>
      </c>
      <c r="BV368" s="23" t="str">
        <f t="shared" si="26"/>
        <v/>
      </c>
      <c r="BW368" s="59" t="str">
        <f t="shared" si="29"/>
        <v/>
      </c>
      <c r="BX368" s="28" t="str">
        <f t="shared" si="27"/>
        <v/>
      </c>
      <c r="BY368" s="67" t="str">
        <f t="shared" si="28"/>
        <v/>
      </c>
      <c r="BZ368" s="29" t="str">
        <f>IF(A368="","",SUM($BY$12:BY368))</f>
        <v/>
      </c>
      <c r="CA368" s="4"/>
    </row>
    <row r="369" spans="65:79">
      <c r="BM369" s="1"/>
      <c r="BU369" s="23" t="str">
        <f>IF(A369="","",_xlfn.XLOOKUP(C369,'Bloomberg Data'!E:E,'Bloomberg Data'!D:D,0,0))</f>
        <v/>
      </c>
      <c r="BV369" s="23" t="str">
        <f t="shared" si="26"/>
        <v/>
      </c>
      <c r="BW369" s="59" t="str">
        <f t="shared" si="29"/>
        <v/>
      </c>
      <c r="BX369" s="28" t="str">
        <f t="shared" si="27"/>
        <v/>
      </c>
      <c r="BY369" s="67" t="str">
        <f t="shared" si="28"/>
        <v/>
      </c>
      <c r="BZ369" s="29" t="str">
        <f>IF(A369="","",SUM($BY$12:BY369))</f>
        <v/>
      </c>
      <c r="CA369" s="4"/>
    </row>
    <row r="370" spans="65:79">
      <c r="BM370" s="1"/>
      <c r="BU370" s="23" t="str">
        <f>IF(A370="","",_xlfn.XLOOKUP(C370,'Bloomberg Data'!E:E,'Bloomberg Data'!D:D,0,0))</f>
        <v/>
      </c>
      <c r="BV370" s="23" t="str">
        <f t="shared" si="26"/>
        <v/>
      </c>
      <c r="BW370" s="59" t="str">
        <f t="shared" si="29"/>
        <v/>
      </c>
      <c r="BX370" s="28" t="str">
        <f t="shared" si="27"/>
        <v/>
      </c>
      <c r="BY370" s="67" t="str">
        <f t="shared" si="28"/>
        <v/>
      </c>
      <c r="BZ370" s="29" t="str">
        <f>IF(A370="","",SUM($BY$12:BY370))</f>
        <v/>
      </c>
      <c r="CA370" s="4"/>
    </row>
    <row r="371" spans="65:79">
      <c r="BM371" s="1"/>
      <c r="BU371" s="23" t="str">
        <f>IF(A371="","",_xlfn.XLOOKUP(C371,'Bloomberg Data'!E:E,'Bloomberg Data'!D:D,0,0))</f>
        <v/>
      </c>
      <c r="BV371" s="23" t="str">
        <f t="shared" si="26"/>
        <v/>
      </c>
      <c r="BW371" s="59" t="str">
        <f t="shared" si="29"/>
        <v/>
      </c>
      <c r="BX371" s="28" t="str">
        <f t="shared" si="27"/>
        <v/>
      </c>
      <c r="BY371" s="67" t="str">
        <f t="shared" si="28"/>
        <v/>
      </c>
      <c r="BZ371" s="29" t="str">
        <f>IF(A371="","",SUM($BY$12:BY371))</f>
        <v/>
      </c>
      <c r="CA371" s="4"/>
    </row>
    <row r="372" spans="65:79">
      <c r="BM372" s="1"/>
      <c r="BU372" s="23" t="str">
        <f>IF(A372="","",_xlfn.XLOOKUP(C372,'Bloomberg Data'!E:E,'Bloomberg Data'!D:D,0,0))</f>
        <v/>
      </c>
      <c r="BV372" s="23" t="str">
        <f t="shared" si="26"/>
        <v/>
      </c>
      <c r="BW372" s="59" t="str">
        <f t="shared" si="29"/>
        <v/>
      </c>
      <c r="BX372" s="28" t="str">
        <f t="shared" si="27"/>
        <v/>
      </c>
      <c r="BY372" s="67" t="str">
        <f t="shared" si="28"/>
        <v/>
      </c>
      <c r="BZ372" s="29" t="str">
        <f>IF(A372="","",SUM($BY$12:BY372))</f>
        <v/>
      </c>
      <c r="CA372" s="4"/>
    </row>
    <row r="373" spans="65:79">
      <c r="BM373" s="1"/>
      <c r="BU373" s="23" t="str">
        <f>IF(A373="","",_xlfn.XLOOKUP(C373,'Bloomberg Data'!E:E,'Bloomberg Data'!D:D,0,0))</f>
        <v/>
      </c>
      <c r="BV373" s="23" t="str">
        <f t="shared" si="26"/>
        <v/>
      </c>
      <c r="BW373" s="59" t="str">
        <f t="shared" si="29"/>
        <v/>
      </c>
      <c r="BX373" s="28" t="str">
        <f t="shared" si="27"/>
        <v/>
      </c>
      <c r="BY373" s="67" t="str">
        <f t="shared" si="28"/>
        <v/>
      </c>
      <c r="BZ373" s="29" t="str">
        <f>IF(A373="","",SUM($BY$12:BY373))</f>
        <v/>
      </c>
      <c r="CA373" s="4"/>
    </row>
    <row r="374" spans="65:79">
      <c r="BM374" s="1"/>
      <c r="BU374" s="23" t="str">
        <f>IF(A374="","",_xlfn.XLOOKUP(C374,'Bloomberg Data'!E:E,'Bloomberg Data'!D:D,0,0))</f>
        <v/>
      </c>
      <c r="BV374" s="23" t="str">
        <f t="shared" si="26"/>
        <v/>
      </c>
      <c r="BW374" s="59" t="str">
        <f t="shared" si="29"/>
        <v/>
      </c>
      <c r="BX374" s="28" t="str">
        <f t="shared" si="27"/>
        <v/>
      </c>
      <c r="BY374" s="67" t="str">
        <f t="shared" si="28"/>
        <v/>
      </c>
      <c r="BZ374" s="29" t="str">
        <f>IF(A374="","",SUM($BY$12:BY374))</f>
        <v/>
      </c>
      <c r="CA374" s="4"/>
    </row>
    <row r="375" spans="65:79">
      <c r="BM375" s="1"/>
      <c r="BU375" s="23" t="str">
        <f>IF(A375="","",_xlfn.XLOOKUP(C375,'Bloomberg Data'!E:E,'Bloomberg Data'!D:D,0,0))</f>
        <v/>
      </c>
      <c r="BV375" s="23" t="str">
        <f t="shared" si="26"/>
        <v/>
      </c>
      <c r="BW375" s="59" t="str">
        <f t="shared" si="29"/>
        <v/>
      </c>
      <c r="BX375" s="28" t="str">
        <f t="shared" si="27"/>
        <v/>
      </c>
      <c r="BY375" s="67" t="str">
        <f t="shared" si="28"/>
        <v/>
      </c>
      <c r="BZ375" s="29" t="str">
        <f>IF(A375="","",SUM($BY$12:BY375))</f>
        <v/>
      </c>
      <c r="CA375" s="4"/>
    </row>
    <row r="376" spans="65:79">
      <c r="BM376" s="1"/>
      <c r="BU376" s="23" t="str">
        <f>IF(A376="","",_xlfn.XLOOKUP(C376,'Bloomberg Data'!E:E,'Bloomberg Data'!D:D,0,0))</f>
        <v/>
      </c>
      <c r="BV376" s="23" t="str">
        <f t="shared" si="26"/>
        <v/>
      </c>
      <c r="BW376" s="59" t="str">
        <f t="shared" si="29"/>
        <v/>
      </c>
      <c r="BX376" s="28" t="str">
        <f t="shared" si="27"/>
        <v/>
      </c>
      <c r="BY376" s="67" t="str">
        <f t="shared" si="28"/>
        <v/>
      </c>
      <c r="BZ376" s="29" t="str">
        <f>IF(A376="","",SUM($BY$12:BY376))</f>
        <v/>
      </c>
      <c r="CA376" s="4"/>
    </row>
    <row r="377" spans="65:79">
      <c r="BM377" s="1"/>
      <c r="BU377" s="23" t="str">
        <f>IF(A377="","",_xlfn.XLOOKUP(C377,'Bloomberg Data'!E:E,'Bloomberg Data'!D:D,0,0))</f>
        <v/>
      </c>
      <c r="BV377" s="23" t="str">
        <f t="shared" si="26"/>
        <v/>
      </c>
      <c r="BW377" s="59" t="str">
        <f t="shared" si="29"/>
        <v/>
      </c>
      <c r="BX377" s="28" t="str">
        <f t="shared" si="27"/>
        <v/>
      </c>
      <c r="BY377" s="67" t="str">
        <f t="shared" si="28"/>
        <v/>
      </c>
      <c r="BZ377" s="29" t="str">
        <f>IF(A377="","",SUM($BY$12:BY377))</f>
        <v/>
      </c>
      <c r="CA377" s="4"/>
    </row>
    <row r="378" spans="65:79">
      <c r="BM378" s="1"/>
      <c r="BU378" s="23" t="str">
        <f>IF(A378="","",_xlfn.XLOOKUP(C378,'Bloomberg Data'!E:E,'Bloomberg Data'!D:D,0,0))</f>
        <v/>
      </c>
      <c r="BV378" s="23" t="str">
        <f t="shared" si="26"/>
        <v/>
      </c>
      <c r="BW378" s="59" t="str">
        <f t="shared" si="29"/>
        <v/>
      </c>
      <c r="BX378" s="28" t="str">
        <f t="shared" si="27"/>
        <v/>
      </c>
      <c r="BY378" s="67" t="str">
        <f t="shared" si="28"/>
        <v/>
      </c>
      <c r="BZ378" s="29" t="str">
        <f>IF(A378="","",SUM($BY$12:BY378))</f>
        <v/>
      </c>
      <c r="CA378" s="4"/>
    </row>
    <row r="379" spans="65:79">
      <c r="BM379" s="1"/>
      <c r="BU379" s="23" t="str">
        <f>IF(A379="","",_xlfn.XLOOKUP(C379,'Bloomberg Data'!E:E,'Bloomberg Data'!D:D,0,0))</f>
        <v/>
      </c>
      <c r="BV379" s="23" t="str">
        <f t="shared" si="26"/>
        <v/>
      </c>
      <c r="BW379" s="59" t="str">
        <f t="shared" si="29"/>
        <v/>
      </c>
      <c r="BX379" s="28" t="str">
        <f t="shared" si="27"/>
        <v/>
      </c>
      <c r="BY379" s="67" t="str">
        <f t="shared" si="28"/>
        <v/>
      </c>
      <c r="BZ379" s="29" t="str">
        <f>IF(A379="","",SUM($BY$12:BY379))</f>
        <v/>
      </c>
      <c r="CA379" s="4"/>
    </row>
    <row r="380" spans="65:79">
      <c r="BM380" s="1"/>
      <c r="BU380" s="23" t="str">
        <f>IF(A380="","",_xlfn.XLOOKUP(C380,'Bloomberg Data'!E:E,'Bloomberg Data'!D:D,0,0))</f>
        <v/>
      </c>
      <c r="BV380" s="23" t="str">
        <f t="shared" si="26"/>
        <v/>
      </c>
      <c r="BW380" s="59" t="str">
        <f t="shared" si="29"/>
        <v/>
      </c>
      <c r="BX380" s="28" t="str">
        <f t="shared" si="27"/>
        <v/>
      </c>
      <c r="BY380" s="67" t="str">
        <f t="shared" si="28"/>
        <v/>
      </c>
      <c r="BZ380" s="29" t="str">
        <f>IF(A380="","",SUM($BY$12:BY380))</f>
        <v/>
      </c>
      <c r="CA380" s="4"/>
    </row>
    <row r="381" spans="65:79">
      <c r="BM381" s="1"/>
      <c r="BU381" s="23" t="str">
        <f>IF(A381="","",_xlfn.XLOOKUP(C381,'Bloomberg Data'!E:E,'Bloomberg Data'!D:D,0,0))</f>
        <v/>
      </c>
      <c r="BV381" s="23" t="str">
        <f t="shared" si="26"/>
        <v/>
      </c>
      <c r="BW381" s="59" t="str">
        <f t="shared" si="29"/>
        <v/>
      </c>
      <c r="BX381" s="28" t="str">
        <f t="shared" si="27"/>
        <v/>
      </c>
      <c r="BY381" s="67" t="str">
        <f t="shared" si="28"/>
        <v/>
      </c>
      <c r="BZ381" s="29" t="str">
        <f>IF(A381="","",SUM($BY$12:BY381))</f>
        <v/>
      </c>
      <c r="CA381" s="4"/>
    </row>
    <row r="382" spans="65:79">
      <c r="BM382" s="1"/>
      <c r="BU382" s="23" t="str">
        <f>IF(A382="","",_xlfn.XLOOKUP(C382,'Bloomberg Data'!E:E,'Bloomberg Data'!D:D,0,0))</f>
        <v/>
      </c>
      <c r="BV382" s="23" t="str">
        <f t="shared" si="26"/>
        <v/>
      </c>
      <c r="BW382" s="59" t="str">
        <f t="shared" si="29"/>
        <v/>
      </c>
      <c r="BX382" s="28" t="str">
        <f t="shared" si="27"/>
        <v/>
      </c>
      <c r="BY382" s="67" t="str">
        <f t="shared" si="28"/>
        <v/>
      </c>
      <c r="BZ382" s="29" t="str">
        <f>IF(A382="","",SUM($BY$12:BY382))</f>
        <v/>
      </c>
      <c r="CA382" s="4"/>
    </row>
    <row r="383" spans="65:79">
      <c r="BM383" s="1"/>
      <c r="BU383" s="23" t="str">
        <f>IF(A383="","",_xlfn.XLOOKUP(C383,'Bloomberg Data'!E:E,'Bloomberg Data'!D:D,0,0))</f>
        <v/>
      </c>
      <c r="BV383" s="23" t="str">
        <f t="shared" si="26"/>
        <v/>
      </c>
      <c r="BW383" s="59" t="str">
        <f t="shared" si="29"/>
        <v/>
      </c>
      <c r="BX383" s="28" t="str">
        <f t="shared" si="27"/>
        <v/>
      </c>
      <c r="BY383" s="67" t="str">
        <f t="shared" si="28"/>
        <v/>
      </c>
      <c r="BZ383" s="29" t="str">
        <f>IF(A383="","",SUM($BY$12:BY383))</f>
        <v/>
      </c>
      <c r="CA383" s="4"/>
    </row>
    <row r="384" spans="65:79">
      <c r="BM384" s="1"/>
      <c r="BU384" s="23" t="str">
        <f>IF(A384="","",_xlfn.XLOOKUP(C384,'Bloomberg Data'!E:E,'Bloomberg Data'!D:D,0,0))</f>
        <v/>
      </c>
      <c r="BV384" s="23" t="str">
        <f t="shared" si="26"/>
        <v/>
      </c>
      <c r="BW384" s="59" t="str">
        <f t="shared" si="29"/>
        <v/>
      </c>
      <c r="BX384" s="28" t="str">
        <f t="shared" si="27"/>
        <v/>
      </c>
      <c r="BY384" s="67" t="str">
        <f t="shared" si="28"/>
        <v/>
      </c>
      <c r="BZ384" s="29" t="str">
        <f>IF(A384="","",SUM($BY$12:BY384))</f>
        <v/>
      </c>
      <c r="CA384" s="4"/>
    </row>
    <row r="385" spans="65:79">
      <c r="BM385" s="1"/>
      <c r="BU385" s="23" t="str">
        <f>IF(A385="","",_xlfn.XLOOKUP(C385,'Bloomberg Data'!E:E,'Bloomberg Data'!D:D,0,0))</f>
        <v/>
      </c>
      <c r="BV385" s="23" t="str">
        <f t="shared" si="26"/>
        <v/>
      </c>
      <c r="BW385" s="59" t="str">
        <f t="shared" si="29"/>
        <v/>
      </c>
      <c r="BX385" s="28" t="str">
        <f t="shared" si="27"/>
        <v/>
      </c>
      <c r="BY385" s="67" t="str">
        <f t="shared" si="28"/>
        <v/>
      </c>
      <c r="BZ385" s="29" t="str">
        <f>IF(A385="","",SUM($BY$12:BY385))</f>
        <v/>
      </c>
      <c r="CA385" s="4"/>
    </row>
    <row r="386" spans="65:79">
      <c r="BM386" s="1"/>
      <c r="BU386" s="23" t="str">
        <f>IF(A386="","",_xlfn.XLOOKUP(C386,'Bloomberg Data'!E:E,'Bloomberg Data'!D:D,0,0))</f>
        <v/>
      </c>
      <c r="BV386" s="23" t="str">
        <f t="shared" si="26"/>
        <v/>
      </c>
      <c r="BW386" s="59" t="str">
        <f t="shared" si="29"/>
        <v/>
      </c>
      <c r="BX386" s="28" t="str">
        <f t="shared" si="27"/>
        <v/>
      </c>
      <c r="BY386" s="67" t="str">
        <f t="shared" si="28"/>
        <v/>
      </c>
      <c r="BZ386" s="29" t="str">
        <f>IF(A386="","",SUM($BY$12:BY386))</f>
        <v/>
      </c>
      <c r="CA386" s="4"/>
    </row>
    <row r="387" spans="65:79">
      <c r="BM387" s="1"/>
      <c r="BU387" s="23" t="str">
        <f>IF(A387="","",_xlfn.XLOOKUP(C387,'Bloomberg Data'!E:E,'Bloomberg Data'!D:D,0,0))</f>
        <v/>
      </c>
      <c r="BV387" s="23" t="str">
        <f t="shared" si="26"/>
        <v/>
      </c>
      <c r="BW387" s="59" t="str">
        <f t="shared" si="29"/>
        <v/>
      </c>
      <c r="BX387" s="28" t="str">
        <f t="shared" si="27"/>
        <v/>
      </c>
      <c r="BY387" s="67" t="str">
        <f t="shared" si="28"/>
        <v/>
      </c>
      <c r="BZ387" s="29" t="str">
        <f>IF(A387="","",SUM($BY$12:BY387))</f>
        <v/>
      </c>
      <c r="CA387" s="4"/>
    </row>
    <row r="388" spans="65:79">
      <c r="BM388" s="1"/>
      <c r="BU388" s="23" t="str">
        <f>IF(A388="","",_xlfn.XLOOKUP(C388,'Bloomberg Data'!E:E,'Bloomberg Data'!D:D,0,0))</f>
        <v/>
      </c>
      <c r="BV388" s="23" t="str">
        <f t="shared" si="26"/>
        <v/>
      </c>
      <c r="BW388" s="59" t="str">
        <f t="shared" si="29"/>
        <v/>
      </c>
      <c r="BX388" s="28" t="str">
        <f t="shared" si="27"/>
        <v/>
      </c>
      <c r="BY388" s="67" t="str">
        <f t="shared" si="28"/>
        <v/>
      </c>
      <c r="BZ388" s="29" t="str">
        <f>IF(A388="","",SUM($BY$12:BY388))</f>
        <v/>
      </c>
      <c r="CA388" s="4"/>
    </row>
    <row r="389" spans="65:79">
      <c r="BM389" s="1"/>
      <c r="BU389" s="23" t="str">
        <f>IF(A389="","",_xlfn.XLOOKUP(C389,'Bloomberg Data'!E:E,'Bloomberg Data'!D:D,0,0))</f>
        <v/>
      </c>
      <c r="BV389" s="23" t="str">
        <f t="shared" si="26"/>
        <v/>
      </c>
      <c r="BW389" s="59" t="str">
        <f t="shared" si="29"/>
        <v/>
      </c>
      <c r="BX389" s="28" t="str">
        <f t="shared" si="27"/>
        <v/>
      </c>
      <c r="BY389" s="67" t="str">
        <f t="shared" si="28"/>
        <v/>
      </c>
      <c r="BZ389" s="29" t="str">
        <f>IF(A389="","",SUM($BY$12:BY389))</f>
        <v/>
      </c>
      <c r="CA389" s="4"/>
    </row>
    <row r="390" spans="65:79">
      <c r="BM390" s="1"/>
      <c r="BU390" s="23" t="str">
        <f>IF(A390="","",_xlfn.XLOOKUP(C390,'Bloomberg Data'!E:E,'Bloomberg Data'!D:D,0,0))</f>
        <v/>
      </c>
      <c r="BV390" s="23" t="str">
        <f t="shared" si="26"/>
        <v/>
      </c>
      <c r="BW390" s="59" t="str">
        <f t="shared" si="29"/>
        <v/>
      </c>
      <c r="BX390" s="28" t="str">
        <f t="shared" si="27"/>
        <v/>
      </c>
      <c r="BY390" s="67" t="str">
        <f t="shared" si="28"/>
        <v/>
      </c>
      <c r="BZ390" s="29" t="str">
        <f>IF(A390="","",SUM($BY$12:BY390))</f>
        <v/>
      </c>
      <c r="CA390" s="4"/>
    </row>
    <row r="391" spans="65:79">
      <c r="BM391" s="1"/>
      <c r="BU391" s="23" t="str">
        <f>IF(A391="","",_xlfn.XLOOKUP(C391,'Bloomberg Data'!E:E,'Bloomberg Data'!D:D,0,0))</f>
        <v/>
      </c>
      <c r="BV391" s="23" t="str">
        <f t="shared" si="26"/>
        <v/>
      </c>
      <c r="BW391" s="59" t="str">
        <f t="shared" si="29"/>
        <v/>
      </c>
      <c r="BX391" s="28" t="str">
        <f t="shared" si="27"/>
        <v/>
      </c>
      <c r="BY391" s="67" t="str">
        <f t="shared" si="28"/>
        <v/>
      </c>
      <c r="BZ391" s="29" t="str">
        <f>IF(A391="","",SUM($BY$12:BY391))</f>
        <v/>
      </c>
      <c r="CA391" s="4"/>
    </row>
    <row r="392" spans="65:79">
      <c r="BM392" s="1"/>
      <c r="BU392" s="23" t="str">
        <f>IF(A392="","",_xlfn.XLOOKUP(C392,'Bloomberg Data'!E:E,'Bloomberg Data'!D:D,0,0))</f>
        <v/>
      </c>
      <c r="BV392" s="23" t="str">
        <f t="shared" si="26"/>
        <v/>
      </c>
      <c r="BW392" s="59" t="str">
        <f t="shared" si="29"/>
        <v/>
      </c>
      <c r="BX392" s="28" t="str">
        <f t="shared" si="27"/>
        <v/>
      </c>
      <c r="BY392" s="67" t="str">
        <f t="shared" si="28"/>
        <v/>
      </c>
      <c r="BZ392" s="29" t="str">
        <f>IF(A392="","",SUM($BY$12:BY392))</f>
        <v/>
      </c>
      <c r="CA392" s="4"/>
    </row>
    <row r="393" spans="65:79">
      <c r="BM393" s="1"/>
      <c r="BU393" s="23" t="str">
        <f>IF(A393="","",_xlfn.XLOOKUP(C393,'Bloomberg Data'!E:E,'Bloomberg Data'!D:D,0,0))</f>
        <v/>
      </c>
      <c r="BV393" s="23" t="str">
        <f t="shared" si="26"/>
        <v/>
      </c>
      <c r="BW393" s="59" t="str">
        <f t="shared" si="29"/>
        <v/>
      </c>
      <c r="BX393" s="28" t="str">
        <f t="shared" si="27"/>
        <v/>
      </c>
      <c r="BY393" s="67" t="str">
        <f t="shared" si="28"/>
        <v/>
      </c>
      <c r="BZ393" s="29" t="str">
        <f>IF(A393="","",SUM($BY$12:BY393))</f>
        <v/>
      </c>
      <c r="CA393" s="4"/>
    </row>
    <row r="394" spans="65:79">
      <c r="BM394" s="1"/>
      <c r="BU394" s="23" t="str">
        <f>IF(A394="","",_xlfn.XLOOKUP(C394,'Bloomberg Data'!E:E,'Bloomberg Data'!D:D,0,0))</f>
        <v/>
      </c>
      <c r="BV394" s="23" t="str">
        <f t="shared" si="26"/>
        <v/>
      </c>
      <c r="BW394" s="59" t="str">
        <f t="shared" si="29"/>
        <v/>
      </c>
      <c r="BX394" s="28" t="str">
        <f t="shared" si="27"/>
        <v/>
      </c>
      <c r="BY394" s="67" t="str">
        <f t="shared" si="28"/>
        <v/>
      </c>
      <c r="BZ394" s="29" t="str">
        <f>IF(A394="","",SUM($BY$12:BY394))</f>
        <v/>
      </c>
      <c r="CA394" s="4"/>
    </row>
    <row r="395" spans="65:79">
      <c r="BM395" s="1"/>
      <c r="BU395" s="23" t="str">
        <f>IF(A395="","",_xlfn.XLOOKUP(C395,'Bloomberg Data'!E:E,'Bloomberg Data'!D:D,0,0))</f>
        <v/>
      </c>
      <c r="BV395" s="23" t="str">
        <f t="shared" ref="BV395:BV458" si="30">IF(A395="","",BU395*3)</f>
        <v/>
      </c>
      <c r="BW395" s="59" t="str">
        <f t="shared" si="29"/>
        <v/>
      </c>
      <c r="BX395" s="28" t="str">
        <f t="shared" ref="BX395:BX458" si="31">IF(A395="","",IF(BU395=0,0,H395/BW395))</f>
        <v/>
      </c>
      <c r="BY395" s="67" t="str">
        <f t="shared" ref="BY395:BY458" si="32">IF(A395="","",BM395%)</f>
        <v/>
      </c>
      <c r="BZ395" s="29" t="str">
        <f>IF(A395="","",SUM($BY$12:BY395))</f>
        <v/>
      </c>
      <c r="CA395" s="4"/>
    </row>
    <row r="396" spans="65:79">
      <c r="BM396" s="1"/>
      <c r="BU396" s="23" t="str">
        <f>IF(A396="","",_xlfn.XLOOKUP(C396,'Bloomberg Data'!E:E,'Bloomberg Data'!D:D,0,0))</f>
        <v/>
      </c>
      <c r="BV396" s="23" t="str">
        <f t="shared" si="30"/>
        <v/>
      </c>
      <c r="BW396" s="59" t="str">
        <f t="shared" ref="BW396:BW459" si="33">IF(A396="","",BV396*BW$11)</f>
        <v/>
      </c>
      <c r="BX396" s="28" t="str">
        <f t="shared" si="31"/>
        <v/>
      </c>
      <c r="BY396" s="67" t="str">
        <f t="shared" si="32"/>
        <v/>
      </c>
      <c r="BZ396" s="29" t="str">
        <f>IF(A396="","",SUM($BY$12:BY396))</f>
        <v/>
      </c>
      <c r="CA396" s="4"/>
    </row>
    <row r="397" spans="65:79">
      <c r="BM397" s="1"/>
      <c r="BU397" s="23" t="str">
        <f>IF(A397="","",_xlfn.XLOOKUP(C397,'Bloomberg Data'!E:E,'Bloomberg Data'!D:D,0,0))</f>
        <v/>
      </c>
      <c r="BV397" s="23" t="str">
        <f t="shared" si="30"/>
        <v/>
      </c>
      <c r="BW397" s="59" t="str">
        <f t="shared" si="33"/>
        <v/>
      </c>
      <c r="BX397" s="28" t="str">
        <f t="shared" si="31"/>
        <v/>
      </c>
      <c r="BY397" s="67" t="str">
        <f t="shared" si="32"/>
        <v/>
      </c>
      <c r="BZ397" s="29" t="str">
        <f>IF(A397="","",SUM($BY$12:BY397))</f>
        <v/>
      </c>
      <c r="CA397" s="4"/>
    </row>
    <row r="398" spans="65:79">
      <c r="BM398" s="1"/>
      <c r="BU398" s="23" t="str">
        <f>IF(A398="","",_xlfn.XLOOKUP(C398,'Bloomberg Data'!E:E,'Bloomberg Data'!D:D,0,0))</f>
        <v/>
      </c>
      <c r="BV398" s="23" t="str">
        <f t="shared" si="30"/>
        <v/>
      </c>
      <c r="BW398" s="59" t="str">
        <f t="shared" si="33"/>
        <v/>
      </c>
      <c r="BX398" s="28" t="str">
        <f t="shared" si="31"/>
        <v/>
      </c>
      <c r="BY398" s="67" t="str">
        <f t="shared" si="32"/>
        <v/>
      </c>
      <c r="BZ398" s="29" t="str">
        <f>IF(A398="","",SUM($BY$12:BY398))</f>
        <v/>
      </c>
      <c r="CA398" s="4"/>
    </row>
    <row r="399" spans="65:79">
      <c r="BM399" s="1"/>
      <c r="BU399" s="23" t="str">
        <f>IF(A399="","",_xlfn.XLOOKUP(C399,'Bloomberg Data'!E:E,'Bloomberg Data'!D:D,0,0))</f>
        <v/>
      </c>
      <c r="BV399" s="23" t="str">
        <f t="shared" si="30"/>
        <v/>
      </c>
      <c r="BW399" s="59" t="str">
        <f t="shared" si="33"/>
        <v/>
      </c>
      <c r="BX399" s="28" t="str">
        <f t="shared" si="31"/>
        <v/>
      </c>
      <c r="BY399" s="67" t="str">
        <f t="shared" si="32"/>
        <v/>
      </c>
      <c r="BZ399" s="29" t="str">
        <f>IF(A399="","",SUM($BY$12:BY399))</f>
        <v/>
      </c>
      <c r="CA399" s="4"/>
    </row>
    <row r="400" spans="65:79">
      <c r="BM400" s="1"/>
      <c r="BU400" s="23" t="str">
        <f>IF(A400="","",_xlfn.XLOOKUP(C400,'Bloomberg Data'!E:E,'Bloomberg Data'!D:D,0,0))</f>
        <v/>
      </c>
      <c r="BV400" s="23" t="str">
        <f t="shared" si="30"/>
        <v/>
      </c>
      <c r="BW400" s="59" t="str">
        <f t="shared" si="33"/>
        <v/>
      </c>
      <c r="BX400" s="28" t="str">
        <f t="shared" si="31"/>
        <v/>
      </c>
      <c r="BY400" s="67" t="str">
        <f t="shared" si="32"/>
        <v/>
      </c>
      <c r="BZ400" s="29" t="str">
        <f>IF(A400="","",SUM($BY$12:BY400))</f>
        <v/>
      </c>
      <c r="CA400" s="4"/>
    </row>
    <row r="401" spans="65:79">
      <c r="BM401" s="1"/>
      <c r="BU401" s="23" t="str">
        <f>IF(A401="","",_xlfn.XLOOKUP(C401,'Bloomberg Data'!E:E,'Bloomberg Data'!D:D,0,0))</f>
        <v/>
      </c>
      <c r="BV401" s="23" t="str">
        <f t="shared" si="30"/>
        <v/>
      </c>
      <c r="BW401" s="59" t="str">
        <f t="shared" si="33"/>
        <v/>
      </c>
      <c r="BX401" s="28" t="str">
        <f t="shared" si="31"/>
        <v/>
      </c>
      <c r="BY401" s="67" t="str">
        <f t="shared" si="32"/>
        <v/>
      </c>
      <c r="BZ401" s="29" t="str">
        <f>IF(A401="","",SUM($BY$12:BY401))</f>
        <v/>
      </c>
      <c r="CA401" s="4"/>
    </row>
    <row r="402" spans="65:79">
      <c r="BM402" s="1"/>
      <c r="BU402" s="23" t="str">
        <f>IF(A402="","",_xlfn.XLOOKUP(C402,'Bloomberg Data'!E:E,'Bloomberg Data'!D:D,0,0))</f>
        <v/>
      </c>
      <c r="BV402" s="23" t="str">
        <f t="shared" si="30"/>
        <v/>
      </c>
      <c r="BW402" s="59" t="str">
        <f t="shared" si="33"/>
        <v/>
      </c>
      <c r="BX402" s="28" t="str">
        <f t="shared" si="31"/>
        <v/>
      </c>
      <c r="BY402" s="67" t="str">
        <f t="shared" si="32"/>
        <v/>
      </c>
      <c r="BZ402" s="29" t="str">
        <f>IF(A402="","",SUM($BY$12:BY402))</f>
        <v/>
      </c>
      <c r="CA402" s="4"/>
    </row>
    <row r="403" spans="65:79">
      <c r="BM403" s="1"/>
      <c r="BU403" s="23" t="str">
        <f>IF(A403="","",_xlfn.XLOOKUP(C403,'Bloomberg Data'!E:E,'Bloomberg Data'!D:D,0,0))</f>
        <v/>
      </c>
      <c r="BV403" s="23" t="str">
        <f t="shared" si="30"/>
        <v/>
      </c>
      <c r="BW403" s="59" t="str">
        <f t="shared" si="33"/>
        <v/>
      </c>
      <c r="BX403" s="28" t="str">
        <f t="shared" si="31"/>
        <v/>
      </c>
      <c r="BY403" s="67" t="str">
        <f t="shared" si="32"/>
        <v/>
      </c>
      <c r="BZ403" s="29" t="str">
        <f>IF(A403="","",SUM($BY$12:BY403))</f>
        <v/>
      </c>
      <c r="CA403" s="4"/>
    </row>
    <row r="404" spans="65:79">
      <c r="BM404" s="1"/>
      <c r="BU404" s="23" t="str">
        <f>IF(A404="","",_xlfn.XLOOKUP(C404,'Bloomberg Data'!E:E,'Bloomberg Data'!D:D,0,0))</f>
        <v/>
      </c>
      <c r="BV404" s="23" t="str">
        <f t="shared" si="30"/>
        <v/>
      </c>
      <c r="BW404" s="59" t="str">
        <f t="shared" si="33"/>
        <v/>
      </c>
      <c r="BX404" s="28" t="str">
        <f t="shared" si="31"/>
        <v/>
      </c>
      <c r="BY404" s="67" t="str">
        <f t="shared" si="32"/>
        <v/>
      </c>
      <c r="BZ404" s="29" t="str">
        <f>IF(A404="","",SUM($BY$12:BY404))</f>
        <v/>
      </c>
      <c r="CA404" s="4"/>
    </row>
    <row r="405" spans="65:79">
      <c r="BM405" s="1"/>
      <c r="BU405" s="23" t="str">
        <f>IF(A405="","",_xlfn.XLOOKUP(C405,'Bloomberg Data'!E:E,'Bloomberg Data'!D:D,0,0))</f>
        <v/>
      </c>
      <c r="BV405" s="23" t="str">
        <f t="shared" si="30"/>
        <v/>
      </c>
      <c r="BW405" s="59" t="str">
        <f t="shared" si="33"/>
        <v/>
      </c>
      <c r="BX405" s="28" t="str">
        <f t="shared" si="31"/>
        <v/>
      </c>
      <c r="BY405" s="67" t="str">
        <f t="shared" si="32"/>
        <v/>
      </c>
      <c r="BZ405" s="29" t="str">
        <f>IF(A405="","",SUM($BY$12:BY405))</f>
        <v/>
      </c>
      <c r="CA405" s="4"/>
    </row>
    <row r="406" spans="65:79">
      <c r="BM406" s="1"/>
      <c r="BU406" s="23" t="str">
        <f>IF(A406="","",_xlfn.XLOOKUP(C406,'Bloomberg Data'!E:E,'Bloomberg Data'!D:D,0,0))</f>
        <v/>
      </c>
      <c r="BV406" s="23" t="str">
        <f t="shared" si="30"/>
        <v/>
      </c>
      <c r="BW406" s="59" t="str">
        <f t="shared" si="33"/>
        <v/>
      </c>
      <c r="BX406" s="28" t="str">
        <f t="shared" si="31"/>
        <v/>
      </c>
      <c r="BY406" s="67" t="str">
        <f t="shared" si="32"/>
        <v/>
      </c>
      <c r="BZ406" s="29" t="str">
        <f>IF(A406="","",SUM($BY$12:BY406))</f>
        <v/>
      </c>
      <c r="CA406" s="4"/>
    </row>
    <row r="407" spans="65:79">
      <c r="BM407" s="1"/>
      <c r="BU407" s="23" t="str">
        <f>IF(A407="","",_xlfn.XLOOKUP(C407,'Bloomberg Data'!E:E,'Bloomberg Data'!D:D,0,0))</f>
        <v/>
      </c>
      <c r="BV407" s="23" t="str">
        <f t="shared" si="30"/>
        <v/>
      </c>
      <c r="BW407" s="59" t="str">
        <f t="shared" si="33"/>
        <v/>
      </c>
      <c r="BX407" s="28" t="str">
        <f t="shared" si="31"/>
        <v/>
      </c>
      <c r="BY407" s="67" t="str">
        <f t="shared" si="32"/>
        <v/>
      </c>
      <c r="BZ407" s="29" t="str">
        <f>IF(A407="","",SUM($BY$12:BY407))</f>
        <v/>
      </c>
      <c r="CA407" s="4"/>
    </row>
    <row r="408" spans="65:79">
      <c r="BM408" s="1"/>
      <c r="BU408" s="23" t="str">
        <f>IF(A408="","",_xlfn.XLOOKUP(C408,'Bloomberg Data'!E:E,'Bloomberg Data'!D:D,0,0))</f>
        <v/>
      </c>
      <c r="BV408" s="23" t="str">
        <f t="shared" si="30"/>
        <v/>
      </c>
      <c r="BW408" s="59" t="str">
        <f t="shared" si="33"/>
        <v/>
      </c>
      <c r="BX408" s="28" t="str">
        <f t="shared" si="31"/>
        <v/>
      </c>
      <c r="BY408" s="67" t="str">
        <f t="shared" si="32"/>
        <v/>
      </c>
      <c r="BZ408" s="29" t="str">
        <f>IF(A408="","",SUM($BY$12:BY408))</f>
        <v/>
      </c>
      <c r="CA408" s="4"/>
    </row>
    <row r="409" spans="65:79">
      <c r="BM409" s="1"/>
      <c r="BU409" s="23" t="str">
        <f>IF(A409="","",_xlfn.XLOOKUP(C409,'Bloomberg Data'!E:E,'Bloomberg Data'!D:D,0,0))</f>
        <v/>
      </c>
      <c r="BV409" s="23" t="str">
        <f t="shared" si="30"/>
        <v/>
      </c>
      <c r="BW409" s="59" t="str">
        <f t="shared" si="33"/>
        <v/>
      </c>
      <c r="BX409" s="28" t="str">
        <f t="shared" si="31"/>
        <v/>
      </c>
      <c r="BY409" s="67" t="str">
        <f t="shared" si="32"/>
        <v/>
      </c>
      <c r="BZ409" s="29" t="str">
        <f>IF(A409="","",SUM($BY$12:BY409))</f>
        <v/>
      </c>
      <c r="CA409" s="4"/>
    </row>
    <row r="410" spans="65:79">
      <c r="BM410" s="1"/>
      <c r="BU410" s="23" t="str">
        <f>IF(A410="","",_xlfn.XLOOKUP(C410,'Bloomberg Data'!E:E,'Bloomberg Data'!D:D,0,0))</f>
        <v/>
      </c>
      <c r="BV410" s="23" t="str">
        <f t="shared" si="30"/>
        <v/>
      </c>
      <c r="BW410" s="59" t="str">
        <f t="shared" si="33"/>
        <v/>
      </c>
      <c r="BX410" s="28" t="str">
        <f t="shared" si="31"/>
        <v/>
      </c>
      <c r="BY410" s="67" t="str">
        <f t="shared" si="32"/>
        <v/>
      </c>
      <c r="BZ410" s="29" t="str">
        <f>IF(A410="","",SUM($BY$12:BY410))</f>
        <v/>
      </c>
      <c r="CA410" s="4"/>
    </row>
    <row r="411" spans="65:79">
      <c r="BM411" s="1"/>
      <c r="BU411" s="23" t="str">
        <f>IF(A411="","",_xlfn.XLOOKUP(C411,'Bloomberg Data'!E:E,'Bloomberg Data'!D:D,0,0))</f>
        <v/>
      </c>
      <c r="BV411" s="23" t="str">
        <f t="shared" si="30"/>
        <v/>
      </c>
      <c r="BW411" s="59" t="str">
        <f t="shared" si="33"/>
        <v/>
      </c>
      <c r="BX411" s="28" t="str">
        <f t="shared" si="31"/>
        <v/>
      </c>
      <c r="BY411" s="67" t="str">
        <f t="shared" si="32"/>
        <v/>
      </c>
      <c r="BZ411" s="29" t="str">
        <f>IF(A411="","",SUM($BY$12:BY411))</f>
        <v/>
      </c>
      <c r="CA411" s="4"/>
    </row>
    <row r="412" spans="65:79">
      <c r="BM412" s="1"/>
      <c r="BU412" s="23" t="str">
        <f>IF(A412="","",_xlfn.XLOOKUP(C412,'Bloomberg Data'!E:E,'Bloomberg Data'!D:D,0,0))</f>
        <v/>
      </c>
      <c r="BV412" s="23" t="str">
        <f t="shared" si="30"/>
        <v/>
      </c>
      <c r="BW412" s="59" t="str">
        <f t="shared" si="33"/>
        <v/>
      </c>
      <c r="BX412" s="28" t="str">
        <f t="shared" si="31"/>
        <v/>
      </c>
      <c r="BY412" s="67" t="str">
        <f t="shared" si="32"/>
        <v/>
      </c>
      <c r="BZ412" s="29" t="str">
        <f>IF(A412="","",SUM($BY$12:BY412))</f>
        <v/>
      </c>
      <c r="CA412" s="4"/>
    </row>
    <row r="413" spans="65:79">
      <c r="BM413" s="1"/>
      <c r="BU413" s="23" t="str">
        <f>IF(A413="","",_xlfn.XLOOKUP(C413,'Bloomberg Data'!E:E,'Bloomberg Data'!D:D,0,0))</f>
        <v/>
      </c>
      <c r="BV413" s="23" t="str">
        <f t="shared" si="30"/>
        <v/>
      </c>
      <c r="BW413" s="59" t="str">
        <f t="shared" si="33"/>
        <v/>
      </c>
      <c r="BX413" s="28" t="str">
        <f t="shared" si="31"/>
        <v/>
      </c>
      <c r="BY413" s="67" t="str">
        <f t="shared" si="32"/>
        <v/>
      </c>
      <c r="BZ413" s="29" t="str">
        <f>IF(A413="","",SUM($BY$12:BY413))</f>
        <v/>
      </c>
      <c r="CA413" s="4"/>
    </row>
    <row r="414" spans="65:79">
      <c r="BM414" s="1"/>
      <c r="BU414" s="23" t="str">
        <f>IF(A414="","",_xlfn.XLOOKUP(C414,'Bloomberg Data'!E:E,'Bloomberg Data'!D:D,0,0))</f>
        <v/>
      </c>
      <c r="BV414" s="23" t="str">
        <f t="shared" si="30"/>
        <v/>
      </c>
      <c r="BW414" s="59" t="str">
        <f t="shared" si="33"/>
        <v/>
      </c>
      <c r="BX414" s="28" t="str">
        <f t="shared" si="31"/>
        <v/>
      </c>
      <c r="BY414" s="67" t="str">
        <f t="shared" si="32"/>
        <v/>
      </c>
      <c r="BZ414" s="29" t="str">
        <f>IF(A414="","",SUM($BY$12:BY414))</f>
        <v/>
      </c>
      <c r="CA414" s="4"/>
    </row>
    <row r="415" spans="65:79">
      <c r="BM415" s="1"/>
      <c r="BU415" s="23" t="str">
        <f>IF(A415="","",_xlfn.XLOOKUP(C415,'Bloomberg Data'!E:E,'Bloomberg Data'!D:D,0,0))</f>
        <v/>
      </c>
      <c r="BV415" s="23" t="str">
        <f t="shared" si="30"/>
        <v/>
      </c>
      <c r="BW415" s="59" t="str">
        <f t="shared" si="33"/>
        <v/>
      </c>
      <c r="BX415" s="28" t="str">
        <f t="shared" si="31"/>
        <v/>
      </c>
      <c r="BY415" s="67" t="str">
        <f t="shared" si="32"/>
        <v/>
      </c>
      <c r="BZ415" s="29" t="str">
        <f>IF(A415="","",SUM($BY$12:BY415))</f>
        <v/>
      </c>
      <c r="CA415" s="4"/>
    </row>
    <row r="416" spans="65:79">
      <c r="BM416" s="1"/>
      <c r="BU416" s="23" t="str">
        <f>IF(A416="","",_xlfn.XLOOKUP(C416,'Bloomberg Data'!E:E,'Bloomberg Data'!D:D,0,0))</f>
        <v/>
      </c>
      <c r="BV416" s="23" t="str">
        <f t="shared" si="30"/>
        <v/>
      </c>
      <c r="BW416" s="59" t="str">
        <f t="shared" si="33"/>
        <v/>
      </c>
      <c r="BX416" s="28" t="str">
        <f t="shared" si="31"/>
        <v/>
      </c>
      <c r="BY416" s="67" t="str">
        <f t="shared" si="32"/>
        <v/>
      </c>
      <c r="BZ416" s="29" t="str">
        <f>IF(A416="","",SUM($BY$12:BY416))</f>
        <v/>
      </c>
      <c r="CA416" s="4"/>
    </row>
    <row r="417" spans="65:79">
      <c r="BM417" s="1"/>
      <c r="BU417" s="23" t="str">
        <f>IF(A417="","",_xlfn.XLOOKUP(C417,'Bloomberg Data'!E:E,'Bloomberg Data'!D:D,0,0))</f>
        <v/>
      </c>
      <c r="BV417" s="23" t="str">
        <f t="shared" si="30"/>
        <v/>
      </c>
      <c r="BW417" s="59" t="str">
        <f t="shared" si="33"/>
        <v/>
      </c>
      <c r="BX417" s="28" t="str">
        <f t="shared" si="31"/>
        <v/>
      </c>
      <c r="BY417" s="67" t="str">
        <f t="shared" si="32"/>
        <v/>
      </c>
      <c r="BZ417" s="29" t="str">
        <f>IF(A417="","",SUM($BY$12:BY417))</f>
        <v/>
      </c>
      <c r="CA417" s="4"/>
    </row>
    <row r="418" spans="65:79">
      <c r="BM418" s="1"/>
      <c r="BU418" s="23" t="str">
        <f>IF(A418="","",_xlfn.XLOOKUP(C418,'Bloomberg Data'!E:E,'Bloomberg Data'!D:D,0,0))</f>
        <v/>
      </c>
      <c r="BV418" s="23" t="str">
        <f t="shared" si="30"/>
        <v/>
      </c>
      <c r="BW418" s="59" t="str">
        <f t="shared" si="33"/>
        <v/>
      </c>
      <c r="BX418" s="28" t="str">
        <f t="shared" si="31"/>
        <v/>
      </c>
      <c r="BY418" s="67" t="str">
        <f t="shared" si="32"/>
        <v/>
      </c>
      <c r="BZ418" s="29" t="str">
        <f>IF(A418="","",SUM($BY$12:BY418))</f>
        <v/>
      </c>
      <c r="CA418" s="4"/>
    </row>
    <row r="419" spans="65:79">
      <c r="BM419" s="1"/>
      <c r="BU419" s="23" t="str">
        <f>IF(A419="","",_xlfn.XLOOKUP(C419,'Bloomberg Data'!E:E,'Bloomberg Data'!D:D,0,0))</f>
        <v/>
      </c>
      <c r="BV419" s="23" t="str">
        <f t="shared" si="30"/>
        <v/>
      </c>
      <c r="BW419" s="59" t="str">
        <f t="shared" si="33"/>
        <v/>
      </c>
      <c r="BX419" s="28" t="str">
        <f t="shared" si="31"/>
        <v/>
      </c>
      <c r="BY419" s="67" t="str">
        <f t="shared" si="32"/>
        <v/>
      </c>
      <c r="BZ419" s="29" t="str">
        <f>IF(A419="","",SUM($BY$12:BY419))</f>
        <v/>
      </c>
      <c r="CA419" s="4"/>
    </row>
    <row r="420" spans="65:79">
      <c r="BM420" s="1"/>
      <c r="BU420" s="23" t="str">
        <f>IF(A420="","",_xlfn.XLOOKUP(C420,'Bloomberg Data'!E:E,'Bloomberg Data'!D:D,0,0))</f>
        <v/>
      </c>
      <c r="BV420" s="23" t="str">
        <f t="shared" si="30"/>
        <v/>
      </c>
      <c r="BW420" s="59" t="str">
        <f t="shared" si="33"/>
        <v/>
      </c>
      <c r="BX420" s="28" t="str">
        <f t="shared" si="31"/>
        <v/>
      </c>
      <c r="BY420" s="67" t="str">
        <f t="shared" si="32"/>
        <v/>
      </c>
      <c r="BZ420" s="29" t="str">
        <f>IF(A420="","",SUM($BY$12:BY420))</f>
        <v/>
      </c>
      <c r="CA420" s="4"/>
    </row>
    <row r="421" spans="65:79">
      <c r="BM421" s="1"/>
      <c r="BU421" s="23" t="str">
        <f>IF(A421="","",_xlfn.XLOOKUP(C421,'Bloomberg Data'!E:E,'Bloomberg Data'!D:D,0,0))</f>
        <v/>
      </c>
      <c r="BV421" s="23" t="str">
        <f t="shared" si="30"/>
        <v/>
      </c>
      <c r="BW421" s="59" t="str">
        <f t="shared" si="33"/>
        <v/>
      </c>
      <c r="BX421" s="28" t="str">
        <f t="shared" si="31"/>
        <v/>
      </c>
      <c r="BY421" s="67" t="str">
        <f t="shared" si="32"/>
        <v/>
      </c>
      <c r="BZ421" s="29" t="str">
        <f>IF(A421="","",SUM($BY$12:BY421))</f>
        <v/>
      </c>
      <c r="CA421" s="4"/>
    </row>
    <row r="422" spans="65:79">
      <c r="BM422" s="1"/>
      <c r="BU422" s="23" t="str">
        <f>IF(A422="","",_xlfn.XLOOKUP(C422,'Bloomberg Data'!E:E,'Bloomberg Data'!D:D,0,0))</f>
        <v/>
      </c>
      <c r="BV422" s="23" t="str">
        <f t="shared" si="30"/>
        <v/>
      </c>
      <c r="BW422" s="59" t="str">
        <f t="shared" si="33"/>
        <v/>
      </c>
      <c r="BX422" s="28" t="str">
        <f t="shared" si="31"/>
        <v/>
      </c>
      <c r="BY422" s="67" t="str">
        <f t="shared" si="32"/>
        <v/>
      </c>
      <c r="BZ422" s="29" t="str">
        <f>IF(A422="","",SUM($BY$12:BY422))</f>
        <v/>
      </c>
      <c r="CA422" s="4"/>
    </row>
    <row r="423" spans="65:79">
      <c r="BM423" s="1"/>
      <c r="BU423" s="23" t="str">
        <f>IF(A423="","",_xlfn.XLOOKUP(C423,'Bloomberg Data'!E:E,'Bloomberg Data'!D:D,0,0))</f>
        <v/>
      </c>
      <c r="BV423" s="23" t="str">
        <f t="shared" si="30"/>
        <v/>
      </c>
      <c r="BW423" s="59" t="str">
        <f t="shared" si="33"/>
        <v/>
      </c>
      <c r="BX423" s="28" t="str">
        <f t="shared" si="31"/>
        <v/>
      </c>
      <c r="BY423" s="67" t="str">
        <f t="shared" si="32"/>
        <v/>
      </c>
      <c r="BZ423" s="29" t="str">
        <f>IF(A423="","",SUM($BY$12:BY423))</f>
        <v/>
      </c>
      <c r="CA423" s="4"/>
    </row>
    <row r="424" spans="65:79">
      <c r="BM424" s="1"/>
      <c r="BU424" s="23" t="str">
        <f>IF(A424="","",_xlfn.XLOOKUP(C424,'Bloomberg Data'!E:E,'Bloomberg Data'!D:D,0,0))</f>
        <v/>
      </c>
      <c r="BV424" s="23" t="str">
        <f t="shared" si="30"/>
        <v/>
      </c>
      <c r="BW424" s="59" t="str">
        <f t="shared" si="33"/>
        <v/>
      </c>
      <c r="BX424" s="28" t="str">
        <f t="shared" si="31"/>
        <v/>
      </c>
      <c r="BY424" s="67" t="str">
        <f t="shared" si="32"/>
        <v/>
      </c>
      <c r="BZ424" s="29" t="str">
        <f>IF(A424="","",SUM($BY$12:BY424))</f>
        <v/>
      </c>
      <c r="CA424" s="4"/>
    </row>
    <row r="425" spans="65:79">
      <c r="BM425" s="1"/>
      <c r="BU425" s="23" t="str">
        <f>IF(A425="","",_xlfn.XLOOKUP(C425,'Bloomberg Data'!E:E,'Bloomberg Data'!D:D,0,0))</f>
        <v/>
      </c>
      <c r="BV425" s="23" t="str">
        <f t="shared" si="30"/>
        <v/>
      </c>
      <c r="BW425" s="59" t="str">
        <f t="shared" si="33"/>
        <v/>
      </c>
      <c r="BX425" s="28" t="str">
        <f t="shared" si="31"/>
        <v/>
      </c>
      <c r="BY425" s="67" t="str">
        <f t="shared" si="32"/>
        <v/>
      </c>
      <c r="BZ425" s="29" t="str">
        <f>IF(A425="","",SUM($BY$12:BY425))</f>
        <v/>
      </c>
      <c r="CA425" s="4"/>
    </row>
    <row r="426" spans="65:79">
      <c r="BM426" s="1"/>
      <c r="BU426" s="23" t="str">
        <f>IF(A426="","",_xlfn.XLOOKUP(C426,'Bloomberg Data'!E:E,'Bloomberg Data'!D:D,0,0))</f>
        <v/>
      </c>
      <c r="BV426" s="23" t="str">
        <f t="shared" si="30"/>
        <v/>
      </c>
      <c r="BW426" s="59" t="str">
        <f t="shared" si="33"/>
        <v/>
      </c>
      <c r="BX426" s="28" t="str">
        <f t="shared" si="31"/>
        <v/>
      </c>
      <c r="BY426" s="67" t="str">
        <f t="shared" si="32"/>
        <v/>
      </c>
      <c r="BZ426" s="29" t="str">
        <f>IF(A426="","",SUM($BY$12:BY426))</f>
        <v/>
      </c>
      <c r="CA426" s="4"/>
    </row>
    <row r="427" spans="65:79">
      <c r="BM427" s="1"/>
      <c r="BU427" s="23" t="str">
        <f>IF(A427="","",_xlfn.XLOOKUP(C427,'Bloomberg Data'!E:E,'Bloomberg Data'!D:D,0,0))</f>
        <v/>
      </c>
      <c r="BV427" s="23" t="str">
        <f t="shared" si="30"/>
        <v/>
      </c>
      <c r="BW427" s="59" t="str">
        <f t="shared" si="33"/>
        <v/>
      </c>
      <c r="BX427" s="28" t="str">
        <f t="shared" si="31"/>
        <v/>
      </c>
      <c r="BY427" s="67" t="str">
        <f t="shared" si="32"/>
        <v/>
      </c>
      <c r="BZ427" s="29" t="str">
        <f>IF(A427="","",SUM($BY$12:BY427))</f>
        <v/>
      </c>
      <c r="CA427" s="4"/>
    </row>
    <row r="428" spans="65:79">
      <c r="BM428" s="1"/>
      <c r="BU428" s="23" t="str">
        <f>IF(A428="","",_xlfn.XLOOKUP(C428,'Bloomberg Data'!E:E,'Bloomberg Data'!D:D,0,0))</f>
        <v/>
      </c>
      <c r="BV428" s="23" t="str">
        <f t="shared" si="30"/>
        <v/>
      </c>
      <c r="BW428" s="59" t="str">
        <f t="shared" si="33"/>
        <v/>
      </c>
      <c r="BX428" s="28" t="str">
        <f t="shared" si="31"/>
        <v/>
      </c>
      <c r="BY428" s="67" t="str">
        <f t="shared" si="32"/>
        <v/>
      </c>
      <c r="BZ428" s="29" t="str">
        <f>IF(A428="","",SUM($BY$12:BY428))</f>
        <v/>
      </c>
      <c r="CA428" s="4"/>
    </row>
    <row r="429" spans="65:79">
      <c r="BM429" s="1"/>
      <c r="BU429" s="23" t="str">
        <f>IF(A429="","",_xlfn.XLOOKUP(C429,'Bloomberg Data'!E:E,'Bloomberg Data'!D:D,0,0))</f>
        <v/>
      </c>
      <c r="BV429" s="23" t="str">
        <f t="shared" si="30"/>
        <v/>
      </c>
      <c r="BW429" s="59" t="str">
        <f t="shared" si="33"/>
        <v/>
      </c>
      <c r="BX429" s="28" t="str">
        <f t="shared" si="31"/>
        <v/>
      </c>
      <c r="BY429" s="67" t="str">
        <f t="shared" si="32"/>
        <v/>
      </c>
      <c r="BZ429" s="29" t="str">
        <f>IF(A429="","",SUM($BY$12:BY429))</f>
        <v/>
      </c>
      <c r="CA429" s="4"/>
    </row>
    <row r="430" spans="65:79">
      <c r="BM430" s="1"/>
      <c r="BU430" s="23" t="str">
        <f>IF(A430="","",_xlfn.XLOOKUP(C430,'Bloomberg Data'!E:E,'Bloomberg Data'!D:D,0,0))</f>
        <v/>
      </c>
      <c r="BV430" s="23" t="str">
        <f t="shared" si="30"/>
        <v/>
      </c>
      <c r="BW430" s="59" t="str">
        <f t="shared" si="33"/>
        <v/>
      </c>
      <c r="BX430" s="28" t="str">
        <f t="shared" si="31"/>
        <v/>
      </c>
      <c r="BY430" s="67" t="str">
        <f t="shared" si="32"/>
        <v/>
      </c>
      <c r="BZ430" s="29" t="str">
        <f>IF(A430="","",SUM($BY$12:BY430))</f>
        <v/>
      </c>
      <c r="CA430" s="4"/>
    </row>
    <row r="431" spans="65:79">
      <c r="BM431" s="1"/>
      <c r="BU431" s="23" t="str">
        <f>IF(A431="","",_xlfn.XLOOKUP(C431,'Bloomberg Data'!E:E,'Bloomberg Data'!D:D,0,0))</f>
        <v/>
      </c>
      <c r="BV431" s="23" t="str">
        <f t="shared" si="30"/>
        <v/>
      </c>
      <c r="BW431" s="59" t="str">
        <f t="shared" si="33"/>
        <v/>
      </c>
      <c r="BX431" s="28" t="str">
        <f t="shared" si="31"/>
        <v/>
      </c>
      <c r="BY431" s="67" t="str">
        <f t="shared" si="32"/>
        <v/>
      </c>
      <c r="BZ431" s="29" t="str">
        <f>IF(A431="","",SUM($BY$12:BY431))</f>
        <v/>
      </c>
      <c r="CA431" s="4"/>
    </row>
    <row r="432" spans="65:79">
      <c r="BM432" s="1"/>
      <c r="BU432" s="23" t="str">
        <f>IF(A432="","",_xlfn.XLOOKUP(C432,'Bloomberg Data'!E:E,'Bloomberg Data'!D:D,0,0))</f>
        <v/>
      </c>
      <c r="BV432" s="23" t="str">
        <f t="shared" si="30"/>
        <v/>
      </c>
      <c r="BW432" s="59" t="str">
        <f t="shared" si="33"/>
        <v/>
      </c>
      <c r="BX432" s="28" t="str">
        <f t="shared" si="31"/>
        <v/>
      </c>
      <c r="BY432" s="67" t="str">
        <f t="shared" si="32"/>
        <v/>
      </c>
      <c r="BZ432" s="29" t="str">
        <f>IF(A432="","",SUM($BY$12:BY432))</f>
        <v/>
      </c>
      <c r="CA432" s="4"/>
    </row>
    <row r="433" spans="65:79">
      <c r="BM433" s="1"/>
      <c r="BU433" s="23" t="str">
        <f>IF(A433="","",_xlfn.XLOOKUP(C433,'Bloomberg Data'!E:E,'Bloomberg Data'!D:D,0,0))</f>
        <v/>
      </c>
      <c r="BV433" s="23" t="str">
        <f t="shared" si="30"/>
        <v/>
      </c>
      <c r="BW433" s="59" t="str">
        <f t="shared" si="33"/>
        <v/>
      </c>
      <c r="BX433" s="28" t="str">
        <f t="shared" si="31"/>
        <v/>
      </c>
      <c r="BY433" s="67" t="str">
        <f t="shared" si="32"/>
        <v/>
      </c>
      <c r="BZ433" s="29" t="str">
        <f>IF(A433="","",SUM($BY$12:BY433))</f>
        <v/>
      </c>
      <c r="CA433" s="4"/>
    </row>
    <row r="434" spans="65:79">
      <c r="BM434" s="1"/>
      <c r="BU434" s="23" t="str">
        <f>IF(A434="","",_xlfn.XLOOKUP(C434,'Bloomberg Data'!E:E,'Bloomberg Data'!D:D,0,0))</f>
        <v/>
      </c>
      <c r="BV434" s="23" t="str">
        <f t="shared" si="30"/>
        <v/>
      </c>
      <c r="BW434" s="59" t="str">
        <f t="shared" si="33"/>
        <v/>
      </c>
      <c r="BX434" s="28" t="str">
        <f t="shared" si="31"/>
        <v/>
      </c>
      <c r="BY434" s="67" t="str">
        <f t="shared" si="32"/>
        <v/>
      </c>
      <c r="BZ434" s="29" t="str">
        <f>IF(A434="","",SUM($BY$12:BY434))</f>
        <v/>
      </c>
      <c r="CA434" s="4"/>
    </row>
    <row r="435" spans="65:79">
      <c r="BM435" s="1"/>
      <c r="BU435" s="23" t="str">
        <f>IF(A435="","",_xlfn.XLOOKUP(C435,'Bloomberg Data'!E:E,'Bloomberg Data'!D:D,0,0))</f>
        <v/>
      </c>
      <c r="BV435" s="23" t="str">
        <f t="shared" si="30"/>
        <v/>
      </c>
      <c r="BW435" s="59" t="str">
        <f t="shared" si="33"/>
        <v/>
      </c>
      <c r="BX435" s="28" t="str">
        <f t="shared" si="31"/>
        <v/>
      </c>
      <c r="BY435" s="67" t="str">
        <f t="shared" si="32"/>
        <v/>
      </c>
      <c r="BZ435" s="29" t="str">
        <f>IF(A435="","",SUM($BY$12:BY435))</f>
        <v/>
      </c>
      <c r="CA435" s="4"/>
    </row>
    <row r="436" spans="65:79">
      <c r="BM436" s="1"/>
      <c r="BU436" s="23" t="str">
        <f>IF(A436="","",_xlfn.XLOOKUP(C436,'Bloomberg Data'!E:E,'Bloomberg Data'!D:D,0,0))</f>
        <v/>
      </c>
      <c r="BV436" s="23" t="str">
        <f t="shared" si="30"/>
        <v/>
      </c>
      <c r="BW436" s="59" t="str">
        <f t="shared" si="33"/>
        <v/>
      </c>
      <c r="BX436" s="28" t="str">
        <f t="shared" si="31"/>
        <v/>
      </c>
      <c r="BY436" s="67" t="str">
        <f t="shared" si="32"/>
        <v/>
      </c>
      <c r="BZ436" s="29" t="str">
        <f>IF(A436="","",SUM($BY$12:BY436))</f>
        <v/>
      </c>
      <c r="CA436" s="4"/>
    </row>
    <row r="437" spans="65:79">
      <c r="BM437" s="1"/>
      <c r="BU437" s="23" t="str">
        <f>IF(A437="","",_xlfn.XLOOKUP(C437,'Bloomberg Data'!E:E,'Bloomberg Data'!D:D,0,0))</f>
        <v/>
      </c>
      <c r="BV437" s="23" t="str">
        <f t="shared" si="30"/>
        <v/>
      </c>
      <c r="BW437" s="59" t="str">
        <f t="shared" si="33"/>
        <v/>
      </c>
      <c r="BX437" s="28" t="str">
        <f t="shared" si="31"/>
        <v/>
      </c>
      <c r="BY437" s="67" t="str">
        <f t="shared" si="32"/>
        <v/>
      </c>
      <c r="BZ437" s="29" t="str">
        <f>IF(A437="","",SUM($BY$12:BY437))</f>
        <v/>
      </c>
      <c r="CA437" s="4"/>
    </row>
    <row r="438" spans="65:79">
      <c r="BM438" s="1"/>
      <c r="BU438" s="23" t="str">
        <f>IF(A438="","",_xlfn.XLOOKUP(C438,'Bloomberg Data'!E:E,'Bloomberg Data'!D:D,0,0))</f>
        <v/>
      </c>
      <c r="BV438" s="23" t="str">
        <f t="shared" si="30"/>
        <v/>
      </c>
      <c r="BW438" s="59" t="str">
        <f t="shared" si="33"/>
        <v/>
      </c>
      <c r="BX438" s="28" t="str">
        <f t="shared" si="31"/>
        <v/>
      </c>
      <c r="BY438" s="67" t="str">
        <f t="shared" si="32"/>
        <v/>
      </c>
      <c r="BZ438" s="29" t="str">
        <f>IF(A438="","",SUM($BY$12:BY438))</f>
        <v/>
      </c>
      <c r="CA438" s="4"/>
    </row>
    <row r="439" spans="65:79">
      <c r="BM439" s="1"/>
      <c r="BU439" s="23" t="str">
        <f>IF(A439="","",_xlfn.XLOOKUP(C439,'Bloomberg Data'!E:E,'Bloomberg Data'!D:D,0,0))</f>
        <v/>
      </c>
      <c r="BV439" s="23" t="str">
        <f t="shared" si="30"/>
        <v/>
      </c>
      <c r="BW439" s="59" t="str">
        <f t="shared" si="33"/>
        <v/>
      </c>
      <c r="BX439" s="28" t="str">
        <f t="shared" si="31"/>
        <v/>
      </c>
      <c r="BY439" s="67" t="str">
        <f t="shared" si="32"/>
        <v/>
      </c>
      <c r="BZ439" s="29" t="str">
        <f>IF(A439="","",SUM($BY$12:BY439))</f>
        <v/>
      </c>
      <c r="CA439" s="4"/>
    </row>
    <row r="440" spans="65:79">
      <c r="BM440" s="1"/>
      <c r="BU440" s="23" t="str">
        <f>IF(A440="","",_xlfn.XLOOKUP(C440,'Bloomberg Data'!E:E,'Bloomberg Data'!D:D,0,0))</f>
        <v/>
      </c>
      <c r="BV440" s="23" t="str">
        <f t="shared" si="30"/>
        <v/>
      </c>
      <c r="BW440" s="59" t="str">
        <f t="shared" si="33"/>
        <v/>
      </c>
      <c r="BX440" s="28" t="str">
        <f t="shared" si="31"/>
        <v/>
      </c>
      <c r="BY440" s="67" t="str">
        <f t="shared" si="32"/>
        <v/>
      </c>
      <c r="BZ440" s="29" t="str">
        <f>IF(A440="","",SUM($BY$12:BY440))</f>
        <v/>
      </c>
      <c r="CA440" s="4"/>
    </row>
    <row r="441" spans="65:79">
      <c r="BM441" s="1"/>
      <c r="BU441" s="23" t="str">
        <f>IF(A441="","",_xlfn.XLOOKUP(C441,'Bloomberg Data'!E:E,'Bloomberg Data'!D:D,0,0))</f>
        <v/>
      </c>
      <c r="BV441" s="23" t="str">
        <f t="shared" si="30"/>
        <v/>
      </c>
      <c r="BW441" s="59" t="str">
        <f t="shared" si="33"/>
        <v/>
      </c>
      <c r="BX441" s="28" t="str">
        <f t="shared" si="31"/>
        <v/>
      </c>
      <c r="BY441" s="67" t="str">
        <f t="shared" si="32"/>
        <v/>
      </c>
      <c r="BZ441" s="29" t="str">
        <f>IF(A441="","",SUM($BY$12:BY441))</f>
        <v/>
      </c>
      <c r="CA441" s="4"/>
    </row>
    <row r="442" spans="65:79">
      <c r="BM442" s="1"/>
      <c r="BU442" s="23" t="str">
        <f>IF(A442="","",_xlfn.XLOOKUP(C442,'Bloomberg Data'!E:E,'Bloomberg Data'!D:D,0,0))</f>
        <v/>
      </c>
      <c r="BV442" s="23" t="str">
        <f t="shared" si="30"/>
        <v/>
      </c>
      <c r="BW442" s="59" t="str">
        <f t="shared" si="33"/>
        <v/>
      </c>
      <c r="BX442" s="28" t="str">
        <f t="shared" si="31"/>
        <v/>
      </c>
      <c r="BY442" s="67" t="str">
        <f t="shared" si="32"/>
        <v/>
      </c>
      <c r="BZ442" s="29" t="str">
        <f>IF(A442="","",SUM($BY$12:BY442))</f>
        <v/>
      </c>
      <c r="CA442" s="4"/>
    </row>
    <row r="443" spans="65:79">
      <c r="BM443" s="1"/>
      <c r="BU443" s="23" t="str">
        <f>IF(A443="","",_xlfn.XLOOKUP(C443,'Bloomberg Data'!E:E,'Bloomberg Data'!D:D,0,0))</f>
        <v/>
      </c>
      <c r="BV443" s="23" t="str">
        <f t="shared" si="30"/>
        <v/>
      </c>
      <c r="BW443" s="59" t="str">
        <f t="shared" si="33"/>
        <v/>
      </c>
      <c r="BX443" s="28" t="str">
        <f t="shared" si="31"/>
        <v/>
      </c>
      <c r="BY443" s="67" t="str">
        <f t="shared" si="32"/>
        <v/>
      </c>
      <c r="BZ443" s="29" t="str">
        <f>IF(A443="","",SUM($BY$12:BY443))</f>
        <v/>
      </c>
      <c r="CA443" s="4"/>
    </row>
    <row r="444" spans="65:79">
      <c r="BM444" s="1"/>
      <c r="BU444" s="23" t="str">
        <f>IF(A444="","",_xlfn.XLOOKUP(C444,'Bloomberg Data'!E:E,'Bloomberg Data'!D:D,0,0))</f>
        <v/>
      </c>
      <c r="BV444" s="23" t="str">
        <f t="shared" si="30"/>
        <v/>
      </c>
      <c r="BW444" s="59" t="str">
        <f t="shared" si="33"/>
        <v/>
      </c>
      <c r="BX444" s="28" t="str">
        <f t="shared" si="31"/>
        <v/>
      </c>
      <c r="BY444" s="67" t="str">
        <f t="shared" si="32"/>
        <v/>
      </c>
      <c r="BZ444" s="29" t="str">
        <f>IF(A444="","",SUM($BY$12:BY444))</f>
        <v/>
      </c>
      <c r="CA444" s="4"/>
    </row>
    <row r="445" spans="65:79">
      <c r="BM445" s="1"/>
      <c r="BU445" s="23" t="str">
        <f>IF(A445="","",_xlfn.XLOOKUP(C445,'Bloomberg Data'!E:E,'Bloomberg Data'!D:D,0,0))</f>
        <v/>
      </c>
      <c r="BV445" s="23" t="str">
        <f t="shared" si="30"/>
        <v/>
      </c>
      <c r="BW445" s="59" t="str">
        <f t="shared" si="33"/>
        <v/>
      </c>
      <c r="BX445" s="28" t="str">
        <f t="shared" si="31"/>
        <v/>
      </c>
      <c r="BY445" s="67" t="str">
        <f t="shared" si="32"/>
        <v/>
      </c>
      <c r="BZ445" s="29" t="str">
        <f>IF(A445="","",SUM($BY$12:BY445))</f>
        <v/>
      </c>
      <c r="CA445" s="4"/>
    </row>
    <row r="446" spans="65:79">
      <c r="BM446" s="1"/>
      <c r="BU446" s="23" t="str">
        <f>IF(A446="","",_xlfn.XLOOKUP(C446,'Bloomberg Data'!E:E,'Bloomberg Data'!D:D,0,0))</f>
        <v/>
      </c>
      <c r="BV446" s="23" t="str">
        <f t="shared" si="30"/>
        <v/>
      </c>
      <c r="BW446" s="59" t="str">
        <f t="shared" si="33"/>
        <v/>
      </c>
      <c r="BX446" s="28" t="str">
        <f t="shared" si="31"/>
        <v/>
      </c>
      <c r="BY446" s="67" t="str">
        <f t="shared" si="32"/>
        <v/>
      </c>
      <c r="BZ446" s="29" t="str">
        <f>IF(A446="","",SUM($BY$12:BY446))</f>
        <v/>
      </c>
      <c r="CA446" s="4"/>
    </row>
    <row r="447" spans="65:79">
      <c r="BM447" s="1"/>
      <c r="BU447" s="23" t="str">
        <f>IF(A447="","",_xlfn.XLOOKUP(C447,'Bloomberg Data'!E:E,'Bloomberg Data'!D:D,0,0))</f>
        <v/>
      </c>
      <c r="BV447" s="23" t="str">
        <f t="shared" si="30"/>
        <v/>
      </c>
      <c r="BW447" s="59" t="str">
        <f t="shared" si="33"/>
        <v/>
      </c>
      <c r="BX447" s="28" t="str">
        <f t="shared" si="31"/>
        <v/>
      </c>
      <c r="BY447" s="67" t="str">
        <f t="shared" si="32"/>
        <v/>
      </c>
      <c r="BZ447" s="29" t="str">
        <f>IF(A447="","",SUM($BY$12:BY447))</f>
        <v/>
      </c>
      <c r="CA447" s="4"/>
    </row>
    <row r="448" spans="65:79">
      <c r="BM448" s="1"/>
      <c r="BU448" s="23" t="str">
        <f>IF(A448="","",_xlfn.XLOOKUP(C448,'Bloomberg Data'!E:E,'Bloomberg Data'!D:D,0,0))</f>
        <v/>
      </c>
      <c r="BV448" s="23" t="str">
        <f t="shared" si="30"/>
        <v/>
      </c>
      <c r="BW448" s="59" t="str">
        <f t="shared" si="33"/>
        <v/>
      </c>
      <c r="BX448" s="28" t="str">
        <f t="shared" si="31"/>
        <v/>
      </c>
      <c r="BY448" s="67" t="str">
        <f t="shared" si="32"/>
        <v/>
      </c>
      <c r="BZ448" s="29" t="str">
        <f>IF(A448="","",SUM($BY$12:BY448))</f>
        <v/>
      </c>
      <c r="CA448" s="4"/>
    </row>
    <row r="449" spans="65:79">
      <c r="BM449" s="1"/>
      <c r="BU449" s="23" t="str">
        <f>IF(A449="","",_xlfn.XLOOKUP(C449,'Bloomberg Data'!E:E,'Bloomberg Data'!D:D,0,0))</f>
        <v/>
      </c>
      <c r="BV449" s="23" t="str">
        <f t="shared" si="30"/>
        <v/>
      </c>
      <c r="BW449" s="59" t="str">
        <f t="shared" si="33"/>
        <v/>
      </c>
      <c r="BX449" s="28" t="str">
        <f t="shared" si="31"/>
        <v/>
      </c>
      <c r="BY449" s="67" t="str">
        <f t="shared" si="32"/>
        <v/>
      </c>
      <c r="BZ449" s="29" t="str">
        <f>IF(A449="","",SUM($BY$12:BY449))</f>
        <v/>
      </c>
      <c r="CA449" s="4"/>
    </row>
    <row r="450" spans="65:79">
      <c r="BM450" s="1"/>
      <c r="BU450" s="23" t="str">
        <f>IF(A450="","",_xlfn.XLOOKUP(C450,'Bloomberg Data'!E:E,'Bloomberg Data'!D:D,0,0))</f>
        <v/>
      </c>
      <c r="BV450" s="23" t="str">
        <f t="shared" si="30"/>
        <v/>
      </c>
      <c r="BW450" s="59" t="str">
        <f t="shared" si="33"/>
        <v/>
      </c>
      <c r="BX450" s="28" t="str">
        <f t="shared" si="31"/>
        <v/>
      </c>
      <c r="BY450" s="67" t="str">
        <f t="shared" si="32"/>
        <v/>
      </c>
      <c r="BZ450" s="29" t="str">
        <f>IF(A450="","",SUM($BY$12:BY450))</f>
        <v/>
      </c>
      <c r="CA450" s="4"/>
    </row>
    <row r="451" spans="65:79">
      <c r="BM451" s="1"/>
      <c r="BU451" s="23" t="str">
        <f>IF(A451="","",_xlfn.XLOOKUP(C451,'Bloomberg Data'!E:E,'Bloomberg Data'!D:D,0,0))</f>
        <v/>
      </c>
      <c r="BV451" s="23" t="str">
        <f t="shared" si="30"/>
        <v/>
      </c>
      <c r="BW451" s="59" t="str">
        <f t="shared" si="33"/>
        <v/>
      </c>
      <c r="BX451" s="28" t="str">
        <f t="shared" si="31"/>
        <v/>
      </c>
      <c r="BY451" s="67" t="str">
        <f t="shared" si="32"/>
        <v/>
      </c>
      <c r="BZ451" s="29" t="str">
        <f>IF(A451="","",SUM($BY$12:BY451))</f>
        <v/>
      </c>
      <c r="CA451" s="4"/>
    </row>
    <row r="452" spans="65:79">
      <c r="BM452" s="1"/>
      <c r="BU452" s="23" t="str">
        <f>IF(A452="","",_xlfn.XLOOKUP(C452,'Bloomberg Data'!E:E,'Bloomberg Data'!D:D,0,0))</f>
        <v/>
      </c>
      <c r="BV452" s="23" t="str">
        <f t="shared" si="30"/>
        <v/>
      </c>
      <c r="BW452" s="59" t="str">
        <f t="shared" si="33"/>
        <v/>
      </c>
      <c r="BX452" s="28" t="str">
        <f t="shared" si="31"/>
        <v/>
      </c>
      <c r="BY452" s="67" t="str">
        <f t="shared" si="32"/>
        <v/>
      </c>
      <c r="BZ452" s="29" t="str">
        <f>IF(A452="","",SUM($BY$12:BY452))</f>
        <v/>
      </c>
      <c r="CA452" s="4"/>
    </row>
    <row r="453" spans="65:79">
      <c r="BM453" s="1"/>
      <c r="BU453" s="23" t="str">
        <f>IF(A453="","",_xlfn.XLOOKUP(C453,'Bloomberg Data'!E:E,'Bloomberg Data'!D:D,0,0))</f>
        <v/>
      </c>
      <c r="BV453" s="23" t="str">
        <f t="shared" si="30"/>
        <v/>
      </c>
      <c r="BW453" s="59" t="str">
        <f t="shared" si="33"/>
        <v/>
      </c>
      <c r="BX453" s="28" t="str">
        <f t="shared" si="31"/>
        <v/>
      </c>
      <c r="BY453" s="67" t="str">
        <f t="shared" si="32"/>
        <v/>
      </c>
      <c r="BZ453" s="29" t="str">
        <f>IF(A453="","",SUM($BY$12:BY453))</f>
        <v/>
      </c>
      <c r="CA453" s="4"/>
    </row>
    <row r="454" spans="65:79">
      <c r="BM454" s="1"/>
      <c r="BU454" s="23" t="str">
        <f>IF(A454="","",_xlfn.XLOOKUP(C454,'Bloomberg Data'!E:E,'Bloomberg Data'!D:D,0,0))</f>
        <v/>
      </c>
      <c r="BV454" s="23" t="str">
        <f t="shared" si="30"/>
        <v/>
      </c>
      <c r="BW454" s="59" t="str">
        <f t="shared" si="33"/>
        <v/>
      </c>
      <c r="BX454" s="28" t="str">
        <f t="shared" si="31"/>
        <v/>
      </c>
      <c r="BY454" s="67" t="str">
        <f t="shared" si="32"/>
        <v/>
      </c>
      <c r="BZ454" s="29" t="str">
        <f>IF(A454="","",SUM($BY$12:BY454))</f>
        <v/>
      </c>
      <c r="CA454" s="4"/>
    </row>
    <row r="455" spans="65:79">
      <c r="BM455" s="1"/>
      <c r="BU455" s="23" t="str">
        <f>IF(A455="","",_xlfn.XLOOKUP(C455,'Bloomberg Data'!E:E,'Bloomberg Data'!D:D,0,0))</f>
        <v/>
      </c>
      <c r="BV455" s="23" t="str">
        <f t="shared" si="30"/>
        <v/>
      </c>
      <c r="BW455" s="59" t="str">
        <f t="shared" si="33"/>
        <v/>
      </c>
      <c r="BX455" s="28" t="str">
        <f t="shared" si="31"/>
        <v/>
      </c>
      <c r="BY455" s="67" t="str">
        <f t="shared" si="32"/>
        <v/>
      </c>
      <c r="BZ455" s="29" t="str">
        <f>IF(A455="","",SUM($BY$12:BY455))</f>
        <v/>
      </c>
      <c r="CA455" s="4"/>
    </row>
    <row r="456" spans="65:79">
      <c r="BM456" s="1"/>
      <c r="BU456" s="23" t="str">
        <f>IF(A456="","",_xlfn.XLOOKUP(C456,'Bloomberg Data'!E:E,'Bloomberg Data'!D:D,0,0))</f>
        <v/>
      </c>
      <c r="BV456" s="23" t="str">
        <f t="shared" si="30"/>
        <v/>
      </c>
      <c r="BW456" s="59" t="str">
        <f t="shared" si="33"/>
        <v/>
      </c>
      <c r="BX456" s="28" t="str">
        <f t="shared" si="31"/>
        <v/>
      </c>
      <c r="BY456" s="67" t="str">
        <f t="shared" si="32"/>
        <v/>
      </c>
      <c r="BZ456" s="29" t="str">
        <f>IF(A456="","",SUM($BY$12:BY456))</f>
        <v/>
      </c>
      <c r="CA456" s="4"/>
    </row>
    <row r="457" spans="65:79">
      <c r="BM457" s="1"/>
      <c r="BU457" s="23" t="str">
        <f>IF(A457="","",_xlfn.XLOOKUP(C457,'Bloomberg Data'!E:E,'Bloomberg Data'!D:D,0,0))</f>
        <v/>
      </c>
      <c r="BV457" s="23" t="str">
        <f t="shared" si="30"/>
        <v/>
      </c>
      <c r="BW457" s="59" t="str">
        <f t="shared" si="33"/>
        <v/>
      </c>
      <c r="BX457" s="28" t="str">
        <f t="shared" si="31"/>
        <v/>
      </c>
      <c r="BY457" s="67" t="str">
        <f t="shared" si="32"/>
        <v/>
      </c>
      <c r="BZ457" s="29" t="str">
        <f>IF(A457="","",SUM($BY$12:BY457))</f>
        <v/>
      </c>
      <c r="CA457" s="4"/>
    </row>
    <row r="458" spans="65:79">
      <c r="BM458" s="1"/>
      <c r="BU458" s="23" t="str">
        <f>IF(A458="","",_xlfn.XLOOKUP(C458,'Bloomberg Data'!E:E,'Bloomberg Data'!D:D,0,0))</f>
        <v/>
      </c>
      <c r="BV458" s="23" t="str">
        <f t="shared" si="30"/>
        <v/>
      </c>
      <c r="BW458" s="59" t="str">
        <f t="shared" si="33"/>
        <v/>
      </c>
      <c r="BX458" s="28" t="str">
        <f t="shared" si="31"/>
        <v/>
      </c>
      <c r="BY458" s="67" t="str">
        <f t="shared" si="32"/>
        <v/>
      </c>
      <c r="BZ458" s="29" t="str">
        <f>IF(A458="","",SUM($BY$12:BY458))</f>
        <v/>
      </c>
      <c r="CA458" s="4"/>
    </row>
    <row r="459" spans="65:79">
      <c r="BM459" s="1"/>
      <c r="BU459" s="23" t="str">
        <f>IF(A459="","",_xlfn.XLOOKUP(C459,'Bloomberg Data'!E:E,'Bloomberg Data'!D:D,0,0))</f>
        <v/>
      </c>
      <c r="BV459" s="23" t="str">
        <f t="shared" ref="BV459:BV522" si="34">IF(A459="","",BU459*3)</f>
        <v/>
      </c>
      <c r="BW459" s="59" t="str">
        <f t="shared" si="33"/>
        <v/>
      </c>
      <c r="BX459" s="28" t="str">
        <f t="shared" ref="BX459:BX522" si="35">IF(A459="","",IF(BU459=0,0,H459/BW459))</f>
        <v/>
      </c>
      <c r="BY459" s="67" t="str">
        <f t="shared" ref="BY459:BY522" si="36">IF(A459="","",BM459%)</f>
        <v/>
      </c>
      <c r="BZ459" s="29" t="str">
        <f>IF(A459="","",SUM($BY$12:BY459))</f>
        <v/>
      </c>
      <c r="CA459" s="4"/>
    </row>
    <row r="460" spans="65:79">
      <c r="BM460" s="1"/>
      <c r="BU460" s="23" t="str">
        <f>IF(A460="","",_xlfn.XLOOKUP(C460,'Bloomberg Data'!E:E,'Bloomberg Data'!D:D,0,0))</f>
        <v/>
      </c>
      <c r="BV460" s="23" t="str">
        <f t="shared" si="34"/>
        <v/>
      </c>
      <c r="BW460" s="59" t="str">
        <f t="shared" ref="BW460:BW523" si="37">IF(A460="","",BV460*BW$11)</f>
        <v/>
      </c>
      <c r="BX460" s="28" t="str">
        <f t="shared" si="35"/>
        <v/>
      </c>
      <c r="BY460" s="67" t="str">
        <f t="shared" si="36"/>
        <v/>
      </c>
      <c r="BZ460" s="29" t="str">
        <f>IF(A460="","",SUM($BY$12:BY460))</f>
        <v/>
      </c>
      <c r="CA460" s="4"/>
    </row>
    <row r="461" spans="65:79">
      <c r="BM461" s="1"/>
      <c r="BU461" s="23" t="str">
        <f>IF(A461="","",_xlfn.XLOOKUP(C461,'Bloomberg Data'!E:E,'Bloomberg Data'!D:D,0,0))</f>
        <v/>
      </c>
      <c r="BV461" s="23" t="str">
        <f t="shared" si="34"/>
        <v/>
      </c>
      <c r="BW461" s="59" t="str">
        <f t="shared" si="37"/>
        <v/>
      </c>
      <c r="BX461" s="28" t="str">
        <f t="shared" si="35"/>
        <v/>
      </c>
      <c r="BY461" s="67" t="str">
        <f t="shared" si="36"/>
        <v/>
      </c>
      <c r="BZ461" s="29" t="str">
        <f>IF(A461="","",SUM($BY$12:BY461))</f>
        <v/>
      </c>
      <c r="CA461" s="4"/>
    </row>
    <row r="462" spans="65:79">
      <c r="BM462" s="1"/>
      <c r="BU462" s="23" t="str">
        <f>IF(A462="","",_xlfn.XLOOKUP(C462,'Bloomberg Data'!E:E,'Bloomberg Data'!D:D,0,0))</f>
        <v/>
      </c>
      <c r="BV462" s="23" t="str">
        <f t="shared" si="34"/>
        <v/>
      </c>
      <c r="BW462" s="59" t="str">
        <f t="shared" si="37"/>
        <v/>
      </c>
      <c r="BX462" s="28" t="str">
        <f t="shared" si="35"/>
        <v/>
      </c>
      <c r="BY462" s="67" t="str">
        <f t="shared" si="36"/>
        <v/>
      </c>
      <c r="BZ462" s="29" t="str">
        <f>IF(A462="","",SUM($BY$12:BY462))</f>
        <v/>
      </c>
      <c r="CA462" s="4"/>
    </row>
    <row r="463" spans="65:79">
      <c r="BM463" s="1"/>
      <c r="BU463" s="23" t="str">
        <f>IF(A463="","",_xlfn.XLOOKUP(C463,'Bloomberg Data'!E:E,'Bloomberg Data'!D:D,0,0))</f>
        <v/>
      </c>
      <c r="BV463" s="23" t="str">
        <f t="shared" si="34"/>
        <v/>
      </c>
      <c r="BW463" s="59" t="str">
        <f t="shared" si="37"/>
        <v/>
      </c>
      <c r="BX463" s="28" t="str">
        <f t="shared" si="35"/>
        <v/>
      </c>
      <c r="BY463" s="67" t="str">
        <f t="shared" si="36"/>
        <v/>
      </c>
      <c r="BZ463" s="29" t="str">
        <f>IF(A463="","",SUM($BY$12:BY463))</f>
        <v/>
      </c>
      <c r="CA463" s="4"/>
    </row>
    <row r="464" spans="65:79">
      <c r="BM464" s="1"/>
      <c r="BU464" s="23" t="str">
        <f>IF(A464="","",_xlfn.XLOOKUP(C464,'Bloomberg Data'!E:E,'Bloomberg Data'!D:D,0,0))</f>
        <v/>
      </c>
      <c r="BV464" s="23" t="str">
        <f t="shared" si="34"/>
        <v/>
      </c>
      <c r="BW464" s="59" t="str">
        <f t="shared" si="37"/>
        <v/>
      </c>
      <c r="BX464" s="28" t="str">
        <f t="shared" si="35"/>
        <v/>
      </c>
      <c r="BY464" s="67" t="str">
        <f t="shared" si="36"/>
        <v/>
      </c>
      <c r="BZ464" s="29" t="str">
        <f>IF(A464="","",SUM($BY$12:BY464))</f>
        <v/>
      </c>
      <c r="CA464" s="4"/>
    </row>
    <row r="465" spans="65:79">
      <c r="BM465" s="1"/>
      <c r="BU465" s="23" t="str">
        <f>IF(A465="","",_xlfn.XLOOKUP(C465,'Bloomberg Data'!E:E,'Bloomberg Data'!D:D,0,0))</f>
        <v/>
      </c>
      <c r="BV465" s="23" t="str">
        <f t="shared" si="34"/>
        <v/>
      </c>
      <c r="BW465" s="59" t="str">
        <f t="shared" si="37"/>
        <v/>
      </c>
      <c r="BX465" s="28" t="str">
        <f t="shared" si="35"/>
        <v/>
      </c>
      <c r="BY465" s="67" t="str">
        <f t="shared" si="36"/>
        <v/>
      </c>
      <c r="BZ465" s="29" t="str">
        <f>IF(A465="","",SUM($BY$12:BY465))</f>
        <v/>
      </c>
      <c r="CA465" s="4"/>
    </row>
    <row r="466" spans="65:79">
      <c r="BM466" s="1"/>
      <c r="BU466" s="23" t="str">
        <f>IF(A466="","",_xlfn.XLOOKUP(C466,'Bloomberg Data'!E:E,'Bloomberg Data'!D:D,0,0))</f>
        <v/>
      </c>
      <c r="BV466" s="23" t="str">
        <f t="shared" si="34"/>
        <v/>
      </c>
      <c r="BW466" s="59" t="str">
        <f t="shared" si="37"/>
        <v/>
      </c>
      <c r="BX466" s="28" t="str">
        <f t="shared" si="35"/>
        <v/>
      </c>
      <c r="BY466" s="67" t="str">
        <f t="shared" si="36"/>
        <v/>
      </c>
      <c r="BZ466" s="29" t="str">
        <f>IF(A466="","",SUM($BY$12:BY466))</f>
        <v/>
      </c>
      <c r="CA466" s="4"/>
    </row>
    <row r="467" spans="65:79">
      <c r="BM467" s="1"/>
      <c r="BU467" s="23" t="str">
        <f>IF(A467="","",_xlfn.XLOOKUP(C467,'Bloomberg Data'!E:E,'Bloomberg Data'!D:D,0,0))</f>
        <v/>
      </c>
      <c r="BV467" s="23" t="str">
        <f t="shared" si="34"/>
        <v/>
      </c>
      <c r="BW467" s="59" t="str">
        <f t="shared" si="37"/>
        <v/>
      </c>
      <c r="BX467" s="28" t="str">
        <f t="shared" si="35"/>
        <v/>
      </c>
      <c r="BY467" s="67" t="str">
        <f t="shared" si="36"/>
        <v/>
      </c>
      <c r="BZ467" s="29" t="str">
        <f>IF(A467="","",SUM($BY$12:BY467))</f>
        <v/>
      </c>
      <c r="CA467" s="4"/>
    </row>
    <row r="468" spans="65:79">
      <c r="BM468" s="1"/>
      <c r="BU468" s="23" t="str">
        <f>IF(A468="","",_xlfn.XLOOKUP(C468,'Bloomberg Data'!E:E,'Bloomberg Data'!D:D,0,0))</f>
        <v/>
      </c>
      <c r="BV468" s="23" t="str">
        <f t="shared" si="34"/>
        <v/>
      </c>
      <c r="BW468" s="59" t="str">
        <f t="shared" si="37"/>
        <v/>
      </c>
      <c r="BX468" s="28" t="str">
        <f t="shared" si="35"/>
        <v/>
      </c>
      <c r="BY468" s="67" t="str">
        <f t="shared" si="36"/>
        <v/>
      </c>
      <c r="BZ468" s="29" t="str">
        <f>IF(A468="","",SUM($BY$12:BY468))</f>
        <v/>
      </c>
      <c r="CA468" s="4"/>
    </row>
    <row r="469" spans="65:79">
      <c r="BM469" s="1"/>
      <c r="BU469" s="23" t="str">
        <f>IF(A469="","",_xlfn.XLOOKUP(C469,'Bloomberg Data'!E:E,'Bloomberg Data'!D:D,0,0))</f>
        <v/>
      </c>
      <c r="BV469" s="23" t="str">
        <f t="shared" si="34"/>
        <v/>
      </c>
      <c r="BW469" s="59" t="str">
        <f t="shared" si="37"/>
        <v/>
      </c>
      <c r="BX469" s="28" t="str">
        <f t="shared" si="35"/>
        <v/>
      </c>
      <c r="BY469" s="67" t="str">
        <f t="shared" si="36"/>
        <v/>
      </c>
      <c r="BZ469" s="29" t="str">
        <f>IF(A469="","",SUM($BY$12:BY469))</f>
        <v/>
      </c>
      <c r="CA469" s="4"/>
    </row>
    <row r="470" spans="65:79">
      <c r="BM470" s="1"/>
      <c r="BU470" s="23" t="str">
        <f>IF(A470="","",_xlfn.XLOOKUP(C470,'Bloomberg Data'!E:E,'Bloomberg Data'!D:D,0,0))</f>
        <v/>
      </c>
      <c r="BV470" s="23" t="str">
        <f t="shared" si="34"/>
        <v/>
      </c>
      <c r="BW470" s="59" t="str">
        <f t="shared" si="37"/>
        <v/>
      </c>
      <c r="BX470" s="28" t="str">
        <f t="shared" si="35"/>
        <v/>
      </c>
      <c r="BY470" s="67" t="str">
        <f t="shared" si="36"/>
        <v/>
      </c>
      <c r="BZ470" s="29" t="str">
        <f>IF(A470="","",SUM($BY$12:BY470))</f>
        <v/>
      </c>
      <c r="CA470" s="4"/>
    </row>
    <row r="471" spans="65:79">
      <c r="BM471" s="1"/>
      <c r="BU471" s="23" t="str">
        <f>IF(A471="","",_xlfn.XLOOKUP(C471,'Bloomberg Data'!E:E,'Bloomberg Data'!D:D,0,0))</f>
        <v/>
      </c>
      <c r="BV471" s="23" t="str">
        <f t="shared" si="34"/>
        <v/>
      </c>
      <c r="BW471" s="59" t="str">
        <f t="shared" si="37"/>
        <v/>
      </c>
      <c r="BX471" s="28" t="str">
        <f t="shared" si="35"/>
        <v/>
      </c>
      <c r="BY471" s="67" t="str">
        <f t="shared" si="36"/>
        <v/>
      </c>
      <c r="BZ471" s="29" t="str">
        <f>IF(A471="","",SUM($BY$12:BY471))</f>
        <v/>
      </c>
      <c r="CA471" s="4"/>
    </row>
    <row r="472" spans="65:79">
      <c r="BM472" s="1"/>
      <c r="BU472" s="23" t="str">
        <f>IF(A472="","",_xlfn.XLOOKUP(C472,'Bloomberg Data'!E:E,'Bloomberg Data'!D:D,0,0))</f>
        <v/>
      </c>
      <c r="BV472" s="23" t="str">
        <f t="shared" si="34"/>
        <v/>
      </c>
      <c r="BW472" s="59" t="str">
        <f t="shared" si="37"/>
        <v/>
      </c>
      <c r="BX472" s="28" t="str">
        <f t="shared" si="35"/>
        <v/>
      </c>
      <c r="BY472" s="67" t="str">
        <f t="shared" si="36"/>
        <v/>
      </c>
      <c r="BZ472" s="29" t="str">
        <f>IF(A472="","",SUM($BY$12:BY472))</f>
        <v/>
      </c>
      <c r="CA472" s="4"/>
    </row>
    <row r="473" spans="65:79">
      <c r="BM473" s="1"/>
      <c r="BU473" s="23" t="str">
        <f>IF(A473="","",_xlfn.XLOOKUP(C473,'Bloomberg Data'!E:E,'Bloomberg Data'!D:D,0,0))</f>
        <v/>
      </c>
      <c r="BV473" s="23" t="str">
        <f t="shared" si="34"/>
        <v/>
      </c>
      <c r="BW473" s="59" t="str">
        <f t="shared" si="37"/>
        <v/>
      </c>
      <c r="BX473" s="28" t="str">
        <f t="shared" si="35"/>
        <v/>
      </c>
      <c r="BY473" s="67" t="str">
        <f t="shared" si="36"/>
        <v/>
      </c>
      <c r="BZ473" s="29" t="str">
        <f>IF(A473="","",SUM($BY$12:BY473))</f>
        <v/>
      </c>
      <c r="CA473" s="4"/>
    </row>
    <row r="474" spans="65:79">
      <c r="BM474" s="1"/>
      <c r="BU474" s="23" t="str">
        <f>IF(A474="","",_xlfn.XLOOKUP(C474,'Bloomberg Data'!E:E,'Bloomberg Data'!D:D,0,0))</f>
        <v/>
      </c>
      <c r="BV474" s="23" t="str">
        <f t="shared" si="34"/>
        <v/>
      </c>
      <c r="BW474" s="59" t="str">
        <f t="shared" si="37"/>
        <v/>
      </c>
      <c r="BX474" s="28" t="str">
        <f t="shared" si="35"/>
        <v/>
      </c>
      <c r="BY474" s="67" t="str">
        <f t="shared" si="36"/>
        <v/>
      </c>
      <c r="BZ474" s="29" t="str">
        <f>IF(A474="","",SUM($BY$12:BY474))</f>
        <v/>
      </c>
      <c r="CA474" s="4"/>
    </row>
    <row r="475" spans="65:79">
      <c r="BM475" s="1"/>
      <c r="BU475" s="23" t="str">
        <f>IF(A475="","",_xlfn.XLOOKUP(C475,'Bloomberg Data'!E:E,'Bloomberg Data'!D:D,0,0))</f>
        <v/>
      </c>
      <c r="BV475" s="23" t="str">
        <f t="shared" si="34"/>
        <v/>
      </c>
      <c r="BW475" s="59" t="str">
        <f t="shared" si="37"/>
        <v/>
      </c>
      <c r="BX475" s="28" t="str">
        <f t="shared" si="35"/>
        <v/>
      </c>
      <c r="BY475" s="67" t="str">
        <f t="shared" si="36"/>
        <v/>
      </c>
      <c r="BZ475" s="29" t="str">
        <f>IF(A475="","",SUM($BY$12:BY475))</f>
        <v/>
      </c>
      <c r="CA475" s="4"/>
    </row>
    <row r="476" spans="65:79">
      <c r="BM476" s="1"/>
      <c r="BU476" s="23" t="str">
        <f>IF(A476="","",_xlfn.XLOOKUP(C476,'Bloomberg Data'!E:E,'Bloomberg Data'!D:D,0,0))</f>
        <v/>
      </c>
      <c r="BV476" s="23" t="str">
        <f t="shared" si="34"/>
        <v/>
      </c>
      <c r="BW476" s="59" t="str">
        <f t="shared" si="37"/>
        <v/>
      </c>
      <c r="BX476" s="28" t="str">
        <f t="shared" si="35"/>
        <v/>
      </c>
      <c r="BY476" s="67" t="str">
        <f t="shared" si="36"/>
        <v/>
      </c>
      <c r="BZ476" s="29" t="str">
        <f>IF(A476="","",SUM($BY$12:BY476))</f>
        <v/>
      </c>
      <c r="CA476" s="4"/>
    </row>
    <row r="477" spans="65:79">
      <c r="BM477" s="1"/>
      <c r="BU477" s="23" t="str">
        <f>IF(A477="","",_xlfn.XLOOKUP(C477,'Bloomberg Data'!E:E,'Bloomberg Data'!D:D,0,0))</f>
        <v/>
      </c>
      <c r="BV477" s="23" t="str">
        <f t="shared" si="34"/>
        <v/>
      </c>
      <c r="BW477" s="59" t="str">
        <f t="shared" si="37"/>
        <v/>
      </c>
      <c r="BX477" s="28" t="str">
        <f t="shared" si="35"/>
        <v/>
      </c>
      <c r="BY477" s="67" t="str">
        <f t="shared" si="36"/>
        <v/>
      </c>
      <c r="BZ477" s="29" t="str">
        <f>IF(A477="","",SUM($BY$12:BY477))</f>
        <v/>
      </c>
      <c r="CA477" s="4"/>
    </row>
    <row r="478" spans="65:79">
      <c r="BM478" s="1"/>
      <c r="BU478" s="23" t="str">
        <f>IF(A478="","",_xlfn.XLOOKUP(C478,'Bloomberg Data'!E:E,'Bloomberg Data'!D:D,0,0))</f>
        <v/>
      </c>
      <c r="BV478" s="23" t="str">
        <f t="shared" si="34"/>
        <v/>
      </c>
      <c r="BW478" s="59" t="str">
        <f t="shared" si="37"/>
        <v/>
      </c>
      <c r="BX478" s="28" t="str">
        <f t="shared" si="35"/>
        <v/>
      </c>
      <c r="BY478" s="67" t="str">
        <f t="shared" si="36"/>
        <v/>
      </c>
      <c r="BZ478" s="29" t="str">
        <f>IF(A478="","",SUM($BY$12:BY478))</f>
        <v/>
      </c>
      <c r="CA478" s="4"/>
    </row>
    <row r="479" spans="65:79">
      <c r="BM479" s="1"/>
      <c r="BU479" s="23" t="str">
        <f>IF(A479="","",_xlfn.XLOOKUP(C479,'Bloomberg Data'!E:E,'Bloomberg Data'!D:D,0,0))</f>
        <v/>
      </c>
      <c r="BV479" s="23" t="str">
        <f t="shared" si="34"/>
        <v/>
      </c>
      <c r="BW479" s="59" t="str">
        <f t="shared" si="37"/>
        <v/>
      </c>
      <c r="BX479" s="28" t="str">
        <f t="shared" si="35"/>
        <v/>
      </c>
      <c r="BY479" s="67" t="str">
        <f t="shared" si="36"/>
        <v/>
      </c>
      <c r="BZ479" s="29" t="str">
        <f>IF(A479="","",SUM($BY$12:BY479))</f>
        <v/>
      </c>
      <c r="CA479" s="4"/>
    </row>
    <row r="480" spans="65:79">
      <c r="BM480" s="1"/>
      <c r="BU480" s="23" t="str">
        <f>IF(A480="","",_xlfn.XLOOKUP(C480,'Bloomberg Data'!E:E,'Bloomberg Data'!D:D,0,0))</f>
        <v/>
      </c>
      <c r="BV480" s="23" t="str">
        <f t="shared" si="34"/>
        <v/>
      </c>
      <c r="BW480" s="59" t="str">
        <f t="shared" si="37"/>
        <v/>
      </c>
      <c r="BX480" s="28" t="str">
        <f t="shared" si="35"/>
        <v/>
      </c>
      <c r="BY480" s="67" t="str">
        <f t="shared" si="36"/>
        <v/>
      </c>
      <c r="BZ480" s="29" t="str">
        <f>IF(A480="","",SUM($BY$12:BY480))</f>
        <v/>
      </c>
      <c r="CA480" s="4"/>
    </row>
    <row r="481" spans="65:79">
      <c r="BM481" s="1"/>
      <c r="BU481" s="23" t="str">
        <f>IF(A481="","",_xlfn.XLOOKUP(C481,'Bloomberg Data'!E:E,'Bloomberg Data'!D:D,0,0))</f>
        <v/>
      </c>
      <c r="BV481" s="23" t="str">
        <f t="shared" si="34"/>
        <v/>
      </c>
      <c r="BW481" s="59" t="str">
        <f t="shared" si="37"/>
        <v/>
      </c>
      <c r="BX481" s="28" t="str">
        <f t="shared" si="35"/>
        <v/>
      </c>
      <c r="BY481" s="67" t="str">
        <f t="shared" si="36"/>
        <v/>
      </c>
      <c r="BZ481" s="29" t="str">
        <f>IF(A481="","",SUM($BY$12:BY481))</f>
        <v/>
      </c>
      <c r="CA481" s="4"/>
    </row>
    <row r="482" spans="65:79">
      <c r="BM482" s="1"/>
      <c r="BU482" s="23" t="str">
        <f>IF(A482="","",_xlfn.XLOOKUP(C482,'Bloomberg Data'!E:E,'Bloomberg Data'!D:D,0,0))</f>
        <v/>
      </c>
      <c r="BV482" s="23" t="str">
        <f t="shared" si="34"/>
        <v/>
      </c>
      <c r="BW482" s="59" t="str">
        <f t="shared" si="37"/>
        <v/>
      </c>
      <c r="BX482" s="28" t="str">
        <f t="shared" si="35"/>
        <v/>
      </c>
      <c r="BY482" s="67" t="str">
        <f t="shared" si="36"/>
        <v/>
      </c>
      <c r="BZ482" s="29" t="str">
        <f>IF(A482="","",SUM($BY$12:BY482))</f>
        <v/>
      </c>
      <c r="CA482" s="4"/>
    </row>
    <row r="483" spans="65:79">
      <c r="BM483" s="1"/>
      <c r="BU483" s="23" t="str">
        <f>IF(A483="","",_xlfn.XLOOKUP(C483,'Bloomberg Data'!E:E,'Bloomberg Data'!D:D,0,0))</f>
        <v/>
      </c>
      <c r="BV483" s="23" t="str">
        <f t="shared" si="34"/>
        <v/>
      </c>
      <c r="BW483" s="59" t="str">
        <f t="shared" si="37"/>
        <v/>
      </c>
      <c r="BX483" s="28" t="str">
        <f t="shared" si="35"/>
        <v/>
      </c>
      <c r="BY483" s="67" t="str">
        <f t="shared" si="36"/>
        <v/>
      </c>
      <c r="BZ483" s="29" t="str">
        <f>IF(A483="","",SUM($BY$12:BY483))</f>
        <v/>
      </c>
      <c r="CA483" s="4"/>
    </row>
    <row r="484" spans="65:79">
      <c r="BM484" s="1"/>
      <c r="BU484" s="23" t="str">
        <f>IF(A484="","",_xlfn.XLOOKUP(C484,'Bloomberg Data'!E:E,'Bloomberg Data'!D:D,0,0))</f>
        <v/>
      </c>
      <c r="BV484" s="23" t="str">
        <f t="shared" si="34"/>
        <v/>
      </c>
      <c r="BW484" s="59" t="str">
        <f t="shared" si="37"/>
        <v/>
      </c>
      <c r="BX484" s="28" t="str">
        <f t="shared" si="35"/>
        <v/>
      </c>
      <c r="BY484" s="67" t="str">
        <f t="shared" si="36"/>
        <v/>
      </c>
      <c r="BZ484" s="29" t="str">
        <f>IF(A484="","",SUM($BY$12:BY484))</f>
        <v/>
      </c>
      <c r="CA484" s="4"/>
    </row>
    <row r="485" spans="65:79">
      <c r="BM485" s="1"/>
      <c r="BU485" s="23" t="str">
        <f>IF(A485="","",_xlfn.XLOOKUP(C485,'Bloomberg Data'!E:E,'Bloomberg Data'!D:D,0,0))</f>
        <v/>
      </c>
      <c r="BV485" s="23" t="str">
        <f t="shared" si="34"/>
        <v/>
      </c>
      <c r="BW485" s="59" t="str">
        <f t="shared" si="37"/>
        <v/>
      </c>
      <c r="BX485" s="28" t="str">
        <f t="shared" si="35"/>
        <v/>
      </c>
      <c r="BY485" s="67" t="str">
        <f t="shared" si="36"/>
        <v/>
      </c>
      <c r="BZ485" s="29" t="str">
        <f>IF(A485="","",SUM($BY$12:BY485))</f>
        <v/>
      </c>
      <c r="CA485" s="4"/>
    </row>
    <row r="486" spans="65:79">
      <c r="BM486" s="1"/>
      <c r="BU486" s="23" t="str">
        <f>IF(A486="","",_xlfn.XLOOKUP(C486,'Bloomberg Data'!E:E,'Bloomberg Data'!D:D,0,0))</f>
        <v/>
      </c>
      <c r="BV486" s="23" t="str">
        <f t="shared" si="34"/>
        <v/>
      </c>
      <c r="BW486" s="59" t="str">
        <f t="shared" si="37"/>
        <v/>
      </c>
      <c r="BX486" s="28" t="str">
        <f t="shared" si="35"/>
        <v/>
      </c>
      <c r="BY486" s="67" t="str">
        <f t="shared" si="36"/>
        <v/>
      </c>
      <c r="BZ486" s="29" t="str">
        <f>IF(A486="","",SUM($BY$12:BY486))</f>
        <v/>
      </c>
      <c r="CA486" s="4"/>
    </row>
    <row r="487" spans="65:79">
      <c r="BM487" s="1"/>
      <c r="BU487" s="23" t="str">
        <f>IF(A487="","",_xlfn.XLOOKUP(C487,'Bloomberg Data'!E:E,'Bloomberg Data'!D:D,0,0))</f>
        <v/>
      </c>
      <c r="BV487" s="23" t="str">
        <f t="shared" si="34"/>
        <v/>
      </c>
      <c r="BW487" s="59" t="str">
        <f t="shared" si="37"/>
        <v/>
      </c>
      <c r="BX487" s="28" t="str">
        <f t="shared" si="35"/>
        <v/>
      </c>
      <c r="BY487" s="67" t="str">
        <f t="shared" si="36"/>
        <v/>
      </c>
      <c r="BZ487" s="29" t="str">
        <f>IF(A487="","",SUM($BY$12:BY487))</f>
        <v/>
      </c>
      <c r="CA487" s="4"/>
    </row>
    <row r="488" spans="65:79">
      <c r="BM488" s="1"/>
      <c r="BU488" s="23" t="str">
        <f>IF(A488="","",_xlfn.XLOOKUP(C488,'Bloomberg Data'!E:E,'Bloomberg Data'!D:D,0,0))</f>
        <v/>
      </c>
      <c r="BV488" s="23" t="str">
        <f t="shared" si="34"/>
        <v/>
      </c>
      <c r="BW488" s="59" t="str">
        <f t="shared" si="37"/>
        <v/>
      </c>
      <c r="BX488" s="28" t="str">
        <f t="shared" si="35"/>
        <v/>
      </c>
      <c r="BY488" s="67" t="str">
        <f t="shared" si="36"/>
        <v/>
      </c>
      <c r="BZ488" s="29" t="str">
        <f>IF(A488="","",SUM($BY$12:BY488))</f>
        <v/>
      </c>
      <c r="CA488" s="4"/>
    </row>
    <row r="489" spans="65:79">
      <c r="BM489" s="1"/>
      <c r="BU489" s="23" t="str">
        <f>IF(A489="","",_xlfn.XLOOKUP(C489,'Bloomberg Data'!E:E,'Bloomberg Data'!D:D,0,0))</f>
        <v/>
      </c>
      <c r="BV489" s="23" t="str">
        <f t="shared" si="34"/>
        <v/>
      </c>
      <c r="BW489" s="59" t="str">
        <f t="shared" si="37"/>
        <v/>
      </c>
      <c r="BX489" s="28" t="str">
        <f t="shared" si="35"/>
        <v/>
      </c>
      <c r="BY489" s="67" t="str">
        <f t="shared" si="36"/>
        <v/>
      </c>
      <c r="BZ489" s="29" t="str">
        <f>IF(A489="","",SUM($BY$12:BY489))</f>
        <v/>
      </c>
      <c r="CA489" s="4"/>
    </row>
    <row r="490" spans="65:79">
      <c r="BM490" s="1"/>
      <c r="BU490" s="23" t="str">
        <f>IF(A490="","",_xlfn.XLOOKUP(C490,'Bloomberg Data'!E:E,'Bloomberg Data'!D:D,0,0))</f>
        <v/>
      </c>
      <c r="BV490" s="23" t="str">
        <f t="shared" si="34"/>
        <v/>
      </c>
      <c r="BW490" s="59" t="str">
        <f t="shared" si="37"/>
        <v/>
      </c>
      <c r="BX490" s="28" t="str">
        <f t="shared" si="35"/>
        <v/>
      </c>
      <c r="BY490" s="67" t="str">
        <f t="shared" si="36"/>
        <v/>
      </c>
      <c r="BZ490" s="29" t="str">
        <f>IF(A490="","",SUM($BY$12:BY490))</f>
        <v/>
      </c>
      <c r="CA490" s="4"/>
    </row>
    <row r="491" spans="65:79">
      <c r="BM491" s="1"/>
      <c r="BU491" s="23" t="str">
        <f>IF(A491="","",_xlfn.XLOOKUP(C491,'Bloomberg Data'!E:E,'Bloomberg Data'!D:D,0,0))</f>
        <v/>
      </c>
      <c r="BV491" s="23" t="str">
        <f t="shared" si="34"/>
        <v/>
      </c>
      <c r="BW491" s="59" t="str">
        <f t="shared" si="37"/>
        <v/>
      </c>
      <c r="BX491" s="28" t="str">
        <f t="shared" si="35"/>
        <v/>
      </c>
      <c r="BY491" s="67" t="str">
        <f t="shared" si="36"/>
        <v/>
      </c>
      <c r="BZ491" s="29" t="str">
        <f>IF(A491="","",SUM($BY$12:BY491))</f>
        <v/>
      </c>
      <c r="CA491" s="4"/>
    </row>
    <row r="492" spans="65:79">
      <c r="BM492" s="1"/>
      <c r="BU492" s="23" t="str">
        <f>IF(A492="","",_xlfn.XLOOKUP(C492,'Bloomberg Data'!E:E,'Bloomberg Data'!D:D,0,0))</f>
        <v/>
      </c>
      <c r="BV492" s="23" t="str">
        <f t="shared" si="34"/>
        <v/>
      </c>
      <c r="BW492" s="59" t="str">
        <f t="shared" si="37"/>
        <v/>
      </c>
      <c r="BX492" s="28" t="str">
        <f t="shared" si="35"/>
        <v/>
      </c>
      <c r="BY492" s="67" t="str">
        <f t="shared" si="36"/>
        <v/>
      </c>
      <c r="BZ492" s="29" t="str">
        <f>IF(A492="","",SUM($BY$12:BY492))</f>
        <v/>
      </c>
      <c r="CA492" s="4"/>
    </row>
    <row r="493" spans="65:79">
      <c r="BM493" s="1"/>
      <c r="BU493" s="23" t="str">
        <f>IF(A493="","",_xlfn.XLOOKUP(C493,'Bloomberg Data'!E:E,'Bloomberg Data'!D:D,0,0))</f>
        <v/>
      </c>
      <c r="BV493" s="23" t="str">
        <f t="shared" si="34"/>
        <v/>
      </c>
      <c r="BW493" s="59" t="str">
        <f t="shared" si="37"/>
        <v/>
      </c>
      <c r="BX493" s="28" t="str">
        <f t="shared" si="35"/>
        <v/>
      </c>
      <c r="BY493" s="67" t="str">
        <f t="shared" si="36"/>
        <v/>
      </c>
      <c r="BZ493" s="29" t="str">
        <f>IF(A493="","",SUM($BY$12:BY493))</f>
        <v/>
      </c>
      <c r="CA493" s="4"/>
    </row>
    <row r="494" spans="65:79">
      <c r="BM494" s="1"/>
      <c r="BU494" s="23" t="str">
        <f>IF(A494="","",_xlfn.XLOOKUP(C494,'Bloomberg Data'!E:E,'Bloomberg Data'!D:D,0,0))</f>
        <v/>
      </c>
      <c r="BV494" s="23" t="str">
        <f t="shared" si="34"/>
        <v/>
      </c>
      <c r="BW494" s="59" t="str">
        <f t="shared" si="37"/>
        <v/>
      </c>
      <c r="BX494" s="28" t="str">
        <f t="shared" si="35"/>
        <v/>
      </c>
      <c r="BY494" s="67" t="str">
        <f t="shared" si="36"/>
        <v/>
      </c>
      <c r="BZ494" s="29" t="str">
        <f>IF(A494="","",SUM($BY$12:BY494))</f>
        <v/>
      </c>
      <c r="CA494" s="4"/>
    </row>
    <row r="495" spans="65:79">
      <c r="BM495" s="1"/>
      <c r="BU495" s="23" t="str">
        <f>IF(A495="","",_xlfn.XLOOKUP(C495,'Bloomberg Data'!E:E,'Bloomberg Data'!D:D,0,0))</f>
        <v/>
      </c>
      <c r="BV495" s="23" t="str">
        <f t="shared" si="34"/>
        <v/>
      </c>
      <c r="BW495" s="59" t="str">
        <f t="shared" si="37"/>
        <v/>
      </c>
      <c r="BX495" s="28" t="str">
        <f t="shared" si="35"/>
        <v/>
      </c>
      <c r="BY495" s="67" t="str">
        <f t="shared" si="36"/>
        <v/>
      </c>
      <c r="BZ495" s="29" t="str">
        <f>IF(A495="","",SUM($BY$12:BY495))</f>
        <v/>
      </c>
      <c r="CA495" s="4"/>
    </row>
    <row r="496" spans="65:79">
      <c r="BM496" s="1"/>
      <c r="BU496" s="23" t="str">
        <f>IF(A496="","",_xlfn.XLOOKUP(C496,'Bloomberg Data'!E:E,'Bloomberg Data'!D:D,0,0))</f>
        <v/>
      </c>
      <c r="BV496" s="23" t="str">
        <f t="shared" si="34"/>
        <v/>
      </c>
      <c r="BW496" s="59" t="str">
        <f t="shared" si="37"/>
        <v/>
      </c>
      <c r="BX496" s="28" t="str">
        <f t="shared" si="35"/>
        <v/>
      </c>
      <c r="BY496" s="67" t="str">
        <f t="shared" si="36"/>
        <v/>
      </c>
      <c r="BZ496" s="29" t="str">
        <f>IF(A496="","",SUM($BY$12:BY496))</f>
        <v/>
      </c>
      <c r="CA496" s="4"/>
    </row>
    <row r="497" spans="65:79">
      <c r="BM497" s="1"/>
      <c r="BU497" s="23" t="str">
        <f>IF(A497="","",_xlfn.XLOOKUP(C497,'Bloomberg Data'!E:E,'Bloomberg Data'!D:D,0,0))</f>
        <v/>
      </c>
      <c r="BV497" s="23" t="str">
        <f t="shared" si="34"/>
        <v/>
      </c>
      <c r="BW497" s="59" t="str">
        <f t="shared" si="37"/>
        <v/>
      </c>
      <c r="BX497" s="28" t="str">
        <f t="shared" si="35"/>
        <v/>
      </c>
      <c r="BY497" s="67" t="str">
        <f t="shared" si="36"/>
        <v/>
      </c>
      <c r="BZ497" s="29" t="str">
        <f>IF(A497="","",SUM($BY$12:BY497))</f>
        <v/>
      </c>
      <c r="CA497" s="4"/>
    </row>
    <row r="498" spans="65:79">
      <c r="BM498" s="1"/>
      <c r="BU498" s="23" t="str">
        <f>IF(A498="","",_xlfn.XLOOKUP(C498,'Bloomberg Data'!E:E,'Bloomberg Data'!D:D,0,0))</f>
        <v/>
      </c>
      <c r="BV498" s="23" t="str">
        <f t="shared" si="34"/>
        <v/>
      </c>
      <c r="BW498" s="59" t="str">
        <f t="shared" si="37"/>
        <v/>
      </c>
      <c r="BX498" s="28" t="str">
        <f t="shared" si="35"/>
        <v/>
      </c>
      <c r="BY498" s="67" t="str">
        <f t="shared" si="36"/>
        <v/>
      </c>
      <c r="BZ498" s="29" t="str">
        <f>IF(A498="","",SUM($BY$12:BY498))</f>
        <v/>
      </c>
      <c r="CA498" s="4"/>
    </row>
    <row r="499" spans="65:79">
      <c r="BM499" s="1"/>
      <c r="BU499" s="23" t="str">
        <f>IF(A499="","",_xlfn.XLOOKUP(C499,'Bloomberg Data'!E:E,'Bloomberg Data'!D:D,0,0))</f>
        <v/>
      </c>
      <c r="BV499" s="23" t="str">
        <f t="shared" si="34"/>
        <v/>
      </c>
      <c r="BW499" s="59" t="str">
        <f t="shared" si="37"/>
        <v/>
      </c>
      <c r="BX499" s="28" t="str">
        <f t="shared" si="35"/>
        <v/>
      </c>
      <c r="BY499" s="67" t="str">
        <f t="shared" si="36"/>
        <v/>
      </c>
      <c r="BZ499" s="29" t="str">
        <f>IF(A499="","",SUM($BY$12:BY499))</f>
        <v/>
      </c>
      <c r="CA499" s="4"/>
    </row>
    <row r="500" spans="65:79">
      <c r="BM500" s="1"/>
      <c r="BU500" s="23" t="str">
        <f>IF(A500="","",_xlfn.XLOOKUP(C500,'Bloomberg Data'!E:E,'Bloomberg Data'!D:D,0,0))</f>
        <v/>
      </c>
      <c r="BV500" s="23" t="str">
        <f t="shared" si="34"/>
        <v/>
      </c>
      <c r="BW500" s="59" t="str">
        <f t="shared" si="37"/>
        <v/>
      </c>
      <c r="BX500" s="28" t="str">
        <f t="shared" si="35"/>
        <v/>
      </c>
      <c r="BY500" s="67" t="str">
        <f t="shared" si="36"/>
        <v/>
      </c>
      <c r="BZ500" s="29" t="str">
        <f>IF(A500="","",SUM($BY$12:BY500))</f>
        <v/>
      </c>
      <c r="CA500" s="4"/>
    </row>
    <row r="501" spans="65:79">
      <c r="BM501" s="1"/>
      <c r="BU501" s="23" t="str">
        <f>IF(A501="","",_xlfn.XLOOKUP(C501,'Bloomberg Data'!E:E,'Bloomberg Data'!D:D,0,0))</f>
        <v/>
      </c>
      <c r="BV501" s="23" t="str">
        <f t="shared" si="34"/>
        <v/>
      </c>
      <c r="BW501" s="59" t="str">
        <f t="shared" si="37"/>
        <v/>
      </c>
      <c r="BX501" s="28" t="str">
        <f t="shared" si="35"/>
        <v/>
      </c>
      <c r="BY501" s="67" t="str">
        <f t="shared" si="36"/>
        <v/>
      </c>
      <c r="BZ501" s="29" t="str">
        <f>IF(A501="","",SUM($BY$12:BY501))</f>
        <v/>
      </c>
      <c r="CA501" s="4"/>
    </row>
    <row r="502" spans="65:79">
      <c r="BM502" s="1"/>
      <c r="BU502" s="23" t="str">
        <f>IF(A502="","",_xlfn.XLOOKUP(C502,'Bloomberg Data'!E:E,'Bloomberg Data'!D:D,0,0))</f>
        <v/>
      </c>
      <c r="BV502" s="23" t="str">
        <f t="shared" si="34"/>
        <v/>
      </c>
      <c r="BW502" s="59" t="str">
        <f t="shared" si="37"/>
        <v/>
      </c>
      <c r="BX502" s="28" t="str">
        <f t="shared" si="35"/>
        <v/>
      </c>
      <c r="BY502" s="67" t="str">
        <f t="shared" si="36"/>
        <v/>
      </c>
      <c r="BZ502" s="29" t="str">
        <f>IF(A502="","",SUM($BY$12:BY502))</f>
        <v/>
      </c>
      <c r="CA502" s="4"/>
    </row>
    <row r="503" spans="65:79">
      <c r="BM503" s="1"/>
      <c r="BU503" s="23" t="str">
        <f>IF(A503="","",_xlfn.XLOOKUP(C503,'Bloomberg Data'!E:E,'Bloomberg Data'!D:D,0,0))</f>
        <v/>
      </c>
      <c r="BV503" s="23" t="str">
        <f t="shared" si="34"/>
        <v/>
      </c>
      <c r="BW503" s="59" t="str">
        <f t="shared" si="37"/>
        <v/>
      </c>
      <c r="BX503" s="28" t="str">
        <f t="shared" si="35"/>
        <v/>
      </c>
      <c r="BY503" s="67" t="str">
        <f t="shared" si="36"/>
        <v/>
      </c>
      <c r="BZ503" s="29" t="str">
        <f>IF(A503="","",SUM($BY$12:BY503))</f>
        <v/>
      </c>
      <c r="CA503" s="4"/>
    </row>
    <row r="504" spans="65:79">
      <c r="BM504" s="1"/>
      <c r="BU504" s="23" t="str">
        <f>IF(A504="","",_xlfn.XLOOKUP(C504,'Bloomberg Data'!E:E,'Bloomberg Data'!D:D,0,0))</f>
        <v/>
      </c>
      <c r="BV504" s="23" t="str">
        <f t="shared" si="34"/>
        <v/>
      </c>
      <c r="BW504" s="59" t="str">
        <f t="shared" si="37"/>
        <v/>
      </c>
      <c r="BX504" s="28" t="str">
        <f t="shared" si="35"/>
        <v/>
      </c>
      <c r="BY504" s="67" t="str">
        <f t="shared" si="36"/>
        <v/>
      </c>
      <c r="BZ504" s="29" t="str">
        <f>IF(A504="","",SUM($BY$12:BY504))</f>
        <v/>
      </c>
      <c r="CA504" s="4"/>
    </row>
    <row r="505" spans="65:79">
      <c r="BM505" s="1"/>
      <c r="BU505" s="23" t="str">
        <f>IF(A505="","",_xlfn.XLOOKUP(C505,'Bloomberg Data'!E:E,'Bloomberg Data'!D:D,0,0))</f>
        <v/>
      </c>
      <c r="BV505" s="23" t="str">
        <f t="shared" si="34"/>
        <v/>
      </c>
      <c r="BW505" s="59" t="str">
        <f t="shared" si="37"/>
        <v/>
      </c>
      <c r="BX505" s="28" t="str">
        <f t="shared" si="35"/>
        <v/>
      </c>
      <c r="BY505" s="67" t="str">
        <f t="shared" si="36"/>
        <v/>
      </c>
      <c r="BZ505" s="29" t="str">
        <f>IF(A505="","",SUM($BY$12:BY505))</f>
        <v/>
      </c>
      <c r="CA505" s="4"/>
    </row>
    <row r="506" spans="65:79">
      <c r="BM506" s="1"/>
      <c r="BU506" s="23" t="str">
        <f>IF(A506="","",_xlfn.XLOOKUP(C506,'Bloomberg Data'!E:E,'Bloomberg Data'!D:D,0,0))</f>
        <v/>
      </c>
      <c r="BV506" s="23" t="str">
        <f t="shared" si="34"/>
        <v/>
      </c>
      <c r="BW506" s="59" t="str">
        <f t="shared" si="37"/>
        <v/>
      </c>
      <c r="BX506" s="28" t="str">
        <f t="shared" si="35"/>
        <v/>
      </c>
      <c r="BY506" s="67" t="str">
        <f t="shared" si="36"/>
        <v/>
      </c>
      <c r="BZ506" s="29" t="str">
        <f>IF(A506="","",SUM($BY$12:BY506))</f>
        <v/>
      </c>
      <c r="CA506" s="4"/>
    </row>
    <row r="507" spans="65:79">
      <c r="BM507" s="1"/>
      <c r="BU507" s="23" t="str">
        <f>IF(A507="","",_xlfn.XLOOKUP(C507,'Bloomberg Data'!E:E,'Bloomberg Data'!D:D,0,0))</f>
        <v/>
      </c>
      <c r="BV507" s="23" t="str">
        <f t="shared" si="34"/>
        <v/>
      </c>
      <c r="BW507" s="59" t="str">
        <f t="shared" si="37"/>
        <v/>
      </c>
      <c r="BX507" s="28" t="str">
        <f t="shared" si="35"/>
        <v/>
      </c>
      <c r="BY507" s="67" t="str">
        <f t="shared" si="36"/>
        <v/>
      </c>
      <c r="BZ507" s="29" t="str">
        <f>IF(A507="","",SUM($BY$12:BY507))</f>
        <v/>
      </c>
      <c r="CA507" s="4"/>
    </row>
    <row r="508" spans="65:79">
      <c r="BM508" s="1"/>
      <c r="BU508" s="23" t="str">
        <f>IF(A508="","",_xlfn.XLOOKUP(C508,'Bloomberg Data'!E:E,'Bloomberg Data'!D:D,0,0))</f>
        <v/>
      </c>
      <c r="BV508" s="23" t="str">
        <f t="shared" si="34"/>
        <v/>
      </c>
      <c r="BW508" s="59" t="str">
        <f t="shared" si="37"/>
        <v/>
      </c>
      <c r="BX508" s="28" t="str">
        <f t="shared" si="35"/>
        <v/>
      </c>
      <c r="BY508" s="67" t="str">
        <f t="shared" si="36"/>
        <v/>
      </c>
      <c r="BZ508" s="29" t="str">
        <f>IF(A508="","",SUM($BY$12:BY508))</f>
        <v/>
      </c>
      <c r="CA508" s="4"/>
    </row>
    <row r="509" spans="65:79">
      <c r="BM509" s="1"/>
      <c r="BU509" s="23" t="str">
        <f>IF(A509="","",_xlfn.XLOOKUP(C509,'Bloomberg Data'!E:E,'Bloomberg Data'!D:D,0,0))</f>
        <v/>
      </c>
      <c r="BV509" s="23" t="str">
        <f t="shared" si="34"/>
        <v/>
      </c>
      <c r="BW509" s="59" t="str">
        <f t="shared" si="37"/>
        <v/>
      </c>
      <c r="BX509" s="28" t="str">
        <f t="shared" si="35"/>
        <v/>
      </c>
      <c r="BY509" s="67" t="str">
        <f t="shared" si="36"/>
        <v/>
      </c>
      <c r="BZ509" s="29" t="str">
        <f>IF(A509="","",SUM($BY$12:BY509))</f>
        <v/>
      </c>
      <c r="CA509" s="4"/>
    </row>
    <row r="510" spans="65:79">
      <c r="BM510" s="1"/>
      <c r="BU510" s="23" t="str">
        <f>IF(A510="","",_xlfn.XLOOKUP(C510,'Bloomberg Data'!E:E,'Bloomberg Data'!D:D,0,0))</f>
        <v/>
      </c>
      <c r="BV510" s="23" t="str">
        <f t="shared" si="34"/>
        <v/>
      </c>
      <c r="BW510" s="59" t="str">
        <f t="shared" si="37"/>
        <v/>
      </c>
      <c r="BX510" s="28" t="str">
        <f t="shared" si="35"/>
        <v/>
      </c>
      <c r="BY510" s="67" t="str">
        <f t="shared" si="36"/>
        <v/>
      </c>
      <c r="BZ510" s="29" t="str">
        <f>IF(A510="","",SUM($BY$12:BY510))</f>
        <v/>
      </c>
      <c r="CA510" s="4"/>
    </row>
    <row r="511" spans="65:79">
      <c r="BM511" s="1"/>
      <c r="BU511" s="23" t="str">
        <f>IF(A511="","",_xlfn.XLOOKUP(C511,'Bloomberg Data'!E:E,'Bloomberg Data'!D:D,0,0))</f>
        <v/>
      </c>
      <c r="BV511" s="23" t="str">
        <f t="shared" si="34"/>
        <v/>
      </c>
      <c r="BW511" s="59" t="str">
        <f t="shared" si="37"/>
        <v/>
      </c>
      <c r="BX511" s="28" t="str">
        <f t="shared" si="35"/>
        <v/>
      </c>
      <c r="BY511" s="67" t="str">
        <f t="shared" si="36"/>
        <v/>
      </c>
      <c r="BZ511" s="29" t="str">
        <f>IF(A511="","",SUM($BY$12:BY511))</f>
        <v/>
      </c>
      <c r="CA511" s="4"/>
    </row>
    <row r="512" spans="65:79">
      <c r="BM512" s="1"/>
      <c r="BU512" s="23" t="str">
        <f>IF(A512="","",_xlfn.XLOOKUP(C512,'Bloomberg Data'!E:E,'Bloomberg Data'!D:D,0,0))</f>
        <v/>
      </c>
      <c r="BV512" s="23" t="str">
        <f t="shared" si="34"/>
        <v/>
      </c>
      <c r="BW512" s="59" t="str">
        <f t="shared" si="37"/>
        <v/>
      </c>
      <c r="BX512" s="28" t="str">
        <f t="shared" si="35"/>
        <v/>
      </c>
      <c r="BY512" s="67" t="str">
        <f t="shared" si="36"/>
        <v/>
      </c>
      <c r="BZ512" s="29" t="str">
        <f>IF(A512="","",SUM($BY$12:BY512))</f>
        <v/>
      </c>
      <c r="CA512" s="4"/>
    </row>
    <row r="513" spans="65:79">
      <c r="BM513" s="1"/>
      <c r="BU513" s="23" t="str">
        <f>IF(A513="","",_xlfn.XLOOKUP(C513,'Bloomberg Data'!E:E,'Bloomberg Data'!D:D,0,0))</f>
        <v/>
      </c>
      <c r="BV513" s="23" t="str">
        <f t="shared" si="34"/>
        <v/>
      </c>
      <c r="BW513" s="59" t="str">
        <f t="shared" si="37"/>
        <v/>
      </c>
      <c r="BX513" s="28" t="str">
        <f t="shared" si="35"/>
        <v/>
      </c>
      <c r="BY513" s="67" t="str">
        <f t="shared" si="36"/>
        <v/>
      </c>
      <c r="BZ513" s="29" t="str">
        <f>IF(A513="","",SUM($BY$12:BY513))</f>
        <v/>
      </c>
      <c r="CA513" s="4"/>
    </row>
    <row r="514" spans="65:79">
      <c r="BM514" s="1"/>
      <c r="BU514" s="23" t="str">
        <f>IF(A514="","",_xlfn.XLOOKUP(C514,'Bloomberg Data'!E:E,'Bloomberg Data'!D:D,0,0))</f>
        <v/>
      </c>
      <c r="BV514" s="23" t="str">
        <f t="shared" si="34"/>
        <v/>
      </c>
      <c r="BW514" s="59" t="str">
        <f t="shared" si="37"/>
        <v/>
      </c>
      <c r="BX514" s="28" t="str">
        <f t="shared" si="35"/>
        <v/>
      </c>
      <c r="BY514" s="67" t="str">
        <f t="shared" si="36"/>
        <v/>
      </c>
      <c r="BZ514" s="29" t="str">
        <f>IF(A514="","",SUM($BY$12:BY514))</f>
        <v/>
      </c>
      <c r="CA514" s="4"/>
    </row>
    <row r="515" spans="65:79">
      <c r="BM515" s="1"/>
      <c r="BU515" s="23" t="str">
        <f>IF(A515="","",_xlfn.XLOOKUP(C515,'Bloomberg Data'!E:E,'Bloomberg Data'!D:D,0,0))</f>
        <v/>
      </c>
      <c r="BV515" s="23" t="str">
        <f t="shared" si="34"/>
        <v/>
      </c>
      <c r="BW515" s="59" t="str">
        <f t="shared" si="37"/>
        <v/>
      </c>
      <c r="BX515" s="28" t="str">
        <f t="shared" si="35"/>
        <v/>
      </c>
      <c r="BY515" s="67" t="str">
        <f t="shared" si="36"/>
        <v/>
      </c>
      <c r="BZ515" s="29" t="str">
        <f>IF(A515="","",SUM($BY$12:BY515))</f>
        <v/>
      </c>
      <c r="CA515" s="4"/>
    </row>
    <row r="516" spans="65:79">
      <c r="BM516" s="1"/>
      <c r="BU516" s="23" t="str">
        <f>IF(A516="","",_xlfn.XLOOKUP(C516,'Bloomberg Data'!E:E,'Bloomberg Data'!D:D,0,0))</f>
        <v/>
      </c>
      <c r="BV516" s="23" t="str">
        <f t="shared" si="34"/>
        <v/>
      </c>
      <c r="BW516" s="59" t="str">
        <f t="shared" si="37"/>
        <v/>
      </c>
      <c r="BX516" s="28" t="str">
        <f t="shared" si="35"/>
        <v/>
      </c>
      <c r="BY516" s="67" t="str">
        <f t="shared" si="36"/>
        <v/>
      </c>
      <c r="BZ516" s="29" t="str">
        <f>IF(A516="","",SUM($BY$12:BY516))</f>
        <v/>
      </c>
      <c r="CA516" s="4"/>
    </row>
    <row r="517" spans="65:79">
      <c r="BM517" s="1"/>
      <c r="BU517" s="23" t="str">
        <f>IF(A517="","",_xlfn.XLOOKUP(C517,'Bloomberg Data'!E:E,'Bloomberg Data'!D:D,0,0))</f>
        <v/>
      </c>
      <c r="BV517" s="23" t="str">
        <f t="shared" si="34"/>
        <v/>
      </c>
      <c r="BW517" s="59" t="str">
        <f t="shared" si="37"/>
        <v/>
      </c>
      <c r="BX517" s="28" t="str">
        <f t="shared" si="35"/>
        <v/>
      </c>
      <c r="BY517" s="67" t="str">
        <f t="shared" si="36"/>
        <v/>
      </c>
      <c r="BZ517" s="29" t="str">
        <f>IF(A517="","",SUM($BY$12:BY517))</f>
        <v/>
      </c>
      <c r="CA517" s="4"/>
    </row>
    <row r="518" spans="65:79">
      <c r="BM518" s="1"/>
      <c r="BU518" s="23" t="str">
        <f>IF(A518="","",_xlfn.XLOOKUP(C518,'Bloomberg Data'!E:E,'Bloomberg Data'!D:D,0,0))</f>
        <v/>
      </c>
      <c r="BV518" s="23" t="str">
        <f t="shared" si="34"/>
        <v/>
      </c>
      <c r="BW518" s="59" t="str">
        <f t="shared" si="37"/>
        <v/>
      </c>
      <c r="BX518" s="28" t="str">
        <f t="shared" si="35"/>
        <v/>
      </c>
      <c r="BY518" s="67" t="str">
        <f t="shared" si="36"/>
        <v/>
      </c>
      <c r="BZ518" s="29" t="str">
        <f>IF(A518="","",SUM($BY$12:BY518))</f>
        <v/>
      </c>
      <c r="CA518" s="4"/>
    </row>
    <row r="519" spans="65:79">
      <c r="BM519" s="1"/>
      <c r="BU519" s="23" t="str">
        <f>IF(A519="","",_xlfn.XLOOKUP(C519,'Bloomberg Data'!E:E,'Bloomberg Data'!D:D,0,0))</f>
        <v/>
      </c>
      <c r="BV519" s="23" t="str">
        <f t="shared" si="34"/>
        <v/>
      </c>
      <c r="BW519" s="59" t="str">
        <f t="shared" si="37"/>
        <v/>
      </c>
      <c r="BX519" s="28" t="str">
        <f t="shared" si="35"/>
        <v/>
      </c>
      <c r="BY519" s="67" t="str">
        <f t="shared" si="36"/>
        <v/>
      </c>
      <c r="BZ519" s="29" t="str">
        <f>IF(A519="","",SUM($BY$12:BY519))</f>
        <v/>
      </c>
      <c r="CA519" s="4"/>
    </row>
    <row r="520" spans="65:79">
      <c r="BM520" s="1"/>
      <c r="BU520" s="23" t="str">
        <f>IF(A520="","",_xlfn.XLOOKUP(C520,'Bloomberg Data'!E:E,'Bloomberg Data'!D:D,0,0))</f>
        <v/>
      </c>
      <c r="BV520" s="23" t="str">
        <f t="shared" si="34"/>
        <v/>
      </c>
      <c r="BW520" s="59" t="str">
        <f t="shared" si="37"/>
        <v/>
      </c>
      <c r="BX520" s="28" t="str">
        <f t="shared" si="35"/>
        <v/>
      </c>
      <c r="BY520" s="67" t="str">
        <f t="shared" si="36"/>
        <v/>
      </c>
      <c r="BZ520" s="29" t="str">
        <f>IF(A520="","",SUM($BY$12:BY520))</f>
        <v/>
      </c>
      <c r="CA520" s="4"/>
    </row>
    <row r="521" spans="65:79">
      <c r="BM521" s="1"/>
      <c r="BU521" s="23" t="str">
        <f>IF(A521="","",_xlfn.XLOOKUP(C521,'Bloomberg Data'!E:E,'Bloomberg Data'!D:D,0,0))</f>
        <v/>
      </c>
      <c r="BV521" s="23" t="str">
        <f t="shared" si="34"/>
        <v/>
      </c>
      <c r="BW521" s="59" t="str">
        <f t="shared" si="37"/>
        <v/>
      </c>
      <c r="BX521" s="28" t="str">
        <f t="shared" si="35"/>
        <v/>
      </c>
      <c r="BY521" s="67" t="str">
        <f t="shared" si="36"/>
        <v/>
      </c>
      <c r="BZ521" s="29" t="str">
        <f>IF(A521="","",SUM($BY$12:BY521))</f>
        <v/>
      </c>
      <c r="CA521" s="4"/>
    </row>
    <row r="522" spans="65:79">
      <c r="BM522" s="1"/>
      <c r="BU522" s="23" t="str">
        <f>IF(A522="","",_xlfn.XLOOKUP(C522,'Bloomberg Data'!E:E,'Bloomberg Data'!D:D,0,0))</f>
        <v/>
      </c>
      <c r="BV522" s="23" t="str">
        <f t="shared" si="34"/>
        <v/>
      </c>
      <c r="BW522" s="59" t="str">
        <f t="shared" si="37"/>
        <v/>
      </c>
      <c r="BX522" s="28" t="str">
        <f t="shared" si="35"/>
        <v/>
      </c>
      <c r="BY522" s="67" t="str">
        <f t="shared" si="36"/>
        <v/>
      </c>
      <c r="BZ522" s="29" t="str">
        <f>IF(A522="","",SUM($BY$12:BY522))</f>
        <v/>
      </c>
      <c r="CA522" s="4"/>
    </row>
    <row r="523" spans="65:79">
      <c r="BM523" s="1"/>
      <c r="BU523" s="23" t="str">
        <f>IF(A523="","",_xlfn.XLOOKUP(C523,'Bloomberg Data'!E:E,'Bloomberg Data'!D:D,0,0))</f>
        <v/>
      </c>
      <c r="BV523" s="23" t="str">
        <f t="shared" ref="BV523:BV586" si="38">IF(A523="","",BU523*3)</f>
        <v/>
      </c>
      <c r="BW523" s="59" t="str">
        <f t="shared" si="37"/>
        <v/>
      </c>
      <c r="BX523" s="28" t="str">
        <f t="shared" ref="BX523:BX586" si="39">IF(A523="","",IF(BU523=0,0,H523/BW523))</f>
        <v/>
      </c>
      <c r="BY523" s="67" t="str">
        <f t="shared" ref="BY523:BY586" si="40">IF(A523="","",BM523%)</f>
        <v/>
      </c>
      <c r="BZ523" s="29" t="str">
        <f>IF(A523="","",SUM($BY$12:BY523))</f>
        <v/>
      </c>
      <c r="CA523" s="4"/>
    </row>
    <row r="524" spans="65:79">
      <c r="BM524" s="1"/>
      <c r="BU524" s="23" t="str">
        <f>IF(A524="","",_xlfn.XLOOKUP(C524,'Bloomberg Data'!E:E,'Bloomberg Data'!D:D,0,0))</f>
        <v/>
      </c>
      <c r="BV524" s="23" t="str">
        <f t="shared" si="38"/>
        <v/>
      </c>
      <c r="BW524" s="59" t="str">
        <f t="shared" ref="BW524:BW587" si="41">IF(A524="","",BV524*BW$11)</f>
        <v/>
      </c>
      <c r="BX524" s="28" t="str">
        <f t="shared" si="39"/>
        <v/>
      </c>
      <c r="BY524" s="67" t="str">
        <f t="shared" si="40"/>
        <v/>
      </c>
      <c r="BZ524" s="29" t="str">
        <f>IF(A524="","",SUM($BY$12:BY524))</f>
        <v/>
      </c>
      <c r="CA524" s="4"/>
    </row>
    <row r="525" spans="65:79">
      <c r="BM525" s="1"/>
      <c r="BU525" s="23" t="str">
        <f>IF(A525="","",_xlfn.XLOOKUP(C525,'Bloomberg Data'!E:E,'Bloomberg Data'!D:D,0,0))</f>
        <v/>
      </c>
      <c r="BV525" s="23" t="str">
        <f t="shared" si="38"/>
        <v/>
      </c>
      <c r="BW525" s="59" t="str">
        <f t="shared" si="41"/>
        <v/>
      </c>
      <c r="BX525" s="28" t="str">
        <f t="shared" si="39"/>
        <v/>
      </c>
      <c r="BY525" s="67" t="str">
        <f t="shared" si="40"/>
        <v/>
      </c>
      <c r="BZ525" s="29" t="str">
        <f>IF(A525="","",SUM($BY$12:BY525))</f>
        <v/>
      </c>
      <c r="CA525" s="4"/>
    </row>
    <row r="526" spans="65:79">
      <c r="BM526" s="1"/>
      <c r="BU526" s="23" t="str">
        <f>IF(A526="","",_xlfn.XLOOKUP(C526,'Bloomberg Data'!E:E,'Bloomberg Data'!D:D,0,0))</f>
        <v/>
      </c>
      <c r="BV526" s="23" t="str">
        <f t="shared" si="38"/>
        <v/>
      </c>
      <c r="BW526" s="59" t="str">
        <f t="shared" si="41"/>
        <v/>
      </c>
      <c r="BX526" s="28" t="str">
        <f t="shared" si="39"/>
        <v/>
      </c>
      <c r="BY526" s="67" t="str">
        <f t="shared" si="40"/>
        <v/>
      </c>
      <c r="BZ526" s="29" t="str">
        <f>IF(A526="","",SUM($BY$12:BY526))</f>
        <v/>
      </c>
      <c r="CA526" s="4"/>
    </row>
    <row r="527" spans="65:79">
      <c r="BM527" s="1"/>
      <c r="BU527" s="23" t="str">
        <f>IF(A527="","",_xlfn.XLOOKUP(C527,'Bloomberg Data'!E:E,'Bloomberg Data'!D:D,0,0))</f>
        <v/>
      </c>
      <c r="BV527" s="23" t="str">
        <f t="shared" si="38"/>
        <v/>
      </c>
      <c r="BW527" s="59" t="str">
        <f t="shared" si="41"/>
        <v/>
      </c>
      <c r="BX527" s="28" t="str">
        <f t="shared" si="39"/>
        <v/>
      </c>
      <c r="BY527" s="67" t="str">
        <f t="shared" si="40"/>
        <v/>
      </c>
      <c r="BZ527" s="29" t="str">
        <f>IF(A527="","",SUM($BY$12:BY527))</f>
        <v/>
      </c>
      <c r="CA527" s="4"/>
    </row>
    <row r="528" spans="65:79">
      <c r="BM528" s="1"/>
      <c r="BU528" s="23" t="str">
        <f>IF(A528="","",_xlfn.XLOOKUP(C528,'Bloomberg Data'!E:E,'Bloomberg Data'!D:D,0,0))</f>
        <v/>
      </c>
      <c r="BV528" s="23" t="str">
        <f t="shared" si="38"/>
        <v/>
      </c>
      <c r="BW528" s="59" t="str">
        <f t="shared" si="41"/>
        <v/>
      </c>
      <c r="BX528" s="28" t="str">
        <f t="shared" si="39"/>
        <v/>
      </c>
      <c r="BY528" s="67" t="str">
        <f t="shared" si="40"/>
        <v/>
      </c>
      <c r="BZ528" s="29" t="str">
        <f>IF(A528="","",SUM($BY$12:BY528))</f>
        <v/>
      </c>
      <c r="CA528" s="4"/>
    </row>
    <row r="529" spans="65:79">
      <c r="BM529" s="1"/>
      <c r="BU529" s="23" t="str">
        <f>IF(A529="","",_xlfn.XLOOKUP(C529,'Bloomberg Data'!E:E,'Bloomberg Data'!D:D,0,0))</f>
        <v/>
      </c>
      <c r="BV529" s="23" t="str">
        <f t="shared" si="38"/>
        <v/>
      </c>
      <c r="BW529" s="59" t="str">
        <f t="shared" si="41"/>
        <v/>
      </c>
      <c r="BX529" s="28" t="str">
        <f t="shared" si="39"/>
        <v/>
      </c>
      <c r="BY529" s="67" t="str">
        <f t="shared" si="40"/>
        <v/>
      </c>
      <c r="BZ529" s="29" t="str">
        <f>IF(A529="","",SUM($BY$12:BY529))</f>
        <v/>
      </c>
      <c r="CA529" s="4"/>
    </row>
    <row r="530" spans="65:79">
      <c r="BM530" s="1"/>
      <c r="BU530" s="23" t="str">
        <f>IF(A530="","",_xlfn.XLOOKUP(C530,'Bloomberg Data'!E:E,'Bloomberg Data'!D:D,0,0))</f>
        <v/>
      </c>
      <c r="BV530" s="23" t="str">
        <f t="shared" si="38"/>
        <v/>
      </c>
      <c r="BW530" s="59" t="str">
        <f t="shared" si="41"/>
        <v/>
      </c>
      <c r="BX530" s="28" t="str">
        <f t="shared" si="39"/>
        <v/>
      </c>
      <c r="BY530" s="67" t="str">
        <f t="shared" si="40"/>
        <v/>
      </c>
      <c r="BZ530" s="29" t="str">
        <f>IF(A530="","",SUM($BY$12:BY530))</f>
        <v/>
      </c>
      <c r="CA530" s="4"/>
    </row>
    <row r="531" spans="65:79">
      <c r="BM531" s="1"/>
      <c r="BU531" s="23" t="str">
        <f>IF(A531="","",_xlfn.XLOOKUP(C531,'Bloomberg Data'!E:E,'Bloomberg Data'!D:D,0,0))</f>
        <v/>
      </c>
      <c r="BV531" s="23" t="str">
        <f t="shared" si="38"/>
        <v/>
      </c>
      <c r="BW531" s="59" t="str">
        <f t="shared" si="41"/>
        <v/>
      </c>
      <c r="BX531" s="28" t="str">
        <f t="shared" si="39"/>
        <v/>
      </c>
      <c r="BY531" s="67" t="str">
        <f t="shared" si="40"/>
        <v/>
      </c>
      <c r="BZ531" s="29" t="str">
        <f>IF(A531="","",SUM($BY$12:BY531))</f>
        <v/>
      </c>
      <c r="CA531" s="4"/>
    </row>
    <row r="532" spans="65:79">
      <c r="BM532" s="1"/>
      <c r="BU532" s="23" t="str">
        <f>IF(A532="","",_xlfn.XLOOKUP(C532,'Bloomberg Data'!E:E,'Bloomberg Data'!D:D,0,0))</f>
        <v/>
      </c>
      <c r="BV532" s="23" t="str">
        <f t="shared" si="38"/>
        <v/>
      </c>
      <c r="BW532" s="59" t="str">
        <f t="shared" si="41"/>
        <v/>
      </c>
      <c r="BX532" s="28" t="str">
        <f t="shared" si="39"/>
        <v/>
      </c>
      <c r="BY532" s="67" t="str">
        <f t="shared" si="40"/>
        <v/>
      </c>
      <c r="BZ532" s="29" t="str">
        <f>IF(A532="","",SUM($BY$12:BY532))</f>
        <v/>
      </c>
      <c r="CA532" s="4"/>
    </row>
    <row r="533" spans="65:79">
      <c r="BM533" s="1"/>
      <c r="BU533" s="23" t="str">
        <f>IF(A533="","",_xlfn.XLOOKUP(C533,'Bloomberg Data'!E:E,'Bloomberg Data'!D:D,0,0))</f>
        <v/>
      </c>
      <c r="BV533" s="23" t="str">
        <f t="shared" si="38"/>
        <v/>
      </c>
      <c r="BW533" s="59" t="str">
        <f t="shared" si="41"/>
        <v/>
      </c>
      <c r="BX533" s="28" t="str">
        <f t="shared" si="39"/>
        <v/>
      </c>
      <c r="BY533" s="67" t="str">
        <f t="shared" si="40"/>
        <v/>
      </c>
      <c r="BZ533" s="29" t="str">
        <f>IF(A533="","",SUM($BY$12:BY533))</f>
        <v/>
      </c>
      <c r="CA533" s="4"/>
    </row>
    <row r="534" spans="65:79">
      <c r="BM534" s="1"/>
      <c r="BU534" s="23" t="str">
        <f>IF(A534="","",_xlfn.XLOOKUP(C534,'Bloomberg Data'!E:E,'Bloomberg Data'!D:D,0,0))</f>
        <v/>
      </c>
      <c r="BV534" s="23" t="str">
        <f t="shared" si="38"/>
        <v/>
      </c>
      <c r="BW534" s="59" t="str">
        <f t="shared" si="41"/>
        <v/>
      </c>
      <c r="BX534" s="28" t="str">
        <f t="shared" si="39"/>
        <v/>
      </c>
      <c r="BY534" s="67" t="str">
        <f t="shared" si="40"/>
        <v/>
      </c>
      <c r="BZ534" s="29" t="str">
        <f>IF(A534="","",SUM($BY$12:BY534))</f>
        <v/>
      </c>
      <c r="CA534" s="4"/>
    </row>
    <row r="535" spans="65:79">
      <c r="BM535" s="1"/>
      <c r="BU535" s="23" t="str">
        <f>IF(A535="","",_xlfn.XLOOKUP(C535,'Bloomberg Data'!E:E,'Bloomberg Data'!D:D,0,0))</f>
        <v/>
      </c>
      <c r="BV535" s="23" t="str">
        <f t="shared" si="38"/>
        <v/>
      </c>
      <c r="BW535" s="59" t="str">
        <f t="shared" si="41"/>
        <v/>
      </c>
      <c r="BX535" s="28" t="str">
        <f t="shared" si="39"/>
        <v/>
      </c>
      <c r="BY535" s="67" t="str">
        <f t="shared" si="40"/>
        <v/>
      </c>
      <c r="BZ535" s="29" t="str">
        <f>IF(A535="","",SUM($BY$12:BY535))</f>
        <v/>
      </c>
      <c r="CA535" s="4"/>
    </row>
    <row r="536" spans="65:79">
      <c r="BM536" s="1"/>
      <c r="BU536" s="23" t="str">
        <f>IF(A536="","",_xlfn.XLOOKUP(C536,'Bloomberg Data'!E:E,'Bloomberg Data'!D:D,0,0))</f>
        <v/>
      </c>
      <c r="BV536" s="23" t="str">
        <f t="shared" si="38"/>
        <v/>
      </c>
      <c r="BW536" s="59" t="str">
        <f t="shared" si="41"/>
        <v/>
      </c>
      <c r="BX536" s="28" t="str">
        <f t="shared" si="39"/>
        <v/>
      </c>
      <c r="BY536" s="67" t="str">
        <f t="shared" si="40"/>
        <v/>
      </c>
      <c r="BZ536" s="29" t="str">
        <f>IF(A536="","",SUM($BY$12:BY536))</f>
        <v/>
      </c>
      <c r="CA536" s="4"/>
    </row>
    <row r="537" spans="65:79">
      <c r="BM537" s="1"/>
      <c r="BU537" s="23" t="str">
        <f>IF(A537="","",_xlfn.XLOOKUP(C537,'Bloomberg Data'!E:E,'Bloomberg Data'!D:D,0,0))</f>
        <v/>
      </c>
      <c r="BV537" s="23" t="str">
        <f t="shared" si="38"/>
        <v/>
      </c>
      <c r="BW537" s="59" t="str">
        <f t="shared" si="41"/>
        <v/>
      </c>
      <c r="BX537" s="28" t="str">
        <f t="shared" si="39"/>
        <v/>
      </c>
      <c r="BY537" s="67" t="str">
        <f t="shared" si="40"/>
        <v/>
      </c>
      <c r="BZ537" s="29" t="str">
        <f>IF(A537="","",SUM($BY$12:BY537))</f>
        <v/>
      </c>
      <c r="CA537" s="4"/>
    </row>
    <row r="538" spans="65:79">
      <c r="BM538" s="1"/>
      <c r="BU538" s="23" t="str">
        <f>IF(A538="","",_xlfn.XLOOKUP(C538,'Bloomberg Data'!E:E,'Bloomberg Data'!D:D,0,0))</f>
        <v/>
      </c>
      <c r="BV538" s="23" t="str">
        <f t="shared" si="38"/>
        <v/>
      </c>
      <c r="BW538" s="59" t="str">
        <f t="shared" si="41"/>
        <v/>
      </c>
      <c r="BX538" s="28" t="str">
        <f t="shared" si="39"/>
        <v/>
      </c>
      <c r="BY538" s="67" t="str">
        <f t="shared" si="40"/>
        <v/>
      </c>
      <c r="BZ538" s="29" t="str">
        <f>IF(A538="","",SUM($BY$12:BY538))</f>
        <v/>
      </c>
      <c r="CA538" s="4"/>
    </row>
    <row r="539" spans="65:79">
      <c r="BM539" s="1"/>
      <c r="BU539" s="23" t="str">
        <f>IF(A539="","",_xlfn.XLOOKUP(C539,'Bloomberg Data'!E:E,'Bloomberg Data'!D:D,0,0))</f>
        <v/>
      </c>
      <c r="BV539" s="23" t="str">
        <f t="shared" si="38"/>
        <v/>
      </c>
      <c r="BW539" s="59" t="str">
        <f t="shared" si="41"/>
        <v/>
      </c>
      <c r="BX539" s="28" t="str">
        <f t="shared" si="39"/>
        <v/>
      </c>
      <c r="BY539" s="67" t="str">
        <f t="shared" si="40"/>
        <v/>
      </c>
      <c r="BZ539" s="29" t="str">
        <f>IF(A539="","",SUM($BY$12:BY539))</f>
        <v/>
      </c>
      <c r="CA539" s="4"/>
    </row>
    <row r="540" spans="65:79">
      <c r="BM540" s="1"/>
      <c r="BU540" s="23" t="str">
        <f>IF(A540="","",_xlfn.XLOOKUP(C540,'Bloomberg Data'!E:E,'Bloomberg Data'!D:D,0,0))</f>
        <v/>
      </c>
      <c r="BV540" s="23" t="str">
        <f t="shared" si="38"/>
        <v/>
      </c>
      <c r="BW540" s="59" t="str">
        <f t="shared" si="41"/>
        <v/>
      </c>
      <c r="BX540" s="28" t="str">
        <f t="shared" si="39"/>
        <v/>
      </c>
      <c r="BY540" s="67" t="str">
        <f t="shared" si="40"/>
        <v/>
      </c>
      <c r="BZ540" s="29" t="str">
        <f>IF(A540="","",SUM($BY$12:BY540))</f>
        <v/>
      </c>
      <c r="CA540" s="4"/>
    </row>
    <row r="541" spans="65:79">
      <c r="BM541" s="1"/>
      <c r="BU541" s="23" t="str">
        <f>IF(A541="","",_xlfn.XLOOKUP(C541,'Bloomberg Data'!E:E,'Bloomberg Data'!D:D,0,0))</f>
        <v/>
      </c>
      <c r="BV541" s="23" t="str">
        <f t="shared" si="38"/>
        <v/>
      </c>
      <c r="BW541" s="59" t="str">
        <f t="shared" si="41"/>
        <v/>
      </c>
      <c r="BX541" s="28" t="str">
        <f t="shared" si="39"/>
        <v/>
      </c>
      <c r="BY541" s="67" t="str">
        <f t="shared" si="40"/>
        <v/>
      </c>
      <c r="BZ541" s="29" t="str">
        <f>IF(A541="","",SUM($BY$12:BY541))</f>
        <v/>
      </c>
      <c r="CA541" s="4"/>
    </row>
    <row r="542" spans="65:79">
      <c r="BM542" s="1"/>
      <c r="BU542" s="23" t="str">
        <f>IF(A542="","",_xlfn.XLOOKUP(C542,'Bloomberg Data'!E:E,'Bloomberg Data'!D:D,0,0))</f>
        <v/>
      </c>
      <c r="BV542" s="23" t="str">
        <f t="shared" si="38"/>
        <v/>
      </c>
      <c r="BW542" s="59" t="str">
        <f t="shared" si="41"/>
        <v/>
      </c>
      <c r="BX542" s="28" t="str">
        <f t="shared" si="39"/>
        <v/>
      </c>
      <c r="BY542" s="67" t="str">
        <f t="shared" si="40"/>
        <v/>
      </c>
      <c r="BZ542" s="29" t="str">
        <f>IF(A542="","",SUM($BY$12:BY542))</f>
        <v/>
      </c>
      <c r="CA542" s="4"/>
    </row>
    <row r="543" spans="65:79">
      <c r="BM543" s="1"/>
      <c r="BU543" s="23" t="str">
        <f>IF(A543="","",_xlfn.XLOOKUP(C543,'Bloomberg Data'!E:E,'Bloomberg Data'!D:D,0,0))</f>
        <v/>
      </c>
      <c r="BV543" s="23" t="str">
        <f t="shared" si="38"/>
        <v/>
      </c>
      <c r="BW543" s="59" t="str">
        <f t="shared" si="41"/>
        <v/>
      </c>
      <c r="BX543" s="28" t="str">
        <f t="shared" si="39"/>
        <v/>
      </c>
      <c r="BY543" s="67" t="str">
        <f t="shared" si="40"/>
        <v/>
      </c>
      <c r="BZ543" s="29" t="str">
        <f>IF(A543="","",SUM($BY$12:BY543))</f>
        <v/>
      </c>
      <c r="CA543" s="4"/>
    </row>
    <row r="544" spans="65:79">
      <c r="BM544" s="1"/>
      <c r="BU544" s="23" t="str">
        <f>IF(A544="","",_xlfn.XLOOKUP(C544,'Bloomberg Data'!E:E,'Bloomberg Data'!D:D,0,0))</f>
        <v/>
      </c>
      <c r="BV544" s="23" t="str">
        <f t="shared" si="38"/>
        <v/>
      </c>
      <c r="BW544" s="59" t="str">
        <f t="shared" si="41"/>
        <v/>
      </c>
      <c r="BX544" s="28" t="str">
        <f t="shared" si="39"/>
        <v/>
      </c>
      <c r="BY544" s="67" t="str">
        <f t="shared" si="40"/>
        <v/>
      </c>
      <c r="BZ544" s="29" t="str">
        <f>IF(A544="","",SUM($BY$12:BY544))</f>
        <v/>
      </c>
      <c r="CA544" s="4"/>
    </row>
    <row r="545" spans="65:79">
      <c r="BM545" s="1"/>
      <c r="BU545" s="23" t="str">
        <f>IF(A545="","",_xlfn.XLOOKUP(C545,'Bloomberg Data'!E:E,'Bloomberg Data'!D:D,0,0))</f>
        <v/>
      </c>
      <c r="BV545" s="23" t="str">
        <f t="shared" si="38"/>
        <v/>
      </c>
      <c r="BW545" s="59" t="str">
        <f t="shared" si="41"/>
        <v/>
      </c>
      <c r="BX545" s="28" t="str">
        <f t="shared" si="39"/>
        <v/>
      </c>
      <c r="BY545" s="67" t="str">
        <f t="shared" si="40"/>
        <v/>
      </c>
      <c r="BZ545" s="29" t="str">
        <f>IF(A545="","",SUM($BY$12:BY545))</f>
        <v/>
      </c>
      <c r="CA545" s="4"/>
    </row>
    <row r="546" spans="65:79">
      <c r="BM546" s="1"/>
      <c r="BU546" s="23" t="str">
        <f>IF(A546="","",_xlfn.XLOOKUP(C546,'Bloomberg Data'!E:E,'Bloomberg Data'!D:D,0,0))</f>
        <v/>
      </c>
      <c r="BV546" s="23" t="str">
        <f t="shared" si="38"/>
        <v/>
      </c>
      <c r="BW546" s="59" t="str">
        <f t="shared" si="41"/>
        <v/>
      </c>
      <c r="BX546" s="28" t="str">
        <f t="shared" si="39"/>
        <v/>
      </c>
      <c r="BY546" s="67" t="str">
        <f t="shared" si="40"/>
        <v/>
      </c>
      <c r="BZ546" s="29" t="str">
        <f>IF(A546="","",SUM($BY$12:BY546))</f>
        <v/>
      </c>
      <c r="CA546" s="4"/>
    </row>
    <row r="547" spans="65:79">
      <c r="BM547" s="1"/>
      <c r="BU547" s="23" t="str">
        <f>IF(A547="","",_xlfn.XLOOKUP(C547,'Bloomberg Data'!E:E,'Bloomberg Data'!D:D,0,0))</f>
        <v/>
      </c>
      <c r="BV547" s="23" t="str">
        <f t="shared" si="38"/>
        <v/>
      </c>
      <c r="BW547" s="59" t="str">
        <f t="shared" si="41"/>
        <v/>
      </c>
      <c r="BX547" s="28" t="str">
        <f t="shared" si="39"/>
        <v/>
      </c>
      <c r="BY547" s="67" t="str">
        <f t="shared" si="40"/>
        <v/>
      </c>
      <c r="BZ547" s="29" t="str">
        <f>IF(A547="","",SUM($BY$12:BY547))</f>
        <v/>
      </c>
      <c r="CA547" s="4"/>
    </row>
    <row r="548" spans="65:79">
      <c r="BM548" s="1"/>
      <c r="BU548" s="23" t="str">
        <f>IF(A548="","",_xlfn.XLOOKUP(C548,'Bloomberg Data'!E:E,'Bloomberg Data'!D:D,0,0))</f>
        <v/>
      </c>
      <c r="BV548" s="23" t="str">
        <f t="shared" si="38"/>
        <v/>
      </c>
      <c r="BW548" s="59" t="str">
        <f t="shared" si="41"/>
        <v/>
      </c>
      <c r="BX548" s="28" t="str">
        <f t="shared" si="39"/>
        <v/>
      </c>
      <c r="BY548" s="67" t="str">
        <f t="shared" si="40"/>
        <v/>
      </c>
      <c r="BZ548" s="29" t="str">
        <f>IF(A548="","",SUM($BY$12:BY548))</f>
        <v/>
      </c>
      <c r="CA548" s="4"/>
    </row>
    <row r="549" spans="65:79">
      <c r="BM549" s="1"/>
      <c r="BU549" s="23" t="str">
        <f>IF(A549="","",_xlfn.XLOOKUP(C549,'Bloomberg Data'!E:E,'Bloomberg Data'!D:D,0,0))</f>
        <v/>
      </c>
      <c r="BV549" s="23" t="str">
        <f t="shared" si="38"/>
        <v/>
      </c>
      <c r="BW549" s="59" t="str">
        <f t="shared" si="41"/>
        <v/>
      </c>
      <c r="BX549" s="28" t="str">
        <f t="shared" si="39"/>
        <v/>
      </c>
      <c r="BY549" s="67" t="str">
        <f t="shared" si="40"/>
        <v/>
      </c>
      <c r="BZ549" s="29" t="str">
        <f>IF(A549="","",SUM($BY$12:BY549))</f>
        <v/>
      </c>
      <c r="CA549" s="4"/>
    </row>
    <row r="550" spans="65:79">
      <c r="BM550" s="1"/>
      <c r="BU550" s="23" t="str">
        <f>IF(A550="","",_xlfn.XLOOKUP(C550,'Bloomberg Data'!E:E,'Bloomberg Data'!D:D,0,0))</f>
        <v/>
      </c>
      <c r="BV550" s="23" t="str">
        <f t="shared" si="38"/>
        <v/>
      </c>
      <c r="BW550" s="59" t="str">
        <f t="shared" si="41"/>
        <v/>
      </c>
      <c r="BX550" s="28" t="str">
        <f t="shared" si="39"/>
        <v/>
      </c>
      <c r="BY550" s="67" t="str">
        <f t="shared" si="40"/>
        <v/>
      </c>
      <c r="BZ550" s="29" t="str">
        <f>IF(A550="","",SUM($BY$12:BY550))</f>
        <v/>
      </c>
      <c r="CA550" s="4"/>
    </row>
    <row r="551" spans="65:79">
      <c r="BM551" s="1"/>
      <c r="BU551" s="23" t="str">
        <f>IF(A551="","",_xlfn.XLOOKUP(C551,'Bloomberg Data'!E:E,'Bloomberg Data'!D:D,0,0))</f>
        <v/>
      </c>
      <c r="BV551" s="23" t="str">
        <f t="shared" si="38"/>
        <v/>
      </c>
      <c r="BW551" s="59" t="str">
        <f t="shared" si="41"/>
        <v/>
      </c>
      <c r="BX551" s="28" t="str">
        <f t="shared" si="39"/>
        <v/>
      </c>
      <c r="BY551" s="67" t="str">
        <f t="shared" si="40"/>
        <v/>
      </c>
      <c r="BZ551" s="29" t="str">
        <f>IF(A551="","",SUM($BY$12:BY551))</f>
        <v/>
      </c>
      <c r="CA551" s="4"/>
    </row>
    <row r="552" spans="65:79">
      <c r="BM552" s="1"/>
      <c r="BU552" s="23" t="str">
        <f>IF(A552="","",_xlfn.XLOOKUP(C552,'Bloomberg Data'!E:E,'Bloomberg Data'!D:D,0,0))</f>
        <v/>
      </c>
      <c r="BV552" s="23" t="str">
        <f t="shared" si="38"/>
        <v/>
      </c>
      <c r="BW552" s="59" t="str">
        <f t="shared" si="41"/>
        <v/>
      </c>
      <c r="BX552" s="28" t="str">
        <f t="shared" si="39"/>
        <v/>
      </c>
      <c r="BY552" s="67" t="str">
        <f t="shared" si="40"/>
        <v/>
      </c>
      <c r="BZ552" s="29" t="str">
        <f>IF(A552="","",SUM($BY$12:BY552))</f>
        <v/>
      </c>
      <c r="CA552" s="4"/>
    </row>
    <row r="553" spans="65:79">
      <c r="BM553" s="1"/>
      <c r="BU553" s="23" t="str">
        <f>IF(A553="","",_xlfn.XLOOKUP(C553,'Bloomberg Data'!E:E,'Bloomberg Data'!D:D,0,0))</f>
        <v/>
      </c>
      <c r="BV553" s="23" t="str">
        <f t="shared" si="38"/>
        <v/>
      </c>
      <c r="BW553" s="59" t="str">
        <f t="shared" si="41"/>
        <v/>
      </c>
      <c r="BX553" s="28" t="str">
        <f t="shared" si="39"/>
        <v/>
      </c>
      <c r="BY553" s="67" t="str">
        <f t="shared" si="40"/>
        <v/>
      </c>
      <c r="BZ553" s="29" t="str">
        <f>IF(A553="","",SUM($BY$12:BY553))</f>
        <v/>
      </c>
      <c r="CA553" s="4"/>
    </row>
    <row r="554" spans="65:79">
      <c r="BM554" s="1"/>
      <c r="BU554" s="23" t="str">
        <f>IF(A554="","",_xlfn.XLOOKUP(C554,'Bloomberg Data'!E:E,'Bloomberg Data'!D:D,0,0))</f>
        <v/>
      </c>
      <c r="BV554" s="23" t="str">
        <f t="shared" si="38"/>
        <v/>
      </c>
      <c r="BW554" s="59" t="str">
        <f t="shared" si="41"/>
        <v/>
      </c>
      <c r="BX554" s="28" t="str">
        <f t="shared" si="39"/>
        <v/>
      </c>
      <c r="BY554" s="67" t="str">
        <f t="shared" si="40"/>
        <v/>
      </c>
      <c r="BZ554" s="29" t="str">
        <f>IF(A554="","",SUM($BY$12:BY554))</f>
        <v/>
      </c>
      <c r="CA554" s="4"/>
    </row>
    <row r="555" spans="65:79">
      <c r="BM555" s="1"/>
      <c r="BU555" s="23" t="str">
        <f>IF(A555="","",_xlfn.XLOOKUP(C555,'Bloomberg Data'!E:E,'Bloomberg Data'!D:D,0,0))</f>
        <v/>
      </c>
      <c r="BV555" s="23" t="str">
        <f t="shared" si="38"/>
        <v/>
      </c>
      <c r="BW555" s="59" t="str">
        <f t="shared" si="41"/>
        <v/>
      </c>
      <c r="BX555" s="28" t="str">
        <f t="shared" si="39"/>
        <v/>
      </c>
      <c r="BY555" s="67" t="str">
        <f t="shared" si="40"/>
        <v/>
      </c>
      <c r="BZ555" s="29" t="str">
        <f>IF(A555="","",SUM($BY$12:BY555))</f>
        <v/>
      </c>
      <c r="CA555" s="4"/>
    </row>
    <row r="556" spans="65:79">
      <c r="BM556" s="1"/>
      <c r="BU556" s="23" t="str">
        <f>IF(A556="","",_xlfn.XLOOKUP(C556,'Bloomberg Data'!E:E,'Bloomberg Data'!D:D,0,0))</f>
        <v/>
      </c>
      <c r="BV556" s="23" t="str">
        <f t="shared" si="38"/>
        <v/>
      </c>
      <c r="BW556" s="59" t="str">
        <f t="shared" si="41"/>
        <v/>
      </c>
      <c r="BX556" s="28" t="str">
        <f t="shared" si="39"/>
        <v/>
      </c>
      <c r="BY556" s="67" t="str">
        <f t="shared" si="40"/>
        <v/>
      </c>
      <c r="BZ556" s="29" t="str">
        <f>IF(A556="","",SUM($BY$12:BY556))</f>
        <v/>
      </c>
      <c r="CA556" s="4"/>
    </row>
    <row r="557" spans="65:79">
      <c r="BM557" s="1"/>
      <c r="BU557" s="23" t="str">
        <f>IF(A557="","",_xlfn.XLOOKUP(C557,'Bloomberg Data'!E:E,'Bloomberg Data'!D:D,0,0))</f>
        <v/>
      </c>
      <c r="BV557" s="23" t="str">
        <f t="shared" si="38"/>
        <v/>
      </c>
      <c r="BW557" s="59" t="str">
        <f t="shared" si="41"/>
        <v/>
      </c>
      <c r="BX557" s="28" t="str">
        <f t="shared" si="39"/>
        <v/>
      </c>
      <c r="BY557" s="67" t="str">
        <f t="shared" si="40"/>
        <v/>
      </c>
      <c r="BZ557" s="29" t="str">
        <f>IF(A557="","",SUM($BY$12:BY557))</f>
        <v/>
      </c>
      <c r="CA557" s="4"/>
    </row>
    <row r="558" spans="65:79">
      <c r="BM558" s="1"/>
      <c r="BU558" s="23" t="str">
        <f>IF(A558="","",_xlfn.XLOOKUP(C558,'Bloomberg Data'!E:E,'Bloomberg Data'!D:D,0,0))</f>
        <v/>
      </c>
      <c r="BV558" s="23" t="str">
        <f t="shared" si="38"/>
        <v/>
      </c>
      <c r="BW558" s="59" t="str">
        <f t="shared" si="41"/>
        <v/>
      </c>
      <c r="BX558" s="28" t="str">
        <f t="shared" si="39"/>
        <v/>
      </c>
      <c r="BY558" s="67" t="str">
        <f t="shared" si="40"/>
        <v/>
      </c>
      <c r="BZ558" s="29" t="str">
        <f>IF(A558="","",SUM($BY$12:BY558))</f>
        <v/>
      </c>
      <c r="CA558" s="4"/>
    </row>
    <row r="559" spans="65:79">
      <c r="BM559" s="1"/>
      <c r="BU559" s="23" t="str">
        <f>IF(A559="","",_xlfn.XLOOKUP(C559,'Bloomberg Data'!E:E,'Bloomberg Data'!D:D,0,0))</f>
        <v/>
      </c>
      <c r="BV559" s="23" t="str">
        <f t="shared" si="38"/>
        <v/>
      </c>
      <c r="BW559" s="59" t="str">
        <f t="shared" si="41"/>
        <v/>
      </c>
      <c r="BX559" s="28" t="str">
        <f t="shared" si="39"/>
        <v/>
      </c>
      <c r="BY559" s="67" t="str">
        <f t="shared" si="40"/>
        <v/>
      </c>
      <c r="BZ559" s="29" t="str">
        <f>IF(A559="","",SUM($BY$12:BY559))</f>
        <v/>
      </c>
      <c r="CA559" s="4"/>
    </row>
    <row r="560" spans="65:79">
      <c r="BM560" s="1"/>
      <c r="BU560" s="23" t="str">
        <f>IF(A560="","",_xlfn.XLOOKUP(C560,'Bloomberg Data'!E:E,'Bloomberg Data'!D:D,0,0))</f>
        <v/>
      </c>
      <c r="BV560" s="23" t="str">
        <f t="shared" si="38"/>
        <v/>
      </c>
      <c r="BW560" s="59" t="str">
        <f t="shared" si="41"/>
        <v/>
      </c>
      <c r="BX560" s="28" t="str">
        <f t="shared" si="39"/>
        <v/>
      </c>
      <c r="BY560" s="67" t="str">
        <f t="shared" si="40"/>
        <v/>
      </c>
      <c r="BZ560" s="29" t="str">
        <f>IF(A560="","",SUM($BY$12:BY560))</f>
        <v/>
      </c>
      <c r="CA560" s="4"/>
    </row>
    <row r="561" spans="65:79">
      <c r="BM561" s="1"/>
      <c r="BU561" s="23" t="str">
        <f>IF(A561="","",_xlfn.XLOOKUP(C561,'Bloomberg Data'!E:E,'Bloomberg Data'!D:D,0,0))</f>
        <v/>
      </c>
      <c r="BV561" s="23" t="str">
        <f t="shared" si="38"/>
        <v/>
      </c>
      <c r="BW561" s="59" t="str">
        <f t="shared" si="41"/>
        <v/>
      </c>
      <c r="BX561" s="28" t="str">
        <f t="shared" si="39"/>
        <v/>
      </c>
      <c r="BY561" s="67" t="str">
        <f t="shared" si="40"/>
        <v/>
      </c>
      <c r="BZ561" s="29" t="str">
        <f>IF(A561="","",SUM($BY$12:BY561))</f>
        <v/>
      </c>
      <c r="CA561" s="4"/>
    </row>
    <row r="562" spans="65:79">
      <c r="BM562" s="1"/>
      <c r="BU562" s="23" t="str">
        <f>IF(A562="","",_xlfn.XLOOKUP(C562,'Bloomberg Data'!E:E,'Bloomberg Data'!D:D,0,0))</f>
        <v/>
      </c>
      <c r="BV562" s="23" t="str">
        <f t="shared" si="38"/>
        <v/>
      </c>
      <c r="BW562" s="59" t="str">
        <f t="shared" si="41"/>
        <v/>
      </c>
      <c r="BX562" s="28" t="str">
        <f t="shared" si="39"/>
        <v/>
      </c>
      <c r="BY562" s="67" t="str">
        <f t="shared" si="40"/>
        <v/>
      </c>
      <c r="BZ562" s="29" t="str">
        <f>IF(A562="","",SUM($BY$12:BY562))</f>
        <v/>
      </c>
      <c r="CA562" s="4"/>
    </row>
    <row r="563" spans="65:79">
      <c r="BM563" s="1"/>
      <c r="BU563" s="23" t="str">
        <f>IF(A563="","",_xlfn.XLOOKUP(C563,'Bloomberg Data'!E:E,'Bloomberg Data'!D:D,0,0))</f>
        <v/>
      </c>
      <c r="BV563" s="23" t="str">
        <f t="shared" si="38"/>
        <v/>
      </c>
      <c r="BW563" s="59" t="str">
        <f t="shared" si="41"/>
        <v/>
      </c>
      <c r="BX563" s="28" t="str">
        <f t="shared" si="39"/>
        <v/>
      </c>
      <c r="BY563" s="67" t="str">
        <f t="shared" si="40"/>
        <v/>
      </c>
      <c r="BZ563" s="29" t="str">
        <f>IF(A563="","",SUM($BY$12:BY563))</f>
        <v/>
      </c>
      <c r="CA563" s="4"/>
    </row>
    <row r="564" spans="65:79">
      <c r="BM564" s="1"/>
      <c r="BU564" s="23" t="str">
        <f>IF(A564="","",_xlfn.XLOOKUP(C564,'Bloomberg Data'!E:E,'Bloomberg Data'!D:D,0,0))</f>
        <v/>
      </c>
      <c r="BV564" s="23" t="str">
        <f t="shared" si="38"/>
        <v/>
      </c>
      <c r="BW564" s="59" t="str">
        <f t="shared" si="41"/>
        <v/>
      </c>
      <c r="BX564" s="28" t="str">
        <f t="shared" si="39"/>
        <v/>
      </c>
      <c r="BY564" s="67" t="str">
        <f t="shared" si="40"/>
        <v/>
      </c>
      <c r="BZ564" s="29" t="str">
        <f>IF(A564="","",SUM($BY$12:BY564))</f>
        <v/>
      </c>
      <c r="CA564" s="4"/>
    </row>
    <row r="565" spans="65:79">
      <c r="BM565" s="1"/>
      <c r="BU565" s="23" t="str">
        <f>IF(A565="","",_xlfn.XLOOKUP(C565,'Bloomberg Data'!E:E,'Bloomberg Data'!D:D,0,0))</f>
        <v/>
      </c>
      <c r="BV565" s="23" t="str">
        <f t="shared" si="38"/>
        <v/>
      </c>
      <c r="BW565" s="59" t="str">
        <f t="shared" si="41"/>
        <v/>
      </c>
      <c r="BX565" s="28" t="str">
        <f t="shared" si="39"/>
        <v/>
      </c>
      <c r="BY565" s="67" t="str">
        <f t="shared" si="40"/>
        <v/>
      </c>
      <c r="BZ565" s="29" t="str">
        <f>IF(A565="","",SUM($BY$12:BY565))</f>
        <v/>
      </c>
      <c r="CA565" s="4"/>
    </row>
    <row r="566" spans="65:79">
      <c r="BM566" s="1"/>
      <c r="BU566" s="23" t="str">
        <f>IF(A566="","",_xlfn.XLOOKUP(C566,'Bloomberg Data'!E:E,'Bloomberg Data'!D:D,0,0))</f>
        <v/>
      </c>
      <c r="BV566" s="23" t="str">
        <f t="shared" si="38"/>
        <v/>
      </c>
      <c r="BW566" s="59" t="str">
        <f t="shared" si="41"/>
        <v/>
      </c>
      <c r="BX566" s="28" t="str">
        <f t="shared" si="39"/>
        <v/>
      </c>
      <c r="BY566" s="67" t="str">
        <f t="shared" si="40"/>
        <v/>
      </c>
      <c r="BZ566" s="29" t="str">
        <f>IF(A566="","",SUM($BY$12:BY566))</f>
        <v/>
      </c>
      <c r="CA566" s="4"/>
    </row>
    <row r="567" spans="65:79">
      <c r="BM567" s="1"/>
      <c r="BU567" s="23" t="str">
        <f>IF(A567="","",_xlfn.XLOOKUP(C567,'Bloomberg Data'!E:E,'Bloomberg Data'!D:D,0,0))</f>
        <v/>
      </c>
      <c r="BV567" s="23" t="str">
        <f t="shared" si="38"/>
        <v/>
      </c>
      <c r="BW567" s="59" t="str">
        <f t="shared" si="41"/>
        <v/>
      </c>
      <c r="BX567" s="28" t="str">
        <f t="shared" si="39"/>
        <v/>
      </c>
      <c r="BY567" s="67" t="str">
        <f t="shared" si="40"/>
        <v/>
      </c>
      <c r="BZ567" s="29" t="str">
        <f>IF(A567="","",SUM($BY$12:BY567))</f>
        <v/>
      </c>
      <c r="CA567" s="4"/>
    </row>
    <row r="568" spans="65:79">
      <c r="BM568" s="1"/>
      <c r="BU568" s="23" t="str">
        <f>IF(A568="","",_xlfn.XLOOKUP(C568,'Bloomberg Data'!E:E,'Bloomberg Data'!D:D,0,0))</f>
        <v/>
      </c>
      <c r="BV568" s="23" t="str">
        <f t="shared" si="38"/>
        <v/>
      </c>
      <c r="BW568" s="59" t="str">
        <f t="shared" si="41"/>
        <v/>
      </c>
      <c r="BX568" s="28" t="str">
        <f t="shared" si="39"/>
        <v/>
      </c>
      <c r="BY568" s="67" t="str">
        <f t="shared" si="40"/>
        <v/>
      </c>
      <c r="BZ568" s="29" t="str">
        <f>IF(A568="","",SUM($BY$12:BY568))</f>
        <v/>
      </c>
      <c r="CA568" s="4"/>
    </row>
    <row r="569" spans="65:79">
      <c r="BM569" s="1"/>
      <c r="BU569" s="23" t="str">
        <f>IF(A569="","",_xlfn.XLOOKUP(C569,'Bloomberg Data'!E:E,'Bloomberg Data'!D:D,0,0))</f>
        <v/>
      </c>
      <c r="BV569" s="23" t="str">
        <f t="shared" si="38"/>
        <v/>
      </c>
      <c r="BW569" s="59" t="str">
        <f t="shared" si="41"/>
        <v/>
      </c>
      <c r="BX569" s="28" t="str">
        <f t="shared" si="39"/>
        <v/>
      </c>
      <c r="BY569" s="67" t="str">
        <f t="shared" si="40"/>
        <v/>
      </c>
      <c r="BZ569" s="29" t="str">
        <f>IF(A569="","",SUM($BY$12:BY569))</f>
        <v/>
      </c>
      <c r="CA569" s="4"/>
    </row>
    <row r="570" spans="65:79">
      <c r="BM570" s="1"/>
      <c r="BU570" s="23" t="str">
        <f>IF(A570="","",_xlfn.XLOOKUP(C570,'Bloomberg Data'!E:E,'Bloomberg Data'!D:D,0,0))</f>
        <v/>
      </c>
      <c r="BV570" s="23" t="str">
        <f t="shared" si="38"/>
        <v/>
      </c>
      <c r="BW570" s="59" t="str">
        <f t="shared" si="41"/>
        <v/>
      </c>
      <c r="BX570" s="28" t="str">
        <f t="shared" si="39"/>
        <v/>
      </c>
      <c r="BY570" s="67" t="str">
        <f t="shared" si="40"/>
        <v/>
      </c>
      <c r="BZ570" s="29" t="str">
        <f>IF(A570="","",SUM($BY$12:BY570))</f>
        <v/>
      </c>
      <c r="CA570" s="4"/>
    </row>
    <row r="571" spans="65:79">
      <c r="BM571" s="1"/>
      <c r="BU571" s="23" t="str">
        <f>IF(A571="","",_xlfn.XLOOKUP(C571,'Bloomberg Data'!E:E,'Bloomberg Data'!D:D,0,0))</f>
        <v/>
      </c>
      <c r="BV571" s="23" t="str">
        <f t="shared" si="38"/>
        <v/>
      </c>
      <c r="BW571" s="59" t="str">
        <f t="shared" si="41"/>
        <v/>
      </c>
      <c r="BX571" s="28" t="str">
        <f t="shared" si="39"/>
        <v/>
      </c>
      <c r="BY571" s="67" t="str">
        <f t="shared" si="40"/>
        <v/>
      </c>
      <c r="BZ571" s="29" t="str">
        <f>IF(A571="","",SUM($BY$12:BY571))</f>
        <v/>
      </c>
      <c r="CA571" s="4"/>
    </row>
    <row r="572" spans="65:79">
      <c r="BM572" s="1"/>
      <c r="BU572" s="23" t="str">
        <f>IF(A572="","",_xlfn.XLOOKUP(C572,'Bloomberg Data'!E:E,'Bloomberg Data'!D:D,0,0))</f>
        <v/>
      </c>
      <c r="BV572" s="23" t="str">
        <f t="shared" si="38"/>
        <v/>
      </c>
      <c r="BW572" s="59" t="str">
        <f t="shared" si="41"/>
        <v/>
      </c>
      <c r="BX572" s="28" t="str">
        <f t="shared" si="39"/>
        <v/>
      </c>
      <c r="BY572" s="67" t="str">
        <f t="shared" si="40"/>
        <v/>
      </c>
      <c r="BZ572" s="29" t="str">
        <f>IF(A572="","",SUM($BY$12:BY572))</f>
        <v/>
      </c>
      <c r="CA572" s="4"/>
    </row>
    <row r="573" spans="65:79">
      <c r="BM573" s="1"/>
      <c r="BU573" s="23" t="str">
        <f>IF(A573="","",_xlfn.XLOOKUP(C573,'Bloomberg Data'!E:E,'Bloomberg Data'!D:D,0,0))</f>
        <v/>
      </c>
      <c r="BV573" s="23" t="str">
        <f t="shared" si="38"/>
        <v/>
      </c>
      <c r="BW573" s="59" t="str">
        <f t="shared" si="41"/>
        <v/>
      </c>
      <c r="BX573" s="28" t="str">
        <f t="shared" si="39"/>
        <v/>
      </c>
      <c r="BY573" s="67" t="str">
        <f t="shared" si="40"/>
        <v/>
      </c>
      <c r="BZ573" s="29" t="str">
        <f>IF(A573="","",SUM($BY$12:BY573))</f>
        <v/>
      </c>
      <c r="CA573" s="4"/>
    </row>
    <row r="574" spans="65:79">
      <c r="BM574" s="1"/>
      <c r="BU574" s="23" t="str">
        <f>IF(A574="","",_xlfn.XLOOKUP(C574,'Bloomberg Data'!E:E,'Bloomberg Data'!D:D,0,0))</f>
        <v/>
      </c>
      <c r="BV574" s="23" t="str">
        <f t="shared" si="38"/>
        <v/>
      </c>
      <c r="BW574" s="59" t="str">
        <f t="shared" si="41"/>
        <v/>
      </c>
      <c r="BX574" s="28" t="str">
        <f t="shared" si="39"/>
        <v/>
      </c>
      <c r="BY574" s="67" t="str">
        <f t="shared" si="40"/>
        <v/>
      </c>
      <c r="BZ574" s="29" t="str">
        <f>IF(A574="","",SUM($BY$12:BY574))</f>
        <v/>
      </c>
      <c r="CA574" s="4"/>
    </row>
    <row r="575" spans="65:79">
      <c r="BM575" s="1"/>
      <c r="BU575" s="23" t="str">
        <f>IF(A575="","",_xlfn.XLOOKUP(C575,'Bloomberg Data'!E:E,'Bloomberg Data'!D:D,0,0))</f>
        <v/>
      </c>
      <c r="BV575" s="23" t="str">
        <f t="shared" si="38"/>
        <v/>
      </c>
      <c r="BW575" s="59" t="str">
        <f t="shared" si="41"/>
        <v/>
      </c>
      <c r="BX575" s="28" t="str">
        <f t="shared" si="39"/>
        <v/>
      </c>
      <c r="BY575" s="67" t="str">
        <f t="shared" si="40"/>
        <v/>
      </c>
      <c r="BZ575" s="29" t="str">
        <f>IF(A575="","",SUM($BY$12:BY575))</f>
        <v/>
      </c>
      <c r="CA575" s="4"/>
    </row>
    <row r="576" spans="65:79">
      <c r="BM576" s="1"/>
      <c r="BU576" s="23" t="str">
        <f>IF(A576="","",_xlfn.XLOOKUP(C576,'Bloomberg Data'!E:E,'Bloomberg Data'!D:D,0,0))</f>
        <v/>
      </c>
      <c r="BV576" s="23" t="str">
        <f t="shared" si="38"/>
        <v/>
      </c>
      <c r="BW576" s="59" t="str">
        <f t="shared" si="41"/>
        <v/>
      </c>
      <c r="BX576" s="28" t="str">
        <f t="shared" si="39"/>
        <v/>
      </c>
      <c r="BY576" s="67" t="str">
        <f t="shared" si="40"/>
        <v/>
      </c>
      <c r="BZ576" s="29" t="str">
        <f>IF(A576="","",SUM($BY$12:BY576))</f>
        <v/>
      </c>
      <c r="CA576" s="4"/>
    </row>
    <row r="577" spans="65:79">
      <c r="BM577" s="1"/>
      <c r="BU577" s="23" t="str">
        <f>IF(A577="","",_xlfn.XLOOKUP(C577,'Bloomberg Data'!E:E,'Bloomberg Data'!D:D,0,0))</f>
        <v/>
      </c>
      <c r="BV577" s="23" t="str">
        <f t="shared" si="38"/>
        <v/>
      </c>
      <c r="BW577" s="59" t="str">
        <f t="shared" si="41"/>
        <v/>
      </c>
      <c r="BX577" s="28" t="str">
        <f t="shared" si="39"/>
        <v/>
      </c>
      <c r="BY577" s="67" t="str">
        <f t="shared" si="40"/>
        <v/>
      </c>
      <c r="BZ577" s="29" t="str">
        <f>IF(A577="","",SUM($BY$12:BY577))</f>
        <v/>
      </c>
      <c r="CA577" s="4"/>
    </row>
    <row r="578" spans="65:79">
      <c r="BM578" s="1"/>
      <c r="BU578" s="23" t="str">
        <f>IF(A578="","",_xlfn.XLOOKUP(C578,'Bloomberg Data'!E:E,'Bloomberg Data'!D:D,0,0))</f>
        <v/>
      </c>
      <c r="BV578" s="23" t="str">
        <f t="shared" si="38"/>
        <v/>
      </c>
      <c r="BW578" s="59" t="str">
        <f t="shared" si="41"/>
        <v/>
      </c>
      <c r="BX578" s="28" t="str">
        <f t="shared" si="39"/>
        <v/>
      </c>
      <c r="BY578" s="67" t="str">
        <f t="shared" si="40"/>
        <v/>
      </c>
      <c r="BZ578" s="29" t="str">
        <f>IF(A578="","",SUM($BY$12:BY578))</f>
        <v/>
      </c>
      <c r="CA578" s="4"/>
    </row>
    <row r="579" spans="65:79">
      <c r="BM579" s="1"/>
      <c r="BU579" s="23" t="str">
        <f>IF(A579="","",_xlfn.XLOOKUP(C579,'Bloomberg Data'!E:E,'Bloomberg Data'!D:D,0,0))</f>
        <v/>
      </c>
      <c r="BV579" s="23" t="str">
        <f t="shared" si="38"/>
        <v/>
      </c>
      <c r="BW579" s="59" t="str">
        <f t="shared" si="41"/>
        <v/>
      </c>
      <c r="BX579" s="28" t="str">
        <f t="shared" si="39"/>
        <v/>
      </c>
      <c r="BY579" s="67" t="str">
        <f t="shared" si="40"/>
        <v/>
      </c>
      <c r="BZ579" s="29" t="str">
        <f>IF(A579="","",SUM($BY$12:BY579))</f>
        <v/>
      </c>
      <c r="CA579" s="4"/>
    </row>
    <row r="580" spans="65:79">
      <c r="BM580" s="1"/>
      <c r="BU580" s="23" t="str">
        <f>IF(A580="","",_xlfn.XLOOKUP(C580,'Bloomberg Data'!E:E,'Bloomberg Data'!D:D,0,0))</f>
        <v/>
      </c>
      <c r="BV580" s="23" t="str">
        <f t="shared" si="38"/>
        <v/>
      </c>
      <c r="BW580" s="59" t="str">
        <f t="shared" si="41"/>
        <v/>
      </c>
      <c r="BX580" s="28" t="str">
        <f t="shared" si="39"/>
        <v/>
      </c>
      <c r="BY580" s="67" t="str">
        <f t="shared" si="40"/>
        <v/>
      </c>
      <c r="BZ580" s="29" t="str">
        <f>IF(A580="","",SUM($BY$12:BY580))</f>
        <v/>
      </c>
      <c r="CA580" s="4"/>
    </row>
    <row r="581" spans="65:79">
      <c r="BM581" s="1"/>
      <c r="BU581" s="23" t="str">
        <f>IF(A581="","",_xlfn.XLOOKUP(C581,'Bloomberg Data'!E:E,'Bloomberg Data'!D:D,0,0))</f>
        <v/>
      </c>
      <c r="BV581" s="23" t="str">
        <f t="shared" si="38"/>
        <v/>
      </c>
      <c r="BW581" s="59" t="str">
        <f t="shared" si="41"/>
        <v/>
      </c>
      <c r="BX581" s="28" t="str">
        <f t="shared" si="39"/>
        <v/>
      </c>
      <c r="BY581" s="67" t="str">
        <f t="shared" si="40"/>
        <v/>
      </c>
      <c r="BZ581" s="29" t="str">
        <f>IF(A581="","",SUM($BY$12:BY581))</f>
        <v/>
      </c>
      <c r="CA581" s="4"/>
    </row>
    <row r="582" spans="65:79">
      <c r="BM582" s="1"/>
      <c r="BU582" s="23" t="str">
        <f>IF(A582="","",_xlfn.XLOOKUP(C582,'Bloomberg Data'!E:E,'Bloomberg Data'!D:D,0,0))</f>
        <v/>
      </c>
      <c r="BV582" s="23" t="str">
        <f t="shared" si="38"/>
        <v/>
      </c>
      <c r="BW582" s="59" t="str">
        <f t="shared" si="41"/>
        <v/>
      </c>
      <c r="BX582" s="28" t="str">
        <f t="shared" si="39"/>
        <v/>
      </c>
      <c r="BY582" s="67" t="str">
        <f t="shared" si="40"/>
        <v/>
      </c>
      <c r="BZ582" s="29" t="str">
        <f>IF(A582="","",SUM($BY$12:BY582))</f>
        <v/>
      </c>
      <c r="CA582" s="4"/>
    </row>
    <row r="583" spans="65:79">
      <c r="BM583" s="1"/>
      <c r="BU583" s="23" t="str">
        <f>IF(A583="","",_xlfn.XLOOKUP(C583,'Bloomberg Data'!E:E,'Bloomberg Data'!D:D,0,0))</f>
        <v/>
      </c>
      <c r="BV583" s="23" t="str">
        <f t="shared" si="38"/>
        <v/>
      </c>
      <c r="BW583" s="59" t="str">
        <f t="shared" si="41"/>
        <v/>
      </c>
      <c r="BX583" s="28" t="str">
        <f t="shared" si="39"/>
        <v/>
      </c>
      <c r="BY583" s="67" t="str">
        <f t="shared" si="40"/>
        <v/>
      </c>
      <c r="BZ583" s="29" t="str">
        <f>IF(A583="","",SUM($BY$12:BY583))</f>
        <v/>
      </c>
      <c r="CA583" s="4"/>
    </row>
    <row r="584" spans="65:79">
      <c r="BM584" s="1"/>
      <c r="BU584" s="23" t="str">
        <f>IF(A584="","",_xlfn.XLOOKUP(C584,'Bloomberg Data'!E:E,'Bloomberg Data'!D:D,0,0))</f>
        <v/>
      </c>
      <c r="BV584" s="23" t="str">
        <f t="shared" si="38"/>
        <v/>
      </c>
      <c r="BW584" s="59" t="str">
        <f t="shared" si="41"/>
        <v/>
      </c>
      <c r="BX584" s="28" t="str">
        <f t="shared" si="39"/>
        <v/>
      </c>
      <c r="BY584" s="67" t="str">
        <f t="shared" si="40"/>
        <v/>
      </c>
      <c r="BZ584" s="29" t="str">
        <f>IF(A584="","",SUM($BY$12:BY584))</f>
        <v/>
      </c>
      <c r="CA584" s="4"/>
    </row>
    <row r="585" spans="65:79">
      <c r="BM585" s="1"/>
      <c r="BU585" s="23" t="str">
        <f>IF(A585="","",_xlfn.XLOOKUP(C585,'Bloomberg Data'!E:E,'Bloomberg Data'!D:D,0,0))</f>
        <v/>
      </c>
      <c r="BV585" s="23" t="str">
        <f t="shared" si="38"/>
        <v/>
      </c>
      <c r="BW585" s="59" t="str">
        <f t="shared" si="41"/>
        <v/>
      </c>
      <c r="BX585" s="28" t="str">
        <f t="shared" si="39"/>
        <v/>
      </c>
      <c r="BY585" s="67" t="str">
        <f t="shared" si="40"/>
        <v/>
      </c>
      <c r="BZ585" s="29" t="str">
        <f>IF(A585="","",SUM($BY$12:BY585))</f>
        <v/>
      </c>
      <c r="CA585" s="4"/>
    </row>
    <row r="586" spans="65:79">
      <c r="BM586" s="1"/>
      <c r="BU586" s="23" t="str">
        <f>IF(A586="","",_xlfn.XLOOKUP(C586,'Bloomberg Data'!E:E,'Bloomberg Data'!D:D,0,0))</f>
        <v/>
      </c>
      <c r="BV586" s="23" t="str">
        <f t="shared" si="38"/>
        <v/>
      </c>
      <c r="BW586" s="59" t="str">
        <f t="shared" si="41"/>
        <v/>
      </c>
      <c r="BX586" s="28" t="str">
        <f t="shared" si="39"/>
        <v/>
      </c>
      <c r="BY586" s="67" t="str">
        <f t="shared" si="40"/>
        <v/>
      </c>
      <c r="BZ586" s="29" t="str">
        <f>IF(A586="","",SUM($BY$12:BY586))</f>
        <v/>
      </c>
      <c r="CA586" s="4"/>
    </row>
    <row r="587" spans="65:79">
      <c r="BM587" s="1"/>
      <c r="BU587" s="23" t="str">
        <f>IF(A587="","",_xlfn.XLOOKUP(C587,'Bloomberg Data'!E:E,'Bloomberg Data'!D:D,0,0))</f>
        <v/>
      </c>
      <c r="BV587" s="23" t="str">
        <f t="shared" ref="BV587:BV650" si="42">IF(A587="","",BU587*3)</f>
        <v/>
      </c>
      <c r="BW587" s="59" t="str">
        <f t="shared" si="41"/>
        <v/>
      </c>
      <c r="BX587" s="28" t="str">
        <f t="shared" ref="BX587:BX650" si="43">IF(A587="","",IF(BU587=0,0,H587/BW587))</f>
        <v/>
      </c>
      <c r="BY587" s="67" t="str">
        <f t="shared" ref="BY587:BY650" si="44">IF(A587="","",BM587%)</f>
        <v/>
      </c>
      <c r="BZ587" s="29" t="str">
        <f>IF(A587="","",SUM($BY$12:BY587))</f>
        <v/>
      </c>
      <c r="CA587" s="4"/>
    </row>
    <row r="588" spans="65:79">
      <c r="BM588" s="1"/>
      <c r="BU588" s="23" t="str">
        <f>IF(A588="","",_xlfn.XLOOKUP(C588,'Bloomberg Data'!E:E,'Bloomberg Data'!D:D,0,0))</f>
        <v/>
      </c>
      <c r="BV588" s="23" t="str">
        <f t="shared" si="42"/>
        <v/>
      </c>
      <c r="BW588" s="59" t="str">
        <f t="shared" ref="BW588:BW651" si="45">IF(A588="","",BV588*BW$11)</f>
        <v/>
      </c>
      <c r="BX588" s="28" t="str">
        <f t="shared" si="43"/>
        <v/>
      </c>
      <c r="BY588" s="67" t="str">
        <f t="shared" si="44"/>
        <v/>
      </c>
      <c r="BZ588" s="29" t="str">
        <f>IF(A588="","",SUM($BY$12:BY588))</f>
        <v/>
      </c>
      <c r="CA588" s="4"/>
    </row>
    <row r="589" spans="65:79">
      <c r="BM589" s="1"/>
      <c r="BU589" s="23" t="str">
        <f>IF(A589="","",_xlfn.XLOOKUP(C589,'Bloomberg Data'!E:E,'Bloomberg Data'!D:D,0,0))</f>
        <v/>
      </c>
      <c r="BV589" s="23" t="str">
        <f t="shared" si="42"/>
        <v/>
      </c>
      <c r="BW589" s="59" t="str">
        <f t="shared" si="45"/>
        <v/>
      </c>
      <c r="BX589" s="28" t="str">
        <f t="shared" si="43"/>
        <v/>
      </c>
      <c r="BY589" s="67" t="str">
        <f t="shared" si="44"/>
        <v/>
      </c>
      <c r="BZ589" s="29" t="str">
        <f>IF(A589="","",SUM($BY$12:BY589))</f>
        <v/>
      </c>
      <c r="CA589" s="4"/>
    </row>
    <row r="590" spans="65:79">
      <c r="BM590" s="1"/>
      <c r="BU590" s="23" t="str">
        <f>IF(A590="","",_xlfn.XLOOKUP(C590,'Bloomberg Data'!E:E,'Bloomberg Data'!D:D,0,0))</f>
        <v/>
      </c>
      <c r="BV590" s="23" t="str">
        <f t="shared" si="42"/>
        <v/>
      </c>
      <c r="BW590" s="59" t="str">
        <f t="shared" si="45"/>
        <v/>
      </c>
      <c r="BX590" s="28" t="str">
        <f t="shared" si="43"/>
        <v/>
      </c>
      <c r="BY590" s="67" t="str">
        <f t="shared" si="44"/>
        <v/>
      </c>
      <c r="BZ590" s="29" t="str">
        <f>IF(A590="","",SUM($BY$12:BY590))</f>
        <v/>
      </c>
      <c r="CA590" s="4"/>
    </row>
    <row r="591" spans="65:79">
      <c r="BM591" s="1"/>
      <c r="BU591" s="23" t="str">
        <f>IF(A591="","",_xlfn.XLOOKUP(C591,'Bloomberg Data'!E:E,'Bloomberg Data'!D:D,0,0))</f>
        <v/>
      </c>
      <c r="BV591" s="23" t="str">
        <f t="shared" si="42"/>
        <v/>
      </c>
      <c r="BW591" s="59" t="str">
        <f t="shared" si="45"/>
        <v/>
      </c>
      <c r="BX591" s="28" t="str">
        <f t="shared" si="43"/>
        <v/>
      </c>
      <c r="BY591" s="67" t="str">
        <f t="shared" si="44"/>
        <v/>
      </c>
      <c r="BZ591" s="29" t="str">
        <f>IF(A591="","",SUM($BY$12:BY591))</f>
        <v/>
      </c>
      <c r="CA591" s="4"/>
    </row>
    <row r="592" spans="65:79">
      <c r="BM592" s="1"/>
      <c r="BU592" s="23" t="str">
        <f>IF(A592="","",_xlfn.XLOOKUP(C592,'Bloomberg Data'!E:E,'Bloomberg Data'!D:D,0,0))</f>
        <v/>
      </c>
      <c r="BV592" s="23" t="str">
        <f t="shared" si="42"/>
        <v/>
      </c>
      <c r="BW592" s="59" t="str">
        <f t="shared" si="45"/>
        <v/>
      </c>
      <c r="BX592" s="28" t="str">
        <f t="shared" si="43"/>
        <v/>
      </c>
      <c r="BY592" s="67" t="str">
        <f t="shared" si="44"/>
        <v/>
      </c>
      <c r="BZ592" s="29" t="str">
        <f>IF(A592="","",SUM($BY$12:BY592))</f>
        <v/>
      </c>
      <c r="CA592" s="4"/>
    </row>
    <row r="593" spans="65:79">
      <c r="BM593" s="1"/>
      <c r="BU593" s="23" t="str">
        <f>IF(A593="","",_xlfn.XLOOKUP(C593,'Bloomberg Data'!E:E,'Bloomberg Data'!D:D,0,0))</f>
        <v/>
      </c>
      <c r="BV593" s="23" t="str">
        <f t="shared" si="42"/>
        <v/>
      </c>
      <c r="BW593" s="59" t="str">
        <f t="shared" si="45"/>
        <v/>
      </c>
      <c r="BX593" s="28" t="str">
        <f t="shared" si="43"/>
        <v/>
      </c>
      <c r="BY593" s="67" t="str">
        <f t="shared" si="44"/>
        <v/>
      </c>
      <c r="BZ593" s="29" t="str">
        <f>IF(A593="","",SUM($BY$12:BY593))</f>
        <v/>
      </c>
      <c r="CA593" s="4"/>
    </row>
    <row r="594" spans="65:79">
      <c r="BM594" s="1"/>
      <c r="BU594" s="23" t="str">
        <f>IF(A594="","",_xlfn.XLOOKUP(C594,'Bloomberg Data'!E:E,'Bloomberg Data'!D:D,0,0))</f>
        <v/>
      </c>
      <c r="BV594" s="23" t="str">
        <f t="shared" si="42"/>
        <v/>
      </c>
      <c r="BW594" s="59" t="str">
        <f t="shared" si="45"/>
        <v/>
      </c>
      <c r="BX594" s="28" t="str">
        <f t="shared" si="43"/>
        <v/>
      </c>
      <c r="BY594" s="67" t="str">
        <f t="shared" si="44"/>
        <v/>
      </c>
      <c r="BZ594" s="29" t="str">
        <f>IF(A594="","",SUM($BY$12:BY594))</f>
        <v/>
      </c>
      <c r="CA594" s="4"/>
    </row>
    <row r="595" spans="65:79">
      <c r="BM595" s="1"/>
      <c r="BU595" s="23" t="str">
        <f>IF(A595="","",_xlfn.XLOOKUP(C595,'Bloomberg Data'!E:E,'Bloomberg Data'!D:D,0,0))</f>
        <v/>
      </c>
      <c r="BV595" s="23" t="str">
        <f t="shared" si="42"/>
        <v/>
      </c>
      <c r="BW595" s="59" t="str">
        <f t="shared" si="45"/>
        <v/>
      </c>
      <c r="BX595" s="28" t="str">
        <f t="shared" si="43"/>
        <v/>
      </c>
      <c r="BY595" s="67" t="str">
        <f t="shared" si="44"/>
        <v/>
      </c>
      <c r="BZ595" s="29" t="str">
        <f>IF(A595="","",SUM($BY$12:BY595))</f>
        <v/>
      </c>
      <c r="CA595" s="4"/>
    </row>
    <row r="596" spans="65:79">
      <c r="BM596" s="1"/>
      <c r="BU596" s="23" t="str">
        <f>IF(A596="","",_xlfn.XLOOKUP(C596,'Bloomberg Data'!E:E,'Bloomberg Data'!D:D,0,0))</f>
        <v/>
      </c>
      <c r="BV596" s="23" t="str">
        <f t="shared" si="42"/>
        <v/>
      </c>
      <c r="BW596" s="59" t="str">
        <f t="shared" si="45"/>
        <v/>
      </c>
      <c r="BX596" s="28" t="str">
        <f t="shared" si="43"/>
        <v/>
      </c>
      <c r="BY596" s="67" t="str">
        <f t="shared" si="44"/>
        <v/>
      </c>
      <c r="BZ596" s="29" t="str">
        <f>IF(A596="","",SUM($BY$12:BY596))</f>
        <v/>
      </c>
      <c r="CA596" s="4"/>
    </row>
    <row r="597" spans="65:79">
      <c r="BM597" s="1"/>
      <c r="BU597" s="23" t="str">
        <f>IF(A597="","",_xlfn.XLOOKUP(C597,'Bloomberg Data'!E:E,'Bloomberg Data'!D:D,0,0))</f>
        <v/>
      </c>
      <c r="BV597" s="23" t="str">
        <f t="shared" si="42"/>
        <v/>
      </c>
      <c r="BW597" s="59" t="str">
        <f t="shared" si="45"/>
        <v/>
      </c>
      <c r="BX597" s="28" t="str">
        <f t="shared" si="43"/>
        <v/>
      </c>
      <c r="BY597" s="67" t="str">
        <f t="shared" si="44"/>
        <v/>
      </c>
      <c r="BZ597" s="29" t="str">
        <f>IF(A597="","",SUM($BY$12:BY597))</f>
        <v/>
      </c>
      <c r="CA597" s="4"/>
    </row>
    <row r="598" spans="65:79">
      <c r="BM598" s="1"/>
      <c r="BU598" s="23" t="str">
        <f>IF(A598="","",_xlfn.XLOOKUP(C598,'Bloomberg Data'!E:E,'Bloomberg Data'!D:D,0,0))</f>
        <v/>
      </c>
      <c r="BV598" s="23" t="str">
        <f t="shared" si="42"/>
        <v/>
      </c>
      <c r="BW598" s="59" t="str">
        <f t="shared" si="45"/>
        <v/>
      </c>
      <c r="BX598" s="28" t="str">
        <f t="shared" si="43"/>
        <v/>
      </c>
      <c r="BY598" s="67" t="str">
        <f t="shared" si="44"/>
        <v/>
      </c>
      <c r="BZ598" s="29" t="str">
        <f>IF(A598="","",SUM($BY$12:BY598))</f>
        <v/>
      </c>
      <c r="CA598" s="4"/>
    </row>
    <row r="599" spans="65:79">
      <c r="BM599" s="1"/>
      <c r="BU599" s="23" t="str">
        <f>IF(A599="","",_xlfn.XLOOKUP(C599,'Bloomberg Data'!E:E,'Bloomberg Data'!D:D,0,0))</f>
        <v/>
      </c>
      <c r="BV599" s="23" t="str">
        <f t="shared" si="42"/>
        <v/>
      </c>
      <c r="BW599" s="59" t="str">
        <f t="shared" si="45"/>
        <v/>
      </c>
      <c r="BX599" s="28" t="str">
        <f t="shared" si="43"/>
        <v/>
      </c>
      <c r="BY599" s="67" t="str">
        <f t="shared" si="44"/>
        <v/>
      </c>
      <c r="BZ599" s="29" t="str">
        <f>IF(A599="","",SUM($BY$12:BY599))</f>
        <v/>
      </c>
      <c r="CA599" s="4"/>
    </row>
    <row r="600" spans="65:79">
      <c r="BM600" s="1"/>
      <c r="BU600" s="23" t="str">
        <f>IF(A600="","",_xlfn.XLOOKUP(C600,'Bloomberg Data'!E:E,'Bloomberg Data'!D:D,0,0))</f>
        <v/>
      </c>
      <c r="BV600" s="23" t="str">
        <f t="shared" si="42"/>
        <v/>
      </c>
      <c r="BW600" s="59" t="str">
        <f t="shared" si="45"/>
        <v/>
      </c>
      <c r="BX600" s="28" t="str">
        <f t="shared" si="43"/>
        <v/>
      </c>
      <c r="BY600" s="67" t="str">
        <f t="shared" si="44"/>
        <v/>
      </c>
      <c r="BZ600" s="29" t="str">
        <f>IF(A600="","",SUM($BY$12:BY600))</f>
        <v/>
      </c>
      <c r="CA600" s="4"/>
    </row>
    <row r="601" spans="65:79">
      <c r="BM601" s="1"/>
      <c r="BU601" s="23" t="str">
        <f>IF(A601="","",_xlfn.XLOOKUP(C601,'Bloomberg Data'!E:E,'Bloomberg Data'!D:D,0,0))</f>
        <v/>
      </c>
      <c r="BV601" s="23" t="str">
        <f t="shared" si="42"/>
        <v/>
      </c>
      <c r="BW601" s="59" t="str">
        <f t="shared" si="45"/>
        <v/>
      </c>
      <c r="BX601" s="28" t="str">
        <f t="shared" si="43"/>
        <v/>
      </c>
      <c r="BY601" s="67" t="str">
        <f t="shared" si="44"/>
        <v/>
      </c>
      <c r="BZ601" s="29" t="str">
        <f>IF(A601="","",SUM($BY$12:BY601))</f>
        <v/>
      </c>
      <c r="CA601" s="4"/>
    </row>
    <row r="602" spans="65:79">
      <c r="BM602" s="1"/>
      <c r="BU602" s="23" t="str">
        <f>IF(A602="","",_xlfn.XLOOKUP(C602,'Bloomberg Data'!E:E,'Bloomberg Data'!D:D,0,0))</f>
        <v/>
      </c>
      <c r="BV602" s="23" t="str">
        <f t="shared" si="42"/>
        <v/>
      </c>
      <c r="BW602" s="59" t="str">
        <f t="shared" si="45"/>
        <v/>
      </c>
      <c r="BX602" s="28" t="str">
        <f t="shared" si="43"/>
        <v/>
      </c>
      <c r="BY602" s="67" t="str">
        <f t="shared" si="44"/>
        <v/>
      </c>
      <c r="BZ602" s="29" t="str">
        <f>IF(A602="","",SUM($BY$12:BY602))</f>
        <v/>
      </c>
      <c r="CA602" s="4"/>
    </row>
    <row r="603" spans="65:79">
      <c r="BM603" s="1"/>
      <c r="BU603" s="23" t="str">
        <f>IF(A603="","",_xlfn.XLOOKUP(C603,'Bloomberg Data'!E:E,'Bloomberg Data'!D:D,0,0))</f>
        <v/>
      </c>
      <c r="BV603" s="23" t="str">
        <f t="shared" si="42"/>
        <v/>
      </c>
      <c r="BW603" s="59" t="str">
        <f t="shared" si="45"/>
        <v/>
      </c>
      <c r="BX603" s="28" t="str">
        <f t="shared" si="43"/>
        <v/>
      </c>
      <c r="BY603" s="67" t="str">
        <f t="shared" si="44"/>
        <v/>
      </c>
      <c r="BZ603" s="29" t="str">
        <f>IF(A603="","",SUM($BY$12:BY603))</f>
        <v/>
      </c>
      <c r="CA603" s="4"/>
    </row>
    <row r="604" spans="65:79">
      <c r="BM604" s="1"/>
      <c r="BU604" s="23" t="str">
        <f>IF(A604="","",_xlfn.XLOOKUP(C604,'Bloomberg Data'!E:E,'Bloomberg Data'!D:D,0,0))</f>
        <v/>
      </c>
      <c r="BV604" s="23" t="str">
        <f t="shared" si="42"/>
        <v/>
      </c>
      <c r="BW604" s="59" t="str">
        <f t="shared" si="45"/>
        <v/>
      </c>
      <c r="BX604" s="28" t="str">
        <f t="shared" si="43"/>
        <v/>
      </c>
      <c r="BY604" s="67" t="str">
        <f t="shared" si="44"/>
        <v/>
      </c>
      <c r="BZ604" s="29" t="str">
        <f>IF(A604="","",SUM($BY$12:BY604))</f>
        <v/>
      </c>
      <c r="CA604" s="4"/>
    </row>
    <row r="605" spans="65:79">
      <c r="BM605" s="1"/>
      <c r="BU605" s="23" t="str">
        <f>IF(A605="","",_xlfn.XLOOKUP(C605,'Bloomberg Data'!E:E,'Bloomberg Data'!D:D,0,0))</f>
        <v/>
      </c>
      <c r="BV605" s="23" t="str">
        <f t="shared" si="42"/>
        <v/>
      </c>
      <c r="BW605" s="59" t="str">
        <f t="shared" si="45"/>
        <v/>
      </c>
      <c r="BX605" s="28" t="str">
        <f t="shared" si="43"/>
        <v/>
      </c>
      <c r="BY605" s="67" t="str">
        <f t="shared" si="44"/>
        <v/>
      </c>
      <c r="BZ605" s="29" t="str">
        <f>IF(A605="","",SUM($BY$12:BY605))</f>
        <v/>
      </c>
      <c r="CA605" s="4"/>
    </row>
    <row r="606" spans="65:79">
      <c r="BM606" s="1"/>
      <c r="BU606" s="23" t="str">
        <f>IF(A606="","",_xlfn.XLOOKUP(C606,'Bloomberg Data'!E:E,'Bloomberg Data'!D:D,0,0))</f>
        <v/>
      </c>
      <c r="BV606" s="23" t="str">
        <f t="shared" si="42"/>
        <v/>
      </c>
      <c r="BW606" s="59" t="str">
        <f t="shared" si="45"/>
        <v/>
      </c>
      <c r="BX606" s="28" t="str">
        <f t="shared" si="43"/>
        <v/>
      </c>
      <c r="BY606" s="67" t="str">
        <f t="shared" si="44"/>
        <v/>
      </c>
      <c r="BZ606" s="29" t="str">
        <f>IF(A606="","",SUM($BY$12:BY606))</f>
        <v/>
      </c>
      <c r="CA606" s="4"/>
    </row>
    <row r="607" spans="65:79">
      <c r="BM607" s="1"/>
      <c r="BU607" s="23" t="str">
        <f>IF(A607="","",_xlfn.XLOOKUP(C607,'Bloomberg Data'!E:E,'Bloomberg Data'!D:D,0,0))</f>
        <v/>
      </c>
      <c r="BV607" s="23" t="str">
        <f t="shared" si="42"/>
        <v/>
      </c>
      <c r="BW607" s="59" t="str">
        <f t="shared" si="45"/>
        <v/>
      </c>
      <c r="BX607" s="28" t="str">
        <f t="shared" si="43"/>
        <v/>
      </c>
      <c r="BY607" s="67" t="str">
        <f t="shared" si="44"/>
        <v/>
      </c>
      <c r="BZ607" s="29" t="str">
        <f>IF(A607="","",SUM($BY$12:BY607))</f>
        <v/>
      </c>
      <c r="CA607" s="4"/>
    </row>
    <row r="608" spans="65:79">
      <c r="BM608" s="1"/>
      <c r="BU608" s="23" t="str">
        <f>IF(A608="","",_xlfn.XLOOKUP(C608,'Bloomberg Data'!E:E,'Bloomberg Data'!D:D,0,0))</f>
        <v/>
      </c>
      <c r="BV608" s="23" t="str">
        <f t="shared" si="42"/>
        <v/>
      </c>
      <c r="BW608" s="59" t="str">
        <f t="shared" si="45"/>
        <v/>
      </c>
      <c r="BX608" s="28" t="str">
        <f t="shared" si="43"/>
        <v/>
      </c>
      <c r="BY608" s="67" t="str">
        <f t="shared" si="44"/>
        <v/>
      </c>
      <c r="BZ608" s="29" t="str">
        <f>IF(A608="","",SUM($BY$12:BY608))</f>
        <v/>
      </c>
      <c r="CA608" s="4"/>
    </row>
    <row r="609" spans="65:79">
      <c r="BM609" s="1"/>
      <c r="BU609" s="23" t="str">
        <f>IF(A609="","",_xlfn.XLOOKUP(C609,'Bloomberg Data'!E:E,'Bloomberg Data'!D:D,0,0))</f>
        <v/>
      </c>
      <c r="BV609" s="23" t="str">
        <f t="shared" si="42"/>
        <v/>
      </c>
      <c r="BW609" s="59" t="str">
        <f t="shared" si="45"/>
        <v/>
      </c>
      <c r="BX609" s="28" t="str">
        <f t="shared" si="43"/>
        <v/>
      </c>
      <c r="BY609" s="67" t="str">
        <f t="shared" si="44"/>
        <v/>
      </c>
      <c r="BZ609" s="29" t="str">
        <f>IF(A609="","",SUM($BY$12:BY609))</f>
        <v/>
      </c>
      <c r="CA609" s="4"/>
    </row>
    <row r="610" spans="65:79">
      <c r="BM610" s="1"/>
      <c r="BU610" s="23" t="str">
        <f>IF(A610="","",_xlfn.XLOOKUP(C610,'Bloomberg Data'!E:E,'Bloomberg Data'!D:D,0,0))</f>
        <v/>
      </c>
      <c r="BV610" s="23" t="str">
        <f t="shared" si="42"/>
        <v/>
      </c>
      <c r="BW610" s="59" t="str">
        <f t="shared" si="45"/>
        <v/>
      </c>
      <c r="BX610" s="28" t="str">
        <f t="shared" si="43"/>
        <v/>
      </c>
      <c r="BY610" s="67" t="str">
        <f t="shared" si="44"/>
        <v/>
      </c>
      <c r="BZ610" s="29" t="str">
        <f>IF(A610="","",SUM($BY$12:BY610))</f>
        <v/>
      </c>
      <c r="CA610" s="4"/>
    </row>
    <row r="611" spans="65:79">
      <c r="BM611" s="1"/>
      <c r="BU611" s="23" t="str">
        <f>IF(A611="","",_xlfn.XLOOKUP(C611,'Bloomberg Data'!E:E,'Bloomberg Data'!D:D,0,0))</f>
        <v/>
      </c>
      <c r="BV611" s="23" t="str">
        <f t="shared" si="42"/>
        <v/>
      </c>
      <c r="BW611" s="59" t="str">
        <f t="shared" si="45"/>
        <v/>
      </c>
      <c r="BX611" s="28" t="str">
        <f t="shared" si="43"/>
        <v/>
      </c>
      <c r="BY611" s="67" t="str">
        <f t="shared" si="44"/>
        <v/>
      </c>
      <c r="BZ611" s="29" t="str">
        <f>IF(A611="","",SUM($BY$12:BY611))</f>
        <v/>
      </c>
      <c r="CA611" s="4"/>
    </row>
    <row r="612" spans="65:79">
      <c r="BM612" s="1"/>
      <c r="BU612" s="23" t="str">
        <f>IF(A612="","",_xlfn.XLOOKUP(C612,'Bloomberg Data'!E:E,'Bloomberg Data'!D:D,0,0))</f>
        <v/>
      </c>
      <c r="BV612" s="23" t="str">
        <f t="shared" si="42"/>
        <v/>
      </c>
      <c r="BW612" s="59" t="str">
        <f t="shared" si="45"/>
        <v/>
      </c>
      <c r="BX612" s="28" t="str">
        <f t="shared" si="43"/>
        <v/>
      </c>
      <c r="BY612" s="67" t="str">
        <f t="shared" si="44"/>
        <v/>
      </c>
      <c r="BZ612" s="29" t="str">
        <f>IF(A612="","",SUM($BY$12:BY612))</f>
        <v/>
      </c>
      <c r="CA612" s="4"/>
    </row>
    <row r="613" spans="65:79">
      <c r="BM613" s="1"/>
      <c r="BU613" s="23" t="str">
        <f>IF(A613="","",_xlfn.XLOOKUP(C613,'Bloomberg Data'!E:E,'Bloomberg Data'!D:D,0,0))</f>
        <v/>
      </c>
      <c r="BV613" s="23" t="str">
        <f t="shared" si="42"/>
        <v/>
      </c>
      <c r="BW613" s="59" t="str">
        <f t="shared" si="45"/>
        <v/>
      </c>
      <c r="BX613" s="28" t="str">
        <f t="shared" si="43"/>
        <v/>
      </c>
      <c r="BY613" s="67" t="str">
        <f t="shared" si="44"/>
        <v/>
      </c>
      <c r="BZ613" s="29" t="str">
        <f>IF(A613="","",SUM($BY$12:BY613))</f>
        <v/>
      </c>
      <c r="CA613" s="4"/>
    </row>
    <row r="614" spans="65:79">
      <c r="BM614" s="1"/>
      <c r="BU614" s="23" t="str">
        <f>IF(A614="","",_xlfn.XLOOKUP(C614,'Bloomberg Data'!E:E,'Bloomberg Data'!D:D,0,0))</f>
        <v/>
      </c>
      <c r="BV614" s="23" t="str">
        <f t="shared" si="42"/>
        <v/>
      </c>
      <c r="BW614" s="59" t="str">
        <f t="shared" si="45"/>
        <v/>
      </c>
      <c r="BX614" s="28" t="str">
        <f t="shared" si="43"/>
        <v/>
      </c>
      <c r="BY614" s="67" t="str">
        <f t="shared" si="44"/>
        <v/>
      </c>
      <c r="BZ614" s="29" t="str">
        <f>IF(A614="","",SUM($BY$12:BY614))</f>
        <v/>
      </c>
      <c r="CA614" s="4"/>
    </row>
    <row r="615" spans="65:79">
      <c r="BM615" s="1"/>
      <c r="BU615" s="23" t="str">
        <f>IF(A615="","",_xlfn.XLOOKUP(C615,'Bloomberg Data'!E:E,'Bloomberg Data'!D:D,0,0))</f>
        <v/>
      </c>
      <c r="BV615" s="23" t="str">
        <f t="shared" si="42"/>
        <v/>
      </c>
      <c r="BW615" s="59" t="str">
        <f t="shared" si="45"/>
        <v/>
      </c>
      <c r="BX615" s="28" t="str">
        <f t="shared" si="43"/>
        <v/>
      </c>
      <c r="BY615" s="67" t="str">
        <f t="shared" si="44"/>
        <v/>
      </c>
      <c r="BZ615" s="29" t="str">
        <f>IF(A615="","",SUM($BY$12:BY615))</f>
        <v/>
      </c>
      <c r="CA615" s="4"/>
    </row>
    <row r="616" spans="65:79">
      <c r="BM616" s="1"/>
      <c r="BU616" s="23" t="str">
        <f>IF(A616="","",_xlfn.XLOOKUP(C616,'Bloomberg Data'!E:E,'Bloomberg Data'!D:D,0,0))</f>
        <v/>
      </c>
      <c r="BV616" s="23" t="str">
        <f t="shared" si="42"/>
        <v/>
      </c>
      <c r="BW616" s="59" t="str">
        <f t="shared" si="45"/>
        <v/>
      </c>
      <c r="BX616" s="28" t="str">
        <f t="shared" si="43"/>
        <v/>
      </c>
      <c r="BY616" s="67" t="str">
        <f t="shared" si="44"/>
        <v/>
      </c>
      <c r="BZ616" s="29" t="str">
        <f>IF(A616="","",SUM($BY$12:BY616))</f>
        <v/>
      </c>
      <c r="CA616" s="4"/>
    </row>
    <row r="617" spans="65:79">
      <c r="BM617" s="1"/>
      <c r="BU617" s="23" t="str">
        <f>IF(A617="","",_xlfn.XLOOKUP(C617,'Bloomberg Data'!E:E,'Bloomberg Data'!D:D,0,0))</f>
        <v/>
      </c>
      <c r="BV617" s="23" t="str">
        <f t="shared" si="42"/>
        <v/>
      </c>
      <c r="BW617" s="59" t="str">
        <f t="shared" si="45"/>
        <v/>
      </c>
      <c r="BX617" s="28" t="str">
        <f t="shared" si="43"/>
        <v/>
      </c>
      <c r="BY617" s="67" t="str">
        <f t="shared" si="44"/>
        <v/>
      </c>
      <c r="BZ617" s="29" t="str">
        <f>IF(A617="","",SUM($BY$12:BY617))</f>
        <v/>
      </c>
      <c r="CA617" s="4"/>
    </row>
    <row r="618" spans="65:79">
      <c r="BM618" s="1"/>
      <c r="BU618" s="23" t="str">
        <f>IF(A618="","",_xlfn.XLOOKUP(C618,'Bloomberg Data'!E:E,'Bloomberg Data'!D:D,0,0))</f>
        <v/>
      </c>
      <c r="BV618" s="23" t="str">
        <f t="shared" si="42"/>
        <v/>
      </c>
      <c r="BW618" s="59" t="str">
        <f t="shared" si="45"/>
        <v/>
      </c>
      <c r="BX618" s="28" t="str">
        <f t="shared" si="43"/>
        <v/>
      </c>
      <c r="BY618" s="67" t="str">
        <f t="shared" si="44"/>
        <v/>
      </c>
      <c r="BZ618" s="29" t="str">
        <f>IF(A618="","",SUM($BY$12:BY618))</f>
        <v/>
      </c>
      <c r="CA618" s="4"/>
    </row>
    <row r="619" spans="65:79">
      <c r="BM619" s="1"/>
      <c r="BU619" s="23" t="str">
        <f>IF(A619="","",_xlfn.XLOOKUP(C619,'Bloomberg Data'!E:E,'Bloomberg Data'!D:D,0,0))</f>
        <v/>
      </c>
      <c r="BV619" s="23" t="str">
        <f t="shared" si="42"/>
        <v/>
      </c>
      <c r="BW619" s="59" t="str">
        <f t="shared" si="45"/>
        <v/>
      </c>
      <c r="BX619" s="28" t="str">
        <f t="shared" si="43"/>
        <v/>
      </c>
      <c r="BY619" s="67" t="str">
        <f t="shared" si="44"/>
        <v/>
      </c>
      <c r="BZ619" s="29" t="str">
        <f>IF(A619="","",SUM($BY$12:BY619))</f>
        <v/>
      </c>
      <c r="CA619" s="4"/>
    </row>
    <row r="620" spans="65:79">
      <c r="BM620" s="1"/>
      <c r="BU620" s="23" t="str">
        <f>IF(A620="","",_xlfn.XLOOKUP(C620,'Bloomberg Data'!E:E,'Bloomberg Data'!D:D,0,0))</f>
        <v/>
      </c>
      <c r="BV620" s="23" t="str">
        <f t="shared" si="42"/>
        <v/>
      </c>
      <c r="BW620" s="59" t="str">
        <f t="shared" si="45"/>
        <v/>
      </c>
      <c r="BX620" s="28" t="str">
        <f t="shared" si="43"/>
        <v/>
      </c>
      <c r="BY620" s="67" t="str">
        <f t="shared" si="44"/>
        <v/>
      </c>
      <c r="BZ620" s="29" t="str">
        <f>IF(A620="","",SUM($BY$12:BY620))</f>
        <v/>
      </c>
      <c r="CA620" s="4"/>
    </row>
    <row r="621" spans="65:79">
      <c r="BM621" s="1"/>
      <c r="BU621" s="23" t="str">
        <f>IF(A621="","",_xlfn.XLOOKUP(C621,'Bloomberg Data'!E:E,'Bloomberg Data'!D:D,0,0))</f>
        <v/>
      </c>
      <c r="BV621" s="23" t="str">
        <f t="shared" si="42"/>
        <v/>
      </c>
      <c r="BW621" s="59" t="str">
        <f t="shared" si="45"/>
        <v/>
      </c>
      <c r="BX621" s="28" t="str">
        <f t="shared" si="43"/>
        <v/>
      </c>
      <c r="BY621" s="67" t="str">
        <f t="shared" si="44"/>
        <v/>
      </c>
      <c r="BZ621" s="29" t="str">
        <f>IF(A621="","",SUM($BY$12:BY621))</f>
        <v/>
      </c>
      <c r="CA621" s="4"/>
    </row>
    <row r="622" spans="65:79">
      <c r="BM622" s="1"/>
      <c r="BU622" s="23" t="str">
        <f>IF(A622="","",_xlfn.XLOOKUP(C622,'Bloomberg Data'!E:E,'Bloomberg Data'!D:D,0,0))</f>
        <v/>
      </c>
      <c r="BV622" s="23" t="str">
        <f t="shared" si="42"/>
        <v/>
      </c>
      <c r="BW622" s="59" t="str">
        <f t="shared" si="45"/>
        <v/>
      </c>
      <c r="BX622" s="28" t="str">
        <f t="shared" si="43"/>
        <v/>
      </c>
      <c r="BY622" s="67" t="str">
        <f t="shared" si="44"/>
        <v/>
      </c>
      <c r="BZ622" s="29" t="str">
        <f>IF(A622="","",SUM($BY$12:BY622))</f>
        <v/>
      </c>
      <c r="CA622" s="4"/>
    </row>
    <row r="623" spans="65:79">
      <c r="BM623" s="1"/>
      <c r="BU623" s="23" t="str">
        <f>IF(A623="","",_xlfn.XLOOKUP(C623,'Bloomberg Data'!E:E,'Bloomberg Data'!D:D,0,0))</f>
        <v/>
      </c>
      <c r="BV623" s="23" t="str">
        <f t="shared" si="42"/>
        <v/>
      </c>
      <c r="BW623" s="59" t="str">
        <f t="shared" si="45"/>
        <v/>
      </c>
      <c r="BX623" s="28" t="str">
        <f t="shared" si="43"/>
        <v/>
      </c>
      <c r="BY623" s="67" t="str">
        <f t="shared" si="44"/>
        <v/>
      </c>
      <c r="BZ623" s="29" t="str">
        <f>IF(A623="","",SUM($BY$12:BY623))</f>
        <v/>
      </c>
      <c r="CA623" s="4"/>
    </row>
    <row r="624" spans="65:79">
      <c r="BM624" s="1"/>
      <c r="BU624" s="23" t="str">
        <f>IF(A624="","",_xlfn.XLOOKUP(C624,'Bloomberg Data'!E:E,'Bloomberg Data'!D:D,0,0))</f>
        <v/>
      </c>
      <c r="BV624" s="23" t="str">
        <f t="shared" si="42"/>
        <v/>
      </c>
      <c r="BW624" s="59" t="str">
        <f t="shared" si="45"/>
        <v/>
      </c>
      <c r="BX624" s="28" t="str">
        <f t="shared" si="43"/>
        <v/>
      </c>
      <c r="BY624" s="67" t="str">
        <f t="shared" si="44"/>
        <v/>
      </c>
      <c r="BZ624" s="29" t="str">
        <f>IF(A624="","",SUM($BY$12:BY624))</f>
        <v/>
      </c>
      <c r="CA624" s="4"/>
    </row>
    <row r="625" spans="65:79">
      <c r="BM625" s="1"/>
      <c r="BU625" s="23" t="str">
        <f>IF(A625="","",_xlfn.XLOOKUP(C625,'Bloomberg Data'!E:E,'Bloomberg Data'!D:D,0,0))</f>
        <v/>
      </c>
      <c r="BV625" s="23" t="str">
        <f t="shared" si="42"/>
        <v/>
      </c>
      <c r="BW625" s="59" t="str">
        <f t="shared" si="45"/>
        <v/>
      </c>
      <c r="BX625" s="28" t="str">
        <f t="shared" si="43"/>
        <v/>
      </c>
      <c r="BY625" s="67" t="str">
        <f t="shared" si="44"/>
        <v/>
      </c>
      <c r="BZ625" s="29" t="str">
        <f>IF(A625="","",SUM($BY$12:BY625))</f>
        <v/>
      </c>
      <c r="CA625" s="4"/>
    </row>
    <row r="626" spans="65:79">
      <c r="BM626" s="1"/>
      <c r="BU626" s="23" t="str">
        <f>IF(A626="","",_xlfn.XLOOKUP(C626,'Bloomberg Data'!E:E,'Bloomberg Data'!D:D,0,0))</f>
        <v/>
      </c>
      <c r="BV626" s="23" t="str">
        <f t="shared" si="42"/>
        <v/>
      </c>
      <c r="BW626" s="59" t="str">
        <f t="shared" si="45"/>
        <v/>
      </c>
      <c r="BX626" s="28" t="str">
        <f t="shared" si="43"/>
        <v/>
      </c>
      <c r="BY626" s="67" t="str">
        <f t="shared" si="44"/>
        <v/>
      </c>
      <c r="BZ626" s="29" t="str">
        <f>IF(A626="","",SUM($BY$12:BY626))</f>
        <v/>
      </c>
      <c r="CA626" s="4"/>
    </row>
    <row r="627" spans="65:79">
      <c r="BM627" s="1"/>
      <c r="BU627" s="23" t="str">
        <f>IF(A627="","",_xlfn.XLOOKUP(C627,'Bloomberg Data'!E:E,'Bloomberg Data'!D:D,0,0))</f>
        <v/>
      </c>
      <c r="BV627" s="23" t="str">
        <f t="shared" si="42"/>
        <v/>
      </c>
      <c r="BW627" s="59" t="str">
        <f t="shared" si="45"/>
        <v/>
      </c>
      <c r="BX627" s="28" t="str">
        <f t="shared" si="43"/>
        <v/>
      </c>
      <c r="BY627" s="67" t="str">
        <f t="shared" si="44"/>
        <v/>
      </c>
      <c r="BZ627" s="29" t="str">
        <f>IF(A627="","",SUM($BY$12:BY627))</f>
        <v/>
      </c>
      <c r="CA627" s="4"/>
    </row>
    <row r="628" spans="65:79">
      <c r="BM628" s="1"/>
      <c r="BU628" s="23" t="str">
        <f>IF(A628="","",_xlfn.XLOOKUP(C628,'Bloomberg Data'!E:E,'Bloomberg Data'!D:D,0,0))</f>
        <v/>
      </c>
      <c r="BV628" s="23" t="str">
        <f t="shared" si="42"/>
        <v/>
      </c>
      <c r="BW628" s="59" t="str">
        <f t="shared" si="45"/>
        <v/>
      </c>
      <c r="BX628" s="28" t="str">
        <f t="shared" si="43"/>
        <v/>
      </c>
      <c r="BY628" s="67" t="str">
        <f t="shared" si="44"/>
        <v/>
      </c>
      <c r="BZ628" s="29" t="str">
        <f>IF(A628="","",SUM($BY$12:BY628))</f>
        <v/>
      </c>
      <c r="CA628" s="4"/>
    </row>
    <row r="629" spans="65:79">
      <c r="BM629" s="1"/>
      <c r="BU629" s="23" t="str">
        <f>IF(A629="","",_xlfn.XLOOKUP(C629,'Bloomberg Data'!E:E,'Bloomberg Data'!D:D,0,0))</f>
        <v/>
      </c>
      <c r="BV629" s="23" t="str">
        <f t="shared" si="42"/>
        <v/>
      </c>
      <c r="BW629" s="59" t="str">
        <f t="shared" si="45"/>
        <v/>
      </c>
      <c r="BX629" s="28" t="str">
        <f t="shared" si="43"/>
        <v/>
      </c>
      <c r="BY629" s="67" t="str">
        <f t="shared" si="44"/>
        <v/>
      </c>
      <c r="BZ629" s="29" t="str">
        <f>IF(A629="","",SUM($BY$12:BY629))</f>
        <v/>
      </c>
      <c r="CA629" s="4"/>
    </row>
    <row r="630" spans="65:79">
      <c r="BM630" s="1"/>
      <c r="BU630" s="23" t="str">
        <f>IF(A630="","",_xlfn.XLOOKUP(C630,'Bloomberg Data'!E:E,'Bloomberg Data'!D:D,0,0))</f>
        <v/>
      </c>
      <c r="BV630" s="23" t="str">
        <f t="shared" si="42"/>
        <v/>
      </c>
      <c r="BW630" s="59" t="str">
        <f t="shared" si="45"/>
        <v/>
      </c>
      <c r="BX630" s="28" t="str">
        <f t="shared" si="43"/>
        <v/>
      </c>
      <c r="BY630" s="67" t="str">
        <f t="shared" si="44"/>
        <v/>
      </c>
      <c r="BZ630" s="29" t="str">
        <f>IF(A630="","",SUM($BY$12:BY630))</f>
        <v/>
      </c>
      <c r="CA630" s="4"/>
    </row>
    <row r="631" spans="65:79">
      <c r="BM631" s="1"/>
      <c r="BU631" s="23" t="str">
        <f>IF(A631="","",_xlfn.XLOOKUP(C631,'Bloomberg Data'!E:E,'Bloomberg Data'!D:D,0,0))</f>
        <v/>
      </c>
      <c r="BV631" s="23" t="str">
        <f t="shared" si="42"/>
        <v/>
      </c>
      <c r="BW631" s="59" t="str">
        <f t="shared" si="45"/>
        <v/>
      </c>
      <c r="BX631" s="28" t="str">
        <f t="shared" si="43"/>
        <v/>
      </c>
      <c r="BY631" s="67" t="str">
        <f t="shared" si="44"/>
        <v/>
      </c>
      <c r="BZ631" s="29" t="str">
        <f>IF(A631="","",SUM($BY$12:BY631))</f>
        <v/>
      </c>
      <c r="CA631" s="4"/>
    </row>
    <row r="632" spans="65:79">
      <c r="BM632" s="1"/>
      <c r="BU632" s="23" t="str">
        <f>IF(A632="","",_xlfn.XLOOKUP(C632,'Bloomberg Data'!E:E,'Bloomberg Data'!D:D,0,0))</f>
        <v/>
      </c>
      <c r="BV632" s="23" t="str">
        <f t="shared" si="42"/>
        <v/>
      </c>
      <c r="BW632" s="59" t="str">
        <f t="shared" si="45"/>
        <v/>
      </c>
      <c r="BX632" s="28" t="str">
        <f t="shared" si="43"/>
        <v/>
      </c>
      <c r="BY632" s="67" t="str">
        <f t="shared" si="44"/>
        <v/>
      </c>
      <c r="BZ632" s="29" t="str">
        <f>IF(A632="","",SUM($BY$12:BY632))</f>
        <v/>
      </c>
      <c r="CA632" s="4"/>
    </row>
    <row r="633" spans="65:79">
      <c r="BM633" s="1"/>
      <c r="BU633" s="23" t="str">
        <f>IF(A633="","",_xlfn.XLOOKUP(C633,'Bloomberg Data'!E:E,'Bloomberg Data'!D:D,0,0))</f>
        <v/>
      </c>
      <c r="BV633" s="23" t="str">
        <f t="shared" si="42"/>
        <v/>
      </c>
      <c r="BW633" s="59" t="str">
        <f t="shared" si="45"/>
        <v/>
      </c>
      <c r="BX633" s="28" t="str">
        <f t="shared" si="43"/>
        <v/>
      </c>
      <c r="BY633" s="67" t="str">
        <f t="shared" si="44"/>
        <v/>
      </c>
      <c r="BZ633" s="29" t="str">
        <f>IF(A633="","",SUM($BY$12:BY633))</f>
        <v/>
      </c>
      <c r="CA633" s="4"/>
    </row>
    <row r="634" spans="65:79">
      <c r="BM634" s="1"/>
      <c r="BU634" s="23" t="str">
        <f>IF(A634="","",_xlfn.XLOOKUP(C634,'Bloomberg Data'!E:E,'Bloomberg Data'!D:D,0,0))</f>
        <v/>
      </c>
      <c r="BV634" s="23" t="str">
        <f t="shared" si="42"/>
        <v/>
      </c>
      <c r="BW634" s="59" t="str">
        <f t="shared" si="45"/>
        <v/>
      </c>
      <c r="BX634" s="28" t="str">
        <f t="shared" si="43"/>
        <v/>
      </c>
      <c r="BY634" s="67" t="str">
        <f t="shared" si="44"/>
        <v/>
      </c>
      <c r="BZ634" s="29" t="str">
        <f>IF(A634="","",SUM($BY$12:BY634))</f>
        <v/>
      </c>
      <c r="CA634" s="4"/>
    </row>
    <row r="635" spans="65:79">
      <c r="BM635" s="1"/>
      <c r="BU635" s="23" t="str">
        <f>IF(A635="","",_xlfn.XLOOKUP(C635,'Bloomberg Data'!E:E,'Bloomberg Data'!D:D,0,0))</f>
        <v/>
      </c>
      <c r="BV635" s="23" t="str">
        <f t="shared" si="42"/>
        <v/>
      </c>
      <c r="BW635" s="59" t="str">
        <f t="shared" si="45"/>
        <v/>
      </c>
      <c r="BX635" s="28" t="str">
        <f t="shared" si="43"/>
        <v/>
      </c>
      <c r="BY635" s="67" t="str">
        <f t="shared" si="44"/>
        <v/>
      </c>
      <c r="BZ635" s="29" t="str">
        <f>IF(A635="","",SUM($BY$12:BY635))</f>
        <v/>
      </c>
      <c r="CA635" s="4"/>
    </row>
    <row r="636" spans="65:79">
      <c r="BM636" s="1"/>
      <c r="BU636" s="23" t="str">
        <f>IF(A636="","",_xlfn.XLOOKUP(C636,'Bloomberg Data'!E:E,'Bloomberg Data'!D:D,0,0))</f>
        <v/>
      </c>
      <c r="BV636" s="23" t="str">
        <f t="shared" si="42"/>
        <v/>
      </c>
      <c r="BW636" s="59" t="str">
        <f t="shared" si="45"/>
        <v/>
      </c>
      <c r="BX636" s="28" t="str">
        <f t="shared" si="43"/>
        <v/>
      </c>
      <c r="BY636" s="67" t="str">
        <f t="shared" si="44"/>
        <v/>
      </c>
      <c r="BZ636" s="29" t="str">
        <f>IF(A636="","",SUM($BY$12:BY636))</f>
        <v/>
      </c>
      <c r="CA636" s="4"/>
    </row>
    <row r="637" spans="65:79">
      <c r="BM637" s="1"/>
      <c r="BU637" s="23" t="str">
        <f>IF(A637="","",_xlfn.XLOOKUP(C637,'Bloomberg Data'!E:E,'Bloomberg Data'!D:D,0,0))</f>
        <v/>
      </c>
      <c r="BV637" s="23" t="str">
        <f t="shared" si="42"/>
        <v/>
      </c>
      <c r="BW637" s="59" t="str">
        <f t="shared" si="45"/>
        <v/>
      </c>
      <c r="BX637" s="28" t="str">
        <f t="shared" si="43"/>
        <v/>
      </c>
      <c r="BY637" s="67" t="str">
        <f t="shared" si="44"/>
        <v/>
      </c>
      <c r="BZ637" s="29" t="str">
        <f>IF(A637="","",SUM($BY$12:BY637))</f>
        <v/>
      </c>
      <c r="CA637" s="4"/>
    </row>
    <row r="638" spans="65:79">
      <c r="BM638" s="1"/>
      <c r="BU638" s="23" t="str">
        <f>IF(A638="","",_xlfn.XLOOKUP(C638,'Bloomberg Data'!E:E,'Bloomberg Data'!D:D,0,0))</f>
        <v/>
      </c>
      <c r="BV638" s="23" t="str">
        <f t="shared" si="42"/>
        <v/>
      </c>
      <c r="BW638" s="59" t="str">
        <f t="shared" si="45"/>
        <v/>
      </c>
      <c r="BX638" s="28" t="str">
        <f t="shared" si="43"/>
        <v/>
      </c>
      <c r="BY638" s="67" t="str">
        <f t="shared" si="44"/>
        <v/>
      </c>
      <c r="BZ638" s="29" t="str">
        <f>IF(A638="","",SUM($BY$12:BY638))</f>
        <v/>
      </c>
      <c r="CA638" s="4"/>
    </row>
    <row r="639" spans="65:79">
      <c r="BM639" s="1"/>
      <c r="BU639" s="23" t="str">
        <f>IF(A639="","",_xlfn.XLOOKUP(C639,'Bloomberg Data'!E:E,'Bloomberg Data'!D:D,0,0))</f>
        <v/>
      </c>
      <c r="BV639" s="23" t="str">
        <f t="shared" si="42"/>
        <v/>
      </c>
      <c r="BW639" s="59" t="str">
        <f t="shared" si="45"/>
        <v/>
      </c>
      <c r="BX639" s="28" t="str">
        <f t="shared" si="43"/>
        <v/>
      </c>
      <c r="BY639" s="67" t="str">
        <f t="shared" si="44"/>
        <v/>
      </c>
      <c r="BZ639" s="29" t="str">
        <f>IF(A639="","",SUM($BY$12:BY639))</f>
        <v/>
      </c>
      <c r="CA639" s="4"/>
    </row>
    <row r="640" spans="65:79">
      <c r="BM640" s="1"/>
      <c r="BU640" s="23" t="str">
        <f>IF(A640="","",_xlfn.XLOOKUP(C640,'Bloomberg Data'!E:E,'Bloomberg Data'!D:D,0,0))</f>
        <v/>
      </c>
      <c r="BV640" s="23" t="str">
        <f t="shared" si="42"/>
        <v/>
      </c>
      <c r="BW640" s="59" t="str">
        <f t="shared" si="45"/>
        <v/>
      </c>
      <c r="BX640" s="28" t="str">
        <f t="shared" si="43"/>
        <v/>
      </c>
      <c r="BY640" s="67" t="str">
        <f t="shared" si="44"/>
        <v/>
      </c>
      <c r="BZ640" s="29" t="str">
        <f>IF(A640="","",SUM($BY$12:BY640))</f>
        <v/>
      </c>
      <c r="CA640" s="4"/>
    </row>
    <row r="641" spans="65:79">
      <c r="BM641" s="1"/>
      <c r="BU641" s="23" t="str">
        <f>IF(A641="","",_xlfn.XLOOKUP(C641,'Bloomberg Data'!E:E,'Bloomberg Data'!D:D,0,0))</f>
        <v/>
      </c>
      <c r="BV641" s="23" t="str">
        <f t="shared" si="42"/>
        <v/>
      </c>
      <c r="BW641" s="59" t="str">
        <f t="shared" si="45"/>
        <v/>
      </c>
      <c r="BX641" s="28" t="str">
        <f t="shared" si="43"/>
        <v/>
      </c>
      <c r="BY641" s="67" t="str">
        <f t="shared" si="44"/>
        <v/>
      </c>
      <c r="BZ641" s="29" t="str">
        <f>IF(A641="","",SUM($BY$12:BY641))</f>
        <v/>
      </c>
      <c r="CA641" s="4"/>
    </row>
    <row r="642" spans="65:79">
      <c r="BM642" s="1"/>
      <c r="BU642" s="23" t="str">
        <f>IF(A642="","",_xlfn.XLOOKUP(C642,'Bloomberg Data'!E:E,'Bloomberg Data'!D:D,0,0))</f>
        <v/>
      </c>
      <c r="BV642" s="23" t="str">
        <f t="shared" si="42"/>
        <v/>
      </c>
      <c r="BW642" s="59" t="str">
        <f t="shared" si="45"/>
        <v/>
      </c>
      <c r="BX642" s="28" t="str">
        <f t="shared" si="43"/>
        <v/>
      </c>
      <c r="BY642" s="67" t="str">
        <f t="shared" si="44"/>
        <v/>
      </c>
      <c r="BZ642" s="29" t="str">
        <f>IF(A642="","",SUM($BY$12:BY642))</f>
        <v/>
      </c>
      <c r="CA642" s="4"/>
    </row>
    <row r="643" spans="65:79">
      <c r="BM643" s="1"/>
      <c r="BU643" s="23" t="str">
        <f>IF(A643="","",_xlfn.XLOOKUP(C643,'Bloomberg Data'!E:E,'Bloomberg Data'!D:D,0,0))</f>
        <v/>
      </c>
      <c r="BV643" s="23" t="str">
        <f t="shared" si="42"/>
        <v/>
      </c>
      <c r="BW643" s="59" t="str">
        <f t="shared" si="45"/>
        <v/>
      </c>
      <c r="BX643" s="28" t="str">
        <f t="shared" si="43"/>
        <v/>
      </c>
      <c r="BY643" s="67" t="str">
        <f t="shared" si="44"/>
        <v/>
      </c>
      <c r="BZ643" s="29" t="str">
        <f>IF(A643="","",SUM($BY$12:BY643))</f>
        <v/>
      </c>
      <c r="CA643" s="4"/>
    </row>
    <row r="644" spans="65:79">
      <c r="BM644" s="1"/>
      <c r="BU644" s="23" t="str">
        <f>IF(A644="","",_xlfn.XLOOKUP(C644,'Bloomberg Data'!E:E,'Bloomberg Data'!D:D,0,0))</f>
        <v/>
      </c>
      <c r="BV644" s="23" t="str">
        <f t="shared" si="42"/>
        <v/>
      </c>
      <c r="BW644" s="59" t="str">
        <f t="shared" si="45"/>
        <v/>
      </c>
      <c r="BX644" s="28" t="str">
        <f t="shared" si="43"/>
        <v/>
      </c>
      <c r="BY644" s="67" t="str">
        <f t="shared" si="44"/>
        <v/>
      </c>
      <c r="BZ644" s="29" t="str">
        <f>IF(A644="","",SUM($BY$12:BY644))</f>
        <v/>
      </c>
      <c r="CA644" s="4"/>
    </row>
    <row r="645" spans="65:79">
      <c r="BM645" s="1"/>
      <c r="BU645" s="23" t="str">
        <f>IF(A645="","",_xlfn.XLOOKUP(C645,'Bloomberg Data'!E:E,'Bloomberg Data'!D:D,0,0))</f>
        <v/>
      </c>
      <c r="BV645" s="23" t="str">
        <f t="shared" si="42"/>
        <v/>
      </c>
      <c r="BW645" s="59" t="str">
        <f t="shared" si="45"/>
        <v/>
      </c>
      <c r="BX645" s="28" t="str">
        <f t="shared" si="43"/>
        <v/>
      </c>
      <c r="BY645" s="67" t="str">
        <f t="shared" si="44"/>
        <v/>
      </c>
      <c r="BZ645" s="29" t="str">
        <f>IF(A645="","",SUM($BY$12:BY645))</f>
        <v/>
      </c>
      <c r="CA645" s="4"/>
    </row>
    <row r="646" spans="65:79">
      <c r="BM646" s="1"/>
      <c r="BU646" s="23" t="str">
        <f>IF(A646="","",_xlfn.XLOOKUP(C646,'Bloomberg Data'!E:E,'Bloomberg Data'!D:D,0,0))</f>
        <v/>
      </c>
      <c r="BV646" s="23" t="str">
        <f t="shared" si="42"/>
        <v/>
      </c>
      <c r="BW646" s="59" t="str">
        <f t="shared" si="45"/>
        <v/>
      </c>
      <c r="BX646" s="28" t="str">
        <f t="shared" si="43"/>
        <v/>
      </c>
      <c r="BY646" s="67" t="str">
        <f t="shared" si="44"/>
        <v/>
      </c>
      <c r="BZ646" s="29" t="str">
        <f>IF(A646="","",SUM($BY$12:BY646))</f>
        <v/>
      </c>
      <c r="CA646" s="4"/>
    </row>
    <row r="647" spans="65:79">
      <c r="BM647" s="1"/>
      <c r="BU647" s="23" t="str">
        <f>IF(A647="","",_xlfn.XLOOKUP(C647,'Bloomberg Data'!E:E,'Bloomberg Data'!D:D,0,0))</f>
        <v/>
      </c>
      <c r="BV647" s="23" t="str">
        <f t="shared" si="42"/>
        <v/>
      </c>
      <c r="BW647" s="59" t="str">
        <f t="shared" si="45"/>
        <v/>
      </c>
      <c r="BX647" s="28" t="str">
        <f t="shared" si="43"/>
        <v/>
      </c>
      <c r="BY647" s="67" t="str">
        <f t="shared" si="44"/>
        <v/>
      </c>
      <c r="BZ647" s="29" t="str">
        <f>IF(A647="","",SUM($BY$12:BY647))</f>
        <v/>
      </c>
      <c r="CA647" s="4"/>
    </row>
    <row r="648" spans="65:79">
      <c r="BM648" s="1"/>
      <c r="BU648" s="23" t="str">
        <f>IF(A648="","",_xlfn.XLOOKUP(C648,'Bloomberg Data'!E:E,'Bloomberg Data'!D:D,0,0))</f>
        <v/>
      </c>
      <c r="BV648" s="23" t="str">
        <f t="shared" si="42"/>
        <v/>
      </c>
      <c r="BW648" s="59" t="str">
        <f t="shared" si="45"/>
        <v/>
      </c>
      <c r="BX648" s="28" t="str">
        <f t="shared" si="43"/>
        <v/>
      </c>
      <c r="BY648" s="67" t="str">
        <f t="shared" si="44"/>
        <v/>
      </c>
      <c r="BZ648" s="29" t="str">
        <f>IF(A648="","",SUM($BY$12:BY648))</f>
        <v/>
      </c>
      <c r="CA648" s="4"/>
    </row>
    <row r="649" spans="65:79">
      <c r="BM649" s="1"/>
      <c r="BU649" s="23" t="str">
        <f>IF(A649="","",_xlfn.XLOOKUP(C649,'Bloomberg Data'!E:E,'Bloomberg Data'!D:D,0,0))</f>
        <v/>
      </c>
      <c r="BV649" s="23" t="str">
        <f t="shared" si="42"/>
        <v/>
      </c>
      <c r="BW649" s="59" t="str">
        <f t="shared" si="45"/>
        <v/>
      </c>
      <c r="BX649" s="28" t="str">
        <f t="shared" si="43"/>
        <v/>
      </c>
      <c r="BY649" s="67" t="str">
        <f t="shared" si="44"/>
        <v/>
      </c>
      <c r="BZ649" s="29" t="str">
        <f>IF(A649="","",SUM($BY$12:BY649))</f>
        <v/>
      </c>
      <c r="CA649" s="4"/>
    </row>
    <row r="650" spans="65:79">
      <c r="BM650" s="1"/>
      <c r="BU650" s="23" t="str">
        <f>IF(A650="","",_xlfn.XLOOKUP(C650,'Bloomberg Data'!E:E,'Bloomberg Data'!D:D,0,0))</f>
        <v/>
      </c>
      <c r="BV650" s="23" t="str">
        <f t="shared" si="42"/>
        <v/>
      </c>
      <c r="BW650" s="59" t="str">
        <f t="shared" si="45"/>
        <v/>
      </c>
      <c r="BX650" s="28" t="str">
        <f t="shared" si="43"/>
        <v/>
      </c>
      <c r="BY650" s="67" t="str">
        <f t="shared" si="44"/>
        <v/>
      </c>
      <c r="BZ650" s="29" t="str">
        <f>IF(A650="","",SUM($BY$12:BY650))</f>
        <v/>
      </c>
      <c r="CA650" s="4"/>
    </row>
    <row r="651" spans="65:79">
      <c r="BM651" s="1"/>
      <c r="BU651" s="23" t="str">
        <f>IF(A651="","",_xlfn.XLOOKUP(C651,'Bloomberg Data'!E:E,'Bloomberg Data'!D:D,0,0))</f>
        <v/>
      </c>
      <c r="BV651" s="23" t="str">
        <f t="shared" ref="BV651:BV714" si="46">IF(A651="","",BU651*3)</f>
        <v/>
      </c>
      <c r="BW651" s="59" t="str">
        <f t="shared" si="45"/>
        <v/>
      </c>
      <c r="BX651" s="28" t="str">
        <f t="shared" ref="BX651:BX714" si="47">IF(A651="","",IF(BU651=0,0,H651/BW651))</f>
        <v/>
      </c>
      <c r="BY651" s="67" t="str">
        <f t="shared" ref="BY651:BY714" si="48">IF(A651="","",BM651%)</f>
        <v/>
      </c>
      <c r="BZ651" s="29" t="str">
        <f>IF(A651="","",SUM($BY$12:BY651))</f>
        <v/>
      </c>
      <c r="CA651" s="4"/>
    </row>
    <row r="652" spans="65:79">
      <c r="BM652" s="1"/>
      <c r="BU652" s="23" t="str">
        <f>IF(A652="","",_xlfn.XLOOKUP(C652,'Bloomberg Data'!E:E,'Bloomberg Data'!D:D,0,0))</f>
        <v/>
      </c>
      <c r="BV652" s="23" t="str">
        <f t="shared" si="46"/>
        <v/>
      </c>
      <c r="BW652" s="59" t="str">
        <f t="shared" ref="BW652:BW715" si="49">IF(A652="","",BV652*BW$11)</f>
        <v/>
      </c>
      <c r="BX652" s="28" t="str">
        <f t="shared" si="47"/>
        <v/>
      </c>
      <c r="BY652" s="67" t="str">
        <f t="shared" si="48"/>
        <v/>
      </c>
      <c r="BZ652" s="29" t="str">
        <f>IF(A652="","",SUM($BY$12:BY652))</f>
        <v/>
      </c>
      <c r="CA652" s="4"/>
    </row>
    <row r="653" spans="65:79">
      <c r="BM653" s="1"/>
      <c r="BU653" s="23" t="str">
        <f>IF(A653="","",_xlfn.XLOOKUP(C653,'Bloomberg Data'!E:E,'Bloomberg Data'!D:D,0,0))</f>
        <v/>
      </c>
      <c r="BV653" s="23" t="str">
        <f t="shared" si="46"/>
        <v/>
      </c>
      <c r="BW653" s="59" t="str">
        <f t="shared" si="49"/>
        <v/>
      </c>
      <c r="BX653" s="28" t="str">
        <f t="shared" si="47"/>
        <v/>
      </c>
      <c r="BY653" s="67" t="str">
        <f t="shared" si="48"/>
        <v/>
      </c>
      <c r="BZ653" s="29" t="str">
        <f>IF(A653="","",SUM($BY$12:BY653))</f>
        <v/>
      </c>
      <c r="CA653" s="4"/>
    </row>
    <row r="654" spans="65:79">
      <c r="BM654" s="1"/>
      <c r="BU654" s="23" t="str">
        <f>IF(A654="","",_xlfn.XLOOKUP(C654,'Bloomberg Data'!E:E,'Bloomberg Data'!D:D,0,0))</f>
        <v/>
      </c>
      <c r="BV654" s="23" t="str">
        <f t="shared" si="46"/>
        <v/>
      </c>
      <c r="BW654" s="59" t="str">
        <f t="shared" si="49"/>
        <v/>
      </c>
      <c r="BX654" s="28" t="str">
        <f t="shared" si="47"/>
        <v/>
      </c>
      <c r="BY654" s="67" t="str">
        <f t="shared" si="48"/>
        <v/>
      </c>
      <c r="BZ654" s="29" t="str">
        <f>IF(A654="","",SUM($BY$12:BY654))</f>
        <v/>
      </c>
      <c r="CA654" s="4"/>
    </row>
    <row r="655" spans="65:79">
      <c r="BM655" s="1"/>
      <c r="BU655" s="23" t="str">
        <f>IF(A655="","",_xlfn.XLOOKUP(C655,'Bloomberg Data'!E:E,'Bloomberg Data'!D:D,0,0))</f>
        <v/>
      </c>
      <c r="BV655" s="23" t="str">
        <f t="shared" si="46"/>
        <v/>
      </c>
      <c r="BW655" s="59" t="str">
        <f t="shared" si="49"/>
        <v/>
      </c>
      <c r="BX655" s="28" t="str">
        <f t="shared" si="47"/>
        <v/>
      </c>
      <c r="BY655" s="67" t="str">
        <f t="shared" si="48"/>
        <v/>
      </c>
      <c r="BZ655" s="29" t="str">
        <f>IF(A655="","",SUM($BY$12:BY655))</f>
        <v/>
      </c>
      <c r="CA655" s="4"/>
    </row>
    <row r="656" spans="65:79">
      <c r="BM656" s="1"/>
      <c r="BU656" s="23" t="str">
        <f>IF(A656="","",_xlfn.XLOOKUP(C656,'Bloomberg Data'!E:E,'Bloomberg Data'!D:D,0,0))</f>
        <v/>
      </c>
      <c r="BV656" s="23" t="str">
        <f t="shared" si="46"/>
        <v/>
      </c>
      <c r="BW656" s="59" t="str">
        <f t="shared" si="49"/>
        <v/>
      </c>
      <c r="BX656" s="28" t="str">
        <f t="shared" si="47"/>
        <v/>
      </c>
      <c r="BY656" s="67" t="str">
        <f t="shared" si="48"/>
        <v/>
      </c>
      <c r="BZ656" s="29" t="str">
        <f>IF(A656="","",SUM($BY$12:BY656))</f>
        <v/>
      </c>
      <c r="CA656" s="4"/>
    </row>
    <row r="657" spans="65:79">
      <c r="BM657" s="1"/>
      <c r="BU657" s="23" t="str">
        <f>IF(A657="","",_xlfn.XLOOKUP(C657,'Bloomberg Data'!E:E,'Bloomberg Data'!D:D,0,0))</f>
        <v/>
      </c>
      <c r="BV657" s="23" t="str">
        <f t="shared" si="46"/>
        <v/>
      </c>
      <c r="BW657" s="59" t="str">
        <f t="shared" si="49"/>
        <v/>
      </c>
      <c r="BX657" s="28" t="str">
        <f t="shared" si="47"/>
        <v/>
      </c>
      <c r="BY657" s="67" t="str">
        <f t="shared" si="48"/>
        <v/>
      </c>
      <c r="BZ657" s="29" t="str">
        <f>IF(A657="","",SUM($BY$12:BY657))</f>
        <v/>
      </c>
      <c r="CA657" s="4"/>
    </row>
    <row r="658" spans="65:79">
      <c r="BM658" s="1"/>
      <c r="BU658" s="23" t="str">
        <f>IF(A658="","",_xlfn.XLOOKUP(C658,'Bloomberg Data'!E:E,'Bloomberg Data'!D:D,0,0))</f>
        <v/>
      </c>
      <c r="BV658" s="23" t="str">
        <f t="shared" si="46"/>
        <v/>
      </c>
      <c r="BW658" s="59" t="str">
        <f t="shared" si="49"/>
        <v/>
      </c>
      <c r="BX658" s="28" t="str">
        <f t="shared" si="47"/>
        <v/>
      </c>
      <c r="BY658" s="67" t="str">
        <f t="shared" si="48"/>
        <v/>
      </c>
      <c r="BZ658" s="29" t="str">
        <f>IF(A658="","",SUM($BY$12:BY658))</f>
        <v/>
      </c>
      <c r="CA658" s="4"/>
    </row>
    <row r="659" spans="65:79">
      <c r="BM659" s="1"/>
      <c r="BU659" s="23" t="str">
        <f>IF(A659="","",_xlfn.XLOOKUP(C659,'Bloomberg Data'!E:E,'Bloomberg Data'!D:D,0,0))</f>
        <v/>
      </c>
      <c r="BV659" s="23" t="str">
        <f t="shared" si="46"/>
        <v/>
      </c>
      <c r="BW659" s="59" t="str">
        <f t="shared" si="49"/>
        <v/>
      </c>
      <c r="BX659" s="28" t="str">
        <f t="shared" si="47"/>
        <v/>
      </c>
      <c r="BY659" s="67" t="str">
        <f t="shared" si="48"/>
        <v/>
      </c>
      <c r="BZ659" s="29" t="str">
        <f>IF(A659="","",SUM($BY$12:BY659))</f>
        <v/>
      </c>
      <c r="CA659" s="4"/>
    </row>
    <row r="660" spans="65:79">
      <c r="BM660" s="1"/>
      <c r="BU660" s="23" t="str">
        <f>IF(A660="","",_xlfn.XLOOKUP(C660,'Bloomberg Data'!E:E,'Bloomberg Data'!D:D,0,0))</f>
        <v/>
      </c>
      <c r="BV660" s="23" t="str">
        <f t="shared" si="46"/>
        <v/>
      </c>
      <c r="BW660" s="59" t="str">
        <f t="shared" si="49"/>
        <v/>
      </c>
      <c r="BX660" s="28" t="str">
        <f t="shared" si="47"/>
        <v/>
      </c>
      <c r="BY660" s="67" t="str">
        <f t="shared" si="48"/>
        <v/>
      </c>
      <c r="BZ660" s="29" t="str">
        <f>IF(A660="","",SUM($BY$12:BY660))</f>
        <v/>
      </c>
      <c r="CA660" s="4"/>
    </row>
    <row r="661" spans="65:79">
      <c r="BM661" s="1"/>
      <c r="BU661" s="23" t="str">
        <f>IF(A661="","",_xlfn.XLOOKUP(C661,'Bloomberg Data'!E:E,'Bloomberg Data'!D:D,0,0))</f>
        <v/>
      </c>
      <c r="BV661" s="23" t="str">
        <f t="shared" si="46"/>
        <v/>
      </c>
      <c r="BW661" s="59" t="str">
        <f t="shared" si="49"/>
        <v/>
      </c>
      <c r="BX661" s="28" t="str">
        <f t="shared" si="47"/>
        <v/>
      </c>
      <c r="BY661" s="67" t="str">
        <f t="shared" si="48"/>
        <v/>
      </c>
      <c r="BZ661" s="29" t="str">
        <f>IF(A661="","",SUM($BY$12:BY661))</f>
        <v/>
      </c>
      <c r="CA661" s="4"/>
    </row>
    <row r="662" spans="65:79">
      <c r="BM662" s="1"/>
      <c r="BU662" s="23" t="str">
        <f>IF(A662="","",_xlfn.XLOOKUP(C662,'Bloomberg Data'!E:E,'Bloomberg Data'!D:D,0,0))</f>
        <v/>
      </c>
      <c r="BV662" s="23" t="str">
        <f t="shared" si="46"/>
        <v/>
      </c>
      <c r="BW662" s="59" t="str">
        <f t="shared" si="49"/>
        <v/>
      </c>
      <c r="BX662" s="28" t="str">
        <f t="shared" si="47"/>
        <v/>
      </c>
      <c r="BY662" s="67" t="str">
        <f t="shared" si="48"/>
        <v/>
      </c>
      <c r="BZ662" s="29" t="str">
        <f>IF(A662="","",SUM($BY$12:BY662))</f>
        <v/>
      </c>
      <c r="CA662" s="4"/>
    </row>
    <row r="663" spans="65:79">
      <c r="BM663" s="1"/>
      <c r="BU663" s="23" t="str">
        <f>IF(A663="","",_xlfn.XLOOKUP(C663,'Bloomberg Data'!E:E,'Bloomberg Data'!D:D,0,0))</f>
        <v/>
      </c>
      <c r="BV663" s="23" t="str">
        <f t="shared" si="46"/>
        <v/>
      </c>
      <c r="BW663" s="59" t="str">
        <f t="shared" si="49"/>
        <v/>
      </c>
      <c r="BX663" s="28" t="str">
        <f t="shared" si="47"/>
        <v/>
      </c>
      <c r="BY663" s="67" t="str">
        <f t="shared" si="48"/>
        <v/>
      </c>
      <c r="BZ663" s="29" t="str">
        <f>IF(A663="","",SUM($BY$12:BY663))</f>
        <v/>
      </c>
      <c r="CA663" s="4"/>
    </row>
    <row r="664" spans="65:79">
      <c r="BM664" s="1"/>
      <c r="BU664" s="23" t="str">
        <f>IF(A664="","",_xlfn.XLOOKUP(C664,'Bloomberg Data'!E:E,'Bloomberg Data'!D:D,0,0))</f>
        <v/>
      </c>
      <c r="BV664" s="23" t="str">
        <f t="shared" si="46"/>
        <v/>
      </c>
      <c r="BW664" s="59" t="str">
        <f t="shared" si="49"/>
        <v/>
      </c>
      <c r="BX664" s="28" t="str">
        <f t="shared" si="47"/>
        <v/>
      </c>
      <c r="BY664" s="67" t="str">
        <f t="shared" si="48"/>
        <v/>
      </c>
      <c r="BZ664" s="29" t="str">
        <f>IF(A664="","",SUM($BY$12:BY664))</f>
        <v/>
      </c>
      <c r="CA664" s="4"/>
    </row>
    <row r="665" spans="65:79">
      <c r="BM665" s="1"/>
      <c r="BU665" s="23" t="str">
        <f>IF(A665="","",_xlfn.XLOOKUP(C665,'Bloomberg Data'!E:E,'Bloomberg Data'!D:D,0,0))</f>
        <v/>
      </c>
      <c r="BV665" s="23" t="str">
        <f t="shared" si="46"/>
        <v/>
      </c>
      <c r="BW665" s="59" t="str">
        <f t="shared" si="49"/>
        <v/>
      </c>
      <c r="BX665" s="28" t="str">
        <f t="shared" si="47"/>
        <v/>
      </c>
      <c r="BY665" s="67" t="str">
        <f t="shared" si="48"/>
        <v/>
      </c>
      <c r="BZ665" s="29" t="str">
        <f>IF(A665="","",SUM($BY$12:BY665))</f>
        <v/>
      </c>
      <c r="CA665" s="4"/>
    </row>
    <row r="666" spans="65:79">
      <c r="BM666" s="1"/>
      <c r="BU666" s="23" t="str">
        <f>IF(A666="","",_xlfn.XLOOKUP(C666,'Bloomberg Data'!E:E,'Bloomberg Data'!D:D,0,0))</f>
        <v/>
      </c>
      <c r="BV666" s="23" t="str">
        <f t="shared" si="46"/>
        <v/>
      </c>
      <c r="BW666" s="59" t="str">
        <f t="shared" si="49"/>
        <v/>
      </c>
      <c r="BX666" s="28" t="str">
        <f t="shared" si="47"/>
        <v/>
      </c>
      <c r="BY666" s="67" t="str">
        <f t="shared" si="48"/>
        <v/>
      </c>
      <c r="BZ666" s="29" t="str">
        <f>IF(A666="","",SUM($BY$12:BY666))</f>
        <v/>
      </c>
      <c r="CA666" s="4"/>
    </row>
    <row r="667" spans="65:79">
      <c r="BM667" s="1"/>
      <c r="BU667" s="23" t="str">
        <f>IF(A667="","",_xlfn.XLOOKUP(C667,'Bloomberg Data'!E:E,'Bloomberg Data'!D:D,0,0))</f>
        <v/>
      </c>
      <c r="BV667" s="23" t="str">
        <f t="shared" si="46"/>
        <v/>
      </c>
      <c r="BW667" s="59" t="str">
        <f t="shared" si="49"/>
        <v/>
      </c>
      <c r="BX667" s="28" t="str">
        <f t="shared" si="47"/>
        <v/>
      </c>
      <c r="BY667" s="67" t="str">
        <f t="shared" si="48"/>
        <v/>
      </c>
      <c r="BZ667" s="29" t="str">
        <f>IF(A667="","",SUM($BY$12:BY667))</f>
        <v/>
      </c>
      <c r="CA667" s="4"/>
    </row>
    <row r="668" spans="65:79">
      <c r="BM668" s="1"/>
      <c r="BU668" s="23" t="str">
        <f>IF(A668="","",_xlfn.XLOOKUP(C668,'Bloomberg Data'!E:E,'Bloomberg Data'!D:D,0,0))</f>
        <v/>
      </c>
      <c r="BV668" s="23" t="str">
        <f t="shared" si="46"/>
        <v/>
      </c>
      <c r="BW668" s="59" t="str">
        <f t="shared" si="49"/>
        <v/>
      </c>
      <c r="BX668" s="28" t="str">
        <f t="shared" si="47"/>
        <v/>
      </c>
      <c r="BY668" s="67" t="str">
        <f t="shared" si="48"/>
        <v/>
      </c>
      <c r="BZ668" s="29" t="str">
        <f>IF(A668="","",SUM($BY$12:BY668))</f>
        <v/>
      </c>
      <c r="CA668" s="4"/>
    </row>
    <row r="669" spans="65:79">
      <c r="BM669" s="1"/>
      <c r="BU669" s="23" t="str">
        <f>IF(A669="","",_xlfn.XLOOKUP(C669,'Bloomberg Data'!E:E,'Bloomberg Data'!D:D,0,0))</f>
        <v/>
      </c>
      <c r="BV669" s="23" t="str">
        <f t="shared" si="46"/>
        <v/>
      </c>
      <c r="BW669" s="59" t="str">
        <f t="shared" si="49"/>
        <v/>
      </c>
      <c r="BX669" s="28" t="str">
        <f t="shared" si="47"/>
        <v/>
      </c>
      <c r="BY669" s="67" t="str">
        <f t="shared" si="48"/>
        <v/>
      </c>
      <c r="BZ669" s="29" t="str">
        <f>IF(A669="","",SUM($BY$12:BY669))</f>
        <v/>
      </c>
      <c r="CA669" s="4"/>
    </row>
    <row r="670" spans="65:79">
      <c r="BM670" s="1"/>
      <c r="BU670" s="23" t="str">
        <f>IF(A670="","",_xlfn.XLOOKUP(C670,'Bloomberg Data'!E:E,'Bloomberg Data'!D:D,0,0))</f>
        <v/>
      </c>
      <c r="BV670" s="23" t="str">
        <f t="shared" si="46"/>
        <v/>
      </c>
      <c r="BW670" s="59" t="str">
        <f t="shared" si="49"/>
        <v/>
      </c>
      <c r="BX670" s="28" t="str">
        <f t="shared" si="47"/>
        <v/>
      </c>
      <c r="BY670" s="67" t="str">
        <f t="shared" si="48"/>
        <v/>
      </c>
      <c r="BZ670" s="29" t="str">
        <f>IF(A670="","",SUM($BY$12:BY670))</f>
        <v/>
      </c>
      <c r="CA670" s="4"/>
    </row>
    <row r="671" spans="65:79">
      <c r="BM671" s="1"/>
      <c r="BU671" s="23" t="str">
        <f>IF(A671="","",_xlfn.XLOOKUP(C671,'Bloomberg Data'!E:E,'Bloomberg Data'!D:D,0,0))</f>
        <v/>
      </c>
      <c r="BV671" s="23" t="str">
        <f t="shared" si="46"/>
        <v/>
      </c>
      <c r="BW671" s="59" t="str">
        <f t="shared" si="49"/>
        <v/>
      </c>
      <c r="BX671" s="28" t="str">
        <f t="shared" si="47"/>
        <v/>
      </c>
      <c r="BY671" s="67" t="str">
        <f t="shared" si="48"/>
        <v/>
      </c>
      <c r="BZ671" s="29" t="str">
        <f>IF(A671="","",SUM($BY$12:BY671))</f>
        <v/>
      </c>
      <c r="CA671" s="4"/>
    </row>
    <row r="672" spans="65:79">
      <c r="BM672" s="1"/>
      <c r="BU672" s="23" t="str">
        <f>IF(A672="","",_xlfn.XLOOKUP(C672,'Bloomberg Data'!E:E,'Bloomberg Data'!D:D,0,0))</f>
        <v/>
      </c>
      <c r="BV672" s="23" t="str">
        <f t="shared" si="46"/>
        <v/>
      </c>
      <c r="BW672" s="59" t="str">
        <f t="shared" si="49"/>
        <v/>
      </c>
      <c r="BX672" s="28" t="str">
        <f t="shared" si="47"/>
        <v/>
      </c>
      <c r="BY672" s="67" t="str">
        <f t="shared" si="48"/>
        <v/>
      </c>
      <c r="BZ672" s="29" t="str">
        <f>IF(A672="","",SUM($BY$12:BY672))</f>
        <v/>
      </c>
      <c r="CA672" s="4"/>
    </row>
    <row r="673" spans="65:79">
      <c r="BM673" s="1"/>
      <c r="BU673" s="23" t="str">
        <f>IF(A673="","",_xlfn.XLOOKUP(C673,'Bloomberg Data'!E:E,'Bloomberg Data'!D:D,0,0))</f>
        <v/>
      </c>
      <c r="BV673" s="23" t="str">
        <f t="shared" si="46"/>
        <v/>
      </c>
      <c r="BW673" s="59" t="str">
        <f t="shared" si="49"/>
        <v/>
      </c>
      <c r="BX673" s="28" t="str">
        <f t="shared" si="47"/>
        <v/>
      </c>
      <c r="BY673" s="67" t="str">
        <f t="shared" si="48"/>
        <v/>
      </c>
      <c r="BZ673" s="29" t="str">
        <f>IF(A673="","",SUM($BY$12:BY673))</f>
        <v/>
      </c>
      <c r="CA673" s="4"/>
    </row>
    <row r="674" spans="65:79">
      <c r="BM674" s="1"/>
      <c r="BU674" s="23" t="str">
        <f>IF(A674="","",_xlfn.XLOOKUP(C674,'Bloomberg Data'!E:E,'Bloomberg Data'!D:D,0,0))</f>
        <v/>
      </c>
      <c r="BV674" s="23" t="str">
        <f t="shared" si="46"/>
        <v/>
      </c>
      <c r="BW674" s="59" t="str">
        <f t="shared" si="49"/>
        <v/>
      </c>
      <c r="BX674" s="28" t="str">
        <f t="shared" si="47"/>
        <v/>
      </c>
      <c r="BY674" s="67" t="str">
        <f t="shared" si="48"/>
        <v/>
      </c>
      <c r="BZ674" s="29" t="str">
        <f>IF(A674="","",SUM($BY$12:BY674))</f>
        <v/>
      </c>
      <c r="CA674" s="4"/>
    </row>
    <row r="675" spans="65:79">
      <c r="BM675" s="1"/>
      <c r="BU675" s="23" t="str">
        <f>IF(A675="","",_xlfn.XLOOKUP(C675,'Bloomberg Data'!E:E,'Bloomberg Data'!D:D,0,0))</f>
        <v/>
      </c>
      <c r="BV675" s="23" t="str">
        <f t="shared" si="46"/>
        <v/>
      </c>
      <c r="BW675" s="59" t="str">
        <f t="shared" si="49"/>
        <v/>
      </c>
      <c r="BX675" s="28" t="str">
        <f t="shared" si="47"/>
        <v/>
      </c>
      <c r="BY675" s="67" t="str">
        <f t="shared" si="48"/>
        <v/>
      </c>
      <c r="BZ675" s="29" t="str">
        <f>IF(A675="","",SUM($BY$12:BY675))</f>
        <v/>
      </c>
      <c r="CA675" s="4"/>
    </row>
    <row r="676" spans="65:79">
      <c r="BM676" s="1"/>
      <c r="BU676" s="23" t="str">
        <f>IF(A676="","",_xlfn.XLOOKUP(C676,'Bloomberg Data'!E:E,'Bloomberg Data'!D:D,0,0))</f>
        <v/>
      </c>
      <c r="BV676" s="23" t="str">
        <f t="shared" si="46"/>
        <v/>
      </c>
      <c r="BW676" s="59" t="str">
        <f t="shared" si="49"/>
        <v/>
      </c>
      <c r="BX676" s="28" t="str">
        <f t="shared" si="47"/>
        <v/>
      </c>
      <c r="BY676" s="67" t="str">
        <f t="shared" si="48"/>
        <v/>
      </c>
      <c r="BZ676" s="29" t="str">
        <f>IF(A676="","",SUM($BY$12:BY676))</f>
        <v/>
      </c>
      <c r="CA676" s="4"/>
    </row>
    <row r="677" spans="65:79">
      <c r="BM677" s="1"/>
      <c r="BU677" s="23" t="str">
        <f>IF(A677="","",_xlfn.XLOOKUP(C677,'Bloomberg Data'!E:E,'Bloomberg Data'!D:D,0,0))</f>
        <v/>
      </c>
      <c r="BV677" s="23" t="str">
        <f t="shared" si="46"/>
        <v/>
      </c>
      <c r="BW677" s="59" t="str">
        <f t="shared" si="49"/>
        <v/>
      </c>
      <c r="BX677" s="28" t="str">
        <f t="shared" si="47"/>
        <v/>
      </c>
      <c r="BY677" s="67" t="str">
        <f t="shared" si="48"/>
        <v/>
      </c>
      <c r="BZ677" s="29" t="str">
        <f>IF(A677="","",SUM($BY$12:BY677))</f>
        <v/>
      </c>
      <c r="CA677" s="4"/>
    </row>
    <row r="678" spans="65:79">
      <c r="BM678" s="1"/>
      <c r="BU678" s="23" t="str">
        <f>IF(A678="","",_xlfn.XLOOKUP(C678,'Bloomberg Data'!E:E,'Bloomberg Data'!D:D,0,0))</f>
        <v/>
      </c>
      <c r="BV678" s="23" t="str">
        <f t="shared" si="46"/>
        <v/>
      </c>
      <c r="BW678" s="59" t="str">
        <f t="shared" si="49"/>
        <v/>
      </c>
      <c r="BX678" s="28" t="str">
        <f t="shared" si="47"/>
        <v/>
      </c>
      <c r="BY678" s="67" t="str">
        <f t="shared" si="48"/>
        <v/>
      </c>
      <c r="BZ678" s="29" t="str">
        <f>IF(A678="","",SUM($BY$12:BY678))</f>
        <v/>
      </c>
      <c r="CA678" s="4"/>
    </row>
    <row r="679" spans="65:79">
      <c r="BM679" s="1"/>
      <c r="BU679" s="23" t="str">
        <f>IF(A679="","",_xlfn.XLOOKUP(C679,'Bloomberg Data'!E:E,'Bloomberg Data'!D:D,0,0))</f>
        <v/>
      </c>
      <c r="BV679" s="23" t="str">
        <f t="shared" si="46"/>
        <v/>
      </c>
      <c r="BW679" s="59" t="str">
        <f t="shared" si="49"/>
        <v/>
      </c>
      <c r="BX679" s="28" t="str">
        <f t="shared" si="47"/>
        <v/>
      </c>
      <c r="BY679" s="67" t="str">
        <f t="shared" si="48"/>
        <v/>
      </c>
      <c r="BZ679" s="29" t="str">
        <f>IF(A679="","",SUM($BY$12:BY679))</f>
        <v/>
      </c>
      <c r="CA679" s="4"/>
    </row>
    <row r="680" spans="65:79">
      <c r="BM680" s="1"/>
      <c r="BU680" s="23" t="str">
        <f>IF(A680="","",_xlfn.XLOOKUP(C680,'Bloomberg Data'!E:E,'Bloomberg Data'!D:D,0,0))</f>
        <v/>
      </c>
      <c r="BV680" s="23" t="str">
        <f t="shared" si="46"/>
        <v/>
      </c>
      <c r="BW680" s="59" t="str">
        <f t="shared" si="49"/>
        <v/>
      </c>
      <c r="BX680" s="28" t="str">
        <f t="shared" si="47"/>
        <v/>
      </c>
      <c r="BY680" s="67" t="str">
        <f t="shared" si="48"/>
        <v/>
      </c>
      <c r="BZ680" s="29" t="str">
        <f>IF(A680="","",SUM($BY$12:BY680))</f>
        <v/>
      </c>
      <c r="CA680" s="4"/>
    </row>
    <row r="681" spans="65:79">
      <c r="BM681" s="1"/>
      <c r="BU681" s="23" t="str">
        <f>IF(A681="","",_xlfn.XLOOKUP(C681,'Bloomberg Data'!E:E,'Bloomberg Data'!D:D,0,0))</f>
        <v/>
      </c>
      <c r="BV681" s="23" t="str">
        <f t="shared" si="46"/>
        <v/>
      </c>
      <c r="BW681" s="59" t="str">
        <f t="shared" si="49"/>
        <v/>
      </c>
      <c r="BX681" s="28" t="str">
        <f t="shared" si="47"/>
        <v/>
      </c>
      <c r="BY681" s="67" t="str">
        <f t="shared" si="48"/>
        <v/>
      </c>
      <c r="BZ681" s="29" t="str">
        <f>IF(A681="","",SUM($BY$12:BY681))</f>
        <v/>
      </c>
      <c r="CA681" s="4"/>
    </row>
    <row r="682" spans="65:79">
      <c r="BM682" s="1"/>
      <c r="BU682" s="23" t="str">
        <f>IF(A682="","",_xlfn.XLOOKUP(C682,'Bloomberg Data'!E:E,'Bloomberg Data'!D:D,0,0))</f>
        <v/>
      </c>
      <c r="BV682" s="23" t="str">
        <f t="shared" si="46"/>
        <v/>
      </c>
      <c r="BW682" s="59" t="str">
        <f t="shared" si="49"/>
        <v/>
      </c>
      <c r="BX682" s="28" t="str">
        <f t="shared" si="47"/>
        <v/>
      </c>
      <c r="BY682" s="67" t="str">
        <f t="shared" si="48"/>
        <v/>
      </c>
      <c r="BZ682" s="29" t="str">
        <f>IF(A682="","",SUM($BY$12:BY682))</f>
        <v/>
      </c>
      <c r="CA682" s="4"/>
    </row>
    <row r="683" spans="65:79">
      <c r="BM683" s="1"/>
      <c r="BU683" s="23" t="str">
        <f>IF(A683="","",_xlfn.XLOOKUP(C683,'Bloomberg Data'!E:E,'Bloomberg Data'!D:D,0,0))</f>
        <v/>
      </c>
      <c r="BV683" s="23" t="str">
        <f t="shared" si="46"/>
        <v/>
      </c>
      <c r="BW683" s="59" t="str">
        <f t="shared" si="49"/>
        <v/>
      </c>
      <c r="BX683" s="28" t="str">
        <f t="shared" si="47"/>
        <v/>
      </c>
      <c r="BY683" s="67" t="str">
        <f t="shared" si="48"/>
        <v/>
      </c>
      <c r="BZ683" s="29" t="str">
        <f>IF(A683="","",SUM($BY$12:BY683))</f>
        <v/>
      </c>
      <c r="CA683" s="4"/>
    </row>
    <row r="684" spans="65:79">
      <c r="BM684" s="1"/>
      <c r="BU684" s="23" t="str">
        <f>IF(A684="","",_xlfn.XLOOKUP(C684,'Bloomberg Data'!E:E,'Bloomberg Data'!D:D,0,0))</f>
        <v/>
      </c>
      <c r="BV684" s="23" t="str">
        <f t="shared" si="46"/>
        <v/>
      </c>
      <c r="BW684" s="59" t="str">
        <f t="shared" si="49"/>
        <v/>
      </c>
      <c r="BX684" s="28" t="str">
        <f t="shared" si="47"/>
        <v/>
      </c>
      <c r="BY684" s="67" t="str">
        <f t="shared" si="48"/>
        <v/>
      </c>
      <c r="BZ684" s="29" t="str">
        <f>IF(A684="","",SUM($BY$12:BY684))</f>
        <v/>
      </c>
      <c r="CA684" s="4"/>
    </row>
    <row r="685" spans="65:79">
      <c r="BM685" s="1"/>
      <c r="BU685" s="23" t="str">
        <f>IF(A685="","",_xlfn.XLOOKUP(C685,'Bloomberg Data'!E:E,'Bloomberg Data'!D:D,0,0))</f>
        <v/>
      </c>
      <c r="BV685" s="23" t="str">
        <f t="shared" si="46"/>
        <v/>
      </c>
      <c r="BW685" s="59" t="str">
        <f t="shared" si="49"/>
        <v/>
      </c>
      <c r="BX685" s="28" t="str">
        <f t="shared" si="47"/>
        <v/>
      </c>
      <c r="BY685" s="67" t="str">
        <f t="shared" si="48"/>
        <v/>
      </c>
      <c r="BZ685" s="29" t="str">
        <f>IF(A685="","",SUM($BY$12:BY685))</f>
        <v/>
      </c>
      <c r="CA685" s="4"/>
    </row>
    <row r="686" spans="65:79">
      <c r="BM686" s="1"/>
      <c r="BU686" s="23" t="str">
        <f>IF(A686="","",_xlfn.XLOOKUP(C686,'Bloomberg Data'!E:E,'Bloomberg Data'!D:D,0,0))</f>
        <v/>
      </c>
      <c r="BV686" s="23" t="str">
        <f t="shared" si="46"/>
        <v/>
      </c>
      <c r="BW686" s="59" t="str">
        <f t="shared" si="49"/>
        <v/>
      </c>
      <c r="BX686" s="28" t="str">
        <f t="shared" si="47"/>
        <v/>
      </c>
      <c r="BY686" s="67" t="str">
        <f t="shared" si="48"/>
        <v/>
      </c>
      <c r="BZ686" s="29" t="str">
        <f>IF(A686="","",SUM($BY$12:BY686))</f>
        <v/>
      </c>
      <c r="CA686" s="4"/>
    </row>
    <row r="687" spans="65:79">
      <c r="BM687" s="1"/>
      <c r="BU687" s="23" t="str">
        <f>IF(A687="","",_xlfn.XLOOKUP(C687,'Bloomberg Data'!E:E,'Bloomberg Data'!D:D,0,0))</f>
        <v/>
      </c>
      <c r="BV687" s="23" t="str">
        <f t="shared" si="46"/>
        <v/>
      </c>
      <c r="BW687" s="59" t="str">
        <f t="shared" si="49"/>
        <v/>
      </c>
      <c r="BX687" s="28" t="str">
        <f t="shared" si="47"/>
        <v/>
      </c>
      <c r="BY687" s="67" t="str">
        <f t="shared" si="48"/>
        <v/>
      </c>
      <c r="BZ687" s="29" t="str">
        <f>IF(A687="","",SUM($BY$12:BY687))</f>
        <v/>
      </c>
      <c r="CA687" s="4"/>
    </row>
    <row r="688" spans="65:79">
      <c r="BM688" s="1"/>
      <c r="BU688" s="23" t="str">
        <f>IF(A688="","",_xlfn.XLOOKUP(C688,'Bloomberg Data'!E:E,'Bloomberg Data'!D:D,0,0))</f>
        <v/>
      </c>
      <c r="BV688" s="23" t="str">
        <f t="shared" si="46"/>
        <v/>
      </c>
      <c r="BW688" s="59" t="str">
        <f t="shared" si="49"/>
        <v/>
      </c>
      <c r="BX688" s="28" t="str">
        <f t="shared" si="47"/>
        <v/>
      </c>
      <c r="BY688" s="67" t="str">
        <f t="shared" si="48"/>
        <v/>
      </c>
      <c r="BZ688" s="29" t="str">
        <f>IF(A688="","",SUM($BY$12:BY688))</f>
        <v/>
      </c>
      <c r="CA688" s="4"/>
    </row>
    <row r="689" spans="65:79">
      <c r="BM689" s="1"/>
      <c r="BU689" s="23" t="str">
        <f>IF(A689="","",_xlfn.XLOOKUP(C689,'Bloomberg Data'!E:E,'Bloomberg Data'!D:D,0,0))</f>
        <v/>
      </c>
      <c r="BV689" s="23" t="str">
        <f t="shared" si="46"/>
        <v/>
      </c>
      <c r="BW689" s="59" t="str">
        <f t="shared" si="49"/>
        <v/>
      </c>
      <c r="BX689" s="28" t="str">
        <f t="shared" si="47"/>
        <v/>
      </c>
      <c r="BY689" s="67" t="str">
        <f t="shared" si="48"/>
        <v/>
      </c>
      <c r="BZ689" s="29" t="str">
        <f>IF(A689="","",SUM($BY$12:BY689))</f>
        <v/>
      </c>
      <c r="CA689" s="4"/>
    </row>
    <row r="690" spans="65:79">
      <c r="BM690" s="1"/>
      <c r="BU690" s="23" t="str">
        <f>IF(A690="","",_xlfn.XLOOKUP(C690,'Bloomberg Data'!E:E,'Bloomberg Data'!D:D,0,0))</f>
        <v/>
      </c>
      <c r="BV690" s="23" t="str">
        <f t="shared" si="46"/>
        <v/>
      </c>
      <c r="BW690" s="59" t="str">
        <f t="shared" si="49"/>
        <v/>
      </c>
      <c r="BX690" s="28" t="str">
        <f t="shared" si="47"/>
        <v/>
      </c>
      <c r="BY690" s="67" t="str">
        <f t="shared" si="48"/>
        <v/>
      </c>
      <c r="BZ690" s="29" t="str">
        <f>IF(A690="","",SUM($BY$12:BY690))</f>
        <v/>
      </c>
      <c r="CA690" s="4"/>
    </row>
    <row r="691" spans="65:79">
      <c r="BM691" s="1"/>
      <c r="BU691" s="23" t="str">
        <f>IF(A691="","",_xlfn.XLOOKUP(C691,'Bloomberg Data'!E:E,'Bloomberg Data'!D:D,0,0))</f>
        <v/>
      </c>
      <c r="BV691" s="23" t="str">
        <f t="shared" si="46"/>
        <v/>
      </c>
      <c r="BW691" s="59" t="str">
        <f t="shared" si="49"/>
        <v/>
      </c>
      <c r="BX691" s="28" t="str">
        <f t="shared" si="47"/>
        <v/>
      </c>
      <c r="BY691" s="67" t="str">
        <f t="shared" si="48"/>
        <v/>
      </c>
      <c r="BZ691" s="29" t="str">
        <f>IF(A691="","",SUM($BY$12:BY691))</f>
        <v/>
      </c>
      <c r="CA691" s="4"/>
    </row>
    <row r="692" spans="65:79">
      <c r="BM692" s="1"/>
      <c r="BU692" s="23" t="str">
        <f>IF(A692="","",_xlfn.XLOOKUP(C692,'Bloomberg Data'!E:E,'Bloomberg Data'!D:D,0,0))</f>
        <v/>
      </c>
      <c r="BV692" s="23" t="str">
        <f t="shared" si="46"/>
        <v/>
      </c>
      <c r="BW692" s="59" t="str">
        <f t="shared" si="49"/>
        <v/>
      </c>
      <c r="BX692" s="28" t="str">
        <f t="shared" si="47"/>
        <v/>
      </c>
      <c r="BY692" s="67" t="str">
        <f t="shared" si="48"/>
        <v/>
      </c>
      <c r="BZ692" s="29" t="str">
        <f>IF(A692="","",SUM($BY$12:BY692))</f>
        <v/>
      </c>
      <c r="CA692" s="4"/>
    </row>
    <row r="693" spans="65:79">
      <c r="BM693" s="1"/>
      <c r="BU693" s="23" t="str">
        <f>IF(A693="","",_xlfn.XLOOKUP(C693,'Bloomberg Data'!E:E,'Bloomberg Data'!D:D,0,0))</f>
        <v/>
      </c>
      <c r="BV693" s="23" t="str">
        <f t="shared" si="46"/>
        <v/>
      </c>
      <c r="BW693" s="59" t="str">
        <f t="shared" si="49"/>
        <v/>
      </c>
      <c r="BX693" s="28" t="str">
        <f t="shared" si="47"/>
        <v/>
      </c>
      <c r="BY693" s="67" t="str">
        <f t="shared" si="48"/>
        <v/>
      </c>
      <c r="BZ693" s="29" t="str">
        <f>IF(A693="","",SUM($BY$12:BY693))</f>
        <v/>
      </c>
      <c r="CA693" s="4"/>
    </row>
    <row r="694" spans="65:79">
      <c r="BM694" s="1"/>
      <c r="BU694" s="23" t="str">
        <f>IF(A694="","",_xlfn.XLOOKUP(C694,'Bloomberg Data'!E:E,'Bloomberg Data'!D:D,0,0))</f>
        <v/>
      </c>
      <c r="BV694" s="23" t="str">
        <f t="shared" si="46"/>
        <v/>
      </c>
      <c r="BW694" s="59" t="str">
        <f t="shared" si="49"/>
        <v/>
      </c>
      <c r="BX694" s="28" t="str">
        <f t="shared" si="47"/>
        <v/>
      </c>
      <c r="BY694" s="67" t="str">
        <f t="shared" si="48"/>
        <v/>
      </c>
      <c r="BZ694" s="29" t="str">
        <f>IF(A694="","",SUM($BY$12:BY694))</f>
        <v/>
      </c>
      <c r="CA694" s="4"/>
    </row>
    <row r="695" spans="65:79">
      <c r="BM695" s="1"/>
      <c r="BU695" s="23" t="str">
        <f>IF(A695="","",_xlfn.XLOOKUP(C695,'Bloomberg Data'!E:E,'Bloomberg Data'!D:D,0,0))</f>
        <v/>
      </c>
      <c r="BV695" s="23" t="str">
        <f t="shared" si="46"/>
        <v/>
      </c>
      <c r="BW695" s="59" t="str">
        <f t="shared" si="49"/>
        <v/>
      </c>
      <c r="BX695" s="28" t="str">
        <f t="shared" si="47"/>
        <v/>
      </c>
      <c r="BY695" s="67" t="str">
        <f t="shared" si="48"/>
        <v/>
      </c>
      <c r="BZ695" s="29" t="str">
        <f>IF(A695="","",SUM($BY$12:BY695))</f>
        <v/>
      </c>
      <c r="CA695" s="4"/>
    </row>
    <row r="696" spans="65:79">
      <c r="BM696" s="1"/>
      <c r="BU696" s="23" t="str">
        <f>IF(A696="","",_xlfn.XLOOKUP(C696,'Bloomberg Data'!E:E,'Bloomberg Data'!D:D,0,0))</f>
        <v/>
      </c>
      <c r="BV696" s="23" t="str">
        <f t="shared" si="46"/>
        <v/>
      </c>
      <c r="BW696" s="59" t="str">
        <f t="shared" si="49"/>
        <v/>
      </c>
      <c r="BX696" s="28" t="str">
        <f t="shared" si="47"/>
        <v/>
      </c>
      <c r="BY696" s="67" t="str">
        <f t="shared" si="48"/>
        <v/>
      </c>
      <c r="BZ696" s="29" t="str">
        <f>IF(A696="","",SUM($BY$12:BY696))</f>
        <v/>
      </c>
      <c r="CA696" s="4"/>
    </row>
    <row r="697" spans="65:79">
      <c r="BM697" s="1"/>
      <c r="BU697" s="23" t="str">
        <f>IF(A697="","",_xlfn.XLOOKUP(C697,'Bloomberg Data'!E:E,'Bloomberg Data'!D:D,0,0))</f>
        <v/>
      </c>
      <c r="BV697" s="23" t="str">
        <f t="shared" si="46"/>
        <v/>
      </c>
      <c r="BW697" s="59" t="str">
        <f t="shared" si="49"/>
        <v/>
      </c>
      <c r="BX697" s="28" t="str">
        <f t="shared" si="47"/>
        <v/>
      </c>
      <c r="BY697" s="67" t="str">
        <f t="shared" si="48"/>
        <v/>
      </c>
      <c r="BZ697" s="29" t="str">
        <f>IF(A697="","",SUM($BY$12:BY697))</f>
        <v/>
      </c>
      <c r="CA697" s="4"/>
    </row>
    <row r="698" spans="65:79">
      <c r="BM698" s="1"/>
      <c r="BU698" s="23" t="str">
        <f>IF(A698="","",_xlfn.XLOOKUP(C698,'Bloomberg Data'!E:E,'Bloomberg Data'!D:D,0,0))</f>
        <v/>
      </c>
      <c r="BV698" s="23" t="str">
        <f t="shared" si="46"/>
        <v/>
      </c>
      <c r="BW698" s="59" t="str">
        <f t="shared" si="49"/>
        <v/>
      </c>
      <c r="BX698" s="28" t="str">
        <f t="shared" si="47"/>
        <v/>
      </c>
      <c r="BY698" s="67" t="str">
        <f t="shared" si="48"/>
        <v/>
      </c>
      <c r="BZ698" s="29" t="str">
        <f>IF(A698="","",SUM($BY$12:BY698))</f>
        <v/>
      </c>
      <c r="CA698" s="4"/>
    </row>
    <row r="699" spans="65:79">
      <c r="BM699" s="1"/>
      <c r="BU699" s="23" t="str">
        <f>IF(A699="","",_xlfn.XLOOKUP(C699,'Bloomberg Data'!E:E,'Bloomberg Data'!D:D,0,0))</f>
        <v/>
      </c>
      <c r="BV699" s="23" t="str">
        <f t="shared" si="46"/>
        <v/>
      </c>
      <c r="BW699" s="59" t="str">
        <f t="shared" si="49"/>
        <v/>
      </c>
      <c r="BX699" s="28" t="str">
        <f t="shared" si="47"/>
        <v/>
      </c>
      <c r="BY699" s="67" t="str">
        <f t="shared" si="48"/>
        <v/>
      </c>
      <c r="BZ699" s="29" t="str">
        <f>IF(A699="","",SUM($BY$12:BY699))</f>
        <v/>
      </c>
      <c r="CA699" s="4"/>
    </row>
    <row r="700" spans="65:79">
      <c r="BM700" s="1"/>
      <c r="BU700" s="23" t="str">
        <f>IF(A700="","",_xlfn.XLOOKUP(C700,'Bloomberg Data'!E:E,'Bloomberg Data'!D:D,0,0))</f>
        <v/>
      </c>
      <c r="BV700" s="23" t="str">
        <f t="shared" si="46"/>
        <v/>
      </c>
      <c r="BW700" s="59" t="str">
        <f t="shared" si="49"/>
        <v/>
      </c>
      <c r="BX700" s="28" t="str">
        <f t="shared" si="47"/>
        <v/>
      </c>
      <c r="BY700" s="67" t="str">
        <f t="shared" si="48"/>
        <v/>
      </c>
      <c r="BZ700" s="29" t="str">
        <f>IF(A700="","",SUM($BY$12:BY700))</f>
        <v/>
      </c>
      <c r="CA700" s="4"/>
    </row>
    <row r="701" spans="65:79">
      <c r="BM701" s="1"/>
      <c r="BU701" s="23" t="str">
        <f>IF(A701="","",_xlfn.XLOOKUP(C701,'Bloomberg Data'!E:E,'Bloomberg Data'!D:D,0,0))</f>
        <v/>
      </c>
      <c r="BV701" s="23" t="str">
        <f t="shared" si="46"/>
        <v/>
      </c>
      <c r="BW701" s="59" t="str">
        <f t="shared" si="49"/>
        <v/>
      </c>
      <c r="BX701" s="28" t="str">
        <f t="shared" si="47"/>
        <v/>
      </c>
      <c r="BY701" s="67" t="str">
        <f t="shared" si="48"/>
        <v/>
      </c>
      <c r="BZ701" s="29" t="str">
        <f>IF(A701="","",SUM($BY$12:BY701))</f>
        <v/>
      </c>
      <c r="CA701" s="4"/>
    </row>
    <row r="702" spans="65:79">
      <c r="BM702" s="1"/>
      <c r="BU702" s="23" t="str">
        <f>IF(A702="","",_xlfn.XLOOKUP(C702,'Bloomberg Data'!E:E,'Bloomberg Data'!D:D,0,0))</f>
        <v/>
      </c>
      <c r="BV702" s="23" t="str">
        <f t="shared" si="46"/>
        <v/>
      </c>
      <c r="BW702" s="59" t="str">
        <f t="shared" si="49"/>
        <v/>
      </c>
      <c r="BX702" s="28" t="str">
        <f t="shared" si="47"/>
        <v/>
      </c>
      <c r="BY702" s="67" t="str">
        <f t="shared" si="48"/>
        <v/>
      </c>
      <c r="BZ702" s="29" t="str">
        <f>IF(A702="","",SUM($BY$12:BY702))</f>
        <v/>
      </c>
      <c r="CA702" s="4"/>
    </row>
    <row r="703" spans="65:79">
      <c r="BM703" s="1"/>
      <c r="BU703" s="23" t="str">
        <f>IF(A703="","",_xlfn.XLOOKUP(C703,'Bloomberg Data'!E:E,'Bloomberg Data'!D:D,0,0))</f>
        <v/>
      </c>
      <c r="BV703" s="23" t="str">
        <f t="shared" si="46"/>
        <v/>
      </c>
      <c r="BW703" s="59" t="str">
        <f t="shared" si="49"/>
        <v/>
      </c>
      <c r="BX703" s="28" t="str">
        <f t="shared" si="47"/>
        <v/>
      </c>
      <c r="BY703" s="67" t="str">
        <f t="shared" si="48"/>
        <v/>
      </c>
      <c r="BZ703" s="29" t="str">
        <f>IF(A703="","",SUM($BY$12:BY703))</f>
        <v/>
      </c>
      <c r="CA703" s="4"/>
    </row>
    <row r="704" spans="65:79">
      <c r="BM704" s="1"/>
      <c r="BU704" s="23" t="str">
        <f>IF(A704="","",_xlfn.XLOOKUP(C704,'Bloomberg Data'!E:E,'Bloomberg Data'!D:D,0,0))</f>
        <v/>
      </c>
      <c r="BV704" s="23" t="str">
        <f t="shared" si="46"/>
        <v/>
      </c>
      <c r="BW704" s="59" t="str">
        <f t="shared" si="49"/>
        <v/>
      </c>
      <c r="BX704" s="28" t="str">
        <f t="shared" si="47"/>
        <v/>
      </c>
      <c r="BY704" s="67" t="str">
        <f t="shared" si="48"/>
        <v/>
      </c>
      <c r="BZ704" s="29" t="str">
        <f>IF(A704="","",SUM($BY$12:BY704))</f>
        <v/>
      </c>
      <c r="CA704" s="4"/>
    </row>
    <row r="705" spans="65:79">
      <c r="BM705" s="1"/>
      <c r="BU705" s="23" t="str">
        <f>IF(A705="","",_xlfn.XLOOKUP(C705,'Bloomberg Data'!E:E,'Bloomberg Data'!D:D,0,0))</f>
        <v/>
      </c>
      <c r="BV705" s="23" t="str">
        <f t="shared" si="46"/>
        <v/>
      </c>
      <c r="BW705" s="59" t="str">
        <f t="shared" si="49"/>
        <v/>
      </c>
      <c r="BX705" s="28" t="str">
        <f t="shared" si="47"/>
        <v/>
      </c>
      <c r="BY705" s="67" t="str">
        <f t="shared" si="48"/>
        <v/>
      </c>
      <c r="BZ705" s="29" t="str">
        <f>IF(A705="","",SUM($BY$12:BY705))</f>
        <v/>
      </c>
      <c r="CA705" s="4"/>
    </row>
    <row r="706" spans="65:79">
      <c r="BM706" s="1"/>
      <c r="BU706" s="23" t="str">
        <f>IF(A706="","",_xlfn.XLOOKUP(C706,'Bloomberg Data'!E:E,'Bloomberg Data'!D:D,0,0))</f>
        <v/>
      </c>
      <c r="BV706" s="23" t="str">
        <f t="shared" si="46"/>
        <v/>
      </c>
      <c r="BW706" s="59" t="str">
        <f t="shared" si="49"/>
        <v/>
      </c>
      <c r="BX706" s="28" t="str">
        <f t="shared" si="47"/>
        <v/>
      </c>
      <c r="BY706" s="67" t="str">
        <f t="shared" si="48"/>
        <v/>
      </c>
      <c r="BZ706" s="29" t="str">
        <f>IF(A706="","",SUM($BY$12:BY706))</f>
        <v/>
      </c>
      <c r="CA706" s="4"/>
    </row>
    <row r="707" spans="65:79">
      <c r="BM707" s="1"/>
      <c r="BU707" s="23" t="str">
        <f>IF(A707="","",_xlfn.XLOOKUP(C707,'Bloomberg Data'!E:E,'Bloomberg Data'!D:D,0,0))</f>
        <v/>
      </c>
      <c r="BV707" s="23" t="str">
        <f t="shared" si="46"/>
        <v/>
      </c>
      <c r="BW707" s="59" t="str">
        <f t="shared" si="49"/>
        <v/>
      </c>
      <c r="BX707" s="28" t="str">
        <f t="shared" si="47"/>
        <v/>
      </c>
      <c r="BY707" s="67" t="str">
        <f t="shared" si="48"/>
        <v/>
      </c>
      <c r="BZ707" s="29" t="str">
        <f>IF(A707="","",SUM($BY$12:BY707))</f>
        <v/>
      </c>
      <c r="CA707" s="4"/>
    </row>
    <row r="708" spans="65:79">
      <c r="BM708" s="1"/>
      <c r="BU708" s="23" t="str">
        <f>IF(A708="","",_xlfn.XLOOKUP(C708,'Bloomberg Data'!E:E,'Bloomberg Data'!D:D,0,0))</f>
        <v/>
      </c>
      <c r="BV708" s="23" t="str">
        <f t="shared" si="46"/>
        <v/>
      </c>
      <c r="BW708" s="59" t="str">
        <f t="shared" si="49"/>
        <v/>
      </c>
      <c r="BX708" s="28" t="str">
        <f t="shared" si="47"/>
        <v/>
      </c>
      <c r="BY708" s="67" t="str">
        <f t="shared" si="48"/>
        <v/>
      </c>
      <c r="BZ708" s="29" t="str">
        <f>IF(A708="","",SUM($BY$12:BY708))</f>
        <v/>
      </c>
      <c r="CA708" s="4"/>
    </row>
    <row r="709" spans="65:79">
      <c r="BM709" s="1"/>
      <c r="BU709" s="23" t="str">
        <f>IF(A709="","",_xlfn.XLOOKUP(C709,'Bloomberg Data'!E:E,'Bloomberg Data'!D:D,0,0))</f>
        <v/>
      </c>
      <c r="BV709" s="23" t="str">
        <f t="shared" si="46"/>
        <v/>
      </c>
      <c r="BW709" s="59" t="str">
        <f t="shared" si="49"/>
        <v/>
      </c>
      <c r="BX709" s="28" t="str">
        <f t="shared" si="47"/>
        <v/>
      </c>
      <c r="BY709" s="67" t="str">
        <f t="shared" si="48"/>
        <v/>
      </c>
      <c r="BZ709" s="29" t="str">
        <f>IF(A709="","",SUM($BY$12:BY709))</f>
        <v/>
      </c>
      <c r="CA709" s="4"/>
    </row>
    <row r="710" spans="65:79">
      <c r="BM710" s="1"/>
      <c r="BU710" s="23" t="str">
        <f>IF(A710="","",_xlfn.XLOOKUP(C710,'Bloomberg Data'!E:E,'Bloomberg Data'!D:D,0,0))</f>
        <v/>
      </c>
      <c r="BV710" s="23" t="str">
        <f t="shared" si="46"/>
        <v/>
      </c>
      <c r="BW710" s="59" t="str">
        <f t="shared" si="49"/>
        <v/>
      </c>
      <c r="BX710" s="28" t="str">
        <f t="shared" si="47"/>
        <v/>
      </c>
      <c r="BY710" s="67" t="str">
        <f t="shared" si="48"/>
        <v/>
      </c>
      <c r="BZ710" s="29" t="str">
        <f>IF(A710="","",SUM($BY$12:BY710))</f>
        <v/>
      </c>
      <c r="CA710" s="4"/>
    </row>
    <row r="711" spans="65:79">
      <c r="BM711" s="1"/>
      <c r="BU711" s="23" t="str">
        <f>IF(A711="","",_xlfn.XLOOKUP(C711,'Bloomberg Data'!E:E,'Bloomberg Data'!D:D,0,0))</f>
        <v/>
      </c>
      <c r="BV711" s="23" t="str">
        <f t="shared" si="46"/>
        <v/>
      </c>
      <c r="BW711" s="59" t="str">
        <f t="shared" si="49"/>
        <v/>
      </c>
      <c r="BX711" s="28" t="str">
        <f t="shared" si="47"/>
        <v/>
      </c>
      <c r="BY711" s="67" t="str">
        <f t="shared" si="48"/>
        <v/>
      </c>
      <c r="BZ711" s="29" t="str">
        <f>IF(A711="","",SUM($BY$12:BY711))</f>
        <v/>
      </c>
      <c r="CA711" s="4"/>
    </row>
    <row r="712" spans="65:79">
      <c r="BM712" s="1"/>
      <c r="BU712" s="23" t="str">
        <f>IF(A712="","",_xlfn.XLOOKUP(C712,'Bloomberg Data'!E:E,'Bloomberg Data'!D:D,0,0))</f>
        <v/>
      </c>
      <c r="BV712" s="23" t="str">
        <f t="shared" si="46"/>
        <v/>
      </c>
      <c r="BW712" s="59" t="str">
        <f t="shared" si="49"/>
        <v/>
      </c>
      <c r="BX712" s="28" t="str">
        <f t="shared" si="47"/>
        <v/>
      </c>
      <c r="BY712" s="67" t="str">
        <f t="shared" si="48"/>
        <v/>
      </c>
      <c r="BZ712" s="29" t="str">
        <f>IF(A712="","",SUM($BY$12:BY712))</f>
        <v/>
      </c>
      <c r="CA712" s="4"/>
    </row>
    <row r="713" spans="65:79">
      <c r="BM713" s="1"/>
      <c r="BU713" s="23" t="str">
        <f>IF(A713="","",_xlfn.XLOOKUP(C713,'Bloomberg Data'!E:E,'Bloomberg Data'!D:D,0,0))</f>
        <v/>
      </c>
      <c r="BV713" s="23" t="str">
        <f t="shared" si="46"/>
        <v/>
      </c>
      <c r="BW713" s="59" t="str">
        <f t="shared" si="49"/>
        <v/>
      </c>
      <c r="BX713" s="28" t="str">
        <f t="shared" si="47"/>
        <v/>
      </c>
      <c r="BY713" s="67" t="str">
        <f t="shared" si="48"/>
        <v/>
      </c>
      <c r="BZ713" s="29" t="str">
        <f>IF(A713="","",SUM($BY$12:BY713))</f>
        <v/>
      </c>
      <c r="CA713" s="4"/>
    </row>
    <row r="714" spans="65:79">
      <c r="BM714" s="1"/>
      <c r="BU714" s="23" t="str">
        <f>IF(A714="","",_xlfn.XLOOKUP(C714,'Bloomberg Data'!E:E,'Bloomberg Data'!D:D,0,0))</f>
        <v/>
      </c>
      <c r="BV714" s="23" t="str">
        <f t="shared" si="46"/>
        <v/>
      </c>
      <c r="BW714" s="59" t="str">
        <f t="shared" si="49"/>
        <v/>
      </c>
      <c r="BX714" s="28" t="str">
        <f t="shared" si="47"/>
        <v/>
      </c>
      <c r="BY714" s="67" t="str">
        <f t="shared" si="48"/>
        <v/>
      </c>
      <c r="BZ714" s="29" t="str">
        <f>IF(A714="","",SUM($BY$12:BY714))</f>
        <v/>
      </c>
      <c r="CA714" s="4"/>
    </row>
    <row r="715" spans="65:79">
      <c r="BM715" s="1"/>
      <c r="BU715" s="23" t="str">
        <f>IF(A715="","",_xlfn.XLOOKUP(C715,'Bloomberg Data'!E:E,'Bloomberg Data'!D:D,0,0))</f>
        <v/>
      </c>
      <c r="BV715" s="23" t="str">
        <f t="shared" ref="BV715:BV778" si="50">IF(A715="","",BU715*3)</f>
        <v/>
      </c>
      <c r="BW715" s="59" t="str">
        <f t="shared" si="49"/>
        <v/>
      </c>
      <c r="BX715" s="28" t="str">
        <f t="shared" ref="BX715:BX778" si="51">IF(A715="","",IF(BU715=0,0,H715/BW715))</f>
        <v/>
      </c>
      <c r="BY715" s="67" t="str">
        <f t="shared" ref="BY715:BY778" si="52">IF(A715="","",BM715%)</f>
        <v/>
      </c>
      <c r="BZ715" s="29" t="str">
        <f>IF(A715="","",SUM($BY$12:BY715))</f>
        <v/>
      </c>
      <c r="CA715" s="4"/>
    </row>
    <row r="716" spans="65:79">
      <c r="BM716" s="1"/>
      <c r="BU716" s="23" t="str">
        <f>IF(A716="","",_xlfn.XLOOKUP(C716,'Bloomberg Data'!E:E,'Bloomberg Data'!D:D,0,0))</f>
        <v/>
      </c>
      <c r="BV716" s="23" t="str">
        <f t="shared" si="50"/>
        <v/>
      </c>
      <c r="BW716" s="59" t="str">
        <f t="shared" ref="BW716:BW779" si="53">IF(A716="","",BV716*BW$11)</f>
        <v/>
      </c>
      <c r="BX716" s="28" t="str">
        <f t="shared" si="51"/>
        <v/>
      </c>
      <c r="BY716" s="67" t="str">
        <f t="shared" si="52"/>
        <v/>
      </c>
      <c r="BZ716" s="29" t="str">
        <f>IF(A716="","",SUM($BY$12:BY716))</f>
        <v/>
      </c>
      <c r="CA716" s="4"/>
    </row>
    <row r="717" spans="65:79">
      <c r="BM717" s="1"/>
      <c r="BU717" s="23" t="str">
        <f>IF(A717="","",_xlfn.XLOOKUP(C717,'Bloomberg Data'!E:E,'Bloomberg Data'!D:D,0,0))</f>
        <v/>
      </c>
      <c r="BV717" s="23" t="str">
        <f t="shared" si="50"/>
        <v/>
      </c>
      <c r="BW717" s="59" t="str">
        <f t="shared" si="53"/>
        <v/>
      </c>
      <c r="BX717" s="28" t="str">
        <f t="shared" si="51"/>
        <v/>
      </c>
      <c r="BY717" s="67" t="str">
        <f t="shared" si="52"/>
        <v/>
      </c>
      <c r="BZ717" s="29" t="str">
        <f>IF(A717="","",SUM($BY$12:BY717))</f>
        <v/>
      </c>
      <c r="CA717" s="4"/>
    </row>
    <row r="718" spans="65:79">
      <c r="BM718" s="1"/>
      <c r="BU718" s="23" t="str">
        <f>IF(A718="","",_xlfn.XLOOKUP(C718,'Bloomberg Data'!E:E,'Bloomberg Data'!D:D,0,0))</f>
        <v/>
      </c>
      <c r="BV718" s="23" t="str">
        <f t="shared" si="50"/>
        <v/>
      </c>
      <c r="BW718" s="59" t="str">
        <f t="shared" si="53"/>
        <v/>
      </c>
      <c r="BX718" s="28" t="str">
        <f t="shared" si="51"/>
        <v/>
      </c>
      <c r="BY718" s="67" t="str">
        <f t="shared" si="52"/>
        <v/>
      </c>
      <c r="BZ718" s="29" t="str">
        <f>IF(A718="","",SUM($BY$12:BY718))</f>
        <v/>
      </c>
      <c r="CA718" s="4"/>
    </row>
    <row r="719" spans="65:79">
      <c r="BM719" s="1"/>
      <c r="BU719" s="23" t="str">
        <f>IF(A719="","",_xlfn.XLOOKUP(C719,'Bloomberg Data'!E:E,'Bloomberg Data'!D:D,0,0))</f>
        <v/>
      </c>
      <c r="BV719" s="23" t="str">
        <f t="shared" si="50"/>
        <v/>
      </c>
      <c r="BW719" s="59" t="str">
        <f t="shared" si="53"/>
        <v/>
      </c>
      <c r="BX719" s="28" t="str">
        <f t="shared" si="51"/>
        <v/>
      </c>
      <c r="BY719" s="67" t="str">
        <f t="shared" si="52"/>
        <v/>
      </c>
      <c r="BZ719" s="29" t="str">
        <f>IF(A719="","",SUM($BY$12:BY719))</f>
        <v/>
      </c>
      <c r="CA719" s="4"/>
    </row>
    <row r="720" spans="65:79">
      <c r="BM720" s="1"/>
      <c r="BU720" s="23" t="str">
        <f>IF(A720="","",_xlfn.XLOOKUP(C720,'Bloomberg Data'!E:E,'Bloomberg Data'!D:D,0,0))</f>
        <v/>
      </c>
      <c r="BV720" s="23" t="str">
        <f t="shared" si="50"/>
        <v/>
      </c>
      <c r="BW720" s="59" t="str">
        <f t="shared" si="53"/>
        <v/>
      </c>
      <c r="BX720" s="28" t="str">
        <f t="shared" si="51"/>
        <v/>
      </c>
      <c r="BY720" s="67" t="str">
        <f t="shared" si="52"/>
        <v/>
      </c>
      <c r="BZ720" s="29" t="str">
        <f>IF(A720="","",SUM($BY$12:BY720))</f>
        <v/>
      </c>
      <c r="CA720" s="4"/>
    </row>
    <row r="721" spans="65:79">
      <c r="BM721" s="1"/>
      <c r="BU721" s="23" t="str">
        <f>IF(A721="","",_xlfn.XLOOKUP(C721,'Bloomberg Data'!E:E,'Bloomberg Data'!D:D,0,0))</f>
        <v/>
      </c>
      <c r="BV721" s="23" t="str">
        <f t="shared" si="50"/>
        <v/>
      </c>
      <c r="BW721" s="59" t="str">
        <f t="shared" si="53"/>
        <v/>
      </c>
      <c r="BX721" s="28" t="str">
        <f t="shared" si="51"/>
        <v/>
      </c>
      <c r="BY721" s="67" t="str">
        <f t="shared" si="52"/>
        <v/>
      </c>
      <c r="BZ721" s="29" t="str">
        <f>IF(A721="","",SUM($BY$12:BY721))</f>
        <v/>
      </c>
      <c r="CA721" s="4"/>
    </row>
    <row r="722" spans="65:79">
      <c r="BM722" s="1"/>
      <c r="BU722" s="23" t="str">
        <f>IF(A722="","",_xlfn.XLOOKUP(C722,'Bloomberg Data'!E:E,'Bloomberg Data'!D:D,0,0))</f>
        <v/>
      </c>
      <c r="BV722" s="23" t="str">
        <f t="shared" si="50"/>
        <v/>
      </c>
      <c r="BW722" s="59" t="str">
        <f t="shared" si="53"/>
        <v/>
      </c>
      <c r="BX722" s="28" t="str">
        <f t="shared" si="51"/>
        <v/>
      </c>
      <c r="BY722" s="67" t="str">
        <f t="shared" si="52"/>
        <v/>
      </c>
      <c r="BZ722" s="29" t="str">
        <f>IF(A722="","",SUM($BY$12:BY722))</f>
        <v/>
      </c>
      <c r="CA722" s="4"/>
    </row>
    <row r="723" spans="65:79">
      <c r="BM723" s="1"/>
      <c r="BU723" s="23" t="str">
        <f>IF(A723="","",_xlfn.XLOOKUP(C723,'Bloomberg Data'!E:E,'Bloomberg Data'!D:D,0,0))</f>
        <v/>
      </c>
      <c r="BV723" s="23" t="str">
        <f t="shared" si="50"/>
        <v/>
      </c>
      <c r="BW723" s="59" t="str">
        <f t="shared" si="53"/>
        <v/>
      </c>
      <c r="BX723" s="28" t="str">
        <f t="shared" si="51"/>
        <v/>
      </c>
      <c r="BY723" s="67" t="str">
        <f t="shared" si="52"/>
        <v/>
      </c>
      <c r="BZ723" s="29" t="str">
        <f>IF(A723="","",SUM($BY$12:BY723))</f>
        <v/>
      </c>
      <c r="CA723" s="4"/>
    </row>
    <row r="724" spans="65:79">
      <c r="BM724" s="1"/>
      <c r="BU724" s="23" t="str">
        <f>IF(A724="","",_xlfn.XLOOKUP(C724,'Bloomberg Data'!E:E,'Bloomberg Data'!D:D,0,0))</f>
        <v/>
      </c>
      <c r="BV724" s="23" t="str">
        <f t="shared" si="50"/>
        <v/>
      </c>
      <c r="BW724" s="59" t="str">
        <f t="shared" si="53"/>
        <v/>
      </c>
      <c r="BX724" s="28" t="str">
        <f t="shared" si="51"/>
        <v/>
      </c>
      <c r="BY724" s="67" t="str">
        <f t="shared" si="52"/>
        <v/>
      </c>
      <c r="BZ724" s="29" t="str">
        <f>IF(A724="","",SUM($BY$12:BY724))</f>
        <v/>
      </c>
      <c r="CA724" s="4"/>
    </row>
    <row r="725" spans="65:79">
      <c r="BM725" s="1"/>
      <c r="BU725" s="23" t="str">
        <f>IF(A725="","",_xlfn.XLOOKUP(C725,'Bloomberg Data'!E:E,'Bloomberg Data'!D:D,0,0))</f>
        <v/>
      </c>
      <c r="BV725" s="23" t="str">
        <f t="shared" si="50"/>
        <v/>
      </c>
      <c r="BW725" s="59" t="str">
        <f t="shared" si="53"/>
        <v/>
      </c>
      <c r="BX725" s="28" t="str">
        <f t="shared" si="51"/>
        <v/>
      </c>
      <c r="BY725" s="67" t="str">
        <f t="shared" si="52"/>
        <v/>
      </c>
      <c r="BZ725" s="29" t="str">
        <f>IF(A725="","",SUM($BY$12:BY725))</f>
        <v/>
      </c>
      <c r="CA725" s="4"/>
    </row>
    <row r="726" spans="65:79">
      <c r="BM726" s="1"/>
      <c r="BU726" s="23" t="str">
        <f>IF(A726="","",_xlfn.XLOOKUP(C726,'Bloomberg Data'!E:E,'Bloomberg Data'!D:D,0,0))</f>
        <v/>
      </c>
      <c r="BV726" s="23" t="str">
        <f t="shared" si="50"/>
        <v/>
      </c>
      <c r="BW726" s="59" t="str">
        <f t="shared" si="53"/>
        <v/>
      </c>
      <c r="BX726" s="28" t="str">
        <f t="shared" si="51"/>
        <v/>
      </c>
      <c r="BY726" s="67" t="str">
        <f t="shared" si="52"/>
        <v/>
      </c>
      <c r="BZ726" s="29" t="str">
        <f>IF(A726="","",SUM($BY$12:BY726))</f>
        <v/>
      </c>
      <c r="CA726" s="4"/>
    </row>
    <row r="727" spans="65:79">
      <c r="BM727" s="1"/>
      <c r="BU727" s="23" t="str">
        <f>IF(A727="","",_xlfn.XLOOKUP(C727,'Bloomberg Data'!E:E,'Bloomberg Data'!D:D,0,0))</f>
        <v/>
      </c>
      <c r="BV727" s="23" t="str">
        <f t="shared" si="50"/>
        <v/>
      </c>
      <c r="BW727" s="59" t="str">
        <f t="shared" si="53"/>
        <v/>
      </c>
      <c r="BX727" s="28" t="str">
        <f t="shared" si="51"/>
        <v/>
      </c>
      <c r="BY727" s="67" t="str">
        <f t="shared" si="52"/>
        <v/>
      </c>
      <c r="BZ727" s="29" t="str">
        <f>IF(A727="","",SUM($BY$12:BY727))</f>
        <v/>
      </c>
      <c r="CA727" s="4"/>
    </row>
    <row r="728" spans="65:79">
      <c r="BM728" s="1"/>
      <c r="BU728" s="23" t="str">
        <f>IF(A728="","",_xlfn.XLOOKUP(C728,'Bloomberg Data'!E:E,'Bloomberg Data'!D:D,0,0))</f>
        <v/>
      </c>
      <c r="BV728" s="23" t="str">
        <f t="shared" si="50"/>
        <v/>
      </c>
      <c r="BW728" s="59" t="str">
        <f t="shared" si="53"/>
        <v/>
      </c>
      <c r="BX728" s="28" t="str">
        <f t="shared" si="51"/>
        <v/>
      </c>
      <c r="BY728" s="67" t="str">
        <f t="shared" si="52"/>
        <v/>
      </c>
      <c r="BZ728" s="29" t="str">
        <f>IF(A728="","",SUM($BY$12:BY728))</f>
        <v/>
      </c>
      <c r="CA728" s="4"/>
    </row>
    <row r="729" spans="65:79">
      <c r="BM729" s="1"/>
      <c r="BU729" s="23" t="str">
        <f>IF(A729="","",_xlfn.XLOOKUP(C729,'Bloomberg Data'!E:E,'Bloomberg Data'!D:D,0,0))</f>
        <v/>
      </c>
      <c r="BV729" s="23" t="str">
        <f t="shared" si="50"/>
        <v/>
      </c>
      <c r="BW729" s="59" t="str">
        <f t="shared" si="53"/>
        <v/>
      </c>
      <c r="BX729" s="28" t="str">
        <f t="shared" si="51"/>
        <v/>
      </c>
      <c r="BY729" s="67" t="str">
        <f t="shared" si="52"/>
        <v/>
      </c>
      <c r="BZ729" s="29" t="str">
        <f>IF(A729="","",SUM($BY$12:BY729))</f>
        <v/>
      </c>
      <c r="CA729" s="4"/>
    </row>
    <row r="730" spans="65:79">
      <c r="BM730" s="1"/>
      <c r="BU730" s="23" t="str">
        <f>IF(A730="","",_xlfn.XLOOKUP(C730,'Bloomberg Data'!E:E,'Bloomberg Data'!D:D,0,0))</f>
        <v/>
      </c>
      <c r="BV730" s="23" t="str">
        <f t="shared" si="50"/>
        <v/>
      </c>
      <c r="BW730" s="59" t="str">
        <f t="shared" si="53"/>
        <v/>
      </c>
      <c r="BX730" s="28" t="str">
        <f t="shared" si="51"/>
        <v/>
      </c>
      <c r="BY730" s="67" t="str">
        <f t="shared" si="52"/>
        <v/>
      </c>
      <c r="BZ730" s="29" t="str">
        <f>IF(A730="","",SUM($BY$12:BY730))</f>
        <v/>
      </c>
      <c r="CA730" s="4"/>
    </row>
    <row r="731" spans="65:79">
      <c r="BM731" s="1"/>
      <c r="BU731" s="23" t="str">
        <f>IF(A731="","",_xlfn.XLOOKUP(C731,'Bloomberg Data'!E:E,'Bloomberg Data'!D:D,0,0))</f>
        <v/>
      </c>
      <c r="BV731" s="23" t="str">
        <f t="shared" si="50"/>
        <v/>
      </c>
      <c r="BW731" s="59" t="str">
        <f t="shared" si="53"/>
        <v/>
      </c>
      <c r="BX731" s="28" t="str">
        <f t="shared" si="51"/>
        <v/>
      </c>
      <c r="BY731" s="67" t="str">
        <f t="shared" si="52"/>
        <v/>
      </c>
      <c r="BZ731" s="29" t="str">
        <f>IF(A731="","",SUM($BY$12:BY731))</f>
        <v/>
      </c>
      <c r="CA731" s="4"/>
    </row>
    <row r="732" spans="65:79">
      <c r="BM732" s="1"/>
      <c r="BU732" s="23" t="str">
        <f>IF(A732="","",_xlfn.XLOOKUP(C732,'Bloomberg Data'!E:E,'Bloomberg Data'!D:D,0,0))</f>
        <v/>
      </c>
      <c r="BV732" s="23" t="str">
        <f t="shared" si="50"/>
        <v/>
      </c>
      <c r="BW732" s="59" t="str">
        <f t="shared" si="53"/>
        <v/>
      </c>
      <c r="BX732" s="28" t="str">
        <f t="shared" si="51"/>
        <v/>
      </c>
      <c r="BY732" s="67" t="str">
        <f t="shared" si="52"/>
        <v/>
      </c>
      <c r="BZ732" s="29" t="str">
        <f>IF(A732="","",SUM($BY$12:BY732))</f>
        <v/>
      </c>
      <c r="CA732" s="4"/>
    </row>
    <row r="733" spans="65:79">
      <c r="BM733" s="1"/>
      <c r="BU733" s="23" t="str">
        <f>IF(A733="","",_xlfn.XLOOKUP(C733,'Bloomberg Data'!E:E,'Bloomberg Data'!D:D,0,0))</f>
        <v/>
      </c>
      <c r="BV733" s="23" t="str">
        <f t="shared" si="50"/>
        <v/>
      </c>
      <c r="BW733" s="59" t="str">
        <f t="shared" si="53"/>
        <v/>
      </c>
      <c r="BX733" s="28" t="str">
        <f t="shared" si="51"/>
        <v/>
      </c>
      <c r="BY733" s="67" t="str">
        <f t="shared" si="52"/>
        <v/>
      </c>
      <c r="BZ733" s="29" t="str">
        <f>IF(A733="","",SUM($BY$12:BY733))</f>
        <v/>
      </c>
      <c r="CA733" s="4"/>
    </row>
    <row r="734" spans="65:79">
      <c r="BM734" s="1"/>
      <c r="BU734" s="23" t="str">
        <f>IF(A734="","",_xlfn.XLOOKUP(C734,'Bloomberg Data'!E:E,'Bloomberg Data'!D:D,0,0))</f>
        <v/>
      </c>
      <c r="BV734" s="23" t="str">
        <f t="shared" si="50"/>
        <v/>
      </c>
      <c r="BW734" s="59" t="str">
        <f t="shared" si="53"/>
        <v/>
      </c>
      <c r="BX734" s="28" t="str">
        <f t="shared" si="51"/>
        <v/>
      </c>
      <c r="BY734" s="67" t="str">
        <f t="shared" si="52"/>
        <v/>
      </c>
      <c r="BZ734" s="29" t="str">
        <f>IF(A734="","",SUM($BY$12:BY734))</f>
        <v/>
      </c>
      <c r="CA734" s="4"/>
    </row>
    <row r="735" spans="65:79">
      <c r="BM735" s="1"/>
      <c r="BU735" s="23" t="str">
        <f>IF(A735="","",_xlfn.XLOOKUP(C735,'Bloomberg Data'!E:E,'Bloomberg Data'!D:D,0,0))</f>
        <v/>
      </c>
      <c r="BV735" s="23" t="str">
        <f t="shared" si="50"/>
        <v/>
      </c>
      <c r="BW735" s="59" t="str">
        <f t="shared" si="53"/>
        <v/>
      </c>
      <c r="BX735" s="28" t="str">
        <f t="shared" si="51"/>
        <v/>
      </c>
      <c r="BY735" s="67" t="str">
        <f t="shared" si="52"/>
        <v/>
      </c>
      <c r="BZ735" s="29" t="str">
        <f>IF(A735="","",SUM($BY$12:BY735))</f>
        <v/>
      </c>
      <c r="CA735" s="4"/>
    </row>
    <row r="736" spans="65:79">
      <c r="BM736" s="1"/>
      <c r="BU736" s="23" t="str">
        <f>IF(A736="","",_xlfn.XLOOKUP(C736,'Bloomberg Data'!E:E,'Bloomberg Data'!D:D,0,0))</f>
        <v/>
      </c>
      <c r="BV736" s="23" t="str">
        <f t="shared" si="50"/>
        <v/>
      </c>
      <c r="BW736" s="59" t="str">
        <f t="shared" si="53"/>
        <v/>
      </c>
      <c r="BX736" s="28" t="str">
        <f t="shared" si="51"/>
        <v/>
      </c>
      <c r="BY736" s="67" t="str">
        <f t="shared" si="52"/>
        <v/>
      </c>
      <c r="BZ736" s="29" t="str">
        <f>IF(A736="","",SUM($BY$12:BY736))</f>
        <v/>
      </c>
      <c r="CA736" s="4"/>
    </row>
    <row r="737" spans="65:79">
      <c r="BM737" s="1"/>
      <c r="BU737" s="23" t="str">
        <f>IF(A737="","",_xlfn.XLOOKUP(C737,'Bloomberg Data'!E:E,'Bloomberg Data'!D:D,0,0))</f>
        <v/>
      </c>
      <c r="BV737" s="23" t="str">
        <f t="shared" si="50"/>
        <v/>
      </c>
      <c r="BW737" s="59" t="str">
        <f t="shared" si="53"/>
        <v/>
      </c>
      <c r="BX737" s="28" t="str">
        <f t="shared" si="51"/>
        <v/>
      </c>
      <c r="BY737" s="67" t="str">
        <f t="shared" si="52"/>
        <v/>
      </c>
      <c r="BZ737" s="29" t="str">
        <f>IF(A737="","",SUM($BY$12:BY737))</f>
        <v/>
      </c>
      <c r="CA737" s="4"/>
    </row>
    <row r="738" spans="65:79">
      <c r="BM738" s="1"/>
      <c r="BU738" s="23" t="str">
        <f>IF(A738="","",_xlfn.XLOOKUP(C738,'Bloomberg Data'!E:E,'Bloomberg Data'!D:D,0,0))</f>
        <v/>
      </c>
      <c r="BV738" s="23" t="str">
        <f t="shared" si="50"/>
        <v/>
      </c>
      <c r="BW738" s="59" t="str">
        <f t="shared" si="53"/>
        <v/>
      </c>
      <c r="BX738" s="28" t="str">
        <f t="shared" si="51"/>
        <v/>
      </c>
      <c r="BY738" s="67" t="str">
        <f t="shared" si="52"/>
        <v/>
      </c>
      <c r="BZ738" s="29" t="str">
        <f>IF(A738="","",SUM($BY$12:BY738))</f>
        <v/>
      </c>
      <c r="CA738" s="4"/>
    </row>
    <row r="739" spans="65:79">
      <c r="BM739" s="1"/>
      <c r="BU739" s="23" t="str">
        <f>IF(A739="","",_xlfn.XLOOKUP(C739,'Bloomberg Data'!E:E,'Bloomberg Data'!D:D,0,0))</f>
        <v/>
      </c>
      <c r="BV739" s="23" t="str">
        <f t="shared" si="50"/>
        <v/>
      </c>
      <c r="BW739" s="59" t="str">
        <f t="shared" si="53"/>
        <v/>
      </c>
      <c r="BX739" s="28" t="str">
        <f t="shared" si="51"/>
        <v/>
      </c>
      <c r="BY739" s="67" t="str">
        <f t="shared" si="52"/>
        <v/>
      </c>
      <c r="BZ739" s="29" t="str">
        <f>IF(A739="","",SUM($BY$12:BY739))</f>
        <v/>
      </c>
      <c r="CA739" s="4"/>
    </row>
    <row r="740" spans="65:79">
      <c r="BM740" s="1"/>
      <c r="BU740" s="23" t="str">
        <f>IF(A740="","",_xlfn.XLOOKUP(C740,'Bloomberg Data'!E:E,'Bloomberg Data'!D:D,0,0))</f>
        <v/>
      </c>
      <c r="BV740" s="23" t="str">
        <f t="shared" si="50"/>
        <v/>
      </c>
      <c r="BW740" s="59" t="str">
        <f t="shared" si="53"/>
        <v/>
      </c>
      <c r="BX740" s="28" t="str">
        <f t="shared" si="51"/>
        <v/>
      </c>
      <c r="BY740" s="67" t="str">
        <f t="shared" si="52"/>
        <v/>
      </c>
      <c r="BZ740" s="29" t="str">
        <f>IF(A740="","",SUM($BY$12:BY740))</f>
        <v/>
      </c>
      <c r="CA740" s="4"/>
    </row>
    <row r="741" spans="65:79">
      <c r="BM741" s="1"/>
      <c r="BU741" s="23" t="str">
        <f>IF(A741="","",_xlfn.XLOOKUP(C741,'Bloomberg Data'!E:E,'Bloomberg Data'!D:D,0,0))</f>
        <v/>
      </c>
      <c r="BV741" s="23" t="str">
        <f t="shared" si="50"/>
        <v/>
      </c>
      <c r="BW741" s="59" t="str">
        <f t="shared" si="53"/>
        <v/>
      </c>
      <c r="BX741" s="28" t="str">
        <f t="shared" si="51"/>
        <v/>
      </c>
      <c r="BY741" s="67" t="str">
        <f t="shared" si="52"/>
        <v/>
      </c>
      <c r="BZ741" s="29" t="str">
        <f>IF(A741="","",SUM($BY$12:BY741))</f>
        <v/>
      </c>
      <c r="CA741" s="4"/>
    </row>
    <row r="742" spans="65:79">
      <c r="BM742" s="1"/>
      <c r="BU742" s="23" t="str">
        <f>IF(A742="","",_xlfn.XLOOKUP(C742,'Bloomberg Data'!E:E,'Bloomberg Data'!D:D,0,0))</f>
        <v/>
      </c>
      <c r="BV742" s="23" t="str">
        <f t="shared" si="50"/>
        <v/>
      </c>
      <c r="BW742" s="59" t="str">
        <f t="shared" si="53"/>
        <v/>
      </c>
      <c r="BX742" s="28" t="str">
        <f t="shared" si="51"/>
        <v/>
      </c>
      <c r="BY742" s="67" t="str">
        <f t="shared" si="52"/>
        <v/>
      </c>
      <c r="BZ742" s="29" t="str">
        <f>IF(A742="","",SUM($BY$12:BY742))</f>
        <v/>
      </c>
      <c r="CA742" s="4"/>
    </row>
    <row r="743" spans="65:79">
      <c r="BM743" s="1"/>
      <c r="BU743" s="23" t="str">
        <f>IF(A743="","",_xlfn.XLOOKUP(C743,'Bloomberg Data'!E:E,'Bloomberg Data'!D:D,0,0))</f>
        <v/>
      </c>
      <c r="BV743" s="23" t="str">
        <f t="shared" si="50"/>
        <v/>
      </c>
      <c r="BW743" s="59" t="str">
        <f t="shared" si="53"/>
        <v/>
      </c>
      <c r="BX743" s="28" t="str">
        <f t="shared" si="51"/>
        <v/>
      </c>
      <c r="BY743" s="67" t="str">
        <f t="shared" si="52"/>
        <v/>
      </c>
      <c r="BZ743" s="29" t="str">
        <f>IF(A743="","",SUM($BY$12:BY743))</f>
        <v/>
      </c>
      <c r="CA743" s="4"/>
    </row>
    <row r="744" spans="65:79">
      <c r="BM744" s="1"/>
      <c r="BU744" s="23" t="str">
        <f>IF(A744="","",_xlfn.XLOOKUP(C744,'Bloomberg Data'!E:E,'Bloomberg Data'!D:D,0,0))</f>
        <v/>
      </c>
      <c r="BV744" s="23" t="str">
        <f t="shared" si="50"/>
        <v/>
      </c>
      <c r="BW744" s="59" t="str">
        <f t="shared" si="53"/>
        <v/>
      </c>
      <c r="BX744" s="28" t="str">
        <f t="shared" si="51"/>
        <v/>
      </c>
      <c r="BY744" s="67" t="str">
        <f t="shared" si="52"/>
        <v/>
      </c>
      <c r="BZ744" s="29" t="str">
        <f>IF(A744="","",SUM($BY$12:BY744))</f>
        <v/>
      </c>
      <c r="CA744" s="4"/>
    </row>
    <row r="745" spans="65:79">
      <c r="BM745" s="1"/>
      <c r="BU745" s="23" t="str">
        <f>IF(A745="","",_xlfn.XLOOKUP(C745,'Bloomberg Data'!E:E,'Bloomberg Data'!D:D,0,0))</f>
        <v/>
      </c>
      <c r="BV745" s="23" t="str">
        <f t="shared" si="50"/>
        <v/>
      </c>
      <c r="BW745" s="59" t="str">
        <f t="shared" si="53"/>
        <v/>
      </c>
      <c r="BX745" s="28" t="str">
        <f t="shared" si="51"/>
        <v/>
      </c>
      <c r="BY745" s="67" t="str">
        <f t="shared" si="52"/>
        <v/>
      </c>
      <c r="BZ745" s="29" t="str">
        <f>IF(A745="","",SUM($BY$12:BY745))</f>
        <v/>
      </c>
      <c r="CA745" s="4"/>
    </row>
    <row r="746" spans="65:79">
      <c r="BM746" s="1"/>
      <c r="BU746" s="23" t="str">
        <f>IF(A746="","",_xlfn.XLOOKUP(C746,'Bloomberg Data'!E:E,'Bloomberg Data'!D:D,0,0))</f>
        <v/>
      </c>
      <c r="BV746" s="23" t="str">
        <f t="shared" si="50"/>
        <v/>
      </c>
      <c r="BW746" s="59" t="str">
        <f t="shared" si="53"/>
        <v/>
      </c>
      <c r="BX746" s="28" t="str">
        <f t="shared" si="51"/>
        <v/>
      </c>
      <c r="BY746" s="67" t="str">
        <f t="shared" si="52"/>
        <v/>
      </c>
      <c r="BZ746" s="29" t="str">
        <f>IF(A746="","",SUM($BY$12:BY746))</f>
        <v/>
      </c>
      <c r="CA746" s="4"/>
    </row>
    <row r="747" spans="65:79">
      <c r="BM747" s="1"/>
      <c r="BU747" s="23" t="str">
        <f>IF(A747="","",_xlfn.XLOOKUP(C747,'Bloomberg Data'!E:E,'Bloomberg Data'!D:D,0,0))</f>
        <v/>
      </c>
      <c r="BV747" s="23" t="str">
        <f t="shared" si="50"/>
        <v/>
      </c>
      <c r="BW747" s="59" t="str">
        <f t="shared" si="53"/>
        <v/>
      </c>
      <c r="BX747" s="28" t="str">
        <f t="shared" si="51"/>
        <v/>
      </c>
      <c r="BY747" s="67" t="str">
        <f t="shared" si="52"/>
        <v/>
      </c>
      <c r="BZ747" s="29" t="str">
        <f>IF(A747="","",SUM($BY$12:BY747))</f>
        <v/>
      </c>
      <c r="CA747" s="4"/>
    </row>
    <row r="748" spans="65:79">
      <c r="BM748" s="1"/>
      <c r="BU748" s="23" t="str">
        <f>IF(A748="","",_xlfn.XLOOKUP(C748,'Bloomberg Data'!E:E,'Bloomberg Data'!D:D,0,0))</f>
        <v/>
      </c>
      <c r="BV748" s="23" t="str">
        <f t="shared" si="50"/>
        <v/>
      </c>
      <c r="BW748" s="59" t="str">
        <f t="shared" si="53"/>
        <v/>
      </c>
      <c r="BX748" s="28" t="str">
        <f t="shared" si="51"/>
        <v/>
      </c>
      <c r="BY748" s="67" t="str">
        <f t="shared" si="52"/>
        <v/>
      </c>
      <c r="BZ748" s="29" t="str">
        <f>IF(A748="","",SUM($BY$12:BY748))</f>
        <v/>
      </c>
      <c r="CA748" s="4"/>
    </row>
    <row r="749" spans="65:79">
      <c r="BM749" s="1"/>
      <c r="BU749" s="23" t="str">
        <f>IF(A749="","",_xlfn.XLOOKUP(C749,'Bloomberg Data'!E:E,'Bloomberg Data'!D:D,0,0))</f>
        <v/>
      </c>
      <c r="BV749" s="23" t="str">
        <f t="shared" si="50"/>
        <v/>
      </c>
      <c r="BW749" s="59" t="str">
        <f t="shared" si="53"/>
        <v/>
      </c>
      <c r="BX749" s="28" t="str">
        <f t="shared" si="51"/>
        <v/>
      </c>
      <c r="BY749" s="67" t="str">
        <f t="shared" si="52"/>
        <v/>
      </c>
      <c r="BZ749" s="29" t="str">
        <f>IF(A749="","",SUM($BY$12:BY749))</f>
        <v/>
      </c>
      <c r="CA749" s="4"/>
    </row>
    <row r="750" spans="65:79">
      <c r="BM750" s="1"/>
      <c r="BU750" s="23" t="str">
        <f>IF(A750="","",_xlfn.XLOOKUP(C750,'Bloomberg Data'!E:E,'Bloomberg Data'!D:D,0,0))</f>
        <v/>
      </c>
      <c r="BV750" s="23" t="str">
        <f t="shared" si="50"/>
        <v/>
      </c>
      <c r="BW750" s="59" t="str">
        <f t="shared" si="53"/>
        <v/>
      </c>
      <c r="BX750" s="28" t="str">
        <f t="shared" si="51"/>
        <v/>
      </c>
      <c r="BY750" s="67" t="str">
        <f t="shared" si="52"/>
        <v/>
      </c>
      <c r="BZ750" s="29" t="str">
        <f>IF(A750="","",SUM($BY$12:BY750))</f>
        <v/>
      </c>
      <c r="CA750" s="4"/>
    </row>
    <row r="751" spans="65:79">
      <c r="BM751" s="1"/>
      <c r="BU751" s="23" t="str">
        <f>IF(A751="","",_xlfn.XLOOKUP(C751,'Bloomberg Data'!E:E,'Bloomberg Data'!D:D,0,0))</f>
        <v/>
      </c>
      <c r="BV751" s="23" t="str">
        <f t="shared" si="50"/>
        <v/>
      </c>
      <c r="BW751" s="59" t="str">
        <f t="shared" si="53"/>
        <v/>
      </c>
      <c r="BX751" s="28" t="str">
        <f t="shared" si="51"/>
        <v/>
      </c>
      <c r="BY751" s="67" t="str">
        <f t="shared" si="52"/>
        <v/>
      </c>
      <c r="BZ751" s="29" t="str">
        <f>IF(A751="","",SUM($BY$12:BY751))</f>
        <v/>
      </c>
      <c r="CA751" s="4"/>
    </row>
    <row r="752" spans="65:79">
      <c r="BM752" s="1"/>
      <c r="BU752" s="23" t="str">
        <f>IF(A752="","",_xlfn.XLOOKUP(C752,'Bloomberg Data'!E:E,'Bloomberg Data'!D:D,0,0))</f>
        <v/>
      </c>
      <c r="BV752" s="23" t="str">
        <f t="shared" si="50"/>
        <v/>
      </c>
      <c r="BW752" s="59" t="str">
        <f t="shared" si="53"/>
        <v/>
      </c>
      <c r="BX752" s="28" t="str">
        <f t="shared" si="51"/>
        <v/>
      </c>
      <c r="BY752" s="67" t="str">
        <f t="shared" si="52"/>
        <v/>
      </c>
      <c r="BZ752" s="29" t="str">
        <f>IF(A752="","",SUM($BY$12:BY752))</f>
        <v/>
      </c>
      <c r="CA752" s="4"/>
    </row>
    <row r="753" spans="65:79">
      <c r="BM753" s="1"/>
      <c r="BU753" s="23" t="str">
        <f>IF(A753="","",_xlfn.XLOOKUP(C753,'Bloomberg Data'!E:E,'Bloomberg Data'!D:D,0,0))</f>
        <v/>
      </c>
      <c r="BV753" s="23" t="str">
        <f t="shared" si="50"/>
        <v/>
      </c>
      <c r="BW753" s="59" t="str">
        <f t="shared" si="53"/>
        <v/>
      </c>
      <c r="BX753" s="28" t="str">
        <f t="shared" si="51"/>
        <v/>
      </c>
      <c r="BY753" s="67" t="str">
        <f t="shared" si="52"/>
        <v/>
      </c>
      <c r="BZ753" s="29" t="str">
        <f>IF(A753="","",SUM($BY$12:BY753))</f>
        <v/>
      </c>
      <c r="CA753" s="4"/>
    </row>
    <row r="754" spans="65:79">
      <c r="BM754" s="1"/>
      <c r="BU754" s="23" t="str">
        <f>IF(A754="","",_xlfn.XLOOKUP(C754,'Bloomberg Data'!E:E,'Bloomberg Data'!D:D,0,0))</f>
        <v/>
      </c>
      <c r="BV754" s="23" t="str">
        <f t="shared" si="50"/>
        <v/>
      </c>
      <c r="BW754" s="59" t="str">
        <f t="shared" si="53"/>
        <v/>
      </c>
      <c r="BX754" s="28" t="str">
        <f t="shared" si="51"/>
        <v/>
      </c>
      <c r="BY754" s="67" t="str">
        <f t="shared" si="52"/>
        <v/>
      </c>
      <c r="BZ754" s="29" t="str">
        <f>IF(A754="","",SUM($BY$12:BY754))</f>
        <v/>
      </c>
      <c r="CA754" s="4"/>
    </row>
    <row r="755" spans="65:79">
      <c r="BM755" s="1"/>
      <c r="BU755" s="23" t="str">
        <f>IF(A755="","",_xlfn.XLOOKUP(C755,'Bloomberg Data'!E:E,'Bloomberg Data'!D:D,0,0))</f>
        <v/>
      </c>
      <c r="BV755" s="23" t="str">
        <f t="shared" si="50"/>
        <v/>
      </c>
      <c r="BW755" s="59" t="str">
        <f t="shared" si="53"/>
        <v/>
      </c>
      <c r="BX755" s="28" t="str">
        <f t="shared" si="51"/>
        <v/>
      </c>
      <c r="BY755" s="67" t="str">
        <f t="shared" si="52"/>
        <v/>
      </c>
      <c r="BZ755" s="29" t="str">
        <f>IF(A755="","",SUM($BY$12:BY755))</f>
        <v/>
      </c>
      <c r="CA755" s="4"/>
    </row>
    <row r="756" spans="65:79">
      <c r="BM756" s="1"/>
      <c r="BU756" s="23" t="str">
        <f>IF(A756="","",_xlfn.XLOOKUP(C756,'Bloomberg Data'!E:E,'Bloomberg Data'!D:D,0,0))</f>
        <v/>
      </c>
      <c r="BV756" s="23" t="str">
        <f t="shared" si="50"/>
        <v/>
      </c>
      <c r="BW756" s="59" t="str">
        <f t="shared" si="53"/>
        <v/>
      </c>
      <c r="BX756" s="28" t="str">
        <f t="shared" si="51"/>
        <v/>
      </c>
      <c r="BY756" s="67" t="str">
        <f t="shared" si="52"/>
        <v/>
      </c>
      <c r="BZ756" s="29" t="str">
        <f>IF(A756="","",SUM($BY$12:BY756))</f>
        <v/>
      </c>
      <c r="CA756" s="4"/>
    </row>
    <row r="757" spans="65:79">
      <c r="BM757" s="1"/>
      <c r="BU757" s="23" t="str">
        <f>IF(A757="","",_xlfn.XLOOKUP(C757,'Bloomberg Data'!E:E,'Bloomberg Data'!D:D,0,0))</f>
        <v/>
      </c>
      <c r="BV757" s="23" t="str">
        <f t="shared" si="50"/>
        <v/>
      </c>
      <c r="BW757" s="59" t="str">
        <f t="shared" si="53"/>
        <v/>
      </c>
      <c r="BX757" s="28" t="str">
        <f t="shared" si="51"/>
        <v/>
      </c>
      <c r="BY757" s="67" t="str">
        <f t="shared" si="52"/>
        <v/>
      </c>
      <c r="BZ757" s="29" t="str">
        <f>IF(A757="","",SUM($BY$12:BY757))</f>
        <v/>
      </c>
      <c r="CA757" s="4"/>
    </row>
    <row r="758" spans="65:79">
      <c r="BM758" s="1"/>
      <c r="BU758" s="23" t="str">
        <f>IF(A758="","",_xlfn.XLOOKUP(C758,'Bloomberg Data'!E:E,'Bloomberg Data'!D:D,0,0))</f>
        <v/>
      </c>
      <c r="BV758" s="23" t="str">
        <f t="shared" si="50"/>
        <v/>
      </c>
      <c r="BW758" s="59" t="str">
        <f t="shared" si="53"/>
        <v/>
      </c>
      <c r="BX758" s="28" t="str">
        <f t="shared" si="51"/>
        <v/>
      </c>
      <c r="BY758" s="67" t="str">
        <f t="shared" si="52"/>
        <v/>
      </c>
      <c r="BZ758" s="29" t="str">
        <f>IF(A758="","",SUM($BY$12:BY758))</f>
        <v/>
      </c>
      <c r="CA758" s="4"/>
    </row>
    <row r="759" spans="65:79">
      <c r="BM759" s="1"/>
      <c r="BU759" s="23" t="str">
        <f>IF(A759="","",_xlfn.XLOOKUP(C759,'Bloomberg Data'!E:E,'Bloomberg Data'!D:D,0,0))</f>
        <v/>
      </c>
      <c r="BV759" s="23" t="str">
        <f t="shared" si="50"/>
        <v/>
      </c>
      <c r="BW759" s="59" t="str">
        <f t="shared" si="53"/>
        <v/>
      </c>
      <c r="BX759" s="28" t="str">
        <f t="shared" si="51"/>
        <v/>
      </c>
      <c r="BY759" s="67" t="str">
        <f t="shared" si="52"/>
        <v/>
      </c>
      <c r="BZ759" s="29" t="str">
        <f>IF(A759="","",SUM($BY$12:BY759))</f>
        <v/>
      </c>
      <c r="CA759" s="4"/>
    </row>
    <row r="760" spans="65:79">
      <c r="BM760" s="1"/>
      <c r="BU760" s="23" t="str">
        <f>IF(A760="","",_xlfn.XLOOKUP(C760,'Bloomberg Data'!E:E,'Bloomberg Data'!D:D,0,0))</f>
        <v/>
      </c>
      <c r="BV760" s="23" t="str">
        <f t="shared" si="50"/>
        <v/>
      </c>
      <c r="BW760" s="59" t="str">
        <f t="shared" si="53"/>
        <v/>
      </c>
      <c r="BX760" s="28" t="str">
        <f t="shared" si="51"/>
        <v/>
      </c>
      <c r="BY760" s="67" t="str">
        <f t="shared" si="52"/>
        <v/>
      </c>
      <c r="BZ760" s="29" t="str">
        <f>IF(A760="","",SUM($BY$12:BY760))</f>
        <v/>
      </c>
      <c r="CA760" s="4"/>
    </row>
    <row r="761" spans="65:79">
      <c r="BM761" s="1"/>
      <c r="BU761" s="23" t="str">
        <f>IF(A761="","",_xlfn.XLOOKUP(C761,'Bloomberg Data'!E:E,'Bloomberg Data'!D:D,0,0))</f>
        <v/>
      </c>
      <c r="BV761" s="23" t="str">
        <f t="shared" si="50"/>
        <v/>
      </c>
      <c r="BW761" s="59" t="str">
        <f t="shared" si="53"/>
        <v/>
      </c>
      <c r="BX761" s="28" t="str">
        <f t="shared" si="51"/>
        <v/>
      </c>
      <c r="BY761" s="67" t="str">
        <f t="shared" si="52"/>
        <v/>
      </c>
      <c r="BZ761" s="29" t="str">
        <f>IF(A761="","",SUM($BY$12:BY761))</f>
        <v/>
      </c>
      <c r="CA761" s="4"/>
    </row>
    <row r="762" spans="65:79">
      <c r="BM762" s="1"/>
      <c r="BU762" s="23" t="str">
        <f>IF(A762="","",_xlfn.XLOOKUP(C762,'Bloomberg Data'!E:E,'Bloomberg Data'!D:D,0,0))</f>
        <v/>
      </c>
      <c r="BV762" s="23" t="str">
        <f t="shared" si="50"/>
        <v/>
      </c>
      <c r="BW762" s="59" t="str">
        <f t="shared" si="53"/>
        <v/>
      </c>
      <c r="BX762" s="28" t="str">
        <f t="shared" si="51"/>
        <v/>
      </c>
      <c r="BY762" s="67" t="str">
        <f t="shared" si="52"/>
        <v/>
      </c>
      <c r="BZ762" s="29" t="str">
        <f>IF(A762="","",SUM($BY$12:BY762))</f>
        <v/>
      </c>
      <c r="CA762" s="4"/>
    </row>
    <row r="763" spans="65:79">
      <c r="BM763" s="1"/>
      <c r="BU763" s="23" t="str">
        <f>IF(A763="","",_xlfn.XLOOKUP(C763,'Bloomberg Data'!E:E,'Bloomberg Data'!D:D,0,0))</f>
        <v/>
      </c>
      <c r="BV763" s="23" t="str">
        <f t="shared" si="50"/>
        <v/>
      </c>
      <c r="BW763" s="59" t="str">
        <f t="shared" si="53"/>
        <v/>
      </c>
      <c r="BX763" s="28" t="str">
        <f t="shared" si="51"/>
        <v/>
      </c>
      <c r="BY763" s="67" t="str">
        <f t="shared" si="52"/>
        <v/>
      </c>
      <c r="BZ763" s="29" t="str">
        <f>IF(A763="","",SUM($BY$12:BY763))</f>
        <v/>
      </c>
      <c r="CA763" s="4"/>
    </row>
    <row r="764" spans="65:79">
      <c r="BM764" s="1"/>
      <c r="BU764" s="23" t="str">
        <f>IF(A764="","",_xlfn.XLOOKUP(C764,'Bloomberg Data'!E:E,'Bloomberg Data'!D:D,0,0))</f>
        <v/>
      </c>
      <c r="BV764" s="23" t="str">
        <f t="shared" si="50"/>
        <v/>
      </c>
      <c r="BW764" s="59" t="str">
        <f t="shared" si="53"/>
        <v/>
      </c>
      <c r="BX764" s="28" t="str">
        <f t="shared" si="51"/>
        <v/>
      </c>
      <c r="BY764" s="67" t="str">
        <f t="shared" si="52"/>
        <v/>
      </c>
      <c r="BZ764" s="29" t="str">
        <f>IF(A764="","",SUM($BY$12:BY764))</f>
        <v/>
      </c>
      <c r="CA764" s="4"/>
    </row>
    <row r="765" spans="65:79">
      <c r="BM765" s="1"/>
      <c r="BU765" s="23" t="str">
        <f>IF(A765="","",_xlfn.XLOOKUP(C765,'Bloomberg Data'!E:E,'Bloomberg Data'!D:D,0,0))</f>
        <v/>
      </c>
      <c r="BV765" s="23" t="str">
        <f t="shared" si="50"/>
        <v/>
      </c>
      <c r="BW765" s="59" t="str">
        <f t="shared" si="53"/>
        <v/>
      </c>
      <c r="BX765" s="28" t="str">
        <f t="shared" si="51"/>
        <v/>
      </c>
      <c r="BY765" s="67" t="str">
        <f t="shared" si="52"/>
        <v/>
      </c>
      <c r="BZ765" s="29" t="str">
        <f>IF(A765="","",SUM($BY$12:BY765))</f>
        <v/>
      </c>
      <c r="CA765" s="4"/>
    </row>
    <row r="766" spans="65:79">
      <c r="BM766" s="1"/>
      <c r="BU766" s="23" t="str">
        <f>IF(A766="","",_xlfn.XLOOKUP(C766,'Bloomberg Data'!E:E,'Bloomberg Data'!D:D,0,0))</f>
        <v/>
      </c>
      <c r="BV766" s="23" t="str">
        <f t="shared" si="50"/>
        <v/>
      </c>
      <c r="BW766" s="59" t="str">
        <f t="shared" si="53"/>
        <v/>
      </c>
      <c r="BX766" s="28" t="str">
        <f t="shared" si="51"/>
        <v/>
      </c>
      <c r="BY766" s="67" t="str">
        <f t="shared" si="52"/>
        <v/>
      </c>
      <c r="BZ766" s="29" t="str">
        <f>IF(A766="","",SUM($BY$12:BY766))</f>
        <v/>
      </c>
      <c r="CA766" s="4"/>
    </row>
    <row r="767" spans="65:79">
      <c r="BM767" s="1"/>
      <c r="BU767" s="23" t="str">
        <f>IF(A767="","",_xlfn.XLOOKUP(C767,'Bloomberg Data'!E:E,'Bloomberg Data'!D:D,0,0))</f>
        <v/>
      </c>
      <c r="BV767" s="23" t="str">
        <f t="shared" si="50"/>
        <v/>
      </c>
      <c r="BW767" s="59" t="str">
        <f t="shared" si="53"/>
        <v/>
      </c>
      <c r="BX767" s="28" t="str">
        <f t="shared" si="51"/>
        <v/>
      </c>
      <c r="BY767" s="67" t="str">
        <f t="shared" si="52"/>
        <v/>
      </c>
      <c r="BZ767" s="29" t="str">
        <f>IF(A767="","",SUM($BY$12:BY767))</f>
        <v/>
      </c>
      <c r="CA767" s="4"/>
    </row>
    <row r="768" spans="65:79">
      <c r="BM768" s="1"/>
      <c r="BU768" s="23" t="str">
        <f>IF(A768="","",_xlfn.XLOOKUP(C768,'Bloomberg Data'!E:E,'Bloomberg Data'!D:D,0,0))</f>
        <v/>
      </c>
      <c r="BV768" s="23" t="str">
        <f t="shared" si="50"/>
        <v/>
      </c>
      <c r="BW768" s="59" t="str">
        <f t="shared" si="53"/>
        <v/>
      </c>
      <c r="BX768" s="28" t="str">
        <f t="shared" si="51"/>
        <v/>
      </c>
      <c r="BY768" s="67" t="str">
        <f t="shared" si="52"/>
        <v/>
      </c>
      <c r="BZ768" s="29" t="str">
        <f>IF(A768="","",SUM($BY$12:BY768))</f>
        <v/>
      </c>
      <c r="CA768" s="4"/>
    </row>
    <row r="769" spans="65:79">
      <c r="BM769" s="1"/>
      <c r="BU769" s="23" t="str">
        <f>IF(A769="","",_xlfn.XLOOKUP(C769,'Bloomberg Data'!E:E,'Bloomberg Data'!D:D,0,0))</f>
        <v/>
      </c>
      <c r="BV769" s="23" t="str">
        <f t="shared" si="50"/>
        <v/>
      </c>
      <c r="BW769" s="59" t="str">
        <f t="shared" si="53"/>
        <v/>
      </c>
      <c r="BX769" s="28" t="str">
        <f t="shared" si="51"/>
        <v/>
      </c>
      <c r="BY769" s="67" t="str">
        <f t="shared" si="52"/>
        <v/>
      </c>
      <c r="BZ769" s="29" t="str">
        <f>IF(A769="","",SUM($BY$12:BY769))</f>
        <v/>
      </c>
      <c r="CA769" s="4"/>
    </row>
    <row r="770" spans="65:79">
      <c r="BM770" s="1"/>
      <c r="BU770" s="23" t="str">
        <f>IF(A770="","",_xlfn.XLOOKUP(C770,'Bloomberg Data'!E:E,'Bloomberg Data'!D:D,0,0))</f>
        <v/>
      </c>
      <c r="BV770" s="23" t="str">
        <f t="shared" si="50"/>
        <v/>
      </c>
      <c r="BW770" s="59" t="str">
        <f t="shared" si="53"/>
        <v/>
      </c>
      <c r="BX770" s="28" t="str">
        <f t="shared" si="51"/>
        <v/>
      </c>
      <c r="BY770" s="67" t="str">
        <f t="shared" si="52"/>
        <v/>
      </c>
      <c r="BZ770" s="29" t="str">
        <f>IF(A770="","",SUM($BY$12:BY770))</f>
        <v/>
      </c>
      <c r="CA770" s="4"/>
    </row>
    <row r="771" spans="65:79">
      <c r="BM771" s="1"/>
      <c r="BU771" s="23" t="str">
        <f>IF(A771="","",_xlfn.XLOOKUP(C771,'Bloomberg Data'!E:E,'Bloomberg Data'!D:D,0,0))</f>
        <v/>
      </c>
      <c r="BV771" s="23" t="str">
        <f t="shared" si="50"/>
        <v/>
      </c>
      <c r="BW771" s="59" t="str">
        <f t="shared" si="53"/>
        <v/>
      </c>
      <c r="BX771" s="28" t="str">
        <f t="shared" si="51"/>
        <v/>
      </c>
      <c r="BY771" s="67" t="str">
        <f t="shared" si="52"/>
        <v/>
      </c>
      <c r="BZ771" s="29" t="str">
        <f>IF(A771="","",SUM($BY$12:BY771))</f>
        <v/>
      </c>
      <c r="CA771" s="4"/>
    </row>
    <row r="772" spans="65:79">
      <c r="BM772" s="1"/>
      <c r="BU772" s="23" t="str">
        <f>IF(A772="","",_xlfn.XLOOKUP(C772,'Bloomberg Data'!E:E,'Bloomberg Data'!D:D,0,0))</f>
        <v/>
      </c>
      <c r="BV772" s="23" t="str">
        <f t="shared" si="50"/>
        <v/>
      </c>
      <c r="BW772" s="59" t="str">
        <f t="shared" si="53"/>
        <v/>
      </c>
      <c r="BX772" s="28" t="str">
        <f t="shared" si="51"/>
        <v/>
      </c>
      <c r="BY772" s="67" t="str">
        <f t="shared" si="52"/>
        <v/>
      </c>
      <c r="BZ772" s="29" t="str">
        <f>IF(A772="","",SUM($BY$12:BY772))</f>
        <v/>
      </c>
      <c r="CA772" s="4"/>
    </row>
    <row r="773" spans="65:79">
      <c r="BM773" s="1"/>
      <c r="BU773" s="23" t="str">
        <f>IF(A773="","",_xlfn.XLOOKUP(C773,'Bloomberg Data'!E:E,'Bloomberg Data'!D:D,0,0))</f>
        <v/>
      </c>
      <c r="BV773" s="23" t="str">
        <f t="shared" si="50"/>
        <v/>
      </c>
      <c r="BW773" s="59" t="str">
        <f t="shared" si="53"/>
        <v/>
      </c>
      <c r="BX773" s="28" t="str">
        <f t="shared" si="51"/>
        <v/>
      </c>
      <c r="BY773" s="67" t="str">
        <f t="shared" si="52"/>
        <v/>
      </c>
      <c r="BZ773" s="29" t="str">
        <f>IF(A773="","",SUM($BY$12:BY773))</f>
        <v/>
      </c>
      <c r="CA773" s="4"/>
    </row>
    <row r="774" spans="65:79">
      <c r="BM774" s="1"/>
      <c r="BU774" s="23" t="str">
        <f>IF(A774="","",_xlfn.XLOOKUP(C774,'Bloomberg Data'!E:E,'Bloomberg Data'!D:D,0,0))</f>
        <v/>
      </c>
      <c r="BV774" s="23" t="str">
        <f t="shared" si="50"/>
        <v/>
      </c>
      <c r="BW774" s="59" t="str">
        <f t="shared" si="53"/>
        <v/>
      </c>
      <c r="BX774" s="28" t="str">
        <f t="shared" si="51"/>
        <v/>
      </c>
      <c r="BY774" s="67" t="str">
        <f t="shared" si="52"/>
        <v/>
      </c>
      <c r="BZ774" s="29" t="str">
        <f>IF(A774="","",SUM($BY$12:BY774))</f>
        <v/>
      </c>
      <c r="CA774" s="4"/>
    </row>
    <row r="775" spans="65:79">
      <c r="BM775" s="1"/>
      <c r="BU775" s="23" t="str">
        <f>IF(A775="","",_xlfn.XLOOKUP(C775,'Bloomberg Data'!E:E,'Bloomberg Data'!D:D,0,0))</f>
        <v/>
      </c>
      <c r="BV775" s="23" t="str">
        <f t="shared" si="50"/>
        <v/>
      </c>
      <c r="BW775" s="59" t="str">
        <f t="shared" si="53"/>
        <v/>
      </c>
      <c r="BX775" s="28" t="str">
        <f t="shared" si="51"/>
        <v/>
      </c>
      <c r="BY775" s="67" t="str">
        <f t="shared" si="52"/>
        <v/>
      </c>
      <c r="BZ775" s="29" t="str">
        <f>IF(A775="","",SUM($BY$12:BY775))</f>
        <v/>
      </c>
      <c r="CA775" s="4"/>
    </row>
    <row r="776" spans="65:79">
      <c r="BM776" s="1"/>
      <c r="BU776" s="23" t="str">
        <f>IF(A776="","",_xlfn.XLOOKUP(C776,'Bloomberg Data'!E:E,'Bloomberg Data'!D:D,0,0))</f>
        <v/>
      </c>
      <c r="BV776" s="23" t="str">
        <f t="shared" si="50"/>
        <v/>
      </c>
      <c r="BW776" s="59" t="str">
        <f t="shared" si="53"/>
        <v/>
      </c>
      <c r="BX776" s="28" t="str">
        <f t="shared" si="51"/>
        <v/>
      </c>
      <c r="BY776" s="67" t="str">
        <f t="shared" si="52"/>
        <v/>
      </c>
      <c r="BZ776" s="29" t="str">
        <f>IF(A776="","",SUM($BY$12:BY776))</f>
        <v/>
      </c>
      <c r="CA776" s="4"/>
    </row>
    <row r="777" spans="65:79">
      <c r="BM777" s="1"/>
      <c r="BU777" s="23" t="str">
        <f>IF(A777="","",_xlfn.XLOOKUP(C777,'Bloomberg Data'!E:E,'Bloomberg Data'!D:D,0,0))</f>
        <v/>
      </c>
      <c r="BV777" s="23" t="str">
        <f t="shared" si="50"/>
        <v/>
      </c>
      <c r="BW777" s="59" t="str">
        <f t="shared" si="53"/>
        <v/>
      </c>
      <c r="BX777" s="28" t="str">
        <f t="shared" si="51"/>
        <v/>
      </c>
      <c r="BY777" s="67" t="str">
        <f t="shared" si="52"/>
        <v/>
      </c>
      <c r="BZ777" s="29" t="str">
        <f>IF(A777="","",SUM($BY$12:BY777))</f>
        <v/>
      </c>
      <c r="CA777" s="4"/>
    </row>
    <row r="778" spans="65:79">
      <c r="BM778" s="1"/>
      <c r="BU778" s="23" t="str">
        <f>IF(A778="","",_xlfn.XLOOKUP(C778,'Bloomberg Data'!E:E,'Bloomberg Data'!D:D,0,0))</f>
        <v/>
      </c>
      <c r="BV778" s="23" t="str">
        <f t="shared" si="50"/>
        <v/>
      </c>
      <c r="BW778" s="59" t="str">
        <f t="shared" si="53"/>
        <v/>
      </c>
      <c r="BX778" s="28" t="str">
        <f t="shared" si="51"/>
        <v/>
      </c>
      <c r="BY778" s="67" t="str">
        <f t="shared" si="52"/>
        <v/>
      </c>
      <c r="BZ778" s="29" t="str">
        <f>IF(A778="","",SUM($BY$12:BY778))</f>
        <v/>
      </c>
      <c r="CA778" s="4"/>
    </row>
    <row r="779" spans="65:79">
      <c r="BM779" s="1"/>
      <c r="BU779" s="23" t="str">
        <f>IF(A779="","",_xlfn.XLOOKUP(C779,'Bloomberg Data'!E:E,'Bloomberg Data'!D:D,0,0))</f>
        <v/>
      </c>
      <c r="BV779" s="23" t="str">
        <f t="shared" ref="BV779:BV842" si="54">IF(A779="","",BU779*3)</f>
        <v/>
      </c>
      <c r="BW779" s="59" t="str">
        <f t="shared" si="53"/>
        <v/>
      </c>
      <c r="BX779" s="28" t="str">
        <f t="shared" ref="BX779:BX842" si="55">IF(A779="","",IF(BU779=0,0,H779/BW779))</f>
        <v/>
      </c>
      <c r="BY779" s="67" t="str">
        <f t="shared" ref="BY779:BY842" si="56">IF(A779="","",BM779%)</f>
        <v/>
      </c>
      <c r="BZ779" s="29" t="str">
        <f>IF(A779="","",SUM($BY$12:BY779))</f>
        <v/>
      </c>
      <c r="CA779" s="4"/>
    </row>
    <row r="780" spans="65:79">
      <c r="BM780" s="1"/>
      <c r="BU780" s="23" t="str">
        <f>IF(A780="","",_xlfn.XLOOKUP(C780,'Bloomberg Data'!E:E,'Bloomberg Data'!D:D,0,0))</f>
        <v/>
      </c>
      <c r="BV780" s="23" t="str">
        <f t="shared" si="54"/>
        <v/>
      </c>
      <c r="BW780" s="59" t="str">
        <f t="shared" ref="BW780:BW843" si="57">IF(A780="","",BV780*BW$11)</f>
        <v/>
      </c>
      <c r="BX780" s="28" t="str">
        <f t="shared" si="55"/>
        <v/>
      </c>
      <c r="BY780" s="67" t="str">
        <f t="shared" si="56"/>
        <v/>
      </c>
      <c r="BZ780" s="29" t="str">
        <f>IF(A780="","",SUM($BY$12:BY780))</f>
        <v/>
      </c>
      <c r="CA780" s="4"/>
    </row>
    <row r="781" spans="65:79">
      <c r="BM781" s="1"/>
      <c r="BU781" s="23" t="str">
        <f>IF(A781="","",_xlfn.XLOOKUP(C781,'Bloomberg Data'!E:E,'Bloomberg Data'!D:D,0,0))</f>
        <v/>
      </c>
      <c r="BV781" s="23" t="str">
        <f t="shared" si="54"/>
        <v/>
      </c>
      <c r="BW781" s="59" t="str">
        <f t="shared" si="57"/>
        <v/>
      </c>
      <c r="BX781" s="28" t="str">
        <f t="shared" si="55"/>
        <v/>
      </c>
      <c r="BY781" s="67" t="str">
        <f t="shared" si="56"/>
        <v/>
      </c>
      <c r="BZ781" s="29" t="str">
        <f>IF(A781="","",SUM($BY$12:BY781))</f>
        <v/>
      </c>
      <c r="CA781" s="4"/>
    </row>
    <row r="782" spans="65:79">
      <c r="BM782" s="1"/>
      <c r="BU782" s="23" t="str">
        <f>IF(A782="","",_xlfn.XLOOKUP(C782,'Bloomberg Data'!E:E,'Bloomberg Data'!D:D,0,0))</f>
        <v/>
      </c>
      <c r="BV782" s="23" t="str">
        <f t="shared" si="54"/>
        <v/>
      </c>
      <c r="BW782" s="59" t="str">
        <f t="shared" si="57"/>
        <v/>
      </c>
      <c r="BX782" s="28" t="str">
        <f t="shared" si="55"/>
        <v/>
      </c>
      <c r="BY782" s="67" t="str">
        <f t="shared" si="56"/>
        <v/>
      </c>
      <c r="BZ782" s="29" t="str">
        <f>IF(A782="","",SUM($BY$12:BY782))</f>
        <v/>
      </c>
      <c r="CA782" s="4"/>
    </row>
    <row r="783" spans="65:79">
      <c r="BM783" s="1"/>
      <c r="BU783" s="23" t="str">
        <f>IF(A783="","",_xlfn.XLOOKUP(C783,'Bloomberg Data'!E:E,'Bloomberg Data'!D:D,0,0))</f>
        <v/>
      </c>
      <c r="BV783" s="23" t="str">
        <f t="shared" si="54"/>
        <v/>
      </c>
      <c r="BW783" s="59" t="str">
        <f t="shared" si="57"/>
        <v/>
      </c>
      <c r="BX783" s="28" t="str">
        <f t="shared" si="55"/>
        <v/>
      </c>
      <c r="BY783" s="67" t="str">
        <f t="shared" si="56"/>
        <v/>
      </c>
      <c r="BZ783" s="29" t="str">
        <f>IF(A783="","",SUM($BY$12:BY783))</f>
        <v/>
      </c>
      <c r="CA783" s="4"/>
    </row>
    <row r="784" spans="65:79">
      <c r="BM784" s="1"/>
      <c r="BU784" s="23" t="str">
        <f>IF(A784="","",_xlfn.XLOOKUP(C784,'Bloomberg Data'!E:E,'Bloomberg Data'!D:D,0,0))</f>
        <v/>
      </c>
      <c r="BV784" s="23" t="str">
        <f t="shared" si="54"/>
        <v/>
      </c>
      <c r="BW784" s="59" t="str">
        <f t="shared" si="57"/>
        <v/>
      </c>
      <c r="BX784" s="28" t="str">
        <f t="shared" si="55"/>
        <v/>
      </c>
      <c r="BY784" s="67" t="str">
        <f t="shared" si="56"/>
        <v/>
      </c>
      <c r="BZ784" s="29" t="str">
        <f>IF(A784="","",SUM($BY$12:BY784))</f>
        <v/>
      </c>
      <c r="CA784" s="4"/>
    </row>
    <row r="785" spans="65:79">
      <c r="BM785" s="1"/>
      <c r="BU785" s="23" t="str">
        <f>IF(A785="","",_xlfn.XLOOKUP(C785,'Bloomberg Data'!E:E,'Bloomberg Data'!D:D,0,0))</f>
        <v/>
      </c>
      <c r="BV785" s="23" t="str">
        <f t="shared" si="54"/>
        <v/>
      </c>
      <c r="BW785" s="59" t="str">
        <f t="shared" si="57"/>
        <v/>
      </c>
      <c r="BX785" s="28" t="str">
        <f t="shared" si="55"/>
        <v/>
      </c>
      <c r="BY785" s="67" t="str">
        <f t="shared" si="56"/>
        <v/>
      </c>
      <c r="BZ785" s="29" t="str">
        <f>IF(A785="","",SUM($BY$12:BY785))</f>
        <v/>
      </c>
      <c r="CA785" s="4"/>
    </row>
    <row r="786" spans="65:79">
      <c r="BM786" s="1"/>
      <c r="BU786" s="23" t="str">
        <f>IF(A786="","",_xlfn.XLOOKUP(C786,'Bloomberg Data'!E:E,'Bloomberg Data'!D:D,0,0))</f>
        <v/>
      </c>
      <c r="BV786" s="23" t="str">
        <f t="shared" si="54"/>
        <v/>
      </c>
      <c r="BW786" s="59" t="str">
        <f t="shared" si="57"/>
        <v/>
      </c>
      <c r="BX786" s="28" t="str">
        <f t="shared" si="55"/>
        <v/>
      </c>
      <c r="BY786" s="67" t="str">
        <f t="shared" si="56"/>
        <v/>
      </c>
      <c r="BZ786" s="29" t="str">
        <f>IF(A786="","",SUM($BY$12:BY786))</f>
        <v/>
      </c>
      <c r="CA786" s="4"/>
    </row>
    <row r="787" spans="65:79">
      <c r="BM787" s="1"/>
      <c r="BU787" s="23" t="str">
        <f>IF(A787="","",_xlfn.XLOOKUP(C787,'Bloomberg Data'!E:E,'Bloomberg Data'!D:D,0,0))</f>
        <v/>
      </c>
      <c r="BV787" s="23" t="str">
        <f t="shared" si="54"/>
        <v/>
      </c>
      <c r="BW787" s="59" t="str">
        <f t="shared" si="57"/>
        <v/>
      </c>
      <c r="BX787" s="28" t="str">
        <f t="shared" si="55"/>
        <v/>
      </c>
      <c r="BY787" s="67" t="str">
        <f t="shared" si="56"/>
        <v/>
      </c>
      <c r="BZ787" s="29" t="str">
        <f>IF(A787="","",SUM($BY$12:BY787))</f>
        <v/>
      </c>
      <c r="CA787" s="4"/>
    </row>
    <row r="788" spans="65:79">
      <c r="BM788" s="1"/>
      <c r="BU788" s="23" t="str">
        <f>IF(A788="","",_xlfn.XLOOKUP(C788,'Bloomberg Data'!E:E,'Bloomberg Data'!D:D,0,0))</f>
        <v/>
      </c>
      <c r="BV788" s="23" t="str">
        <f t="shared" si="54"/>
        <v/>
      </c>
      <c r="BW788" s="59" t="str">
        <f t="shared" si="57"/>
        <v/>
      </c>
      <c r="BX788" s="28" t="str">
        <f t="shared" si="55"/>
        <v/>
      </c>
      <c r="BY788" s="67" t="str">
        <f t="shared" si="56"/>
        <v/>
      </c>
      <c r="BZ788" s="29" t="str">
        <f>IF(A788="","",SUM($BY$12:BY788))</f>
        <v/>
      </c>
      <c r="CA788" s="4"/>
    </row>
    <row r="789" spans="65:79">
      <c r="BM789" s="1"/>
      <c r="BU789" s="23" t="str">
        <f>IF(A789="","",_xlfn.XLOOKUP(C789,'Bloomberg Data'!E:E,'Bloomberg Data'!D:D,0,0))</f>
        <v/>
      </c>
      <c r="BV789" s="23" t="str">
        <f t="shared" si="54"/>
        <v/>
      </c>
      <c r="BW789" s="59" t="str">
        <f t="shared" si="57"/>
        <v/>
      </c>
      <c r="BX789" s="28" t="str">
        <f t="shared" si="55"/>
        <v/>
      </c>
      <c r="BY789" s="67" t="str">
        <f t="shared" si="56"/>
        <v/>
      </c>
      <c r="BZ789" s="29" t="str">
        <f>IF(A789="","",SUM($BY$12:BY789))</f>
        <v/>
      </c>
      <c r="CA789" s="4"/>
    </row>
    <row r="790" spans="65:79">
      <c r="BM790" s="1"/>
      <c r="BU790" s="23" t="str">
        <f>IF(A790="","",_xlfn.XLOOKUP(C790,'Bloomberg Data'!E:E,'Bloomberg Data'!D:D,0,0))</f>
        <v/>
      </c>
      <c r="BV790" s="23" t="str">
        <f t="shared" si="54"/>
        <v/>
      </c>
      <c r="BW790" s="59" t="str">
        <f t="shared" si="57"/>
        <v/>
      </c>
      <c r="BX790" s="28" t="str">
        <f t="shared" si="55"/>
        <v/>
      </c>
      <c r="BY790" s="67" t="str">
        <f t="shared" si="56"/>
        <v/>
      </c>
      <c r="BZ790" s="29" t="str">
        <f>IF(A790="","",SUM($BY$12:BY790))</f>
        <v/>
      </c>
      <c r="CA790" s="4"/>
    </row>
    <row r="791" spans="65:79">
      <c r="BM791" s="1"/>
      <c r="BU791" s="23" t="str">
        <f>IF(A791="","",_xlfn.XLOOKUP(C791,'Bloomberg Data'!E:E,'Bloomberg Data'!D:D,0,0))</f>
        <v/>
      </c>
      <c r="BV791" s="23" t="str">
        <f t="shared" si="54"/>
        <v/>
      </c>
      <c r="BW791" s="59" t="str">
        <f t="shared" si="57"/>
        <v/>
      </c>
      <c r="BX791" s="28" t="str">
        <f t="shared" si="55"/>
        <v/>
      </c>
      <c r="BY791" s="67" t="str">
        <f t="shared" si="56"/>
        <v/>
      </c>
      <c r="BZ791" s="29" t="str">
        <f>IF(A791="","",SUM($BY$12:BY791))</f>
        <v/>
      </c>
      <c r="CA791" s="4"/>
    </row>
    <row r="792" spans="65:79">
      <c r="BM792" s="1"/>
      <c r="BU792" s="23" t="str">
        <f>IF(A792="","",_xlfn.XLOOKUP(C792,'Bloomberg Data'!E:E,'Bloomberg Data'!D:D,0,0))</f>
        <v/>
      </c>
      <c r="BV792" s="23" t="str">
        <f t="shared" si="54"/>
        <v/>
      </c>
      <c r="BW792" s="59" t="str">
        <f t="shared" si="57"/>
        <v/>
      </c>
      <c r="BX792" s="28" t="str">
        <f t="shared" si="55"/>
        <v/>
      </c>
      <c r="BY792" s="67" t="str">
        <f t="shared" si="56"/>
        <v/>
      </c>
      <c r="BZ792" s="29" t="str">
        <f>IF(A792="","",SUM($BY$12:BY792))</f>
        <v/>
      </c>
      <c r="CA792" s="4"/>
    </row>
    <row r="793" spans="65:79">
      <c r="BM793" s="1"/>
      <c r="BU793" s="23" t="str">
        <f>IF(A793="","",_xlfn.XLOOKUP(C793,'Bloomberg Data'!E:E,'Bloomberg Data'!D:D,0,0))</f>
        <v/>
      </c>
      <c r="BV793" s="23" t="str">
        <f t="shared" si="54"/>
        <v/>
      </c>
      <c r="BW793" s="59" t="str">
        <f t="shared" si="57"/>
        <v/>
      </c>
      <c r="BX793" s="28" t="str">
        <f t="shared" si="55"/>
        <v/>
      </c>
      <c r="BY793" s="67" t="str">
        <f t="shared" si="56"/>
        <v/>
      </c>
      <c r="BZ793" s="29" t="str">
        <f>IF(A793="","",SUM($BY$12:BY793))</f>
        <v/>
      </c>
      <c r="CA793" s="4"/>
    </row>
    <row r="794" spans="65:79">
      <c r="BM794" s="1"/>
      <c r="BU794" s="23" t="str">
        <f>IF(A794="","",_xlfn.XLOOKUP(C794,'Bloomberg Data'!E:E,'Bloomberg Data'!D:D,0,0))</f>
        <v/>
      </c>
      <c r="BV794" s="23" t="str">
        <f t="shared" si="54"/>
        <v/>
      </c>
      <c r="BW794" s="59" t="str">
        <f t="shared" si="57"/>
        <v/>
      </c>
      <c r="BX794" s="28" t="str">
        <f t="shared" si="55"/>
        <v/>
      </c>
      <c r="BY794" s="67" t="str">
        <f t="shared" si="56"/>
        <v/>
      </c>
      <c r="BZ794" s="29" t="str">
        <f>IF(A794="","",SUM($BY$12:BY794))</f>
        <v/>
      </c>
      <c r="CA794" s="4"/>
    </row>
    <row r="795" spans="65:79">
      <c r="BM795" s="1"/>
      <c r="BU795" s="23" t="str">
        <f>IF(A795="","",_xlfn.XLOOKUP(C795,'Bloomberg Data'!E:E,'Bloomberg Data'!D:D,0,0))</f>
        <v/>
      </c>
      <c r="BV795" s="23" t="str">
        <f t="shared" si="54"/>
        <v/>
      </c>
      <c r="BW795" s="59" t="str">
        <f t="shared" si="57"/>
        <v/>
      </c>
      <c r="BX795" s="28" t="str">
        <f t="shared" si="55"/>
        <v/>
      </c>
      <c r="BY795" s="67" t="str">
        <f t="shared" si="56"/>
        <v/>
      </c>
      <c r="BZ795" s="29" t="str">
        <f>IF(A795="","",SUM($BY$12:BY795))</f>
        <v/>
      </c>
      <c r="CA795" s="4"/>
    </row>
    <row r="796" spans="65:79">
      <c r="BM796" s="1"/>
      <c r="BU796" s="23" t="str">
        <f>IF(A796="","",_xlfn.XLOOKUP(C796,'Bloomberg Data'!E:E,'Bloomberg Data'!D:D,0,0))</f>
        <v/>
      </c>
      <c r="BV796" s="23" t="str">
        <f t="shared" si="54"/>
        <v/>
      </c>
      <c r="BW796" s="59" t="str">
        <f t="shared" si="57"/>
        <v/>
      </c>
      <c r="BX796" s="28" t="str">
        <f t="shared" si="55"/>
        <v/>
      </c>
      <c r="BY796" s="67" t="str">
        <f t="shared" si="56"/>
        <v/>
      </c>
      <c r="BZ796" s="29" t="str">
        <f>IF(A796="","",SUM($BY$12:BY796))</f>
        <v/>
      </c>
      <c r="CA796" s="4"/>
    </row>
    <row r="797" spans="65:79">
      <c r="BM797" s="1"/>
      <c r="BU797" s="23" t="str">
        <f>IF(A797="","",_xlfn.XLOOKUP(C797,'Bloomberg Data'!E:E,'Bloomberg Data'!D:D,0,0))</f>
        <v/>
      </c>
      <c r="BV797" s="23" t="str">
        <f t="shared" si="54"/>
        <v/>
      </c>
      <c r="BW797" s="59" t="str">
        <f t="shared" si="57"/>
        <v/>
      </c>
      <c r="BX797" s="28" t="str">
        <f t="shared" si="55"/>
        <v/>
      </c>
      <c r="BY797" s="67" t="str">
        <f t="shared" si="56"/>
        <v/>
      </c>
      <c r="BZ797" s="29" t="str">
        <f>IF(A797="","",SUM($BY$12:BY797))</f>
        <v/>
      </c>
      <c r="CA797" s="4"/>
    </row>
    <row r="798" spans="65:79">
      <c r="BM798" s="1"/>
      <c r="BU798" s="23" t="str">
        <f>IF(A798="","",_xlfn.XLOOKUP(C798,'Bloomberg Data'!E:E,'Bloomberg Data'!D:D,0,0))</f>
        <v/>
      </c>
      <c r="BV798" s="23" t="str">
        <f t="shared" si="54"/>
        <v/>
      </c>
      <c r="BW798" s="59" t="str">
        <f t="shared" si="57"/>
        <v/>
      </c>
      <c r="BX798" s="28" t="str">
        <f t="shared" si="55"/>
        <v/>
      </c>
      <c r="BY798" s="67" t="str">
        <f t="shared" si="56"/>
        <v/>
      </c>
      <c r="BZ798" s="29" t="str">
        <f>IF(A798="","",SUM($BY$12:BY798))</f>
        <v/>
      </c>
      <c r="CA798" s="4"/>
    </row>
    <row r="799" spans="65:79">
      <c r="BM799" s="1"/>
      <c r="BU799" s="23" t="str">
        <f>IF(A799="","",_xlfn.XLOOKUP(C799,'Bloomberg Data'!E:E,'Bloomberg Data'!D:D,0,0))</f>
        <v/>
      </c>
      <c r="BV799" s="23" t="str">
        <f t="shared" si="54"/>
        <v/>
      </c>
      <c r="BW799" s="59" t="str">
        <f t="shared" si="57"/>
        <v/>
      </c>
      <c r="BX799" s="28" t="str">
        <f t="shared" si="55"/>
        <v/>
      </c>
      <c r="BY799" s="67" t="str">
        <f t="shared" si="56"/>
        <v/>
      </c>
      <c r="BZ799" s="29" t="str">
        <f>IF(A799="","",SUM($BY$12:BY799))</f>
        <v/>
      </c>
      <c r="CA799" s="4"/>
    </row>
    <row r="800" spans="65:79">
      <c r="BM800" s="1"/>
      <c r="BU800" s="23" t="str">
        <f>IF(A800="","",_xlfn.XLOOKUP(C800,'Bloomberg Data'!E:E,'Bloomberg Data'!D:D,0,0))</f>
        <v/>
      </c>
      <c r="BV800" s="23" t="str">
        <f t="shared" si="54"/>
        <v/>
      </c>
      <c r="BW800" s="59" t="str">
        <f t="shared" si="57"/>
        <v/>
      </c>
      <c r="BX800" s="28" t="str">
        <f t="shared" si="55"/>
        <v/>
      </c>
      <c r="BY800" s="67" t="str">
        <f t="shared" si="56"/>
        <v/>
      </c>
      <c r="BZ800" s="29" t="str">
        <f>IF(A800="","",SUM($BY$12:BY800))</f>
        <v/>
      </c>
      <c r="CA800" s="4"/>
    </row>
    <row r="801" spans="65:79">
      <c r="BM801" s="1"/>
      <c r="BU801" s="23" t="str">
        <f>IF(A801="","",_xlfn.XLOOKUP(C801,'Bloomberg Data'!E:E,'Bloomberg Data'!D:D,0,0))</f>
        <v/>
      </c>
      <c r="BV801" s="23" t="str">
        <f t="shared" si="54"/>
        <v/>
      </c>
      <c r="BW801" s="59" t="str">
        <f t="shared" si="57"/>
        <v/>
      </c>
      <c r="BX801" s="28" t="str">
        <f t="shared" si="55"/>
        <v/>
      </c>
      <c r="BY801" s="67" t="str">
        <f t="shared" si="56"/>
        <v/>
      </c>
      <c r="BZ801" s="29" t="str">
        <f>IF(A801="","",SUM($BY$12:BY801))</f>
        <v/>
      </c>
      <c r="CA801" s="4"/>
    </row>
    <row r="802" spans="65:79">
      <c r="BM802" s="1"/>
      <c r="BU802" s="23" t="str">
        <f>IF(A802="","",_xlfn.XLOOKUP(C802,'Bloomberg Data'!E:E,'Bloomberg Data'!D:D,0,0))</f>
        <v/>
      </c>
      <c r="BV802" s="23" t="str">
        <f t="shared" si="54"/>
        <v/>
      </c>
      <c r="BW802" s="59" t="str">
        <f t="shared" si="57"/>
        <v/>
      </c>
      <c r="BX802" s="28" t="str">
        <f t="shared" si="55"/>
        <v/>
      </c>
      <c r="BY802" s="67" t="str">
        <f t="shared" si="56"/>
        <v/>
      </c>
      <c r="BZ802" s="29" t="str">
        <f>IF(A802="","",SUM($BY$12:BY802))</f>
        <v/>
      </c>
      <c r="CA802" s="4"/>
    </row>
    <row r="803" spans="65:79">
      <c r="BM803" s="1"/>
      <c r="BU803" s="23" t="str">
        <f>IF(A803="","",_xlfn.XLOOKUP(C803,'Bloomberg Data'!E:E,'Bloomberg Data'!D:D,0,0))</f>
        <v/>
      </c>
      <c r="BV803" s="23" t="str">
        <f t="shared" si="54"/>
        <v/>
      </c>
      <c r="BW803" s="59" t="str">
        <f t="shared" si="57"/>
        <v/>
      </c>
      <c r="BX803" s="28" t="str">
        <f t="shared" si="55"/>
        <v/>
      </c>
      <c r="BY803" s="67" t="str">
        <f t="shared" si="56"/>
        <v/>
      </c>
      <c r="BZ803" s="29" t="str">
        <f>IF(A803="","",SUM($BY$12:BY803))</f>
        <v/>
      </c>
      <c r="CA803" s="4"/>
    </row>
    <row r="804" spans="65:79">
      <c r="BM804" s="1"/>
      <c r="BU804" s="23" t="str">
        <f>IF(A804="","",_xlfn.XLOOKUP(C804,'Bloomberg Data'!E:E,'Bloomberg Data'!D:D,0,0))</f>
        <v/>
      </c>
      <c r="BV804" s="23" t="str">
        <f t="shared" si="54"/>
        <v/>
      </c>
      <c r="BW804" s="59" t="str">
        <f t="shared" si="57"/>
        <v/>
      </c>
      <c r="BX804" s="28" t="str">
        <f t="shared" si="55"/>
        <v/>
      </c>
      <c r="BY804" s="67" t="str">
        <f t="shared" si="56"/>
        <v/>
      </c>
      <c r="BZ804" s="29" t="str">
        <f>IF(A804="","",SUM($BY$12:BY804))</f>
        <v/>
      </c>
      <c r="CA804" s="4"/>
    </row>
    <row r="805" spans="65:79">
      <c r="BM805" s="1"/>
      <c r="BU805" s="23" t="str">
        <f>IF(A805="","",_xlfn.XLOOKUP(C805,'Bloomberg Data'!E:E,'Bloomberg Data'!D:D,0,0))</f>
        <v/>
      </c>
      <c r="BV805" s="23" t="str">
        <f t="shared" si="54"/>
        <v/>
      </c>
      <c r="BW805" s="59" t="str">
        <f t="shared" si="57"/>
        <v/>
      </c>
      <c r="BX805" s="28" t="str">
        <f t="shared" si="55"/>
        <v/>
      </c>
      <c r="BY805" s="67" t="str">
        <f t="shared" si="56"/>
        <v/>
      </c>
      <c r="BZ805" s="29" t="str">
        <f>IF(A805="","",SUM($BY$12:BY805))</f>
        <v/>
      </c>
      <c r="CA805" s="4"/>
    </row>
    <row r="806" spans="65:79">
      <c r="BM806" s="1"/>
      <c r="BU806" s="23" t="str">
        <f>IF(A806="","",_xlfn.XLOOKUP(C806,'Bloomberg Data'!E:E,'Bloomberg Data'!D:D,0,0))</f>
        <v/>
      </c>
      <c r="BV806" s="23" t="str">
        <f t="shared" si="54"/>
        <v/>
      </c>
      <c r="BW806" s="59" t="str">
        <f t="shared" si="57"/>
        <v/>
      </c>
      <c r="BX806" s="28" t="str">
        <f t="shared" si="55"/>
        <v/>
      </c>
      <c r="BY806" s="67" t="str">
        <f t="shared" si="56"/>
        <v/>
      </c>
      <c r="BZ806" s="29" t="str">
        <f>IF(A806="","",SUM($BY$12:BY806))</f>
        <v/>
      </c>
      <c r="CA806" s="4"/>
    </row>
    <row r="807" spans="65:79">
      <c r="BM807" s="1"/>
      <c r="BU807" s="23" t="str">
        <f>IF(A807="","",_xlfn.XLOOKUP(C807,'Bloomberg Data'!E:E,'Bloomberg Data'!D:D,0,0))</f>
        <v/>
      </c>
      <c r="BV807" s="23" t="str">
        <f t="shared" si="54"/>
        <v/>
      </c>
      <c r="BW807" s="59" t="str">
        <f t="shared" si="57"/>
        <v/>
      </c>
      <c r="BX807" s="28" t="str">
        <f t="shared" si="55"/>
        <v/>
      </c>
      <c r="BY807" s="67" t="str">
        <f t="shared" si="56"/>
        <v/>
      </c>
      <c r="BZ807" s="29" t="str">
        <f>IF(A807="","",SUM($BY$12:BY807))</f>
        <v/>
      </c>
      <c r="CA807" s="4"/>
    </row>
    <row r="808" spans="65:79">
      <c r="BM808" s="1"/>
      <c r="BU808" s="23" t="str">
        <f>IF(A808="","",_xlfn.XLOOKUP(C808,'Bloomberg Data'!E:E,'Bloomberg Data'!D:D,0,0))</f>
        <v/>
      </c>
      <c r="BV808" s="23" t="str">
        <f t="shared" si="54"/>
        <v/>
      </c>
      <c r="BW808" s="59" t="str">
        <f t="shared" si="57"/>
        <v/>
      </c>
      <c r="BX808" s="28" t="str">
        <f t="shared" si="55"/>
        <v/>
      </c>
      <c r="BY808" s="67" t="str">
        <f t="shared" si="56"/>
        <v/>
      </c>
      <c r="BZ808" s="29" t="str">
        <f>IF(A808="","",SUM($BY$12:BY808))</f>
        <v/>
      </c>
      <c r="CA808" s="4"/>
    </row>
    <row r="809" spans="65:79">
      <c r="BM809" s="1"/>
      <c r="BU809" s="23" t="str">
        <f>IF(A809="","",_xlfn.XLOOKUP(C809,'Bloomberg Data'!E:E,'Bloomberg Data'!D:D,0,0))</f>
        <v/>
      </c>
      <c r="BV809" s="23" t="str">
        <f t="shared" si="54"/>
        <v/>
      </c>
      <c r="BW809" s="59" t="str">
        <f t="shared" si="57"/>
        <v/>
      </c>
      <c r="BX809" s="28" t="str">
        <f t="shared" si="55"/>
        <v/>
      </c>
      <c r="BY809" s="67" t="str">
        <f t="shared" si="56"/>
        <v/>
      </c>
      <c r="BZ809" s="29" t="str">
        <f>IF(A809="","",SUM($BY$12:BY809))</f>
        <v/>
      </c>
      <c r="CA809" s="4"/>
    </row>
    <row r="810" spans="65:79">
      <c r="BM810" s="1"/>
      <c r="BU810" s="23" t="str">
        <f>IF(A810="","",_xlfn.XLOOKUP(C810,'Bloomberg Data'!E:E,'Bloomberg Data'!D:D,0,0))</f>
        <v/>
      </c>
      <c r="BV810" s="23" t="str">
        <f t="shared" si="54"/>
        <v/>
      </c>
      <c r="BW810" s="59" t="str">
        <f t="shared" si="57"/>
        <v/>
      </c>
      <c r="BX810" s="28" t="str">
        <f t="shared" si="55"/>
        <v/>
      </c>
      <c r="BY810" s="67" t="str">
        <f t="shared" si="56"/>
        <v/>
      </c>
      <c r="BZ810" s="29" t="str">
        <f>IF(A810="","",SUM($BY$12:BY810))</f>
        <v/>
      </c>
      <c r="CA810" s="4"/>
    </row>
    <row r="811" spans="65:79">
      <c r="BM811" s="1"/>
      <c r="BU811" s="23" t="str">
        <f>IF(A811="","",_xlfn.XLOOKUP(C811,'Bloomberg Data'!E:E,'Bloomberg Data'!D:D,0,0))</f>
        <v/>
      </c>
      <c r="BV811" s="23" t="str">
        <f t="shared" si="54"/>
        <v/>
      </c>
      <c r="BW811" s="59" t="str">
        <f t="shared" si="57"/>
        <v/>
      </c>
      <c r="BX811" s="28" t="str">
        <f t="shared" si="55"/>
        <v/>
      </c>
      <c r="BY811" s="67" t="str">
        <f t="shared" si="56"/>
        <v/>
      </c>
      <c r="BZ811" s="29" t="str">
        <f>IF(A811="","",SUM($BY$12:BY811))</f>
        <v/>
      </c>
      <c r="CA811" s="4"/>
    </row>
    <row r="812" spans="65:79">
      <c r="BM812" s="1"/>
      <c r="BU812" s="23" t="str">
        <f>IF(A812="","",_xlfn.XLOOKUP(C812,'Bloomberg Data'!E:E,'Bloomberg Data'!D:D,0,0))</f>
        <v/>
      </c>
      <c r="BV812" s="23" t="str">
        <f t="shared" si="54"/>
        <v/>
      </c>
      <c r="BW812" s="59" t="str">
        <f t="shared" si="57"/>
        <v/>
      </c>
      <c r="BX812" s="28" t="str">
        <f t="shared" si="55"/>
        <v/>
      </c>
      <c r="BY812" s="67" t="str">
        <f t="shared" si="56"/>
        <v/>
      </c>
      <c r="BZ812" s="29" t="str">
        <f>IF(A812="","",SUM($BY$12:BY812))</f>
        <v/>
      </c>
      <c r="CA812" s="4"/>
    </row>
    <row r="813" spans="65:79">
      <c r="BM813" s="1"/>
      <c r="BU813" s="23" t="str">
        <f>IF(A813="","",_xlfn.XLOOKUP(C813,'Bloomberg Data'!E:E,'Bloomberg Data'!D:D,0,0))</f>
        <v/>
      </c>
      <c r="BV813" s="23" t="str">
        <f t="shared" si="54"/>
        <v/>
      </c>
      <c r="BW813" s="59" t="str">
        <f t="shared" si="57"/>
        <v/>
      </c>
      <c r="BX813" s="28" t="str">
        <f t="shared" si="55"/>
        <v/>
      </c>
      <c r="BY813" s="67" t="str">
        <f t="shared" si="56"/>
        <v/>
      </c>
      <c r="BZ813" s="29" t="str">
        <f>IF(A813="","",SUM($BY$12:BY813))</f>
        <v/>
      </c>
      <c r="CA813" s="4"/>
    </row>
    <row r="814" spans="65:79">
      <c r="BM814" s="1"/>
      <c r="BU814" s="23" t="str">
        <f>IF(A814="","",_xlfn.XLOOKUP(C814,'Bloomberg Data'!E:E,'Bloomberg Data'!D:D,0,0))</f>
        <v/>
      </c>
      <c r="BV814" s="23" t="str">
        <f t="shared" si="54"/>
        <v/>
      </c>
      <c r="BW814" s="59" t="str">
        <f t="shared" si="57"/>
        <v/>
      </c>
      <c r="BX814" s="28" t="str">
        <f t="shared" si="55"/>
        <v/>
      </c>
      <c r="BY814" s="67" t="str">
        <f t="shared" si="56"/>
        <v/>
      </c>
      <c r="BZ814" s="29" t="str">
        <f>IF(A814="","",SUM($BY$12:BY814))</f>
        <v/>
      </c>
      <c r="CA814" s="4"/>
    </row>
    <row r="815" spans="65:79">
      <c r="BM815" s="1"/>
      <c r="BU815" s="23" t="str">
        <f>IF(A815="","",_xlfn.XLOOKUP(C815,'Bloomberg Data'!E:E,'Bloomberg Data'!D:D,0,0))</f>
        <v/>
      </c>
      <c r="BV815" s="23" t="str">
        <f t="shared" si="54"/>
        <v/>
      </c>
      <c r="BW815" s="59" t="str">
        <f t="shared" si="57"/>
        <v/>
      </c>
      <c r="BX815" s="28" t="str">
        <f t="shared" si="55"/>
        <v/>
      </c>
      <c r="BY815" s="67" t="str">
        <f t="shared" si="56"/>
        <v/>
      </c>
      <c r="BZ815" s="29" t="str">
        <f>IF(A815="","",SUM($BY$12:BY815))</f>
        <v/>
      </c>
      <c r="CA815" s="4"/>
    </row>
    <row r="816" spans="65:79">
      <c r="BM816" s="1"/>
      <c r="BU816" s="23" t="str">
        <f>IF(A816="","",_xlfn.XLOOKUP(C816,'Bloomberg Data'!E:E,'Bloomberg Data'!D:D,0,0))</f>
        <v/>
      </c>
      <c r="BV816" s="23" t="str">
        <f t="shared" si="54"/>
        <v/>
      </c>
      <c r="BW816" s="59" t="str">
        <f t="shared" si="57"/>
        <v/>
      </c>
      <c r="BX816" s="28" t="str">
        <f t="shared" si="55"/>
        <v/>
      </c>
      <c r="BY816" s="67" t="str">
        <f t="shared" si="56"/>
        <v/>
      </c>
      <c r="BZ816" s="29" t="str">
        <f>IF(A816="","",SUM($BY$12:BY816))</f>
        <v/>
      </c>
      <c r="CA816" s="4"/>
    </row>
    <row r="817" spans="65:79">
      <c r="BM817" s="1"/>
      <c r="BU817" s="23" t="str">
        <f>IF(A817="","",_xlfn.XLOOKUP(C817,'Bloomberg Data'!E:E,'Bloomberg Data'!D:D,0,0))</f>
        <v/>
      </c>
      <c r="BV817" s="23" t="str">
        <f t="shared" si="54"/>
        <v/>
      </c>
      <c r="BW817" s="59" t="str">
        <f t="shared" si="57"/>
        <v/>
      </c>
      <c r="BX817" s="28" t="str">
        <f t="shared" si="55"/>
        <v/>
      </c>
      <c r="BY817" s="67" t="str">
        <f t="shared" si="56"/>
        <v/>
      </c>
      <c r="BZ817" s="29" t="str">
        <f>IF(A817="","",SUM($BY$12:BY817))</f>
        <v/>
      </c>
      <c r="CA817" s="4"/>
    </row>
    <row r="818" spans="65:79">
      <c r="BM818" s="1"/>
      <c r="BU818" s="23" t="str">
        <f>IF(A818="","",_xlfn.XLOOKUP(C818,'Bloomberg Data'!E:E,'Bloomberg Data'!D:D,0,0))</f>
        <v/>
      </c>
      <c r="BV818" s="23" t="str">
        <f t="shared" si="54"/>
        <v/>
      </c>
      <c r="BW818" s="59" t="str">
        <f t="shared" si="57"/>
        <v/>
      </c>
      <c r="BX818" s="28" t="str">
        <f t="shared" si="55"/>
        <v/>
      </c>
      <c r="BY818" s="67" t="str">
        <f t="shared" si="56"/>
        <v/>
      </c>
      <c r="BZ818" s="29" t="str">
        <f>IF(A818="","",SUM($BY$12:BY818))</f>
        <v/>
      </c>
      <c r="CA818" s="4"/>
    </row>
    <row r="819" spans="65:79">
      <c r="BM819" s="1"/>
      <c r="BU819" s="23" t="str">
        <f>IF(A819="","",_xlfn.XLOOKUP(C819,'Bloomberg Data'!E:E,'Bloomberg Data'!D:D,0,0))</f>
        <v/>
      </c>
      <c r="BV819" s="23" t="str">
        <f t="shared" si="54"/>
        <v/>
      </c>
      <c r="BW819" s="59" t="str">
        <f t="shared" si="57"/>
        <v/>
      </c>
      <c r="BX819" s="28" t="str">
        <f t="shared" si="55"/>
        <v/>
      </c>
      <c r="BY819" s="67" t="str">
        <f t="shared" si="56"/>
        <v/>
      </c>
      <c r="BZ819" s="29" t="str">
        <f>IF(A819="","",SUM($BY$12:BY819))</f>
        <v/>
      </c>
      <c r="CA819" s="4"/>
    </row>
    <row r="820" spans="65:79">
      <c r="BM820" s="1"/>
      <c r="BU820" s="23" t="str">
        <f>IF(A820="","",_xlfn.XLOOKUP(C820,'Bloomberg Data'!E:E,'Bloomberg Data'!D:D,0,0))</f>
        <v/>
      </c>
      <c r="BV820" s="23" t="str">
        <f t="shared" si="54"/>
        <v/>
      </c>
      <c r="BW820" s="59" t="str">
        <f t="shared" si="57"/>
        <v/>
      </c>
      <c r="BX820" s="28" t="str">
        <f t="shared" si="55"/>
        <v/>
      </c>
      <c r="BY820" s="67" t="str">
        <f t="shared" si="56"/>
        <v/>
      </c>
      <c r="BZ820" s="29" t="str">
        <f>IF(A820="","",SUM($BY$12:BY820))</f>
        <v/>
      </c>
      <c r="CA820" s="4"/>
    </row>
    <row r="821" spans="65:79">
      <c r="BM821" s="1"/>
      <c r="BU821" s="23" t="str">
        <f>IF(A821="","",_xlfn.XLOOKUP(C821,'Bloomberg Data'!E:E,'Bloomberg Data'!D:D,0,0))</f>
        <v/>
      </c>
      <c r="BV821" s="23" t="str">
        <f t="shared" si="54"/>
        <v/>
      </c>
      <c r="BW821" s="59" t="str">
        <f t="shared" si="57"/>
        <v/>
      </c>
      <c r="BX821" s="28" t="str">
        <f t="shared" si="55"/>
        <v/>
      </c>
      <c r="BY821" s="67" t="str">
        <f t="shared" si="56"/>
        <v/>
      </c>
      <c r="BZ821" s="29" t="str">
        <f>IF(A821="","",SUM($BY$12:BY821))</f>
        <v/>
      </c>
      <c r="CA821" s="4"/>
    </row>
    <row r="822" spans="65:79">
      <c r="BM822" s="1"/>
      <c r="BU822" s="23" t="str">
        <f>IF(A822="","",_xlfn.XLOOKUP(C822,'Bloomberg Data'!E:E,'Bloomberg Data'!D:D,0,0))</f>
        <v/>
      </c>
      <c r="BV822" s="23" t="str">
        <f t="shared" si="54"/>
        <v/>
      </c>
      <c r="BW822" s="59" t="str">
        <f t="shared" si="57"/>
        <v/>
      </c>
      <c r="BX822" s="28" t="str">
        <f t="shared" si="55"/>
        <v/>
      </c>
      <c r="BY822" s="67" t="str">
        <f t="shared" si="56"/>
        <v/>
      </c>
      <c r="BZ822" s="29" t="str">
        <f>IF(A822="","",SUM($BY$12:BY822))</f>
        <v/>
      </c>
      <c r="CA822" s="4"/>
    </row>
    <row r="823" spans="65:79">
      <c r="BM823" s="1"/>
      <c r="BU823" s="23" t="str">
        <f>IF(A823="","",_xlfn.XLOOKUP(C823,'Bloomberg Data'!E:E,'Bloomberg Data'!D:D,0,0))</f>
        <v/>
      </c>
      <c r="BV823" s="23" t="str">
        <f t="shared" si="54"/>
        <v/>
      </c>
      <c r="BW823" s="59" t="str">
        <f t="shared" si="57"/>
        <v/>
      </c>
      <c r="BX823" s="28" t="str">
        <f t="shared" si="55"/>
        <v/>
      </c>
      <c r="BY823" s="67" t="str">
        <f t="shared" si="56"/>
        <v/>
      </c>
      <c r="BZ823" s="29" t="str">
        <f>IF(A823="","",SUM($BY$12:BY823))</f>
        <v/>
      </c>
      <c r="CA823" s="4"/>
    </row>
    <row r="824" spans="65:79">
      <c r="BM824" s="1"/>
      <c r="BU824" s="23" t="str">
        <f>IF(A824="","",_xlfn.XLOOKUP(C824,'Bloomberg Data'!E:E,'Bloomberg Data'!D:D,0,0))</f>
        <v/>
      </c>
      <c r="BV824" s="23" t="str">
        <f t="shared" si="54"/>
        <v/>
      </c>
      <c r="BW824" s="59" t="str">
        <f t="shared" si="57"/>
        <v/>
      </c>
      <c r="BX824" s="28" t="str">
        <f t="shared" si="55"/>
        <v/>
      </c>
      <c r="BY824" s="67" t="str">
        <f t="shared" si="56"/>
        <v/>
      </c>
      <c r="BZ824" s="29" t="str">
        <f>IF(A824="","",SUM($BY$12:BY824))</f>
        <v/>
      </c>
      <c r="CA824" s="4"/>
    </row>
    <row r="825" spans="65:79">
      <c r="BM825" s="1"/>
      <c r="BU825" s="23" t="str">
        <f>IF(A825="","",_xlfn.XLOOKUP(C825,'Bloomberg Data'!E:E,'Bloomberg Data'!D:D,0,0))</f>
        <v/>
      </c>
      <c r="BV825" s="23" t="str">
        <f t="shared" si="54"/>
        <v/>
      </c>
      <c r="BW825" s="59" t="str">
        <f t="shared" si="57"/>
        <v/>
      </c>
      <c r="BX825" s="28" t="str">
        <f t="shared" si="55"/>
        <v/>
      </c>
      <c r="BY825" s="67" t="str">
        <f t="shared" si="56"/>
        <v/>
      </c>
      <c r="BZ825" s="29" t="str">
        <f>IF(A825="","",SUM($BY$12:BY825))</f>
        <v/>
      </c>
      <c r="CA825" s="4"/>
    </row>
    <row r="826" spans="65:79">
      <c r="BM826" s="1"/>
      <c r="BU826" s="23" t="str">
        <f>IF(A826="","",_xlfn.XLOOKUP(C826,'Bloomberg Data'!E:E,'Bloomberg Data'!D:D,0,0))</f>
        <v/>
      </c>
      <c r="BV826" s="23" t="str">
        <f t="shared" si="54"/>
        <v/>
      </c>
      <c r="BW826" s="59" t="str">
        <f t="shared" si="57"/>
        <v/>
      </c>
      <c r="BX826" s="28" t="str">
        <f t="shared" si="55"/>
        <v/>
      </c>
      <c r="BY826" s="67" t="str">
        <f t="shared" si="56"/>
        <v/>
      </c>
      <c r="BZ826" s="29" t="str">
        <f>IF(A826="","",SUM($BY$12:BY826))</f>
        <v/>
      </c>
      <c r="CA826" s="4"/>
    </row>
    <row r="827" spans="65:79">
      <c r="BM827" s="1"/>
      <c r="BU827" s="23" t="str">
        <f>IF(A827="","",_xlfn.XLOOKUP(C827,'Bloomberg Data'!E:E,'Bloomberg Data'!D:D,0,0))</f>
        <v/>
      </c>
      <c r="BV827" s="23" t="str">
        <f t="shared" si="54"/>
        <v/>
      </c>
      <c r="BW827" s="59" t="str">
        <f t="shared" si="57"/>
        <v/>
      </c>
      <c r="BX827" s="28" t="str">
        <f t="shared" si="55"/>
        <v/>
      </c>
      <c r="BY827" s="67" t="str">
        <f t="shared" si="56"/>
        <v/>
      </c>
      <c r="BZ827" s="29" t="str">
        <f>IF(A827="","",SUM($BY$12:BY827))</f>
        <v/>
      </c>
      <c r="CA827" s="4"/>
    </row>
    <row r="828" spans="65:79">
      <c r="BM828" s="1"/>
      <c r="BU828" s="23" t="str">
        <f>IF(A828="","",_xlfn.XLOOKUP(C828,'Bloomberg Data'!E:E,'Bloomberg Data'!D:D,0,0))</f>
        <v/>
      </c>
      <c r="BV828" s="23" t="str">
        <f t="shared" si="54"/>
        <v/>
      </c>
      <c r="BW828" s="59" t="str">
        <f t="shared" si="57"/>
        <v/>
      </c>
      <c r="BX828" s="28" t="str">
        <f t="shared" si="55"/>
        <v/>
      </c>
      <c r="BY828" s="67" t="str">
        <f t="shared" si="56"/>
        <v/>
      </c>
      <c r="BZ828" s="29" t="str">
        <f>IF(A828="","",SUM($BY$12:BY828))</f>
        <v/>
      </c>
      <c r="CA828" s="4"/>
    </row>
    <row r="829" spans="65:79">
      <c r="BM829" s="1"/>
      <c r="BU829" s="23" t="str">
        <f>IF(A829="","",_xlfn.XLOOKUP(C829,'Bloomberg Data'!E:E,'Bloomberg Data'!D:D,0,0))</f>
        <v/>
      </c>
      <c r="BV829" s="23" t="str">
        <f t="shared" si="54"/>
        <v/>
      </c>
      <c r="BW829" s="59" t="str">
        <f t="shared" si="57"/>
        <v/>
      </c>
      <c r="BX829" s="28" t="str">
        <f t="shared" si="55"/>
        <v/>
      </c>
      <c r="BY829" s="67" t="str">
        <f t="shared" si="56"/>
        <v/>
      </c>
      <c r="BZ829" s="29" t="str">
        <f>IF(A829="","",SUM($BY$12:BY829))</f>
        <v/>
      </c>
      <c r="CA829" s="4"/>
    </row>
    <row r="830" spans="65:79">
      <c r="BM830" s="1"/>
      <c r="BU830" s="23" t="str">
        <f>IF(A830="","",_xlfn.XLOOKUP(C830,'Bloomberg Data'!E:E,'Bloomberg Data'!D:D,0,0))</f>
        <v/>
      </c>
      <c r="BV830" s="23" t="str">
        <f t="shared" si="54"/>
        <v/>
      </c>
      <c r="BW830" s="59" t="str">
        <f t="shared" si="57"/>
        <v/>
      </c>
      <c r="BX830" s="28" t="str">
        <f t="shared" si="55"/>
        <v/>
      </c>
      <c r="BY830" s="67" t="str">
        <f t="shared" si="56"/>
        <v/>
      </c>
      <c r="BZ830" s="29" t="str">
        <f>IF(A830="","",SUM($BY$12:BY830))</f>
        <v/>
      </c>
      <c r="CA830" s="4"/>
    </row>
    <row r="831" spans="65:79">
      <c r="BM831" s="1"/>
      <c r="BU831" s="23" t="str">
        <f>IF(A831="","",_xlfn.XLOOKUP(C831,'Bloomberg Data'!E:E,'Bloomberg Data'!D:D,0,0))</f>
        <v/>
      </c>
      <c r="BV831" s="23" t="str">
        <f t="shared" si="54"/>
        <v/>
      </c>
      <c r="BW831" s="59" t="str">
        <f t="shared" si="57"/>
        <v/>
      </c>
      <c r="BX831" s="28" t="str">
        <f t="shared" si="55"/>
        <v/>
      </c>
      <c r="BY831" s="67" t="str">
        <f t="shared" si="56"/>
        <v/>
      </c>
      <c r="BZ831" s="29" t="str">
        <f>IF(A831="","",SUM($BY$12:BY831))</f>
        <v/>
      </c>
      <c r="CA831" s="4"/>
    </row>
    <row r="832" spans="65:79">
      <c r="BM832" s="1"/>
      <c r="BU832" s="23" t="str">
        <f>IF(A832="","",_xlfn.XLOOKUP(C832,'Bloomberg Data'!E:E,'Bloomberg Data'!D:D,0,0))</f>
        <v/>
      </c>
      <c r="BV832" s="23" t="str">
        <f t="shared" si="54"/>
        <v/>
      </c>
      <c r="BW832" s="59" t="str">
        <f t="shared" si="57"/>
        <v/>
      </c>
      <c r="BX832" s="28" t="str">
        <f t="shared" si="55"/>
        <v/>
      </c>
      <c r="BY832" s="67" t="str">
        <f t="shared" si="56"/>
        <v/>
      </c>
      <c r="BZ832" s="29" t="str">
        <f>IF(A832="","",SUM($BY$12:BY832))</f>
        <v/>
      </c>
      <c r="CA832" s="4"/>
    </row>
    <row r="833" spans="65:79">
      <c r="BM833" s="1"/>
      <c r="BU833" s="23" t="str">
        <f>IF(A833="","",_xlfn.XLOOKUP(C833,'Bloomberg Data'!E:E,'Bloomberg Data'!D:D,0,0))</f>
        <v/>
      </c>
      <c r="BV833" s="23" t="str">
        <f t="shared" si="54"/>
        <v/>
      </c>
      <c r="BW833" s="59" t="str">
        <f t="shared" si="57"/>
        <v/>
      </c>
      <c r="BX833" s="28" t="str">
        <f t="shared" si="55"/>
        <v/>
      </c>
      <c r="BY833" s="67" t="str">
        <f t="shared" si="56"/>
        <v/>
      </c>
      <c r="BZ833" s="29" t="str">
        <f>IF(A833="","",SUM($BY$12:BY833))</f>
        <v/>
      </c>
      <c r="CA833" s="4"/>
    </row>
    <row r="834" spans="65:79">
      <c r="BM834" s="1"/>
      <c r="BU834" s="23" t="str">
        <f>IF(A834="","",_xlfn.XLOOKUP(C834,'Bloomberg Data'!E:E,'Bloomberg Data'!D:D,0,0))</f>
        <v/>
      </c>
      <c r="BV834" s="23" t="str">
        <f t="shared" si="54"/>
        <v/>
      </c>
      <c r="BW834" s="59" t="str">
        <f t="shared" si="57"/>
        <v/>
      </c>
      <c r="BX834" s="28" t="str">
        <f t="shared" si="55"/>
        <v/>
      </c>
      <c r="BY834" s="67" t="str">
        <f t="shared" si="56"/>
        <v/>
      </c>
      <c r="BZ834" s="29" t="str">
        <f>IF(A834="","",SUM($BY$12:BY834))</f>
        <v/>
      </c>
      <c r="CA834" s="4"/>
    </row>
    <row r="835" spans="65:79">
      <c r="BM835" s="1"/>
      <c r="BU835" s="23" t="str">
        <f>IF(A835="","",_xlfn.XLOOKUP(C835,'Bloomberg Data'!E:E,'Bloomberg Data'!D:D,0,0))</f>
        <v/>
      </c>
      <c r="BV835" s="23" t="str">
        <f t="shared" si="54"/>
        <v/>
      </c>
      <c r="BW835" s="59" t="str">
        <f t="shared" si="57"/>
        <v/>
      </c>
      <c r="BX835" s="28" t="str">
        <f t="shared" si="55"/>
        <v/>
      </c>
      <c r="BY835" s="67" t="str">
        <f t="shared" si="56"/>
        <v/>
      </c>
      <c r="BZ835" s="29" t="str">
        <f>IF(A835="","",SUM($BY$12:BY835))</f>
        <v/>
      </c>
      <c r="CA835" s="4"/>
    </row>
    <row r="836" spans="65:79">
      <c r="BM836" s="1"/>
      <c r="BU836" s="23" t="str">
        <f>IF(A836="","",_xlfn.XLOOKUP(C836,'Bloomberg Data'!E:E,'Bloomberg Data'!D:D,0,0))</f>
        <v/>
      </c>
      <c r="BV836" s="23" t="str">
        <f t="shared" si="54"/>
        <v/>
      </c>
      <c r="BW836" s="59" t="str">
        <f t="shared" si="57"/>
        <v/>
      </c>
      <c r="BX836" s="28" t="str">
        <f t="shared" si="55"/>
        <v/>
      </c>
      <c r="BY836" s="67" t="str">
        <f t="shared" si="56"/>
        <v/>
      </c>
      <c r="BZ836" s="29" t="str">
        <f>IF(A836="","",SUM($BY$12:BY836))</f>
        <v/>
      </c>
      <c r="CA836" s="4"/>
    </row>
    <row r="837" spans="65:79">
      <c r="BM837" s="1"/>
      <c r="BU837" s="23" t="str">
        <f>IF(A837="","",_xlfn.XLOOKUP(C837,'Bloomberg Data'!E:E,'Bloomberg Data'!D:D,0,0))</f>
        <v/>
      </c>
      <c r="BV837" s="23" t="str">
        <f t="shared" si="54"/>
        <v/>
      </c>
      <c r="BW837" s="59" t="str">
        <f t="shared" si="57"/>
        <v/>
      </c>
      <c r="BX837" s="28" t="str">
        <f t="shared" si="55"/>
        <v/>
      </c>
      <c r="BY837" s="67" t="str">
        <f t="shared" si="56"/>
        <v/>
      </c>
      <c r="BZ837" s="29" t="str">
        <f>IF(A837="","",SUM($BY$12:BY837))</f>
        <v/>
      </c>
      <c r="CA837" s="4"/>
    </row>
    <row r="838" spans="65:79">
      <c r="BM838" s="1"/>
      <c r="BU838" s="23" t="str">
        <f>IF(A838="","",_xlfn.XLOOKUP(C838,'Bloomberg Data'!E:E,'Bloomberg Data'!D:D,0,0))</f>
        <v/>
      </c>
      <c r="BV838" s="23" t="str">
        <f t="shared" si="54"/>
        <v/>
      </c>
      <c r="BW838" s="59" t="str">
        <f t="shared" si="57"/>
        <v/>
      </c>
      <c r="BX838" s="28" t="str">
        <f t="shared" si="55"/>
        <v/>
      </c>
      <c r="BY838" s="67" t="str">
        <f t="shared" si="56"/>
        <v/>
      </c>
      <c r="BZ838" s="29" t="str">
        <f>IF(A838="","",SUM($BY$12:BY838))</f>
        <v/>
      </c>
      <c r="CA838" s="4"/>
    </row>
    <row r="839" spans="65:79">
      <c r="BM839" s="1"/>
      <c r="BU839" s="23" t="str">
        <f>IF(A839="","",_xlfn.XLOOKUP(C839,'Bloomberg Data'!E:E,'Bloomberg Data'!D:D,0,0))</f>
        <v/>
      </c>
      <c r="BV839" s="23" t="str">
        <f t="shared" si="54"/>
        <v/>
      </c>
      <c r="BW839" s="59" t="str">
        <f t="shared" si="57"/>
        <v/>
      </c>
      <c r="BX839" s="28" t="str">
        <f t="shared" si="55"/>
        <v/>
      </c>
      <c r="BY839" s="67" t="str">
        <f t="shared" si="56"/>
        <v/>
      </c>
      <c r="BZ839" s="29" t="str">
        <f>IF(A839="","",SUM($BY$12:BY839))</f>
        <v/>
      </c>
      <c r="CA839" s="4"/>
    </row>
    <row r="840" spans="65:79">
      <c r="BM840" s="1"/>
      <c r="BU840" s="23" t="str">
        <f>IF(A840="","",_xlfn.XLOOKUP(C840,'Bloomberg Data'!E:E,'Bloomberg Data'!D:D,0,0))</f>
        <v/>
      </c>
      <c r="BV840" s="23" t="str">
        <f t="shared" si="54"/>
        <v/>
      </c>
      <c r="BW840" s="59" t="str">
        <f t="shared" si="57"/>
        <v/>
      </c>
      <c r="BX840" s="28" t="str">
        <f t="shared" si="55"/>
        <v/>
      </c>
      <c r="BY840" s="67" t="str">
        <f t="shared" si="56"/>
        <v/>
      </c>
      <c r="BZ840" s="29" t="str">
        <f>IF(A840="","",SUM($BY$12:BY840))</f>
        <v/>
      </c>
      <c r="CA840" s="4"/>
    </row>
    <row r="841" spans="65:79">
      <c r="BM841" s="1"/>
      <c r="BU841" s="23" t="str">
        <f>IF(A841="","",_xlfn.XLOOKUP(C841,'Bloomberg Data'!E:E,'Bloomberg Data'!D:D,0,0))</f>
        <v/>
      </c>
      <c r="BV841" s="23" t="str">
        <f t="shared" si="54"/>
        <v/>
      </c>
      <c r="BW841" s="59" t="str">
        <f t="shared" si="57"/>
        <v/>
      </c>
      <c r="BX841" s="28" t="str">
        <f t="shared" si="55"/>
        <v/>
      </c>
      <c r="BY841" s="67" t="str">
        <f t="shared" si="56"/>
        <v/>
      </c>
      <c r="BZ841" s="29" t="str">
        <f>IF(A841="","",SUM($BY$12:BY841))</f>
        <v/>
      </c>
      <c r="CA841" s="4"/>
    </row>
    <row r="842" spans="65:79">
      <c r="BM842" s="1"/>
      <c r="BU842" s="23" t="str">
        <f>IF(A842="","",_xlfn.XLOOKUP(C842,'Bloomberg Data'!E:E,'Bloomberg Data'!D:D,0,0))</f>
        <v/>
      </c>
      <c r="BV842" s="23" t="str">
        <f t="shared" si="54"/>
        <v/>
      </c>
      <c r="BW842" s="59" t="str">
        <f t="shared" si="57"/>
        <v/>
      </c>
      <c r="BX842" s="28" t="str">
        <f t="shared" si="55"/>
        <v/>
      </c>
      <c r="BY842" s="67" t="str">
        <f t="shared" si="56"/>
        <v/>
      </c>
      <c r="BZ842" s="29" t="str">
        <f>IF(A842="","",SUM($BY$12:BY842))</f>
        <v/>
      </c>
      <c r="CA842" s="4"/>
    </row>
    <row r="843" spans="65:79">
      <c r="BM843" s="1"/>
      <c r="BU843" s="23" t="str">
        <f>IF(A843="","",_xlfn.XLOOKUP(C843,'Bloomberg Data'!E:E,'Bloomberg Data'!D:D,0,0))</f>
        <v/>
      </c>
      <c r="BV843" s="23" t="str">
        <f t="shared" ref="BV843:BV906" si="58">IF(A843="","",BU843*3)</f>
        <v/>
      </c>
      <c r="BW843" s="59" t="str">
        <f t="shared" si="57"/>
        <v/>
      </c>
      <c r="BX843" s="28" t="str">
        <f t="shared" ref="BX843:BX906" si="59">IF(A843="","",IF(BU843=0,0,H843/BW843))</f>
        <v/>
      </c>
      <c r="BY843" s="67" t="str">
        <f t="shared" ref="BY843:BY906" si="60">IF(A843="","",BM843%)</f>
        <v/>
      </c>
      <c r="BZ843" s="29" t="str">
        <f>IF(A843="","",SUM($BY$12:BY843))</f>
        <v/>
      </c>
      <c r="CA843" s="4"/>
    </row>
    <row r="844" spans="65:79">
      <c r="BM844" s="1"/>
      <c r="BU844" s="23" t="str">
        <f>IF(A844="","",_xlfn.XLOOKUP(C844,'Bloomberg Data'!E:E,'Bloomberg Data'!D:D,0,0))</f>
        <v/>
      </c>
      <c r="BV844" s="23" t="str">
        <f t="shared" si="58"/>
        <v/>
      </c>
      <c r="BW844" s="59" t="str">
        <f t="shared" ref="BW844:BW907" si="61">IF(A844="","",BV844*BW$11)</f>
        <v/>
      </c>
      <c r="BX844" s="28" t="str">
        <f t="shared" si="59"/>
        <v/>
      </c>
      <c r="BY844" s="67" t="str">
        <f t="shared" si="60"/>
        <v/>
      </c>
      <c r="BZ844" s="29" t="str">
        <f>IF(A844="","",SUM($BY$12:BY844))</f>
        <v/>
      </c>
      <c r="CA844" s="4"/>
    </row>
    <row r="845" spans="65:79">
      <c r="BM845" s="1"/>
      <c r="BU845" s="23" t="str">
        <f>IF(A845="","",_xlfn.XLOOKUP(C845,'Bloomberg Data'!E:E,'Bloomberg Data'!D:D,0,0))</f>
        <v/>
      </c>
      <c r="BV845" s="23" t="str">
        <f t="shared" si="58"/>
        <v/>
      </c>
      <c r="BW845" s="59" t="str">
        <f t="shared" si="61"/>
        <v/>
      </c>
      <c r="BX845" s="28" t="str">
        <f t="shared" si="59"/>
        <v/>
      </c>
      <c r="BY845" s="67" t="str">
        <f t="shared" si="60"/>
        <v/>
      </c>
      <c r="BZ845" s="29" t="str">
        <f>IF(A845="","",SUM($BY$12:BY845))</f>
        <v/>
      </c>
      <c r="CA845" s="4"/>
    </row>
    <row r="846" spans="65:79">
      <c r="BM846" s="1"/>
      <c r="BU846" s="23" t="str">
        <f>IF(A846="","",_xlfn.XLOOKUP(C846,'Bloomberg Data'!E:E,'Bloomberg Data'!D:D,0,0))</f>
        <v/>
      </c>
      <c r="BV846" s="23" t="str">
        <f t="shared" si="58"/>
        <v/>
      </c>
      <c r="BW846" s="59" t="str">
        <f t="shared" si="61"/>
        <v/>
      </c>
      <c r="BX846" s="28" t="str">
        <f t="shared" si="59"/>
        <v/>
      </c>
      <c r="BY846" s="67" t="str">
        <f t="shared" si="60"/>
        <v/>
      </c>
      <c r="BZ846" s="29" t="str">
        <f>IF(A846="","",SUM($BY$12:BY846))</f>
        <v/>
      </c>
      <c r="CA846" s="4"/>
    </row>
    <row r="847" spans="65:79">
      <c r="BM847" s="1"/>
      <c r="BU847" s="23" t="str">
        <f>IF(A847="","",_xlfn.XLOOKUP(C847,'Bloomberg Data'!E:E,'Bloomberg Data'!D:D,0,0))</f>
        <v/>
      </c>
      <c r="BV847" s="23" t="str">
        <f t="shared" si="58"/>
        <v/>
      </c>
      <c r="BW847" s="59" t="str">
        <f t="shared" si="61"/>
        <v/>
      </c>
      <c r="BX847" s="28" t="str">
        <f t="shared" si="59"/>
        <v/>
      </c>
      <c r="BY847" s="67" t="str">
        <f t="shared" si="60"/>
        <v/>
      </c>
      <c r="BZ847" s="29" t="str">
        <f>IF(A847="","",SUM($BY$12:BY847))</f>
        <v/>
      </c>
      <c r="CA847" s="4"/>
    </row>
    <row r="848" spans="65:79">
      <c r="BM848" s="1"/>
      <c r="BU848" s="23" t="str">
        <f>IF(A848="","",_xlfn.XLOOKUP(C848,'Bloomberg Data'!E:E,'Bloomberg Data'!D:D,0,0))</f>
        <v/>
      </c>
      <c r="BV848" s="23" t="str">
        <f t="shared" si="58"/>
        <v/>
      </c>
      <c r="BW848" s="59" t="str">
        <f t="shared" si="61"/>
        <v/>
      </c>
      <c r="BX848" s="28" t="str">
        <f t="shared" si="59"/>
        <v/>
      </c>
      <c r="BY848" s="67" t="str">
        <f t="shared" si="60"/>
        <v/>
      </c>
      <c r="BZ848" s="29" t="str">
        <f>IF(A848="","",SUM($BY$12:BY848))</f>
        <v/>
      </c>
      <c r="CA848" s="4"/>
    </row>
    <row r="849" spans="65:79">
      <c r="BM849" s="1"/>
      <c r="BU849" s="23" t="str">
        <f>IF(A849="","",_xlfn.XLOOKUP(C849,'Bloomberg Data'!E:E,'Bloomberg Data'!D:D,0,0))</f>
        <v/>
      </c>
      <c r="BV849" s="23" t="str">
        <f t="shared" si="58"/>
        <v/>
      </c>
      <c r="BW849" s="59" t="str">
        <f t="shared" si="61"/>
        <v/>
      </c>
      <c r="BX849" s="28" t="str">
        <f t="shared" si="59"/>
        <v/>
      </c>
      <c r="BY849" s="67" t="str">
        <f t="shared" si="60"/>
        <v/>
      </c>
      <c r="BZ849" s="29" t="str">
        <f>IF(A849="","",SUM($BY$12:BY849))</f>
        <v/>
      </c>
      <c r="CA849" s="4"/>
    </row>
    <row r="850" spans="65:79">
      <c r="BM850" s="1"/>
      <c r="BU850" s="23" t="str">
        <f>IF(A850="","",_xlfn.XLOOKUP(C850,'Bloomberg Data'!E:E,'Bloomberg Data'!D:D,0,0))</f>
        <v/>
      </c>
      <c r="BV850" s="23" t="str">
        <f t="shared" si="58"/>
        <v/>
      </c>
      <c r="BW850" s="59" t="str">
        <f t="shared" si="61"/>
        <v/>
      </c>
      <c r="BX850" s="28" t="str">
        <f t="shared" si="59"/>
        <v/>
      </c>
      <c r="BY850" s="67" t="str">
        <f t="shared" si="60"/>
        <v/>
      </c>
      <c r="BZ850" s="29" t="str">
        <f>IF(A850="","",SUM($BY$12:BY850))</f>
        <v/>
      </c>
      <c r="CA850" s="4"/>
    </row>
    <row r="851" spans="65:79">
      <c r="BM851" s="1"/>
      <c r="BU851" s="23" t="str">
        <f>IF(A851="","",_xlfn.XLOOKUP(C851,'Bloomberg Data'!E:E,'Bloomberg Data'!D:D,0,0))</f>
        <v/>
      </c>
      <c r="BV851" s="23" t="str">
        <f t="shared" si="58"/>
        <v/>
      </c>
      <c r="BW851" s="59" t="str">
        <f t="shared" si="61"/>
        <v/>
      </c>
      <c r="BX851" s="28" t="str">
        <f t="shared" si="59"/>
        <v/>
      </c>
      <c r="BY851" s="67" t="str">
        <f t="shared" si="60"/>
        <v/>
      </c>
      <c r="BZ851" s="29" t="str">
        <f>IF(A851="","",SUM($BY$12:BY851))</f>
        <v/>
      </c>
      <c r="CA851" s="4"/>
    </row>
    <row r="852" spans="65:79">
      <c r="BM852" s="1"/>
      <c r="BU852" s="23" t="str">
        <f>IF(A852="","",_xlfn.XLOOKUP(C852,'Bloomberg Data'!E:E,'Bloomberg Data'!D:D,0,0))</f>
        <v/>
      </c>
      <c r="BV852" s="23" t="str">
        <f t="shared" si="58"/>
        <v/>
      </c>
      <c r="BW852" s="59" t="str">
        <f t="shared" si="61"/>
        <v/>
      </c>
      <c r="BX852" s="28" t="str">
        <f t="shared" si="59"/>
        <v/>
      </c>
      <c r="BY852" s="67" t="str">
        <f t="shared" si="60"/>
        <v/>
      </c>
      <c r="BZ852" s="29" t="str">
        <f>IF(A852="","",SUM($BY$12:BY852))</f>
        <v/>
      </c>
      <c r="CA852" s="4"/>
    </row>
    <row r="853" spans="65:79">
      <c r="BM853" s="1"/>
      <c r="BU853" s="23" t="str">
        <f>IF(A853="","",_xlfn.XLOOKUP(C853,'Bloomberg Data'!E:E,'Bloomberg Data'!D:D,0,0))</f>
        <v/>
      </c>
      <c r="BV853" s="23" t="str">
        <f t="shared" si="58"/>
        <v/>
      </c>
      <c r="BW853" s="59" t="str">
        <f t="shared" si="61"/>
        <v/>
      </c>
      <c r="BX853" s="28" t="str">
        <f t="shared" si="59"/>
        <v/>
      </c>
      <c r="BY853" s="67" t="str">
        <f t="shared" si="60"/>
        <v/>
      </c>
      <c r="BZ853" s="29" t="str">
        <f>IF(A853="","",SUM($BY$12:BY853))</f>
        <v/>
      </c>
      <c r="CA853" s="4"/>
    </row>
    <row r="854" spans="65:79">
      <c r="BM854" s="1"/>
      <c r="BU854" s="23" t="str">
        <f>IF(A854="","",_xlfn.XLOOKUP(C854,'Bloomberg Data'!E:E,'Bloomberg Data'!D:D,0,0))</f>
        <v/>
      </c>
      <c r="BV854" s="23" t="str">
        <f t="shared" si="58"/>
        <v/>
      </c>
      <c r="BW854" s="59" t="str">
        <f t="shared" si="61"/>
        <v/>
      </c>
      <c r="BX854" s="28" t="str">
        <f t="shared" si="59"/>
        <v/>
      </c>
      <c r="BY854" s="67" t="str">
        <f t="shared" si="60"/>
        <v/>
      </c>
      <c r="BZ854" s="29" t="str">
        <f>IF(A854="","",SUM($BY$12:BY854))</f>
        <v/>
      </c>
      <c r="CA854" s="4"/>
    </row>
    <row r="855" spans="65:79">
      <c r="BM855" s="1"/>
      <c r="BU855" s="23" t="str">
        <f>IF(A855="","",_xlfn.XLOOKUP(C855,'Bloomberg Data'!E:E,'Bloomberg Data'!D:D,0,0))</f>
        <v/>
      </c>
      <c r="BV855" s="23" t="str">
        <f t="shared" si="58"/>
        <v/>
      </c>
      <c r="BW855" s="59" t="str">
        <f t="shared" si="61"/>
        <v/>
      </c>
      <c r="BX855" s="28" t="str">
        <f t="shared" si="59"/>
        <v/>
      </c>
      <c r="BY855" s="67" t="str">
        <f t="shared" si="60"/>
        <v/>
      </c>
      <c r="BZ855" s="29" t="str">
        <f>IF(A855="","",SUM($BY$12:BY855))</f>
        <v/>
      </c>
      <c r="CA855" s="4"/>
    </row>
    <row r="856" spans="65:79">
      <c r="BM856" s="1"/>
      <c r="BU856" s="23" t="str">
        <f>IF(A856="","",_xlfn.XLOOKUP(C856,'Bloomberg Data'!E:E,'Bloomberg Data'!D:D,0,0))</f>
        <v/>
      </c>
      <c r="BV856" s="23" t="str">
        <f t="shared" si="58"/>
        <v/>
      </c>
      <c r="BW856" s="59" t="str">
        <f t="shared" si="61"/>
        <v/>
      </c>
      <c r="BX856" s="28" t="str">
        <f t="shared" si="59"/>
        <v/>
      </c>
      <c r="BY856" s="67" t="str">
        <f t="shared" si="60"/>
        <v/>
      </c>
      <c r="BZ856" s="29" t="str">
        <f>IF(A856="","",SUM($BY$12:BY856))</f>
        <v/>
      </c>
      <c r="CA856" s="4"/>
    </row>
    <row r="857" spans="65:79">
      <c r="BM857" s="1"/>
      <c r="BU857" s="23" t="str">
        <f>IF(A857="","",_xlfn.XLOOKUP(C857,'Bloomberg Data'!E:E,'Bloomberg Data'!D:D,0,0))</f>
        <v/>
      </c>
      <c r="BV857" s="23" t="str">
        <f t="shared" si="58"/>
        <v/>
      </c>
      <c r="BW857" s="59" t="str">
        <f t="shared" si="61"/>
        <v/>
      </c>
      <c r="BX857" s="28" t="str">
        <f t="shared" si="59"/>
        <v/>
      </c>
      <c r="BY857" s="67" t="str">
        <f t="shared" si="60"/>
        <v/>
      </c>
      <c r="BZ857" s="29" t="str">
        <f>IF(A857="","",SUM($BY$12:BY857))</f>
        <v/>
      </c>
      <c r="CA857" s="4"/>
    </row>
    <row r="858" spans="65:79">
      <c r="BM858" s="1"/>
      <c r="BU858" s="23" t="str">
        <f>IF(A858="","",_xlfn.XLOOKUP(C858,'Bloomberg Data'!E:E,'Bloomberg Data'!D:D,0,0))</f>
        <v/>
      </c>
      <c r="BV858" s="23" t="str">
        <f t="shared" si="58"/>
        <v/>
      </c>
      <c r="BW858" s="59" t="str">
        <f t="shared" si="61"/>
        <v/>
      </c>
      <c r="BX858" s="28" t="str">
        <f t="shared" si="59"/>
        <v/>
      </c>
      <c r="BY858" s="67" t="str">
        <f t="shared" si="60"/>
        <v/>
      </c>
      <c r="BZ858" s="29" t="str">
        <f>IF(A858="","",SUM($BY$12:BY858))</f>
        <v/>
      </c>
      <c r="CA858" s="4"/>
    </row>
    <row r="859" spans="65:79">
      <c r="BM859" s="1"/>
      <c r="BU859" s="23" t="str">
        <f>IF(A859="","",_xlfn.XLOOKUP(C859,'Bloomberg Data'!E:E,'Bloomberg Data'!D:D,0,0))</f>
        <v/>
      </c>
      <c r="BV859" s="23" t="str">
        <f t="shared" si="58"/>
        <v/>
      </c>
      <c r="BW859" s="59" t="str">
        <f t="shared" si="61"/>
        <v/>
      </c>
      <c r="BX859" s="28" t="str">
        <f t="shared" si="59"/>
        <v/>
      </c>
      <c r="BY859" s="67" t="str">
        <f t="shared" si="60"/>
        <v/>
      </c>
      <c r="BZ859" s="29" t="str">
        <f>IF(A859="","",SUM($BY$12:BY859))</f>
        <v/>
      </c>
      <c r="CA859" s="4"/>
    </row>
    <row r="860" spans="65:79">
      <c r="BM860" s="1"/>
      <c r="BU860" s="23" t="str">
        <f>IF(A860="","",_xlfn.XLOOKUP(C860,'Bloomberg Data'!E:E,'Bloomberg Data'!D:D,0,0))</f>
        <v/>
      </c>
      <c r="BV860" s="23" t="str">
        <f t="shared" si="58"/>
        <v/>
      </c>
      <c r="BW860" s="59" t="str">
        <f t="shared" si="61"/>
        <v/>
      </c>
      <c r="BX860" s="28" t="str">
        <f t="shared" si="59"/>
        <v/>
      </c>
      <c r="BY860" s="67" t="str">
        <f t="shared" si="60"/>
        <v/>
      </c>
      <c r="BZ860" s="29" t="str">
        <f>IF(A860="","",SUM($BY$12:BY860))</f>
        <v/>
      </c>
      <c r="CA860" s="4"/>
    </row>
    <row r="861" spans="65:79">
      <c r="BM861" s="1"/>
      <c r="BU861" s="23" t="str">
        <f>IF(A861="","",_xlfn.XLOOKUP(C861,'Bloomberg Data'!E:E,'Bloomberg Data'!D:D,0,0))</f>
        <v/>
      </c>
      <c r="BV861" s="23" t="str">
        <f t="shared" si="58"/>
        <v/>
      </c>
      <c r="BW861" s="59" t="str">
        <f t="shared" si="61"/>
        <v/>
      </c>
      <c r="BX861" s="28" t="str">
        <f t="shared" si="59"/>
        <v/>
      </c>
      <c r="BY861" s="67" t="str">
        <f t="shared" si="60"/>
        <v/>
      </c>
      <c r="BZ861" s="29" t="str">
        <f>IF(A861="","",SUM($BY$12:BY861))</f>
        <v/>
      </c>
      <c r="CA861" s="4"/>
    </row>
    <row r="862" spans="65:79">
      <c r="BM862" s="1"/>
      <c r="BU862" s="23" t="str">
        <f>IF(A862="","",_xlfn.XLOOKUP(C862,'Bloomberg Data'!E:E,'Bloomberg Data'!D:D,0,0))</f>
        <v/>
      </c>
      <c r="BV862" s="23" t="str">
        <f t="shared" si="58"/>
        <v/>
      </c>
      <c r="BW862" s="59" t="str">
        <f t="shared" si="61"/>
        <v/>
      </c>
      <c r="BX862" s="28" t="str">
        <f t="shared" si="59"/>
        <v/>
      </c>
      <c r="BY862" s="67" t="str">
        <f t="shared" si="60"/>
        <v/>
      </c>
      <c r="BZ862" s="29" t="str">
        <f>IF(A862="","",SUM($BY$12:BY862))</f>
        <v/>
      </c>
      <c r="CA862" s="4"/>
    </row>
    <row r="863" spans="65:79">
      <c r="BM863" s="1"/>
      <c r="BU863" s="23" t="str">
        <f>IF(A863="","",_xlfn.XLOOKUP(C863,'Bloomberg Data'!E:E,'Bloomberg Data'!D:D,0,0))</f>
        <v/>
      </c>
      <c r="BV863" s="23" t="str">
        <f t="shared" si="58"/>
        <v/>
      </c>
      <c r="BW863" s="59" t="str">
        <f t="shared" si="61"/>
        <v/>
      </c>
      <c r="BX863" s="28" t="str">
        <f t="shared" si="59"/>
        <v/>
      </c>
      <c r="BY863" s="67" t="str">
        <f t="shared" si="60"/>
        <v/>
      </c>
      <c r="BZ863" s="29" t="str">
        <f>IF(A863="","",SUM($BY$12:BY863))</f>
        <v/>
      </c>
      <c r="CA863" s="4"/>
    </row>
    <row r="864" spans="65:79">
      <c r="BM864" s="1"/>
      <c r="BU864" s="23" t="str">
        <f>IF(A864="","",_xlfn.XLOOKUP(C864,'Bloomberg Data'!E:E,'Bloomberg Data'!D:D,0,0))</f>
        <v/>
      </c>
      <c r="BV864" s="23" t="str">
        <f t="shared" si="58"/>
        <v/>
      </c>
      <c r="BW864" s="59" t="str">
        <f t="shared" si="61"/>
        <v/>
      </c>
      <c r="BX864" s="28" t="str">
        <f t="shared" si="59"/>
        <v/>
      </c>
      <c r="BY864" s="67" t="str">
        <f t="shared" si="60"/>
        <v/>
      </c>
      <c r="BZ864" s="29" t="str">
        <f>IF(A864="","",SUM($BY$12:BY864))</f>
        <v/>
      </c>
      <c r="CA864" s="4"/>
    </row>
    <row r="865" spans="65:79">
      <c r="BM865" s="1"/>
      <c r="BU865" s="23" t="str">
        <f>IF(A865="","",_xlfn.XLOOKUP(C865,'Bloomberg Data'!E:E,'Bloomberg Data'!D:D,0,0))</f>
        <v/>
      </c>
      <c r="BV865" s="23" t="str">
        <f t="shared" si="58"/>
        <v/>
      </c>
      <c r="BW865" s="59" t="str">
        <f t="shared" si="61"/>
        <v/>
      </c>
      <c r="BX865" s="28" t="str">
        <f t="shared" si="59"/>
        <v/>
      </c>
      <c r="BY865" s="67" t="str">
        <f t="shared" si="60"/>
        <v/>
      </c>
      <c r="BZ865" s="29" t="str">
        <f>IF(A865="","",SUM($BY$12:BY865))</f>
        <v/>
      </c>
      <c r="CA865" s="4"/>
    </row>
    <row r="866" spans="65:79">
      <c r="BM866" s="1"/>
      <c r="BU866" s="23" t="str">
        <f>IF(A866="","",_xlfn.XLOOKUP(C866,'Bloomberg Data'!E:E,'Bloomberg Data'!D:D,0,0))</f>
        <v/>
      </c>
      <c r="BV866" s="23" t="str">
        <f t="shared" si="58"/>
        <v/>
      </c>
      <c r="BW866" s="59" t="str">
        <f t="shared" si="61"/>
        <v/>
      </c>
      <c r="BX866" s="28" t="str">
        <f t="shared" si="59"/>
        <v/>
      </c>
      <c r="BY866" s="67" t="str">
        <f t="shared" si="60"/>
        <v/>
      </c>
      <c r="BZ866" s="29" t="str">
        <f>IF(A866="","",SUM($BY$12:BY866))</f>
        <v/>
      </c>
      <c r="CA866" s="4"/>
    </row>
    <row r="867" spans="65:79">
      <c r="BM867" s="1"/>
      <c r="BU867" s="23" t="str">
        <f>IF(A867="","",_xlfn.XLOOKUP(C867,'Bloomberg Data'!E:E,'Bloomberg Data'!D:D,0,0))</f>
        <v/>
      </c>
      <c r="BV867" s="23" t="str">
        <f t="shared" si="58"/>
        <v/>
      </c>
      <c r="BW867" s="59" t="str">
        <f t="shared" si="61"/>
        <v/>
      </c>
      <c r="BX867" s="28" t="str">
        <f t="shared" si="59"/>
        <v/>
      </c>
      <c r="BY867" s="67" t="str">
        <f t="shared" si="60"/>
        <v/>
      </c>
      <c r="BZ867" s="29" t="str">
        <f>IF(A867="","",SUM($BY$12:BY867))</f>
        <v/>
      </c>
      <c r="CA867" s="4"/>
    </row>
    <row r="868" spans="65:79">
      <c r="BM868" s="1"/>
      <c r="BU868" s="23" t="str">
        <f>IF(A868="","",_xlfn.XLOOKUP(C868,'Bloomberg Data'!E:E,'Bloomberg Data'!D:D,0,0))</f>
        <v/>
      </c>
      <c r="BV868" s="23" t="str">
        <f t="shared" si="58"/>
        <v/>
      </c>
      <c r="BW868" s="59" t="str">
        <f t="shared" si="61"/>
        <v/>
      </c>
      <c r="BX868" s="28" t="str">
        <f t="shared" si="59"/>
        <v/>
      </c>
      <c r="BY868" s="67" t="str">
        <f t="shared" si="60"/>
        <v/>
      </c>
      <c r="BZ868" s="29" t="str">
        <f>IF(A868="","",SUM($BY$12:BY868))</f>
        <v/>
      </c>
      <c r="CA868" s="4"/>
    </row>
    <row r="869" spans="65:79">
      <c r="BM869" s="1"/>
      <c r="BU869" s="23" t="str">
        <f>IF(A869="","",_xlfn.XLOOKUP(C869,'Bloomberg Data'!E:E,'Bloomberg Data'!D:D,0,0))</f>
        <v/>
      </c>
      <c r="BV869" s="23" t="str">
        <f t="shared" si="58"/>
        <v/>
      </c>
      <c r="BW869" s="59" t="str">
        <f t="shared" si="61"/>
        <v/>
      </c>
      <c r="BX869" s="28" t="str">
        <f t="shared" si="59"/>
        <v/>
      </c>
      <c r="BY869" s="67" t="str">
        <f t="shared" si="60"/>
        <v/>
      </c>
      <c r="BZ869" s="29" t="str">
        <f>IF(A869="","",SUM($BY$12:BY869))</f>
        <v/>
      </c>
      <c r="CA869" s="4"/>
    </row>
    <row r="870" spans="65:79">
      <c r="BM870" s="1"/>
      <c r="BU870" s="23" t="str">
        <f>IF(A870="","",_xlfn.XLOOKUP(C870,'Bloomberg Data'!E:E,'Bloomberg Data'!D:D,0,0))</f>
        <v/>
      </c>
      <c r="BV870" s="23" t="str">
        <f t="shared" si="58"/>
        <v/>
      </c>
      <c r="BW870" s="59" t="str">
        <f t="shared" si="61"/>
        <v/>
      </c>
      <c r="BX870" s="28" t="str">
        <f t="shared" si="59"/>
        <v/>
      </c>
      <c r="BY870" s="67" t="str">
        <f t="shared" si="60"/>
        <v/>
      </c>
      <c r="BZ870" s="29" t="str">
        <f>IF(A870="","",SUM($BY$12:BY870))</f>
        <v/>
      </c>
      <c r="CA870" s="4"/>
    </row>
    <row r="871" spans="65:79">
      <c r="BM871" s="1"/>
      <c r="BU871" s="23" t="str">
        <f>IF(A871="","",_xlfn.XLOOKUP(C871,'Bloomberg Data'!E:E,'Bloomberg Data'!D:D,0,0))</f>
        <v/>
      </c>
      <c r="BV871" s="23" t="str">
        <f t="shared" si="58"/>
        <v/>
      </c>
      <c r="BW871" s="59" t="str">
        <f t="shared" si="61"/>
        <v/>
      </c>
      <c r="BX871" s="28" t="str">
        <f t="shared" si="59"/>
        <v/>
      </c>
      <c r="BY871" s="67" t="str">
        <f t="shared" si="60"/>
        <v/>
      </c>
      <c r="BZ871" s="29" t="str">
        <f>IF(A871="","",SUM($BY$12:BY871))</f>
        <v/>
      </c>
      <c r="CA871" s="4"/>
    </row>
    <row r="872" spans="65:79">
      <c r="BM872" s="1"/>
      <c r="BU872" s="23" t="str">
        <f>IF(A872="","",_xlfn.XLOOKUP(C872,'Bloomberg Data'!E:E,'Bloomberg Data'!D:D,0,0))</f>
        <v/>
      </c>
      <c r="BV872" s="23" t="str">
        <f t="shared" si="58"/>
        <v/>
      </c>
      <c r="BW872" s="59" t="str">
        <f t="shared" si="61"/>
        <v/>
      </c>
      <c r="BX872" s="28" t="str">
        <f t="shared" si="59"/>
        <v/>
      </c>
      <c r="BY872" s="67" t="str">
        <f t="shared" si="60"/>
        <v/>
      </c>
      <c r="BZ872" s="29" t="str">
        <f>IF(A872="","",SUM($BY$12:BY872))</f>
        <v/>
      </c>
      <c r="CA872" s="4"/>
    </row>
    <row r="873" spans="65:79">
      <c r="BM873" s="1"/>
      <c r="BU873" s="23" t="str">
        <f>IF(A873="","",_xlfn.XLOOKUP(C873,'Bloomberg Data'!E:E,'Bloomberg Data'!D:D,0,0))</f>
        <v/>
      </c>
      <c r="BV873" s="23" t="str">
        <f t="shared" si="58"/>
        <v/>
      </c>
      <c r="BW873" s="59" t="str">
        <f t="shared" si="61"/>
        <v/>
      </c>
      <c r="BX873" s="28" t="str">
        <f t="shared" si="59"/>
        <v/>
      </c>
      <c r="BY873" s="67" t="str">
        <f t="shared" si="60"/>
        <v/>
      </c>
      <c r="BZ873" s="29" t="str">
        <f>IF(A873="","",SUM($BY$12:BY873))</f>
        <v/>
      </c>
      <c r="CA873" s="4"/>
    </row>
    <row r="874" spans="65:79">
      <c r="BM874" s="1"/>
      <c r="BU874" s="23" t="str">
        <f>IF(A874="","",_xlfn.XLOOKUP(C874,'Bloomberg Data'!E:E,'Bloomberg Data'!D:D,0,0))</f>
        <v/>
      </c>
      <c r="BV874" s="23" t="str">
        <f t="shared" si="58"/>
        <v/>
      </c>
      <c r="BW874" s="59" t="str">
        <f t="shared" si="61"/>
        <v/>
      </c>
      <c r="BX874" s="28" t="str">
        <f t="shared" si="59"/>
        <v/>
      </c>
      <c r="BY874" s="67" t="str">
        <f t="shared" si="60"/>
        <v/>
      </c>
      <c r="BZ874" s="29" t="str">
        <f>IF(A874="","",SUM($BY$12:BY874))</f>
        <v/>
      </c>
      <c r="CA874" s="4"/>
    </row>
    <row r="875" spans="65:79">
      <c r="BM875" s="1"/>
      <c r="BU875" s="23" t="str">
        <f>IF(A875="","",_xlfn.XLOOKUP(C875,'Bloomberg Data'!E:E,'Bloomberg Data'!D:D,0,0))</f>
        <v/>
      </c>
      <c r="BV875" s="23" t="str">
        <f t="shared" si="58"/>
        <v/>
      </c>
      <c r="BW875" s="59" t="str">
        <f t="shared" si="61"/>
        <v/>
      </c>
      <c r="BX875" s="28" t="str">
        <f t="shared" si="59"/>
        <v/>
      </c>
      <c r="BY875" s="67" t="str">
        <f t="shared" si="60"/>
        <v/>
      </c>
      <c r="BZ875" s="29" t="str">
        <f>IF(A875="","",SUM($BY$12:BY875))</f>
        <v/>
      </c>
      <c r="CA875" s="4"/>
    </row>
    <row r="876" spans="65:79">
      <c r="BM876" s="1"/>
      <c r="BU876" s="23" t="str">
        <f>IF(A876="","",_xlfn.XLOOKUP(C876,'Bloomberg Data'!E:E,'Bloomberg Data'!D:D,0,0))</f>
        <v/>
      </c>
      <c r="BV876" s="23" t="str">
        <f t="shared" si="58"/>
        <v/>
      </c>
      <c r="BW876" s="59" t="str">
        <f t="shared" si="61"/>
        <v/>
      </c>
      <c r="BX876" s="28" t="str">
        <f t="shared" si="59"/>
        <v/>
      </c>
      <c r="BY876" s="67" t="str">
        <f t="shared" si="60"/>
        <v/>
      </c>
      <c r="BZ876" s="29" t="str">
        <f>IF(A876="","",SUM($BY$12:BY876))</f>
        <v/>
      </c>
      <c r="CA876" s="4"/>
    </row>
    <row r="877" spans="65:79">
      <c r="BM877" s="1"/>
      <c r="BU877" s="23" t="str">
        <f>IF(A877="","",_xlfn.XLOOKUP(C877,'Bloomberg Data'!E:E,'Bloomberg Data'!D:D,0,0))</f>
        <v/>
      </c>
      <c r="BV877" s="23" t="str">
        <f t="shared" si="58"/>
        <v/>
      </c>
      <c r="BW877" s="59" t="str">
        <f t="shared" si="61"/>
        <v/>
      </c>
      <c r="BX877" s="28" t="str">
        <f t="shared" si="59"/>
        <v/>
      </c>
      <c r="BY877" s="67" t="str">
        <f t="shared" si="60"/>
        <v/>
      </c>
      <c r="BZ877" s="29" t="str">
        <f>IF(A877="","",SUM($BY$12:BY877))</f>
        <v/>
      </c>
      <c r="CA877" s="4"/>
    </row>
    <row r="878" spans="65:79">
      <c r="BM878" s="1"/>
      <c r="BU878" s="23" t="str">
        <f>IF(A878="","",_xlfn.XLOOKUP(C878,'Bloomberg Data'!E:E,'Bloomberg Data'!D:D,0,0))</f>
        <v/>
      </c>
      <c r="BV878" s="23" t="str">
        <f t="shared" si="58"/>
        <v/>
      </c>
      <c r="BW878" s="59" t="str">
        <f t="shared" si="61"/>
        <v/>
      </c>
      <c r="BX878" s="28" t="str">
        <f t="shared" si="59"/>
        <v/>
      </c>
      <c r="BY878" s="67" t="str">
        <f t="shared" si="60"/>
        <v/>
      </c>
      <c r="BZ878" s="29" t="str">
        <f>IF(A878="","",SUM($BY$12:BY878))</f>
        <v/>
      </c>
      <c r="CA878" s="4"/>
    </row>
    <row r="879" spans="65:79">
      <c r="BM879" s="1"/>
      <c r="BU879" s="23" t="str">
        <f>IF(A879="","",_xlfn.XLOOKUP(C879,'Bloomberg Data'!E:E,'Bloomberg Data'!D:D,0,0))</f>
        <v/>
      </c>
      <c r="BV879" s="23" t="str">
        <f t="shared" si="58"/>
        <v/>
      </c>
      <c r="BW879" s="59" t="str">
        <f t="shared" si="61"/>
        <v/>
      </c>
      <c r="BX879" s="28" t="str">
        <f t="shared" si="59"/>
        <v/>
      </c>
      <c r="BY879" s="67" t="str">
        <f t="shared" si="60"/>
        <v/>
      </c>
      <c r="BZ879" s="29" t="str">
        <f>IF(A879="","",SUM($BY$12:BY879))</f>
        <v/>
      </c>
      <c r="CA879" s="4"/>
    </row>
    <row r="880" spans="65:79">
      <c r="BM880" s="1"/>
      <c r="BU880" s="23" t="str">
        <f>IF(A880="","",_xlfn.XLOOKUP(C880,'Bloomberg Data'!E:E,'Bloomberg Data'!D:D,0,0))</f>
        <v/>
      </c>
      <c r="BV880" s="23" t="str">
        <f t="shared" si="58"/>
        <v/>
      </c>
      <c r="BW880" s="59" t="str">
        <f t="shared" si="61"/>
        <v/>
      </c>
      <c r="BX880" s="28" t="str">
        <f t="shared" si="59"/>
        <v/>
      </c>
      <c r="BY880" s="67" t="str">
        <f t="shared" si="60"/>
        <v/>
      </c>
      <c r="BZ880" s="29" t="str">
        <f>IF(A880="","",SUM($BY$12:BY880))</f>
        <v/>
      </c>
      <c r="CA880" s="4"/>
    </row>
    <row r="881" spans="65:79">
      <c r="BM881" s="1"/>
      <c r="BU881" s="23" t="str">
        <f>IF(A881="","",_xlfn.XLOOKUP(C881,'Bloomberg Data'!E:E,'Bloomberg Data'!D:D,0,0))</f>
        <v/>
      </c>
      <c r="BV881" s="23" t="str">
        <f t="shared" si="58"/>
        <v/>
      </c>
      <c r="BW881" s="59" t="str">
        <f t="shared" si="61"/>
        <v/>
      </c>
      <c r="BX881" s="28" t="str">
        <f t="shared" si="59"/>
        <v/>
      </c>
      <c r="BY881" s="67" t="str">
        <f t="shared" si="60"/>
        <v/>
      </c>
      <c r="BZ881" s="29" t="str">
        <f>IF(A881="","",SUM($BY$12:BY881))</f>
        <v/>
      </c>
      <c r="CA881" s="4"/>
    </row>
    <row r="882" spans="65:79">
      <c r="BM882" s="1"/>
      <c r="BU882" s="23" t="str">
        <f>IF(A882="","",_xlfn.XLOOKUP(C882,'Bloomberg Data'!E:E,'Bloomberg Data'!D:D,0,0))</f>
        <v/>
      </c>
      <c r="BV882" s="23" t="str">
        <f t="shared" si="58"/>
        <v/>
      </c>
      <c r="BW882" s="59" t="str">
        <f t="shared" si="61"/>
        <v/>
      </c>
      <c r="BX882" s="28" t="str">
        <f t="shared" si="59"/>
        <v/>
      </c>
      <c r="BY882" s="67" t="str">
        <f t="shared" si="60"/>
        <v/>
      </c>
      <c r="BZ882" s="29" t="str">
        <f>IF(A882="","",SUM($BY$12:BY882))</f>
        <v/>
      </c>
      <c r="CA882" s="4"/>
    </row>
    <row r="883" spans="65:79">
      <c r="BM883" s="1"/>
      <c r="BU883" s="23" t="str">
        <f>IF(A883="","",_xlfn.XLOOKUP(C883,'Bloomberg Data'!E:E,'Bloomberg Data'!D:D,0,0))</f>
        <v/>
      </c>
      <c r="BV883" s="23" t="str">
        <f t="shared" si="58"/>
        <v/>
      </c>
      <c r="BW883" s="59" t="str">
        <f t="shared" si="61"/>
        <v/>
      </c>
      <c r="BX883" s="28" t="str">
        <f t="shared" si="59"/>
        <v/>
      </c>
      <c r="BY883" s="67" t="str">
        <f t="shared" si="60"/>
        <v/>
      </c>
      <c r="BZ883" s="29" t="str">
        <f>IF(A883="","",SUM($BY$12:BY883))</f>
        <v/>
      </c>
      <c r="CA883" s="4"/>
    </row>
    <row r="884" spans="65:79">
      <c r="BM884" s="1"/>
      <c r="BU884" s="23" t="str">
        <f>IF(A884="","",_xlfn.XLOOKUP(C884,'Bloomberg Data'!E:E,'Bloomberg Data'!D:D,0,0))</f>
        <v/>
      </c>
      <c r="BV884" s="23" t="str">
        <f t="shared" si="58"/>
        <v/>
      </c>
      <c r="BW884" s="59" t="str">
        <f t="shared" si="61"/>
        <v/>
      </c>
      <c r="BX884" s="28" t="str">
        <f t="shared" si="59"/>
        <v/>
      </c>
      <c r="BY884" s="67" t="str">
        <f t="shared" si="60"/>
        <v/>
      </c>
      <c r="BZ884" s="29" t="str">
        <f>IF(A884="","",SUM($BY$12:BY884))</f>
        <v/>
      </c>
      <c r="CA884" s="4"/>
    </row>
    <row r="885" spans="65:79">
      <c r="BM885" s="1"/>
      <c r="BU885" s="23" t="str">
        <f>IF(A885="","",_xlfn.XLOOKUP(C885,'Bloomberg Data'!E:E,'Bloomberg Data'!D:D,0,0))</f>
        <v/>
      </c>
      <c r="BV885" s="23" t="str">
        <f t="shared" si="58"/>
        <v/>
      </c>
      <c r="BW885" s="59" t="str">
        <f t="shared" si="61"/>
        <v/>
      </c>
      <c r="BX885" s="28" t="str">
        <f t="shared" si="59"/>
        <v/>
      </c>
      <c r="BY885" s="67" t="str">
        <f t="shared" si="60"/>
        <v/>
      </c>
      <c r="BZ885" s="29" t="str">
        <f>IF(A885="","",SUM($BY$12:BY885))</f>
        <v/>
      </c>
      <c r="CA885" s="4"/>
    </row>
    <row r="886" spans="65:79">
      <c r="BM886" s="1"/>
      <c r="BU886" s="23" t="str">
        <f>IF(A886="","",_xlfn.XLOOKUP(C886,'Bloomberg Data'!E:E,'Bloomberg Data'!D:D,0,0))</f>
        <v/>
      </c>
      <c r="BV886" s="23" t="str">
        <f t="shared" si="58"/>
        <v/>
      </c>
      <c r="BW886" s="59" t="str">
        <f t="shared" si="61"/>
        <v/>
      </c>
      <c r="BX886" s="28" t="str">
        <f t="shared" si="59"/>
        <v/>
      </c>
      <c r="BY886" s="67" t="str">
        <f t="shared" si="60"/>
        <v/>
      </c>
      <c r="BZ886" s="29" t="str">
        <f>IF(A886="","",SUM($BY$12:BY886))</f>
        <v/>
      </c>
      <c r="CA886" s="4"/>
    </row>
    <row r="887" spans="65:79">
      <c r="BM887" s="1"/>
      <c r="BU887" s="23" t="str">
        <f>IF(A887="","",_xlfn.XLOOKUP(C887,'Bloomberg Data'!E:E,'Bloomberg Data'!D:D,0,0))</f>
        <v/>
      </c>
      <c r="BV887" s="23" t="str">
        <f t="shared" si="58"/>
        <v/>
      </c>
      <c r="BW887" s="59" t="str">
        <f t="shared" si="61"/>
        <v/>
      </c>
      <c r="BX887" s="28" t="str">
        <f t="shared" si="59"/>
        <v/>
      </c>
      <c r="BY887" s="67" t="str">
        <f t="shared" si="60"/>
        <v/>
      </c>
      <c r="BZ887" s="29" t="str">
        <f>IF(A887="","",SUM($BY$12:BY887))</f>
        <v/>
      </c>
      <c r="CA887" s="4"/>
    </row>
    <row r="888" spans="65:79">
      <c r="BM888" s="1"/>
      <c r="BU888" s="23" t="str">
        <f>IF(A888="","",_xlfn.XLOOKUP(C888,'Bloomberg Data'!E:E,'Bloomberg Data'!D:D,0,0))</f>
        <v/>
      </c>
      <c r="BV888" s="23" t="str">
        <f t="shared" si="58"/>
        <v/>
      </c>
      <c r="BW888" s="59" t="str">
        <f t="shared" si="61"/>
        <v/>
      </c>
      <c r="BX888" s="28" t="str">
        <f t="shared" si="59"/>
        <v/>
      </c>
      <c r="BY888" s="67" t="str">
        <f t="shared" si="60"/>
        <v/>
      </c>
      <c r="BZ888" s="29" t="str">
        <f>IF(A888="","",SUM($BY$12:BY888))</f>
        <v/>
      </c>
      <c r="CA888" s="4"/>
    </row>
    <row r="889" spans="65:79">
      <c r="BM889" s="1"/>
      <c r="BU889" s="23" t="str">
        <f>IF(A889="","",_xlfn.XLOOKUP(C889,'Bloomberg Data'!E:E,'Bloomberg Data'!D:D,0,0))</f>
        <v/>
      </c>
      <c r="BV889" s="23" t="str">
        <f t="shared" si="58"/>
        <v/>
      </c>
      <c r="BW889" s="59" t="str">
        <f t="shared" si="61"/>
        <v/>
      </c>
      <c r="BX889" s="28" t="str">
        <f t="shared" si="59"/>
        <v/>
      </c>
      <c r="BY889" s="67" t="str">
        <f t="shared" si="60"/>
        <v/>
      </c>
      <c r="BZ889" s="29" t="str">
        <f>IF(A889="","",SUM($BY$12:BY889))</f>
        <v/>
      </c>
      <c r="CA889" s="4"/>
    </row>
    <row r="890" spans="65:79">
      <c r="BM890" s="1"/>
      <c r="BU890" s="23" t="str">
        <f>IF(A890="","",_xlfn.XLOOKUP(C890,'Bloomberg Data'!E:E,'Bloomberg Data'!D:D,0,0))</f>
        <v/>
      </c>
      <c r="BV890" s="23" t="str">
        <f t="shared" si="58"/>
        <v/>
      </c>
      <c r="BW890" s="59" t="str">
        <f t="shared" si="61"/>
        <v/>
      </c>
      <c r="BX890" s="28" t="str">
        <f t="shared" si="59"/>
        <v/>
      </c>
      <c r="BY890" s="67" t="str">
        <f t="shared" si="60"/>
        <v/>
      </c>
      <c r="BZ890" s="29" t="str">
        <f>IF(A890="","",SUM($BY$12:BY890))</f>
        <v/>
      </c>
      <c r="CA890" s="4"/>
    </row>
    <row r="891" spans="65:79">
      <c r="BM891" s="1"/>
      <c r="BU891" s="23" t="str">
        <f>IF(A891="","",_xlfn.XLOOKUP(C891,'Bloomberg Data'!E:E,'Bloomberg Data'!D:D,0,0))</f>
        <v/>
      </c>
      <c r="BV891" s="23" t="str">
        <f t="shared" si="58"/>
        <v/>
      </c>
      <c r="BW891" s="59" t="str">
        <f t="shared" si="61"/>
        <v/>
      </c>
      <c r="BX891" s="28" t="str">
        <f t="shared" si="59"/>
        <v/>
      </c>
      <c r="BY891" s="67" t="str">
        <f t="shared" si="60"/>
        <v/>
      </c>
      <c r="BZ891" s="29" t="str">
        <f>IF(A891="","",SUM($BY$12:BY891))</f>
        <v/>
      </c>
      <c r="CA891" s="4"/>
    </row>
    <row r="892" spans="65:79">
      <c r="BM892" s="1"/>
      <c r="BU892" s="23" t="str">
        <f>IF(A892="","",_xlfn.XLOOKUP(C892,'Bloomberg Data'!E:E,'Bloomberg Data'!D:D,0,0))</f>
        <v/>
      </c>
      <c r="BV892" s="23" t="str">
        <f t="shared" si="58"/>
        <v/>
      </c>
      <c r="BW892" s="59" t="str">
        <f t="shared" si="61"/>
        <v/>
      </c>
      <c r="BX892" s="28" t="str">
        <f t="shared" si="59"/>
        <v/>
      </c>
      <c r="BY892" s="67" t="str">
        <f t="shared" si="60"/>
        <v/>
      </c>
      <c r="BZ892" s="29" t="str">
        <f>IF(A892="","",SUM($BY$12:BY892))</f>
        <v/>
      </c>
      <c r="CA892" s="4"/>
    </row>
    <row r="893" spans="65:79">
      <c r="BM893" s="1"/>
      <c r="BU893" s="23" t="str">
        <f>IF(A893="","",_xlfn.XLOOKUP(C893,'Bloomberg Data'!E:E,'Bloomberg Data'!D:D,0,0))</f>
        <v/>
      </c>
      <c r="BV893" s="23" t="str">
        <f t="shared" si="58"/>
        <v/>
      </c>
      <c r="BW893" s="59" t="str">
        <f t="shared" si="61"/>
        <v/>
      </c>
      <c r="BX893" s="28" t="str">
        <f t="shared" si="59"/>
        <v/>
      </c>
      <c r="BY893" s="67" t="str">
        <f t="shared" si="60"/>
        <v/>
      </c>
      <c r="BZ893" s="29" t="str">
        <f>IF(A893="","",SUM($BY$12:BY893))</f>
        <v/>
      </c>
      <c r="CA893" s="4"/>
    </row>
    <row r="894" spans="65:79">
      <c r="BM894" s="1"/>
      <c r="BU894" s="23" t="str">
        <f>IF(A894="","",_xlfn.XLOOKUP(C894,'Bloomberg Data'!E:E,'Bloomberg Data'!D:D,0,0))</f>
        <v/>
      </c>
      <c r="BV894" s="23" t="str">
        <f t="shared" si="58"/>
        <v/>
      </c>
      <c r="BW894" s="59" t="str">
        <f t="shared" si="61"/>
        <v/>
      </c>
      <c r="BX894" s="28" t="str">
        <f t="shared" si="59"/>
        <v/>
      </c>
      <c r="BY894" s="67" t="str">
        <f t="shared" si="60"/>
        <v/>
      </c>
      <c r="BZ894" s="29" t="str">
        <f>IF(A894="","",SUM($BY$12:BY894))</f>
        <v/>
      </c>
      <c r="CA894" s="4"/>
    </row>
    <row r="895" spans="65:79">
      <c r="BM895" s="1"/>
      <c r="BU895" s="23" t="str">
        <f>IF(A895="","",_xlfn.XLOOKUP(C895,'Bloomberg Data'!E:E,'Bloomberg Data'!D:D,0,0))</f>
        <v/>
      </c>
      <c r="BV895" s="23" t="str">
        <f t="shared" si="58"/>
        <v/>
      </c>
      <c r="BW895" s="59" t="str">
        <f t="shared" si="61"/>
        <v/>
      </c>
      <c r="BX895" s="28" t="str">
        <f t="shared" si="59"/>
        <v/>
      </c>
      <c r="BY895" s="67" t="str">
        <f t="shared" si="60"/>
        <v/>
      </c>
      <c r="BZ895" s="29" t="str">
        <f>IF(A895="","",SUM($BY$12:BY895))</f>
        <v/>
      </c>
      <c r="CA895" s="4"/>
    </row>
    <row r="896" spans="65:79">
      <c r="BM896" s="1"/>
      <c r="BU896" s="23" t="str">
        <f>IF(A896="","",_xlfn.XLOOKUP(C896,'Bloomberg Data'!E:E,'Bloomberg Data'!D:D,0,0))</f>
        <v/>
      </c>
      <c r="BV896" s="23" t="str">
        <f t="shared" si="58"/>
        <v/>
      </c>
      <c r="BW896" s="59" t="str">
        <f t="shared" si="61"/>
        <v/>
      </c>
      <c r="BX896" s="28" t="str">
        <f t="shared" si="59"/>
        <v/>
      </c>
      <c r="BY896" s="67" t="str">
        <f t="shared" si="60"/>
        <v/>
      </c>
      <c r="BZ896" s="29" t="str">
        <f>IF(A896="","",SUM($BY$12:BY896))</f>
        <v/>
      </c>
      <c r="CA896" s="4"/>
    </row>
    <row r="897" spans="65:79">
      <c r="BM897" s="1"/>
      <c r="BU897" s="23" t="str">
        <f>IF(A897="","",_xlfn.XLOOKUP(C897,'Bloomberg Data'!E:E,'Bloomberg Data'!D:D,0,0))</f>
        <v/>
      </c>
      <c r="BV897" s="23" t="str">
        <f t="shared" si="58"/>
        <v/>
      </c>
      <c r="BW897" s="59" t="str">
        <f t="shared" si="61"/>
        <v/>
      </c>
      <c r="BX897" s="28" t="str">
        <f t="shared" si="59"/>
        <v/>
      </c>
      <c r="BY897" s="67" t="str">
        <f t="shared" si="60"/>
        <v/>
      </c>
      <c r="BZ897" s="29" t="str">
        <f>IF(A897="","",SUM($BY$12:BY897))</f>
        <v/>
      </c>
      <c r="CA897" s="4"/>
    </row>
    <row r="898" spans="65:79">
      <c r="BM898" s="1"/>
      <c r="BU898" s="23" t="str">
        <f>IF(A898="","",_xlfn.XLOOKUP(C898,'Bloomberg Data'!E:E,'Bloomberg Data'!D:D,0,0))</f>
        <v/>
      </c>
      <c r="BV898" s="23" t="str">
        <f t="shared" si="58"/>
        <v/>
      </c>
      <c r="BW898" s="59" t="str">
        <f t="shared" si="61"/>
        <v/>
      </c>
      <c r="BX898" s="28" t="str">
        <f t="shared" si="59"/>
        <v/>
      </c>
      <c r="BY898" s="67" t="str">
        <f t="shared" si="60"/>
        <v/>
      </c>
      <c r="BZ898" s="29" t="str">
        <f>IF(A898="","",SUM($BY$12:BY898))</f>
        <v/>
      </c>
      <c r="CA898" s="4"/>
    </row>
    <row r="899" spans="65:79">
      <c r="BM899" s="1"/>
      <c r="BU899" s="23" t="str">
        <f>IF(A899="","",_xlfn.XLOOKUP(C899,'Bloomberg Data'!E:E,'Bloomberg Data'!D:D,0,0))</f>
        <v/>
      </c>
      <c r="BV899" s="23" t="str">
        <f t="shared" si="58"/>
        <v/>
      </c>
      <c r="BW899" s="59" t="str">
        <f t="shared" si="61"/>
        <v/>
      </c>
      <c r="BX899" s="28" t="str">
        <f t="shared" si="59"/>
        <v/>
      </c>
      <c r="BY899" s="67" t="str">
        <f t="shared" si="60"/>
        <v/>
      </c>
      <c r="BZ899" s="29" t="str">
        <f>IF(A899="","",SUM($BY$12:BY899))</f>
        <v/>
      </c>
      <c r="CA899" s="4"/>
    </row>
    <row r="900" spans="65:79">
      <c r="BM900" s="1"/>
      <c r="BU900" s="23" t="str">
        <f>IF(A900="","",_xlfn.XLOOKUP(C900,'Bloomberg Data'!E:E,'Bloomberg Data'!D:D,0,0))</f>
        <v/>
      </c>
      <c r="BV900" s="23" t="str">
        <f t="shared" si="58"/>
        <v/>
      </c>
      <c r="BW900" s="59" t="str">
        <f t="shared" si="61"/>
        <v/>
      </c>
      <c r="BX900" s="28" t="str">
        <f t="shared" si="59"/>
        <v/>
      </c>
      <c r="BY900" s="67" t="str">
        <f t="shared" si="60"/>
        <v/>
      </c>
      <c r="BZ900" s="29" t="str">
        <f>IF(A900="","",SUM($BY$12:BY900))</f>
        <v/>
      </c>
      <c r="CA900" s="4"/>
    </row>
    <row r="901" spans="65:79">
      <c r="BM901" s="1"/>
      <c r="BU901" s="23" t="str">
        <f>IF(A901="","",_xlfn.XLOOKUP(C901,'Bloomberg Data'!E:E,'Bloomberg Data'!D:D,0,0))</f>
        <v/>
      </c>
      <c r="BV901" s="23" t="str">
        <f t="shared" si="58"/>
        <v/>
      </c>
      <c r="BW901" s="59" t="str">
        <f t="shared" si="61"/>
        <v/>
      </c>
      <c r="BX901" s="28" t="str">
        <f t="shared" si="59"/>
        <v/>
      </c>
      <c r="BY901" s="67" t="str">
        <f t="shared" si="60"/>
        <v/>
      </c>
      <c r="BZ901" s="29" t="str">
        <f>IF(A901="","",SUM($BY$12:BY901))</f>
        <v/>
      </c>
      <c r="CA901" s="4"/>
    </row>
    <row r="902" spans="65:79">
      <c r="BM902" s="1"/>
      <c r="BU902" s="23" t="str">
        <f>IF(A902="","",_xlfn.XLOOKUP(C902,'Bloomberg Data'!E:E,'Bloomberg Data'!D:D,0,0))</f>
        <v/>
      </c>
      <c r="BV902" s="23" t="str">
        <f t="shared" si="58"/>
        <v/>
      </c>
      <c r="BW902" s="59" t="str">
        <f t="shared" si="61"/>
        <v/>
      </c>
      <c r="BX902" s="28" t="str">
        <f t="shared" si="59"/>
        <v/>
      </c>
      <c r="BY902" s="67" t="str">
        <f t="shared" si="60"/>
        <v/>
      </c>
      <c r="BZ902" s="29" t="str">
        <f>IF(A902="","",SUM($BY$12:BY902))</f>
        <v/>
      </c>
      <c r="CA902" s="4"/>
    </row>
    <row r="903" spans="65:79">
      <c r="BM903" s="1"/>
      <c r="BU903" s="23" t="str">
        <f>IF(A903="","",_xlfn.XLOOKUP(C903,'Bloomberg Data'!E:E,'Bloomberg Data'!D:D,0,0))</f>
        <v/>
      </c>
      <c r="BV903" s="23" t="str">
        <f t="shared" si="58"/>
        <v/>
      </c>
      <c r="BW903" s="59" t="str">
        <f t="shared" si="61"/>
        <v/>
      </c>
      <c r="BX903" s="28" t="str">
        <f t="shared" si="59"/>
        <v/>
      </c>
      <c r="BY903" s="67" t="str">
        <f t="shared" si="60"/>
        <v/>
      </c>
      <c r="BZ903" s="29" t="str">
        <f>IF(A903="","",SUM($BY$12:BY903))</f>
        <v/>
      </c>
      <c r="CA903" s="4"/>
    </row>
    <row r="904" spans="65:79">
      <c r="BM904" s="1"/>
      <c r="BU904" s="23" t="str">
        <f>IF(A904="","",_xlfn.XLOOKUP(C904,'Bloomberg Data'!E:E,'Bloomberg Data'!D:D,0,0))</f>
        <v/>
      </c>
      <c r="BV904" s="23" t="str">
        <f t="shared" si="58"/>
        <v/>
      </c>
      <c r="BW904" s="59" t="str">
        <f t="shared" si="61"/>
        <v/>
      </c>
      <c r="BX904" s="28" t="str">
        <f t="shared" si="59"/>
        <v/>
      </c>
      <c r="BY904" s="67" t="str">
        <f t="shared" si="60"/>
        <v/>
      </c>
      <c r="BZ904" s="29" t="str">
        <f>IF(A904="","",SUM($BY$12:BY904))</f>
        <v/>
      </c>
      <c r="CA904" s="4"/>
    </row>
    <row r="905" spans="65:79">
      <c r="BM905" s="1"/>
      <c r="BU905" s="23" t="str">
        <f>IF(A905="","",_xlfn.XLOOKUP(C905,'Bloomberg Data'!E:E,'Bloomberg Data'!D:D,0,0))</f>
        <v/>
      </c>
      <c r="BV905" s="23" t="str">
        <f t="shared" si="58"/>
        <v/>
      </c>
      <c r="BW905" s="59" t="str">
        <f t="shared" si="61"/>
        <v/>
      </c>
      <c r="BX905" s="28" t="str">
        <f t="shared" si="59"/>
        <v/>
      </c>
      <c r="BY905" s="67" t="str">
        <f t="shared" si="60"/>
        <v/>
      </c>
      <c r="BZ905" s="29" t="str">
        <f>IF(A905="","",SUM($BY$12:BY905))</f>
        <v/>
      </c>
      <c r="CA905" s="4"/>
    </row>
    <row r="906" spans="65:79">
      <c r="BM906" s="1"/>
      <c r="BU906" s="23" t="str">
        <f>IF(A906="","",_xlfn.XLOOKUP(C906,'Bloomberg Data'!E:E,'Bloomberg Data'!D:D,0,0))</f>
        <v/>
      </c>
      <c r="BV906" s="23" t="str">
        <f t="shared" si="58"/>
        <v/>
      </c>
      <c r="BW906" s="59" t="str">
        <f t="shared" si="61"/>
        <v/>
      </c>
      <c r="BX906" s="28" t="str">
        <f t="shared" si="59"/>
        <v/>
      </c>
      <c r="BY906" s="67" t="str">
        <f t="shared" si="60"/>
        <v/>
      </c>
      <c r="BZ906" s="29" t="str">
        <f>IF(A906="","",SUM($BY$12:BY906))</f>
        <v/>
      </c>
      <c r="CA906" s="4"/>
    </row>
    <row r="907" spans="65:79">
      <c r="BM907" s="1"/>
      <c r="BU907" s="23" t="str">
        <f>IF(A907="","",_xlfn.XLOOKUP(C907,'Bloomberg Data'!E:E,'Bloomberg Data'!D:D,0,0))</f>
        <v/>
      </c>
      <c r="BV907" s="23" t="str">
        <f t="shared" ref="BV907:BV970" si="62">IF(A907="","",BU907*3)</f>
        <v/>
      </c>
      <c r="BW907" s="59" t="str">
        <f t="shared" si="61"/>
        <v/>
      </c>
      <c r="BX907" s="28" t="str">
        <f t="shared" ref="BX907:BX970" si="63">IF(A907="","",IF(BU907=0,0,H907/BW907))</f>
        <v/>
      </c>
      <c r="BY907" s="67" t="str">
        <f t="shared" ref="BY907:BY970" si="64">IF(A907="","",BM907%)</f>
        <v/>
      </c>
      <c r="BZ907" s="29" t="str">
        <f>IF(A907="","",SUM($BY$12:BY907))</f>
        <v/>
      </c>
      <c r="CA907" s="4"/>
    </row>
    <row r="908" spans="65:79">
      <c r="BM908" s="1"/>
      <c r="BU908" s="23" t="str">
        <f>IF(A908="","",_xlfn.XLOOKUP(C908,'Bloomberg Data'!E:E,'Bloomberg Data'!D:D,0,0))</f>
        <v/>
      </c>
      <c r="BV908" s="23" t="str">
        <f t="shared" si="62"/>
        <v/>
      </c>
      <c r="BW908" s="59" t="str">
        <f t="shared" ref="BW908:BW971" si="65">IF(A908="","",BV908*BW$11)</f>
        <v/>
      </c>
      <c r="BX908" s="28" t="str">
        <f t="shared" si="63"/>
        <v/>
      </c>
      <c r="BY908" s="67" t="str">
        <f t="shared" si="64"/>
        <v/>
      </c>
      <c r="BZ908" s="29" t="str">
        <f>IF(A908="","",SUM($BY$12:BY908))</f>
        <v/>
      </c>
      <c r="CA908" s="4"/>
    </row>
    <row r="909" spans="65:79">
      <c r="BM909" s="1"/>
      <c r="BU909" s="23" t="str">
        <f>IF(A909="","",_xlfn.XLOOKUP(C909,'Bloomberg Data'!E:E,'Bloomberg Data'!D:D,0,0))</f>
        <v/>
      </c>
      <c r="BV909" s="23" t="str">
        <f t="shared" si="62"/>
        <v/>
      </c>
      <c r="BW909" s="59" t="str">
        <f t="shared" si="65"/>
        <v/>
      </c>
      <c r="BX909" s="28" t="str">
        <f t="shared" si="63"/>
        <v/>
      </c>
      <c r="BY909" s="67" t="str">
        <f t="shared" si="64"/>
        <v/>
      </c>
      <c r="BZ909" s="29" t="str">
        <f>IF(A909="","",SUM($BY$12:BY909))</f>
        <v/>
      </c>
      <c r="CA909" s="4"/>
    </row>
    <row r="910" spans="65:79">
      <c r="BM910" s="1"/>
      <c r="BU910" s="23" t="str">
        <f>IF(A910="","",_xlfn.XLOOKUP(C910,'Bloomberg Data'!E:E,'Bloomberg Data'!D:D,0,0))</f>
        <v/>
      </c>
      <c r="BV910" s="23" t="str">
        <f t="shared" si="62"/>
        <v/>
      </c>
      <c r="BW910" s="59" t="str">
        <f t="shared" si="65"/>
        <v/>
      </c>
      <c r="BX910" s="28" t="str">
        <f t="shared" si="63"/>
        <v/>
      </c>
      <c r="BY910" s="67" t="str">
        <f t="shared" si="64"/>
        <v/>
      </c>
      <c r="BZ910" s="29" t="str">
        <f>IF(A910="","",SUM($BY$12:BY910))</f>
        <v/>
      </c>
      <c r="CA910" s="4"/>
    </row>
    <row r="911" spans="65:79">
      <c r="BM911" s="1"/>
      <c r="BU911" s="23" t="str">
        <f>IF(A911="","",_xlfn.XLOOKUP(C911,'Bloomberg Data'!E:E,'Bloomberg Data'!D:D,0,0))</f>
        <v/>
      </c>
      <c r="BV911" s="23" t="str">
        <f t="shared" si="62"/>
        <v/>
      </c>
      <c r="BW911" s="59" t="str">
        <f t="shared" si="65"/>
        <v/>
      </c>
      <c r="BX911" s="28" t="str">
        <f t="shared" si="63"/>
        <v/>
      </c>
      <c r="BY911" s="67" t="str">
        <f t="shared" si="64"/>
        <v/>
      </c>
      <c r="BZ911" s="29" t="str">
        <f>IF(A911="","",SUM($BY$12:BY911))</f>
        <v/>
      </c>
      <c r="CA911" s="4"/>
    </row>
    <row r="912" spans="65:79">
      <c r="BM912" s="1"/>
      <c r="BU912" s="23" t="str">
        <f>IF(A912="","",_xlfn.XLOOKUP(C912,'Bloomberg Data'!E:E,'Bloomberg Data'!D:D,0,0))</f>
        <v/>
      </c>
      <c r="BV912" s="23" t="str">
        <f t="shared" si="62"/>
        <v/>
      </c>
      <c r="BW912" s="59" t="str">
        <f t="shared" si="65"/>
        <v/>
      </c>
      <c r="BX912" s="28" t="str">
        <f t="shared" si="63"/>
        <v/>
      </c>
      <c r="BY912" s="67" t="str">
        <f t="shared" si="64"/>
        <v/>
      </c>
      <c r="BZ912" s="29" t="str">
        <f>IF(A912="","",SUM($BY$12:BY912))</f>
        <v/>
      </c>
      <c r="CA912" s="4"/>
    </row>
    <row r="913" spans="65:79">
      <c r="BM913" s="1"/>
      <c r="BU913" s="23" t="str">
        <f>IF(A913="","",_xlfn.XLOOKUP(C913,'Bloomberg Data'!E:E,'Bloomberg Data'!D:D,0,0))</f>
        <v/>
      </c>
      <c r="BV913" s="23" t="str">
        <f t="shared" si="62"/>
        <v/>
      </c>
      <c r="BW913" s="59" t="str">
        <f t="shared" si="65"/>
        <v/>
      </c>
      <c r="BX913" s="28" t="str">
        <f t="shared" si="63"/>
        <v/>
      </c>
      <c r="BY913" s="67" t="str">
        <f t="shared" si="64"/>
        <v/>
      </c>
      <c r="BZ913" s="29" t="str">
        <f>IF(A913="","",SUM($BY$12:BY913))</f>
        <v/>
      </c>
      <c r="CA913" s="4"/>
    </row>
    <row r="914" spans="65:79">
      <c r="BM914" s="1"/>
      <c r="BU914" s="23" t="str">
        <f>IF(A914="","",_xlfn.XLOOKUP(C914,'Bloomberg Data'!E:E,'Bloomberg Data'!D:D,0,0))</f>
        <v/>
      </c>
      <c r="BV914" s="23" t="str">
        <f t="shared" si="62"/>
        <v/>
      </c>
      <c r="BW914" s="59" t="str">
        <f t="shared" si="65"/>
        <v/>
      </c>
      <c r="BX914" s="28" t="str">
        <f t="shared" si="63"/>
        <v/>
      </c>
      <c r="BY914" s="67" t="str">
        <f t="shared" si="64"/>
        <v/>
      </c>
      <c r="BZ914" s="29" t="str">
        <f>IF(A914="","",SUM($BY$12:BY914))</f>
        <v/>
      </c>
      <c r="CA914" s="4"/>
    </row>
    <row r="915" spans="65:79">
      <c r="BM915" s="1"/>
      <c r="BU915" s="23" t="str">
        <f>IF(A915="","",_xlfn.XLOOKUP(C915,'Bloomberg Data'!E:E,'Bloomberg Data'!D:D,0,0))</f>
        <v/>
      </c>
      <c r="BV915" s="23" t="str">
        <f t="shared" si="62"/>
        <v/>
      </c>
      <c r="BW915" s="59" t="str">
        <f t="shared" si="65"/>
        <v/>
      </c>
      <c r="BX915" s="28" t="str">
        <f t="shared" si="63"/>
        <v/>
      </c>
      <c r="BY915" s="67" t="str">
        <f t="shared" si="64"/>
        <v/>
      </c>
      <c r="BZ915" s="29" t="str">
        <f>IF(A915="","",SUM($BY$12:BY915))</f>
        <v/>
      </c>
      <c r="CA915" s="4"/>
    </row>
    <row r="916" spans="65:79">
      <c r="BM916" s="1"/>
      <c r="BU916" s="23" t="str">
        <f>IF(A916="","",_xlfn.XLOOKUP(C916,'Bloomberg Data'!E:E,'Bloomberg Data'!D:D,0,0))</f>
        <v/>
      </c>
      <c r="BV916" s="23" t="str">
        <f t="shared" si="62"/>
        <v/>
      </c>
      <c r="BW916" s="59" t="str">
        <f t="shared" si="65"/>
        <v/>
      </c>
      <c r="BX916" s="28" t="str">
        <f t="shared" si="63"/>
        <v/>
      </c>
      <c r="BY916" s="67" t="str">
        <f t="shared" si="64"/>
        <v/>
      </c>
      <c r="BZ916" s="29" t="str">
        <f>IF(A916="","",SUM($BY$12:BY916))</f>
        <v/>
      </c>
      <c r="CA916" s="4"/>
    </row>
    <row r="917" spans="65:79">
      <c r="BM917" s="1"/>
      <c r="BU917" s="23" t="str">
        <f>IF(A917="","",_xlfn.XLOOKUP(C917,'Bloomberg Data'!E:E,'Bloomberg Data'!D:D,0,0))</f>
        <v/>
      </c>
      <c r="BV917" s="23" t="str">
        <f t="shared" si="62"/>
        <v/>
      </c>
      <c r="BW917" s="59" t="str">
        <f t="shared" si="65"/>
        <v/>
      </c>
      <c r="BX917" s="28" t="str">
        <f t="shared" si="63"/>
        <v/>
      </c>
      <c r="BY917" s="67" t="str">
        <f t="shared" si="64"/>
        <v/>
      </c>
      <c r="BZ917" s="29" t="str">
        <f>IF(A917="","",SUM($BY$12:BY917))</f>
        <v/>
      </c>
      <c r="CA917" s="4"/>
    </row>
    <row r="918" spans="65:79">
      <c r="BM918" s="1"/>
      <c r="BU918" s="23" t="str">
        <f>IF(A918="","",_xlfn.XLOOKUP(C918,'Bloomberg Data'!E:E,'Bloomberg Data'!D:D,0,0))</f>
        <v/>
      </c>
      <c r="BV918" s="23" t="str">
        <f t="shared" si="62"/>
        <v/>
      </c>
      <c r="BW918" s="59" t="str">
        <f t="shared" si="65"/>
        <v/>
      </c>
      <c r="BX918" s="28" t="str">
        <f t="shared" si="63"/>
        <v/>
      </c>
      <c r="BY918" s="67" t="str">
        <f t="shared" si="64"/>
        <v/>
      </c>
      <c r="BZ918" s="29" t="str">
        <f>IF(A918="","",SUM($BY$12:BY918))</f>
        <v/>
      </c>
      <c r="CA918" s="4"/>
    </row>
    <row r="919" spans="65:79">
      <c r="BM919" s="1"/>
      <c r="BU919" s="23" t="str">
        <f>IF(A919="","",_xlfn.XLOOKUP(C919,'Bloomberg Data'!E:E,'Bloomberg Data'!D:D,0,0))</f>
        <v/>
      </c>
      <c r="BV919" s="23" t="str">
        <f t="shared" si="62"/>
        <v/>
      </c>
      <c r="BW919" s="59" t="str">
        <f t="shared" si="65"/>
        <v/>
      </c>
      <c r="BX919" s="28" t="str">
        <f t="shared" si="63"/>
        <v/>
      </c>
      <c r="BY919" s="67" t="str">
        <f t="shared" si="64"/>
        <v/>
      </c>
      <c r="BZ919" s="29" t="str">
        <f>IF(A919="","",SUM($BY$12:BY919))</f>
        <v/>
      </c>
      <c r="CA919" s="4"/>
    </row>
    <row r="920" spans="65:79">
      <c r="BM920" s="1"/>
      <c r="BU920" s="23" t="str">
        <f>IF(A920="","",_xlfn.XLOOKUP(C920,'Bloomberg Data'!E:E,'Bloomberg Data'!D:D,0,0))</f>
        <v/>
      </c>
      <c r="BV920" s="23" t="str">
        <f t="shared" si="62"/>
        <v/>
      </c>
      <c r="BW920" s="59" t="str">
        <f t="shared" si="65"/>
        <v/>
      </c>
      <c r="BX920" s="28" t="str">
        <f t="shared" si="63"/>
        <v/>
      </c>
      <c r="BY920" s="67" t="str">
        <f t="shared" si="64"/>
        <v/>
      </c>
      <c r="BZ920" s="29" t="str">
        <f>IF(A920="","",SUM($BY$12:BY920))</f>
        <v/>
      </c>
      <c r="CA920" s="4"/>
    </row>
    <row r="921" spans="65:79">
      <c r="BM921" s="1"/>
      <c r="BU921" s="23" t="str">
        <f>IF(A921="","",_xlfn.XLOOKUP(C921,'Bloomberg Data'!E:E,'Bloomberg Data'!D:D,0,0))</f>
        <v/>
      </c>
      <c r="BV921" s="23" t="str">
        <f t="shared" si="62"/>
        <v/>
      </c>
      <c r="BW921" s="59" t="str">
        <f t="shared" si="65"/>
        <v/>
      </c>
      <c r="BX921" s="28" t="str">
        <f t="shared" si="63"/>
        <v/>
      </c>
      <c r="BY921" s="67" t="str">
        <f t="shared" si="64"/>
        <v/>
      </c>
      <c r="BZ921" s="29" t="str">
        <f>IF(A921="","",SUM($BY$12:BY921))</f>
        <v/>
      </c>
      <c r="CA921" s="4"/>
    </row>
    <row r="922" spans="65:79">
      <c r="BM922" s="1"/>
      <c r="BU922" s="23" t="str">
        <f>IF(A922="","",_xlfn.XLOOKUP(C922,'Bloomberg Data'!E:E,'Bloomberg Data'!D:D,0,0))</f>
        <v/>
      </c>
      <c r="BV922" s="23" t="str">
        <f t="shared" si="62"/>
        <v/>
      </c>
      <c r="BW922" s="59" t="str">
        <f t="shared" si="65"/>
        <v/>
      </c>
      <c r="BX922" s="28" t="str">
        <f t="shared" si="63"/>
        <v/>
      </c>
      <c r="BY922" s="67" t="str">
        <f t="shared" si="64"/>
        <v/>
      </c>
      <c r="BZ922" s="29" t="str">
        <f>IF(A922="","",SUM($BY$12:BY922))</f>
        <v/>
      </c>
      <c r="CA922" s="4"/>
    </row>
    <row r="923" spans="65:79">
      <c r="BM923" s="1"/>
      <c r="BU923" s="23" t="str">
        <f>IF(A923="","",_xlfn.XLOOKUP(C923,'Bloomberg Data'!E:E,'Bloomberg Data'!D:D,0,0))</f>
        <v/>
      </c>
      <c r="BV923" s="23" t="str">
        <f t="shared" si="62"/>
        <v/>
      </c>
      <c r="BW923" s="59" t="str">
        <f t="shared" si="65"/>
        <v/>
      </c>
      <c r="BX923" s="28" t="str">
        <f t="shared" si="63"/>
        <v/>
      </c>
      <c r="BY923" s="67" t="str">
        <f t="shared" si="64"/>
        <v/>
      </c>
      <c r="BZ923" s="29" t="str">
        <f>IF(A923="","",SUM($BY$12:BY923))</f>
        <v/>
      </c>
      <c r="CA923" s="4"/>
    </row>
    <row r="924" spans="65:79">
      <c r="BM924" s="1"/>
      <c r="BU924" s="23" t="str">
        <f>IF(A924="","",_xlfn.XLOOKUP(C924,'Bloomberg Data'!E:E,'Bloomberg Data'!D:D,0,0))</f>
        <v/>
      </c>
      <c r="BV924" s="23" t="str">
        <f t="shared" si="62"/>
        <v/>
      </c>
      <c r="BW924" s="59" t="str">
        <f t="shared" si="65"/>
        <v/>
      </c>
      <c r="BX924" s="28" t="str">
        <f t="shared" si="63"/>
        <v/>
      </c>
      <c r="BY924" s="67" t="str">
        <f t="shared" si="64"/>
        <v/>
      </c>
      <c r="BZ924" s="29" t="str">
        <f>IF(A924="","",SUM($BY$12:BY924))</f>
        <v/>
      </c>
      <c r="CA924" s="4"/>
    </row>
    <row r="925" spans="65:79">
      <c r="BM925" s="1"/>
      <c r="BU925" s="23" t="str">
        <f>IF(A925="","",_xlfn.XLOOKUP(C925,'Bloomberg Data'!E:E,'Bloomberg Data'!D:D,0,0))</f>
        <v/>
      </c>
      <c r="BV925" s="23" t="str">
        <f t="shared" si="62"/>
        <v/>
      </c>
      <c r="BW925" s="59" t="str">
        <f t="shared" si="65"/>
        <v/>
      </c>
      <c r="BX925" s="28" t="str">
        <f t="shared" si="63"/>
        <v/>
      </c>
      <c r="BY925" s="67" t="str">
        <f t="shared" si="64"/>
        <v/>
      </c>
      <c r="BZ925" s="29" t="str">
        <f>IF(A925="","",SUM($BY$12:BY925))</f>
        <v/>
      </c>
      <c r="CA925" s="4"/>
    </row>
    <row r="926" spans="65:79">
      <c r="BM926" s="1"/>
      <c r="BU926" s="23" t="str">
        <f>IF(A926="","",_xlfn.XLOOKUP(C926,'Bloomberg Data'!E:E,'Bloomberg Data'!D:D,0,0))</f>
        <v/>
      </c>
      <c r="BV926" s="23" t="str">
        <f t="shared" si="62"/>
        <v/>
      </c>
      <c r="BW926" s="59" t="str">
        <f t="shared" si="65"/>
        <v/>
      </c>
      <c r="BX926" s="28" t="str">
        <f t="shared" si="63"/>
        <v/>
      </c>
      <c r="BY926" s="67" t="str">
        <f t="shared" si="64"/>
        <v/>
      </c>
      <c r="BZ926" s="29" t="str">
        <f>IF(A926="","",SUM($BY$12:BY926))</f>
        <v/>
      </c>
      <c r="CA926" s="4"/>
    </row>
    <row r="927" spans="65:79">
      <c r="BM927" s="1"/>
      <c r="BU927" s="23" t="str">
        <f>IF(A927="","",_xlfn.XLOOKUP(C927,'Bloomberg Data'!E:E,'Bloomberg Data'!D:D,0,0))</f>
        <v/>
      </c>
      <c r="BV927" s="23" t="str">
        <f t="shared" si="62"/>
        <v/>
      </c>
      <c r="BW927" s="59" t="str">
        <f t="shared" si="65"/>
        <v/>
      </c>
      <c r="BX927" s="28" t="str">
        <f t="shared" si="63"/>
        <v/>
      </c>
      <c r="BY927" s="67" t="str">
        <f t="shared" si="64"/>
        <v/>
      </c>
      <c r="BZ927" s="29" t="str">
        <f>IF(A927="","",SUM($BY$12:BY927))</f>
        <v/>
      </c>
      <c r="CA927" s="4"/>
    </row>
    <row r="928" spans="65:79">
      <c r="BM928" s="1"/>
      <c r="BU928" s="23" t="str">
        <f>IF(A928="","",_xlfn.XLOOKUP(C928,'Bloomberg Data'!E:E,'Bloomberg Data'!D:D,0,0))</f>
        <v/>
      </c>
      <c r="BV928" s="23" t="str">
        <f t="shared" si="62"/>
        <v/>
      </c>
      <c r="BW928" s="59" t="str">
        <f t="shared" si="65"/>
        <v/>
      </c>
      <c r="BX928" s="28" t="str">
        <f t="shared" si="63"/>
        <v/>
      </c>
      <c r="BY928" s="67" t="str">
        <f t="shared" si="64"/>
        <v/>
      </c>
      <c r="BZ928" s="29" t="str">
        <f>IF(A928="","",SUM($BY$12:BY928))</f>
        <v/>
      </c>
      <c r="CA928" s="4"/>
    </row>
    <row r="929" spans="65:79">
      <c r="BM929" s="1"/>
      <c r="BU929" s="23" t="str">
        <f>IF(A929="","",_xlfn.XLOOKUP(C929,'Bloomberg Data'!E:E,'Bloomberg Data'!D:D,0,0))</f>
        <v/>
      </c>
      <c r="BV929" s="23" t="str">
        <f t="shared" si="62"/>
        <v/>
      </c>
      <c r="BW929" s="59" t="str">
        <f t="shared" si="65"/>
        <v/>
      </c>
      <c r="BX929" s="28" t="str">
        <f t="shared" si="63"/>
        <v/>
      </c>
      <c r="BY929" s="67" t="str">
        <f t="shared" si="64"/>
        <v/>
      </c>
      <c r="BZ929" s="29" t="str">
        <f>IF(A929="","",SUM($BY$12:BY929))</f>
        <v/>
      </c>
      <c r="CA929" s="4"/>
    </row>
    <row r="930" spans="65:79">
      <c r="BM930" s="1"/>
      <c r="BU930" s="23" t="str">
        <f>IF(A930="","",_xlfn.XLOOKUP(C930,'Bloomberg Data'!E:E,'Bloomberg Data'!D:D,0,0))</f>
        <v/>
      </c>
      <c r="BV930" s="23" t="str">
        <f t="shared" si="62"/>
        <v/>
      </c>
      <c r="BW930" s="59" t="str">
        <f t="shared" si="65"/>
        <v/>
      </c>
      <c r="BX930" s="28" t="str">
        <f t="shared" si="63"/>
        <v/>
      </c>
      <c r="BY930" s="67" t="str">
        <f t="shared" si="64"/>
        <v/>
      </c>
      <c r="BZ930" s="29" t="str">
        <f>IF(A930="","",SUM($BY$12:BY930))</f>
        <v/>
      </c>
      <c r="CA930" s="4"/>
    </row>
    <row r="931" spans="65:79">
      <c r="BM931" s="1"/>
      <c r="BU931" s="23" t="str">
        <f>IF(A931="","",_xlfn.XLOOKUP(C931,'Bloomberg Data'!E:E,'Bloomberg Data'!D:D,0,0))</f>
        <v/>
      </c>
      <c r="BV931" s="23" t="str">
        <f t="shared" si="62"/>
        <v/>
      </c>
      <c r="BW931" s="59" t="str">
        <f t="shared" si="65"/>
        <v/>
      </c>
      <c r="BX931" s="28" t="str">
        <f t="shared" si="63"/>
        <v/>
      </c>
      <c r="BY931" s="67" t="str">
        <f t="shared" si="64"/>
        <v/>
      </c>
      <c r="BZ931" s="29" t="str">
        <f>IF(A931="","",SUM($BY$12:BY931))</f>
        <v/>
      </c>
      <c r="CA931" s="4"/>
    </row>
    <row r="932" spans="65:79">
      <c r="BM932" s="1"/>
      <c r="BU932" s="23" t="str">
        <f>IF(A932="","",_xlfn.XLOOKUP(C932,'Bloomberg Data'!E:E,'Bloomberg Data'!D:D,0,0))</f>
        <v/>
      </c>
      <c r="BV932" s="23" t="str">
        <f t="shared" si="62"/>
        <v/>
      </c>
      <c r="BW932" s="59" t="str">
        <f t="shared" si="65"/>
        <v/>
      </c>
      <c r="BX932" s="28" t="str">
        <f t="shared" si="63"/>
        <v/>
      </c>
      <c r="BY932" s="67" t="str">
        <f t="shared" si="64"/>
        <v/>
      </c>
      <c r="BZ932" s="29" t="str">
        <f>IF(A932="","",SUM($BY$12:BY932))</f>
        <v/>
      </c>
      <c r="CA932" s="4"/>
    </row>
    <row r="933" spans="65:79">
      <c r="BM933" s="1"/>
      <c r="BU933" s="23" t="str">
        <f>IF(A933="","",_xlfn.XLOOKUP(C933,'Bloomberg Data'!E:E,'Bloomberg Data'!D:D,0,0))</f>
        <v/>
      </c>
      <c r="BV933" s="23" t="str">
        <f t="shared" si="62"/>
        <v/>
      </c>
      <c r="BW933" s="59" t="str">
        <f t="shared" si="65"/>
        <v/>
      </c>
      <c r="BX933" s="28" t="str">
        <f t="shared" si="63"/>
        <v/>
      </c>
      <c r="BY933" s="67" t="str">
        <f t="shared" si="64"/>
        <v/>
      </c>
      <c r="BZ933" s="29" t="str">
        <f>IF(A933="","",SUM($BY$12:BY933))</f>
        <v/>
      </c>
      <c r="CA933" s="4"/>
    </row>
    <row r="934" spans="65:79">
      <c r="BM934" s="1"/>
      <c r="BU934" s="23" t="str">
        <f>IF(A934="","",_xlfn.XLOOKUP(C934,'Bloomberg Data'!E:E,'Bloomberg Data'!D:D,0,0))</f>
        <v/>
      </c>
      <c r="BV934" s="23" t="str">
        <f t="shared" si="62"/>
        <v/>
      </c>
      <c r="BW934" s="59" t="str">
        <f t="shared" si="65"/>
        <v/>
      </c>
      <c r="BX934" s="28" t="str">
        <f t="shared" si="63"/>
        <v/>
      </c>
      <c r="BY934" s="67" t="str">
        <f t="shared" si="64"/>
        <v/>
      </c>
      <c r="BZ934" s="29" t="str">
        <f>IF(A934="","",SUM($BY$12:BY934))</f>
        <v/>
      </c>
      <c r="CA934" s="4"/>
    </row>
    <row r="935" spans="65:79">
      <c r="BM935" s="1"/>
      <c r="BU935" s="23" t="str">
        <f>IF(A935="","",_xlfn.XLOOKUP(C935,'Bloomberg Data'!E:E,'Bloomberg Data'!D:D,0,0))</f>
        <v/>
      </c>
      <c r="BV935" s="23" t="str">
        <f t="shared" si="62"/>
        <v/>
      </c>
      <c r="BW935" s="59" t="str">
        <f t="shared" si="65"/>
        <v/>
      </c>
      <c r="BX935" s="28" t="str">
        <f t="shared" si="63"/>
        <v/>
      </c>
      <c r="BY935" s="67" t="str">
        <f t="shared" si="64"/>
        <v/>
      </c>
      <c r="BZ935" s="29" t="str">
        <f>IF(A935="","",SUM($BY$12:BY935))</f>
        <v/>
      </c>
      <c r="CA935" s="4"/>
    </row>
    <row r="936" spans="65:79">
      <c r="BM936" s="1"/>
      <c r="BU936" s="23" t="str">
        <f>IF(A936="","",_xlfn.XLOOKUP(C936,'Bloomberg Data'!E:E,'Bloomberg Data'!D:D,0,0))</f>
        <v/>
      </c>
      <c r="BV936" s="23" t="str">
        <f t="shared" si="62"/>
        <v/>
      </c>
      <c r="BW936" s="59" t="str">
        <f t="shared" si="65"/>
        <v/>
      </c>
      <c r="BX936" s="28" t="str">
        <f t="shared" si="63"/>
        <v/>
      </c>
      <c r="BY936" s="67" t="str">
        <f t="shared" si="64"/>
        <v/>
      </c>
      <c r="BZ936" s="29" t="str">
        <f>IF(A936="","",SUM($BY$12:BY936))</f>
        <v/>
      </c>
      <c r="CA936" s="4"/>
    </row>
    <row r="937" spans="65:79">
      <c r="BM937" s="1"/>
      <c r="BU937" s="23" t="str">
        <f>IF(A937="","",_xlfn.XLOOKUP(C937,'Bloomberg Data'!E:E,'Bloomberg Data'!D:D,0,0))</f>
        <v/>
      </c>
      <c r="BV937" s="23" t="str">
        <f t="shared" si="62"/>
        <v/>
      </c>
      <c r="BW937" s="59" t="str">
        <f t="shared" si="65"/>
        <v/>
      </c>
      <c r="BX937" s="28" t="str">
        <f t="shared" si="63"/>
        <v/>
      </c>
      <c r="BY937" s="67" t="str">
        <f t="shared" si="64"/>
        <v/>
      </c>
      <c r="BZ937" s="29" t="str">
        <f>IF(A937="","",SUM($BY$12:BY937))</f>
        <v/>
      </c>
      <c r="CA937" s="4"/>
    </row>
    <row r="938" spans="65:79">
      <c r="BM938" s="1"/>
      <c r="BU938" s="23" t="str">
        <f>IF(A938="","",_xlfn.XLOOKUP(C938,'Bloomberg Data'!E:E,'Bloomberg Data'!D:D,0,0))</f>
        <v/>
      </c>
      <c r="BV938" s="23" t="str">
        <f t="shared" si="62"/>
        <v/>
      </c>
      <c r="BW938" s="59" t="str">
        <f t="shared" si="65"/>
        <v/>
      </c>
      <c r="BX938" s="28" t="str">
        <f t="shared" si="63"/>
        <v/>
      </c>
      <c r="BY938" s="67" t="str">
        <f t="shared" si="64"/>
        <v/>
      </c>
      <c r="BZ938" s="29" t="str">
        <f>IF(A938="","",SUM($BY$12:BY938))</f>
        <v/>
      </c>
      <c r="CA938" s="4"/>
    </row>
    <row r="939" spans="65:79">
      <c r="BM939" s="1"/>
      <c r="BU939" s="23" t="str">
        <f>IF(A939="","",_xlfn.XLOOKUP(C939,'Bloomberg Data'!E:E,'Bloomberg Data'!D:D,0,0))</f>
        <v/>
      </c>
      <c r="BV939" s="23" t="str">
        <f t="shared" si="62"/>
        <v/>
      </c>
      <c r="BW939" s="59" t="str">
        <f t="shared" si="65"/>
        <v/>
      </c>
      <c r="BX939" s="28" t="str">
        <f t="shared" si="63"/>
        <v/>
      </c>
      <c r="BY939" s="67" t="str">
        <f t="shared" si="64"/>
        <v/>
      </c>
      <c r="BZ939" s="29" t="str">
        <f>IF(A939="","",SUM($BY$12:BY939))</f>
        <v/>
      </c>
      <c r="CA939" s="4"/>
    </row>
    <row r="940" spans="65:79">
      <c r="BM940" s="1"/>
      <c r="BU940" s="23" t="str">
        <f>IF(A940="","",_xlfn.XLOOKUP(C940,'Bloomberg Data'!E:E,'Bloomberg Data'!D:D,0,0))</f>
        <v/>
      </c>
      <c r="BV940" s="23" t="str">
        <f t="shared" si="62"/>
        <v/>
      </c>
      <c r="BW940" s="59" t="str">
        <f t="shared" si="65"/>
        <v/>
      </c>
      <c r="BX940" s="28" t="str">
        <f t="shared" si="63"/>
        <v/>
      </c>
      <c r="BY940" s="67" t="str">
        <f t="shared" si="64"/>
        <v/>
      </c>
      <c r="BZ940" s="29" t="str">
        <f>IF(A940="","",SUM($BY$12:BY940))</f>
        <v/>
      </c>
      <c r="CA940" s="4"/>
    </row>
    <row r="941" spans="65:79">
      <c r="BM941" s="1"/>
      <c r="BU941" s="23" t="str">
        <f>IF(A941="","",_xlfn.XLOOKUP(C941,'Bloomberg Data'!E:E,'Bloomberg Data'!D:D,0,0))</f>
        <v/>
      </c>
      <c r="BV941" s="23" t="str">
        <f t="shared" si="62"/>
        <v/>
      </c>
      <c r="BW941" s="59" t="str">
        <f t="shared" si="65"/>
        <v/>
      </c>
      <c r="BX941" s="28" t="str">
        <f t="shared" si="63"/>
        <v/>
      </c>
      <c r="BY941" s="67" t="str">
        <f t="shared" si="64"/>
        <v/>
      </c>
      <c r="BZ941" s="29" t="str">
        <f>IF(A941="","",SUM($BY$12:BY941))</f>
        <v/>
      </c>
      <c r="CA941" s="4"/>
    </row>
    <row r="942" spans="65:79">
      <c r="BM942" s="1"/>
      <c r="BU942" s="23" t="str">
        <f>IF(A942="","",_xlfn.XLOOKUP(C942,'Bloomberg Data'!E:E,'Bloomberg Data'!D:D,0,0))</f>
        <v/>
      </c>
      <c r="BV942" s="23" t="str">
        <f t="shared" si="62"/>
        <v/>
      </c>
      <c r="BW942" s="59" t="str">
        <f t="shared" si="65"/>
        <v/>
      </c>
      <c r="BX942" s="28" t="str">
        <f t="shared" si="63"/>
        <v/>
      </c>
      <c r="BY942" s="67" t="str">
        <f t="shared" si="64"/>
        <v/>
      </c>
      <c r="BZ942" s="29" t="str">
        <f>IF(A942="","",SUM($BY$12:BY942))</f>
        <v/>
      </c>
      <c r="CA942" s="4"/>
    </row>
    <row r="943" spans="65:79">
      <c r="BM943" s="1"/>
      <c r="BU943" s="23" t="str">
        <f>IF(A943="","",_xlfn.XLOOKUP(C943,'Bloomberg Data'!E:E,'Bloomberg Data'!D:D,0,0))</f>
        <v/>
      </c>
      <c r="BV943" s="23" t="str">
        <f t="shared" si="62"/>
        <v/>
      </c>
      <c r="BW943" s="59" t="str">
        <f t="shared" si="65"/>
        <v/>
      </c>
      <c r="BX943" s="28" t="str">
        <f t="shared" si="63"/>
        <v/>
      </c>
      <c r="BY943" s="67" t="str">
        <f t="shared" si="64"/>
        <v/>
      </c>
      <c r="BZ943" s="29" t="str">
        <f>IF(A943="","",SUM($BY$12:BY943))</f>
        <v/>
      </c>
      <c r="CA943" s="4"/>
    </row>
    <row r="944" spans="65:79">
      <c r="BM944" s="1"/>
      <c r="BU944" s="23" t="str">
        <f>IF(A944="","",_xlfn.XLOOKUP(C944,'Bloomberg Data'!E:E,'Bloomberg Data'!D:D,0,0))</f>
        <v/>
      </c>
      <c r="BV944" s="23" t="str">
        <f t="shared" si="62"/>
        <v/>
      </c>
      <c r="BW944" s="59" t="str">
        <f t="shared" si="65"/>
        <v/>
      </c>
      <c r="BX944" s="28" t="str">
        <f t="shared" si="63"/>
        <v/>
      </c>
      <c r="BY944" s="67" t="str">
        <f t="shared" si="64"/>
        <v/>
      </c>
      <c r="BZ944" s="29" t="str">
        <f>IF(A944="","",SUM($BY$12:BY944))</f>
        <v/>
      </c>
      <c r="CA944" s="4"/>
    </row>
    <row r="945" spans="65:79">
      <c r="BM945" s="1"/>
      <c r="BU945" s="23" t="str">
        <f>IF(A945="","",_xlfn.XLOOKUP(C945,'Bloomberg Data'!E:E,'Bloomberg Data'!D:D,0,0))</f>
        <v/>
      </c>
      <c r="BV945" s="23" t="str">
        <f t="shared" si="62"/>
        <v/>
      </c>
      <c r="BW945" s="59" t="str">
        <f t="shared" si="65"/>
        <v/>
      </c>
      <c r="BX945" s="28" t="str">
        <f t="shared" si="63"/>
        <v/>
      </c>
      <c r="BY945" s="67" t="str">
        <f t="shared" si="64"/>
        <v/>
      </c>
      <c r="BZ945" s="29" t="str">
        <f>IF(A945="","",SUM($BY$12:BY945))</f>
        <v/>
      </c>
      <c r="CA945" s="4"/>
    </row>
    <row r="946" spans="65:79">
      <c r="BM946" s="1"/>
      <c r="BU946" s="23" t="str">
        <f>IF(A946="","",_xlfn.XLOOKUP(C946,'Bloomberg Data'!E:E,'Bloomberg Data'!D:D,0,0))</f>
        <v/>
      </c>
      <c r="BV946" s="23" t="str">
        <f t="shared" si="62"/>
        <v/>
      </c>
      <c r="BW946" s="59" t="str">
        <f t="shared" si="65"/>
        <v/>
      </c>
      <c r="BX946" s="28" t="str">
        <f t="shared" si="63"/>
        <v/>
      </c>
      <c r="BY946" s="67" t="str">
        <f t="shared" si="64"/>
        <v/>
      </c>
      <c r="BZ946" s="29" t="str">
        <f>IF(A946="","",SUM($BY$12:BY946))</f>
        <v/>
      </c>
      <c r="CA946" s="4"/>
    </row>
    <row r="947" spans="65:79">
      <c r="BM947" s="1"/>
      <c r="BU947" s="23" t="str">
        <f>IF(A947="","",_xlfn.XLOOKUP(C947,'Bloomberg Data'!E:E,'Bloomberg Data'!D:D,0,0))</f>
        <v/>
      </c>
      <c r="BV947" s="23" t="str">
        <f t="shared" si="62"/>
        <v/>
      </c>
      <c r="BW947" s="59" t="str">
        <f t="shared" si="65"/>
        <v/>
      </c>
      <c r="BX947" s="28" t="str">
        <f t="shared" si="63"/>
        <v/>
      </c>
      <c r="BY947" s="67" t="str">
        <f t="shared" si="64"/>
        <v/>
      </c>
      <c r="BZ947" s="29" t="str">
        <f>IF(A947="","",SUM($BY$12:BY947))</f>
        <v/>
      </c>
      <c r="CA947" s="4"/>
    </row>
    <row r="948" spans="65:79">
      <c r="BM948" s="1"/>
      <c r="BU948" s="23" t="str">
        <f>IF(A948="","",_xlfn.XLOOKUP(C948,'Bloomberg Data'!E:E,'Bloomberg Data'!D:D,0,0))</f>
        <v/>
      </c>
      <c r="BV948" s="23" t="str">
        <f t="shared" si="62"/>
        <v/>
      </c>
      <c r="BW948" s="59" t="str">
        <f t="shared" si="65"/>
        <v/>
      </c>
      <c r="BX948" s="28" t="str">
        <f t="shared" si="63"/>
        <v/>
      </c>
      <c r="BY948" s="67" t="str">
        <f t="shared" si="64"/>
        <v/>
      </c>
      <c r="BZ948" s="29" t="str">
        <f>IF(A948="","",SUM($BY$12:BY948))</f>
        <v/>
      </c>
      <c r="CA948" s="4"/>
    </row>
    <row r="949" spans="65:79">
      <c r="BM949" s="1"/>
      <c r="BU949" s="23" t="str">
        <f>IF(A949="","",_xlfn.XLOOKUP(C949,'Bloomberg Data'!E:E,'Bloomberg Data'!D:D,0,0))</f>
        <v/>
      </c>
      <c r="BV949" s="23" t="str">
        <f t="shared" si="62"/>
        <v/>
      </c>
      <c r="BW949" s="59" t="str">
        <f t="shared" si="65"/>
        <v/>
      </c>
      <c r="BX949" s="28" t="str">
        <f t="shared" si="63"/>
        <v/>
      </c>
      <c r="BY949" s="67" t="str">
        <f t="shared" si="64"/>
        <v/>
      </c>
      <c r="BZ949" s="29" t="str">
        <f>IF(A949="","",SUM($BY$12:BY949))</f>
        <v/>
      </c>
      <c r="CA949" s="4"/>
    </row>
    <row r="950" spans="65:79">
      <c r="BM950" s="1"/>
      <c r="BU950" s="23" t="str">
        <f>IF(A950="","",_xlfn.XLOOKUP(C950,'Bloomberg Data'!E:E,'Bloomberg Data'!D:D,0,0))</f>
        <v/>
      </c>
      <c r="BV950" s="23" t="str">
        <f t="shared" si="62"/>
        <v/>
      </c>
      <c r="BW950" s="59" t="str">
        <f t="shared" si="65"/>
        <v/>
      </c>
      <c r="BX950" s="28" t="str">
        <f t="shared" si="63"/>
        <v/>
      </c>
      <c r="BY950" s="67" t="str">
        <f t="shared" si="64"/>
        <v/>
      </c>
      <c r="BZ950" s="29" t="str">
        <f>IF(A950="","",SUM($BY$12:BY950))</f>
        <v/>
      </c>
      <c r="CA950" s="4"/>
    </row>
    <row r="951" spans="65:79">
      <c r="BM951" s="1"/>
      <c r="BU951" s="23" t="str">
        <f>IF(A951="","",_xlfn.XLOOKUP(C951,'Bloomberg Data'!E:E,'Bloomberg Data'!D:D,0,0))</f>
        <v/>
      </c>
      <c r="BV951" s="23" t="str">
        <f t="shared" si="62"/>
        <v/>
      </c>
      <c r="BW951" s="59" t="str">
        <f t="shared" si="65"/>
        <v/>
      </c>
      <c r="BX951" s="28" t="str">
        <f t="shared" si="63"/>
        <v/>
      </c>
      <c r="BY951" s="67" t="str">
        <f t="shared" si="64"/>
        <v/>
      </c>
      <c r="BZ951" s="29" t="str">
        <f>IF(A951="","",SUM($BY$12:BY951))</f>
        <v/>
      </c>
      <c r="CA951" s="4"/>
    </row>
    <row r="952" spans="65:79">
      <c r="BM952" s="1"/>
      <c r="BU952" s="23" t="str">
        <f>IF(A952="","",_xlfn.XLOOKUP(C952,'Bloomberg Data'!E:E,'Bloomberg Data'!D:D,0,0))</f>
        <v/>
      </c>
      <c r="BV952" s="23" t="str">
        <f t="shared" si="62"/>
        <v/>
      </c>
      <c r="BW952" s="59" t="str">
        <f t="shared" si="65"/>
        <v/>
      </c>
      <c r="BX952" s="28" t="str">
        <f t="shared" si="63"/>
        <v/>
      </c>
      <c r="BY952" s="67" t="str">
        <f t="shared" si="64"/>
        <v/>
      </c>
      <c r="BZ952" s="29" t="str">
        <f>IF(A952="","",SUM($BY$12:BY952))</f>
        <v/>
      </c>
      <c r="CA952" s="4"/>
    </row>
    <row r="953" spans="65:79">
      <c r="BM953" s="1"/>
      <c r="BU953" s="23" t="str">
        <f>IF(A953="","",_xlfn.XLOOKUP(C953,'Bloomberg Data'!E:E,'Bloomberg Data'!D:D,0,0))</f>
        <v/>
      </c>
      <c r="BV953" s="23" t="str">
        <f t="shared" si="62"/>
        <v/>
      </c>
      <c r="BW953" s="59" t="str">
        <f t="shared" si="65"/>
        <v/>
      </c>
      <c r="BX953" s="28" t="str">
        <f t="shared" si="63"/>
        <v/>
      </c>
      <c r="BY953" s="67" t="str">
        <f t="shared" si="64"/>
        <v/>
      </c>
      <c r="BZ953" s="29" t="str">
        <f>IF(A953="","",SUM($BY$12:BY953))</f>
        <v/>
      </c>
      <c r="CA953" s="4"/>
    </row>
    <row r="954" spans="65:79">
      <c r="BM954" s="1"/>
      <c r="BU954" s="23" t="str">
        <f>IF(A954="","",_xlfn.XLOOKUP(C954,'Bloomberg Data'!E:E,'Bloomberg Data'!D:D,0,0))</f>
        <v/>
      </c>
      <c r="BV954" s="23" t="str">
        <f t="shared" si="62"/>
        <v/>
      </c>
      <c r="BW954" s="59" t="str">
        <f t="shared" si="65"/>
        <v/>
      </c>
      <c r="BX954" s="28" t="str">
        <f t="shared" si="63"/>
        <v/>
      </c>
      <c r="BY954" s="67" t="str">
        <f t="shared" si="64"/>
        <v/>
      </c>
      <c r="BZ954" s="29" t="str">
        <f>IF(A954="","",SUM($BY$12:BY954))</f>
        <v/>
      </c>
      <c r="CA954" s="4"/>
    </row>
    <row r="955" spans="65:79">
      <c r="BM955" s="1"/>
      <c r="BU955" s="23" t="str">
        <f>IF(A955="","",_xlfn.XLOOKUP(C955,'Bloomberg Data'!E:E,'Bloomberg Data'!D:D,0,0))</f>
        <v/>
      </c>
      <c r="BV955" s="23" t="str">
        <f t="shared" si="62"/>
        <v/>
      </c>
      <c r="BW955" s="59" t="str">
        <f t="shared" si="65"/>
        <v/>
      </c>
      <c r="BX955" s="28" t="str">
        <f t="shared" si="63"/>
        <v/>
      </c>
      <c r="BY955" s="67" t="str">
        <f t="shared" si="64"/>
        <v/>
      </c>
      <c r="BZ955" s="29" t="str">
        <f>IF(A955="","",SUM($BY$12:BY955))</f>
        <v/>
      </c>
      <c r="CA955" s="4"/>
    </row>
    <row r="956" spans="65:79">
      <c r="BM956" s="1"/>
      <c r="BU956" s="23" t="str">
        <f>IF(A956="","",_xlfn.XLOOKUP(C956,'Bloomberg Data'!E:E,'Bloomberg Data'!D:D,0,0))</f>
        <v/>
      </c>
      <c r="BV956" s="23" t="str">
        <f t="shared" si="62"/>
        <v/>
      </c>
      <c r="BW956" s="59" t="str">
        <f t="shared" si="65"/>
        <v/>
      </c>
      <c r="BX956" s="28" t="str">
        <f t="shared" si="63"/>
        <v/>
      </c>
      <c r="BY956" s="67" t="str">
        <f t="shared" si="64"/>
        <v/>
      </c>
      <c r="BZ956" s="29" t="str">
        <f>IF(A956="","",SUM($BY$12:BY956))</f>
        <v/>
      </c>
      <c r="CA956" s="4"/>
    </row>
    <row r="957" spans="65:79">
      <c r="BM957" s="1"/>
      <c r="BU957" s="23" t="str">
        <f>IF(A957="","",_xlfn.XLOOKUP(C957,'Bloomberg Data'!E:E,'Bloomberg Data'!D:D,0,0))</f>
        <v/>
      </c>
      <c r="BV957" s="23" t="str">
        <f t="shared" si="62"/>
        <v/>
      </c>
      <c r="BW957" s="59" t="str">
        <f t="shared" si="65"/>
        <v/>
      </c>
      <c r="BX957" s="28" t="str">
        <f t="shared" si="63"/>
        <v/>
      </c>
      <c r="BY957" s="67" t="str">
        <f t="shared" si="64"/>
        <v/>
      </c>
      <c r="BZ957" s="29" t="str">
        <f>IF(A957="","",SUM($BY$12:BY957))</f>
        <v/>
      </c>
      <c r="CA957" s="4"/>
    </row>
    <row r="958" spans="65:79">
      <c r="BM958" s="1"/>
      <c r="BU958" s="23" t="str">
        <f>IF(A958="","",_xlfn.XLOOKUP(C958,'Bloomberg Data'!E:E,'Bloomberg Data'!D:D,0,0))</f>
        <v/>
      </c>
      <c r="BV958" s="23" t="str">
        <f t="shared" si="62"/>
        <v/>
      </c>
      <c r="BW958" s="59" t="str">
        <f t="shared" si="65"/>
        <v/>
      </c>
      <c r="BX958" s="28" t="str">
        <f t="shared" si="63"/>
        <v/>
      </c>
      <c r="BY958" s="67" t="str">
        <f t="shared" si="64"/>
        <v/>
      </c>
      <c r="BZ958" s="29" t="str">
        <f>IF(A958="","",SUM($BY$12:BY958))</f>
        <v/>
      </c>
      <c r="CA958" s="4"/>
    </row>
    <row r="959" spans="65:79">
      <c r="BM959" s="1"/>
      <c r="BU959" s="23" t="str">
        <f>IF(A959="","",_xlfn.XLOOKUP(C959,'Bloomberg Data'!E:E,'Bloomberg Data'!D:D,0,0))</f>
        <v/>
      </c>
      <c r="BV959" s="23" t="str">
        <f t="shared" si="62"/>
        <v/>
      </c>
      <c r="BW959" s="59" t="str">
        <f t="shared" si="65"/>
        <v/>
      </c>
      <c r="BX959" s="28" t="str">
        <f t="shared" si="63"/>
        <v/>
      </c>
      <c r="BY959" s="67" t="str">
        <f t="shared" si="64"/>
        <v/>
      </c>
      <c r="BZ959" s="29" t="str">
        <f>IF(A959="","",SUM($BY$12:BY959))</f>
        <v/>
      </c>
      <c r="CA959" s="4"/>
    </row>
    <row r="960" spans="65:79">
      <c r="BM960" s="1"/>
      <c r="BU960" s="23" t="str">
        <f>IF(A960="","",_xlfn.XLOOKUP(C960,'Bloomberg Data'!E:E,'Bloomberg Data'!D:D,0,0))</f>
        <v/>
      </c>
      <c r="BV960" s="23" t="str">
        <f t="shared" si="62"/>
        <v/>
      </c>
      <c r="BW960" s="59" t="str">
        <f t="shared" si="65"/>
        <v/>
      </c>
      <c r="BX960" s="28" t="str">
        <f t="shared" si="63"/>
        <v/>
      </c>
      <c r="BY960" s="67" t="str">
        <f t="shared" si="64"/>
        <v/>
      </c>
      <c r="BZ960" s="29" t="str">
        <f>IF(A960="","",SUM($BY$12:BY960))</f>
        <v/>
      </c>
      <c r="CA960" s="4"/>
    </row>
    <row r="961" spans="65:79">
      <c r="BM961" s="1"/>
      <c r="BU961" s="23" t="str">
        <f>IF(A961="","",_xlfn.XLOOKUP(C961,'Bloomberg Data'!E:E,'Bloomberg Data'!D:D,0,0))</f>
        <v/>
      </c>
      <c r="BV961" s="23" t="str">
        <f t="shared" si="62"/>
        <v/>
      </c>
      <c r="BW961" s="59" t="str">
        <f t="shared" si="65"/>
        <v/>
      </c>
      <c r="BX961" s="28" t="str">
        <f t="shared" si="63"/>
        <v/>
      </c>
      <c r="BY961" s="67" t="str">
        <f t="shared" si="64"/>
        <v/>
      </c>
      <c r="BZ961" s="29" t="str">
        <f>IF(A961="","",SUM($BY$12:BY961))</f>
        <v/>
      </c>
      <c r="CA961" s="4"/>
    </row>
    <row r="962" spans="65:79">
      <c r="BM962" s="1"/>
      <c r="BU962" s="23" t="str">
        <f>IF(A962="","",_xlfn.XLOOKUP(C962,'Bloomberg Data'!E:E,'Bloomberg Data'!D:D,0,0))</f>
        <v/>
      </c>
      <c r="BV962" s="23" t="str">
        <f t="shared" si="62"/>
        <v/>
      </c>
      <c r="BW962" s="59" t="str">
        <f t="shared" si="65"/>
        <v/>
      </c>
      <c r="BX962" s="28" t="str">
        <f t="shared" si="63"/>
        <v/>
      </c>
      <c r="BY962" s="67" t="str">
        <f t="shared" si="64"/>
        <v/>
      </c>
      <c r="BZ962" s="29" t="str">
        <f>IF(A962="","",SUM($BY$12:BY962))</f>
        <v/>
      </c>
      <c r="CA962" s="4"/>
    </row>
    <row r="963" spans="65:79">
      <c r="BM963" s="1"/>
      <c r="BU963" s="23" t="str">
        <f>IF(A963="","",_xlfn.XLOOKUP(C963,'Bloomberg Data'!E:E,'Bloomberg Data'!D:D,0,0))</f>
        <v/>
      </c>
      <c r="BV963" s="23" t="str">
        <f t="shared" si="62"/>
        <v/>
      </c>
      <c r="BW963" s="59" t="str">
        <f t="shared" si="65"/>
        <v/>
      </c>
      <c r="BX963" s="28" t="str">
        <f t="shared" si="63"/>
        <v/>
      </c>
      <c r="BY963" s="67" t="str">
        <f t="shared" si="64"/>
        <v/>
      </c>
      <c r="BZ963" s="29" t="str">
        <f>IF(A963="","",SUM($BY$12:BY963))</f>
        <v/>
      </c>
      <c r="CA963" s="4"/>
    </row>
    <row r="964" spans="65:79">
      <c r="BM964" s="1"/>
      <c r="BU964" s="23" t="str">
        <f>IF(A964="","",_xlfn.XLOOKUP(C964,'Bloomberg Data'!E:E,'Bloomberg Data'!D:D,0,0))</f>
        <v/>
      </c>
      <c r="BV964" s="23" t="str">
        <f t="shared" si="62"/>
        <v/>
      </c>
      <c r="BW964" s="59" t="str">
        <f t="shared" si="65"/>
        <v/>
      </c>
      <c r="BX964" s="28" t="str">
        <f t="shared" si="63"/>
        <v/>
      </c>
      <c r="BY964" s="67" t="str">
        <f t="shared" si="64"/>
        <v/>
      </c>
      <c r="BZ964" s="29" t="str">
        <f>IF(A964="","",SUM($BY$12:BY964))</f>
        <v/>
      </c>
      <c r="CA964" s="4"/>
    </row>
    <row r="965" spans="65:79">
      <c r="BM965" s="1"/>
      <c r="BU965" s="23" t="str">
        <f>IF(A965="","",_xlfn.XLOOKUP(C965,'Bloomberg Data'!E:E,'Bloomberg Data'!D:D,0,0))</f>
        <v/>
      </c>
      <c r="BV965" s="23" t="str">
        <f t="shared" si="62"/>
        <v/>
      </c>
      <c r="BW965" s="59" t="str">
        <f t="shared" si="65"/>
        <v/>
      </c>
      <c r="BX965" s="28" t="str">
        <f t="shared" si="63"/>
        <v/>
      </c>
      <c r="BY965" s="67" t="str">
        <f t="shared" si="64"/>
        <v/>
      </c>
      <c r="BZ965" s="29" t="str">
        <f>IF(A965="","",SUM($BY$12:BY965))</f>
        <v/>
      </c>
      <c r="CA965" s="4"/>
    </row>
    <row r="966" spans="65:79">
      <c r="BM966" s="1"/>
      <c r="BU966" s="23" t="str">
        <f>IF(A966="","",_xlfn.XLOOKUP(C966,'Bloomberg Data'!E:E,'Bloomberg Data'!D:D,0,0))</f>
        <v/>
      </c>
      <c r="BV966" s="23" t="str">
        <f t="shared" si="62"/>
        <v/>
      </c>
      <c r="BW966" s="59" t="str">
        <f t="shared" si="65"/>
        <v/>
      </c>
      <c r="BX966" s="28" t="str">
        <f t="shared" si="63"/>
        <v/>
      </c>
      <c r="BY966" s="67" t="str">
        <f t="shared" si="64"/>
        <v/>
      </c>
      <c r="BZ966" s="29" t="str">
        <f>IF(A966="","",SUM($BY$12:BY966))</f>
        <v/>
      </c>
      <c r="CA966" s="4"/>
    </row>
    <row r="967" spans="65:79">
      <c r="BM967" s="1"/>
      <c r="BU967" s="23" t="str">
        <f>IF(A967="","",_xlfn.XLOOKUP(C967,'Bloomberg Data'!E:E,'Bloomberg Data'!D:D,0,0))</f>
        <v/>
      </c>
      <c r="BV967" s="23" t="str">
        <f t="shared" si="62"/>
        <v/>
      </c>
      <c r="BW967" s="59" t="str">
        <f t="shared" si="65"/>
        <v/>
      </c>
      <c r="BX967" s="28" t="str">
        <f t="shared" si="63"/>
        <v/>
      </c>
      <c r="BY967" s="67" t="str">
        <f t="shared" si="64"/>
        <v/>
      </c>
      <c r="BZ967" s="29" t="str">
        <f>IF(A967="","",SUM($BY$12:BY967))</f>
        <v/>
      </c>
      <c r="CA967" s="4"/>
    </row>
    <row r="968" spans="65:79">
      <c r="BM968" s="1"/>
      <c r="BU968" s="23" t="str">
        <f>IF(A968="","",_xlfn.XLOOKUP(C968,'Bloomberg Data'!E:E,'Bloomberg Data'!D:D,0,0))</f>
        <v/>
      </c>
      <c r="BV968" s="23" t="str">
        <f t="shared" si="62"/>
        <v/>
      </c>
      <c r="BW968" s="59" t="str">
        <f t="shared" si="65"/>
        <v/>
      </c>
      <c r="BX968" s="28" t="str">
        <f t="shared" si="63"/>
        <v/>
      </c>
      <c r="BY968" s="67" t="str">
        <f t="shared" si="64"/>
        <v/>
      </c>
      <c r="BZ968" s="29" t="str">
        <f>IF(A968="","",SUM($BY$12:BY968))</f>
        <v/>
      </c>
      <c r="CA968" s="4"/>
    </row>
    <row r="969" spans="65:79">
      <c r="BM969" s="1"/>
      <c r="BU969" s="23" t="str">
        <f>IF(A969="","",_xlfn.XLOOKUP(C969,'Bloomberg Data'!E:E,'Bloomberg Data'!D:D,0,0))</f>
        <v/>
      </c>
      <c r="BV969" s="23" t="str">
        <f t="shared" si="62"/>
        <v/>
      </c>
      <c r="BW969" s="59" t="str">
        <f t="shared" si="65"/>
        <v/>
      </c>
      <c r="BX969" s="28" t="str">
        <f t="shared" si="63"/>
        <v/>
      </c>
      <c r="BY969" s="67" t="str">
        <f t="shared" si="64"/>
        <v/>
      </c>
      <c r="BZ969" s="29" t="str">
        <f>IF(A969="","",SUM($BY$12:BY969))</f>
        <v/>
      </c>
      <c r="CA969" s="4"/>
    </row>
    <row r="970" spans="65:79">
      <c r="BM970" s="1"/>
      <c r="BU970" s="23" t="str">
        <f>IF(A970="","",_xlfn.XLOOKUP(C970,'Bloomberg Data'!E:E,'Bloomberg Data'!D:D,0,0))</f>
        <v/>
      </c>
      <c r="BV970" s="23" t="str">
        <f t="shared" si="62"/>
        <v/>
      </c>
      <c r="BW970" s="59" t="str">
        <f t="shared" si="65"/>
        <v/>
      </c>
      <c r="BX970" s="28" t="str">
        <f t="shared" si="63"/>
        <v/>
      </c>
      <c r="BY970" s="67" t="str">
        <f t="shared" si="64"/>
        <v/>
      </c>
      <c r="BZ970" s="29" t="str">
        <f>IF(A970="","",SUM($BY$12:BY970))</f>
        <v/>
      </c>
      <c r="CA970" s="4"/>
    </row>
    <row r="971" spans="65:79">
      <c r="BM971" s="1"/>
      <c r="BU971" s="23" t="str">
        <f>IF(A971="","",_xlfn.XLOOKUP(C971,'Bloomberg Data'!E:E,'Bloomberg Data'!D:D,0,0))</f>
        <v/>
      </c>
      <c r="BV971" s="23" t="str">
        <f t="shared" ref="BV971:BV1034" si="66">IF(A971="","",BU971*3)</f>
        <v/>
      </c>
      <c r="BW971" s="59" t="str">
        <f t="shared" si="65"/>
        <v/>
      </c>
      <c r="BX971" s="28" t="str">
        <f t="shared" ref="BX971:BX1034" si="67">IF(A971="","",IF(BU971=0,0,H971/BW971))</f>
        <v/>
      </c>
      <c r="BY971" s="67" t="str">
        <f t="shared" ref="BY971:BY1034" si="68">IF(A971="","",BM971%)</f>
        <v/>
      </c>
      <c r="BZ971" s="29" t="str">
        <f>IF(A971="","",SUM($BY$12:BY971))</f>
        <v/>
      </c>
      <c r="CA971" s="4"/>
    </row>
    <row r="972" spans="65:79">
      <c r="BM972" s="1"/>
      <c r="BU972" s="23" t="str">
        <f>IF(A972="","",_xlfn.XLOOKUP(C972,'Bloomberg Data'!E:E,'Bloomberg Data'!D:D,0,0))</f>
        <v/>
      </c>
      <c r="BV972" s="23" t="str">
        <f t="shared" si="66"/>
        <v/>
      </c>
      <c r="BW972" s="59" t="str">
        <f t="shared" ref="BW972:BW1035" si="69">IF(A972="","",BV972*BW$11)</f>
        <v/>
      </c>
      <c r="BX972" s="28" t="str">
        <f t="shared" si="67"/>
        <v/>
      </c>
      <c r="BY972" s="67" t="str">
        <f t="shared" si="68"/>
        <v/>
      </c>
      <c r="BZ972" s="29" t="str">
        <f>IF(A972="","",SUM($BY$12:BY972))</f>
        <v/>
      </c>
      <c r="CA972" s="4"/>
    </row>
    <row r="973" spans="65:79">
      <c r="BM973" s="1"/>
      <c r="BU973" s="23" t="str">
        <f>IF(A973="","",_xlfn.XLOOKUP(C973,'Bloomberg Data'!E:E,'Bloomberg Data'!D:D,0,0))</f>
        <v/>
      </c>
      <c r="BV973" s="23" t="str">
        <f t="shared" si="66"/>
        <v/>
      </c>
      <c r="BW973" s="59" t="str">
        <f t="shared" si="69"/>
        <v/>
      </c>
      <c r="BX973" s="28" t="str">
        <f t="shared" si="67"/>
        <v/>
      </c>
      <c r="BY973" s="67" t="str">
        <f t="shared" si="68"/>
        <v/>
      </c>
      <c r="BZ973" s="29" t="str">
        <f>IF(A973="","",SUM($BY$12:BY973))</f>
        <v/>
      </c>
      <c r="CA973" s="4"/>
    </row>
    <row r="974" spans="65:79">
      <c r="BM974" s="1"/>
      <c r="BU974" s="23" t="str">
        <f>IF(A974="","",_xlfn.XLOOKUP(C974,'Bloomberg Data'!E:E,'Bloomberg Data'!D:D,0,0))</f>
        <v/>
      </c>
      <c r="BV974" s="23" t="str">
        <f t="shared" si="66"/>
        <v/>
      </c>
      <c r="BW974" s="59" t="str">
        <f t="shared" si="69"/>
        <v/>
      </c>
      <c r="BX974" s="28" t="str">
        <f t="shared" si="67"/>
        <v/>
      </c>
      <c r="BY974" s="67" t="str">
        <f t="shared" si="68"/>
        <v/>
      </c>
      <c r="BZ974" s="29" t="str">
        <f>IF(A974="","",SUM($BY$12:BY974))</f>
        <v/>
      </c>
      <c r="CA974" s="4"/>
    </row>
    <row r="975" spans="65:79">
      <c r="BM975" s="1"/>
      <c r="BU975" s="23" t="str">
        <f>IF(A975="","",_xlfn.XLOOKUP(C975,'Bloomberg Data'!E:E,'Bloomberg Data'!D:D,0,0))</f>
        <v/>
      </c>
      <c r="BV975" s="23" t="str">
        <f t="shared" si="66"/>
        <v/>
      </c>
      <c r="BW975" s="59" t="str">
        <f t="shared" si="69"/>
        <v/>
      </c>
      <c r="BX975" s="28" t="str">
        <f t="shared" si="67"/>
        <v/>
      </c>
      <c r="BY975" s="67" t="str">
        <f t="shared" si="68"/>
        <v/>
      </c>
      <c r="BZ975" s="29" t="str">
        <f>IF(A975="","",SUM($BY$12:BY975))</f>
        <v/>
      </c>
      <c r="CA975" s="4"/>
    </row>
    <row r="976" spans="65:79">
      <c r="BM976" s="1"/>
      <c r="BU976" s="23" t="str">
        <f>IF(A976="","",_xlfn.XLOOKUP(C976,'Bloomberg Data'!E:E,'Bloomberg Data'!D:D,0,0))</f>
        <v/>
      </c>
      <c r="BV976" s="23" t="str">
        <f t="shared" si="66"/>
        <v/>
      </c>
      <c r="BW976" s="59" t="str">
        <f t="shared" si="69"/>
        <v/>
      </c>
      <c r="BX976" s="28" t="str">
        <f t="shared" si="67"/>
        <v/>
      </c>
      <c r="BY976" s="67" t="str">
        <f t="shared" si="68"/>
        <v/>
      </c>
      <c r="BZ976" s="29" t="str">
        <f>IF(A976="","",SUM($BY$12:BY976))</f>
        <v/>
      </c>
      <c r="CA976" s="4"/>
    </row>
    <row r="977" spans="65:79">
      <c r="BM977" s="1"/>
      <c r="BU977" s="23" t="str">
        <f>IF(A977="","",_xlfn.XLOOKUP(C977,'Bloomberg Data'!E:E,'Bloomberg Data'!D:D,0,0))</f>
        <v/>
      </c>
      <c r="BV977" s="23" t="str">
        <f t="shared" si="66"/>
        <v/>
      </c>
      <c r="BW977" s="59" t="str">
        <f t="shared" si="69"/>
        <v/>
      </c>
      <c r="BX977" s="28" t="str">
        <f t="shared" si="67"/>
        <v/>
      </c>
      <c r="BY977" s="67" t="str">
        <f t="shared" si="68"/>
        <v/>
      </c>
      <c r="BZ977" s="29" t="str">
        <f>IF(A977="","",SUM($BY$12:BY977))</f>
        <v/>
      </c>
      <c r="CA977" s="4"/>
    </row>
    <row r="978" spans="65:79">
      <c r="BM978" s="1"/>
      <c r="BU978" s="23" t="str">
        <f>IF(A978="","",_xlfn.XLOOKUP(C978,'Bloomberg Data'!E:E,'Bloomberg Data'!D:D,0,0))</f>
        <v/>
      </c>
      <c r="BV978" s="23" t="str">
        <f t="shared" si="66"/>
        <v/>
      </c>
      <c r="BW978" s="59" t="str">
        <f t="shared" si="69"/>
        <v/>
      </c>
      <c r="BX978" s="28" t="str">
        <f t="shared" si="67"/>
        <v/>
      </c>
      <c r="BY978" s="67" t="str">
        <f t="shared" si="68"/>
        <v/>
      </c>
      <c r="BZ978" s="29" t="str">
        <f>IF(A978="","",SUM($BY$12:BY978))</f>
        <v/>
      </c>
      <c r="CA978" s="4"/>
    </row>
    <row r="979" spans="65:79">
      <c r="BM979" s="1"/>
      <c r="BU979" s="23" t="str">
        <f>IF(A979="","",_xlfn.XLOOKUP(C979,'Bloomberg Data'!E:E,'Bloomberg Data'!D:D,0,0))</f>
        <v/>
      </c>
      <c r="BV979" s="23" t="str">
        <f t="shared" si="66"/>
        <v/>
      </c>
      <c r="BW979" s="59" t="str">
        <f t="shared" si="69"/>
        <v/>
      </c>
      <c r="BX979" s="28" t="str">
        <f t="shared" si="67"/>
        <v/>
      </c>
      <c r="BY979" s="67" t="str">
        <f t="shared" si="68"/>
        <v/>
      </c>
      <c r="BZ979" s="29" t="str">
        <f>IF(A979="","",SUM($BY$12:BY979))</f>
        <v/>
      </c>
      <c r="CA979" s="4"/>
    </row>
    <row r="980" spans="65:79">
      <c r="BM980" s="1"/>
      <c r="BU980" s="23" t="str">
        <f>IF(A980="","",_xlfn.XLOOKUP(C980,'Bloomberg Data'!E:E,'Bloomberg Data'!D:D,0,0))</f>
        <v/>
      </c>
      <c r="BV980" s="23" t="str">
        <f t="shared" si="66"/>
        <v/>
      </c>
      <c r="BW980" s="59" t="str">
        <f t="shared" si="69"/>
        <v/>
      </c>
      <c r="BX980" s="28" t="str">
        <f t="shared" si="67"/>
        <v/>
      </c>
      <c r="BY980" s="67" t="str">
        <f t="shared" si="68"/>
        <v/>
      </c>
      <c r="BZ980" s="29" t="str">
        <f>IF(A980="","",SUM($BY$12:BY980))</f>
        <v/>
      </c>
      <c r="CA980" s="4"/>
    </row>
    <row r="981" spans="65:79">
      <c r="BM981" s="1"/>
      <c r="BU981" s="23" t="str">
        <f>IF(A981="","",_xlfn.XLOOKUP(C981,'Bloomberg Data'!E:E,'Bloomberg Data'!D:D,0,0))</f>
        <v/>
      </c>
      <c r="BV981" s="23" t="str">
        <f t="shared" si="66"/>
        <v/>
      </c>
      <c r="BW981" s="59" t="str">
        <f t="shared" si="69"/>
        <v/>
      </c>
      <c r="BX981" s="28" t="str">
        <f t="shared" si="67"/>
        <v/>
      </c>
      <c r="BY981" s="67" t="str">
        <f t="shared" si="68"/>
        <v/>
      </c>
      <c r="BZ981" s="29" t="str">
        <f>IF(A981="","",SUM($BY$12:BY981))</f>
        <v/>
      </c>
      <c r="CA981" s="4"/>
    </row>
    <row r="982" spans="65:79">
      <c r="BM982" s="1"/>
      <c r="BU982" s="23" t="str">
        <f>IF(A982="","",_xlfn.XLOOKUP(C982,'Bloomberg Data'!E:E,'Bloomberg Data'!D:D,0,0))</f>
        <v/>
      </c>
      <c r="BV982" s="23" t="str">
        <f t="shared" si="66"/>
        <v/>
      </c>
      <c r="BW982" s="59" t="str">
        <f t="shared" si="69"/>
        <v/>
      </c>
      <c r="BX982" s="28" t="str">
        <f t="shared" si="67"/>
        <v/>
      </c>
      <c r="BY982" s="67" t="str">
        <f t="shared" si="68"/>
        <v/>
      </c>
      <c r="BZ982" s="29" t="str">
        <f>IF(A982="","",SUM($BY$12:BY982))</f>
        <v/>
      </c>
      <c r="CA982" s="4"/>
    </row>
    <row r="983" spans="65:79">
      <c r="BM983" s="1"/>
      <c r="BU983" s="23" t="str">
        <f>IF(A983="","",_xlfn.XLOOKUP(C983,'Bloomberg Data'!E:E,'Bloomberg Data'!D:D,0,0))</f>
        <v/>
      </c>
      <c r="BV983" s="23" t="str">
        <f t="shared" si="66"/>
        <v/>
      </c>
      <c r="BW983" s="59" t="str">
        <f t="shared" si="69"/>
        <v/>
      </c>
      <c r="BX983" s="28" t="str">
        <f t="shared" si="67"/>
        <v/>
      </c>
      <c r="BY983" s="67" t="str">
        <f t="shared" si="68"/>
        <v/>
      </c>
      <c r="BZ983" s="29" t="str">
        <f>IF(A983="","",SUM($BY$12:BY983))</f>
        <v/>
      </c>
      <c r="CA983" s="4"/>
    </row>
    <row r="984" spans="65:79">
      <c r="BM984" s="1"/>
      <c r="BU984" s="23" t="str">
        <f>IF(A984="","",_xlfn.XLOOKUP(C984,'Bloomberg Data'!E:E,'Bloomberg Data'!D:D,0,0))</f>
        <v/>
      </c>
      <c r="BV984" s="23" t="str">
        <f t="shared" si="66"/>
        <v/>
      </c>
      <c r="BW984" s="59" t="str">
        <f t="shared" si="69"/>
        <v/>
      </c>
      <c r="BX984" s="28" t="str">
        <f t="shared" si="67"/>
        <v/>
      </c>
      <c r="BY984" s="67" t="str">
        <f t="shared" si="68"/>
        <v/>
      </c>
      <c r="BZ984" s="29" t="str">
        <f>IF(A984="","",SUM($BY$12:BY984))</f>
        <v/>
      </c>
      <c r="CA984" s="4"/>
    </row>
    <row r="985" spans="65:79">
      <c r="BM985" s="1"/>
      <c r="BU985" s="23" t="str">
        <f>IF(A985="","",_xlfn.XLOOKUP(C985,'Bloomberg Data'!E:E,'Bloomberg Data'!D:D,0,0))</f>
        <v/>
      </c>
      <c r="BV985" s="23" t="str">
        <f t="shared" si="66"/>
        <v/>
      </c>
      <c r="BW985" s="59" t="str">
        <f t="shared" si="69"/>
        <v/>
      </c>
      <c r="BX985" s="28" t="str">
        <f t="shared" si="67"/>
        <v/>
      </c>
      <c r="BY985" s="67" t="str">
        <f t="shared" si="68"/>
        <v/>
      </c>
      <c r="BZ985" s="29" t="str">
        <f>IF(A985="","",SUM($BY$12:BY985))</f>
        <v/>
      </c>
      <c r="CA985" s="4"/>
    </row>
    <row r="986" spans="65:79">
      <c r="BM986" s="1"/>
      <c r="BU986" s="23" t="str">
        <f>IF(A986="","",_xlfn.XLOOKUP(C986,'Bloomberg Data'!E:E,'Bloomberg Data'!D:D,0,0))</f>
        <v/>
      </c>
      <c r="BV986" s="23" t="str">
        <f t="shared" si="66"/>
        <v/>
      </c>
      <c r="BW986" s="59" t="str">
        <f t="shared" si="69"/>
        <v/>
      </c>
      <c r="BX986" s="28" t="str">
        <f t="shared" si="67"/>
        <v/>
      </c>
      <c r="BY986" s="67" t="str">
        <f t="shared" si="68"/>
        <v/>
      </c>
      <c r="BZ986" s="29" t="str">
        <f>IF(A986="","",SUM($BY$12:BY986))</f>
        <v/>
      </c>
      <c r="CA986" s="4"/>
    </row>
    <row r="987" spans="65:79">
      <c r="BM987" s="1"/>
      <c r="BU987" s="23" t="str">
        <f>IF(A987="","",_xlfn.XLOOKUP(C987,'Bloomberg Data'!E:E,'Bloomberg Data'!D:D,0,0))</f>
        <v/>
      </c>
      <c r="BV987" s="23" t="str">
        <f t="shared" si="66"/>
        <v/>
      </c>
      <c r="BW987" s="59" t="str">
        <f t="shared" si="69"/>
        <v/>
      </c>
      <c r="BX987" s="28" t="str">
        <f t="shared" si="67"/>
        <v/>
      </c>
      <c r="BY987" s="67" t="str">
        <f t="shared" si="68"/>
        <v/>
      </c>
      <c r="BZ987" s="29" t="str">
        <f>IF(A987="","",SUM($BY$12:BY987))</f>
        <v/>
      </c>
      <c r="CA987" s="4"/>
    </row>
    <row r="988" spans="65:79">
      <c r="BM988" s="1"/>
      <c r="BU988" s="23" t="str">
        <f>IF(A988="","",_xlfn.XLOOKUP(C988,'Bloomberg Data'!E:E,'Bloomberg Data'!D:D,0,0))</f>
        <v/>
      </c>
      <c r="BV988" s="23" t="str">
        <f t="shared" si="66"/>
        <v/>
      </c>
      <c r="BW988" s="59" t="str">
        <f t="shared" si="69"/>
        <v/>
      </c>
      <c r="BX988" s="28" t="str">
        <f t="shared" si="67"/>
        <v/>
      </c>
      <c r="BY988" s="67" t="str">
        <f t="shared" si="68"/>
        <v/>
      </c>
      <c r="BZ988" s="29" t="str">
        <f>IF(A988="","",SUM($BY$12:BY988))</f>
        <v/>
      </c>
      <c r="CA988" s="4"/>
    </row>
    <row r="989" spans="65:79">
      <c r="BM989" s="1"/>
      <c r="BU989" s="23" t="str">
        <f>IF(A989="","",_xlfn.XLOOKUP(C989,'Bloomberg Data'!E:E,'Bloomberg Data'!D:D,0,0))</f>
        <v/>
      </c>
      <c r="BV989" s="23" t="str">
        <f t="shared" si="66"/>
        <v/>
      </c>
      <c r="BW989" s="59" t="str">
        <f t="shared" si="69"/>
        <v/>
      </c>
      <c r="BX989" s="28" t="str">
        <f t="shared" si="67"/>
        <v/>
      </c>
      <c r="BY989" s="67" t="str">
        <f t="shared" si="68"/>
        <v/>
      </c>
      <c r="BZ989" s="29" t="str">
        <f>IF(A989="","",SUM($BY$12:BY989))</f>
        <v/>
      </c>
      <c r="CA989" s="4"/>
    </row>
    <row r="990" spans="65:79">
      <c r="BM990" s="1"/>
      <c r="BU990" s="23" t="str">
        <f>IF(A990="","",_xlfn.XLOOKUP(C990,'Bloomberg Data'!E:E,'Bloomberg Data'!D:D,0,0))</f>
        <v/>
      </c>
      <c r="BV990" s="23" t="str">
        <f t="shared" si="66"/>
        <v/>
      </c>
      <c r="BW990" s="59" t="str">
        <f t="shared" si="69"/>
        <v/>
      </c>
      <c r="BX990" s="28" t="str">
        <f t="shared" si="67"/>
        <v/>
      </c>
      <c r="BY990" s="67" t="str">
        <f t="shared" si="68"/>
        <v/>
      </c>
      <c r="BZ990" s="29" t="str">
        <f>IF(A990="","",SUM($BY$12:BY990))</f>
        <v/>
      </c>
      <c r="CA990" s="4"/>
    </row>
    <row r="991" spans="65:79">
      <c r="BM991" s="1"/>
      <c r="BU991" s="23" t="str">
        <f>IF(A991="","",_xlfn.XLOOKUP(C991,'Bloomberg Data'!E:E,'Bloomberg Data'!D:D,0,0))</f>
        <v/>
      </c>
      <c r="BV991" s="23" t="str">
        <f t="shared" si="66"/>
        <v/>
      </c>
      <c r="BW991" s="59" t="str">
        <f t="shared" si="69"/>
        <v/>
      </c>
      <c r="BX991" s="28" t="str">
        <f t="shared" si="67"/>
        <v/>
      </c>
      <c r="BY991" s="67" t="str">
        <f t="shared" si="68"/>
        <v/>
      </c>
      <c r="BZ991" s="29" t="str">
        <f>IF(A991="","",SUM($BY$12:BY991))</f>
        <v/>
      </c>
      <c r="CA991" s="4"/>
    </row>
    <row r="992" spans="65:79">
      <c r="BM992" s="1"/>
      <c r="BU992" s="23" t="str">
        <f>IF(A992="","",_xlfn.XLOOKUP(C992,'Bloomberg Data'!E:E,'Bloomberg Data'!D:D,0,0))</f>
        <v/>
      </c>
      <c r="BV992" s="23" t="str">
        <f t="shared" si="66"/>
        <v/>
      </c>
      <c r="BW992" s="59" t="str">
        <f t="shared" si="69"/>
        <v/>
      </c>
      <c r="BX992" s="28" t="str">
        <f t="shared" si="67"/>
        <v/>
      </c>
      <c r="BY992" s="67" t="str">
        <f t="shared" si="68"/>
        <v/>
      </c>
      <c r="BZ992" s="29" t="str">
        <f>IF(A992="","",SUM($BY$12:BY992))</f>
        <v/>
      </c>
      <c r="CA992" s="4"/>
    </row>
    <row r="993" spans="65:79">
      <c r="BM993" s="1"/>
      <c r="BU993" s="23" t="str">
        <f>IF(A993="","",_xlfn.XLOOKUP(C993,'Bloomberg Data'!E:E,'Bloomberg Data'!D:D,0,0))</f>
        <v/>
      </c>
      <c r="BV993" s="23" t="str">
        <f t="shared" si="66"/>
        <v/>
      </c>
      <c r="BW993" s="59" t="str">
        <f t="shared" si="69"/>
        <v/>
      </c>
      <c r="BX993" s="28" t="str">
        <f t="shared" si="67"/>
        <v/>
      </c>
      <c r="BY993" s="67" t="str">
        <f t="shared" si="68"/>
        <v/>
      </c>
      <c r="BZ993" s="29" t="str">
        <f>IF(A993="","",SUM($BY$12:BY993))</f>
        <v/>
      </c>
      <c r="CA993" s="4"/>
    </row>
    <row r="994" spans="65:79">
      <c r="BM994" s="1"/>
      <c r="BU994" s="23" t="str">
        <f>IF(A994="","",_xlfn.XLOOKUP(C994,'Bloomberg Data'!E:E,'Bloomberg Data'!D:D,0,0))</f>
        <v/>
      </c>
      <c r="BV994" s="23" t="str">
        <f t="shared" si="66"/>
        <v/>
      </c>
      <c r="BW994" s="59" t="str">
        <f t="shared" si="69"/>
        <v/>
      </c>
      <c r="BX994" s="28" t="str">
        <f t="shared" si="67"/>
        <v/>
      </c>
      <c r="BY994" s="67" t="str">
        <f t="shared" si="68"/>
        <v/>
      </c>
      <c r="BZ994" s="29" t="str">
        <f>IF(A994="","",SUM($BY$12:BY994))</f>
        <v/>
      </c>
      <c r="CA994" s="4"/>
    </row>
    <row r="995" spans="65:79">
      <c r="BM995" s="1"/>
      <c r="BU995" s="23" t="str">
        <f>IF(A995="","",_xlfn.XLOOKUP(C995,'Bloomberg Data'!E:E,'Bloomberg Data'!D:D,0,0))</f>
        <v/>
      </c>
      <c r="BV995" s="23" t="str">
        <f t="shared" si="66"/>
        <v/>
      </c>
      <c r="BW995" s="59" t="str">
        <f t="shared" si="69"/>
        <v/>
      </c>
      <c r="BX995" s="28" t="str">
        <f t="shared" si="67"/>
        <v/>
      </c>
      <c r="BY995" s="67" t="str">
        <f t="shared" si="68"/>
        <v/>
      </c>
      <c r="BZ995" s="29" t="str">
        <f>IF(A995="","",SUM($BY$12:BY995))</f>
        <v/>
      </c>
      <c r="CA995" s="4"/>
    </row>
    <row r="996" spans="65:79">
      <c r="BM996" s="1"/>
      <c r="BU996" s="23" t="str">
        <f>IF(A996="","",_xlfn.XLOOKUP(C996,'Bloomberg Data'!E:E,'Bloomberg Data'!D:D,0,0))</f>
        <v/>
      </c>
      <c r="BV996" s="23" t="str">
        <f t="shared" si="66"/>
        <v/>
      </c>
      <c r="BW996" s="59" t="str">
        <f t="shared" si="69"/>
        <v/>
      </c>
      <c r="BX996" s="28" t="str">
        <f t="shared" si="67"/>
        <v/>
      </c>
      <c r="BY996" s="67" t="str">
        <f t="shared" si="68"/>
        <v/>
      </c>
      <c r="BZ996" s="29" t="str">
        <f>IF(A996="","",SUM($BY$12:BY996))</f>
        <v/>
      </c>
      <c r="CA996" s="4"/>
    </row>
    <row r="997" spans="65:79">
      <c r="BM997" s="1"/>
      <c r="BU997" s="23" t="str">
        <f>IF(A997="","",_xlfn.XLOOKUP(C997,'Bloomberg Data'!E:E,'Bloomberg Data'!D:D,0,0))</f>
        <v/>
      </c>
      <c r="BV997" s="23" t="str">
        <f t="shared" si="66"/>
        <v/>
      </c>
      <c r="BW997" s="59" t="str">
        <f t="shared" si="69"/>
        <v/>
      </c>
      <c r="BX997" s="28" t="str">
        <f t="shared" si="67"/>
        <v/>
      </c>
      <c r="BY997" s="67" t="str">
        <f t="shared" si="68"/>
        <v/>
      </c>
      <c r="BZ997" s="29" t="str">
        <f>IF(A997="","",SUM($BY$12:BY997))</f>
        <v/>
      </c>
      <c r="CA997" s="4"/>
    </row>
    <row r="998" spans="65:79">
      <c r="BM998" s="1"/>
      <c r="BU998" s="23" t="str">
        <f>IF(A998="","",_xlfn.XLOOKUP(C998,'Bloomberg Data'!E:E,'Bloomberg Data'!D:D,0,0))</f>
        <v/>
      </c>
      <c r="BV998" s="23" t="str">
        <f t="shared" si="66"/>
        <v/>
      </c>
      <c r="BW998" s="59" t="str">
        <f t="shared" si="69"/>
        <v/>
      </c>
      <c r="BX998" s="28" t="str">
        <f t="shared" si="67"/>
        <v/>
      </c>
      <c r="BY998" s="67" t="str">
        <f t="shared" si="68"/>
        <v/>
      </c>
      <c r="BZ998" s="29" t="str">
        <f>IF(A998="","",SUM($BY$12:BY998))</f>
        <v/>
      </c>
      <c r="CA998" s="4"/>
    </row>
    <row r="999" spans="65:79">
      <c r="BM999" s="1"/>
      <c r="BU999" s="23" t="str">
        <f>IF(A999="","",_xlfn.XLOOKUP(C999,'Bloomberg Data'!E:E,'Bloomberg Data'!D:D,0,0))</f>
        <v/>
      </c>
      <c r="BV999" s="23" t="str">
        <f t="shared" si="66"/>
        <v/>
      </c>
      <c r="BW999" s="59" t="str">
        <f t="shared" si="69"/>
        <v/>
      </c>
      <c r="BX999" s="28" t="str">
        <f t="shared" si="67"/>
        <v/>
      </c>
      <c r="BY999" s="67" t="str">
        <f t="shared" si="68"/>
        <v/>
      </c>
      <c r="BZ999" s="29" t="str">
        <f>IF(A999="","",SUM($BY$12:BY999))</f>
        <v/>
      </c>
      <c r="CA999" s="4"/>
    </row>
    <row r="1000" spans="65:79">
      <c r="BM1000" s="1"/>
      <c r="BU1000" s="23" t="str">
        <f>IF(A1000="","",_xlfn.XLOOKUP(C1000,'Bloomberg Data'!E:E,'Bloomberg Data'!D:D,0,0))</f>
        <v/>
      </c>
      <c r="BV1000" s="23" t="str">
        <f t="shared" si="66"/>
        <v/>
      </c>
      <c r="BW1000" s="59" t="str">
        <f t="shared" si="69"/>
        <v/>
      </c>
      <c r="BX1000" s="28" t="str">
        <f t="shared" si="67"/>
        <v/>
      </c>
      <c r="BY1000" s="67" t="str">
        <f t="shared" si="68"/>
        <v/>
      </c>
      <c r="BZ1000" s="29" t="str">
        <f>IF(A1000="","",SUM($BY$12:BY1000))</f>
        <v/>
      </c>
      <c r="CA1000" s="4"/>
    </row>
    <row r="1001" spans="65:79">
      <c r="BM1001" s="1"/>
      <c r="BU1001" s="23" t="str">
        <f>IF(A1001="","",_xlfn.XLOOKUP(C1001,'Bloomberg Data'!E:E,'Bloomberg Data'!D:D,0,0))</f>
        <v/>
      </c>
      <c r="BV1001" s="23" t="str">
        <f t="shared" si="66"/>
        <v/>
      </c>
      <c r="BW1001" s="59" t="str">
        <f t="shared" si="69"/>
        <v/>
      </c>
      <c r="BX1001" s="28" t="str">
        <f t="shared" si="67"/>
        <v/>
      </c>
      <c r="BY1001" s="67" t="str">
        <f t="shared" si="68"/>
        <v/>
      </c>
      <c r="BZ1001" s="29" t="str">
        <f>IF(A1001="","",SUM($BY$12:BY1001))</f>
        <v/>
      </c>
      <c r="CA1001" s="4"/>
    </row>
    <row r="1002" spans="65:79">
      <c r="BM1002" s="1"/>
      <c r="BU1002" s="23" t="str">
        <f>IF(A1002="","",_xlfn.XLOOKUP(C1002,'Bloomberg Data'!E:E,'Bloomberg Data'!D:D,0,0))</f>
        <v/>
      </c>
      <c r="BV1002" s="23" t="str">
        <f t="shared" si="66"/>
        <v/>
      </c>
      <c r="BW1002" s="59" t="str">
        <f t="shared" si="69"/>
        <v/>
      </c>
      <c r="BX1002" s="28" t="str">
        <f t="shared" si="67"/>
        <v/>
      </c>
      <c r="BY1002" s="67" t="str">
        <f t="shared" si="68"/>
        <v/>
      </c>
      <c r="BZ1002" s="29" t="str">
        <f>IF(A1002="","",SUM($BY$12:BY1002))</f>
        <v/>
      </c>
      <c r="CA1002" s="4"/>
    </row>
    <row r="1003" spans="65:79">
      <c r="BM1003" s="1"/>
      <c r="BU1003" s="23" t="str">
        <f>IF(A1003="","",_xlfn.XLOOKUP(C1003,'Bloomberg Data'!E:E,'Bloomberg Data'!D:D,0,0))</f>
        <v/>
      </c>
      <c r="BV1003" s="23" t="str">
        <f t="shared" si="66"/>
        <v/>
      </c>
      <c r="BW1003" s="59" t="str">
        <f t="shared" si="69"/>
        <v/>
      </c>
      <c r="BX1003" s="28" t="str">
        <f t="shared" si="67"/>
        <v/>
      </c>
      <c r="BY1003" s="67" t="str">
        <f t="shared" si="68"/>
        <v/>
      </c>
      <c r="BZ1003" s="29" t="str">
        <f>IF(A1003="","",SUM($BY$12:BY1003))</f>
        <v/>
      </c>
      <c r="CA1003" s="4"/>
    </row>
    <row r="1004" spans="65:79">
      <c r="BM1004" s="1"/>
      <c r="BU1004" s="23" t="str">
        <f>IF(A1004="","",_xlfn.XLOOKUP(C1004,'Bloomberg Data'!E:E,'Bloomberg Data'!D:D,0,0))</f>
        <v/>
      </c>
      <c r="BV1004" s="23" t="str">
        <f t="shared" si="66"/>
        <v/>
      </c>
      <c r="BW1004" s="59" t="str">
        <f t="shared" si="69"/>
        <v/>
      </c>
      <c r="BX1004" s="28" t="str">
        <f t="shared" si="67"/>
        <v/>
      </c>
      <c r="BY1004" s="67" t="str">
        <f t="shared" si="68"/>
        <v/>
      </c>
      <c r="BZ1004" s="29" t="str">
        <f>IF(A1004="","",SUM($BY$12:BY1004))</f>
        <v/>
      </c>
      <c r="CA1004" s="4"/>
    </row>
    <row r="1005" spans="65:79">
      <c r="BM1005" s="1"/>
      <c r="BU1005" s="23" t="str">
        <f>IF(A1005="","",_xlfn.XLOOKUP(C1005,'Bloomberg Data'!E:E,'Bloomberg Data'!D:D,0,0))</f>
        <v/>
      </c>
      <c r="BV1005" s="23" t="str">
        <f t="shared" si="66"/>
        <v/>
      </c>
      <c r="BW1005" s="59" t="str">
        <f t="shared" si="69"/>
        <v/>
      </c>
      <c r="BX1005" s="28" t="str">
        <f t="shared" si="67"/>
        <v/>
      </c>
      <c r="BY1005" s="67" t="str">
        <f t="shared" si="68"/>
        <v/>
      </c>
      <c r="BZ1005" s="29" t="str">
        <f>IF(A1005="","",SUM($BY$12:BY1005))</f>
        <v/>
      </c>
      <c r="CA1005" s="4"/>
    </row>
    <row r="1006" spans="65:79">
      <c r="BM1006" s="1"/>
      <c r="BU1006" s="23" t="str">
        <f>IF(A1006="","",_xlfn.XLOOKUP(C1006,'Bloomberg Data'!E:E,'Bloomberg Data'!D:D,0,0))</f>
        <v/>
      </c>
      <c r="BV1006" s="23" t="str">
        <f t="shared" si="66"/>
        <v/>
      </c>
      <c r="BW1006" s="59" t="str">
        <f t="shared" si="69"/>
        <v/>
      </c>
      <c r="BX1006" s="28" t="str">
        <f t="shared" si="67"/>
        <v/>
      </c>
      <c r="BY1006" s="67" t="str">
        <f t="shared" si="68"/>
        <v/>
      </c>
      <c r="BZ1006" s="29" t="str">
        <f>IF(A1006="","",SUM($BY$12:BY1006))</f>
        <v/>
      </c>
      <c r="CA1006" s="4"/>
    </row>
    <row r="1007" spans="65:79">
      <c r="BM1007" s="1"/>
      <c r="BU1007" s="23" t="str">
        <f>IF(A1007="","",_xlfn.XLOOKUP(C1007,'Bloomberg Data'!E:E,'Bloomberg Data'!D:D,0,0))</f>
        <v/>
      </c>
      <c r="BV1007" s="23" t="str">
        <f t="shared" si="66"/>
        <v/>
      </c>
      <c r="BW1007" s="59" t="str">
        <f t="shared" si="69"/>
        <v/>
      </c>
      <c r="BX1007" s="28" t="str">
        <f t="shared" si="67"/>
        <v/>
      </c>
      <c r="BY1007" s="67" t="str">
        <f t="shared" si="68"/>
        <v/>
      </c>
      <c r="BZ1007" s="29" t="str">
        <f>IF(A1007="","",SUM($BY$12:BY1007))</f>
        <v/>
      </c>
      <c r="CA1007" s="4"/>
    </row>
    <row r="1008" spans="65:79">
      <c r="BM1008" s="1"/>
      <c r="BU1008" s="23" t="str">
        <f>IF(A1008="","",_xlfn.XLOOKUP(C1008,'Bloomberg Data'!E:E,'Bloomberg Data'!D:D,0,0))</f>
        <v/>
      </c>
      <c r="BV1008" s="23" t="str">
        <f t="shared" si="66"/>
        <v/>
      </c>
      <c r="BW1008" s="59" t="str">
        <f t="shared" si="69"/>
        <v/>
      </c>
      <c r="BX1008" s="28" t="str">
        <f t="shared" si="67"/>
        <v/>
      </c>
      <c r="BY1008" s="67" t="str">
        <f t="shared" si="68"/>
        <v/>
      </c>
      <c r="BZ1008" s="29" t="str">
        <f>IF(A1008="","",SUM($BY$12:BY1008))</f>
        <v/>
      </c>
      <c r="CA1008" s="4"/>
    </row>
    <row r="1009" spans="65:79">
      <c r="BM1009" s="1"/>
      <c r="BU1009" s="23" t="str">
        <f>IF(A1009="","",_xlfn.XLOOKUP(C1009,'Bloomberg Data'!E:E,'Bloomberg Data'!D:D,0,0))</f>
        <v/>
      </c>
      <c r="BV1009" s="23" t="str">
        <f t="shared" si="66"/>
        <v/>
      </c>
      <c r="BW1009" s="59" t="str">
        <f t="shared" si="69"/>
        <v/>
      </c>
      <c r="BX1009" s="28" t="str">
        <f t="shared" si="67"/>
        <v/>
      </c>
      <c r="BY1009" s="67" t="str">
        <f t="shared" si="68"/>
        <v/>
      </c>
      <c r="BZ1009" s="29" t="str">
        <f>IF(A1009="","",SUM($BY$12:BY1009))</f>
        <v/>
      </c>
      <c r="CA1009" s="4"/>
    </row>
    <row r="1010" spans="65:79">
      <c r="BM1010" s="1"/>
      <c r="BU1010" s="23" t="str">
        <f>IF(A1010="","",_xlfn.XLOOKUP(C1010,'Bloomberg Data'!E:E,'Bloomberg Data'!D:D,0,0))</f>
        <v/>
      </c>
      <c r="BV1010" s="23" t="str">
        <f t="shared" si="66"/>
        <v/>
      </c>
      <c r="BW1010" s="59" t="str">
        <f t="shared" si="69"/>
        <v/>
      </c>
      <c r="BX1010" s="28" t="str">
        <f t="shared" si="67"/>
        <v/>
      </c>
      <c r="BY1010" s="67" t="str">
        <f t="shared" si="68"/>
        <v/>
      </c>
      <c r="BZ1010" s="29" t="str">
        <f>IF(A1010="","",SUM($BY$12:BY1010))</f>
        <v/>
      </c>
      <c r="CA1010" s="4"/>
    </row>
    <row r="1011" spans="65:79">
      <c r="BM1011" s="1"/>
      <c r="BU1011" s="23" t="str">
        <f>IF(A1011="","",_xlfn.XLOOKUP(C1011,'Bloomberg Data'!E:E,'Bloomberg Data'!D:D,0,0))</f>
        <v/>
      </c>
      <c r="BV1011" s="23" t="str">
        <f t="shared" si="66"/>
        <v/>
      </c>
      <c r="BW1011" s="59" t="str">
        <f t="shared" si="69"/>
        <v/>
      </c>
      <c r="BX1011" s="28" t="str">
        <f t="shared" si="67"/>
        <v/>
      </c>
      <c r="BY1011" s="67" t="str">
        <f t="shared" si="68"/>
        <v/>
      </c>
      <c r="BZ1011" s="29" t="str">
        <f>IF(A1011="","",SUM($BY$12:BY1011))</f>
        <v/>
      </c>
      <c r="CA1011" s="4"/>
    </row>
    <row r="1012" spans="65:79">
      <c r="BM1012" s="1"/>
      <c r="BU1012" s="23" t="str">
        <f>IF(A1012="","",_xlfn.XLOOKUP(C1012,'Bloomberg Data'!E:E,'Bloomberg Data'!D:D,0,0))</f>
        <v/>
      </c>
      <c r="BV1012" s="23" t="str">
        <f t="shared" si="66"/>
        <v/>
      </c>
      <c r="BW1012" s="59" t="str">
        <f t="shared" si="69"/>
        <v/>
      </c>
      <c r="BX1012" s="28" t="str">
        <f t="shared" si="67"/>
        <v/>
      </c>
      <c r="BY1012" s="67" t="str">
        <f t="shared" si="68"/>
        <v/>
      </c>
      <c r="BZ1012" s="29" t="str">
        <f>IF(A1012="","",SUM($BY$12:BY1012))</f>
        <v/>
      </c>
      <c r="CA1012" s="4"/>
    </row>
    <row r="1013" spans="65:79">
      <c r="BM1013" s="1"/>
      <c r="BU1013" s="23" t="str">
        <f>IF(A1013="","",_xlfn.XLOOKUP(C1013,'Bloomberg Data'!E:E,'Bloomberg Data'!D:D,0,0))</f>
        <v/>
      </c>
      <c r="BV1013" s="23" t="str">
        <f t="shared" si="66"/>
        <v/>
      </c>
      <c r="BW1013" s="59" t="str">
        <f t="shared" si="69"/>
        <v/>
      </c>
      <c r="BX1013" s="28" t="str">
        <f t="shared" si="67"/>
        <v/>
      </c>
      <c r="BY1013" s="67" t="str">
        <f t="shared" si="68"/>
        <v/>
      </c>
      <c r="BZ1013" s="29" t="str">
        <f>IF(A1013="","",SUM($BY$12:BY1013))</f>
        <v/>
      </c>
      <c r="CA1013" s="4"/>
    </row>
    <row r="1014" spans="65:79">
      <c r="BM1014" s="1"/>
      <c r="BU1014" s="23" t="str">
        <f>IF(A1014="","",_xlfn.XLOOKUP(C1014,'Bloomberg Data'!E:E,'Bloomberg Data'!D:D,0,0))</f>
        <v/>
      </c>
      <c r="BV1014" s="23" t="str">
        <f t="shared" si="66"/>
        <v/>
      </c>
      <c r="BW1014" s="59" t="str">
        <f t="shared" si="69"/>
        <v/>
      </c>
      <c r="BX1014" s="28" t="str">
        <f t="shared" si="67"/>
        <v/>
      </c>
      <c r="BY1014" s="67" t="str">
        <f t="shared" si="68"/>
        <v/>
      </c>
      <c r="BZ1014" s="29" t="str">
        <f>IF(A1014="","",SUM($BY$12:BY1014))</f>
        <v/>
      </c>
      <c r="CA1014" s="4"/>
    </row>
    <row r="1015" spans="65:79">
      <c r="BM1015" s="1"/>
      <c r="BU1015" s="23" t="str">
        <f>IF(A1015="","",_xlfn.XLOOKUP(C1015,'Bloomberg Data'!E:E,'Bloomberg Data'!D:D,0,0))</f>
        <v/>
      </c>
      <c r="BV1015" s="23" t="str">
        <f t="shared" si="66"/>
        <v/>
      </c>
      <c r="BW1015" s="59" t="str">
        <f t="shared" si="69"/>
        <v/>
      </c>
      <c r="BX1015" s="28" t="str">
        <f t="shared" si="67"/>
        <v/>
      </c>
      <c r="BY1015" s="67" t="str">
        <f t="shared" si="68"/>
        <v/>
      </c>
      <c r="BZ1015" s="29" t="str">
        <f>IF(A1015="","",SUM($BY$12:BY1015))</f>
        <v/>
      </c>
      <c r="CA1015" s="4"/>
    </row>
    <row r="1016" spans="65:79">
      <c r="BM1016" s="1"/>
      <c r="BU1016" s="23" t="str">
        <f>IF(A1016="","",_xlfn.XLOOKUP(C1016,'Bloomberg Data'!E:E,'Bloomberg Data'!D:D,0,0))</f>
        <v/>
      </c>
      <c r="BV1016" s="23" t="str">
        <f t="shared" si="66"/>
        <v/>
      </c>
      <c r="BW1016" s="59" t="str">
        <f t="shared" si="69"/>
        <v/>
      </c>
      <c r="BX1016" s="28" t="str">
        <f t="shared" si="67"/>
        <v/>
      </c>
      <c r="BY1016" s="67" t="str">
        <f t="shared" si="68"/>
        <v/>
      </c>
      <c r="BZ1016" s="29" t="str">
        <f>IF(A1016="","",SUM($BY$12:BY1016))</f>
        <v/>
      </c>
      <c r="CA1016" s="4"/>
    </row>
    <row r="1017" spans="65:79">
      <c r="BM1017" s="1"/>
      <c r="BU1017" s="23" t="str">
        <f>IF(A1017="","",_xlfn.XLOOKUP(C1017,'Bloomberg Data'!E:E,'Bloomberg Data'!D:D,0,0))</f>
        <v/>
      </c>
      <c r="BV1017" s="23" t="str">
        <f t="shared" si="66"/>
        <v/>
      </c>
      <c r="BW1017" s="59" t="str">
        <f t="shared" si="69"/>
        <v/>
      </c>
      <c r="BX1017" s="28" t="str">
        <f t="shared" si="67"/>
        <v/>
      </c>
      <c r="BY1017" s="67" t="str">
        <f t="shared" si="68"/>
        <v/>
      </c>
      <c r="BZ1017" s="29" t="str">
        <f>IF(A1017="","",SUM($BY$12:BY1017))</f>
        <v/>
      </c>
      <c r="CA1017" s="4"/>
    </row>
    <row r="1018" spans="65:79">
      <c r="BM1018" s="1"/>
      <c r="BU1018" s="23" t="str">
        <f>IF(A1018="","",_xlfn.XLOOKUP(C1018,'Bloomberg Data'!E:E,'Bloomberg Data'!D:D,0,0))</f>
        <v/>
      </c>
      <c r="BV1018" s="23" t="str">
        <f t="shared" si="66"/>
        <v/>
      </c>
      <c r="BW1018" s="59" t="str">
        <f t="shared" si="69"/>
        <v/>
      </c>
      <c r="BX1018" s="28" t="str">
        <f t="shared" si="67"/>
        <v/>
      </c>
      <c r="BY1018" s="67" t="str">
        <f t="shared" si="68"/>
        <v/>
      </c>
      <c r="BZ1018" s="29" t="str">
        <f>IF(A1018="","",SUM($BY$12:BY1018))</f>
        <v/>
      </c>
      <c r="CA1018" s="4"/>
    </row>
    <row r="1019" spans="65:79">
      <c r="BM1019" s="1"/>
      <c r="BU1019" s="23" t="str">
        <f>IF(A1019="","",_xlfn.XLOOKUP(C1019,'Bloomberg Data'!E:E,'Bloomberg Data'!D:D,0,0))</f>
        <v/>
      </c>
      <c r="BV1019" s="23" t="str">
        <f t="shared" si="66"/>
        <v/>
      </c>
      <c r="BW1019" s="59" t="str">
        <f t="shared" si="69"/>
        <v/>
      </c>
      <c r="BX1019" s="28" t="str">
        <f t="shared" si="67"/>
        <v/>
      </c>
      <c r="BY1019" s="67" t="str">
        <f t="shared" si="68"/>
        <v/>
      </c>
      <c r="BZ1019" s="29" t="str">
        <f>IF(A1019="","",SUM($BY$12:BY1019))</f>
        <v/>
      </c>
      <c r="CA1019" s="4"/>
    </row>
    <row r="1020" spans="65:79">
      <c r="BM1020" s="1"/>
      <c r="BU1020" s="23" t="str">
        <f>IF(A1020="","",_xlfn.XLOOKUP(C1020,'Bloomberg Data'!E:E,'Bloomberg Data'!D:D,0,0))</f>
        <v/>
      </c>
      <c r="BV1020" s="23" t="str">
        <f t="shared" si="66"/>
        <v/>
      </c>
      <c r="BW1020" s="59" t="str">
        <f t="shared" si="69"/>
        <v/>
      </c>
      <c r="BX1020" s="28" t="str">
        <f t="shared" si="67"/>
        <v/>
      </c>
      <c r="BY1020" s="67" t="str">
        <f t="shared" si="68"/>
        <v/>
      </c>
      <c r="BZ1020" s="29" t="str">
        <f>IF(A1020="","",SUM($BY$12:BY1020))</f>
        <v/>
      </c>
      <c r="CA1020" s="4"/>
    </row>
    <row r="1021" spans="65:79">
      <c r="BM1021" s="1"/>
      <c r="BU1021" s="23" t="str">
        <f>IF(A1021="","",_xlfn.XLOOKUP(C1021,'Bloomberg Data'!E:E,'Bloomberg Data'!D:D,0,0))</f>
        <v/>
      </c>
      <c r="BV1021" s="23" t="str">
        <f t="shared" si="66"/>
        <v/>
      </c>
      <c r="BW1021" s="59" t="str">
        <f t="shared" si="69"/>
        <v/>
      </c>
      <c r="BX1021" s="28" t="str">
        <f t="shared" si="67"/>
        <v/>
      </c>
      <c r="BY1021" s="67" t="str">
        <f t="shared" si="68"/>
        <v/>
      </c>
      <c r="BZ1021" s="29" t="str">
        <f>IF(A1021="","",SUM($BY$12:BY1021))</f>
        <v/>
      </c>
      <c r="CA1021" s="4"/>
    </row>
    <row r="1022" spans="65:79">
      <c r="BM1022" s="1"/>
      <c r="BU1022" s="23" t="str">
        <f>IF(A1022="","",_xlfn.XLOOKUP(C1022,'Bloomberg Data'!E:E,'Bloomberg Data'!D:D,0,0))</f>
        <v/>
      </c>
      <c r="BV1022" s="23" t="str">
        <f t="shared" si="66"/>
        <v/>
      </c>
      <c r="BW1022" s="59" t="str">
        <f t="shared" si="69"/>
        <v/>
      </c>
      <c r="BX1022" s="28" t="str">
        <f t="shared" si="67"/>
        <v/>
      </c>
      <c r="BY1022" s="67" t="str">
        <f t="shared" si="68"/>
        <v/>
      </c>
      <c r="BZ1022" s="29" t="str">
        <f>IF(A1022="","",SUM($BY$12:BY1022))</f>
        <v/>
      </c>
      <c r="CA1022" s="4"/>
    </row>
    <row r="1023" spans="65:79">
      <c r="BM1023" s="1"/>
      <c r="BU1023" s="23" t="str">
        <f>IF(A1023="","",_xlfn.XLOOKUP(C1023,'Bloomberg Data'!E:E,'Bloomberg Data'!D:D,0,0))</f>
        <v/>
      </c>
      <c r="BV1023" s="23" t="str">
        <f t="shared" si="66"/>
        <v/>
      </c>
      <c r="BW1023" s="59" t="str">
        <f t="shared" si="69"/>
        <v/>
      </c>
      <c r="BX1023" s="28" t="str">
        <f t="shared" si="67"/>
        <v/>
      </c>
      <c r="BY1023" s="67" t="str">
        <f t="shared" si="68"/>
        <v/>
      </c>
      <c r="BZ1023" s="29" t="str">
        <f>IF(A1023="","",SUM($BY$12:BY1023))</f>
        <v/>
      </c>
      <c r="CA1023" s="4"/>
    </row>
    <row r="1024" spans="65:79">
      <c r="BM1024" s="1"/>
      <c r="BU1024" s="23" t="str">
        <f>IF(A1024="","",_xlfn.XLOOKUP(C1024,'Bloomberg Data'!E:E,'Bloomberg Data'!D:D,0,0))</f>
        <v/>
      </c>
      <c r="BV1024" s="23" t="str">
        <f t="shared" si="66"/>
        <v/>
      </c>
      <c r="BW1024" s="59" t="str">
        <f t="shared" si="69"/>
        <v/>
      </c>
      <c r="BX1024" s="28" t="str">
        <f t="shared" si="67"/>
        <v/>
      </c>
      <c r="BY1024" s="67" t="str">
        <f t="shared" si="68"/>
        <v/>
      </c>
      <c r="BZ1024" s="29" t="str">
        <f>IF(A1024="","",SUM($BY$12:BY1024))</f>
        <v/>
      </c>
      <c r="CA1024" s="4"/>
    </row>
    <row r="1025" spans="65:79">
      <c r="BM1025" s="1"/>
      <c r="BU1025" s="23" t="str">
        <f>IF(A1025="","",_xlfn.XLOOKUP(C1025,'Bloomberg Data'!E:E,'Bloomberg Data'!D:D,0,0))</f>
        <v/>
      </c>
      <c r="BV1025" s="23" t="str">
        <f t="shared" si="66"/>
        <v/>
      </c>
      <c r="BW1025" s="59" t="str">
        <f t="shared" si="69"/>
        <v/>
      </c>
      <c r="BX1025" s="28" t="str">
        <f t="shared" si="67"/>
        <v/>
      </c>
      <c r="BY1025" s="67" t="str">
        <f t="shared" si="68"/>
        <v/>
      </c>
      <c r="BZ1025" s="29" t="str">
        <f>IF(A1025="","",SUM($BY$12:BY1025))</f>
        <v/>
      </c>
      <c r="CA1025" s="4"/>
    </row>
    <row r="1026" spans="65:79">
      <c r="BM1026" s="1"/>
      <c r="BU1026" s="23" t="str">
        <f>IF(A1026="","",_xlfn.XLOOKUP(C1026,'Bloomberg Data'!E:E,'Bloomberg Data'!D:D,0,0))</f>
        <v/>
      </c>
      <c r="BV1026" s="23" t="str">
        <f t="shared" si="66"/>
        <v/>
      </c>
      <c r="BW1026" s="59" t="str">
        <f t="shared" si="69"/>
        <v/>
      </c>
      <c r="BX1026" s="28" t="str">
        <f t="shared" si="67"/>
        <v/>
      </c>
      <c r="BY1026" s="67" t="str">
        <f t="shared" si="68"/>
        <v/>
      </c>
      <c r="BZ1026" s="29" t="str">
        <f>IF(A1026="","",SUM($BY$12:BY1026))</f>
        <v/>
      </c>
      <c r="CA1026" s="4"/>
    </row>
    <row r="1027" spans="65:79">
      <c r="BM1027" s="1"/>
      <c r="BU1027" s="23" t="str">
        <f>IF(A1027="","",_xlfn.XLOOKUP(C1027,'Bloomberg Data'!E:E,'Bloomberg Data'!D:D,0,0))</f>
        <v/>
      </c>
      <c r="BV1027" s="23" t="str">
        <f t="shared" si="66"/>
        <v/>
      </c>
      <c r="BW1027" s="59" t="str">
        <f t="shared" si="69"/>
        <v/>
      </c>
      <c r="BX1027" s="28" t="str">
        <f t="shared" si="67"/>
        <v/>
      </c>
      <c r="BY1027" s="67" t="str">
        <f t="shared" si="68"/>
        <v/>
      </c>
      <c r="BZ1027" s="29" t="str">
        <f>IF(A1027="","",SUM($BY$12:BY1027))</f>
        <v/>
      </c>
      <c r="CA1027" s="4"/>
    </row>
    <row r="1028" spans="65:79">
      <c r="BM1028" s="1"/>
      <c r="BU1028" s="23" t="str">
        <f>IF(A1028="","",_xlfn.XLOOKUP(C1028,'Bloomberg Data'!E:E,'Bloomberg Data'!D:D,0,0))</f>
        <v/>
      </c>
      <c r="BV1028" s="23" t="str">
        <f t="shared" si="66"/>
        <v/>
      </c>
      <c r="BW1028" s="59" t="str">
        <f t="shared" si="69"/>
        <v/>
      </c>
      <c r="BX1028" s="28" t="str">
        <f t="shared" si="67"/>
        <v/>
      </c>
      <c r="BY1028" s="67" t="str">
        <f t="shared" si="68"/>
        <v/>
      </c>
      <c r="BZ1028" s="29" t="str">
        <f>IF(A1028="","",SUM($BY$12:BY1028))</f>
        <v/>
      </c>
      <c r="CA1028" s="4"/>
    </row>
    <row r="1029" spans="65:79">
      <c r="BM1029" s="1"/>
      <c r="BU1029" s="23" t="str">
        <f>IF(A1029="","",_xlfn.XLOOKUP(C1029,'Bloomberg Data'!E:E,'Bloomberg Data'!D:D,0,0))</f>
        <v/>
      </c>
      <c r="BV1029" s="23" t="str">
        <f t="shared" si="66"/>
        <v/>
      </c>
      <c r="BW1029" s="59" t="str">
        <f t="shared" si="69"/>
        <v/>
      </c>
      <c r="BX1029" s="28" t="str">
        <f t="shared" si="67"/>
        <v/>
      </c>
      <c r="BY1029" s="67" t="str">
        <f t="shared" si="68"/>
        <v/>
      </c>
      <c r="BZ1029" s="29" t="str">
        <f>IF(A1029="","",SUM($BY$12:BY1029))</f>
        <v/>
      </c>
      <c r="CA1029" s="4"/>
    </row>
    <row r="1030" spans="65:79">
      <c r="BM1030" s="1"/>
      <c r="BU1030" s="23" t="str">
        <f>IF(A1030="","",_xlfn.XLOOKUP(C1030,'Bloomberg Data'!E:E,'Bloomberg Data'!D:D,0,0))</f>
        <v/>
      </c>
      <c r="BV1030" s="23" t="str">
        <f t="shared" si="66"/>
        <v/>
      </c>
      <c r="BW1030" s="59" t="str">
        <f t="shared" si="69"/>
        <v/>
      </c>
      <c r="BX1030" s="28" t="str">
        <f t="shared" si="67"/>
        <v/>
      </c>
      <c r="BY1030" s="67" t="str">
        <f t="shared" si="68"/>
        <v/>
      </c>
      <c r="BZ1030" s="29" t="str">
        <f>IF(A1030="","",SUM($BY$12:BY1030))</f>
        <v/>
      </c>
      <c r="CA1030" s="4"/>
    </row>
    <row r="1031" spans="65:79">
      <c r="BM1031" s="1"/>
      <c r="BU1031" s="23" t="str">
        <f>IF(A1031="","",_xlfn.XLOOKUP(C1031,'Bloomberg Data'!E:E,'Bloomberg Data'!D:D,0,0))</f>
        <v/>
      </c>
      <c r="BV1031" s="23" t="str">
        <f t="shared" si="66"/>
        <v/>
      </c>
      <c r="BW1031" s="59" t="str">
        <f t="shared" si="69"/>
        <v/>
      </c>
      <c r="BX1031" s="28" t="str">
        <f t="shared" si="67"/>
        <v/>
      </c>
      <c r="BY1031" s="67" t="str">
        <f t="shared" si="68"/>
        <v/>
      </c>
      <c r="BZ1031" s="29" t="str">
        <f>IF(A1031="","",SUM($BY$12:BY1031))</f>
        <v/>
      </c>
      <c r="CA1031" s="4"/>
    </row>
    <row r="1032" spans="65:79">
      <c r="BM1032" s="1"/>
      <c r="BU1032" s="23" t="str">
        <f>IF(A1032="","",_xlfn.XLOOKUP(C1032,'Bloomberg Data'!E:E,'Bloomberg Data'!D:D,0,0))</f>
        <v/>
      </c>
      <c r="BV1032" s="23" t="str">
        <f t="shared" si="66"/>
        <v/>
      </c>
      <c r="BW1032" s="59" t="str">
        <f t="shared" si="69"/>
        <v/>
      </c>
      <c r="BX1032" s="28" t="str">
        <f t="shared" si="67"/>
        <v/>
      </c>
      <c r="BY1032" s="67" t="str">
        <f t="shared" si="68"/>
        <v/>
      </c>
      <c r="BZ1032" s="29" t="str">
        <f>IF(A1032="","",SUM($BY$12:BY1032))</f>
        <v/>
      </c>
      <c r="CA1032" s="4"/>
    </row>
    <row r="1033" spans="65:79">
      <c r="BM1033" s="1"/>
      <c r="BU1033" s="23" t="str">
        <f>IF(A1033="","",_xlfn.XLOOKUP(C1033,'Bloomberg Data'!E:E,'Bloomberg Data'!D:D,0,0))</f>
        <v/>
      </c>
      <c r="BV1033" s="23" t="str">
        <f t="shared" si="66"/>
        <v/>
      </c>
      <c r="BW1033" s="59" t="str">
        <f t="shared" si="69"/>
        <v/>
      </c>
      <c r="BX1033" s="28" t="str">
        <f t="shared" si="67"/>
        <v/>
      </c>
      <c r="BY1033" s="67" t="str">
        <f t="shared" si="68"/>
        <v/>
      </c>
      <c r="BZ1033" s="29" t="str">
        <f>IF(A1033="","",SUM($BY$12:BY1033))</f>
        <v/>
      </c>
      <c r="CA1033" s="4"/>
    </row>
    <row r="1034" spans="65:79">
      <c r="BM1034" s="1"/>
      <c r="BU1034" s="23" t="str">
        <f>IF(A1034="","",_xlfn.XLOOKUP(C1034,'Bloomberg Data'!E:E,'Bloomberg Data'!D:D,0,0))</f>
        <v/>
      </c>
      <c r="BV1034" s="23" t="str">
        <f t="shared" si="66"/>
        <v/>
      </c>
      <c r="BW1034" s="59" t="str">
        <f t="shared" si="69"/>
        <v/>
      </c>
      <c r="BX1034" s="28" t="str">
        <f t="shared" si="67"/>
        <v/>
      </c>
      <c r="BY1034" s="67" t="str">
        <f t="shared" si="68"/>
        <v/>
      </c>
      <c r="BZ1034" s="29" t="str">
        <f>IF(A1034="","",SUM($BY$12:BY1034))</f>
        <v/>
      </c>
      <c r="CA1034" s="4"/>
    </row>
    <row r="1035" spans="65:79">
      <c r="BM1035" s="1"/>
      <c r="BU1035" s="23" t="str">
        <f>IF(A1035="","",_xlfn.XLOOKUP(C1035,'Bloomberg Data'!E:E,'Bloomberg Data'!D:D,0,0))</f>
        <v/>
      </c>
      <c r="BV1035" s="23" t="str">
        <f t="shared" ref="BV1035:BV1098" si="70">IF(A1035="","",BU1035*3)</f>
        <v/>
      </c>
      <c r="BW1035" s="59" t="str">
        <f t="shared" si="69"/>
        <v/>
      </c>
      <c r="BX1035" s="28" t="str">
        <f t="shared" ref="BX1035:BX1098" si="71">IF(A1035="","",IF(BU1035=0,0,H1035/BW1035))</f>
        <v/>
      </c>
      <c r="BY1035" s="67" t="str">
        <f t="shared" ref="BY1035:BY1098" si="72">IF(A1035="","",BM1035%)</f>
        <v/>
      </c>
      <c r="BZ1035" s="29" t="str">
        <f>IF(A1035="","",SUM($BY$12:BY1035))</f>
        <v/>
      </c>
      <c r="CA1035" s="4"/>
    </row>
    <row r="1036" spans="65:79">
      <c r="BM1036" s="1"/>
      <c r="BU1036" s="23" t="str">
        <f>IF(A1036="","",_xlfn.XLOOKUP(C1036,'Bloomberg Data'!E:E,'Bloomberg Data'!D:D,0,0))</f>
        <v/>
      </c>
      <c r="BV1036" s="23" t="str">
        <f t="shared" si="70"/>
        <v/>
      </c>
      <c r="BW1036" s="59" t="str">
        <f t="shared" ref="BW1036:BW1099" si="73">IF(A1036="","",BV1036*BW$11)</f>
        <v/>
      </c>
      <c r="BX1036" s="28" t="str">
        <f t="shared" si="71"/>
        <v/>
      </c>
      <c r="BY1036" s="67" t="str">
        <f t="shared" si="72"/>
        <v/>
      </c>
      <c r="BZ1036" s="29" t="str">
        <f>IF(A1036="","",SUM($BY$12:BY1036))</f>
        <v/>
      </c>
      <c r="CA1036" s="4"/>
    </row>
    <row r="1037" spans="65:79">
      <c r="BM1037" s="1"/>
      <c r="BU1037" s="23" t="str">
        <f>IF(A1037="","",_xlfn.XLOOKUP(C1037,'Bloomberg Data'!E:E,'Bloomberg Data'!D:D,0,0))</f>
        <v/>
      </c>
      <c r="BV1037" s="23" t="str">
        <f t="shared" si="70"/>
        <v/>
      </c>
      <c r="BW1037" s="59" t="str">
        <f t="shared" si="73"/>
        <v/>
      </c>
      <c r="BX1037" s="28" t="str">
        <f t="shared" si="71"/>
        <v/>
      </c>
      <c r="BY1037" s="67" t="str">
        <f t="shared" si="72"/>
        <v/>
      </c>
      <c r="BZ1037" s="29" t="str">
        <f>IF(A1037="","",SUM($BY$12:BY1037))</f>
        <v/>
      </c>
      <c r="CA1037" s="4"/>
    </row>
    <row r="1038" spans="65:79">
      <c r="BM1038" s="1"/>
      <c r="BU1038" s="23" t="str">
        <f>IF(A1038="","",_xlfn.XLOOKUP(C1038,'Bloomberg Data'!E:E,'Bloomberg Data'!D:D,0,0))</f>
        <v/>
      </c>
      <c r="BV1038" s="23" t="str">
        <f t="shared" si="70"/>
        <v/>
      </c>
      <c r="BW1038" s="59" t="str">
        <f t="shared" si="73"/>
        <v/>
      </c>
      <c r="BX1038" s="28" t="str">
        <f t="shared" si="71"/>
        <v/>
      </c>
      <c r="BY1038" s="67" t="str">
        <f t="shared" si="72"/>
        <v/>
      </c>
      <c r="BZ1038" s="29" t="str">
        <f>IF(A1038="","",SUM($BY$12:BY1038))</f>
        <v/>
      </c>
      <c r="CA1038" s="4"/>
    </row>
    <row r="1039" spans="65:79">
      <c r="BM1039" s="1"/>
      <c r="BU1039" s="23" t="str">
        <f>IF(A1039="","",_xlfn.XLOOKUP(C1039,'Bloomberg Data'!E:E,'Bloomberg Data'!D:D,0,0))</f>
        <v/>
      </c>
      <c r="BV1039" s="23" t="str">
        <f t="shared" si="70"/>
        <v/>
      </c>
      <c r="BW1039" s="59" t="str">
        <f t="shared" si="73"/>
        <v/>
      </c>
      <c r="BX1039" s="28" t="str">
        <f t="shared" si="71"/>
        <v/>
      </c>
      <c r="BY1039" s="67" t="str">
        <f t="shared" si="72"/>
        <v/>
      </c>
      <c r="BZ1039" s="29" t="str">
        <f>IF(A1039="","",SUM($BY$12:BY1039))</f>
        <v/>
      </c>
      <c r="CA1039" s="4"/>
    </row>
    <row r="1040" spans="65:79">
      <c r="BM1040" s="1"/>
      <c r="BU1040" s="23" t="str">
        <f>IF(A1040="","",_xlfn.XLOOKUP(C1040,'Bloomberg Data'!E:E,'Bloomberg Data'!D:D,0,0))</f>
        <v/>
      </c>
      <c r="BV1040" s="23" t="str">
        <f t="shared" si="70"/>
        <v/>
      </c>
      <c r="BW1040" s="59" t="str">
        <f t="shared" si="73"/>
        <v/>
      </c>
      <c r="BX1040" s="28" t="str">
        <f t="shared" si="71"/>
        <v/>
      </c>
      <c r="BY1040" s="67" t="str">
        <f t="shared" si="72"/>
        <v/>
      </c>
      <c r="BZ1040" s="29" t="str">
        <f>IF(A1040="","",SUM($BY$12:BY1040))</f>
        <v/>
      </c>
      <c r="CA1040" s="4"/>
    </row>
    <row r="1041" spans="65:79">
      <c r="BM1041" s="1"/>
      <c r="BU1041" s="23" t="str">
        <f>IF(A1041="","",_xlfn.XLOOKUP(C1041,'Bloomberg Data'!E:E,'Bloomberg Data'!D:D,0,0))</f>
        <v/>
      </c>
      <c r="BV1041" s="23" t="str">
        <f t="shared" si="70"/>
        <v/>
      </c>
      <c r="BW1041" s="59" t="str">
        <f t="shared" si="73"/>
        <v/>
      </c>
      <c r="BX1041" s="28" t="str">
        <f t="shared" si="71"/>
        <v/>
      </c>
      <c r="BY1041" s="67" t="str">
        <f t="shared" si="72"/>
        <v/>
      </c>
      <c r="BZ1041" s="29" t="str">
        <f>IF(A1041="","",SUM($BY$12:BY1041))</f>
        <v/>
      </c>
      <c r="CA1041" s="4"/>
    </row>
    <row r="1042" spans="65:79">
      <c r="BM1042" s="1"/>
      <c r="BU1042" s="23" t="str">
        <f>IF(A1042="","",_xlfn.XLOOKUP(C1042,'Bloomberg Data'!E:E,'Bloomberg Data'!D:D,0,0))</f>
        <v/>
      </c>
      <c r="BV1042" s="23" t="str">
        <f t="shared" si="70"/>
        <v/>
      </c>
      <c r="BW1042" s="59" t="str">
        <f t="shared" si="73"/>
        <v/>
      </c>
      <c r="BX1042" s="28" t="str">
        <f t="shared" si="71"/>
        <v/>
      </c>
      <c r="BY1042" s="67" t="str">
        <f t="shared" si="72"/>
        <v/>
      </c>
      <c r="BZ1042" s="29" t="str">
        <f>IF(A1042="","",SUM($BY$12:BY1042))</f>
        <v/>
      </c>
      <c r="CA1042" s="4"/>
    </row>
    <row r="1043" spans="65:79">
      <c r="BM1043" s="1"/>
      <c r="BU1043" s="23" t="str">
        <f>IF(A1043="","",_xlfn.XLOOKUP(C1043,'Bloomberg Data'!E:E,'Bloomberg Data'!D:D,0,0))</f>
        <v/>
      </c>
      <c r="BV1043" s="23" t="str">
        <f t="shared" si="70"/>
        <v/>
      </c>
      <c r="BW1043" s="59" t="str">
        <f t="shared" si="73"/>
        <v/>
      </c>
      <c r="BX1043" s="28" t="str">
        <f t="shared" si="71"/>
        <v/>
      </c>
      <c r="BY1043" s="67" t="str">
        <f t="shared" si="72"/>
        <v/>
      </c>
      <c r="BZ1043" s="29" t="str">
        <f>IF(A1043="","",SUM($BY$12:BY1043))</f>
        <v/>
      </c>
      <c r="CA1043" s="4"/>
    </row>
    <row r="1044" spans="65:79">
      <c r="BM1044" s="1"/>
      <c r="BU1044" s="23" t="str">
        <f>IF(A1044="","",_xlfn.XLOOKUP(C1044,'Bloomberg Data'!E:E,'Bloomberg Data'!D:D,0,0))</f>
        <v/>
      </c>
      <c r="BV1044" s="23" t="str">
        <f t="shared" si="70"/>
        <v/>
      </c>
      <c r="BW1044" s="59" t="str">
        <f t="shared" si="73"/>
        <v/>
      </c>
      <c r="BX1044" s="28" t="str">
        <f t="shared" si="71"/>
        <v/>
      </c>
      <c r="BY1044" s="67" t="str">
        <f t="shared" si="72"/>
        <v/>
      </c>
      <c r="BZ1044" s="29" t="str">
        <f>IF(A1044="","",SUM($BY$12:BY1044))</f>
        <v/>
      </c>
      <c r="CA1044" s="4"/>
    </row>
    <row r="1045" spans="65:79">
      <c r="BM1045" s="1"/>
      <c r="BU1045" s="23" t="str">
        <f>IF(A1045="","",_xlfn.XLOOKUP(C1045,'Bloomberg Data'!E:E,'Bloomberg Data'!D:D,0,0))</f>
        <v/>
      </c>
      <c r="BV1045" s="23" t="str">
        <f t="shared" si="70"/>
        <v/>
      </c>
      <c r="BW1045" s="59" t="str">
        <f t="shared" si="73"/>
        <v/>
      </c>
      <c r="BX1045" s="28" t="str">
        <f t="shared" si="71"/>
        <v/>
      </c>
      <c r="BY1045" s="67" t="str">
        <f t="shared" si="72"/>
        <v/>
      </c>
      <c r="BZ1045" s="29" t="str">
        <f>IF(A1045="","",SUM($BY$12:BY1045))</f>
        <v/>
      </c>
      <c r="CA1045" s="4"/>
    </row>
    <row r="1046" spans="65:79">
      <c r="BM1046" s="1"/>
      <c r="BU1046" s="23" t="str">
        <f>IF(A1046="","",_xlfn.XLOOKUP(C1046,'Bloomberg Data'!E:E,'Bloomberg Data'!D:D,0,0))</f>
        <v/>
      </c>
      <c r="BV1046" s="23" t="str">
        <f t="shared" si="70"/>
        <v/>
      </c>
      <c r="BW1046" s="59" t="str">
        <f t="shared" si="73"/>
        <v/>
      </c>
      <c r="BX1046" s="28" t="str">
        <f t="shared" si="71"/>
        <v/>
      </c>
      <c r="BY1046" s="67" t="str">
        <f t="shared" si="72"/>
        <v/>
      </c>
      <c r="BZ1046" s="29" t="str">
        <f>IF(A1046="","",SUM($BY$12:BY1046))</f>
        <v/>
      </c>
      <c r="CA1046" s="4"/>
    </row>
    <row r="1047" spans="65:79">
      <c r="BM1047" s="1"/>
      <c r="BU1047" s="23" t="str">
        <f>IF(A1047="","",_xlfn.XLOOKUP(C1047,'Bloomberg Data'!E:E,'Bloomberg Data'!D:D,0,0))</f>
        <v/>
      </c>
      <c r="BV1047" s="23" t="str">
        <f t="shared" si="70"/>
        <v/>
      </c>
      <c r="BW1047" s="59" t="str">
        <f t="shared" si="73"/>
        <v/>
      </c>
      <c r="BX1047" s="28" t="str">
        <f t="shared" si="71"/>
        <v/>
      </c>
      <c r="BY1047" s="67" t="str">
        <f t="shared" si="72"/>
        <v/>
      </c>
      <c r="BZ1047" s="29" t="str">
        <f>IF(A1047="","",SUM($BY$12:BY1047))</f>
        <v/>
      </c>
      <c r="CA1047" s="4"/>
    </row>
    <row r="1048" spans="65:79">
      <c r="BM1048" s="1"/>
      <c r="BU1048" s="23" t="str">
        <f>IF(A1048="","",_xlfn.XLOOKUP(C1048,'Bloomberg Data'!E:E,'Bloomberg Data'!D:D,0,0))</f>
        <v/>
      </c>
      <c r="BV1048" s="23" t="str">
        <f t="shared" si="70"/>
        <v/>
      </c>
      <c r="BW1048" s="59" t="str">
        <f t="shared" si="73"/>
        <v/>
      </c>
      <c r="BX1048" s="28" t="str">
        <f t="shared" si="71"/>
        <v/>
      </c>
      <c r="BY1048" s="67" t="str">
        <f t="shared" si="72"/>
        <v/>
      </c>
      <c r="BZ1048" s="29" t="str">
        <f>IF(A1048="","",SUM($BY$12:BY1048))</f>
        <v/>
      </c>
      <c r="CA1048" s="4"/>
    </row>
    <row r="1049" spans="65:79">
      <c r="BM1049" s="1"/>
      <c r="BU1049" s="23" t="str">
        <f>IF(A1049="","",_xlfn.XLOOKUP(C1049,'Bloomberg Data'!E:E,'Bloomberg Data'!D:D,0,0))</f>
        <v/>
      </c>
      <c r="BV1049" s="23" t="str">
        <f t="shared" si="70"/>
        <v/>
      </c>
      <c r="BW1049" s="59" t="str">
        <f t="shared" si="73"/>
        <v/>
      </c>
      <c r="BX1049" s="28" t="str">
        <f t="shared" si="71"/>
        <v/>
      </c>
      <c r="BY1049" s="67" t="str">
        <f t="shared" si="72"/>
        <v/>
      </c>
      <c r="BZ1049" s="29" t="str">
        <f>IF(A1049="","",SUM($BY$12:BY1049))</f>
        <v/>
      </c>
      <c r="CA1049" s="4"/>
    </row>
    <row r="1050" spans="65:79">
      <c r="BM1050" s="1"/>
      <c r="BU1050" s="23" t="str">
        <f>IF(A1050="","",_xlfn.XLOOKUP(C1050,'Bloomberg Data'!E:E,'Bloomberg Data'!D:D,0,0))</f>
        <v/>
      </c>
      <c r="BV1050" s="23" t="str">
        <f t="shared" si="70"/>
        <v/>
      </c>
      <c r="BW1050" s="59" t="str">
        <f t="shared" si="73"/>
        <v/>
      </c>
      <c r="BX1050" s="28" t="str">
        <f t="shared" si="71"/>
        <v/>
      </c>
      <c r="BY1050" s="67" t="str">
        <f t="shared" si="72"/>
        <v/>
      </c>
      <c r="BZ1050" s="29" t="str">
        <f>IF(A1050="","",SUM($BY$12:BY1050))</f>
        <v/>
      </c>
      <c r="CA1050" s="4"/>
    </row>
    <row r="1051" spans="65:79">
      <c r="BM1051" s="1"/>
      <c r="BU1051" s="23" t="str">
        <f>IF(A1051="","",_xlfn.XLOOKUP(C1051,'Bloomberg Data'!E:E,'Bloomberg Data'!D:D,0,0))</f>
        <v/>
      </c>
      <c r="BV1051" s="23" t="str">
        <f t="shared" si="70"/>
        <v/>
      </c>
      <c r="BW1051" s="59" t="str">
        <f t="shared" si="73"/>
        <v/>
      </c>
      <c r="BX1051" s="28" t="str">
        <f t="shared" si="71"/>
        <v/>
      </c>
      <c r="BY1051" s="67" t="str">
        <f t="shared" si="72"/>
        <v/>
      </c>
      <c r="BZ1051" s="29" t="str">
        <f>IF(A1051="","",SUM($BY$12:BY1051))</f>
        <v/>
      </c>
      <c r="CA1051" s="4"/>
    </row>
    <row r="1052" spans="65:79">
      <c r="BM1052" s="1"/>
      <c r="BU1052" s="23" t="str">
        <f>IF(A1052="","",_xlfn.XLOOKUP(C1052,'Bloomberg Data'!E:E,'Bloomberg Data'!D:D,0,0))</f>
        <v/>
      </c>
      <c r="BV1052" s="23" t="str">
        <f t="shared" si="70"/>
        <v/>
      </c>
      <c r="BW1052" s="59" t="str">
        <f t="shared" si="73"/>
        <v/>
      </c>
      <c r="BX1052" s="28" t="str">
        <f t="shared" si="71"/>
        <v/>
      </c>
      <c r="BY1052" s="67" t="str">
        <f t="shared" si="72"/>
        <v/>
      </c>
      <c r="BZ1052" s="29" t="str">
        <f>IF(A1052="","",SUM($BY$12:BY1052))</f>
        <v/>
      </c>
      <c r="CA1052" s="4"/>
    </row>
    <row r="1053" spans="65:79">
      <c r="BM1053" s="1"/>
      <c r="BU1053" s="23" t="str">
        <f>IF(A1053="","",_xlfn.XLOOKUP(C1053,'Bloomberg Data'!E:E,'Bloomberg Data'!D:D,0,0))</f>
        <v/>
      </c>
      <c r="BV1053" s="23" t="str">
        <f t="shared" si="70"/>
        <v/>
      </c>
      <c r="BW1053" s="59" t="str">
        <f t="shared" si="73"/>
        <v/>
      </c>
      <c r="BX1053" s="28" t="str">
        <f t="shared" si="71"/>
        <v/>
      </c>
      <c r="BY1053" s="67" t="str">
        <f t="shared" si="72"/>
        <v/>
      </c>
      <c r="BZ1053" s="29" t="str">
        <f>IF(A1053="","",SUM($BY$12:BY1053))</f>
        <v/>
      </c>
      <c r="CA1053" s="4"/>
    </row>
    <row r="1054" spans="65:79">
      <c r="BM1054" s="1"/>
      <c r="BU1054" s="23" t="str">
        <f>IF(A1054="","",_xlfn.XLOOKUP(C1054,'Bloomberg Data'!E:E,'Bloomberg Data'!D:D,0,0))</f>
        <v/>
      </c>
      <c r="BV1054" s="23" t="str">
        <f t="shared" si="70"/>
        <v/>
      </c>
      <c r="BW1054" s="59" t="str">
        <f t="shared" si="73"/>
        <v/>
      </c>
      <c r="BX1054" s="28" t="str">
        <f t="shared" si="71"/>
        <v/>
      </c>
      <c r="BY1054" s="67" t="str">
        <f t="shared" si="72"/>
        <v/>
      </c>
      <c r="BZ1054" s="29" t="str">
        <f>IF(A1054="","",SUM($BY$12:BY1054))</f>
        <v/>
      </c>
      <c r="CA1054" s="4"/>
    </row>
    <row r="1055" spans="65:79">
      <c r="BM1055" s="1"/>
      <c r="BU1055" s="23" t="str">
        <f>IF(A1055="","",_xlfn.XLOOKUP(C1055,'Bloomberg Data'!E:E,'Bloomberg Data'!D:D,0,0))</f>
        <v/>
      </c>
      <c r="BV1055" s="23" t="str">
        <f t="shared" si="70"/>
        <v/>
      </c>
      <c r="BW1055" s="59" t="str">
        <f t="shared" si="73"/>
        <v/>
      </c>
      <c r="BX1055" s="28" t="str">
        <f t="shared" si="71"/>
        <v/>
      </c>
      <c r="BY1055" s="67" t="str">
        <f t="shared" si="72"/>
        <v/>
      </c>
      <c r="BZ1055" s="29" t="str">
        <f>IF(A1055="","",SUM($BY$12:BY1055))</f>
        <v/>
      </c>
      <c r="CA1055" s="4"/>
    </row>
    <row r="1056" spans="65:79">
      <c r="BM1056" s="1"/>
      <c r="BU1056" s="23" t="str">
        <f>IF(A1056="","",_xlfn.XLOOKUP(C1056,'Bloomberg Data'!E:E,'Bloomberg Data'!D:D,0,0))</f>
        <v/>
      </c>
      <c r="BV1056" s="23" t="str">
        <f t="shared" si="70"/>
        <v/>
      </c>
      <c r="BW1056" s="59" t="str">
        <f t="shared" si="73"/>
        <v/>
      </c>
      <c r="BX1056" s="28" t="str">
        <f t="shared" si="71"/>
        <v/>
      </c>
      <c r="BY1056" s="67" t="str">
        <f t="shared" si="72"/>
        <v/>
      </c>
      <c r="BZ1056" s="29" t="str">
        <f>IF(A1056="","",SUM($BY$12:BY1056))</f>
        <v/>
      </c>
      <c r="CA1056" s="4"/>
    </row>
    <row r="1057" spans="65:79">
      <c r="BM1057" s="1"/>
      <c r="BU1057" s="23" t="str">
        <f>IF(A1057="","",_xlfn.XLOOKUP(C1057,'Bloomberg Data'!E:E,'Bloomberg Data'!D:D,0,0))</f>
        <v/>
      </c>
      <c r="BV1057" s="23" t="str">
        <f t="shared" si="70"/>
        <v/>
      </c>
      <c r="BW1057" s="59" t="str">
        <f t="shared" si="73"/>
        <v/>
      </c>
      <c r="BX1057" s="28" t="str">
        <f t="shared" si="71"/>
        <v/>
      </c>
      <c r="BY1057" s="67" t="str">
        <f t="shared" si="72"/>
        <v/>
      </c>
      <c r="BZ1057" s="29" t="str">
        <f>IF(A1057="","",SUM($BY$12:BY1057))</f>
        <v/>
      </c>
      <c r="CA1057" s="4"/>
    </row>
    <row r="1058" spans="65:79">
      <c r="BM1058" s="1"/>
      <c r="BU1058" s="23" t="str">
        <f>IF(A1058="","",_xlfn.XLOOKUP(C1058,'Bloomberg Data'!E:E,'Bloomberg Data'!D:D,0,0))</f>
        <v/>
      </c>
      <c r="BV1058" s="23" t="str">
        <f t="shared" si="70"/>
        <v/>
      </c>
      <c r="BW1058" s="59" t="str">
        <f t="shared" si="73"/>
        <v/>
      </c>
      <c r="BX1058" s="28" t="str">
        <f t="shared" si="71"/>
        <v/>
      </c>
      <c r="BY1058" s="67" t="str">
        <f t="shared" si="72"/>
        <v/>
      </c>
      <c r="BZ1058" s="29" t="str">
        <f>IF(A1058="","",SUM($BY$12:BY1058))</f>
        <v/>
      </c>
      <c r="CA1058" s="4"/>
    </row>
    <row r="1059" spans="65:79">
      <c r="BM1059" s="1"/>
      <c r="BU1059" s="23" t="str">
        <f>IF(A1059="","",_xlfn.XLOOKUP(C1059,'Bloomberg Data'!E:E,'Bloomberg Data'!D:D,0,0))</f>
        <v/>
      </c>
      <c r="BV1059" s="23" t="str">
        <f t="shared" si="70"/>
        <v/>
      </c>
      <c r="BW1059" s="59" t="str">
        <f t="shared" si="73"/>
        <v/>
      </c>
      <c r="BX1059" s="28" t="str">
        <f t="shared" si="71"/>
        <v/>
      </c>
      <c r="BY1059" s="67" t="str">
        <f t="shared" si="72"/>
        <v/>
      </c>
      <c r="BZ1059" s="29" t="str">
        <f>IF(A1059="","",SUM($BY$12:BY1059))</f>
        <v/>
      </c>
      <c r="CA1059" s="4"/>
    </row>
    <row r="1060" spans="65:79">
      <c r="BM1060" s="1"/>
      <c r="BU1060" s="23" t="str">
        <f>IF(A1060="","",_xlfn.XLOOKUP(C1060,'Bloomberg Data'!E:E,'Bloomberg Data'!D:D,0,0))</f>
        <v/>
      </c>
      <c r="BV1060" s="23" t="str">
        <f t="shared" si="70"/>
        <v/>
      </c>
      <c r="BW1060" s="59" t="str">
        <f t="shared" si="73"/>
        <v/>
      </c>
      <c r="BX1060" s="28" t="str">
        <f t="shared" si="71"/>
        <v/>
      </c>
      <c r="BY1060" s="67" t="str">
        <f t="shared" si="72"/>
        <v/>
      </c>
      <c r="BZ1060" s="29" t="str">
        <f>IF(A1060="","",SUM($BY$12:BY1060))</f>
        <v/>
      </c>
      <c r="CA1060" s="4"/>
    </row>
    <row r="1061" spans="65:79">
      <c r="BM1061" s="1"/>
      <c r="BU1061" s="23" t="str">
        <f>IF(A1061="","",_xlfn.XLOOKUP(C1061,'Bloomberg Data'!E:E,'Bloomberg Data'!D:D,0,0))</f>
        <v/>
      </c>
      <c r="BV1061" s="23" t="str">
        <f t="shared" si="70"/>
        <v/>
      </c>
      <c r="BW1061" s="59" t="str">
        <f t="shared" si="73"/>
        <v/>
      </c>
      <c r="BX1061" s="28" t="str">
        <f t="shared" si="71"/>
        <v/>
      </c>
      <c r="BY1061" s="67" t="str">
        <f t="shared" si="72"/>
        <v/>
      </c>
      <c r="BZ1061" s="29" t="str">
        <f>IF(A1061="","",SUM($BY$12:BY1061))</f>
        <v/>
      </c>
      <c r="CA1061" s="4"/>
    </row>
    <row r="1062" spans="65:79">
      <c r="BM1062" s="1"/>
      <c r="BU1062" s="23" t="str">
        <f>IF(A1062="","",_xlfn.XLOOKUP(C1062,'Bloomberg Data'!E:E,'Bloomberg Data'!D:D,0,0))</f>
        <v/>
      </c>
      <c r="BV1062" s="23" t="str">
        <f t="shared" si="70"/>
        <v/>
      </c>
      <c r="BW1062" s="59" t="str">
        <f t="shared" si="73"/>
        <v/>
      </c>
      <c r="BX1062" s="28" t="str">
        <f t="shared" si="71"/>
        <v/>
      </c>
      <c r="BY1062" s="67" t="str">
        <f t="shared" si="72"/>
        <v/>
      </c>
      <c r="BZ1062" s="29" t="str">
        <f>IF(A1062="","",SUM($BY$12:BY1062))</f>
        <v/>
      </c>
      <c r="CA1062" s="4"/>
    </row>
    <row r="1063" spans="65:79">
      <c r="BM1063" s="1"/>
      <c r="BU1063" s="23" t="str">
        <f>IF(A1063="","",_xlfn.XLOOKUP(C1063,'Bloomberg Data'!E:E,'Bloomberg Data'!D:D,0,0))</f>
        <v/>
      </c>
      <c r="BV1063" s="23" t="str">
        <f t="shared" si="70"/>
        <v/>
      </c>
      <c r="BW1063" s="59" t="str">
        <f t="shared" si="73"/>
        <v/>
      </c>
      <c r="BX1063" s="28" t="str">
        <f t="shared" si="71"/>
        <v/>
      </c>
      <c r="BY1063" s="67" t="str">
        <f t="shared" si="72"/>
        <v/>
      </c>
      <c r="BZ1063" s="29" t="str">
        <f>IF(A1063="","",SUM($BY$12:BY1063))</f>
        <v/>
      </c>
      <c r="CA1063" s="4"/>
    </row>
    <row r="1064" spans="65:79">
      <c r="BM1064" s="1"/>
      <c r="BU1064" s="23" t="str">
        <f>IF(A1064="","",_xlfn.XLOOKUP(C1064,'Bloomberg Data'!E:E,'Bloomberg Data'!D:D,0,0))</f>
        <v/>
      </c>
      <c r="BV1064" s="23" t="str">
        <f t="shared" si="70"/>
        <v/>
      </c>
      <c r="BW1064" s="59" t="str">
        <f t="shared" si="73"/>
        <v/>
      </c>
      <c r="BX1064" s="28" t="str">
        <f t="shared" si="71"/>
        <v/>
      </c>
      <c r="BY1064" s="67" t="str">
        <f t="shared" si="72"/>
        <v/>
      </c>
      <c r="BZ1064" s="29" t="str">
        <f>IF(A1064="","",SUM($BY$12:BY1064))</f>
        <v/>
      </c>
      <c r="CA1064" s="4"/>
    </row>
    <row r="1065" spans="65:79">
      <c r="BM1065" s="1"/>
      <c r="BU1065" s="23" t="str">
        <f>IF(A1065="","",_xlfn.XLOOKUP(C1065,'Bloomberg Data'!E:E,'Bloomberg Data'!D:D,0,0))</f>
        <v/>
      </c>
      <c r="BV1065" s="23" t="str">
        <f t="shared" si="70"/>
        <v/>
      </c>
      <c r="BW1065" s="59" t="str">
        <f t="shared" si="73"/>
        <v/>
      </c>
      <c r="BX1065" s="28" t="str">
        <f t="shared" si="71"/>
        <v/>
      </c>
      <c r="BY1065" s="67" t="str">
        <f t="shared" si="72"/>
        <v/>
      </c>
      <c r="BZ1065" s="29" t="str">
        <f>IF(A1065="","",SUM($BY$12:BY1065))</f>
        <v/>
      </c>
      <c r="CA1065" s="4"/>
    </row>
    <row r="1066" spans="65:79">
      <c r="BM1066" s="1"/>
      <c r="BU1066" s="23" t="str">
        <f>IF(A1066="","",_xlfn.XLOOKUP(C1066,'Bloomberg Data'!E:E,'Bloomberg Data'!D:D,0,0))</f>
        <v/>
      </c>
      <c r="BV1066" s="23" t="str">
        <f t="shared" si="70"/>
        <v/>
      </c>
      <c r="BW1066" s="59" t="str">
        <f t="shared" si="73"/>
        <v/>
      </c>
      <c r="BX1066" s="28" t="str">
        <f t="shared" si="71"/>
        <v/>
      </c>
      <c r="BY1066" s="67" t="str">
        <f t="shared" si="72"/>
        <v/>
      </c>
      <c r="BZ1066" s="29" t="str">
        <f>IF(A1066="","",SUM($BY$12:BY1066))</f>
        <v/>
      </c>
      <c r="CA1066" s="4"/>
    </row>
    <row r="1067" spans="65:79">
      <c r="BM1067" s="1"/>
      <c r="BU1067" s="23" t="str">
        <f>IF(A1067="","",_xlfn.XLOOKUP(C1067,'Bloomberg Data'!E:E,'Bloomberg Data'!D:D,0,0))</f>
        <v/>
      </c>
      <c r="BV1067" s="23" t="str">
        <f t="shared" si="70"/>
        <v/>
      </c>
      <c r="BW1067" s="59" t="str">
        <f t="shared" si="73"/>
        <v/>
      </c>
      <c r="BX1067" s="28" t="str">
        <f t="shared" si="71"/>
        <v/>
      </c>
      <c r="BY1067" s="67" t="str">
        <f t="shared" si="72"/>
        <v/>
      </c>
      <c r="BZ1067" s="29" t="str">
        <f>IF(A1067="","",SUM($BY$12:BY1067))</f>
        <v/>
      </c>
      <c r="CA1067" s="4"/>
    </row>
    <row r="1068" spans="65:79">
      <c r="BM1068" s="1"/>
      <c r="BU1068" s="23" t="str">
        <f>IF(A1068="","",_xlfn.XLOOKUP(C1068,'Bloomberg Data'!E:E,'Bloomberg Data'!D:D,0,0))</f>
        <v/>
      </c>
      <c r="BV1068" s="23" t="str">
        <f t="shared" si="70"/>
        <v/>
      </c>
      <c r="BW1068" s="59" t="str">
        <f t="shared" si="73"/>
        <v/>
      </c>
      <c r="BX1068" s="28" t="str">
        <f t="shared" si="71"/>
        <v/>
      </c>
      <c r="BY1068" s="67" t="str">
        <f t="shared" si="72"/>
        <v/>
      </c>
      <c r="BZ1068" s="29" t="str">
        <f>IF(A1068="","",SUM($BY$12:BY1068))</f>
        <v/>
      </c>
      <c r="CA1068" s="4"/>
    </row>
    <row r="1069" spans="65:79">
      <c r="BM1069" s="1"/>
      <c r="BU1069" s="23" t="str">
        <f>IF(A1069="","",_xlfn.XLOOKUP(C1069,'Bloomberg Data'!E:E,'Bloomberg Data'!D:D,0,0))</f>
        <v/>
      </c>
      <c r="BV1069" s="23" t="str">
        <f t="shared" si="70"/>
        <v/>
      </c>
      <c r="BW1069" s="59" t="str">
        <f t="shared" si="73"/>
        <v/>
      </c>
      <c r="BX1069" s="28" t="str">
        <f t="shared" si="71"/>
        <v/>
      </c>
      <c r="BY1069" s="67" t="str">
        <f t="shared" si="72"/>
        <v/>
      </c>
      <c r="BZ1069" s="29" t="str">
        <f>IF(A1069="","",SUM($BY$12:BY1069))</f>
        <v/>
      </c>
      <c r="CA1069" s="4"/>
    </row>
    <row r="1070" spans="65:79">
      <c r="BM1070" s="1"/>
      <c r="BU1070" s="23" t="str">
        <f>IF(A1070="","",_xlfn.XLOOKUP(C1070,'Bloomberg Data'!E:E,'Bloomberg Data'!D:D,0,0))</f>
        <v/>
      </c>
      <c r="BV1070" s="23" t="str">
        <f t="shared" si="70"/>
        <v/>
      </c>
      <c r="BW1070" s="59" t="str">
        <f t="shared" si="73"/>
        <v/>
      </c>
      <c r="BX1070" s="28" t="str">
        <f t="shared" si="71"/>
        <v/>
      </c>
      <c r="BY1070" s="67" t="str">
        <f t="shared" si="72"/>
        <v/>
      </c>
      <c r="BZ1070" s="29" t="str">
        <f>IF(A1070="","",SUM($BY$12:BY1070))</f>
        <v/>
      </c>
      <c r="CA1070" s="4"/>
    </row>
    <row r="1071" spans="65:79">
      <c r="BM1071" s="1"/>
      <c r="BU1071" s="23" t="str">
        <f>IF(A1071="","",_xlfn.XLOOKUP(C1071,'Bloomberg Data'!E:E,'Bloomberg Data'!D:D,0,0))</f>
        <v/>
      </c>
      <c r="BV1071" s="23" t="str">
        <f t="shared" si="70"/>
        <v/>
      </c>
      <c r="BW1071" s="59" t="str">
        <f t="shared" si="73"/>
        <v/>
      </c>
      <c r="BX1071" s="28" t="str">
        <f t="shared" si="71"/>
        <v/>
      </c>
      <c r="BY1071" s="67" t="str">
        <f t="shared" si="72"/>
        <v/>
      </c>
      <c r="BZ1071" s="29" t="str">
        <f>IF(A1071="","",SUM($BY$12:BY1071))</f>
        <v/>
      </c>
      <c r="CA1071" s="4"/>
    </row>
    <row r="1072" spans="65:79">
      <c r="BM1072" s="1"/>
      <c r="BU1072" s="23" t="str">
        <f>IF(A1072="","",_xlfn.XLOOKUP(C1072,'Bloomberg Data'!E:E,'Bloomberg Data'!D:D,0,0))</f>
        <v/>
      </c>
      <c r="BV1072" s="23" t="str">
        <f t="shared" si="70"/>
        <v/>
      </c>
      <c r="BW1072" s="59" t="str">
        <f t="shared" si="73"/>
        <v/>
      </c>
      <c r="BX1072" s="28" t="str">
        <f t="shared" si="71"/>
        <v/>
      </c>
      <c r="BY1072" s="67" t="str">
        <f t="shared" si="72"/>
        <v/>
      </c>
      <c r="BZ1072" s="29" t="str">
        <f>IF(A1072="","",SUM($BY$12:BY1072))</f>
        <v/>
      </c>
      <c r="CA1072" s="4"/>
    </row>
    <row r="1073" spans="65:79">
      <c r="BM1073" s="1"/>
      <c r="BU1073" s="23" t="str">
        <f>IF(A1073="","",_xlfn.XLOOKUP(C1073,'Bloomberg Data'!E:E,'Bloomberg Data'!D:D,0,0))</f>
        <v/>
      </c>
      <c r="BV1073" s="23" t="str">
        <f t="shared" si="70"/>
        <v/>
      </c>
      <c r="BW1073" s="59" t="str">
        <f t="shared" si="73"/>
        <v/>
      </c>
      <c r="BX1073" s="28" t="str">
        <f t="shared" si="71"/>
        <v/>
      </c>
      <c r="BY1073" s="67" t="str">
        <f t="shared" si="72"/>
        <v/>
      </c>
      <c r="BZ1073" s="29" t="str">
        <f>IF(A1073="","",SUM($BY$12:BY1073))</f>
        <v/>
      </c>
      <c r="CA1073" s="4"/>
    </row>
    <row r="1074" spans="65:79">
      <c r="BM1074" s="1"/>
      <c r="BU1074" s="23" t="str">
        <f>IF(A1074="","",_xlfn.XLOOKUP(C1074,'Bloomberg Data'!E:E,'Bloomberg Data'!D:D,0,0))</f>
        <v/>
      </c>
      <c r="BV1074" s="23" t="str">
        <f t="shared" si="70"/>
        <v/>
      </c>
      <c r="BW1074" s="59" t="str">
        <f t="shared" si="73"/>
        <v/>
      </c>
      <c r="BX1074" s="28" t="str">
        <f t="shared" si="71"/>
        <v/>
      </c>
      <c r="BY1074" s="67" t="str">
        <f t="shared" si="72"/>
        <v/>
      </c>
      <c r="BZ1074" s="29" t="str">
        <f>IF(A1074="","",SUM($BY$12:BY1074))</f>
        <v/>
      </c>
      <c r="CA1074" s="4"/>
    </row>
    <row r="1075" spans="65:79">
      <c r="BM1075" s="1"/>
      <c r="BU1075" s="23" t="str">
        <f>IF(A1075="","",_xlfn.XLOOKUP(C1075,'Bloomberg Data'!E:E,'Bloomberg Data'!D:D,0,0))</f>
        <v/>
      </c>
      <c r="BV1075" s="23" t="str">
        <f t="shared" si="70"/>
        <v/>
      </c>
      <c r="BW1075" s="59" t="str">
        <f t="shared" si="73"/>
        <v/>
      </c>
      <c r="BX1075" s="28" t="str">
        <f t="shared" si="71"/>
        <v/>
      </c>
      <c r="BY1075" s="67" t="str">
        <f t="shared" si="72"/>
        <v/>
      </c>
      <c r="BZ1075" s="29" t="str">
        <f>IF(A1075="","",SUM($BY$12:BY1075))</f>
        <v/>
      </c>
      <c r="CA1075" s="4"/>
    </row>
    <row r="1076" spans="65:79">
      <c r="BM1076" s="1"/>
      <c r="BU1076" s="23" t="str">
        <f>IF(A1076="","",_xlfn.XLOOKUP(C1076,'Bloomberg Data'!E:E,'Bloomberg Data'!D:D,0,0))</f>
        <v/>
      </c>
      <c r="BV1076" s="23" t="str">
        <f t="shared" si="70"/>
        <v/>
      </c>
      <c r="BW1076" s="59" t="str">
        <f t="shared" si="73"/>
        <v/>
      </c>
      <c r="BX1076" s="28" t="str">
        <f t="shared" si="71"/>
        <v/>
      </c>
      <c r="BY1076" s="67" t="str">
        <f t="shared" si="72"/>
        <v/>
      </c>
      <c r="BZ1076" s="29" t="str">
        <f>IF(A1076="","",SUM($BY$12:BY1076))</f>
        <v/>
      </c>
      <c r="CA1076" s="4"/>
    </row>
    <row r="1077" spans="65:79">
      <c r="BM1077" s="1"/>
      <c r="BU1077" s="23" t="str">
        <f>IF(A1077="","",_xlfn.XLOOKUP(C1077,'Bloomberg Data'!E:E,'Bloomberg Data'!D:D,0,0))</f>
        <v/>
      </c>
      <c r="BV1077" s="23" t="str">
        <f t="shared" si="70"/>
        <v/>
      </c>
      <c r="BW1077" s="59" t="str">
        <f t="shared" si="73"/>
        <v/>
      </c>
      <c r="BX1077" s="28" t="str">
        <f t="shared" si="71"/>
        <v/>
      </c>
      <c r="BY1077" s="67" t="str">
        <f t="shared" si="72"/>
        <v/>
      </c>
      <c r="BZ1077" s="29" t="str">
        <f>IF(A1077="","",SUM($BY$12:BY1077))</f>
        <v/>
      </c>
      <c r="CA1077" s="4"/>
    </row>
    <row r="1078" spans="65:79">
      <c r="BM1078" s="1"/>
      <c r="BU1078" s="23" t="str">
        <f>IF(A1078="","",_xlfn.XLOOKUP(C1078,'Bloomberg Data'!E:E,'Bloomberg Data'!D:D,0,0))</f>
        <v/>
      </c>
      <c r="BV1078" s="23" t="str">
        <f t="shared" si="70"/>
        <v/>
      </c>
      <c r="BW1078" s="59" t="str">
        <f t="shared" si="73"/>
        <v/>
      </c>
      <c r="BX1078" s="28" t="str">
        <f t="shared" si="71"/>
        <v/>
      </c>
      <c r="BY1078" s="67" t="str">
        <f t="shared" si="72"/>
        <v/>
      </c>
      <c r="BZ1078" s="29" t="str">
        <f>IF(A1078="","",SUM($BY$12:BY1078))</f>
        <v/>
      </c>
      <c r="CA1078" s="4"/>
    </row>
    <row r="1079" spans="65:79">
      <c r="BM1079" s="1"/>
      <c r="BU1079" s="23" t="str">
        <f>IF(A1079="","",_xlfn.XLOOKUP(C1079,'Bloomberg Data'!E:E,'Bloomberg Data'!D:D,0,0))</f>
        <v/>
      </c>
      <c r="BV1079" s="23" t="str">
        <f t="shared" si="70"/>
        <v/>
      </c>
      <c r="BW1079" s="59" t="str">
        <f t="shared" si="73"/>
        <v/>
      </c>
      <c r="BX1079" s="28" t="str">
        <f t="shared" si="71"/>
        <v/>
      </c>
      <c r="BY1079" s="67" t="str">
        <f t="shared" si="72"/>
        <v/>
      </c>
      <c r="BZ1079" s="29" t="str">
        <f>IF(A1079="","",SUM($BY$12:BY1079))</f>
        <v/>
      </c>
      <c r="CA1079" s="4"/>
    </row>
    <row r="1080" spans="65:79">
      <c r="BM1080" s="1"/>
      <c r="BU1080" s="23" t="str">
        <f>IF(A1080="","",_xlfn.XLOOKUP(C1080,'Bloomberg Data'!E:E,'Bloomberg Data'!D:D,0,0))</f>
        <v/>
      </c>
      <c r="BV1080" s="23" t="str">
        <f t="shared" si="70"/>
        <v/>
      </c>
      <c r="BW1080" s="59" t="str">
        <f t="shared" si="73"/>
        <v/>
      </c>
      <c r="BX1080" s="28" t="str">
        <f t="shared" si="71"/>
        <v/>
      </c>
      <c r="BY1080" s="67" t="str">
        <f t="shared" si="72"/>
        <v/>
      </c>
      <c r="BZ1080" s="29" t="str">
        <f>IF(A1080="","",SUM($BY$12:BY1080))</f>
        <v/>
      </c>
      <c r="CA1080" s="4"/>
    </row>
    <row r="1081" spans="65:79">
      <c r="BM1081" s="1"/>
      <c r="BU1081" s="23" t="str">
        <f>IF(A1081="","",_xlfn.XLOOKUP(C1081,'Bloomberg Data'!E:E,'Bloomberg Data'!D:D,0,0))</f>
        <v/>
      </c>
      <c r="BV1081" s="23" t="str">
        <f t="shared" si="70"/>
        <v/>
      </c>
      <c r="BW1081" s="59" t="str">
        <f t="shared" si="73"/>
        <v/>
      </c>
      <c r="BX1081" s="28" t="str">
        <f t="shared" si="71"/>
        <v/>
      </c>
      <c r="BY1081" s="67" t="str">
        <f t="shared" si="72"/>
        <v/>
      </c>
      <c r="BZ1081" s="29" t="str">
        <f>IF(A1081="","",SUM($BY$12:BY1081))</f>
        <v/>
      </c>
      <c r="CA1081" s="4"/>
    </row>
    <row r="1082" spans="65:79">
      <c r="BM1082" s="1"/>
      <c r="BU1082" s="23" t="str">
        <f>IF(A1082="","",_xlfn.XLOOKUP(C1082,'Bloomberg Data'!E:E,'Bloomberg Data'!D:D,0,0))</f>
        <v/>
      </c>
      <c r="BV1082" s="23" t="str">
        <f t="shared" si="70"/>
        <v/>
      </c>
      <c r="BW1082" s="59" t="str">
        <f t="shared" si="73"/>
        <v/>
      </c>
      <c r="BX1082" s="28" t="str">
        <f t="shared" si="71"/>
        <v/>
      </c>
      <c r="BY1082" s="67" t="str">
        <f t="shared" si="72"/>
        <v/>
      </c>
      <c r="BZ1082" s="29" t="str">
        <f>IF(A1082="","",SUM($BY$12:BY1082))</f>
        <v/>
      </c>
      <c r="CA1082" s="4"/>
    </row>
    <row r="1083" spans="65:79">
      <c r="BM1083" s="1"/>
      <c r="BU1083" s="23" t="str">
        <f>IF(A1083="","",_xlfn.XLOOKUP(C1083,'Bloomberg Data'!E:E,'Bloomberg Data'!D:D,0,0))</f>
        <v/>
      </c>
      <c r="BV1083" s="23" t="str">
        <f t="shared" si="70"/>
        <v/>
      </c>
      <c r="BW1083" s="59" t="str">
        <f t="shared" si="73"/>
        <v/>
      </c>
      <c r="BX1083" s="28" t="str">
        <f t="shared" si="71"/>
        <v/>
      </c>
      <c r="BY1083" s="67" t="str">
        <f t="shared" si="72"/>
        <v/>
      </c>
      <c r="BZ1083" s="29" t="str">
        <f>IF(A1083="","",SUM($BY$12:BY1083))</f>
        <v/>
      </c>
      <c r="CA1083" s="4"/>
    </row>
    <row r="1084" spans="65:79">
      <c r="BM1084" s="1"/>
      <c r="BU1084" s="23" t="str">
        <f>IF(A1084="","",_xlfn.XLOOKUP(C1084,'Bloomberg Data'!E:E,'Bloomberg Data'!D:D,0,0))</f>
        <v/>
      </c>
      <c r="BV1084" s="23" t="str">
        <f t="shared" si="70"/>
        <v/>
      </c>
      <c r="BW1084" s="59" t="str">
        <f t="shared" si="73"/>
        <v/>
      </c>
      <c r="BX1084" s="28" t="str">
        <f t="shared" si="71"/>
        <v/>
      </c>
      <c r="BY1084" s="67" t="str">
        <f t="shared" si="72"/>
        <v/>
      </c>
      <c r="BZ1084" s="29" t="str">
        <f>IF(A1084="","",SUM($BY$12:BY1084))</f>
        <v/>
      </c>
      <c r="CA1084" s="4"/>
    </row>
    <row r="1085" spans="65:79">
      <c r="BM1085" s="1"/>
      <c r="BU1085" s="23" t="str">
        <f>IF(A1085="","",_xlfn.XLOOKUP(C1085,'Bloomberg Data'!E:E,'Bloomberg Data'!D:D,0,0))</f>
        <v/>
      </c>
      <c r="BV1085" s="23" t="str">
        <f t="shared" si="70"/>
        <v/>
      </c>
      <c r="BW1085" s="59" t="str">
        <f t="shared" si="73"/>
        <v/>
      </c>
      <c r="BX1085" s="28" t="str">
        <f t="shared" si="71"/>
        <v/>
      </c>
      <c r="BY1085" s="67" t="str">
        <f t="shared" si="72"/>
        <v/>
      </c>
      <c r="BZ1085" s="29" t="str">
        <f>IF(A1085="","",SUM($BY$12:BY1085))</f>
        <v/>
      </c>
      <c r="CA1085" s="4"/>
    </row>
    <row r="1086" spans="65:79">
      <c r="BM1086" s="1"/>
      <c r="BU1086" s="23" t="str">
        <f>IF(A1086="","",_xlfn.XLOOKUP(C1086,'Bloomberg Data'!E:E,'Bloomberg Data'!D:D,0,0))</f>
        <v/>
      </c>
      <c r="BV1086" s="23" t="str">
        <f t="shared" si="70"/>
        <v/>
      </c>
      <c r="BW1086" s="59" t="str">
        <f t="shared" si="73"/>
        <v/>
      </c>
      <c r="BX1086" s="28" t="str">
        <f t="shared" si="71"/>
        <v/>
      </c>
      <c r="BY1086" s="67" t="str">
        <f t="shared" si="72"/>
        <v/>
      </c>
      <c r="BZ1086" s="29" t="str">
        <f>IF(A1086="","",SUM($BY$12:BY1086))</f>
        <v/>
      </c>
      <c r="CA1086" s="4"/>
    </row>
    <row r="1087" spans="65:79">
      <c r="BM1087" s="1"/>
      <c r="BU1087" s="23" t="str">
        <f>IF(A1087="","",_xlfn.XLOOKUP(C1087,'Bloomberg Data'!E:E,'Bloomberg Data'!D:D,0,0))</f>
        <v/>
      </c>
      <c r="BV1087" s="23" t="str">
        <f t="shared" si="70"/>
        <v/>
      </c>
      <c r="BW1087" s="59" t="str">
        <f t="shared" si="73"/>
        <v/>
      </c>
      <c r="BX1087" s="28" t="str">
        <f t="shared" si="71"/>
        <v/>
      </c>
      <c r="BY1087" s="67" t="str">
        <f t="shared" si="72"/>
        <v/>
      </c>
      <c r="BZ1087" s="29" t="str">
        <f>IF(A1087="","",SUM($BY$12:BY1087))</f>
        <v/>
      </c>
      <c r="CA1087" s="4"/>
    </row>
    <row r="1088" spans="65:79">
      <c r="BM1088" s="1"/>
      <c r="BU1088" s="23" t="str">
        <f>IF(A1088="","",_xlfn.XLOOKUP(C1088,'Bloomberg Data'!E:E,'Bloomberg Data'!D:D,0,0))</f>
        <v/>
      </c>
      <c r="BV1088" s="23" t="str">
        <f t="shared" si="70"/>
        <v/>
      </c>
      <c r="BW1088" s="59" t="str">
        <f t="shared" si="73"/>
        <v/>
      </c>
      <c r="BX1088" s="28" t="str">
        <f t="shared" si="71"/>
        <v/>
      </c>
      <c r="BY1088" s="67" t="str">
        <f t="shared" si="72"/>
        <v/>
      </c>
      <c r="BZ1088" s="29" t="str">
        <f>IF(A1088="","",SUM($BY$12:BY1088))</f>
        <v/>
      </c>
      <c r="CA1088" s="4"/>
    </row>
    <row r="1089" spans="65:79">
      <c r="BM1089" s="1"/>
      <c r="BU1089" s="23" t="str">
        <f>IF(A1089="","",_xlfn.XLOOKUP(C1089,'Bloomberg Data'!E:E,'Bloomberg Data'!D:D,0,0))</f>
        <v/>
      </c>
      <c r="BV1089" s="23" t="str">
        <f t="shared" si="70"/>
        <v/>
      </c>
      <c r="BW1089" s="59" t="str">
        <f t="shared" si="73"/>
        <v/>
      </c>
      <c r="BX1089" s="28" t="str">
        <f t="shared" si="71"/>
        <v/>
      </c>
      <c r="BY1089" s="67" t="str">
        <f t="shared" si="72"/>
        <v/>
      </c>
      <c r="BZ1089" s="29" t="str">
        <f>IF(A1089="","",SUM($BY$12:BY1089))</f>
        <v/>
      </c>
      <c r="CA1089" s="4"/>
    </row>
    <row r="1090" spans="65:79">
      <c r="BM1090" s="1"/>
      <c r="BU1090" s="23" t="str">
        <f>IF(A1090="","",_xlfn.XLOOKUP(C1090,'Bloomberg Data'!E:E,'Bloomberg Data'!D:D,0,0))</f>
        <v/>
      </c>
      <c r="BV1090" s="23" t="str">
        <f t="shared" si="70"/>
        <v/>
      </c>
      <c r="BW1090" s="59" t="str">
        <f t="shared" si="73"/>
        <v/>
      </c>
      <c r="BX1090" s="28" t="str">
        <f t="shared" si="71"/>
        <v/>
      </c>
      <c r="BY1090" s="67" t="str">
        <f t="shared" si="72"/>
        <v/>
      </c>
      <c r="BZ1090" s="29" t="str">
        <f>IF(A1090="","",SUM($BY$12:BY1090))</f>
        <v/>
      </c>
      <c r="CA1090" s="4"/>
    </row>
    <row r="1091" spans="65:79">
      <c r="BM1091" s="1"/>
      <c r="BU1091" s="23" t="str">
        <f>IF(A1091="","",_xlfn.XLOOKUP(C1091,'Bloomberg Data'!E:E,'Bloomberg Data'!D:D,0,0))</f>
        <v/>
      </c>
      <c r="BV1091" s="23" t="str">
        <f t="shared" si="70"/>
        <v/>
      </c>
      <c r="BW1091" s="59" t="str">
        <f t="shared" si="73"/>
        <v/>
      </c>
      <c r="BX1091" s="28" t="str">
        <f t="shared" si="71"/>
        <v/>
      </c>
      <c r="BY1091" s="67" t="str">
        <f t="shared" si="72"/>
        <v/>
      </c>
      <c r="BZ1091" s="29" t="str">
        <f>IF(A1091="","",SUM($BY$12:BY1091))</f>
        <v/>
      </c>
      <c r="CA1091" s="4"/>
    </row>
    <row r="1092" spans="65:79">
      <c r="BM1092" s="1"/>
      <c r="BU1092" s="23" t="str">
        <f>IF(A1092="","",_xlfn.XLOOKUP(C1092,'Bloomberg Data'!E:E,'Bloomberg Data'!D:D,0,0))</f>
        <v/>
      </c>
      <c r="BV1092" s="23" t="str">
        <f t="shared" si="70"/>
        <v/>
      </c>
      <c r="BW1092" s="59" t="str">
        <f t="shared" si="73"/>
        <v/>
      </c>
      <c r="BX1092" s="28" t="str">
        <f t="shared" si="71"/>
        <v/>
      </c>
      <c r="BY1092" s="67" t="str">
        <f t="shared" si="72"/>
        <v/>
      </c>
      <c r="BZ1092" s="29" t="str">
        <f>IF(A1092="","",SUM($BY$12:BY1092))</f>
        <v/>
      </c>
      <c r="CA1092" s="4"/>
    </row>
    <row r="1093" spans="65:79">
      <c r="BM1093" s="1"/>
      <c r="BU1093" s="23" t="str">
        <f>IF(A1093="","",_xlfn.XLOOKUP(C1093,'Bloomberg Data'!E:E,'Bloomberg Data'!D:D,0,0))</f>
        <v/>
      </c>
      <c r="BV1093" s="23" t="str">
        <f t="shared" si="70"/>
        <v/>
      </c>
      <c r="BW1093" s="59" t="str">
        <f t="shared" si="73"/>
        <v/>
      </c>
      <c r="BX1093" s="28" t="str">
        <f t="shared" si="71"/>
        <v/>
      </c>
      <c r="BY1093" s="67" t="str">
        <f t="shared" si="72"/>
        <v/>
      </c>
      <c r="BZ1093" s="29" t="str">
        <f>IF(A1093="","",SUM($BY$12:BY1093))</f>
        <v/>
      </c>
      <c r="CA1093" s="4"/>
    </row>
    <row r="1094" spans="65:79">
      <c r="BM1094" s="1"/>
      <c r="BU1094" s="23" t="str">
        <f>IF(A1094="","",_xlfn.XLOOKUP(C1094,'Bloomberg Data'!E:E,'Bloomberg Data'!D:D,0,0))</f>
        <v/>
      </c>
      <c r="BV1094" s="23" t="str">
        <f t="shared" si="70"/>
        <v/>
      </c>
      <c r="BW1094" s="59" t="str">
        <f t="shared" si="73"/>
        <v/>
      </c>
      <c r="BX1094" s="28" t="str">
        <f t="shared" si="71"/>
        <v/>
      </c>
      <c r="BY1094" s="67" t="str">
        <f t="shared" si="72"/>
        <v/>
      </c>
      <c r="BZ1094" s="29" t="str">
        <f>IF(A1094="","",SUM($BY$12:BY1094))</f>
        <v/>
      </c>
      <c r="CA1094" s="4"/>
    </row>
    <row r="1095" spans="65:79">
      <c r="BM1095" s="1"/>
      <c r="BU1095" s="23" t="str">
        <f>IF(A1095="","",_xlfn.XLOOKUP(C1095,'Bloomberg Data'!E:E,'Bloomberg Data'!D:D,0,0))</f>
        <v/>
      </c>
      <c r="BV1095" s="23" t="str">
        <f t="shared" si="70"/>
        <v/>
      </c>
      <c r="BW1095" s="59" t="str">
        <f t="shared" si="73"/>
        <v/>
      </c>
      <c r="BX1095" s="28" t="str">
        <f t="shared" si="71"/>
        <v/>
      </c>
      <c r="BY1095" s="67" t="str">
        <f t="shared" si="72"/>
        <v/>
      </c>
      <c r="BZ1095" s="29" t="str">
        <f>IF(A1095="","",SUM($BY$12:BY1095))</f>
        <v/>
      </c>
      <c r="CA1095" s="4"/>
    </row>
    <row r="1096" spans="65:79">
      <c r="BM1096" s="1"/>
      <c r="BU1096" s="23" t="str">
        <f>IF(A1096="","",_xlfn.XLOOKUP(C1096,'Bloomberg Data'!E:E,'Bloomberg Data'!D:D,0,0))</f>
        <v/>
      </c>
      <c r="BV1096" s="23" t="str">
        <f t="shared" si="70"/>
        <v/>
      </c>
      <c r="BW1096" s="59" t="str">
        <f t="shared" si="73"/>
        <v/>
      </c>
      <c r="BX1096" s="28" t="str">
        <f t="shared" si="71"/>
        <v/>
      </c>
      <c r="BY1096" s="67" t="str">
        <f t="shared" si="72"/>
        <v/>
      </c>
      <c r="BZ1096" s="29" t="str">
        <f>IF(A1096="","",SUM($BY$12:BY1096))</f>
        <v/>
      </c>
      <c r="CA1096" s="4"/>
    </row>
    <row r="1097" spans="65:79">
      <c r="BM1097" s="1"/>
      <c r="BU1097" s="23" t="str">
        <f>IF(A1097="","",_xlfn.XLOOKUP(C1097,'Bloomberg Data'!E:E,'Bloomberg Data'!D:D,0,0))</f>
        <v/>
      </c>
      <c r="BV1097" s="23" t="str">
        <f t="shared" si="70"/>
        <v/>
      </c>
      <c r="BW1097" s="59" t="str">
        <f t="shared" si="73"/>
        <v/>
      </c>
      <c r="BX1097" s="28" t="str">
        <f t="shared" si="71"/>
        <v/>
      </c>
      <c r="BY1097" s="67" t="str">
        <f t="shared" si="72"/>
        <v/>
      </c>
      <c r="BZ1097" s="29" t="str">
        <f>IF(A1097="","",SUM($BY$12:BY1097))</f>
        <v/>
      </c>
      <c r="CA1097" s="4"/>
    </row>
    <row r="1098" spans="65:79">
      <c r="BM1098" s="1"/>
      <c r="BU1098" s="23" t="str">
        <f>IF(A1098="","",_xlfn.XLOOKUP(C1098,'Bloomberg Data'!E:E,'Bloomberg Data'!D:D,0,0))</f>
        <v/>
      </c>
      <c r="BV1098" s="23" t="str">
        <f t="shared" si="70"/>
        <v/>
      </c>
      <c r="BW1098" s="59" t="str">
        <f t="shared" si="73"/>
        <v/>
      </c>
      <c r="BX1098" s="28" t="str">
        <f t="shared" si="71"/>
        <v/>
      </c>
      <c r="BY1098" s="67" t="str">
        <f t="shared" si="72"/>
        <v/>
      </c>
      <c r="BZ1098" s="29" t="str">
        <f>IF(A1098="","",SUM($BY$12:BY1098))</f>
        <v/>
      </c>
      <c r="CA1098" s="4"/>
    </row>
    <row r="1099" spans="65:79">
      <c r="BM1099" s="1"/>
      <c r="BU1099" s="23" t="str">
        <f>IF(A1099="","",_xlfn.XLOOKUP(C1099,'Bloomberg Data'!E:E,'Bloomberg Data'!D:D,0,0))</f>
        <v/>
      </c>
      <c r="BV1099" s="23" t="str">
        <f t="shared" ref="BV1099:BV1162" si="74">IF(A1099="","",BU1099*3)</f>
        <v/>
      </c>
      <c r="BW1099" s="59" t="str">
        <f t="shared" si="73"/>
        <v/>
      </c>
      <c r="BX1099" s="28" t="str">
        <f t="shared" ref="BX1099:BX1162" si="75">IF(A1099="","",IF(BU1099=0,0,H1099/BW1099))</f>
        <v/>
      </c>
      <c r="BY1099" s="67" t="str">
        <f t="shared" ref="BY1099:BY1162" si="76">IF(A1099="","",BM1099%)</f>
        <v/>
      </c>
      <c r="BZ1099" s="29" t="str">
        <f>IF(A1099="","",SUM($BY$12:BY1099))</f>
        <v/>
      </c>
      <c r="CA1099" s="4"/>
    </row>
    <row r="1100" spans="65:79">
      <c r="BM1100" s="1"/>
      <c r="BU1100" s="23" t="str">
        <f>IF(A1100="","",_xlfn.XLOOKUP(C1100,'Bloomberg Data'!E:E,'Bloomberg Data'!D:D,0,0))</f>
        <v/>
      </c>
      <c r="BV1100" s="23" t="str">
        <f t="shared" si="74"/>
        <v/>
      </c>
      <c r="BW1100" s="59" t="str">
        <f t="shared" ref="BW1100:BW1163" si="77">IF(A1100="","",BV1100*BW$11)</f>
        <v/>
      </c>
      <c r="BX1100" s="28" t="str">
        <f t="shared" si="75"/>
        <v/>
      </c>
      <c r="BY1100" s="67" t="str">
        <f t="shared" si="76"/>
        <v/>
      </c>
      <c r="BZ1100" s="29" t="str">
        <f>IF(A1100="","",SUM($BY$12:BY1100))</f>
        <v/>
      </c>
      <c r="CA1100" s="4"/>
    </row>
    <row r="1101" spans="65:79">
      <c r="BM1101" s="1"/>
      <c r="BU1101" s="23" t="str">
        <f>IF(A1101="","",_xlfn.XLOOKUP(C1101,'Bloomberg Data'!E:E,'Bloomberg Data'!D:D,0,0))</f>
        <v/>
      </c>
      <c r="BV1101" s="23" t="str">
        <f t="shared" si="74"/>
        <v/>
      </c>
      <c r="BW1101" s="59" t="str">
        <f t="shared" si="77"/>
        <v/>
      </c>
      <c r="BX1101" s="28" t="str">
        <f t="shared" si="75"/>
        <v/>
      </c>
      <c r="BY1101" s="67" t="str">
        <f t="shared" si="76"/>
        <v/>
      </c>
      <c r="BZ1101" s="29" t="str">
        <f>IF(A1101="","",SUM($BY$12:BY1101))</f>
        <v/>
      </c>
      <c r="CA1101" s="4"/>
    </row>
    <row r="1102" spans="65:79">
      <c r="BM1102" s="1"/>
      <c r="BU1102" s="23" t="str">
        <f>IF(A1102="","",_xlfn.XLOOKUP(C1102,'Bloomberg Data'!E:E,'Bloomberg Data'!D:D,0,0))</f>
        <v/>
      </c>
      <c r="BV1102" s="23" t="str">
        <f t="shared" si="74"/>
        <v/>
      </c>
      <c r="BW1102" s="59" t="str">
        <f t="shared" si="77"/>
        <v/>
      </c>
      <c r="BX1102" s="28" t="str">
        <f t="shared" si="75"/>
        <v/>
      </c>
      <c r="BY1102" s="67" t="str">
        <f t="shared" si="76"/>
        <v/>
      </c>
      <c r="BZ1102" s="29" t="str">
        <f>IF(A1102="","",SUM($BY$12:BY1102))</f>
        <v/>
      </c>
      <c r="CA1102" s="4"/>
    </row>
    <row r="1103" spans="65:79">
      <c r="BM1103" s="1"/>
      <c r="BU1103" s="23" t="str">
        <f>IF(A1103="","",_xlfn.XLOOKUP(C1103,'Bloomberg Data'!E:E,'Bloomberg Data'!D:D,0,0))</f>
        <v/>
      </c>
      <c r="BV1103" s="23" t="str">
        <f t="shared" si="74"/>
        <v/>
      </c>
      <c r="BW1103" s="59" t="str">
        <f t="shared" si="77"/>
        <v/>
      </c>
      <c r="BX1103" s="28" t="str">
        <f t="shared" si="75"/>
        <v/>
      </c>
      <c r="BY1103" s="67" t="str">
        <f t="shared" si="76"/>
        <v/>
      </c>
      <c r="BZ1103" s="29" t="str">
        <f>IF(A1103="","",SUM($BY$12:BY1103))</f>
        <v/>
      </c>
      <c r="CA1103" s="4"/>
    </row>
    <row r="1104" spans="65:79">
      <c r="BM1104" s="1"/>
      <c r="BU1104" s="23" t="str">
        <f>IF(A1104="","",_xlfn.XLOOKUP(C1104,'Bloomberg Data'!E:E,'Bloomberg Data'!D:D,0,0))</f>
        <v/>
      </c>
      <c r="BV1104" s="23" t="str">
        <f t="shared" si="74"/>
        <v/>
      </c>
      <c r="BW1104" s="59" t="str">
        <f t="shared" si="77"/>
        <v/>
      </c>
      <c r="BX1104" s="28" t="str">
        <f t="shared" si="75"/>
        <v/>
      </c>
      <c r="BY1104" s="67" t="str">
        <f t="shared" si="76"/>
        <v/>
      </c>
      <c r="BZ1104" s="29" t="str">
        <f>IF(A1104="","",SUM($BY$12:BY1104))</f>
        <v/>
      </c>
      <c r="CA1104" s="4"/>
    </row>
    <row r="1105" spans="65:79">
      <c r="BM1105" s="1"/>
      <c r="BU1105" s="23" t="str">
        <f>IF(A1105="","",_xlfn.XLOOKUP(C1105,'Bloomberg Data'!E:E,'Bloomberg Data'!D:D,0,0))</f>
        <v/>
      </c>
      <c r="BV1105" s="23" t="str">
        <f t="shared" si="74"/>
        <v/>
      </c>
      <c r="BW1105" s="59" t="str">
        <f t="shared" si="77"/>
        <v/>
      </c>
      <c r="BX1105" s="28" t="str">
        <f t="shared" si="75"/>
        <v/>
      </c>
      <c r="BY1105" s="67" t="str">
        <f t="shared" si="76"/>
        <v/>
      </c>
      <c r="BZ1105" s="29" t="str">
        <f>IF(A1105="","",SUM($BY$12:BY1105))</f>
        <v/>
      </c>
      <c r="CA1105" s="4"/>
    </row>
    <row r="1106" spans="65:79">
      <c r="BM1106" s="1"/>
      <c r="BU1106" s="23" t="str">
        <f>IF(A1106="","",_xlfn.XLOOKUP(C1106,'Bloomberg Data'!E:E,'Bloomberg Data'!D:D,0,0))</f>
        <v/>
      </c>
      <c r="BV1106" s="23" t="str">
        <f t="shared" si="74"/>
        <v/>
      </c>
      <c r="BW1106" s="59" t="str">
        <f t="shared" si="77"/>
        <v/>
      </c>
      <c r="BX1106" s="28" t="str">
        <f t="shared" si="75"/>
        <v/>
      </c>
      <c r="BY1106" s="67" t="str">
        <f t="shared" si="76"/>
        <v/>
      </c>
      <c r="BZ1106" s="29" t="str">
        <f>IF(A1106="","",SUM($BY$12:BY1106))</f>
        <v/>
      </c>
      <c r="CA1106" s="4"/>
    </row>
    <row r="1107" spans="65:79">
      <c r="BM1107" s="1"/>
      <c r="BU1107" s="23" t="str">
        <f>IF(A1107="","",_xlfn.XLOOKUP(C1107,'Bloomberg Data'!E:E,'Bloomberg Data'!D:D,0,0))</f>
        <v/>
      </c>
      <c r="BV1107" s="23" t="str">
        <f t="shared" si="74"/>
        <v/>
      </c>
      <c r="BW1107" s="59" t="str">
        <f t="shared" si="77"/>
        <v/>
      </c>
      <c r="BX1107" s="28" t="str">
        <f t="shared" si="75"/>
        <v/>
      </c>
      <c r="BY1107" s="67" t="str">
        <f t="shared" si="76"/>
        <v/>
      </c>
      <c r="BZ1107" s="29" t="str">
        <f>IF(A1107="","",SUM($BY$12:BY1107))</f>
        <v/>
      </c>
      <c r="CA1107" s="4"/>
    </row>
    <row r="1108" spans="65:79">
      <c r="BM1108" s="1"/>
      <c r="BU1108" s="23" t="str">
        <f>IF(A1108="","",_xlfn.XLOOKUP(C1108,'Bloomberg Data'!E:E,'Bloomberg Data'!D:D,0,0))</f>
        <v/>
      </c>
      <c r="BV1108" s="23" t="str">
        <f t="shared" si="74"/>
        <v/>
      </c>
      <c r="BW1108" s="59" t="str">
        <f t="shared" si="77"/>
        <v/>
      </c>
      <c r="BX1108" s="28" t="str">
        <f t="shared" si="75"/>
        <v/>
      </c>
      <c r="BY1108" s="67" t="str">
        <f t="shared" si="76"/>
        <v/>
      </c>
      <c r="BZ1108" s="29" t="str">
        <f>IF(A1108="","",SUM($BY$12:BY1108))</f>
        <v/>
      </c>
      <c r="CA1108" s="4"/>
    </row>
    <row r="1109" spans="65:79">
      <c r="BM1109" s="1"/>
      <c r="BU1109" s="23" t="str">
        <f>IF(A1109="","",_xlfn.XLOOKUP(C1109,'Bloomberg Data'!E:E,'Bloomberg Data'!D:D,0,0))</f>
        <v/>
      </c>
      <c r="BV1109" s="23" t="str">
        <f t="shared" si="74"/>
        <v/>
      </c>
      <c r="BW1109" s="59" t="str">
        <f t="shared" si="77"/>
        <v/>
      </c>
      <c r="BX1109" s="28" t="str">
        <f t="shared" si="75"/>
        <v/>
      </c>
      <c r="BY1109" s="67" t="str">
        <f t="shared" si="76"/>
        <v/>
      </c>
      <c r="BZ1109" s="29" t="str">
        <f>IF(A1109="","",SUM($BY$12:BY1109))</f>
        <v/>
      </c>
      <c r="CA1109" s="4"/>
    </row>
    <row r="1110" spans="65:79">
      <c r="BM1110" s="1"/>
      <c r="BU1110" s="23" t="str">
        <f>IF(A1110="","",_xlfn.XLOOKUP(C1110,'Bloomberg Data'!E:E,'Bloomberg Data'!D:D,0,0))</f>
        <v/>
      </c>
      <c r="BV1110" s="23" t="str">
        <f t="shared" si="74"/>
        <v/>
      </c>
      <c r="BW1110" s="59" t="str">
        <f t="shared" si="77"/>
        <v/>
      </c>
      <c r="BX1110" s="28" t="str">
        <f t="shared" si="75"/>
        <v/>
      </c>
      <c r="BY1110" s="67" t="str">
        <f t="shared" si="76"/>
        <v/>
      </c>
      <c r="BZ1110" s="29" t="str">
        <f>IF(A1110="","",SUM($BY$12:BY1110))</f>
        <v/>
      </c>
      <c r="CA1110" s="4"/>
    </row>
    <row r="1111" spans="65:79">
      <c r="BM1111" s="1"/>
      <c r="BU1111" s="23" t="str">
        <f>IF(A1111="","",_xlfn.XLOOKUP(C1111,'Bloomberg Data'!E:E,'Bloomberg Data'!D:D,0,0))</f>
        <v/>
      </c>
      <c r="BV1111" s="23" t="str">
        <f t="shared" si="74"/>
        <v/>
      </c>
      <c r="BW1111" s="59" t="str">
        <f t="shared" si="77"/>
        <v/>
      </c>
      <c r="BX1111" s="28" t="str">
        <f t="shared" si="75"/>
        <v/>
      </c>
      <c r="BY1111" s="67" t="str">
        <f t="shared" si="76"/>
        <v/>
      </c>
      <c r="BZ1111" s="29" t="str">
        <f>IF(A1111="","",SUM($BY$12:BY1111))</f>
        <v/>
      </c>
      <c r="CA1111" s="4"/>
    </row>
    <row r="1112" spans="65:79">
      <c r="BM1112" s="1"/>
      <c r="BU1112" s="23" t="str">
        <f>IF(A1112="","",_xlfn.XLOOKUP(C1112,'Bloomberg Data'!E:E,'Bloomberg Data'!D:D,0,0))</f>
        <v/>
      </c>
      <c r="BV1112" s="23" t="str">
        <f t="shared" si="74"/>
        <v/>
      </c>
      <c r="BW1112" s="59" t="str">
        <f t="shared" si="77"/>
        <v/>
      </c>
      <c r="BX1112" s="28" t="str">
        <f t="shared" si="75"/>
        <v/>
      </c>
      <c r="BY1112" s="67" t="str">
        <f t="shared" si="76"/>
        <v/>
      </c>
      <c r="BZ1112" s="29" t="str">
        <f>IF(A1112="","",SUM($BY$12:BY1112))</f>
        <v/>
      </c>
      <c r="CA1112" s="4"/>
    </row>
    <row r="1113" spans="65:79">
      <c r="BM1113" s="1"/>
      <c r="BU1113" s="23" t="str">
        <f>IF(A1113="","",_xlfn.XLOOKUP(C1113,'Bloomberg Data'!E:E,'Bloomberg Data'!D:D,0,0))</f>
        <v/>
      </c>
      <c r="BV1113" s="23" t="str">
        <f t="shared" si="74"/>
        <v/>
      </c>
      <c r="BW1113" s="59" t="str">
        <f t="shared" si="77"/>
        <v/>
      </c>
      <c r="BX1113" s="28" t="str">
        <f t="shared" si="75"/>
        <v/>
      </c>
      <c r="BY1113" s="67" t="str">
        <f t="shared" si="76"/>
        <v/>
      </c>
      <c r="BZ1113" s="29" t="str">
        <f>IF(A1113="","",SUM($BY$12:BY1113))</f>
        <v/>
      </c>
      <c r="CA1113" s="4"/>
    </row>
    <row r="1114" spans="65:79">
      <c r="BM1114" s="1"/>
      <c r="BU1114" s="23" t="str">
        <f>IF(A1114="","",_xlfn.XLOOKUP(C1114,'Bloomberg Data'!E:E,'Bloomberg Data'!D:D,0,0))</f>
        <v/>
      </c>
      <c r="BV1114" s="23" t="str">
        <f t="shared" si="74"/>
        <v/>
      </c>
      <c r="BW1114" s="59" t="str">
        <f t="shared" si="77"/>
        <v/>
      </c>
      <c r="BX1114" s="28" t="str">
        <f t="shared" si="75"/>
        <v/>
      </c>
      <c r="BY1114" s="67" t="str">
        <f t="shared" si="76"/>
        <v/>
      </c>
      <c r="BZ1114" s="29" t="str">
        <f>IF(A1114="","",SUM($BY$12:BY1114))</f>
        <v/>
      </c>
      <c r="CA1114" s="4"/>
    </row>
    <row r="1115" spans="65:79">
      <c r="BM1115" s="1"/>
      <c r="BU1115" s="23" t="str">
        <f>IF(A1115="","",_xlfn.XLOOKUP(C1115,'Bloomberg Data'!E:E,'Bloomberg Data'!D:D,0,0))</f>
        <v/>
      </c>
      <c r="BV1115" s="23" t="str">
        <f t="shared" si="74"/>
        <v/>
      </c>
      <c r="BW1115" s="59" t="str">
        <f t="shared" si="77"/>
        <v/>
      </c>
      <c r="BX1115" s="28" t="str">
        <f t="shared" si="75"/>
        <v/>
      </c>
      <c r="BY1115" s="67" t="str">
        <f t="shared" si="76"/>
        <v/>
      </c>
      <c r="BZ1115" s="29" t="str">
        <f>IF(A1115="","",SUM($BY$12:BY1115))</f>
        <v/>
      </c>
      <c r="CA1115" s="4"/>
    </row>
    <row r="1116" spans="65:79">
      <c r="BM1116" s="1"/>
      <c r="BU1116" s="23" t="str">
        <f>IF(A1116="","",_xlfn.XLOOKUP(C1116,'Bloomberg Data'!E:E,'Bloomberg Data'!D:D,0,0))</f>
        <v/>
      </c>
      <c r="BV1116" s="23" t="str">
        <f t="shared" si="74"/>
        <v/>
      </c>
      <c r="BW1116" s="59" t="str">
        <f t="shared" si="77"/>
        <v/>
      </c>
      <c r="BX1116" s="28" t="str">
        <f t="shared" si="75"/>
        <v/>
      </c>
      <c r="BY1116" s="67" t="str">
        <f t="shared" si="76"/>
        <v/>
      </c>
      <c r="BZ1116" s="29" t="str">
        <f>IF(A1116="","",SUM($BY$12:BY1116))</f>
        <v/>
      </c>
      <c r="CA1116" s="4"/>
    </row>
    <row r="1117" spans="65:79">
      <c r="BM1117" s="1"/>
      <c r="BU1117" s="23" t="str">
        <f>IF(A1117="","",_xlfn.XLOOKUP(C1117,'Bloomberg Data'!E:E,'Bloomberg Data'!D:D,0,0))</f>
        <v/>
      </c>
      <c r="BV1117" s="23" t="str">
        <f t="shared" si="74"/>
        <v/>
      </c>
      <c r="BW1117" s="59" t="str">
        <f t="shared" si="77"/>
        <v/>
      </c>
      <c r="BX1117" s="28" t="str">
        <f t="shared" si="75"/>
        <v/>
      </c>
      <c r="BY1117" s="67" t="str">
        <f t="shared" si="76"/>
        <v/>
      </c>
      <c r="BZ1117" s="29" t="str">
        <f>IF(A1117="","",SUM($BY$12:BY1117))</f>
        <v/>
      </c>
      <c r="CA1117" s="4"/>
    </row>
    <row r="1118" spans="65:79">
      <c r="BM1118" s="1"/>
      <c r="BU1118" s="23" t="str">
        <f>IF(A1118="","",_xlfn.XLOOKUP(C1118,'Bloomberg Data'!E:E,'Bloomberg Data'!D:D,0,0))</f>
        <v/>
      </c>
      <c r="BV1118" s="23" t="str">
        <f t="shared" si="74"/>
        <v/>
      </c>
      <c r="BW1118" s="59" t="str">
        <f t="shared" si="77"/>
        <v/>
      </c>
      <c r="BX1118" s="28" t="str">
        <f t="shared" si="75"/>
        <v/>
      </c>
      <c r="BY1118" s="67" t="str">
        <f t="shared" si="76"/>
        <v/>
      </c>
      <c r="BZ1118" s="29" t="str">
        <f>IF(A1118="","",SUM($BY$12:BY1118))</f>
        <v/>
      </c>
      <c r="CA1118" s="4"/>
    </row>
    <row r="1119" spans="65:79">
      <c r="BM1119" s="1"/>
      <c r="BU1119" s="23" t="str">
        <f>IF(A1119="","",_xlfn.XLOOKUP(C1119,'Bloomberg Data'!E:E,'Bloomberg Data'!D:D,0,0))</f>
        <v/>
      </c>
      <c r="BV1119" s="23" t="str">
        <f t="shared" si="74"/>
        <v/>
      </c>
      <c r="BW1119" s="59" t="str">
        <f t="shared" si="77"/>
        <v/>
      </c>
      <c r="BX1119" s="28" t="str">
        <f t="shared" si="75"/>
        <v/>
      </c>
      <c r="BY1119" s="67" t="str">
        <f t="shared" si="76"/>
        <v/>
      </c>
      <c r="BZ1119" s="29" t="str">
        <f>IF(A1119="","",SUM($BY$12:BY1119))</f>
        <v/>
      </c>
      <c r="CA1119" s="4"/>
    </row>
    <row r="1120" spans="65:79">
      <c r="BM1120" s="1"/>
      <c r="BU1120" s="23" t="str">
        <f>IF(A1120="","",_xlfn.XLOOKUP(C1120,'Bloomberg Data'!E:E,'Bloomberg Data'!D:D,0,0))</f>
        <v/>
      </c>
      <c r="BV1120" s="23" t="str">
        <f t="shared" si="74"/>
        <v/>
      </c>
      <c r="BW1120" s="59" t="str">
        <f t="shared" si="77"/>
        <v/>
      </c>
      <c r="BX1120" s="28" t="str">
        <f t="shared" si="75"/>
        <v/>
      </c>
      <c r="BY1120" s="67" t="str">
        <f t="shared" si="76"/>
        <v/>
      </c>
      <c r="BZ1120" s="29" t="str">
        <f>IF(A1120="","",SUM($BY$12:BY1120))</f>
        <v/>
      </c>
      <c r="CA1120" s="4"/>
    </row>
    <row r="1121" spans="65:79">
      <c r="BM1121" s="1"/>
      <c r="BU1121" s="23" t="str">
        <f>IF(A1121="","",_xlfn.XLOOKUP(C1121,'Bloomberg Data'!E:E,'Bloomberg Data'!D:D,0,0))</f>
        <v/>
      </c>
      <c r="BV1121" s="23" t="str">
        <f t="shared" si="74"/>
        <v/>
      </c>
      <c r="BW1121" s="59" t="str">
        <f t="shared" si="77"/>
        <v/>
      </c>
      <c r="BX1121" s="28" t="str">
        <f t="shared" si="75"/>
        <v/>
      </c>
      <c r="BY1121" s="67" t="str">
        <f t="shared" si="76"/>
        <v/>
      </c>
      <c r="BZ1121" s="29" t="str">
        <f>IF(A1121="","",SUM($BY$12:BY1121))</f>
        <v/>
      </c>
      <c r="CA1121" s="4"/>
    </row>
    <row r="1122" spans="65:79">
      <c r="BM1122" s="1"/>
      <c r="BU1122" s="23" t="str">
        <f>IF(A1122="","",_xlfn.XLOOKUP(C1122,'Bloomberg Data'!E:E,'Bloomberg Data'!D:D,0,0))</f>
        <v/>
      </c>
      <c r="BV1122" s="23" t="str">
        <f t="shared" si="74"/>
        <v/>
      </c>
      <c r="BW1122" s="59" t="str">
        <f t="shared" si="77"/>
        <v/>
      </c>
      <c r="BX1122" s="28" t="str">
        <f t="shared" si="75"/>
        <v/>
      </c>
      <c r="BY1122" s="67" t="str">
        <f t="shared" si="76"/>
        <v/>
      </c>
      <c r="BZ1122" s="29" t="str">
        <f>IF(A1122="","",SUM($BY$12:BY1122))</f>
        <v/>
      </c>
      <c r="CA1122" s="4"/>
    </row>
    <row r="1123" spans="65:79">
      <c r="BM1123" s="1"/>
      <c r="BU1123" s="23" t="str">
        <f>IF(A1123="","",_xlfn.XLOOKUP(C1123,'Bloomberg Data'!E:E,'Bloomberg Data'!D:D,0,0))</f>
        <v/>
      </c>
      <c r="BV1123" s="23" t="str">
        <f t="shared" si="74"/>
        <v/>
      </c>
      <c r="BW1123" s="59" t="str">
        <f t="shared" si="77"/>
        <v/>
      </c>
      <c r="BX1123" s="28" t="str">
        <f t="shared" si="75"/>
        <v/>
      </c>
      <c r="BY1123" s="67" t="str">
        <f t="shared" si="76"/>
        <v/>
      </c>
      <c r="BZ1123" s="29" t="str">
        <f>IF(A1123="","",SUM($BY$12:BY1123))</f>
        <v/>
      </c>
      <c r="CA1123" s="4"/>
    </row>
    <row r="1124" spans="65:79">
      <c r="BM1124" s="1"/>
      <c r="BU1124" s="23" t="str">
        <f>IF(A1124="","",_xlfn.XLOOKUP(C1124,'Bloomberg Data'!E:E,'Bloomberg Data'!D:D,0,0))</f>
        <v/>
      </c>
      <c r="BV1124" s="23" t="str">
        <f t="shared" si="74"/>
        <v/>
      </c>
      <c r="BW1124" s="59" t="str">
        <f t="shared" si="77"/>
        <v/>
      </c>
      <c r="BX1124" s="28" t="str">
        <f t="shared" si="75"/>
        <v/>
      </c>
      <c r="BY1124" s="67" t="str">
        <f t="shared" si="76"/>
        <v/>
      </c>
      <c r="BZ1124" s="29" t="str">
        <f>IF(A1124="","",SUM($BY$12:BY1124))</f>
        <v/>
      </c>
      <c r="CA1124" s="4"/>
    </row>
    <row r="1125" spans="65:79">
      <c r="BM1125" s="1"/>
      <c r="BU1125" s="23" t="str">
        <f>IF(A1125="","",_xlfn.XLOOKUP(C1125,'Bloomberg Data'!E:E,'Bloomberg Data'!D:D,0,0))</f>
        <v/>
      </c>
      <c r="BV1125" s="23" t="str">
        <f t="shared" si="74"/>
        <v/>
      </c>
      <c r="BW1125" s="59" t="str">
        <f t="shared" si="77"/>
        <v/>
      </c>
      <c r="BX1125" s="28" t="str">
        <f t="shared" si="75"/>
        <v/>
      </c>
      <c r="BY1125" s="67" t="str">
        <f t="shared" si="76"/>
        <v/>
      </c>
      <c r="BZ1125" s="29" t="str">
        <f>IF(A1125="","",SUM($BY$12:BY1125))</f>
        <v/>
      </c>
      <c r="CA1125" s="4"/>
    </row>
    <row r="1126" spans="65:79">
      <c r="BM1126" s="1"/>
      <c r="BU1126" s="23" t="str">
        <f>IF(A1126="","",_xlfn.XLOOKUP(C1126,'Bloomberg Data'!E:E,'Bloomberg Data'!D:D,0,0))</f>
        <v/>
      </c>
      <c r="BV1126" s="23" t="str">
        <f t="shared" si="74"/>
        <v/>
      </c>
      <c r="BW1126" s="59" t="str">
        <f t="shared" si="77"/>
        <v/>
      </c>
      <c r="BX1126" s="28" t="str">
        <f t="shared" si="75"/>
        <v/>
      </c>
      <c r="BY1126" s="67" t="str">
        <f t="shared" si="76"/>
        <v/>
      </c>
      <c r="BZ1126" s="29" t="str">
        <f>IF(A1126="","",SUM($BY$12:BY1126))</f>
        <v/>
      </c>
      <c r="CA1126" s="4"/>
    </row>
    <row r="1127" spans="65:79">
      <c r="BM1127" s="1"/>
      <c r="BU1127" s="23" t="str">
        <f>IF(A1127="","",_xlfn.XLOOKUP(C1127,'Bloomberg Data'!E:E,'Bloomberg Data'!D:D,0,0))</f>
        <v/>
      </c>
      <c r="BV1127" s="23" t="str">
        <f t="shared" si="74"/>
        <v/>
      </c>
      <c r="BW1127" s="59" t="str">
        <f t="shared" si="77"/>
        <v/>
      </c>
      <c r="BX1127" s="28" t="str">
        <f t="shared" si="75"/>
        <v/>
      </c>
      <c r="BY1127" s="67" t="str">
        <f t="shared" si="76"/>
        <v/>
      </c>
      <c r="BZ1127" s="29" t="str">
        <f>IF(A1127="","",SUM($BY$12:BY1127))</f>
        <v/>
      </c>
      <c r="CA1127" s="4"/>
    </row>
    <row r="1128" spans="65:79">
      <c r="BM1128" s="1"/>
      <c r="BU1128" s="23" t="str">
        <f>IF(A1128="","",_xlfn.XLOOKUP(C1128,'Bloomberg Data'!E:E,'Bloomberg Data'!D:D,0,0))</f>
        <v/>
      </c>
      <c r="BV1128" s="23" t="str">
        <f t="shared" si="74"/>
        <v/>
      </c>
      <c r="BW1128" s="59" t="str">
        <f t="shared" si="77"/>
        <v/>
      </c>
      <c r="BX1128" s="28" t="str">
        <f t="shared" si="75"/>
        <v/>
      </c>
      <c r="BY1128" s="67" t="str">
        <f t="shared" si="76"/>
        <v/>
      </c>
      <c r="BZ1128" s="29" t="str">
        <f>IF(A1128="","",SUM($BY$12:BY1128))</f>
        <v/>
      </c>
      <c r="CA1128" s="4"/>
    </row>
    <row r="1129" spans="65:79">
      <c r="BM1129" s="1"/>
      <c r="BU1129" s="23" t="str">
        <f>IF(A1129="","",_xlfn.XLOOKUP(C1129,'Bloomberg Data'!E:E,'Bloomberg Data'!D:D,0,0))</f>
        <v/>
      </c>
      <c r="BV1129" s="23" t="str">
        <f t="shared" si="74"/>
        <v/>
      </c>
      <c r="BW1129" s="59" t="str">
        <f t="shared" si="77"/>
        <v/>
      </c>
      <c r="BX1129" s="28" t="str">
        <f t="shared" si="75"/>
        <v/>
      </c>
      <c r="BY1129" s="67" t="str">
        <f t="shared" si="76"/>
        <v/>
      </c>
      <c r="BZ1129" s="29" t="str">
        <f>IF(A1129="","",SUM($BY$12:BY1129))</f>
        <v/>
      </c>
      <c r="CA1129" s="4"/>
    </row>
    <row r="1130" spans="65:79">
      <c r="BM1130" s="1"/>
      <c r="BU1130" s="23" t="str">
        <f>IF(A1130="","",_xlfn.XLOOKUP(C1130,'Bloomberg Data'!E:E,'Bloomberg Data'!D:D,0,0))</f>
        <v/>
      </c>
      <c r="BV1130" s="23" t="str">
        <f t="shared" si="74"/>
        <v/>
      </c>
      <c r="BW1130" s="59" t="str">
        <f t="shared" si="77"/>
        <v/>
      </c>
      <c r="BX1130" s="28" t="str">
        <f t="shared" si="75"/>
        <v/>
      </c>
      <c r="BY1130" s="67" t="str">
        <f t="shared" si="76"/>
        <v/>
      </c>
      <c r="BZ1130" s="29" t="str">
        <f>IF(A1130="","",SUM($BY$12:BY1130))</f>
        <v/>
      </c>
      <c r="CA1130" s="4"/>
    </row>
    <row r="1131" spans="65:79">
      <c r="BM1131" s="1"/>
      <c r="BU1131" s="23" t="str">
        <f>IF(A1131="","",_xlfn.XLOOKUP(C1131,'Bloomberg Data'!E:E,'Bloomberg Data'!D:D,0,0))</f>
        <v/>
      </c>
      <c r="BV1131" s="23" t="str">
        <f t="shared" si="74"/>
        <v/>
      </c>
      <c r="BW1131" s="59" t="str">
        <f t="shared" si="77"/>
        <v/>
      </c>
      <c r="BX1131" s="28" t="str">
        <f t="shared" si="75"/>
        <v/>
      </c>
      <c r="BY1131" s="67" t="str">
        <f t="shared" si="76"/>
        <v/>
      </c>
      <c r="BZ1131" s="29" t="str">
        <f>IF(A1131="","",SUM($BY$12:BY1131))</f>
        <v/>
      </c>
      <c r="CA1131" s="4"/>
    </row>
    <row r="1132" spans="65:79">
      <c r="BM1132" s="1"/>
      <c r="BU1132" s="23" t="str">
        <f>IF(A1132="","",_xlfn.XLOOKUP(C1132,'Bloomberg Data'!E:E,'Bloomberg Data'!D:D,0,0))</f>
        <v/>
      </c>
      <c r="BV1132" s="23" t="str">
        <f t="shared" si="74"/>
        <v/>
      </c>
      <c r="BW1132" s="59" t="str">
        <f t="shared" si="77"/>
        <v/>
      </c>
      <c r="BX1132" s="28" t="str">
        <f t="shared" si="75"/>
        <v/>
      </c>
      <c r="BY1132" s="67" t="str">
        <f t="shared" si="76"/>
        <v/>
      </c>
      <c r="BZ1132" s="29" t="str">
        <f>IF(A1132="","",SUM($BY$12:BY1132))</f>
        <v/>
      </c>
      <c r="CA1132" s="4"/>
    </row>
    <row r="1133" spans="65:79">
      <c r="BM1133" s="1"/>
      <c r="BU1133" s="23" t="str">
        <f>IF(A1133="","",_xlfn.XLOOKUP(C1133,'Bloomberg Data'!E:E,'Bloomberg Data'!D:D,0,0))</f>
        <v/>
      </c>
      <c r="BV1133" s="23" t="str">
        <f t="shared" si="74"/>
        <v/>
      </c>
      <c r="BW1133" s="59" t="str">
        <f t="shared" si="77"/>
        <v/>
      </c>
      <c r="BX1133" s="28" t="str">
        <f t="shared" si="75"/>
        <v/>
      </c>
      <c r="BY1133" s="67" t="str">
        <f t="shared" si="76"/>
        <v/>
      </c>
      <c r="BZ1133" s="29" t="str">
        <f>IF(A1133="","",SUM($BY$12:BY1133))</f>
        <v/>
      </c>
      <c r="CA1133" s="4"/>
    </row>
    <row r="1134" spans="65:79">
      <c r="BM1134" s="1"/>
      <c r="BU1134" s="23" t="str">
        <f>IF(A1134="","",_xlfn.XLOOKUP(C1134,'Bloomberg Data'!E:E,'Bloomberg Data'!D:D,0,0))</f>
        <v/>
      </c>
      <c r="BV1134" s="23" t="str">
        <f t="shared" si="74"/>
        <v/>
      </c>
      <c r="BW1134" s="59" t="str">
        <f t="shared" si="77"/>
        <v/>
      </c>
      <c r="BX1134" s="28" t="str">
        <f t="shared" si="75"/>
        <v/>
      </c>
      <c r="BY1134" s="67" t="str">
        <f t="shared" si="76"/>
        <v/>
      </c>
      <c r="BZ1134" s="29" t="str">
        <f>IF(A1134="","",SUM($BY$12:BY1134))</f>
        <v/>
      </c>
      <c r="CA1134" s="4"/>
    </row>
    <row r="1135" spans="65:79">
      <c r="BM1135" s="1"/>
      <c r="BU1135" s="23" t="str">
        <f>IF(A1135="","",_xlfn.XLOOKUP(C1135,'Bloomberg Data'!E:E,'Bloomberg Data'!D:D,0,0))</f>
        <v/>
      </c>
      <c r="BV1135" s="23" t="str">
        <f t="shared" si="74"/>
        <v/>
      </c>
      <c r="BW1135" s="59" t="str">
        <f t="shared" si="77"/>
        <v/>
      </c>
      <c r="BX1135" s="28" t="str">
        <f t="shared" si="75"/>
        <v/>
      </c>
      <c r="BY1135" s="67" t="str">
        <f t="shared" si="76"/>
        <v/>
      </c>
      <c r="BZ1135" s="29" t="str">
        <f>IF(A1135="","",SUM($BY$12:BY1135))</f>
        <v/>
      </c>
      <c r="CA1135" s="4"/>
    </row>
    <row r="1136" spans="65:79">
      <c r="BM1136" s="1"/>
      <c r="BU1136" s="23" t="str">
        <f>IF(A1136="","",_xlfn.XLOOKUP(C1136,'Bloomberg Data'!E:E,'Bloomberg Data'!D:D,0,0))</f>
        <v/>
      </c>
      <c r="BV1136" s="23" t="str">
        <f t="shared" si="74"/>
        <v/>
      </c>
      <c r="BW1136" s="59" t="str">
        <f t="shared" si="77"/>
        <v/>
      </c>
      <c r="BX1136" s="28" t="str">
        <f t="shared" si="75"/>
        <v/>
      </c>
      <c r="BY1136" s="67" t="str">
        <f t="shared" si="76"/>
        <v/>
      </c>
      <c r="BZ1136" s="29" t="str">
        <f>IF(A1136="","",SUM($BY$12:BY1136))</f>
        <v/>
      </c>
      <c r="CA1136" s="4"/>
    </row>
    <row r="1137" spans="65:79">
      <c r="BM1137" s="1"/>
      <c r="BU1137" s="23" t="str">
        <f>IF(A1137="","",_xlfn.XLOOKUP(C1137,'Bloomberg Data'!E:E,'Bloomberg Data'!D:D,0,0))</f>
        <v/>
      </c>
      <c r="BV1137" s="23" t="str">
        <f t="shared" si="74"/>
        <v/>
      </c>
      <c r="BW1137" s="59" t="str">
        <f t="shared" si="77"/>
        <v/>
      </c>
      <c r="BX1137" s="28" t="str">
        <f t="shared" si="75"/>
        <v/>
      </c>
      <c r="BY1137" s="67" t="str">
        <f t="shared" si="76"/>
        <v/>
      </c>
      <c r="BZ1137" s="29" t="str">
        <f>IF(A1137="","",SUM($BY$12:BY1137))</f>
        <v/>
      </c>
      <c r="CA1137" s="4"/>
    </row>
    <row r="1138" spans="65:79">
      <c r="BM1138" s="1"/>
      <c r="BU1138" s="23" t="str">
        <f>IF(A1138="","",_xlfn.XLOOKUP(C1138,'Bloomberg Data'!E:E,'Bloomberg Data'!D:D,0,0))</f>
        <v/>
      </c>
      <c r="BV1138" s="23" t="str">
        <f t="shared" si="74"/>
        <v/>
      </c>
      <c r="BW1138" s="59" t="str">
        <f t="shared" si="77"/>
        <v/>
      </c>
      <c r="BX1138" s="28" t="str">
        <f t="shared" si="75"/>
        <v/>
      </c>
      <c r="BY1138" s="67" t="str">
        <f t="shared" si="76"/>
        <v/>
      </c>
      <c r="BZ1138" s="29" t="str">
        <f>IF(A1138="","",SUM($BY$12:BY1138))</f>
        <v/>
      </c>
      <c r="CA1138" s="4"/>
    </row>
    <row r="1139" spans="65:79">
      <c r="BM1139" s="1"/>
      <c r="BU1139" s="23" t="str">
        <f>IF(A1139="","",_xlfn.XLOOKUP(C1139,'Bloomberg Data'!E:E,'Bloomberg Data'!D:D,0,0))</f>
        <v/>
      </c>
      <c r="BV1139" s="23" t="str">
        <f t="shared" si="74"/>
        <v/>
      </c>
      <c r="BW1139" s="59" t="str">
        <f t="shared" si="77"/>
        <v/>
      </c>
      <c r="BX1139" s="28" t="str">
        <f t="shared" si="75"/>
        <v/>
      </c>
      <c r="BY1139" s="67" t="str">
        <f t="shared" si="76"/>
        <v/>
      </c>
      <c r="BZ1139" s="29" t="str">
        <f>IF(A1139="","",SUM($BY$12:BY1139))</f>
        <v/>
      </c>
      <c r="CA1139" s="4"/>
    </row>
    <row r="1140" spans="65:79">
      <c r="BM1140" s="1"/>
      <c r="BU1140" s="23" t="str">
        <f>IF(A1140="","",_xlfn.XLOOKUP(C1140,'Bloomberg Data'!E:E,'Bloomberg Data'!D:D,0,0))</f>
        <v/>
      </c>
      <c r="BV1140" s="23" t="str">
        <f t="shared" si="74"/>
        <v/>
      </c>
      <c r="BW1140" s="59" t="str">
        <f t="shared" si="77"/>
        <v/>
      </c>
      <c r="BX1140" s="28" t="str">
        <f t="shared" si="75"/>
        <v/>
      </c>
      <c r="BY1140" s="67" t="str">
        <f t="shared" si="76"/>
        <v/>
      </c>
      <c r="BZ1140" s="29" t="str">
        <f>IF(A1140="","",SUM($BY$12:BY1140))</f>
        <v/>
      </c>
      <c r="CA1140" s="4"/>
    </row>
    <row r="1141" spans="65:79">
      <c r="BM1141" s="1"/>
      <c r="BU1141" s="23" t="str">
        <f>IF(A1141="","",_xlfn.XLOOKUP(C1141,'Bloomberg Data'!E:E,'Bloomberg Data'!D:D,0,0))</f>
        <v/>
      </c>
      <c r="BV1141" s="23" t="str">
        <f t="shared" si="74"/>
        <v/>
      </c>
      <c r="BW1141" s="59" t="str">
        <f t="shared" si="77"/>
        <v/>
      </c>
      <c r="BX1141" s="28" t="str">
        <f t="shared" si="75"/>
        <v/>
      </c>
      <c r="BY1141" s="67" t="str">
        <f t="shared" si="76"/>
        <v/>
      </c>
      <c r="BZ1141" s="29" t="str">
        <f>IF(A1141="","",SUM($BY$12:BY1141))</f>
        <v/>
      </c>
      <c r="CA1141" s="4"/>
    </row>
    <row r="1142" spans="65:79">
      <c r="BM1142" s="1"/>
      <c r="BU1142" s="23" t="str">
        <f>IF(A1142="","",_xlfn.XLOOKUP(C1142,'Bloomberg Data'!E:E,'Bloomberg Data'!D:D,0,0))</f>
        <v/>
      </c>
      <c r="BV1142" s="23" t="str">
        <f t="shared" si="74"/>
        <v/>
      </c>
      <c r="BW1142" s="59" t="str">
        <f t="shared" si="77"/>
        <v/>
      </c>
      <c r="BX1142" s="28" t="str">
        <f t="shared" si="75"/>
        <v/>
      </c>
      <c r="BY1142" s="67" t="str">
        <f t="shared" si="76"/>
        <v/>
      </c>
      <c r="BZ1142" s="29" t="str">
        <f>IF(A1142="","",SUM($BY$12:BY1142))</f>
        <v/>
      </c>
      <c r="CA1142" s="4"/>
    </row>
    <row r="1143" spans="65:79">
      <c r="BM1143" s="1"/>
      <c r="BU1143" s="23" t="str">
        <f>IF(A1143="","",_xlfn.XLOOKUP(C1143,'Bloomberg Data'!E:E,'Bloomberg Data'!D:D,0,0))</f>
        <v/>
      </c>
      <c r="BV1143" s="23" t="str">
        <f t="shared" si="74"/>
        <v/>
      </c>
      <c r="BW1143" s="59" t="str">
        <f t="shared" si="77"/>
        <v/>
      </c>
      <c r="BX1143" s="28" t="str">
        <f t="shared" si="75"/>
        <v/>
      </c>
      <c r="BY1143" s="67" t="str">
        <f t="shared" si="76"/>
        <v/>
      </c>
      <c r="BZ1143" s="29" t="str">
        <f>IF(A1143="","",SUM($BY$12:BY1143))</f>
        <v/>
      </c>
      <c r="CA1143" s="4"/>
    </row>
    <row r="1144" spans="65:79">
      <c r="BM1144" s="1"/>
      <c r="BU1144" s="23" t="str">
        <f>IF(A1144="","",_xlfn.XLOOKUP(C1144,'Bloomberg Data'!E:E,'Bloomberg Data'!D:D,0,0))</f>
        <v/>
      </c>
      <c r="BV1144" s="23" t="str">
        <f t="shared" si="74"/>
        <v/>
      </c>
      <c r="BW1144" s="59" t="str">
        <f t="shared" si="77"/>
        <v/>
      </c>
      <c r="BX1144" s="28" t="str">
        <f t="shared" si="75"/>
        <v/>
      </c>
      <c r="BY1144" s="67" t="str">
        <f t="shared" si="76"/>
        <v/>
      </c>
      <c r="BZ1144" s="29" t="str">
        <f>IF(A1144="","",SUM($BY$12:BY1144))</f>
        <v/>
      </c>
      <c r="CA1144" s="4"/>
    </row>
    <row r="1145" spans="65:79">
      <c r="BM1145" s="1"/>
      <c r="BU1145" s="23" t="str">
        <f>IF(A1145="","",_xlfn.XLOOKUP(C1145,'Bloomberg Data'!E:E,'Bloomberg Data'!D:D,0,0))</f>
        <v/>
      </c>
      <c r="BV1145" s="23" t="str">
        <f t="shared" si="74"/>
        <v/>
      </c>
      <c r="BW1145" s="59" t="str">
        <f t="shared" si="77"/>
        <v/>
      </c>
      <c r="BX1145" s="28" t="str">
        <f t="shared" si="75"/>
        <v/>
      </c>
      <c r="BY1145" s="67" t="str">
        <f t="shared" si="76"/>
        <v/>
      </c>
      <c r="BZ1145" s="29" t="str">
        <f>IF(A1145="","",SUM($BY$12:BY1145))</f>
        <v/>
      </c>
      <c r="CA1145" s="4"/>
    </row>
    <row r="1146" spans="65:79">
      <c r="BM1146" s="1"/>
      <c r="BU1146" s="23" t="str">
        <f>IF(A1146="","",_xlfn.XLOOKUP(C1146,'Bloomberg Data'!E:E,'Bloomberg Data'!D:D,0,0))</f>
        <v/>
      </c>
      <c r="BV1146" s="23" t="str">
        <f t="shared" si="74"/>
        <v/>
      </c>
      <c r="BW1146" s="59" t="str">
        <f t="shared" si="77"/>
        <v/>
      </c>
      <c r="BX1146" s="28" t="str">
        <f t="shared" si="75"/>
        <v/>
      </c>
      <c r="BY1146" s="67" t="str">
        <f t="shared" si="76"/>
        <v/>
      </c>
      <c r="BZ1146" s="29" t="str">
        <f>IF(A1146="","",SUM($BY$12:BY1146))</f>
        <v/>
      </c>
      <c r="CA1146" s="4"/>
    </row>
    <row r="1147" spans="65:79">
      <c r="BM1147" s="1"/>
      <c r="BU1147" s="23" t="str">
        <f>IF(A1147="","",_xlfn.XLOOKUP(C1147,'Bloomberg Data'!E:E,'Bloomberg Data'!D:D,0,0))</f>
        <v/>
      </c>
      <c r="BV1147" s="23" t="str">
        <f t="shared" si="74"/>
        <v/>
      </c>
      <c r="BW1147" s="59" t="str">
        <f t="shared" si="77"/>
        <v/>
      </c>
      <c r="BX1147" s="28" t="str">
        <f t="shared" si="75"/>
        <v/>
      </c>
      <c r="BY1147" s="67" t="str">
        <f t="shared" si="76"/>
        <v/>
      </c>
      <c r="BZ1147" s="29" t="str">
        <f>IF(A1147="","",SUM($BY$12:BY1147))</f>
        <v/>
      </c>
      <c r="CA1147" s="4"/>
    </row>
    <row r="1148" spans="65:79">
      <c r="BM1148" s="1"/>
      <c r="BU1148" s="23" t="str">
        <f>IF(A1148="","",_xlfn.XLOOKUP(C1148,'Bloomberg Data'!E:E,'Bloomberg Data'!D:D,0,0))</f>
        <v/>
      </c>
      <c r="BV1148" s="23" t="str">
        <f t="shared" si="74"/>
        <v/>
      </c>
      <c r="BW1148" s="59" t="str">
        <f t="shared" si="77"/>
        <v/>
      </c>
      <c r="BX1148" s="28" t="str">
        <f t="shared" si="75"/>
        <v/>
      </c>
      <c r="BY1148" s="67" t="str">
        <f t="shared" si="76"/>
        <v/>
      </c>
      <c r="BZ1148" s="29" t="str">
        <f>IF(A1148="","",SUM($BY$12:BY1148))</f>
        <v/>
      </c>
      <c r="CA1148" s="4"/>
    </row>
    <row r="1149" spans="65:79">
      <c r="BM1149" s="1"/>
      <c r="BU1149" s="23" t="str">
        <f>IF(A1149="","",_xlfn.XLOOKUP(C1149,'Bloomberg Data'!E:E,'Bloomberg Data'!D:D,0,0))</f>
        <v/>
      </c>
      <c r="BV1149" s="23" t="str">
        <f t="shared" si="74"/>
        <v/>
      </c>
      <c r="BW1149" s="59" t="str">
        <f t="shared" si="77"/>
        <v/>
      </c>
      <c r="BX1149" s="28" t="str">
        <f t="shared" si="75"/>
        <v/>
      </c>
      <c r="BY1149" s="67" t="str">
        <f t="shared" si="76"/>
        <v/>
      </c>
      <c r="BZ1149" s="29" t="str">
        <f>IF(A1149="","",SUM($BY$12:BY1149))</f>
        <v/>
      </c>
      <c r="CA1149" s="4"/>
    </row>
    <row r="1150" spans="65:79">
      <c r="BM1150" s="1"/>
      <c r="BU1150" s="23" t="str">
        <f>IF(A1150="","",_xlfn.XLOOKUP(C1150,'Bloomberg Data'!E:E,'Bloomberg Data'!D:D,0,0))</f>
        <v/>
      </c>
      <c r="BV1150" s="23" t="str">
        <f t="shared" si="74"/>
        <v/>
      </c>
      <c r="BW1150" s="59" t="str">
        <f t="shared" si="77"/>
        <v/>
      </c>
      <c r="BX1150" s="28" t="str">
        <f t="shared" si="75"/>
        <v/>
      </c>
      <c r="BY1150" s="67" t="str">
        <f t="shared" si="76"/>
        <v/>
      </c>
      <c r="BZ1150" s="29" t="str">
        <f>IF(A1150="","",SUM($BY$12:BY1150))</f>
        <v/>
      </c>
      <c r="CA1150" s="4"/>
    </row>
    <row r="1151" spans="65:79">
      <c r="BM1151" s="1"/>
      <c r="BU1151" s="23" t="str">
        <f>IF(A1151="","",_xlfn.XLOOKUP(C1151,'Bloomberg Data'!E:E,'Bloomberg Data'!D:D,0,0))</f>
        <v/>
      </c>
      <c r="BV1151" s="23" t="str">
        <f t="shared" si="74"/>
        <v/>
      </c>
      <c r="BW1151" s="59" t="str">
        <f t="shared" si="77"/>
        <v/>
      </c>
      <c r="BX1151" s="28" t="str">
        <f t="shared" si="75"/>
        <v/>
      </c>
      <c r="BY1151" s="67" t="str">
        <f t="shared" si="76"/>
        <v/>
      </c>
      <c r="BZ1151" s="29" t="str">
        <f>IF(A1151="","",SUM($BY$12:BY1151))</f>
        <v/>
      </c>
      <c r="CA1151" s="4"/>
    </row>
    <row r="1152" spans="65:79">
      <c r="BM1152" s="1"/>
      <c r="BU1152" s="23" t="str">
        <f>IF(A1152="","",_xlfn.XLOOKUP(C1152,'Bloomberg Data'!E:E,'Bloomberg Data'!D:D,0,0))</f>
        <v/>
      </c>
      <c r="BV1152" s="23" t="str">
        <f t="shared" si="74"/>
        <v/>
      </c>
      <c r="BW1152" s="59" t="str">
        <f t="shared" si="77"/>
        <v/>
      </c>
      <c r="BX1152" s="28" t="str">
        <f t="shared" si="75"/>
        <v/>
      </c>
      <c r="BY1152" s="67" t="str">
        <f t="shared" si="76"/>
        <v/>
      </c>
      <c r="BZ1152" s="29" t="str">
        <f>IF(A1152="","",SUM($BY$12:BY1152))</f>
        <v/>
      </c>
      <c r="CA1152" s="4"/>
    </row>
    <row r="1153" spans="65:79">
      <c r="BM1153" s="1"/>
      <c r="BU1153" s="23" t="str">
        <f>IF(A1153="","",_xlfn.XLOOKUP(C1153,'Bloomberg Data'!E:E,'Bloomberg Data'!D:D,0,0))</f>
        <v/>
      </c>
      <c r="BV1153" s="23" t="str">
        <f t="shared" si="74"/>
        <v/>
      </c>
      <c r="BW1153" s="59" t="str">
        <f t="shared" si="77"/>
        <v/>
      </c>
      <c r="BX1153" s="28" t="str">
        <f t="shared" si="75"/>
        <v/>
      </c>
      <c r="BY1153" s="67" t="str">
        <f t="shared" si="76"/>
        <v/>
      </c>
      <c r="BZ1153" s="29" t="str">
        <f>IF(A1153="","",SUM($BY$12:BY1153))</f>
        <v/>
      </c>
      <c r="CA1153" s="4"/>
    </row>
    <row r="1154" spans="65:79">
      <c r="BM1154" s="1"/>
      <c r="BU1154" s="23" t="str">
        <f>IF(A1154="","",_xlfn.XLOOKUP(C1154,'Bloomberg Data'!E:E,'Bloomberg Data'!D:D,0,0))</f>
        <v/>
      </c>
      <c r="BV1154" s="23" t="str">
        <f t="shared" si="74"/>
        <v/>
      </c>
      <c r="BW1154" s="59" t="str">
        <f t="shared" si="77"/>
        <v/>
      </c>
      <c r="BX1154" s="28" t="str">
        <f t="shared" si="75"/>
        <v/>
      </c>
      <c r="BY1154" s="67" t="str">
        <f t="shared" si="76"/>
        <v/>
      </c>
      <c r="BZ1154" s="29" t="str">
        <f>IF(A1154="","",SUM($BY$12:BY1154))</f>
        <v/>
      </c>
      <c r="CA1154" s="4"/>
    </row>
    <row r="1155" spans="65:79">
      <c r="BM1155" s="1"/>
      <c r="BU1155" s="23" t="str">
        <f>IF(A1155="","",_xlfn.XLOOKUP(C1155,'Bloomberg Data'!E:E,'Bloomberg Data'!D:D,0,0))</f>
        <v/>
      </c>
      <c r="BV1155" s="23" t="str">
        <f t="shared" si="74"/>
        <v/>
      </c>
      <c r="BW1155" s="59" t="str">
        <f t="shared" si="77"/>
        <v/>
      </c>
      <c r="BX1155" s="28" t="str">
        <f t="shared" si="75"/>
        <v/>
      </c>
      <c r="BY1155" s="67" t="str">
        <f t="shared" si="76"/>
        <v/>
      </c>
      <c r="BZ1155" s="29" t="str">
        <f>IF(A1155="","",SUM($BY$12:BY1155))</f>
        <v/>
      </c>
      <c r="CA1155" s="4"/>
    </row>
    <row r="1156" spans="65:79">
      <c r="BM1156" s="1"/>
      <c r="BU1156" s="23" t="str">
        <f>IF(A1156="","",_xlfn.XLOOKUP(C1156,'Bloomberg Data'!E:E,'Bloomberg Data'!D:D,0,0))</f>
        <v/>
      </c>
      <c r="BV1156" s="23" t="str">
        <f t="shared" si="74"/>
        <v/>
      </c>
      <c r="BW1156" s="59" t="str">
        <f t="shared" si="77"/>
        <v/>
      </c>
      <c r="BX1156" s="28" t="str">
        <f t="shared" si="75"/>
        <v/>
      </c>
      <c r="BY1156" s="67" t="str">
        <f t="shared" si="76"/>
        <v/>
      </c>
      <c r="BZ1156" s="29" t="str">
        <f>IF(A1156="","",SUM($BY$12:BY1156))</f>
        <v/>
      </c>
      <c r="CA1156" s="4"/>
    </row>
    <row r="1157" spans="65:79">
      <c r="BM1157" s="1"/>
      <c r="BU1157" s="23" t="str">
        <f>IF(A1157="","",_xlfn.XLOOKUP(C1157,'Bloomberg Data'!E:E,'Bloomberg Data'!D:D,0,0))</f>
        <v/>
      </c>
      <c r="BV1157" s="23" t="str">
        <f t="shared" si="74"/>
        <v/>
      </c>
      <c r="BW1157" s="59" t="str">
        <f t="shared" si="77"/>
        <v/>
      </c>
      <c r="BX1157" s="28" t="str">
        <f t="shared" si="75"/>
        <v/>
      </c>
      <c r="BY1157" s="67" t="str">
        <f t="shared" si="76"/>
        <v/>
      </c>
      <c r="BZ1157" s="29" t="str">
        <f>IF(A1157="","",SUM($BY$12:BY1157))</f>
        <v/>
      </c>
      <c r="CA1157" s="4"/>
    </row>
    <row r="1158" spans="65:79">
      <c r="BM1158" s="1"/>
      <c r="BU1158" s="23" t="str">
        <f>IF(A1158="","",_xlfn.XLOOKUP(C1158,'Bloomberg Data'!E:E,'Bloomberg Data'!D:D,0,0))</f>
        <v/>
      </c>
      <c r="BV1158" s="23" t="str">
        <f t="shared" si="74"/>
        <v/>
      </c>
      <c r="BW1158" s="59" t="str">
        <f t="shared" si="77"/>
        <v/>
      </c>
      <c r="BX1158" s="28" t="str">
        <f t="shared" si="75"/>
        <v/>
      </c>
      <c r="BY1158" s="67" t="str">
        <f t="shared" si="76"/>
        <v/>
      </c>
      <c r="BZ1158" s="29" t="str">
        <f>IF(A1158="","",SUM($BY$12:BY1158))</f>
        <v/>
      </c>
      <c r="CA1158" s="4"/>
    </row>
    <row r="1159" spans="65:79">
      <c r="BM1159" s="1"/>
      <c r="BU1159" s="23" t="str">
        <f>IF(A1159="","",_xlfn.XLOOKUP(C1159,'Bloomberg Data'!E:E,'Bloomberg Data'!D:D,0,0))</f>
        <v/>
      </c>
      <c r="BV1159" s="23" t="str">
        <f t="shared" si="74"/>
        <v/>
      </c>
      <c r="BW1159" s="59" t="str">
        <f t="shared" si="77"/>
        <v/>
      </c>
      <c r="BX1159" s="28" t="str">
        <f t="shared" si="75"/>
        <v/>
      </c>
      <c r="BY1159" s="67" t="str">
        <f t="shared" si="76"/>
        <v/>
      </c>
      <c r="BZ1159" s="29" t="str">
        <f>IF(A1159="","",SUM($BY$12:BY1159))</f>
        <v/>
      </c>
      <c r="CA1159" s="4"/>
    </row>
    <row r="1160" spans="65:79">
      <c r="BM1160" s="1"/>
      <c r="BU1160" s="23" t="str">
        <f>IF(A1160="","",_xlfn.XLOOKUP(C1160,'Bloomberg Data'!E:E,'Bloomberg Data'!D:D,0,0))</f>
        <v/>
      </c>
      <c r="BV1160" s="23" t="str">
        <f t="shared" si="74"/>
        <v/>
      </c>
      <c r="BW1160" s="59" t="str">
        <f t="shared" si="77"/>
        <v/>
      </c>
      <c r="BX1160" s="28" t="str">
        <f t="shared" si="75"/>
        <v/>
      </c>
      <c r="BY1160" s="67" t="str">
        <f t="shared" si="76"/>
        <v/>
      </c>
      <c r="BZ1160" s="29" t="str">
        <f>IF(A1160="","",SUM($BY$12:BY1160))</f>
        <v/>
      </c>
      <c r="CA1160" s="4"/>
    </row>
    <row r="1161" spans="65:79">
      <c r="BM1161" s="1"/>
      <c r="BU1161" s="23" t="str">
        <f>IF(A1161="","",_xlfn.XLOOKUP(C1161,'Bloomberg Data'!E:E,'Bloomberg Data'!D:D,0,0))</f>
        <v/>
      </c>
      <c r="BV1161" s="23" t="str">
        <f t="shared" si="74"/>
        <v/>
      </c>
      <c r="BW1161" s="59" t="str">
        <f t="shared" si="77"/>
        <v/>
      </c>
      <c r="BX1161" s="28" t="str">
        <f t="shared" si="75"/>
        <v/>
      </c>
      <c r="BY1161" s="67" t="str">
        <f t="shared" si="76"/>
        <v/>
      </c>
      <c r="BZ1161" s="29" t="str">
        <f>IF(A1161="","",SUM($BY$12:BY1161))</f>
        <v/>
      </c>
      <c r="CA1161" s="4"/>
    </row>
    <row r="1162" spans="65:79">
      <c r="BM1162" s="1"/>
      <c r="BU1162" s="23" t="str">
        <f>IF(A1162="","",_xlfn.XLOOKUP(C1162,'Bloomberg Data'!E:E,'Bloomberg Data'!D:D,0,0))</f>
        <v/>
      </c>
      <c r="BV1162" s="23" t="str">
        <f t="shared" si="74"/>
        <v/>
      </c>
      <c r="BW1162" s="59" t="str">
        <f t="shared" si="77"/>
        <v/>
      </c>
      <c r="BX1162" s="28" t="str">
        <f t="shared" si="75"/>
        <v/>
      </c>
      <c r="BY1162" s="67" t="str">
        <f t="shared" si="76"/>
        <v/>
      </c>
      <c r="BZ1162" s="29" t="str">
        <f>IF(A1162="","",SUM($BY$12:BY1162))</f>
        <v/>
      </c>
      <c r="CA1162" s="4"/>
    </row>
    <row r="1163" spans="65:79">
      <c r="BM1163" s="1"/>
      <c r="BU1163" s="23" t="str">
        <f>IF(A1163="","",_xlfn.XLOOKUP(C1163,'Bloomberg Data'!E:E,'Bloomberg Data'!D:D,0,0))</f>
        <v/>
      </c>
      <c r="BV1163" s="23" t="str">
        <f t="shared" ref="BV1163:BV1226" si="78">IF(A1163="","",BU1163*3)</f>
        <v/>
      </c>
      <c r="BW1163" s="59" t="str">
        <f t="shared" si="77"/>
        <v/>
      </c>
      <c r="BX1163" s="28" t="str">
        <f t="shared" ref="BX1163:BX1226" si="79">IF(A1163="","",IF(BU1163=0,0,H1163/BW1163))</f>
        <v/>
      </c>
      <c r="BY1163" s="67" t="str">
        <f t="shared" ref="BY1163:BY1226" si="80">IF(A1163="","",BM1163%)</f>
        <v/>
      </c>
      <c r="BZ1163" s="29" t="str">
        <f>IF(A1163="","",SUM($BY$12:BY1163))</f>
        <v/>
      </c>
      <c r="CA1163" s="4"/>
    </row>
    <row r="1164" spans="65:79">
      <c r="BM1164" s="1"/>
      <c r="BU1164" s="23" t="str">
        <f>IF(A1164="","",_xlfn.XLOOKUP(C1164,'Bloomberg Data'!E:E,'Bloomberg Data'!D:D,0,0))</f>
        <v/>
      </c>
      <c r="BV1164" s="23" t="str">
        <f t="shared" si="78"/>
        <v/>
      </c>
      <c r="BW1164" s="59" t="str">
        <f t="shared" ref="BW1164:BW1227" si="81">IF(A1164="","",BV1164*BW$11)</f>
        <v/>
      </c>
      <c r="BX1164" s="28" t="str">
        <f t="shared" si="79"/>
        <v/>
      </c>
      <c r="BY1164" s="67" t="str">
        <f t="shared" si="80"/>
        <v/>
      </c>
      <c r="BZ1164" s="29" t="str">
        <f>IF(A1164="","",SUM($BY$12:BY1164))</f>
        <v/>
      </c>
      <c r="CA1164" s="4"/>
    </row>
    <row r="1165" spans="65:79">
      <c r="BM1165" s="1"/>
      <c r="BU1165" s="23" t="str">
        <f>IF(A1165="","",_xlfn.XLOOKUP(C1165,'Bloomberg Data'!E:E,'Bloomberg Data'!D:D,0,0))</f>
        <v/>
      </c>
      <c r="BV1165" s="23" t="str">
        <f t="shared" si="78"/>
        <v/>
      </c>
      <c r="BW1165" s="59" t="str">
        <f t="shared" si="81"/>
        <v/>
      </c>
      <c r="BX1165" s="28" t="str">
        <f t="shared" si="79"/>
        <v/>
      </c>
      <c r="BY1165" s="67" t="str">
        <f t="shared" si="80"/>
        <v/>
      </c>
      <c r="BZ1165" s="29" t="str">
        <f>IF(A1165="","",SUM($BY$12:BY1165))</f>
        <v/>
      </c>
      <c r="CA1165" s="4"/>
    </row>
    <row r="1166" spans="65:79">
      <c r="BM1166" s="1"/>
      <c r="BU1166" s="23" t="str">
        <f>IF(A1166="","",_xlfn.XLOOKUP(C1166,'Bloomberg Data'!E:E,'Bloomberg Data'!D:D,0,0))</f>
        <v/>
      </c>
      <c r="BV1166" s="23" t="str">
        <f t="shared" si="78"/>
        <v/>
      </c>
      <c r="BW1166" s="59" t="str">
        <f t="shared" si="81"/>
        <v/>
      </c>
      <c r="BX1166" s="28" t="str">
        <f t="shared" si="79"/>
        <v/>
      </c>
      <c r="BY1166" s="67" t="str">
        <f t="shared" si="80"/>
        <v/>
      </c>
      <c r="BZ1166" s="29" t="str">
        <f>IF(A1166="","",SUM($BY$12:BY1166))</f>
        <v/>
      </c>
      <c r="CA1166" s="4"/>
    </row>
    <row r="1167" spans="65:79">
      <c r="BM1167" s="1"/>
      <c r="BU1167" s="23" t="str">
        <f>IF(A1167="","",_xlfn.XLOOKUP(C1167,'Bloomberg Data'!E:E,'Bloomberg Data'!D:D,0,0))</f>
        <v/>
      </c>
      <c r="BV1167" s="23" t="str">
        <f t="shared" si="78"/>
        <v/>
      </c>
      <c r="BW1167" s="59" t="str">
        <f t="shared" si="81"/>
        <v/>
      </c>
      <c r="BX1167" s="28" t="str">
        <f t="shared" si="79"/>
        <v/>
      </c>
      <c r="BY1167" s="67" t="str">
        <f t="shared" si="80"/>
        <v/>
      </c>
      <c r="BZ1167" s="29" t="str">
        <f>IF(A1167="","",SUM($BY$12:BY1167))</f>
        <v/>
      </c>
      <c r="CA1167" s="4"/>
    </row>
    <row r="1168" spans="65:79">
      <c r="BM1168" s="1"/>
      <c r="BU1168" s="23" t="str">
        <f>IF(A1168="","",_xlfn.XLOOKUP(C1168,'Bloomberg Data'!E:E,'Bloomberg Data'!D:D,0,0))</f>
        <v/>
      </c>
      <c r="BV1168" s="23" t="str">
        <f t="shared" si="78"/>
        <v/>
      </c>
      <c r="BW1168" s="59" t="str">
        <f t="shared" si="81"/>
        <v/>
      </c>
      <c r="BX1168" s="28" t="str">
        <f t="shared" si="79"/>
        <v/>
      </c>
      <c r="BY1168" s="67" t="str">
        <f t="shared" si="80"/>
        <v/>
      </c>
      <c r="BZ1168" s="29" t="str">
        <f>IF(A1168="","",SUM($BY$12:BY1168))</f>
        <v/>
      </c>
      <c r="CA1168" s="4"/>
    </row>
    <row r="1169" spans="65:79">
      <c r="BM1169" s="1"/>
      <c r="BU1169" s="23" t="str">
        <f>IF(A1169="","",_xlfn.XLOOKUP(C1169,'Bloomberg Data'!E:E,'Bloomberg Data'!D:D,0,0))</f>
        <v/>
      </c>
      <c r="BV1169" s="23" t="str">
        <f t="shared" si="78"/>
        <v/>
      </c>
      <c r="BW1169" s="59" t="str">
        <f t="shared" si="81"/>
        <v/>
      </c>
      <c r="BX1169" s="28" t="str">
        <f t="shared" si="79"/>
        <v/>
      </c>
      <c r="BY1169" s="67" t="str">
        <f t="shared" si="80"/>
        <v/>
      </c>
      <c r="BZ1169" s="29" t="str">
        <f>IF(A1169="","",SUM($BY$12:BY1169))</f>
        <v/>
      </c>
      <c r="CA1169" s="4"/>
    </row>
    <row r="1170" spans="65:79">
      <c r="BM1170" s="1"/>
      <c r="BU1170" s="23" t="str">
        <f>IF(A1170="","",_xlfn.XLOOKUP(C1170,'Bloomberg Data'!E:E,'Bloomberg Data'!D:D,0,0))</f>
        <v/>
      </c>
      <c r="BV1170" s="23" t="str">
        <f t="shared" si="78"/>
        <v/>
      </c>
      <c r="BW1170" s="59" t="str">
        <f t="shared" si="81"/>
        <v/>
      </c>
      <c r="BX1170" s="28" t="str">
        <f t="shared" si="79"/>
        <v/>
      </c>
      <c r="BY1170" s="67" t="str">
        <f t="shared" si="80"/>
        <v/>
      </c>
      <c r="BZ1170" s="29" t="str">
        <f>IF(A1170="","",SUM($BY$12:BY1170))</f>
        <v/>
      </c>
      <c r="CA1170" s="4"/>
    </row>
    <row r="1171" spans="65:79">
      <c r="BM1171" s="1"/>
      <c r="BU1171" s="23" t="str">
        <f>IF(A1171="","",_xlfn.XLOOKUP(C1171,'Bloomberg Data'!E:E,'Bloomberg Data'!D:D,0,0))</f>
        <v/>
      </c>
      <c r="BV1171" s="23" t="str">
        <f t="shared" si="78"/>
        <v/>
      </c>
      <c r="BW1171" s="59" t="str">
        <f t="shared" si="81"/>
        <v/>
      </c>
      <c r="BX1171" s="28" t="str">
        <f t="shared" si="79"/>
        <v/>
      </c>
      <c r="BY1171" s="67" t="str">
        <f t="shared" si="80"/>
        <v/>
      </c>
      <c r="BZ1171" s="29" t="str">
        <f>IF(A1171="","",SUM($BY$12:BY1171))</f>
        <v/>
      </c>
      <c r="CA1171" s="4"/>
    </row>
    <row r="1172" spans="65:79">
      <c r="BM1172" s="1"/>
      <c r="BU1172" s="23" t="str">
        <f>IF(A1172="","",_xlfn.XLOOKUP(C1172,'Bloomberg Data'!E:E,'Bloomberg Data'!D:D,0,0))</f>
        <v/>
      </c>
      <c r="BV1172" s="23" t="str">
        <f t="shared" si="78"/>
        <v/>
      </c>
      <c r="BW1172" s="59" t="str">
        <f t="shared" si="81"/>
        <v/>
      </c>
      <c r="BX1172" s="28" t="str">
        <f t="shared" si="79"/>
        <v/>
      </c>
      <c r="BY1172" s="67" t="str">
        <f t="shared" si="80"/>
        <v/>
      </c>
      <c r="BZ1172" s="29" t="str">
        <f>IF(A1172="","",SUM($BY$12:BY1172))</f>
        <v/>
      </c>
      <c r="CA1172" s="4"/>
    </row>
    <row r="1173" spans="65:79">
      <c r="BM1173" s="1"/>
      <c r="BU1173" s="23" t="str">
        <f>IF(A1173="","",_xlfn.XLOOKUP(C1173,'Bloomberg Data'!E:E,'Bloomberg Data'!D:D,0,0))</f>
        <v/>
      </c>
      <c r="BV1173" s="23" t="str">
        <f t="shared" si="78"/>
        <v/>
      </c>
      <c r="BW1173" s="59" t="str">
        <f t="shared" si="81"/>
        <v/>
      </c>
      <c r="BX1173" s="28" t="str">
        <f t="shared" si="79"/>
        <v/>
      </c>
      <c r="BY1173" s="67" t="str">
        <f t="shared" si="80"/>
        <v/>
      </c>
      <c r="BZ1173" s="29" t="str">
        <f>IF(A1173="","",SUM($BY$12:BY1173))</f>
        <v/>
      </c>
      <c r="CA1173" s="4"/>
    </row>
    <row r="1174" spans="65:79">
      <c r="BM1174" s="1"/>
      <c r="BU1174" s="23" t="str">
        <f>IF(A1174="","",_xlfn.XLOOKUP(C1174,'Bloomberg Data'!E:E,'Bloomberg Data'!D:D,0,0))</f>
        <v/>
      </c>
      <c r="BV1174" s="23" t="str">
        <f t="shared" si="78"/>
        <v/>
      </c>
      <c r="BW1174" s="59" t="str">
        <f t="shared" si="81"/>
        <v/>
      </c>
      <c r="BX1174" s="28" t="str">
        <f t="shared" si="79"/>
        <v/>
      </c>
      <c r="BY1174" s="67" t="str">
        <f t="shared" si="80"/>
        <v/>
      </c>
      <c r="BZ1174" s="29" t="str">
        <f>IF(A1174="","",SUM($BY$12:BY1174))</f>
        <v/>
      </c>
      <c r="CA1174" s="4"/>
    </row>
    <row r="1175" spans="65:79">
      <c r="BM1175" s="1"/>
      <c r="BU1175" s="23" t="str">
        <f>IF(A1175="","",_xlfn.XLOOKUP(C1175,'Bloomberg Data'!E:E,'Bloomberg Data'!D:D,0,0))</f>
        <v/>
      </c>
      <c r="BV1175" s="23" t="str">
        <f t="shared" si="78"/>
        <v/>
      </c>
      <c r="BW1175" s="59" t="str">
        <f t="shared" si="81"/>
        <v/>
      </c>
      <c r="BX1175" s="28" t="str">
        <f t="shared" si="79"/>
        <v/>
      </c>
      <c r="BY1175" s="67" t="str">
        <f t="shared" si="80"/>
        <v/>
      </c>
      <c r="BZ1175" s="29" t="str">
        <f>IF(A1175="","",SUM($BY$12:BY1175))</f>
        <v/>
      </c>
      <c r="CA1175" s="4"/>
    </row>
    <row r="1176" spans="65:79">
      <c r="BM1176" s="1"/>
      <c r="BU1176" s="23" t="str">
        <f>IF(A1176="","",_xlfn.XLOOKUP(C1176,'Bloomberg Data'!E:E,'Bloomberg Data'!D:D,0,0))</f>
        <v/>
      </c>
      <c r="BV1176" s="23" t="str">
        <f t="shared" si="78"/>
        <v/>
      </c>
      <c r="BW1176" s="59" t="str">
        <f t="shared" si="81"/>
        <v/>
      </c>
      <c r="BX1176" s="28" t="str">
        <f t="shared" si="79"/>
        <v/>
      </c>
      <c r="BY1176" s="67" t="str">
        <f t="shared" si="80"/>
        <v/>
      </c>
      <c r="BZ1176" s="29" t="str">
        <f>IF(A1176="","",SUM($BY$12:BY1176))</f>
        <v/>
      </c>
      <c r="CA1176" s="4"/>
    </row>
    <row r="1177" spans="65:79">
      <c r="BM1177" s="1"/>
      <c r="BU1177" s="23" t="str">
        <f>IF(A1177="","",_xlfn.XLOOKUP(C1177,'Bloomberg Data'!E:E,'Bloomberg Data'!D:D,0,0))</f>
        <v/>
      </c>
      <c r="BV1177" s="23" t="str">
        <f t="shared" si="78"/>
        <v/>
      </c>
      <c r="BW1177" s="59" t="str">
        <f t="shared" si="81"/>
        <v/>
      </c>
      <c r="BX1177" s="28" t="str">
        <f t="shared" si="79"/>
        <v/>
      </c>
      <c r="BY1177" s="67" t="str">
        <f t="shared" si="80"/>
        <v/>
      </c>
      <c r="BZ1177" s="29" t="str">
        <f>IF(A1177="","",SUM($BY$12:BY1177))</f>
        <v/>
      </c>
      <c r="CA1177" s="4"/>
    </row>
    <row r="1178" spans="65:79">
      <c r="BM1178" s="1"/>
      <c r="BU1178" s="23" t="str">
        <f>IF(A1178="","",_xlfn.XLOOKUP(C1178,'Bloomberg Data'!E:E,'Bloomberg Data'!D:D,0,0))</f>
        <v/>
      </c>
      <c r="BV1178" s="23" t="str">
        <f t="shared" si="78"/>
        <v/>
      </c>
      <c r="BW1178" s="59" t="str">
        <f t="shared" si="81"/>
        <v/>
      </c>
      <c r="BX1178" s="28" t="str">
        <f t="shared" si="79"/>
        <v/>
      </c>
      <c r="BY1178" s="67" t="str">
        <f t="shared" si="80"/>
        <v/>
      </c>
      <c r="BZ1178" s="29" t="str">
        <f>IF(A1178="","",SUM($BY$12:BY1178))</f>
        <v/>
      </c>
      <c r="CA1178" s="4"/>
    </row>
    <row r="1179" spans="65:79">
      <c r="BM1179" s="1"/>
      <c r="BU1179" s="23" t="str">
        <f>IF(A1179="","",_xlfn.XLOOKUP(C1179,'Bloomberg Data'!E:E,'Bloomberg Data'!D:D,0,0))</f>
        <v/>
      </c>
      <c r="BV1179" s="23" t="str">
        <f t="shared" si="78"/>
        <v/>
      </c>
      <c r="BW1179" s="59" t="str">
        <f t="shared" si="81"/>
        <v/>
      </c>
      <c r="BX1179" s="28" t="str">
        <f t="shared" si="79"/>
        <v/>
      </c>
      <c r="BY1179" s="67" t="str">
        <f t="shared" si="80"/>
        <v/>
      </c>
      <c r="BZ1179" s="29" t="str">
        <f>IF(A1179="","",SUM($BY$12:BY1179))</f>
        <v/>
      </c>
      <c r="CA1179" s="4"/>
    </row>
    <row r="1180" spans="65:79">
      <c r="BM1180" s="1"/>
      <c r="BU1180" s="23" t="str">
        <f>IF(A1180="","",_xlfn.XLOOKUP(C1180,'Bloomberg Data'!E:E,'Bloomberg Data'!D:D,0,0))</f>
        <v/>
      </c>
      <c r="BV1180" s="23" t="str">
        <f t="shared" si="78"/>
        <v/>
      </c>
      <c r="BW1180" s="59" t="str">
        <f t="shared" si="81"/>
        <v/>
      </c>
      <c r="BX1180" s="28" t="str">
        <f t="shared" si="79"/>
        <v/>
      </c>
      <c r="BY1180" s="67" t="str">
        <f t="shared" si="80"/>
        <v/>
      </c>
      <c r="BZ1180" s="29" t="str">
        <f>IF(A1180="","",SUM($BY$12:BY1180))</f>
        <v/>
      </c>
      <c r="CA1180" s="4"/>
    </row>
    <row r="1181" spans="65:79">
      <c r="BM1181" s="1"/>
      <c r="BU1181" s="23" t="str">
        <f>IF(A1181="","",_xlfn.XLOOKUP(C1181,'Bloomberg Data'!E:E,'Bloomberg Data'!D:D,0,0))</f>
        <v/>
      </c>
      <c r="BV1181" s="23" t="str">
        <f t="shared" si="78"/>
        <v/>
      </c>
      <c r="BW1181" s="59" t="str">
        <f t="shared" si="81"/>
        <v/>
      </c>
      <c r="BX1181" s="28" t="str">
        <f t="shared" si="79"/>
        <v/>
      </c>
      <c r="BY1181" s="67" t="str">
        <f t="shared" si="80"/>
        <v/>
      </c>
      <c r="BZ1181" s="29" t="str">
        <f>IF(A1181="","",SUM($BY$12:BY1181))</f>
        <v/>
      </c>
      <c r="CA1181" s="4"/>
    </row>
    <row r="1182" spans="65:79">
      <c r="BM1182" s="1"/>
      <c r="BU1182" s="23" t="str">
        <f>IF(A1182="","",_xlfn.XLOOKUP(C1182,'Bloomberg Data'!E:E,'Bloomberg Data'!D:D,0,0))</f>
        <v/>
      </c>
      <c r="BV1182" s="23" t="str">
        <f t="shared" si="78"/>
        <v/>
      </c>
      <c r="BW1182" s="59" t="str">
        <f t="shared" si="81"/>
        <v/>
      </c>
      <c r="BX1182" s="28" t="str">
        <f t="shared" si="79"/>
        <v/>
      </c>
      <c r="BY1182" s="67" t="str">
        <f t="shared" si="80"/>
        <v/>
      </c>
      <c r="BZ1182" s="29" t="str">
        <f>IF(A1182="","",SUM($BY$12:BY1182))</f>
        <v/>
      </c>
      <c r="CA1182" s="4"/>
    </row>
    <row r="1183" spans="65:79">
      <c r="BM1183" s="1"/>
      <c r="BU1183" s="23" t="str">
        <f>IF(A1183="","",_xlfn.XLOOKUP(C1183,'Bloomberg Data'!E:E,'Bloomberg Data'!D:D,0,0))</f>
        <v/>
      </c>
      <c r="BV1183" s="23" t="str">
        <f t="shared" si="78"/>
        <v/>
      </c>
      <c r="BW1183" s="59" t="str">
        <f t="shared" si="81"/>
        <v/>
      </c>
      <c r="BX1183" s="28" t="str">
        <f t="shared" si="79"/>
        <v/>
      </c>
      <c r="BY1183" s="67" t="str">
        <f t="shared" si="80"/>
        <v/>
      </c>
      <c r="BZ1183" s="29" t="str">
        <f>IF(A1183="","",SUM($BY$12:BY1183))</f>
        <v/>
      </c>
      <c r="CA1183" s="4"/>
    </row>
    <row r="1184" spans="65:79">
      <c r="BM1184" s="1"/>
      <c r="BU1184" s="23" t="str">
        <f>IF(A1184="","",_xlfn.XLOOKUP(C1184,'Bloomberg Data'!E:E,'Bloomberg Data'!D:D,0,0))</f>
        <v/>
      </c>
      <c r="BV1184" s="23" t="str">
        <f t="shared" si="78"/>
        <v/>
      </c>
      <c r="BW1184" s="59" t="str">
        <f t="shared" si="81"/>
        <v/>
      </c>
      <c r="BX1184" s="28" t="str">
        <f t="shared" si="79"/>
        <v/>
      </c>
      <c r="BY1184" s="67" t="str">
        <f t="shared" si="80"/>
        <v/>
      </c>
      <c r="BZ1184" s="29" t="str">
        <f>IF(A1184="","",SUM($BY$12:BY1184))</f>
        <v/>
      </c>
      <c r="CA1184" s="4"/>
    </row>
    <row r="1185" spans="65:79">
      <c r="BM1185" s="1"/>
      <c r="BU1185" s="23" t="str">
        <f>IF(A1185="","",_xlfn.XLOOKUP(C1185,'Bloomberg Data'!E:E,'Bloomberg Data'!D:D,0,0))</f>
        <v/>
      </c>
      <c r="BV1185" s="23" t="str">
        <f t="shared" si="78"/>
        <v/>
      </c>
      <c r="BW1185" s="59" t="str">
        <f t="shared" si="81"/>
        <v/>
      </c>
      <c r="BX1185" s="28" t="str">
        <f t="shared" si="79"/>
        <v/>
      </c>
      <c r="BY1185" s="67" t="str">
        <f t="shared" si="80"/>
        <v/>
      </c>
      <c r="BZ1185" s="29" t="str">
        <f>IF(A1185="","",SUM($BY$12:BY1185))</f>
        <v/>
      </c>
      <c r="CA1185" s="4"/>
    </row>
    <row r="1186" spans="65:79">
      <c r="BM1186" s="1"/>
      <c r="BU1186" s="23" t="str">
        <f>IF(A1186="","",_xlfn.XLOOKUP(C1186,'Bloomberg Data'!E:E,'Bloomberg Data'!D:D,0,0))</f>
        <v/>
      </c>
      <c r="BV1186" s="23" t="str">
        <f t="shared" si="78"/>
        <v/>
      </c>
      <c r="BW1186" s="59" t="str">
        <f t="shared" si="81"/>
        <v/>
      </c>
      <c r="BX1186" s="28" t="str">
        <f t="shared" si="79"/>
        <v/>
      </c>
      <c r="BY1186" s="67" t="str">
        <f t="shared" si="80"/>
        <v/>
      </c>
      <c r="BZ1186" s="29" t="str">
        <f>IF(A1186="","",SUM($BY$12:BY1186))</f>
        <v/>
      </c>
      <c r="CA1186" s="4"/>
    </row>
    <row r="1187" spans="65:79">
      <c r="BM1187" s="1"/>
      <c r="BU1187" s="23" t="str">
        <f>IF(A1187="","",_xlfn.XLOOKUP(C1187,'Bloomberg Data'!E:E,'Bloomberg Data'!D:D,0,0))</f>
        <v/>
      </c>
      <c r="BV1187" s="23" t="str">
        <f t="shared" si="78"/>
        <v/>
      </c>
      <c r="BW1187" s="59" t="str">
        <f t="shared" si="81"/>
        <v/>
      </c>
      <c r="BX1187" s="28" t="str">
        <f t="shared" si="79"/>
        <v/>
      </c>
      <c r="BY1187" s="67" t="str">
        <f t="shared" si="80"/>
        <v/>
      </c>
      <c r="BZ1187" s="29" t="str">
        <f>IF(A1187="","",SUM($BY$12:BY1187))</f>
        <v/>
      </c>
      <c r="CA1187" s="4"/>
    </row>
    <row r="1188" spans="65:79">
      <c r="BM1188" s="1"/>
      <c r="BU1188" s="23" t="str">
        <f>IF(A1188="","",_xlfn.XLOOKUP(C1188,'Bloomberg Data'!E:E,'Bloomberg Data'!D:D,0,0))</f>
        <v/>
      </c>
      <c r="BV1188" s="23" t="str">
        <f t="shared" si="78"/>
        <v/>
      </c>
      <c r="BW1188" s="59" t="str">
        <f t="shared" si="81"/>
        <v/>
      </c>
      <c r="BX1188" s="28" t="str">
        <f t="shared" si="79"/>
        <v/>
      </c>
      <c r="BY1188" s="67" t="str">
        <f t="shared" si="80"/>
        <v/>
      </c>
      <c r="BZ1188" s="29" t="str">
        <f>IF(A1188="","",SUM($BY$12:BY1188))</f>
        <v/>
      </c>
      <c r="CA1188" s="4"/>
    </row>
    <row r="1189" spans="65:79">
      <c r="BM1189" s="1"/>
      <c r="BU1189" s="23" t="str">
        <f>IF(A1189="","",_xlfn.XLOOKUP(C1189,'Bloomberg Data'!E:E,'Bloomberg Data'!D:D,0,0))</f>
        <v/>
      </c>
      <c r="BV1189" s="23" t="str">
        <f t="shared" si="78"/>
        <v/>
      </c>
      <c r="BW1189" s="59" t="str">
        <f t="shared" si="81"/>
        <v/>
      </c>
      <c r="BX1189" s="28" t="str">
        <f t="shared" si="79"/>
        <v/>
      </c>
      <c r="BY1189" s="67" t="str">
        <f t="shared" si="80"/>
        <v/>
      </c>
      <c r="BZ1189" s="29" t="str">
        <f>IF(A1189="","",SUM($BY$12:BY1189))</f>
        <v/>
      </c>
      <c r="CA1189" s="4"/>
    </row>
    <row r="1190" spans="65:79">
      <c r="BM1190" s="1"/>
      <c r="BU1190" s="23" t="str">
        <f>IF(A1190="","",_xlfn.XLOOKUP(C1190,'Bloomberg Data'!E:E,'Bloomberg Data'!D:D,0,0))</f>
        <v/>
      </c>
      <c r="BV1190" s="23" t="str">
        <f t="shared" si="78"/>
        <v/>
      </c>
      <c r="BW1190" s="59" t="str">
        <f t="shared" si="81"/>
        <v/>
      </c>
      <c r="BX1190" s="28" t="str">
        <f t="shared" si="79"/>
        <v/>
      </c>
      <c r="BY1190" s="67" t="str">
        <f t="shared" si="80"/>
        <v/>
      </c>
      <c r="BZ1190" s="29" t="str">
        <f>IF(A1190="","",SUM($BY$12:BY1190))</f>
        <v/>
      </c>
      <c r="CA1190" s="4"/>
    </row>
    <row r="1191" spans="65:79">
      <c r="BM1191" s="1"/>
      <c r="BU1191" s="23" t="str">
        <f>IF(A1191="","",_xlfn.XLOOKUP(C1191,'Bloomberg Data'!E:E,'Bloomberg Data'!D:D,0,0))</f>
        <v/>
      </c>
      <c r="BV1191" s="23" t="str">
        <f t="shared" si="78"/>
        <v/>
      </c>
      <c r="BW1191" s="59" t="str">
        <f t="shared" si="81"/>
        <v/>
      </c>
      <c r="BX1191" s="28" t="str">
        <f t="shared" si="79"/>
        <v/>
      </c>
      <c r="BY1191" s="67" t="str">
        <f t="shared" si="80"/>
        <v/>
      </c>
      <c r="BZ1191" s="29" t="str">
        <f>IF(A1191="","",SUM($BY$12:BY1191))</f>
        <v/>
      </c>
      <c r="CA1191" s="4"/>
    </row>
    <row r="1192" spans="65:79">
      <c r="BM1192" s="1"/>
      <c r="BU1192" s="23" t="str">
        <f>IF(A1192="","",_xlfn.XLOOKUP(C1192,'Bloomberg Data'!E:E,'Bloomberg Data'!D:D,0,0))</f>
        <v/>
      </c>
      <c r="BV1192" s="23" t="str">
        <f t="shared" si="78"/>
        <v/>
      </c>
      <c r="BW1192" s="59" t="str">
        <f t="shared" si="81"/>
        <v/>
      </c>
      <c r="BX1192" s="28" t="str">
        <f t="shared" si="79"/>
        <v/>
      </c>
      <c r="BY1192" s="67" t="str">
        <f t="shared" si="80"/>
        <v/>
      </c>
      <c r="BZ1192" s="29" t="str">
        <f>IF(A1192="","",SUM($BY$12:BY1192))</f>
        <v/>
      </c>
      <c r="CA1192" s="4"/>
    </row>
    <row r="1193" spans="65:79">
      <c r="BM1193" s="1"/>
      <c r="BU1193" s="23" t="str">
        <f>IF(A1193="","",_xlfn.XLOOKUP(C1193,'Bloomberg Data'!E:E,'Bloomberg Data'!D:D,0,0))</f>
        <v/>
      </c>
      <c r="BV1193" s="23" t="str">
        <f t="shared" si="78"/>
        <v/>
      </c>
      <c r="BW1193" s="59" t="str">
        <f t="shared" si="81"/>
        <v/>
      </c>
      <c r="BX1193" s="28" t="str">
        <f t="shared" si="79"/>
        <v/>
      </c>
      <c r="BY1193" s="67" t="str">
        <f t="shared" si="80"/>
        <v/>
      </c>
      <c r="BZ1193" s="29" t="str">
        <f>IF(A1193="","",SUM($BY$12:BY1193))</f>
        <v/>
      </c>
      <c r="CA1193" s="4"/>
    </row>
    <row r="1194" spans="65:79">
      <c r="BM1194" s="1"/>
      <c r="BU1194" s="23" t="str">
        <f>IF(A1194="","",_xlfn.XLOOKUP(C1194,'Bloomberg Data'!E:E,'Bloomberg Data'!D:D,0,0))</f>
        <v/>
      </c>
      <c r="BV1194" s="23" t="str">
        <f t="shared" si="78"/>
        <v/>
      </c>
      <c r="BW1194" s="59" t="str">
        <f t="shared" si="81"/>
        <v/>
      </c>
      <c r="BX1194" s="28" t="str">
        <f t="shared" si="79"/>
        <v/>
      </c>
      <c r="BY1194" s="67" t="str">
        <f t="shared" si="80"/>
        <v/>
      </c>
      <c r="BZ1194" s="29" t="str">
        <f>IF(A1194="","",SUM($BY$12:BY1194))</f>
        <v/>
      </c>
      <c r="CA1194" s="4"/>
    </row>
    <row r="1195" spans="65:79">
      <c r="BM1195" s="1"/>
      <c r="BU1195" s="23" t="str">
        <f>IF(A1195="","",_xlfn.XLOOKUP(C1195,'Bloomberg Data'!E:E,'Bloomberg Data'!D:D,0,0))</f>
        <v/>
      </c>
      <c r="BV1195" s="23" t="str">
        <f t="shared" si="78"/>
        <v/>
      </c>
      <c r="BW1195" s="59" t="str">
        <f t="shared" si="81"/>
        <v/>
      </c>
      <c r="BX1195" s="28" t="str">
        <f t="shared" si="79"/>
        <v/>
      </c>
      <c r="BY1195" s="67" t="str">
        <f t="shared" si="80"/>
        <v/>
      </c>
      <c r="BZ1195" s="29" t="str">
        <f>IF(A1195="","",SUM($BY$12:BY1195))</f>
        <v/>
      </c>
      <c r="CA1195" s="4"/>
    </row>
    <row r="1196" spans="65:79">
      <c r="BM1196" s="1"/>
      <c r="BU1196" s="23" t="str">
        <f>IF(A1196="","",_xlfn.XLOOKUP(C1196,'Bloomberg Data'!E:E,'Bloomberg Data'!D:D,0,0))</f>
        <v/>
      </c>
      <c r="BV1196" s="23" t="str">
        <f t="shared" si="78"/>
        <v/>
      </c>
      <c r="BW1196" s="59" t="str">
        <f t="shared" si="81"/>
        <v/>
      </c>
      <c r="BX1196" s="28" t="str">
        <f t="shared" si="79"/>
        <v/>
      </c>
      <c r="BY1196" s="67" t="str">
        <f t="shared" si="80"/>
        <v/>
      </c>
      <c r="BZ1196" s="29" t="str">
        <f>IF(A1196="","",SUM($BY$12:BY1196))</f>
        <v/>
      </c>
      <c r="CA1196" s="4"/>
    </row>
    <row r="1197" spans="65:79">
      <c r="BM1197" s="1"/>
      <c r="BU1197" s="23" t="str">
        <f>IF(A1197="","",_xlfn.XLOOKUP(C1197,'Bloomberg Data'!E:E,'Bloomberg Data'!D:D,0,0))</f>
        <v/>
      </c>
      <c r="BV1197" s="23" t="str">
        <f t="shared" si="78"/>
        <v/>
      </c>
      <c r="BW1197" s="59" t="str">
        <f t="shared" si="81"/>
        <v/>
      </c>
      <c r="BX1197" s="28" t="str">
        <f t="shared" si="79"/>
        <v/>
      </c>
      <c r="BY1197" s="67" t="str">
        <f t="shared" si="80"/>
        <v/>
      </c>
      <c r="BZ1197" s="29" t="str">
        <f>IF(A1197="","",SUM($BY$12:BY1197))</f>
        <v/>
      </c>
      <c r="CA1197" s="4"/>
    </row>
    <row r="1198" spans="65:79">
      <c r="BM1198" s="1"/>
      <c r="BU1198" s="23" t="str">
        <f>IF(A1198="","",_xlfn.XLOOKUP(C1198,'Bloomberg Data'!E:E,'Bloomberg Data'!D:D,0,0))</f>
        <v/>
      </c>
      <c r="BV1198" s="23" t="str">
        <f t="shared" si="78"/>
        <v/>
      </c>
      <c r="BW1198" s="59" t="str">
        <f t="shared" si="81"/>
        <v/>
      </c>
      <c r="BX1198" s="28" t="str">
        <f t="shared" si="79"/>
        <v/>
      </c>
      <c r="BY1198" s="67" t="str">
        <f t="shared" si="80"/>
        <v/>
      </c>
      <c r="BZ1198" s="29" t="str">
        <f>IF(A1198="","",SUM($BY$12:BY1198))</f>
        <v/>
      </c>
      <c r="CA1198" s="4"/>
    </row>
    <row r="1199" spans="65:79">
      <c r="BM1199" s="1"/>
      <c r="BU1199" s="23" t="str">
        <f>IF(A1199="","",_xlfn.XLOOKUP(C1199,'Bloomberg Data'!E:E,'Bloomberg Data'!D:D,0,0))</f>
        <v/>
      </c>
      <c r="BV1199" s="23" t="str">
        <f t="shared" si="78"/>
        <v/>
      </c>
      <c r="BW1199" s="59" t="str">
        <f t="shared" si="81"/>
        <v/>
      </c>
      <c r="BX1199" s="28" t="str">
        <f t="shared" si="79"/>
        <v/>
      </c>
      <c r="BY1199" s="67" t="str">
        <f t="shared" si="80"/>
        <v/>
      </c>
      <c r="BZ1199" s="29" t="str">
        <f>IF(A1199="","",SUM($BY$12:BY1199))</f>
        <v/>
      </c>
      <c r="CA1199" s="4"/>
    </row>
    <row r="1200" spans="65:79">
      <c r="BM1200" s="1"/>
      <c r="BU1200" s="23" t="str">
        <f>IF(A1200="","",_xlfn.XLOOKUP(C1200,'Bloomberg Data'!E:E,'Bloomberg Data'!D:D,0,0))</f>
        <v/>
      </c>
      <c r="BV1200" s="23" t="str">
        <f t="shared" si="78"/>
        <v/>
      </c>
      <c r="BW1200" s="59" t="str">
        <f t="shared" si="81"/>
        <v/>
      </c>
      <c r="BX1200" s="28" t="str">
        <f t="shared" si="79"/>
        <v/>
      </c>
      <c r="BY1200" s="67" t="str">
        <f t="shared" si="80"/>
        <v/>
      </c>
      <c r="BZ1200" s="29" t="str">
        <f>IF(A1200="","",SUM($BY$12:BY1200))</f>
        <v/>
      </c>
      <c r="CA1200" s="4"/>
    </row>
    <row r="1201" spans="65:79">
      <c r="BM1201" s="1"/>
      <c r="BU1201" s="23" t="str">
        <f>IF(A1201="","",_xlfn.XLOOKUP(C1201,'Bloomberg Data'!E:E,'Bloomberg Data'!D:D,0,0))</f>
        <v/>
      </c>
      <c r="BV1201" s="23" t="str">
        <f t="shared" si="78"/>
        <v/>
      </c>
      <c r="BW1201" s="59" t="str">
        <f t="shared" si="81"/>
        <v/>
      </c>
      <c r="BX1201" s="28" t="str">
        <f t="shared" si="79"/>
        <v/>
      </c>
      <c r="BY1201" s="67" t="str">
        <f t="shared" si="80"/>
        <v/>
      </c>
      <c r="BZ1201" s="29" t="str">
        <f>IF(A1201="","",SUM($BY$12:BY1201))</f>
        <v/>
      </c>
      <c r="CA1201" s="4"/>
    </row>
    <row r="1202" spans="65:79">
      <c r="BM1202" s="1"/>
      <c r="BU1202" s="23" t="str">
        <f>IF(A1202="","",_xlfn.XLOOKUP(C1202,'Bloomberg Data'!E:E,'Bloomberg Data'!D:D,0,0))</f>
        <v/>
      </c>
      <c r="BV1202" s="23" t="str">
        <f t="shared" si="78"/>
        <v/>
      </c>
      <c r="BW1202" s="59" t="str">
        <f t="shared" si="81"/>
        <v/>
      </c>
      <c r="BX1202" s="28" t="str">
        <f t="shared" si="79"/>
        <v/>
      </c>
      <c r="BY1202" s="67" t="str">
        <f t="shared" si="80"/>
        <v/>
      </c>
      <c r="BZ1202" s="29" t="str">
        <f>IF(A1202="","",SUM($BY$12:BY1202))</f>
        <v/>
      </c>
      <c r="CA1202" s="4"/>
    </row>
    <row r="1203" spans="65:79">
      <c r="BM1203" s="1"/>
      <c r="BU1203" s="23" t="str">
        <f>IF(A1203="","",_xlfn.XLOOKUP(C1203,'Bloomberg Data'!E:E,'Bloomberg Data'!D:D,0,0))</f>
        <v/>
      </c>
      <c r="BV1203" s="23" t="str">
        <f t="shared" si="78"/>
        <v/>
      </c>
      <c r="BW1203" s="59" t="str">
        <f t="shared" si="81"/>
        <v/>
      </c>
      <c r="BX1203" s="28" t="str">
        <f t="shared" si="79"/>
        <v/>
      </c>
      <c r="BY1203" s="67" t="str">
        <f t="shared" si="80"/>
        <v/>
      </c>
      <c r="BZ1203" s="29" t="str">
        <f>IF(A1203="","",SUM($BY$12:BY1203))</f>
        <v/>
      </c>
      <c r="CA1203" s="4"/>
    </row>
    <row r="1204" spans="65:79">
      <c r="BM1204" s="1"/>
      <c r="BU1204" s="23" t="str">
        <f>IF(A1204="","",_xlfn.XLOOKUP(C1204,'Bloomberg Data'!E:E,'Bloomberg Data'!D:D,0,0))</f>
        <v/>
      </c>
      <c r="BV1204" s="23" t="str">
        <f t="shared" si="78"/>
        <v/>
      </c>
      <c r="BW1204" s="59" t="str">
        <f t="shared" si="81"/>
        <v/>
      </c>
      <c r="BX1204" s="28" t="str">
        <f t="shared" si="79"/>
        <v/>
      </c>
      <c r="BY1204" s="67" t="str">
        <f t="shared" si="80"/>
        <v/>
      </c>
      <c r="BZ1204" s="29" t="str">
        <f>IF(A1204="","",SUM($BY$12:BY1204))</f>
        <v/>
      </c>
      <c r="CA1204" s="4"/>
    </row>
    <row r="1205" spans="65:79">
      <c r="BM1205" s="1"/>
      <c r="BU1205" s="23" t="str">
        <f>IF(A1205="","",_xlfn.XLOOKUP(C1205,'Bloomberg Data'!E:E,'Bloomberg Data'!D:D,0,0))</f>
        <v/>
      </c>
      <c r="BV1205" s="23" t="str">
        <f t="shared" si="78"/>
        <v/>
      </c>
      <c r="BW1205" s="59" t="str">
        <f t="shared" si="81"/>
        <v/>
      </c>
      <c r="BX1205" s="28" t="str">
        <f t="shared" si="79"/>
        <v/>
      </c>
      <c r="BY1205" s="67" t="str">
        <f t="shared" si="80"/>
        <v/>
      </c>
      <c r="BZ1205" s="29" t="str">
        <f>IF(A1205="","",SUM($BY$12:BY1205))</f>
        <v/>
      </c>
      <c r="CA1205" s="4"/>
    </row>
    <row r="1206" spans="65:79">
      <c r="BM1206" s="1"/>
      <c r="BU1206" s="23" t="str">
        <f>IF(A1206="","",_xlfn.XLOOKUP(C1206,'Bloomberg Data'!E:E,'Bloomberg Data'!D:D,0,0))</f>
        <v/>
      </c>
      <c r="BV1206" s="23" t="str">
        <f t="shared" si="78"/>
        <v/>
      </c>
      <c r="BW1206" s="59" t="str">
        <f t="shared" si="81"/>
        <v/>
      </c>
      <c r="BX1206" s="28" t="str">
        <f t="shared" si="79"/>
        <v/>
      </c>
      <c r="BY1206" s="67" t="str">
        <f t="shared" si="80"/>
        <v/>
      </c>
      <c r="BZ1206" s="29" t="str">
        <f>IF(A1206="","",SUM($BY$12:BY1206))</f>
        <v/>
      </c>
      <c r="CA1206" s="4"/>
    </row>
    <row r="1207" spans="65:79">
      <c r="BM1207" s="1"/>
      <c r="BU1207" s="23" t="str">
        <f>IF(A1207="","",_xlfn.XLOOKUP(C1207,'Bloomberg Data'!E:E,'Bloomberg Data'!D:D,0,0))</f>
        <v/>
      </c>
      <c r="BV1207" s="23" t="str">
        <f t="shared" si="78"/>
        <v/>
      </c>
      <c r="BW1207" s="59" t="str">
        <f t="shared" si="81"/>
        <v/>
      </c>
      <c r="BX1207" s="28" t="str">
        <f t="shared" si="79"/>
        <v/>
      </c>
      <c r="BY1207" s="67" t="str">
        <f t="shared" si="80"/>
        <v/>
      </c>
      <c r="BZ1207" s="29" t="str">
        <f>IF(A1207="","",SUM($BY$12:BY1207))</f>
        <v/>
      </c>
      <c r="CA1207" s="4"/>
    </row>
    <row r="1208" spans="65:79">
      <c r="BM1208" s="1"/>
      <c r="BU1208" s="23" t="str">
        <f>IF(A1208="","",_xlfn.XLOOKUP(C1208,'Bloomberg Data'!E:E,'Bloomberg Data'!D:D,0,0))</f>
        <v/>
      </c>
      <c r="BV1208" s="23" t="str">
        <f t="shared" si="78"/>
        <v/>
      </c>
      <c r="BW1208" s="59" t="str">
        <f t="shared" si="81"/>
        <v/>
      </c>
      <c r="BX1208" s="28" t="str">
        <f t="shared" si="79"/>
        <v/>
      </c>
      <c r="BY1208" s="67" t="str">
        <f t="shared" si="80"/>
        <v/>
      </c>
      <c r="BZ1208" s="29" t="str">
        <f>IF(A1208="","",SUM($BY$12:BY1208))</f>
        <v/>
      </c>
      <c r="CA1208" s="4"/>
    </row>
    <row r="1209" spans="65:79">
      <c r="BM1209" s="1"/>
      <c r="BU1209" s="23" t="str">
        <f>IF(A1209="","",_xlfn.XLOOKUP(C1209,'Bloomberg Data'!E:E,'Bloomberg Data'!D:D,0,0))</f>
        <v/>
      </c>
      <c r="BV1209" s="23" t="str">
        <f t="shared" si="78"/>
        <v/>
      </c>
      <c r="BW1209" s="59" t="str">
        <f t="shared" si="81"/>
        <v/>
      </c>
      <c r="BX1209" s="28" t="str">
        <f t="shared" si="79"/>
        <v/>
      </c>
      <c r="BY1209" s="67" t="str">
        <f t="shared" si="80"/>
        <v/>
      </c>
      <c r="BZ1209" s="29" t="str">
        <f>IF(A1209="","",SUM($BY$12:BY1209))</f>
        <v/>
      </c>
      <c r="CA1209" s="4"/>
    </row>
    <row r="1210" spans="65:79">
      <c r="BM1210" s="1"/>
      <c r="BU1210" s="23" t="str">
        <f>IF(A1210="","",_xlfn.XLOOKUP(C1210,'Bloomberg Data'!E:E,'Bloomberg Data'!D:D,0,0))</f>
        <v/>
      </c>
      <c r="BV1210" s="23" t="str">
        <f t="shared" si="78"/>
        <v/>
      </c>
      <c r="BW1210" s="59" t="str">
        <f t="shared" si="81"/>
        <v/>
      </c>
      <c r="BX1210" s="28" t="str">
        <f t="shared" si="79"/>
        <v/>
      </c>
      <c r="BY1210" s="67" t="str">
        <f t="shared" si="80"/>
        <v/>
      </c>
      <c r="BZ1210" s="29" t="str">
        <f>IF(A1210="","",SUM($BY$12:BY1210))</f>
        <v/>
      </c>
      <c r="CA1210" s="4"/>
    </row>
    <row r="1211" spans="65:79">
      <c r="BM1211" s="1"/>
      <c r="BU1211" s="23" t="str">
        <f>IF(A1211="","",_xlfn.XLOOKUP(C1211,'Bloomberg Data'!E:E,'Bloomberg Data'!D:D,0,0))</f>
        <v/>
      </c>
      <c r="BV1211" s="23" t="str">
        <f t="shared" si="78"/>
        <v/>
      </c>
      <c r="BW1211" s="59" t="str">
        <f t="shared" si="81"/>
        <v/>
      </c>
      <c r="BX1211" s="28" t="str">
        <f t="shared" si="79"/>
        <v/>
      </c>
      <c r="BY1211" s="67" t="str">
        <f t="shared" si="80"/>
        <v/>
      </c>
      <c r="BZ1211" s="29" t="str">
        <f>IF(A1211="","",SUM($BY$12:BY1211))</f>
        <v/>
      </c>
      <c r="CA1211" s="4"/>
    </row>
    <row r="1212" spans="65:79">
      <c r="BM1212" s="1"/>
      <c r="BU1212" s="23" t="str">
        <f>IF(A1212="","",_xlfn.XLOOKUP(C1212,'Bloomberg Data'!E:E,'Bloomberg Data'!D:D,0,0))</f>
        <v/>
      </c>
      <c r="BV1212" s="23" t="str">
        <f t="shared" si="78"/>
        <v/>
      </c>
      <c r="BW1212" s="59" t="str">
        <f t="shared" si="81"/>
        <v/>
      </c>
      <c r="BX1212" s="28" t="str">
        <f t="shared" si="79"/>
        <v/>
      </c>
      <c r="BY1212" s="67" t="str">
        <f t="shared" si="80"/>
        <v/>
      </c>
      <c r="BZ1212" s="29" t="str">
        <f>IF(A1212="","",SUM($BY$12:BY1212))</f>
        <v/>
      </c>
      <c r="CA1212" s="4"/>
    </row>
    <row r="1213" spans="65:79">
      <c r="BM1213" s="1"/>
      <c r="BU1213" s="23" t="str">
        <f>IF(A1213="","",_xlfn.XLOOKUP(C1213,'Bloomberg Data'!E:E,'Bloomberg Data'!D:D,0,0))</f>
        <v/>
      </c>
      <c r="BV1213" s="23" t="str">
        <f t="shared" si="78"/>
        <v/>
      </c>
      <c r="BW1213" s="59" t="str">
        <f t="shared" si="81"/>
        <v/>
      </c>
      <c r="BX1213" s="28" t="str">
        <f t="shared" si="79"/>
        <v/>
      </c>
      <c r="BY1213" s="67" t="str">
        <f t="shared" si="80"/>
        <v/>
      </c>
      <c r="BZ1213" s="29" t="str">
        <f>IF(A1213="","",SUM($BY$12:BY1213))</f>
        <v/>
      </c>
      <c r="CA1213" s="4"/>
    </row>
    <row r="1214" spans="65:79">
      <c r="BM1214" s="1"/>
      <c r="BU1214" s="23" t="str">
        <f>IF(A1214="","",_xlfn.XLOOKUP(C1214,'Bloomberg Data'!E:E,'Bloomberg Data'!D:D,0,0))</f>
        <v/>
      </c>
      <c r="BV1214" s="23" t="str">
        <f t="shared" si="78"/>
        <v/>
      </c>
      <c r="BW1214" s="59" t="str">
        <f t="shared" si="81"/>
        <v/>
      </c>
      <c r="BX1214" s="28" t="str">
        <f t="shared" si="79"/>
        <v/>
      </c>
      <c r="BY1214" s="67" t="str">
        <f t="shared" si="80"/>
        <v/>
      </c>
      <c r="BZ1214" s="29" t="str">
        <f>IF(A1214="","",SUM($BY$12:BY1214))</f>
        <v/>
      </c>
      <c r="CA1214" s="4"/>
    </row>
    <row r="1215" spans="65:79">
      <c r="BM1215" s="1"/>
      <c r="BU1215" s="23" t="str">
        <f>IF(A1215="","",_xlfn.XLOOKUP(C1215,'Bloomberg Data'!E:E,'Bloomberg Data'!D:D,0,0))</f>
        <v/>
      </c>
      <c r="BV1215" s="23" t="str">
        <f t="shared" si="78"/>
        <v/>
      </c>
      <c r="BW1215" s="59" t="str">
        <f t="shared" si="81"/>
        <v/>
      </c>
      <c r="BX1215" s="28" t="str">
        <f t="shared" si="79"/>
        <v/>
      </c>
      <c r="BY1215" s="67" t="str">
        <f t="shared" si="80"/>
        <v/>
      </c>
      <c r="BZ1215" s="29" t="str">
        <f>IF(A1215="","",SUM($BY$12:BY1215))</f>
        <v/>
      </c>
      <c r="CA1215" s="4"/>
    </row>
    <row r="1216" spans="65:79">
      <c r="BM1216" s="1"/>
      <c r="BU1216" s="23" t="str">
        <f>IF(A1216="","",_xlfn.XLOOKUP(C1216,'Bloomberg Data'!E:E,'Bloomberg Data'!D:D,0,0))</f>
        <v/>
      </c>
      <c r="BV1216" s="23" t="str">
        <f t="shared" si="78"/>
        <v/>
      </c>
      <c r="BW1216" s="59" t="str">
        <f t="shared" si="81"/>
        <v/>
      </c>
      <c r="BX1216" s="28" t="str">
        <f t="shared" si="79"/>
        <v/>
      </c>
      <c r="BY1216" s="67" t="str">
        <f t="shared" si="80"/>
        <v/>
      </c>
      <c r="BZ1216" s="29" t="str">
        <f>IF(A1216="","",SUM($BY$12:BY1216))</f>
        <v/>
      </c>
      <c r="CA1216" s="4"/>
    </row>
    <row r="1217" spans="65:79">
      <c r="BM1217" s="1"/>
      <c r="BU1217" s="23" t="str">
        <f>IF(A1217="","",_xlfn.XLOOKUP(C1217,'Bloomberg Data'!E:E,'Bloomberg Data'!D:D,0,0))</f>
        <v/>
      </c>
      <c r="BV1217" s="23" t="str">
        <f t="shared" si="78"/>
        <v/>
      </c>
      <c r="BW1217" s="59" t="str">
        <f t="shared" si="81"/>
        <v/>
      </c>
      <c r="BX1217" s="28" t="str">
        <f t="shared" si="79"/>
        <v/>
      </c>
      <c r="BY1217" s="67" t="str">
        <f t="shared" si="80"/>
        <v/>
      </c>
      <c r="BZ1217" s="29" t="str">
        <f>IF(A1217="","",SUM($BY$12:BY1217))</f>
        <v/>
      </c>
      <c r="CA1217" s="4"/>
    </row>
    <row r="1218" spans="65:79">
      <c r="BM1218" s="1"/>
      <c r="BU1218" s="23" t="str">
        <f>IF(A1218="","",_xlfn.XLOOKUP(C1218,'Bloomberg Data'!E:E,'Bloomberg Data'!D:D,0,0))</f>
        <v/>
      </c>
      <c r="BV1218" s="23" t="str">
        <f t="shared" si="78"/>
        <v/>
      </c>
      <c r="BW1218" s="59" t="str">
        <f t="shared" si="81"/>
        <v/>
      </c>
      <c r="BX1218" s="28" t="str">
        <f t="shared" si="79"/>
        <v/>
      </c>
      <c r="BY1218" s="67" t="str">
        <f t="shared" si="80"/>
        <v/>
      </c>
      <c r="BZ1218" s="29" t="str">
        <f>IF(A1218="","",SUM($BY$12:BY1218))</f>
        <v/>
      </c>
      <c r="CA1218" s="4"/>
    </row>
    <row r="1219" spans="65:79">
      <c r="BM1219" s="1"/>
      <c r="BU1219" s="23" t="str">
        <f>IF(A1219="","",_xlfn.XLOOKUP(C1219,'Bloomberg Data'!E:E,'Bloomberg Data'!D:D,0,0))</f>
        <v/>
      </c>
      <c r="BV1219" s="23" t="str">
        <f t="shared" si="78"/>
        <v/>
      </c>
      <c r="BW1219" s="59" t="str">
        <f t="shared" si="81"/>
        <v/>
      </c>
      <c r="BX1219" s="28" t="str">
        <f t="shared" si="79"/>
        <v/>
      </c>
      <c r="BY1219" s="67" t="str">
        <f t="shared" si="80"/>
        <v/>
      </c>
      <c r="BZ1219" s="29" t="str">
        <f>IF(A1219="","",SUM($BY$12:BY1219))</f>
        <v/>
      </c>
      <c r="CA1219" s="4"/>
    </row>
    <row r="1220" spans="65:79">
      <c r="BM1220" s="1"/>
      <c r="BU1220" s="23" t="str">
        <f>IF(A1220="","",_xlfn.XLOOKUP(C1220,'Bloomberg Data'!E:E,'Bloomberg Data'!D:D,0,0))</f>
        <v/>
      </c>
      <c r="BV1220" s="23" t="str">
        <f t="shared" si="78"/>
        <v/>
      </c>
      <c r="BW1220" s="59" t="str">
        <f t="shared" si="81"/>
        <v/>
      </c>
      <c r="BX1220" s="28" t="str">
        <f t="shared" si="79"/>
        <v/>
      </c>
      <c r="BY1220" s="67" t="str">
        <f t="shared" si="80"/>
        <v/>
      </c>
      <c r="BZ1220" s="29" t="str">
        <f>IF(A1220="","",SUM($BY$12:BY1220))</f>
        <v/>
      </c>
      <c r="CA1220" s="4"/>
    </row>
    <row r="1221" spans="65:79">
      <c r="BM1221" s="1"/>
      <c r="BU1221" s="23" t="str">
        <f>IF(A1221="","",_xlfn.XLOOKUP(C1221,'Bloomberg Data'!E:E,'Bloomberg Data'!D:D,0,0))</f>
        <v/>
      </c>
      <c r="BV1221" s="23" t="str">
        <f t="shared" si="78"/>
        <v/>
      </c>
      <c r="BW1221" s="59" t="str">
        <f t="shared" si="81"/>
        <v/>
      </c>
      <c r="BX1221" s="28" t="str">
        <f t="shared" si="79"/>
        <v/>
      </c>
      <c r="BY1221" s="67" t="str">
        <f t="shared" si="80"/>
        <v/>
      </c>
      <c r="BZ1221" s="29" t="str">
        <f>IF(A1221="","",SUM($BY$12:BY1221))</f>
        <v/>
      </c>
      <c r="CA1221" s="4"/>
    </row>
    <row r="1222" spans="65:79">
      <c r="BM1222" s="1"/>
      <c r="BU1222" s="23" t="str">
        <f>IF(A1222="","",_xlfn.XLOOKUP(C1222,'Bloomberg Data'!E:E,'Bloomberg Data'!D:D,0,0))</f>
        <v/>
      </c>
      <c r="BV1222" s="23" t="str">
        <f t="shared" si="78"/>
        <v/>
      </c>
      <c r="BW1222" s="59" t="str">
        <f t="shared" si="81"/>
        <v/>
      </c>
      <c r="BX1222" s="28" t="str">
        <f t="shared" si="79"/>
        <v/>
      </c>
      <c r="BY1222" s="67" t="str">
        <f t="shared" si="80"/>
        <v/>
      </c>
      <c r="BZ1222" s="29" t="str">
        <f>IF(A1222="","",SUM($BY$12:BY1222))</f>
        <v/>
      </c>
      <c r="CA1222" s="4"/>
    </row>
    <row r="1223" spans="65:79">
      <c r="BM1223" s="1"/>
      <c r="BU1223" s="23" t="str">
        <f>IF(A1223="","",_xlfn.XLOOKUP(C1223,'Bloomberg Data'!E:E,'Bloomberg Data'!D:D,0,0))</f>
        <v/>
      </c>
      <c r="BV1223" s="23" t="str">
        <f t="shared" si="78"/>
        <v/>
      </c>
      <c r="BW1223" s="59" t="str">
        <f t="shared" si="81"/>
        <v/>
      </c>
      <c r="BX1223" s="28" t="str">
        <f t="shared" si="79"/>
        <v/>
      </c>
      <c r="BY1223" s="67" t="str">
        <f t="shared" si="80"/>
        <v/>
      </c>
      <c r="BZ1223" s="29" t="str">
        <f>IF(A1223="","",SUM($BY$12:BY1223))</f>
        <v/>
      </c>
      <c r="CA1223" s="4"/>
    </row>
    <row r="1224" spans="65:79">
      <c r="BM1224" s="1"/>
      <c r="BU1224" s="23" t="str">
        <f>IF(A1224="","",_xlfn.XLOOKUP(C1224,'Bloomberg Data'!E:E,'Bloomberg Data'!D:D,0,0))</f>
        <v/>
      </c>
      <c r="BV1224" s="23" t="str">
        <f t="shared" si="78"/>
        <v/>
      </c>
      <c r="BW1224" s="59" t="str">
        <f t="shared" si="81"/>
        <v/>
      </c>
      <c r="BX1224" s="28" t="str">
        <f t="shared" si="79"/>
        <v/>
      </c>
      <c r="BY1224" s="67" t="str">
        <f t="shared" si="80"/>
        <v/>
      </c>
      <c r="BZ1224" s="29" t="str">
        <f>IF(A1224="","",SUM($BY$12:BY1224))</f>
        <v/>
      </c>
      <c r="CA1224" s="4"/>
    </row>
    <row r="1225" spans="65:79">
      <c r="BM1225" s="1"/>
      <c r="BU1225" s="23" t="str">
        <f>IF(A1225="","",_xlfn.XLOOKUP(C1225,'Bloomberg Data'!E:E,'Bloomberg Data'!D:D,0,0))</f>
        <v/>
      </c>
      <c r="BV1225" s="23" t="str">
        <f t="shared" si="78"/>
        <v/>
      </c>
      <c r="BW1225" s="59" t="str">
        <f t="shared" si="81"/>
        <v/>
      </c>
      <c r="BX1225" s="28" t="str">
        <f t="shared" si="79"/>
        <v/>
      </c>
      <c r="BY1225" s="67" t="str">
        <f t="shared" si="80"/>
        <v/>
      </c>
      <c r="BZ1225" s="29" t="str">
        <f>IF(A1225="","",SUM($BY$12:BY1225))</f>
        <v/>
      </c>
      <c r="CA1225" s="4"/>
    </row>
    <row r="1226" spans="65:79">
      <c r="BM1226" s="1"/>
      <c r="BU1226" s="23" t="str">
        <f>IF(A1226="","",_xlfn.XLOOKUP(C1226,'Bloomberg Data'!E:E,'Bloomberg Data'!D:D,0,0))</f>
        <v/>
      </c>
      <c r="BV1226" s="23" t="str">
        <f t="shared" si="78"/>
        <v/>
      </c>
      <c r="BW1226" s="59" t="str">
        <f t="shared" si="81"/>
        <v/>
      </c>
      <c r="BX1226" s="28" t="str">
        <f t="shared" si="79"/>
        <v/>
      </c>
      <c r="BY1226" s="67" t="str">
        <f t="shared" si="80"/>
        <v/>
      </c>
      <c r="BZ1226" s="29" t="str">
        <f>IF(A1226="","",SUM($BY$12:BY1226))</f>
        <v/>
      </c>
      <c r="CA1226" s="4"/>
    </row>
    <row r="1227" spans="65:79">
      <c r="BM1227" s="1"/>
      <c r="BU1227" s="23" t="str">
        <f>IF(A1227="","",_xlfn.XLOOKUP(C1227,'Bloomberg Data'!E:E,'Bloomberg Data'!D:D,0,0))</f>
        <v/>
      </c>
      <c r="BV1227" s="23" t="str">
        <f t="shared" ref="BV1227:BV1290" si="82">IF(A1227="","",BU1227*3)</f>
        <v/>
      </c>
      <c r="BW1227" s="59" t="str">
        <f t="shared" si="81"/>
        <v/>
      </c>
      <c r="BX1227" s="28" t="str">
        <f t="shared" ref="BX1227:BX1290" si="83">IF(A1227="","",IF(BU1227=0,0,H1227/BW1227))</f>
        <v/>
      </c>
      <c r="BY1227" s="67" t="str">
        <f t="shared" ref="BY1227:BY1290" si="84">IF(A1227="","",BM1227%)</f>
        <v/>
      </c>
      <c r="BZ1227" s="29" t="str">
        <f>IF(A1227="","",SUM($BY$12:BY1227))</f>
        <v/>
      </c>
      <c r="CA1227" s="4"/>
    </row>
    <row r="1228" spans="65:79">
      <c r="BM1228" s="1"/>
      <c r="BU1228" s="23" t="str">
        <f>IF(A1228="","",_xlfn.XLOOKUP(C1228,'Bloomberg Data'!E:E,'Bloomberg Data'!D:D,0,0))</f>
        <v/>
      </c>
      <c r="BV1228" s="23" t="str">
        <f t="shared" si="82"/>
        <v/>
      </c>
      <c r="BW1228" s="59" t="str">
        <f t="shared" ref="BW1228:BW1291" si="85">IF(A1228="","",BV1228*BW$11)</f>
        <v/>
      </c>
      <c r="BX1228" s="28" t="str">
        <f t="shared" si="83"/>
        <v/>
      </c>
      <c r="BY1228" s="67" t="str">
        <f t="shared" si="84"/>
        <v/>
      </c>
      <c r="BZ1228" s="29" t="str">
        <f>IF(A1228="","",SUM($BY$12:BY1228))</f>
        <v/>
      </c>
      <c r="CA1228" s="4"/>
    </row>
    <row r="1229" spans="65:79">
      <c r="BM1229" s="1"/>
      <c r="BU1229" s="23" t="str">
        <f>IF(A1229="","",_xlfn.XLOOKUP(C1229,'Bloomberg Data'!E:E,'Bloomberg Data'!D:D,0,0))</f>
        <v/>
      </c>
      <c r="BV1229" s="23" t="str">
        <f t="shared" si="82"/>
        <v/>
      </c>
      <c r="BW1229" s="59" t="str">
        <f t="shared" si="85"/>
        <v/>
      </c>
      <c r="BX1229" s="28" t="str">
        <f t="shared" si="83"/>
        <v/>
      </c>
      <c r="BY1229" s="67" t="str">
        <f t="shared" si="84"/>
        <v/>
      </c>
      <c r="BZ1229" s="29" t="str">
        <f>IF(A1229="","",SUM($BY$12:BY1229))</f>
        <v/>
      </c>
      <c r="CA1229" s="4"/>
    </row>
    <row r="1230" spans="65:79">
      <c r="BM1230" s="1"/>
      <c r="BU1230" s="23" t="str">
        <f>IF(A1230="","",_xlfn.XLOOKUP(C1230,'Bloomberg Data'!E:E,'Bloomberg Data'!D:D,0,0))</f>
        <v/>
      </c>
      <c r="BV1230" s="23" t="str">
        <f t="shared" si="82"/>
        <v/>
      </c>
      <c r="BW1230" s="59" t="str">
        <f t="shared" si="85"/>
        <v/>
      </c>
      <c r="BX1230" s="28" t="str">
        <f t="shared" si="83"/>
        <v/>
      </c>
      <c r="BY1230" s="67" t="str">
        <f t="shared" si="84"/>
        <v/>
      </c>
      <c r="BZ1230" s="29" t="str">
        <f>IF(A1230="","",SUM($BY$12:BY1230))</f>
        <v/>
      </c>
      <c r="CA1230" s="4"/>
    </row>
    <row r="1231" spans="65:79">
      <c r="BM1231" s="1"/>
      <c r="BU1231" s="23" t="str">
        <f>IF(A1231="","",_xlfn.XLOOKUP(C1231,'Bloomberg Data'!E:E,'Bloomberg Data'!D:D,0,0))</f>
        <v/>
      </c>
      <c r="BV1231" s="23" t="str">
        <f t="shared" si="82"/>
        <v/>
      </c>
      <c r="BW1231" s="59" t="str">
        <f t="shared" si="85"/>
        <v/>
      </c>
      <c r="BX1231" s="28" t="str">
        <f t="shared" si="83"/>
        <v/>
      </c>
      <c r="BY1231" s="67" t="str">
        <f t="shared" si="84"/>
        <v/>
      </c>
      <c r="BZ1231" s="29" t="str">
        <f>IF(A1231="","",SUM($BY$12:BY1231))</f>
        <v/>
      </c>
      <c r="CA1231" s="4"/>
    </row>
    <row r="1232" spans="65:79">
      <c r="BM1232" s="1"/>
      <c r="BU1232" s="23" t="str">
        <f>IF(A1232="","",_xlfn.XLOOKUP(C1232,'Bloomberg Data'!E:E,'Bloomberg Data'!D:D,0,0))</f>
        <v/>
      </c>
      <c r="BV1232" s="23" t="str">
        <f t="shared" si="82"/>
        <v/>
      </c>
      <c r="BW1232" s="59" t="str">
        <f t="shared" si="85"/>
        <v/>
      </c>
      <c r="BX1232" s="28" t="str">
        <f t="shared" si="83"/>
        <v/>
      </c>
      <c r="BY1232" s="67" t="str">
        <f t="shared" si="84"/>
        <v/>
      </c>
      <c r="BZ1232" s="29" t="str">
        <f>IF(A1232="","",SUM($BY$12:BY1232))</f>
        <v/>
      </c>
      <c r="CA1232" s="4"/>
    </row>
    <row r="1233" spans="65:79">
      <c r="BM1233" s="1"/>
      <c r="BU1233" s="23" t="str">
        <f>IF(A1233="","",_xlfn.XLOOKUP(C1233,'Bloomberg Data'!E:E,'Bloomberg Data'!D:D,0,0))</f>
        <v/>
      </c>
      <c r="BV1233" s="23" t="str">
        <f t="shared" si="82"/>
        <v/>
      </c>
      <c r="BW1233" s="59" t="str">
        <f t="shared" si="85"/>
        <v/>
      </c>
      <c r="BX1233" s="28" t="str">
        <f t="shared" si="83"/>
        <v/>
      </c>
      <c r="BY1233" s="67" t="str">
        <f t="shared" si="84"/>
        <v/>
      </c>
      <c r="BZ1233" s="29" t="str">
        <f>IF(A1233="","",SUM($BY$12:BY1233))</f>
        <v/>
      </c>
      <c r="CA1233" s="4"/>
    </row>
    <row r="1234" spans="65:79">
      <c r="BM1234" s="1"/>
      <c r="BU1234" s="23" t="str">
        <f>IF(A1234="","",_xlfn.XLOOKUP(C1234,'Bloomberg Data'!E:E,'Bloomberg Data'!D:D,0,0))</f>
        <v/>
      </c>
      <c r="BV1234" s="23" t="str">
        <f t="shared" si="82"/>
        <v/>
      </c>
      <c r="BW1234" s="59" t="str">
        <f t="shared" si="85"/>
        <v/>
      </c>
      <c r="BX1234" s="28" t="str">
        <f t="shared" si="83"/>
        <v/>
      </c>
      <c r="BY1234" s="67" t="str">
        <f t="shared" si="84"/>
        <v/>
      </c>
      <c r="BZ1234" s="29" t="str">
        <f>IF(A1234="","",SUM($BY$12:BY1234))</f>
        <v/>
      </c>
      <c r="CA1234" s="4"/>
    </row>
    <row r="1235" spans="65:79">
      <c r="BM1235" s="1"/>
      <c r="BU1235" s="23" t="str">
        <f>IF(A1235="","",_xlfn.XLOOKUP(C1235,'Bloomberg Data'!E:E,'Bloomberg Data'!D:D,0,0))</f>
        <v/>
      </c>
      <c r="BV1235" s="23" t="str">
        <f t="shared" si="82"/>
        <v/>
      </c>
      <c r="BW1235" s="59" t="str">
        <f t="shared" si="85"/>
        <v/>
      </c>
      <c r="BX1235" s="28" t="str">
        <f t="shared" si="83"/>
        <v/>
      </c>
      <c r="BY1235" s="67" t="str">
        <f t="shared" si="84"/>
        <v/>
      </c>
      <c r="BZ1235" s="29" t="str">
        <f>IF(A1235="","",SUM($BY$12:BY1235))</f>
        <v/>
      </c>
      <c r="CA1235" s="4"/>
    </row>
    <row r="1236" spans="65:79">
      <c r="BM1236" s="1"/>
      <c r="BU1236" s="23" t="str">
        <f>IF(A1236="","",_xlfn.XLOOKUP(C1236,'Bloomberg Data'!E:E,'Bloomberg Data'!D:D,0,0))</f>
        <v/>
      </c>
      <c r="BV1236" s="23" t="str">
        <f t="shared" si="82"/>
        <v/>
      </c>
      <c r="BW1236" s="59" t="str">
        <f t="shared" si="85"/>
        <v/>
      </c>
      <c r="BX1236" s="28" t="str">
        <f t="shared" si="83"/>
        <v/>
      </c>
      <c r="BY1236" s="67" t="str">
        <f t="shared" si="84"/>
        <v/>
      </c>
      <c r="BZ1236" s="29" t="str">
        <f>IF(A1236="","",SUM($BY$12:BY1236))</f>
        <v/>
      </c>
      <c r="CA1236" s="4"/>
    </row>
    <row r="1237" spans="65:79">
      <c r="BM1237" s="1"/>
      <c r="BU1237" s="23" t="str">
        <f>IF(A1237="","",_xlfn.XLOOKUP(C1237,'Bloomberg Data'!E:E,'Bloomberg Data'!D:D,0,0))</f>
        <v/>
      </c>
      <c r="BV1237" s="23" t="str">
        <f t="shared" si="82"/>
        <v/>
      </c>
      <c r="BW1237" s="59" t="str">
        <f t="shared" si="85"/>
        <v/>
      </c>
      <c r="BX1237" s="28" t="str">
        <f t="shared" si="83"/>
        <v/>
      </c>
      <c r="BY1237" s="67" t="str">
        <f t="shared" si="84"/>
        <v/>
      </c>
      <c r="BZ1237" s="29" t="str">
        <f>IF(A1237="","",SUM($BY$12:BY1237))</f>
        <v/>
      </c>
      <c r="CA1237" s="4"/>
    </row>
    <row r="1238" spans="65:79">
      <c r="BM1238" s="1"/>
      <c r="BU1238" s="23" t="str">
        <f>IF(A1238="","",_xlfn.XLOOKUP(C1238,'Bloomberg Data'!E:E,'Bloomberg Data'!D:D,0,0))</f>
        <v/>
      </c>
      <c r="BV1238" s="23" t="str">
        <f t="shared" si="82"/>
        <v/>
      </c>
      <c r="BW1238" s="59" t="str">
        <f t="shared" si="85"/>
        <v/>
      </c>
      <c r="BX1238" s="28" t="str">
        <f t="shared" si="83"/>
        <v/>
      </c>
      <c r="BY1238" s="67" t="str">
        <f t="shared" si="84"/>
        <v/>
      </c>
      <c r="BZ1238" s="29" t="str">
        <f>IF(A1238="","",SUM($BY$12:BY1238))</f>
        <v/>
      </c>
      <c r="CA1238" s="4"/>
    </row>
    <row r="1239" spans="65:79">
      <c r="BM1239" s="1"/>
      <c r="BU1239" s="23" t="str">
        <f>IF(A1239="","",_xlfn.XLOOKUP(C1239,'Bloomberg Data'!E:E,'Bloomberg Data'!D:D,0,0))</f>
        <v/>
      </c>
      <c r="BV1239" s="23" t="str">
        <f t="shared" si="82"/>
        <v/>
      </c>
      <c r="BW1239" s="59" t="str">
        <f t="shared" si="85"/>
        <v/>
      </c>
      <c r="BX1239" s="28" t="str">
        <f t="shared" si="83"/>
        <v/>
      </c>
      <c r="BY1239" s="67" t="str">
        <f t="shared" si="84"/>
        <v/>
      </c>
      <c r="BZ1239" s="29" t="str">
        <f>IF(A1239="","",SUM($BY$12:BY1239))</f>
        <v/>
      </c>
      <c r="CA1239" s="4"/>
    </row>
    <row r="1240" spans="65:79">
      <c r="BM1240" s="1"/>
      <c r="BU1240" s="23" t="str">
        <f>IF(A1240="","",_xlfn.XLOOKUP(C1240,'Bloomberg Data'!E:E,'Bloomberg Data'!D:D,0,0))</f>
        <v/>
      </c>
      <c r="BV1240" s="23" t="str">
        <f t="shared" si="82"/>
        <v/>
      </c>
      <c r="BW1240" s="59" t="str">
        <f t="shared" si="85"/>
        <v/>
      </c>
      <c r="BX1240" s="28" t="str">
        <f t="shared" si="83"/>
        <v/>
      </c>
      <c r="BY1240" s="67" t="str">
        <f t="shared" si="84"/>
        <v/>
      </c>
      <c r="BZ1240" s="29" t="str">
        <f>IF(A1240="","",SUM($BY$12:BY1240))</f>
        <v/>
      </c>
      <c r="CA1240" s="4"/>
    </row>
    <row r="1241" spans="65:79">
      <c r="BM1241" s="1"/>
      <c r="BU1241" s="23" t="str">
        <f>IF(A1241="","",_xlfn.XLOOKUP(C1241,'Bloomberg Data'!E:E,'Bloomberg Data'!D:D,0,0))</f>
        <v/>
      </c>
      <c r="BV1241" s="23" t="str">
        <f t="shared" si="82"/>
        <v/>
      </c>
      <c r="BW1241" s="59" t="str">
        <f t="shared" si="85"/>
        <v/>
      </c>
      <c r="BX1241" s="28" t="str">
        <f t="shared" si="83"/>
        <v/>
      </c>
      <c r="BY1241" s="67" t="str">
        <f t="shared" si="84"/>
        <v/>
      </c>
      <c r="BZ1241" s="29" t="str">
        <f>IF(A1241="","",SUM($BY$12:BY1241))</f>
        <v/>
      </c>
      <c r="CA1241" s="4"/>
    </row>
    <row r="1242" spans="65:79">
      <c r="BM1242" s="1"/>
      <c r="BU1242" s="23" t="str">
        <f>IF(A1242="","",_xlfn.XLOOKUP(C1242,'Bloomberg Data'!E:E,'Bloomberg Data'!D:D,0,0))</f>
        <v/>
      </c>
      <c r="BV1242" s="23" t="str">
        <f t="shared" si="82"/>
        <v/>
      </c>
      <c r="BW1242" s="59" t="str">
        <f t="shared" si="85"/>
        <v/>
      </c>
      <c r="BX1242" s="28" t="str">
        <f t="shared" si="83"/>
        <v/>
      </c>
      <c r="BY1242" s="67" t="str">
        <f t="shared" si="84"/>
        <v/>
      </c>
      <c r="BZ1242" s="29" t="str">
        <f>IF(A1242="","",SUM($BY$12:BY1242))</f>
        <v/>
      </c>
      <c r="CA1242" s="4"/>
    </row>
    <row r="1243" spans="65:79">
      <c r="BM1243" s="1"/>
      <c r="BU1243" s="23" t="str">
        <f>IF(A1243="","",_xlfn.XLOOKUP(C1243,'Bloomberg Data'!E:E,'Bloomberg Data'!D:D,0,0))</f>
        <v/>
      </c>
      <c r="BV1243" s="23" t="str">
        <f t="shared" si="82"/>
        <v/>
      </c>
      <c r="BW1243" s="59" t="str">
        <f t="shared" si="85"/>
        <v/>
      </c>
      <c r="BX1243" s="28" t="str">
        <f t="shared" si="83"/>
        <v/>
      </c>
      <c r="BY1243" s="67" t="str">
        <f t="shared" si="84"/>
        <v/>
      </c>
      <c r="BZ1243" s="29" t="str">
        <f>IF(A1243="","",SUM($BY$12:BY1243))</f>
        <v/>
      </c>
      <c r="CA1243" s="4"/>
    </row>
    <row r="1244" spans="65:79">
      <c r="BM1244" s="1"/>
      <c r="BU1244" s="23" t="str">
        <f>IF(A1244="","",_xlfn.XLOOKUP(C1244,'Bloomberg Data'!E:E,'Bloomberg Data'!D:D,0,0))</f>
        <v/>
      </c>
      <c r="BV1244" s="23" t="str">
        <f t="shared" si="82"/>
        <v/>
      </c>
      <c r="BW1244" s="59" t="str">
        <f t="shared" si="85"/>
        <v/>
      </c>
      <c r="BX1244" s="28" t="str">
        <f t="shared" si="83"/>
        <v/>
      </c>
      <c r="BY1244" s="67" t="str">
        <f t="shared" si="84"/>
        <v/>
      </c>
      <c r="BZ1244" s="29" t="str">
        <f>IF(A1244="","",SUM($BY$12:BY1244))</f>
        <v/>
      </c>
      <c r="CA1244" s="4"/>
    </row>
    <row r="1245" spans="65:79">
      <c r="BM1245" s="1"/>
      <c r="BU1245" s="23" t="str">
        <f>IF(A1245="","",_xlfn.XLOOKUP(C1245,'Bloomberg Data'!E:E,'Bloomberg Data'!D:D,0,0))</f>
        <v/>
      </c>
      <c r="BV1245" s="23" t="str">
        <f t="shared" si="82"/>
        <v/>
      </c>
      <c r="BW1245" s="59" t="str">
        <f t="shared" si="85"/>
        <v/>
      </c>
      <c r="BX1245" s="28" t="str">
        <f t="shared" si="83"/>
        <v/>
      </c>
      <c r="BY1245" s="67" t="str">
        <f t="shared" si="84"/>
        <v/>
      </c>
      <c r="BZ1245" s="29" t="str">
        <f>IF(A1245="","",SUM($BY$12:BY1245))</f>
        <v/>
      </c>
      <c r="CA1245" s="4"/>
    </row>
    <row r="1246" spans="65:79">
      <c r="BM1246" s="1"/>
      <c r="BU1246" s="23" t="str">
        <f>IF(A1246="","",_xlfn.XLOOKUP(C1246,'Bloomberg Data'!E:E,'Bloomberg Data'!D:D,0,0))</f>
        <v/>
      </c>
      <c r="BV1246" s="23" t="str">
        <f t="shared" si="82"/>
        <v/>
      </c>
      <c r="BW1246" s="59" t="str">
        <f t="shared" si="85"/>
        <v/>
      </c>
      <c r="BX1246" s="28" t="str">
        <f t="shared" si="83"/>
        <v/>
      </c>
      <c r="BY1246" s="67" t="str">
        <f t="shared" si="84"/>
        <v/>
      </c>
      <c r="BZ1246" s="29" t="str">
        <f>IF(A1246="","",SUM($BY$12:BY1246))</f>
        <v/>
      </c>
      <c r="CA1246" s="4"/>
    </row>
    <row r="1247" spans="65:79">
      <c r="BM1247" s="1"/>
      <c r="BU1247" s="23" t="str">
        <f>IF(A1247="","",_xlfn.XLOOKUP(C1247,'Bloomberg Data'!E:E,'Bloomberg Data'!D:D,0,0))</f>
        <v/>
      </c>
      <c r="BV1247" s="23" t="str">
        <f t="shared" si="82"/>
        <v/>
      </c>
      <c r="BW1247" s="59" t="str">
        <f t="shared" si="85"/>
        <v/>
      </c>
      <c r="BX1247" s="28" t="str">
        <f t="shared" si="83"/>
        <v/>
      </c>
      <c r="BY1247" s="67" t="str">
        <f t="shared" si="84"/>
        <v/>
      </c>
      <c r="BZ1247" s="29" t="str">
        <f>IF(A1247="","",SUM($BY$12:BY1247))</f>
        <v/>
      </c>
      <c r="CA1247" s="4"/>
    </row>
    <row r="1248" spans="65:79">
      <c r="BM1248" s="1"/>
      <c r="BU1248" s="23" t="str">
        <f>IF(A1248="","",_xlfn.XLOOKUP(C1248,'Bloomberg Data'!E:E,'Bloomberg Data'!D:D,0,0))</f>
        <v/>
      </c>
      <c r="BV1248" s="23" t="str">
        <f t="shared" si="82"/>
        <v/>
      </c>
      <c r="BW1248" s="59" t="str">
        <f t="shared" si="85"/>
        <v/>
      </c>
      <c r="BX1248" s="28" t="str">
        <f t="shared" si="83"/>
        <v/>
      </c>
      <c r="BY1248" s="67" t="str">
        <f t="shared" si="84"/>
        <v/>
      </c>
      <c r="BZ1248" s="29" t="str">
        <f>IF(A1248="","",SUM($BY$12:BY1248))</f>
        <v/>
      </c>
      <c r="CA1248" s="4"/>
    </row>
    <row r="1249" spans="65:79">
      <c r="BM1249" s="1"/>
      <c r="BU1249" s="23" t="str">
        <f>IF(A1249="","",_xlfn.XLOOKUP(C1249,'Bloomberg Data'!E:E,'Bloomberg Data'!D:D,0,0))</f>
        <v/>
      </c>
      <c r="BV1249" s="23" t="str">
        <f t="shared" si="82"/>
        <v/>
      </c>
      <c r="BW1249" s="59" t="str">
        <f t="shared" si="85"/>
        <v/>
      </c>
      <c r="BX1249" s="28" t="str">
        <f t="shared" si="83"/>
        <v/>
      </c>
      <c r="BY1249" s="67" t="str">
        <f t="shared" si="84"/>
        <v/>
      </c>
      <c r="BZ1249" s="29" t="str">
        <f>IF(A1249="","",SUM($BY$12:BY1249))</f>
        <v/>
      </c>
      <c r="CA1249" s="4"/>
    </row>
    <row r="1250" spans="65:79">
      <c r="BM1250" s="1"/>
      <c r="BU1250" s="23" t="str">
        <f>IF(A1250="","",_xlfn.XLOOKUP(C1250,'Bloomberg Data'!E:E,'Bloomberg Data'!D:D,0,0))</f>
        <v/>
      </c>
      <c r="BV1250" s="23" t="str">
        <f t="shared" si="82"/>
        <v/>
      </c>
      <c r="BW1250" s="59" t="str">
        <f t="shared" si="85"/>
        <v/>
      </c>
      <c r="BX1250" s="28" t="str">
        <f t="shared" si="83"/>
        <v/>
      </c>
      <c r="BY1250" s="67" t="str">
        <f t="shared" si="84"/>
        <v/>
      </c>
      <c r="BZ1250" s="29" t="str">
        <f>IF(A1250="","",SUM($BY$12:BY1250))</f>
        <v/>
      </c>
      <c r="CA1250" s="4"/>
    </row>
    <row r="1251" spans="65:79">
      <c r="BM1251" s="1"/>
      <c r="BU1251" s="23" t="str">
        <f>IF(A1251="","",_xlfn.XLOOKUP(C1251,'Bloomberg Data'!E:E,'Bloomberg Data'!D:D,0,0))</f>
        <v/>
      </c>
      <c r="BV1251" s="23" t="str">
        <f t="shared" si="82"/>
        <v/>
      </c>
      <c r="BW1251" s="59" t="str">
        <f t="shared" si="85"/>
        <v/>
      </c>
      <c r="BX1251" s="28" t="str">
        <f t="shared" si="83"/>
        <v/>
      </c>
      <c r="BY1251" s="67" t="str">
        <f t="shared" si="84"/>
        <v/>
      </c>
      <c r="BZ1251" s="29" t="str">
        <f>IF(A1251="","",SUM($BY$12:BY1251))</f>
        <v/>
      </c>
      <c r="CA1251" s="4"/>
    </row>
    <row r="1252" spans="65:79">
      <c r="BM1252" s="1"/>
      <c r="BU1252" s="23" t="str">
        <f>IF(A1252="","",_xlfn.XLOOKUP(C1252,'Bloomberg Data'!E:E,'Bloomberg Data'!D:D,0,0))</f>
        <v/>
      </c>
      <c r="BV1252" s="23" t="str">
        <f t="shared" si="82"/>
        <v/>
      </c>
      <c r="BW1252" s="59" t="str">
        <f t="shared" si="85"/>
        <v/>
      </c>
      <c r="BX1252" s="28" t="str">
        <f t="shared" si="83"/>
        <v/>
      </c>
      <c r="BY1252" s="67" t="str">
        <f t="shared" si="84"/>
        <v/>
      </c>
      <c r="BZ1252" s="29" t="str">
        <f>IF(A1252="","",SUM($BY$12:BY1252))</f>
        <v/>
      </c>
      <c r="CA1252" s="4"/>
    </row>
    <row r="1253" spans="65:79">
      <c r="BM1253" s="1"/>
      <c r="BU1253" s="23" t="str">
        <f>IF(A1253="","",_xlfn.XLOOKUP(C1253,'Bloomberg Data'!E:E,'Bloomberg Data'!D:D,0,0))</f>
        <v/>
      </c>
      <c r="BV1253" s="23" t="str">
        <f t="shared" si="82"/>
        <v/>
      </c>
      <c r="BW1253" s="59" t="str">
        <f t="shared" si="85"/>
        <v/>
      </c>
      <c r="BX1253" s="28" t="str">
        <f t="shared" si="83"/>
        <v/>
      </c>
      <c r="BY1253" s="67" t="str">
        <f t="shared" si="84"/>
        <v/>
      </c>
      <c r="BZ1253" s="29" t="str">
        <f>IF(A1253="","",SUM($BY$12:BY1253))</f>
        <v/>
      </c>
      <c r="CA1253" s="4"/>
    </row>
    <row r="1254" spans="65:79">
      <c r="BM1254" s="1"/>
      <c r="BU1254" s="23" t="str">
        <f>IF(A1254="","",_xlfn.XLOOKUP(C1254,'Bloomberg Data'!E:E,'Bloomberg Data'!D:D,0,0))</f>
        <v/>
      </c>
      <c r="BV1254" s="23" t="str">
        <f t="shared" si="82"/>
        <v/>
      </c>
      <c r="BW1254" s="59" t="str">
        <f t="shared" si="85"/>
        <v/>
      </c>
      <c r="BX1254" s="28" t="str">
        <f t="shared" si="83"/>
        <v/>
      </c>
      <c r="BY1254" s="67" t="str">
        <f t="shared" si="84"/>
        <v/>
      </c>
      <c r="BZ1254" s="29" t="str">
        <f>IF(A1254="","",SUM($BY$12:BY1254))</f>
        <v/>
      </c>
      <c r="CA1254" s="4"/>
    </row>
    <row r="1255" spans="65:79">
      <c r="BM1255" s="1"/>
      <c r="BU1255" s="23" t="str">
        <f>IF(A1255="","",_xlfn.XLOOKUP(C1255,'Bloomberg Data'!E:E,'Bloomberg Data'!D:D,0,0))</f>
        <v/>
      </c>
      <c r="BV1255" s="23" t="str">
        <f t="shared" si="82"/>
        <v/>
      </c>
      <c r="BW1255" s="59" t="str">
        <f t="shared" si="85"/>
        <v/>
      </c>
      <c r="BX1255" s="28" t="str">
        <f t="shared" si="83"/>
        <v/>
      </c>
      <c r="BY1255" s="67" t="str">
        <f t="shared" si="84"/>
        <v/>
      </c>
      <c r="BZ1255" s="29" t="str">
        <f>IF(A1255="","",SUM($BY$12:BY1255))</f>
        <v/>
      </c>
      <c r="CA1255" s="4"/>
    </row>
    <row r="1256" spans="65:79">
      <c r="BM1256" s="1"/>
      <c r="BU1256" s="23" t="str">
        <f>IF(A1256="","",_xlfn.XLOOKUP(C1256,'Bloomberg Data'!E:E,'Bloomberg Data'!D:D,0,0))</f>
        <v/>
      </c>
      <c r="BV1256" s="23" t="str">
        <f t="shared" si="82"/>
        <v/>
      </c>
      <c r="BW1256" s="59" t="str">
        <f t="shared" si="85"/>
        <v/>
      </c>
      <c r="BX1256" s="28" t="str">
        <f t="shared" si="83"/>
        <v/>
      </c>
      <c r="BY1256" s="67" t="str">
        <f t="shared" si="84"/>
        <v/>
      </c>
      <c r="BZ1256" s="29" t="str">
        <f>IF(A1256="","",SUM($BY$12:BY1256))</f>
        <v/>
      </c>
      <c r="CA1256" s="4"/>
    </row>
    <row r="1257" spans="65:79">
      <c r="BM1257" s="1"/>
      <c r="BU1257" s="23" t="str">
        <f>IF(A1257="","",_xlfn.XLOOKUP(C1257,'Bloomberg Data'!E:E,'Bloomberg Data'!D:D,0,0))</f>
        <v/>
      </c>
      <c r="BV1257" s="23" t="str">
        <f t="shared" si="82"/>
        <v/>
      </c>
      <c r="BW1257" s="59" t="str">
        <f t="shared" si="85"/>
        <v/>
      </c>
      <c r="BX1257" s="28" t="str">
        <f t="shared" si="83"/>
        <v/>
      </c>
      <c r="BY1257" s="67" t="str">
        <f t="shared" si="84"/>
        <v/>
      </c>
      <c r="BZ1257" s="29" t="str">
        <f>IF(A1257="","",SUM($BY$12:BY1257))</f>
        <v/>
      </c>
      <c r="CA1257" s="4"/>
    </row>
    <row r="1258" spans="65:79">
      <c r="BM1258" s="1"/>
      <c r="BU1258" s="23" t="str">
        <f>IF(A1258="","",_xlfn.XLOOKUP(C1258,'Bloomberg Data'!E:E,'Bloomberg Data'!D:D,0,0))</f>
        <v/>
      </c>
      <c r="BV1258" s="23" t="str">
        <f t="shared" si="82"/>
        <v/>
      </c>
      <c r="BW1258" s="59" t="str">
        <f t="shared" si="85"/>
        <v/>
      </c>
      <c r="BX1258" s="28" t="str">
        <f t="shared" si="83"/>
        <v/>
      </c>
      <c r="BY1258" s="67" t="str">
        <f t="shared" si="84"/>
        <v/>
      </c>
      <c r="BZ1258" s="29" t="str">
        <f>IF(A1258="","",SUM($BY$12:BY1258))</f>
        <v/>
      </c>
      <c r="CA1258" s="4"/>
    </row>
    <row r="1259" spans="65:79">
      <c r="BM1259" s="1"/>
      <c r="BU1259" s="23" t="str">
        <f>IF(A1259="","",_xlfn.XLOOKUP(C1259,'Bloomberg Data'!E:E,'Bloomberg Data'!D:D,0,0))</f>
        <v/>
      </c>
      <c r="BV1259" s="23" t="str">
        <f t="shared" si="82"/>
        <v/>
      </c>
      <c r="BW1259" s="59" t="str">
        <f t="shared" si="85"/>
        <v/>
      </c>
      <c r="BX1259" s="28" t="str">
        <f t="shared" si="83"/>
        <v/>
      </c>
      <c r="BY1259" s="67" t="str">
        <f t="shared" si="84"/>
        <v/>
      </c>
      <c r="BZ1259" s="29" t="str">
        <f>IF(A1259="","",SUM($BY$12:BY1259))</f>
        <v/>
      </c>
      <c r="CA1259" s="4"/>
    </row>
    <row r="1260" spans="65:79">
      <c r="BM1260" s="1"/>
      <c r="BU1260" s="23" t="str">
        <f>IF(A1260="","",_xlfn.XLOOKUP(C1260,'Bloomberg Data'!E:E,'Bloomberg Data'!D:D,0,0))</f>
        <v/>
      </c>
      <c r="BV1260" s="23" t="str">
        <f t="shared" si="82"/>
        <v/>
      </c>
      <c r="BW1260" s="59" t="str">
        <f t="shared" si="85"/>
        <v/>
      </c>
      <c r="BX1260" s="28" t="str">
        <f t="shared" si="83"/>
        <v/>
      </c>
      <c r="BY1260" s="67" t="str">
        <f t="shared" si="84"/>
        <v/>
      </c>
      <c r="BZ1260" s="29" t="str">
        <f>IF(A1260="","",SUM($BY$12:BY1260))</f>
        <v/>
      </c>
      <c r="CA1260" s="4"/>
    </row>
    <row r="1261" spans="65:79">
      <c r="BM1261" s="1"/>
      <c r="BU1261" s="23" t="str">
        <f>IF(A1261="","",_xlfn.XLOOKUP(C1261,'Bloomberg Data'!E:E,'Bloomberg Data'!D:D,0,0))</f>
        <v/>
      </c>
      <c r="BV1261" s="23" t="str">
        <f t="shared" si="82"/>
        <v/>
      </c>
      <c r="BW1261" s="59" t="str">
        <f t="shared" si="85"/>
        <v/>
      </c>
      <c r="BX1261" s="28" t="str">
        <f t="shared" si="83"/>
        <v/>
      </c>
      <c r="BY1261" s="67" t="str">
        <f t="shared" si="84"/>
        <v/>
      </c>
      <c r="BZ1261" s="29" t="str">
        <f>IF(A1261="","",SUM($BY$12:BY1261))</f>
        <v/>
      </c>
      <c r="CA1261" s="4"/>
    </row>
    <row r="1262" spans="65:79">
      <c r="BM1262" s="1"/>
      <c r="BU1262" s="23" t="str">
        <f>IF(A1262="","",_xlfn.XLOOKUP(C1262,'Bloomberg Data'!E:E,'Bloomberg Data'!D:D,0,0))</f>
        <v/>
      </c>
      <c r="BV1262" s="23" t="str">
        <f t="shared" si="82"/>
        <v/>
      </c>
      <c r="BW1262" s="59" t="str">
        <f t="shared" si="85"/>
        <v/>
      </c>
      <c r="BX1262" s="28" t="str">
        <f t="shared" si="83"/>
        <v/>
      </c>
      <c r="BY1262" s="67" t="str">
        <f t="shared" si="84"/>
        <v/>
      </c>
      <c r="BZ1262" s="29" t="str">
        <f>IF(A1262="","",SUM($BY$12:BY1262))</f>
        <v/>
      </c>
      <c r="CA1262" s="4"/>
    </row>
    <row r="1263" spans="65:79">
      <c r="BM1263" s="1"/>
      <c r="BU1263" s="23" t="str">
        <f>IF(A1263="","",_xlfn.XLOOKUP(C1263,'Bloomberg Data'!E:E,'Bloomberg Data'!D:D,0,0))</f>
        <v/>
      </c>
      <c r="BV1263" s="23" t="str">
        <f t="shared" si="82"/>
        <v/>
      </c>
      <c r="BW1263" s="59" t="str">
        <f t="shared" si="85"/>
        <v/>
      </c>
      <c r="BX1263" s="28" t="str">
        <f t="shared" si="83"/>
        <v/>
      </c>
      <c r="BY1263" s="67" t="str">
        <f t="shared" si="84"/>
        <v/>
      </c>
      <c r="BZ1263" s="29" t="str">
        <f>IF(A1263="","",SUM($BY$12:BY1263))</f>
        <v/>
      </c>
      <c r="CA1263" s="4"/>
    </row>
    <row r="1264" spans="65:79">
      <c r="BM1264" s="1"/>
      <c r="BU1264" s="23" t="str">
        <f>IF(A1264="","",_xlfn.XLOOKUP(C1264,'Bloomberg Data'!E:E,'Bloomberg Data'!D:D,0,0))</f>
        <v/>
      </c>
      <c r="BV1264" s="23" t="str">
        <f t="shared" si="82"/>
        <v/>
      </c>
      <c r="BW1264" s="59" t="str">
        <f t="shared" si="85"/>
        <v/>
      </c>
      <c r="BX1264" s="28" t="str">
        <f t="shared" si="83"/>
        <v/>
      </c>
      <c r="BY1264" s="67" t="str">
        <f t="shared" si="84"/>
        <v/>
      </c>
      <c r="BZ1264" s="29" t="str">
        <f>IF(A1264="","",SUM($BY$12:BY1264))</f>
        <v/>
      </c>
      <c r="CA1264" s="4"/>
    </row>
    <row r="1265" spans="65:79">
      <c r="BM1265" s="1"/>
      <c r="BU1265" s="23" t="str">
        <f>IF(A1265="","",_xlfn.XLOOKUP(C1265,'Bloomberg Data'!E:E,'Bloomberg Data'!D:D,0,0))</f>
        <v/>
      </c>
      <c r="BV1265" s="23" t="str">
        <f t="shared" si="82"/>
        <v/>
      </c>
      <c r="BW1265" s="59" t="str">
        <f t="shared" si="85"/>
        <v/>
      </c>
      <c r="BX1265" s="28" t="str">
        <f t="shared" si="83"/>
        <v/>
      </c>
      <c r="BY1265" s="67" t="str">
        <f t="shared" si="84"/>
        <v/>
      </c>
      <c r="BZ1265" s="29" t="str">
        <f>IF(A1265="","",SUM($BY$12:BY1265))</f>
        <v/>
      </c>
      <c r="CA1265" s="4"/>
    </row>
    <row r="1266" spans="65:79">
      <c r="BM1266" s="1"/>
      <c r="BU1266" s="23" t="str">
        <f>IF(A1266="","",_xlfn.XLOOKUP(C1266,'Bloomberg Data'!E:E,'Bloomberg Data'!D:D,0,0))</f>
        <v/>
      </c>
      <c r="BV1266" s="23" t="str">
        <f t="shared" si="82"/>
        <v/>
      </c>
      <c r="BW1266" s="59" t="str">
        <f t="shared" si="85"/>
        <v/>
      </c>
      <c r="BX1266" s="28" t="str">
        <f t="shared" si="83"/>
        <v/>
      </c>
      <c r="BY1266" s="67" t="str">
        <f t="shared" si="84"/>
        <v/>
      </c>
      <c r="BZ1266" s="29" t="str">
        <f>IF(A1266="","",SUM($BY$12:BY1266))</f>
        <v/>
      </c>
      <c r="CA1266" s="4"/>
    </row>
    <row r="1267" spans="65:79">
      <c r="BM1267" s="1"/>
      <c r="BU1267" s="23" t="str">
        <f>IF(A1267="","",_xlfn.XLOOKUP(C1267,'Bloomberg Data'!E:E,'Bloomberg Data'!D:D,0,0))</f>
        <v/>
      </c>
      <c r="BV1267" s="23" t="str">
        <f t="shared" si="82"/>
        <v/>
      </c>
      <c r="BW1267" s="59" t="str">
        <f t="shared" si="85"/>
        <v/>
      </c>
      <c r="BX1267" s="28" t="str">
        <f t="shared" si="83"/>
        <v/>
      </c>
      <c r="BY1267" s="67" t="str">
        <f t="shared" si="84"/>
        <v/>
      </c>
      <c r="BZ1267" s="29" t="str">
        <f>IF(A1267="","",SUM($BY$12:BY1267))</f>
        <v/>
      </c>
      <c r="CA1267" s="4"/>
    </row>
    <row r="1268" spans="65:79">
      <c r="BM1268" s="1"/>
      <c r="BU1268" s="23" t="str">
        <f>IF(A1268="","",_xlfn.XLOOKUP(C1268,'Bloomberg Data'!E:E,'Bloomberg Data'!D:D,0,0))</f>
        <v/>
      </c>
      <c r="BV1268" s="23" t="str">
        <f t="shared" si="82"/>
        <v/>
      </c>
      <c r="BW1268" s="59" t="str">
        <f t="shared" si="85"/>
        <v/>
      </c>
      <c r="BX1268" s="28" t="str">
        <f t="shared" si="83"/>
        <v/>
      </c>
      <c r="BY1268" s="67" t="str">
        <f t="shared" si="84"/>
        <v/>
      </c>
      <c r="BZ1268" s="29" t="str">
        <f>IF(A1268="","",SUM($BY$12:BY1268))</f>
        <v/>
      </c>
      <c r="CA1268" s="4"/>
    </row>
    <row r="1269" spans="65:79">
      <c r="BM1269" s="1"/>
      <c r="BU1269" s="23" t="str">
        <f>IF(A1269="","",_xlfn.XLOOKUP(C1269,'Bloomberg Data'!E:E,'Bloomberg Data'!D:D,0,0))</f>
        <v/>
      </c>
      <c r="BV1269" s="23" t="str">
        <f t="shared" si="82"/>
        <v/>
      </c>
      <c r="BW1269" s="59" t="str">
        <f t="shared" si="85"/>
        <v/>
      </c>
      <c r="BX1269" s="28" t="str">
        <f t="shared" si="83"/>
        <v/>
      </c>
      <c r="BY1269" s="67" t="str">
        <f t="shared" si="84"/>
        <v/>
      </c>
      <c r="BZ1269" s="29" t="str">
        <f>IF(A1269="","",SUM($BY$12:BY1269))</f>
        <v/>
      </c>
      <c r="CA1269" s="4"/>
    </row>
    <row r="1270" spans="65:79">
      <c r="BM1270" s="1"/>
      <c r="BU1270" s="23" t="str">
        <f>IF(A1270="","",_xlfn.XLOOKUP(C1270,'Bloomberg Data'!E:E,'Bloomberg Data'!D:D,0,0))</f>
        <v/>
      </c>
      <c r="BV1270" s="23" t="str">
        <f t="shared" si="82"/>
        <v/>
      </c>
      <c r="BW1270" s="59" t="str">
        <f t="shared" si="85"/>
        <v/>
      </c>
      <c r="BX1270" s="28" t="str">
        <f t="shared" si="83"/>
        <v/>
      </c>
      <c r="BY1270" s="67" t="str">
        <f t="shared" si="84"/>
        <v/>
      </c>
      <c r="BZ1270" s="29" t="str">
        <f>IF(A1270="","",SUM($BY$12:BY1270))</f>
        <v/>
      </c>
      <c r="CA1270" s="4"/>
    </row>
    <row r="1271" spans="65:79">
      <c r="BM1271" s="1"/>
      <c r="BU1271" s="23" t="str">
        <f>IF(A1271="","",_xlfn.XLOOKUP(C1271,'Bloomberg Data'!E:E,'Bloomberg Data'!D:D,0,0))</f>
        <v/>
      </c>
      <c r="BV1271" s="23" t="str">
        <f t="shared" si="82"/>
        <v/>
      </c>
      <c r="BW1271" s="59" t="str">
        <f t="shared" si="85"/>
        <v/>
      </c>
      <c r="BX1271" s="28" t="str">
        <f t="shared" si="83"/>
        <v/>
      </c>
      <c r="BY1271" s="67" t="str">
        <f t="shared" si="84"/>
        <v/>
      </c>
      <c r="BZ1271" s="29" t="str">
        <f>IF(A1271="","",SUM($BY$12:BY1271))</f>
        <v/>
      </c>
      <c r="CA1271" s="4"/>
    </row>
    <row r="1272" spans="65:79">
      <c r="BM1272" s="1"/>
      <c r="BU1272" s="23" t="str">
        <f>IF(A1272="","",_xlfn.XLOOKUP(C1272,'Bloomberg Data'!E:E,'Bloomberg Data'!D:D,0,0))</f>
        <v/>
      </c>
      <c r="BV1272" s="23" t="str">
        <f t="shared" si="82"/>
        <v/>
      </c>
      <c r="BW1272" s="59" t="str">
        <f t="shared" si="85"/>
        <v/>
      </c>
      <c r="BX1272" s="28" t="str">
        <f t="shared" si="83"/>
        <v/>
      </c>
      <c r="BY1272" s="67" t="str">
        <f t="shared" si="84"/>
        <v/>
      </c>
      <c r="BZ1272" s="29" t="str">
        <f>IF(A1272="","",SUM($BY$12:BY1272))</f>
        <v/>
      </c>
      <c r="CA1272" s="4"/>
    </row>
    <row r="1273" spans="65:79">
      <c r="BM1273" s="1"/>
      <c r="BU1273" s="23" t="str">
        <f>IF(A1273="","",_xlfn.XLOOKUP(C1273,'Bloomberg Data'!E:E,'Bloomberg Data'!D:D,0,0))</f>
        <v/>
      </c>
      <c r="BV1273" s="23" t="str">
        <f t="shared" si="82"/>
        <v/>
      </c>
      <c r="BW1273" s="59" t="str">
        <f t="shared" si="85"/>
        <v/>
      </c>
      <c r="BX1273" s="28" t="str">
        <f t="shared" si="83"/>
        <v/>
      </c>
      <c r="BY1273" s="67" t="str">
        <f t="shared" si="84"/>
        <v/>
      </c>
      <c r="BZ1273" s="29" t="str">
        <f>IF(A1273="","",SUM($BY$12:BY1273))</f>
        <v/>
      </c>
      <c r="CA1273" s="4"/>
    </row>
    <row r="1274" spans="65:79">
      <c r="BM1274" s="1"/>
      <c r="BU1274" s="23" t="str">
        <f>IF(A1274="","",_xlfn.XLOOKUP(C1274,'Bloomberg Data'!E:E,'Bloomberg Data'!D:D,0,0))</f>
        <v/>
      </c>
      <c r="BV1274" s="23" t="str">
        <f t="shared" si="82"/>
        <v/>
      </c>
      <c r="BW1274" s="59" t="str">
        <f t="shared" si="85"/>
        <v/>
      </c>
      <c r="BX1274" s="28" t="str">
        <f t="shared" si="83"/>
        <v/>
      </c>
      <c r="BY1274" s="67" t="str">
        <f t="shared" si="84"/>
        <v/>
      </c>
      <c r="BZ1274" s="29" t="str">
        <f>IF(A1274="","",SUM($BY$12:BY1274))</f>
        <v/>
      </c>
      <c r="CA1274" s="4"/>
    </row>
    <row r="1275" spans="65:79">
      <c r="BM1275" s="1"/>
      <c r="BU1275" s="23" t="str">
        <f>IF(A1275="","",_xlfn.XLOOKUP(C1275,'Bloomberg Data'!E:E,'Bloomberg Data'!D:D,0,0))</f>
        <v/>
      </c>
      <c r="BV1275" s="23" t="str">
        <f t="shared" si="82"/>
        <v/>
      </c>
      <c r="BW1275" s="59" t="str">
        <f t="shared" si="85"/>
        <v/>
      </c>
      <c r="BX1275" s="28" t="str">
        <f t="shared" si="83"/>
        <v/>
      </c>
      <c r="BY1275" s="67" t="str">
        <f t="shared" si="84"/>
        <v/>
      </c>
      <c r="BZ1275" s="29" t="str">
        <f>IF(A1275="","",SUM($BY$12:BY1275))</f>
        <v/>
      </c>
      <c r="CA1275" s="4"/>
    </row>
    <row r="1276" spans="65:79">
      <c r="BM1276" s="1"/>
      <c r="BU1276" s="23" t="str">
        <f>IF(A1276="","",_xlfn.XLOOKUP(C1276,'Bloomberg Data'!E:E,'Bloomberg Data'!D:D,0,0))</f>
        <v/>
      </c>
      <c r="BV1276" s="23" t="str">
        <f t="shared" si="82"/>
        <v/>
      </c>
      <c r="BW1276" s="59" t="str">
        <f t="shared" si="85"/>
        <v/>
      </c>
      <c r="BX1276" s="28" t="str">
        <f t="shared" si="83"/>
        <v/>
      </c>
      <c r="BY1276" s="67" t="str">
        <f t="shared" si="84"/>
        <v/>
      </c>
      <c r="BZ1276" s="29" t="str">
        <f>IF(A1276="","",SUM($BY$12:BY1276))</f>
        <v/>
      </c>
      <c r="CA1276" s="4"/>
    </row>
    <row r="1277" spans="65:79">
      <c r="BM1277" s="1"/>
      <c r="BU1277" s="23" t="str">
        <f>IF(A1277="","",_xlfn.XLOOKUP(C1277,'Bloomberg Data'!E:E,'Bloomberg Data'!D:D,0,0))</f>
        <v/>
      </c>
      <c r="BV1277" s="23" t="str">
        <f t="shared" si="82"/>
        <v/>
      </c>
      <c r="BW1277" s="59" t="str">
        <f t="shared" si="85"/>
        <v/>
      </c>
      <c r="BX1277" s="28" t="str">
        <f t="shared" si="83"/>
        <v/>
      </c>
      <c r="BY1277" s="67" t="str">
        <f t="shared" si="84"/>
        <v/>
      </c>
      <c r="BZ1277" s="29" t="str">
        <f>IF(A1277="","",SUM($BY$12:BY1277))</f>
        <v/>
      </c>
      <c r="CA1277" s="4"/>
    </row>
    <row r="1278" spans="65:79">
      <c r="BM1278" s="1"/>
      <c r="BU1278" s="23" t="str">
        <f>IF(A1278="","",_xlfn.XLOOKUP(C1278,'Bloomberg Data'!E:E,'Bloomberg Data'!D:D,0,0))</f>
        <v/>
      </c>
      <c r="BV1278" s="23" t="str">
        <f t="shared" si="82"/>
        <v/>
      </c>
      <c r="BW1278" s="59" t="str">
        <f t="shared" si="85"/>
        <v/>
      </c>
      <c r="BX1278" s="28" t="str">
        <f t="shared" si="83"/>
        <v/>
      </c>
      <c r="BY1278" s="67" t="str">
        <f t="shared" si="84"/>
        <v/>
      </c>
      <c r="BZ1278" s="29" t="str">
        <f>IF(A1278="","",SUM($BY$12:BY1278))</f>
        <v/>
      </c>
      <c r="CA1278" s="4"/>
    </row>
    <row r="1279" spans="65:79">
      <c r="BM1279" s="1"/>
      <c r="BU1279" s="23" t="str">
        <f>IF(A1279="","",_xlfn.XLOOKUP(C1279,'Bloomberg Data'!E:E,'Bloomberg Data'!D:D,0,0))</f>
        <v/>
      </c>
      <c r="BV1279" s="23" t="str">
        <f t="shared" si="82"/>
        <v/>
      </c>
      <c r="BW1279" s="59" t="str">
        <f t="shared" si="85"/>
        <v/>
      </c>
      <c r="BX1279" s="28" t="str">
        <f t="shared" si="83"/>
        <v/>
      </c>
      <c r="BY1279" s="67" t="str">
        <f t="shared" si="84"/>
        <v/>
      </c>
      <c r="BZ1279" s="29" t="str">
        <f>IF(A1279="","",SUM($BY$12:BY1279))</f>
        <v/>
      </c>
      <c r="CA1279" s="4"/>
    </row>
    <row r="1280" spans="65:79">
      <c r="BM1280" s="1"/>
      <c r="BU1280" s="23" t="str">
        <f>IF(A1280="","",_xlfn.XLOOKUP(C1280,'Bloomberg Data'!E:E,'Bloomberg Data'!D:D,0,0))</f>
        <v/>
      </c>
      <c r="BV1280" s="23" t="str">
        <f t="shared" si="82"/>
        <v/>
      </c>
      <c r="BW1280" s="59" t="str">
        <f t="shared" si="85"/>
        <v/>
      </c>
      <c r="BX1280" s="28" t="str">
        <f t="shared" si="83"/>
        <v/>
      </c>
      <c r="BY1280" s="67" t="str">
        <f t="shared" si="84"/>
        <v/>
      </c>
      <c r="BZ1280" s="29" t="str">
        <f>IF(A1280="","",SUM($BY$12:BY1280))</f>
        <v/>
      </c>
      <c r="CA1280" s="4"/>
    </row>
    <row r="1281" spans="65:79">
      <c r="BM1281" s="1"/>
      <c r="BU1281" s="23" t="str">
        <f>IF(A1281="","",_xlfn.XLOOKUP(C1281,'Bloomberg Data'!E:E,'Bloomberg Data'!D:D,0,0))</f>
        <v/>
      </c>
      <c r="BV1281" s="23" t="str">
        <f t="shared" si="82"/>
        <v/>
      </c>
      <c r="BW1281" s="59" t="str">
        <f t="shared" si="85"/>
        <v/>
      </c>
      <c r="BX1281" s="28" t="str">
        <f t="shared" si="83"/>
        <v/>
      </c>
      <c r="BY1281" s="67" t="str">
        <f t="shared" si="84"/>
        <v/>
      </c>
      <c r="BZ1281" s="29" t="str">
        <f>IF(A1281="","",SUM($BY$12:BY1281))</f>
        <v/>
      </c>
      <c r="CA1281" s="4"/>
    </row>
    <row r="1282" spans="65:79">
      <c r="BM1282" s="1"/>
      <c r="BU1282" s="23" t="str">
        <f>IF(A1282="","",_xlfn.XLOOKUP(C1282,'Bloomberg Data'!E:E,'Bloomberg Data'!D:D,0,0))</f>
        <v/>
      </c>
      <c r="BV1282" s="23" t="str">
        <f t="shared" si="82"/>
        <v/>
      </c>
      <c r="BW1282" s="59" t="str">
        <f t="shared" si="85"/>
        <v/>
      </c>
      <c r="BX1282" s="28" t="str">
        <f t="shared" si="83"/>
        <v/>
      </c>
      <c r="BY1282" s="67" t="str">
        <f t="shared" si="84"/>
        <v/>
      </c>
      <c r="BZ1282" s="29" t="str">
        <f>IF(A1282="","",SUM($BY$12:BY1282))</f>
        <v/>
      </c>
      <c r="CA1282" s="4"/>
    </row>
    <row r="1283" spans="65:79">
      <c r="BM1283" s="1"/>
      <c r="BU1283" s="23" t="str">
        <f>IF(A1283="","",_xlfn.XLOOKUP(C1283,'Bloomberg Data'!E:E,'Bloomberg Data'!D:D,0,0))</f>
        <v/>
      </c>
      <c r="BV1283" s="23" t="str">
        <f t="shared" si="82"/>
        <v/>
      </c>
      <c r="BW1283" s="59" t="str">
        <f t="shared" si="85"/>
        <v/>
      </c>
      <c r="BX1283" s="28" t="str">
        <f t="shared" si="83"/>
        <v/>
      </c>
      <c r="BY1283" s="67" t="str">
        <f t="shared" si="84"/>
        <v/>
      </c>
      <c r="BZ1283" s="29" t="str">
        <f>IF(A1283="","",SUM($BY$12:BY1283))</f>
        <v/>
      </c>
      <c r="CA1283" s="4"/>
    </row>
    <row r="1284" spans="65:79">
      <c r="BM1284" s="1"/>
      <c r="BU1284" s="23" t="str">
        <f>IF(A1284="","",_xlfn.XLOOKUP(C1284,'Bloomberg Data'!E:E,'Bloomberg Data'!D:D,0,0))</f>
        <v/>
      </c>
      <c r="BV1284" s="23" t="str">
        <f t="shared" si="82"/>
        <v/>
      </c>
      <c r="BW1284" s="59" t="str">
        <f t="shared" si="85"/>
        <v/>
      </c>
      <c r="BX1284" s="28" t="str">
        <f t="shared" si="83"/>
        <v/>
      </c>
      <c r="BY1284" s="67" t="str">
        <f t="shared" si="84"/>
        <v/>
      </c>
      <c r="BZ1284" s="29" t="str">
        <f>IF(A1284="","",SUM($BY$12:BY1284))</f>
        <v/>
      </c>
      <c r="CA1284" s="4"/>
    </row>
    <row r="1285" spans="65:79">
      <c r="BM1285" s="1"/>
      <c r="BU1285" s="23" t="str">
        <f>IF(A1285="","",_xlfn.XLOOKUP(C1285,'Bloomberg Data'!E:E,'Bloomberg Data'!D:D,0,0))</f>
        <v/>
      </c>
      <c r="BV1285" s="23" t="str">
        <f t="shared" si="82"/>
        <v/>
      </c>
      <c r="BW1285" s="59" t="str">
        <f t="shared" si="85"/>
        <v/>
      </c>
      <c r="BX1285" s="28" t="str">
        <f t="shared" si="83"/>
        <v/>
      </c>
      <c r="BY1285" s="67" t="str">
        <f t="shared" si="84"/>
        <v/>
      </c>
      <c r="BZ1285" s="29" t="str">
        <f>IF(A1285="","",SUM($BY$12:BY1285))</f>
        <v/>
      </c>
      <c r="CA1285" s="4"/>
    </row>
    <row r="1286" spans="65:79">
      <c r="BM1286" s="1"/>
      <c r="BU1286" s="23" t="str">
        <f>IF(A1286="","",_xlfn.XLOOKUP(C1286,'Bloomberg Data'!E:E,'Bloomberg Data'!D:D,0,0))</f>
        <v/>
      </c>
      <c r="BV1286" s="23" t="str">
        <f t="shared" si="82"/>
        <v/>
      </c>
      <c r="BW1286" s="59" t="str">
        <f t="shared" si="85"/>
        <v/>
      </c>
      <c r="BX1286" s="28" t="str">
        <f t="shared" si="83"/>
        <v/>
      </c>
      <c r="BY1286" s="67" t="str">
        <f t="shared" si="84"/>
        <v/>
      </c>
      <c r="BZ1286" s="29" t="str">
        <f>IF(A1286="","",SUM($BY$12:BY1286))</f>
        <v/>
      </c>
      <c r="CA1286" s="4"/>
    </row>
    <row r="1287" spans="65:79">
      <c r="BM1287" s="1"/>
      <c r="BU1287" s="23" t="str">
        <f>IF(A1287="","",_xlfn.XLOOKUP(C1287,'Bloomberg Data'!E:E,'Bloomberg Data'!D:D,0,0))</f>
        <v/>
      </c>
      <c r="BV1287" s="23" t="str">
        <f t="shared" si="82"/>
        <v/>
      </c>
      <c r="BW1287" s="59" t="str">
        <f t="shared" si="85"/>
        <v/>
      </c>
      <c r="BX1287" s="28" t="str">
        <f t="shared" si="83"/>
        <v/>
      </c>
      <c r="BY1287" s="67" t="str">
        <f t="shared" si="84"/>
        <v/>
      </c>
      <c r="BZ1287" s="29" t="str">
        <f>IF(A1287="","",SUM($BY$12:BY1287))</f>
        <v/>
      </c>
      <c r="CA1287" s="4"/>
    </row>
    <row r="1288" spans="65:79">
      <c r="BM1288" s="1"/>
      <c r="BU1288" s="23" t="str">
        <f>IF(A1288="","",_xlfn.XLOOKUP(C1288,'Bloomberg Data'!E:E,'Bloomberg Data'!D:D,0,0))</f>
        <v/>
      </c>
      <c r="BV1288" s="23" t="str">
        <f t="shared" si="82"/>
        <v/>
      </c>
      <c r="BW1288" s="59" t="str">
        <f t="shared" si="85"/>
        <v/>
      </c>
      <c r="BX1288" s="28" t="str">
        <f t="shared" si="83"/>
        <v/>
      </c>
      <c r="BY1288" s="67" t="str">
        <f t="shared" si="84"/>
        <v/>
      </c>
      <c r="BZ1288" s="29" t="str">
        <f>IF(A1288="","",SUM($BY$12:BY1288))</f>
        <v/>
      </c>
      <c r="CA1288" s="4"/>
    </row>
    <row r="1289" spans="65:79">
      <c r="BM1289" s="1"/>
      <c r="BU1289" s="23" t="str">
        <f>IF(A1289="","",_xlfn.XLOOKUP(C1289,'Bloomberg Data'!E:E,'Bloomberg Data'!D:D,0,0))</f>
        <v/>
      </c>
      <c r="BV1289" s="23" t="str">
        <f t="shared" si="82"/>
        <v/>
      </c>
      <c r="BW1289" s="59" t="str">
        <f t="shared" si="85"/>
        <v/>
      </c>
      <c r="BX1289" s="28" t="str">
        <f t="shared" si="83"/>
        <v/>
      </c>
      <c r="BY1289" s="67" t="str">
        <f t="shared" si="84"/>
        <v/>
      </c>
      <c r="BZ1289" s="29" t="str">
        <f>IF(A1289="","",SUM($BY$12:BY1289))</f>
        <v/>
      </c>
      <c r="CA1289" s="4"/>
    </row>
    <row r="1290" spans="65:79">
      <c r="BM1290" s="1"/>
      <c r="BU1290" s="23" t="str">
        <f>IF(A1290="","",_xlfn.XLOOKUP(C1290,'Bloomberg Data'!E:E,'Bloomberg Data'!D:D,0,0))</f>
        <v/>
      </c>
      <c r="BV1290" s="23" t="str">
        <f t="shared" si="82"/>
        <v/>
      </c>
      <c r="BW1290" s="59" t="str">
        <f t="shared" si="85"/>
        <v/>
      </c>
      <c r="BX1290" s="28" t="str">
        <f t="shared" si="83"/>
        <v/>
      </c>
      <c r="BY1290" s="67" t="str">
        <f t="shared" si="84"/>
        <v/>
      </c>
      <c r="BZ1290" s="29" t="str">
        <f>IF(A1290="","",SUM($BY$12:BY1290))</f>
        <v/>
      </c>
      <c r="CA1290" s="4"/>
    </row>
    <row r="1291" spans="65:79">
      <c r="BM1291" s="1"/>
      <c r="BU1291" s="23" t="str">
        <f>IF(A1291="","",_xlfn.XLOOKUP(C1291,'Bloomberg Data'!E:E,'Bloomberg Data'!D:D,0,0))</f>
        <v/>
      </c>
      <c r="BV1291" s="23" t="str">
        <f t="shared" ref="BV1291:BV1354" si="86">IF(A1291="","",BU1291*3)</f>
        <v/>
      </c>
      <c r="BW1291" s="59" t="str">
        <f t="shared" si="85"/>
        <v/>
      </c>
      <c r="BX1291" s="28" t="str">
        <f t="shared" ref="BX1291:BX1354" si="87">IF(A1291="","",IF(BU1291=0,0,H1291/BW1291))</f>
        <v/>
      </c>
      <c r="BY1291" s="67" t="str">
        <f t="shared" ref="BY1291:BY1354" si="88">IF(A1291="","",BM1291%)</f>
        <v/>
      </c>
      <c r="BZ1291" s="29" t="str">
        <f>IF(A1291="","",SUM($BY$12:BY1291))</f>
        <v/>
      </c>
      <c r="CA1291" s="4"/>
    </row>
    <row r="1292" spans="65:79">
      <c r="BM1292" s="1"/>
      <c r="BU1292" s="23" t="str">
        <f>IF(A1292="","",_xlfn.XLOOKUP(C1292,'Bloomberg Data'!E:E,'Bloomberg Data'!D:D,0,0))</f>
        <v/>
      </c>
      <c r="BV1292" s="23" t="str">
        <f t="shared" si="86"/>
        <v/>
      </c>
      <c r="BW1292" s="59" t="str">
        <f t="shared" ref="BW1292:BW1355" si="89">IF(A1292="","",BV1292*BW$11)</f>
        <v/>
      </c>
      <c r="BX1292" s="28" t="str">
        <f t="shared" si="87"/>
        <v/>
      </c>
      <c r="BY1292" s="67" t="str">
        <f t="shared" si="88"/>
        <v/>
      </c>
      <c r="BZ1292" s="29" t="str">
        <f>IF(A1292="","",SUM($BY$12:BY1292))</f>
        <v/>
      </c>
      <c r="CA1292" s="4"/>
    </row>
    <row r="1293" spans="65:79">
      <c r="BM1293" s="1"/>
      <c r="BU1293" s="23" t="str">
        <f>IF(A1293="","",_xlfn.XLOOKUP(C1293,'Bloomberg Data'!E:E,'Bloomberg Data'!D:D,0,0))</f>
        <v/>
      </c>
      <c r="BV1293" s="23" t="str">
        <f t="shared" si="86"/>
        <v/>
      </c>
      <c r="BW1293" s="59" t="str">
        <f t="shared" si="89"/>
        <v/>
      </c>
      <c r="BX1293" s="28" t="str">
        <f t="shared" si="87"/>
        <v/>
      </c>
      <c r="BY1293" s="67" t="str">
        <f t="shared" si="88"/>
        <v/>
      </c>
      <c r="BZ1293" s="29" t="str">
        <f>IF(A1293="","",SUM($BY$12:BY1293))</f>
        <v/>
      </c>
      <c r="CA1293" s="4"/>
    </row>
    <row r="1294" spans="65:79">
      <c r="BM1294" s="1"/>
      <c r="BU1294" s="23" t="str">
        <f>IF(A1294="","",_xlfn.XLOOKUP(C1294,'Bloomberg Data'!E:E,'Bloomberg Data'!D:D,0,0))</f>
        <v/>
      </c>
      <c r="BV1294" s="23" t="str">
        <f t="shared" si="86"/>
        <v/>
      </c>
      <c r="BW1294" s="59" t="str">
        <f t="shared" si="89"/>
        <v/>
      </c>
      <c r="BX1294" s="28" t="str">
        <f t="shared" si="87"/>
        <v/>
      </c>
      <c r="BY1294" s="67" t="str">
        <f t="shared" si="88"/>
        <v/>
      </c>
      <c r="BZ1294" s="29" t="str">
        <f>IF(A1294="","",SUM($BY$12:BY1294))</f>
        <v/>
      </c>
      <c r="CA1294" s="4"/>
    </row>
    <row r="1295" spans="65:79">
      <c r="BM1295" s="1"/>
      <c r="BU1295" s="23" t="str">
        <f>IF(A1295="","",_xlfn.XLOOKUP(C1295,'Bloomberg Data'!E:E,'Bloomberg Data'!D:D,0,0))</f>
        <v/>
      </c>
      <c r="BV1295" s="23" t="str">
        <f t="shared" si="86"/>
        <v/>
      </c>
      <c r="BW1295" s="59" t="str">
        <f t="shared" si="89"/>
        <v/>
      </c>
      <c r="BX1295" s="28" t="str">
        <f t="shared" si="87"/>
        <v/>
      </c>
      <c r="BY1295" s="67" t="str">
        <f t="shared" si="88"/>
        <v/>
      </c>
      <c r="BZ1295" s="29" t="str">
        <f>IF(A1295="","",SUM($BY$12:BY1295))</f>
        <v/>
      </c>
      <c r="CA1295" s="4"/>
    </row>
    <row r="1296" spans="65:79">
      <c r="BM1296" s="1"/>
      <c r="BU1296" s="23" t="str">
        <f>IF(A1296="","",_xlfn.XLOOKUP(C1296,'Bloomberg Data'!E:E,'Bloomberg Data'!D:D,0,0))</f>
        <v/>
      </c>
      <c r="BV1296" s="23" t="str">
        <f t="shared" si="86"/>
        <v/>
      </c>
      <c r="BW1296" s="59" t="str">
        <f t="shared" si="89"/>
        <v/>
      </c>
      <c r="BX1296" s="28" t="str">
        <f t="shared" si="87"/>
        <v/>
      </c>
      <c r="BY1296" s="67" t="str">
        <f t="shared" si="88"/>
        <v/>
      </c>
      <c r="BZ1296" s="29" t="str">
        <f>IF(A1296="","",SUM($BY$12:BY1296))</f>
        <v/>
      </c>
      <c r="CA1296" s="4"/>
    </row>
    <row r="1297" spans="65:79">
      <c r="BM1297" s="1"/>
      <c r="BU1297" s="23" t="str">
        <f>IF(A1297="","",_xlfn.XLOOKUP(C1297,'Bloomberg Data'!E:E,'Bloomberg Data'!D:D,0,0))</f>
        <v/>
      </c>
      <c r="BV1297" s="23" t="str">
        <f t="shared" si="86"/>
        <v/>
      </c>
      <c r="BW1297" s="59" t="str">
        <f t="shared" si="89"/>
        <v/>
      </c>
      <c r="BX1297" s="28" t="str">
        <f t="shared" si="87"/>
        <v/>
      </c>
      <c r="BY1297" s="67" t="str">
        <f t="shared" si="88"/>
        <v/>
      </c>
      <c r="BZ1297" s="29" t="str">
        <f>IF(A1297="","",SUM($BY$12:BY1297))</f>
        <v/>
      </c>
      <c r="CA1297" s="4"/>
    </row>
    <row r="1298" spans="65:79">
      <c r="BM1298" s="1"/>
      <c r="BU1298" s="23" t="str">
        <f>IF(A1298="","",_xlfn.XLOOKUP(C1298,'Bloomberg Data'!E:E,'Bloomberg Data'!D:D,0,0))</f>
        <v/>
      </c>
      <c r="BV1298" s="23" t="str">
        <f t="shared" si="86"/>
        <v/>
      </c>
      <c r="BW1298" s="59" t="str">
        <f t="shared" si="89"/>
        <v/>
      </c>
      <c r="BX1298" s="28" t="str">
        <f t="shared" si="87"/>
        <v/>
      </c>
      <c r="BY1298" s="67" t="str">
        <f t="shared" si="88"/>
        <v/>
      </c>
      <c r="BZ1298" s="29" t="str">
        <f>IF(A1298="","",SUM($BY$12:BY1298))</f>
        <v/>
      </c>
      <c r="CA1298" s="4"/>
    </row>
    <row r="1299" spans="65:79">
      <c r="BM1299" s="1"/>
      <c r="BU1299" s="23" t="str">
        <f>IF(A1299="","",_xlfn.XLOOKUP(C1299,'Bloomberg Data'!E:E,'Bloomberg Data'!D:D,0,0))</f>
        <v/>
      </c>
      <c r="BV1299" s="23" t="str">
        <f t="shared" si="86"/>
        <v/>
      </c>
      <c r="BW1299" s="59" t="str">
        <f t="shared" si="89"/>
        <v/>
      </c>
      <c r="BX1299" s="28" t="str">
        <f t="shared" si="87"/>
        <v/>
      </c>
      <c r="BY1299" s="67" t="str">
        <f t="shared" si="88"/>
        <v/>
      </c>
      <c r="BZ1299" s="29" t="str">
        <f>IF(A1299="","",SUM($BY$12:BY1299))</f>
        <v/>
      </c>
      <c r="CA1299" s="4"/>
    </row>
    <row r="1300" spans="65:79">
      <c r="BM1300" s="1"/>
      <c r="BU1300" s="23" t="str">
        <f>IF(A1300="","",_xlfn.XLOOKUP(C1300,'Bloomberg Data'!E:E,'Bloomberg Data'!D:D,0,0))</f>
        <v/>
      </c>
      <c r="BV1300" s="23" t="str">
        <f t="shared" si="86"/>
        <v/>
      </c>
      <c r="BW1300" s="59" t="str">
        <f t="shared" si="89"/>
        <v/>
      </c>
      <c r="BX1300" s="28" t="str">
        <f t="shared" si="87"/>
        <v/>
      </c>
      <c r="BY1300" s="67" t="str">
        <f t="shared" si="88"/>
        <v/>
      </c>
      <c r="BZ1300" s="29" t="str">
        <f>IF(A1300="","",SUM($BY$12:BY1300))</f>
        <v/>
      </c>
      <c r="CA1300" s="4"/>
    </row>
    <row r="1301" spans="65:79">
      <c r="BM1301" s="1"/>
      <c r="BU1301" s="23" t="str">
        <f>IF(A1301="","",_xlfn.XLOOKUP(C1301,'Bloomberg Data'!E:E,'Bloomberg Data'!D:D,0,0))</f>
        <v/>
      </c>
      <c r="BV1301" s="23" t="str">
        <f t="shared" si="86"/>
        <v/>
      </c>
      <c r="BW1301" s="59" t="str">
        <f t="shared" si="89"/>
        <v/>
      </c>
      <c r="BX1301" s="28" t="str">
        <f t="shared" si="87"/>
        <v/>
      </c>
      <c r="BY1301" s="67" t="str">
        <f t="shared" si="88"/>
        <v/>
      </c>
      <c r="BZ1301" s="29" t="str">
        <f>IF(A1301="","",SUM($BY$12:BY1301))</f>
        <v/>
      </c>
      <c r="CA1301" s="4"/>
    </row>
    <row r="1302" spans="65:79">
      <c r="BM1302" s="1"/>
      <c r="BU1302" s="23" t="str">
        <f>IF(A1302="","",_xlfn.XLOOKUP(C1302,'Bloomberg Data'!E:E,'Bloomberg Data'!D:D,0,0))</f>
        <v/>
      </c>
      <c r="BV1302" s="23" t="str">
        <f t="shared" si="86"/>
        <v/>
      </c>
      <c r="BW1302" s="59" t="str">
        <f t="shared" si="89"/>
        <v/>
      </c>
      <c r="BX1302" s="28" t="str">
        <f t="shared" si="87"/>
        <v/>
      </c>
      <c r="BY1302" s="67" t="str">
        <f t="shared" si="88"/>
        <v/>
      </c>
      <c r="BZ1302" s="29" t="str">
        <f>IF(A1302="","",SUM($BY$12:BY1302))</f>
        <v/>
      </c>
      <c r="CA1302" s="4"/>
    </row>
    <row r="1303" spans="65:79">
      <c r="BM1303" s="1"/>
      <c r="BU1303" s="23" t="str">
        <f>IF(A1303="","",_xlfn.XLOOKUP(C1303,'Bloomberg Data'!E:E,'Bloomberg Data'!D:D,0,0))</f>
        <v/>
      </c>
      <c r="BV1303" s="23" t="str">
        <f t="shared" si="86"/>
        <v/>
      </c>
      <c r="BW1303" s="59" t="str">
        <f t="shared" si="89"/>
        <v/>
      </c>
      <c r="BX1303" s="28" t="str">
        <f t="shared" si="87"/>
        <v/>
      </c>
      <c r="BY1303" s="67" t="str">
        <f t="shared" si="88"/>
        <v/>
      </c>
      <c r="BZ1303" s="29" t="str">
        <f>IF(A1303="","",SUM($BY$12:BY1303))</f>
        <v/>
      </c>
      <c r="CA1303" s="4"/>
    </row>
    <row r="1304" spans="65:79">
      <c r="BM1304" s="1"/>
      <c r="BU1304" s="23" t="str">
        <f>IF(A1304="","",_xlfn.XLOOKUP(C1304,'Bloomberg Data'!E:E,'Bloomberg Data'!D:D,0,0))</f>
        <v/>
      </c>
      <c r="BV1304" s="23" t="str">
        <f t="shared" si="86"/>
        <v/>
      </c>
      <c r="BW1304" s="59" t="str">
        <f t="shared" si="89"/>
        <v/>
      </c>
      <c r="BX1304" s="28" t="str">
        <f t="shared" si="87"/>
        <v/>
      </c>
      <c r="BY1304" s="67" t="str">
        <f t="shared" si="88"/>
        <v/>
      </c>
      <c r="BZ1304" s="29" t="str">
        <f>IF(A1304="","",SUM($BY$12:BY1304))</f>
        <v/>
      </c>
      <c r="CA1304" s="4"/>
    </row>
    <row r="1305" spans="65:79">
      <c r="BM1305" s="1"/>
      <c r="BU1305" s="23" t="str">
        <f>IF(A1305="","",_xlfn.XLOOKUP(C1305,'Bloomberg Data'!E:E,'Bloomberg Data'!D:D,0,0))</f>
        <v/>
      </c>
      <c r="BV1305" s="23" t="str">
        <f t="shared" si="86"/>
        <v/>
      </c>
      <c r="BW1305" s="59" t="str">
        <f t="shared" si="89"/>
        <v/>
      </c>
      <c r="BX1305" s="28" t="str">
        <f t="shared" si="87"/>
        <v/>
      </c>
      <c r="BY1305" s="67" t="str">
        <f t="shared" si="88"/>
        <v/>
      </c>
      <c r="BZ1305" s="29" t="str">
        <f>IF(A1305="","",SUM($BY$12:BY1305))</f>
        <v/>
      </c>
      <c r="CA1305" s="4"/>
    </row>
    <row r="1306" spans="65:79">
      <c r="BM1306" s="1"/>
      <c r="BU1306" s="23" t="str">
        <f>IF(A1306="","",_xlfn.XLOOKUP(C1306,'Bloomberg Data'!E:E,'Bloomberg Data'!D:D,0,0))</f>
        <v/>
      </c>
      <c r="BV1306" s="23" t="str">
        <f t="shared" si="86"/>
        <v/>
      </c>
      <c r="BW1306" s="59" t="str">
        <f t="shared" si="89"/>
        <v/>
      </c>
      <c r="BX1306" s="28" t="str">
        <f t="shared" si="87"/>
        <v/>
      </c>
      <c r="BY1306" s="67" t="str">
        <f t="shared" si="88"/>
        <v/>
      </c>
      <c r="BZ1306" s="29" t="str">
        <f>IF(A1306="","",SUM($BY$12:BY1306))</f>
        <v/>
      </c>
      <c r="CA1306" s="4"/>
    </row>
    <row r="1307" spans="65:79">
      <c r="BM1307" s="1"/>
      <c r="BU1307" s="23" t="str">
        <f>IF(A1307="","",_xlfn.XLOOKUP(C1307,'Bloomberg Data'!E:E,'Bloomberg Data'!D:D,0,0))</f>
        <v/>
      </c>
      <c r="BV1307" s="23" t="str">
        <f t="shared" si="86"/>
        <v/>
      </c>
      <c r="BW1307" s="59" t="str">
        <f t="shared" si="89"/>
        <v/>
      </c>
      <c r="BX1307" s="28" t="str">
        <f t="shared" si="87"/>
        <v/>
      </c>
      <c r="BY1307" s="67" t="str">
        <f t="shared" si="88"/>
        <v/>
      </c>
      <c r="BZ1307" s="29" t="str">
        <f>IF(A1307="","",SUM($BY$12:BY1307))</f>
        <v/>
      </c>
      <c r="CA1307" s="4"/>
    </row>
    <row r="1308" spans="65:79">
      <c r="BM1308" s="1"/>
      <c r="BU1308" s="23" t="str">
        <f>IF(A1308="","",_xlfn.XLOOKUP(C1308,'Bloomberg Data'!E:E,'Bloomberg Data'!D:D,0,0))</f>
        <v/>
      </c>
      <c r="BV1308" s="23" t="str">
        <f t="shared" si="86"/>
        <v/>
      </c>
      <c r="BW1308" s="59" t="str">
        <f t="shared" si="89"/>
        <v/>
      </c>
      <c r="BX1308" s="28" t="str">
        <f t="shared" si="87"/>
        <v/>
      </c>
      <c r="BY1308" s="67" t="str">
        <f t="shared" si="88"/>
        <v/>
      </c>
      <c r="BZ1308" s="29" t="str">
        <f>IF(A1308="","",SUM($BY$12:BY1308))</f>
        <v/>
      </c>
      <c r="CA1308" s="4"/>
    </row>
    <row r="1309" spans="65:79">
      <c r="BM1309" s="1"/>
      <c r="BU1309" s="23" t="str">
        <f>IF(A1309="","",_xlfn.XLOOKUP(C1309,'Bloomberg Data'!E:E,'Bloomberg Data'!D:D,0,0))</f>
        <v/>
      </c>
      <c r="BV1309" s="23" t="str">
        <f t="shared" si="86"/>
        <v/>
      </c>
      <c r="BW1309" s="59" t="str">
        <f t="shared" si="89"/>
        <v/>
      </c>
      <c r="BX1309" s="28" t="str">
        <f t="shared" si="87"/>
        <v/>
      </c>
      <c r="BY1309" s="67" t="str">
        <f t="shared" si="88"/>
        <v/>
      </c>
      <c r="BZ1309" s="29" t="str">
        <f>IF(A1309="","",SUM($BY$12:BY1309))</f>
        <v/>
      </c>
      <c r="CA1309" s="4"/>
    </row>
    <row r="1310" spans="65:79">
      <c r="BM1310" s="1"/>
      <c r="BU1310" s="23" t="str">
        <f>IF(A1310="","",_xlfn.XLOOKUP(C1310,'Bloomberg Data'!E:E,'Bloomberg Data'!D:D,0,0))</f>
        <v/>
      </c>
      <c r="BV1310" s="23" t="str">
        <f t="shared" si="86"/>
        <v/>
      </c>
      <c r="BW1310" s="59" t="str">
        <f t="shared" si="89"/>
        <v/>
      </c>
      <c r="BX1310" s="28" t="str">
        <f t="shared" si="87"/>
        <v/>
      </c>
      <c r="BY1310" s="67" t="str">
        <f t="shared" si="88"/>
        <v/>
      </c>
      <c r="BZ1310" s="29" t="str">
        <f>IF(A1310="","",SUM($BY$12:BY1310))</f>
        <v/>
      </c>
      <c r="CA1310" s="4"/>
    </row>
    <row r="1311" spans="65:79">
      <c r="BM1311" s="1"/>
      <c r="BU1311" s="23" t="str">
        <f>IF(A1311="","",_xlfn.XLOOKUP(C1311,'Bloomberg Data'!E:E,'Bloomberg Data'!D:D,0,0))</f>
        <v/>
      </c>
      <c r="BV1311" s="23" t="str">
        <f t="shared" si="86"/>
        <v/>
      </c>
      <c r="BW1311" s="59" t="str">
        <f t="shared" si="89"/>
        <v/>
      </c>
      <c r="BX1311" s="28" t="str">
        <f t="shared" si="87"/>
        <v/>
      </c>
      <c r="BY1311" s="67" t="str">
        <f t="shared" si="88"/>
        <v/>
      </c>
      <c r="BZ1311" s="29" t="str">
        <f>IF(A1311="","",SUM($BY$12:BY1311))</f>
        <v/>
      </c>
      <c r="CA1311" s="4"/>
    </row>
    <row r="1312" spans="65:79">
      <c r="BM1312" s="1"/>
      <c r="BU1312" s="23" t="str">
        <f>IF(A1312="","",_xlfn.XLOOKUP(C1312,'Bloomberg Data'!E:E,'Bloomberg Data'!D:D,0,0))</f>
        <v/>
      </c>
      <c r="BV1312" s="23" t="str">
        <f t="shared" si="86"/>
        <v/>
      </c>
      <c r="BW1312" s="59" t="str">
        <f t="shared" si="89"/>
        <v/>
      </c>
      <c r="BX1312" s="28" t="str">
        <f t="shared" si="87"/>
        <v/>
      </c>
      <c r="BY1312" s="67" t="str">
        <f t="shared" si="88"/>
        <v/>
      </c>
      <c r="BZ1312" s="29" t="str">
        <f>IF(A1312="","",SUM($BY$12:BY1312))</f>
        <v/>
      </c>
      <c r="CA1312" s="4"/>
    </row>
    <row r="1313" spans="65:79">
      <c r="BM1313" s="1"/>
      <c r="BU1313" s="23" t="str">
        <f>IF(A1313="","",_xlfn.XLOOKUP(C1313,'Bloomberg Data'!E:E,'Bloomberg Data'!D:D,0,0))</f>
        <v/>
      </c>
      <c r="BV1313" s="23" t="str">
        <f t="shared" si="86"/>
        <v/>
      </c>
      <c r="BW1313" s="59" t="str">
        <f t="shared" si="89"/>
        <v/>
      </c>
      <c r="BX1313" s="28" t="str">
        <f t="shared" si="87"/>
        <v/>
      </c>
      <c r="BY1313" s="67" t="str">
        <f t="shared" si="88"/>
        <v/>
      </c>
      <c r="BZ1313" s="29" t="str">
        <f>IF(A1313="","",SUM($BY$12:BY1313))</f>
        <v/>
      </c>
      <c r="CA1313" s="4"/>
    </row>
    <row r="1314" spans="65:79">
      <c r="BM1314" s="1"/>
      <c r="BU1314" s="23" t="str">
        <f>IF(A1314="","",_xlfn.XLOOKUP(C1314,'Bloomberg Data'!E:E,'Bloomberg Data'!D:D,0,0))</f>
        <v/>
      </c>
      <c r="BV1314" s="23" t="str">
        <f t="shared" si="86"/>
        <v/>
      </c>
      <c r="BW1314" s="59" t="str">
        <f t="shared" si="89"/>
        <v/>
      </c>
      <c r="BX1314" s="28" t="str">
        <f t="shared" si="87"/>
        <v/>
      </c>
      <c r="BY1314" s="67" t="str">
        <f t="shared" si="88"/>
        <v/>
      </c>
      <c r="BZ1314" s="29" t="str">
        <f>IF(A1314="","",SUM($BY$12:BY1314))</f>
        <v/>
      </c>
      <c r="CA1314" s="4"/>
    </row>
    <row r="1315" spans="65:79">
      <c r="BM1315" s="1"/>
      <c r="BU1315" s="23" t="str">
        <f>IF(A1315="","",_xlfn.XLOOKUP(C1315,'Bloomberg Data'!E:E,'Bloomberg Data'!D:D,0,0))</f>
        <v/>
      </c>
      <c r="BV1315" s="23" t="str">
        <f t="shared" si="86"/>
        <v/>
      </c>
      <c r="BW1315" s="59" t="str">
        <f t="shared" si="89"/>
        <v/>
      </c>
      <c r="BX1315" s="28" t="str">
        <f t="shared" si="87"/>
        <v/>
      </c>
      <c r="BY1315" s="67" t="str">
        <f t="shared" si="88"/>
        <v/>
      </c>
      <c r="BZ1315" s="29" t="str">
        <f>IF(A1315="","",SUM($BY$12:BY1315))</f>
        <v/>
      </c>
      <c r="CA1315" s="4"/>
    </row>
    <row r="1316" spans="65:79">
      <c r="BM1316" s="1"/>
      <c r="BU1316" s="23" t="str">
        <f>IF(A1316="","",_xlfn.XLOOKUP(C1316,'Bloomberg Data'!E:E,'Bloomberg Data'!D:D,0,0))</f>
        <v/>
      </c>
      <c r="BV1316" s="23" t="str">
        <f t="shared" si="86"/>
        <v/>
      </c>
      <c r="BW1316" s="59" t="str">
        <f t="shared" si="89"/>
        <v/>
      </c>
      <c r="BX1316" s="28" t="str">
        <f t="shared" si="87"/>
        <v/>
      </c>
      <c r="BY1316" s="67" t="str">
        <f t="shared" si="88"/>
        <v/>
      </c>
      <c r="BZ1316" s="29" t="str">
        <f>IF(A1316="","",SUM($BY$12:BY1316))</f>
        <v/>
      </c>
      <c r="CA1316" s="4"/>
    </row>
    <row r="1317" spans="65:79">
      <c r="BM1317" s="1"/>
      <c r="BU1317" s="23" t="str">
        <f>IF(A1317="","",_xlfn.XLOOKUP(C1317,'Bloomberg Data'!E:E,'Bloomberg Data'!D:D,0,0))</f>
        <v/>
      </c>
      <c r="BV1317" s="23" t="str">
        <f t="shared" si="86"/>
        <v/>
      </c>
      <c r="BW1317" s="59" t="str">
        <f t="shared" si="89"/>
        <v/>
      </c>
      <c r="BX1317" s="28" t="str">
        <f t="shared" si="87"/>
        <v/>
      </c>
      <c r="BY1317" s="67" t="str">
        <f t="shared" si="88"/>
        <v/>
      </c>
      <c r="BZ1317" s="29" t="str">
        <f>IF(A1317="","",SUM($BY$12:BY1317))</f>
        <v/>
      </c>
      <c r="CA1317" s="4"/>
    </row>
    <row r="1318" spans="65:79">
      <c r="BM1318" s="1"/>
      <c r="BU1318" s="23" t="str">
        <f>IF(A1318="","",_xlfn.XLOOKUP(C1318,'Bloomberg Data'!E:E,'Bloomberg Data'!D:D,0,0))</f>
        <v/>
      </c>
      <c r="BV1318" s="23" t="str">
        <f t="shared" si="86"/>
        <v/>
      </c>
      <c r="BW1318" s="59" t="str">
        <f t="shared" si="89"/>
        <v/>
      </c>
      <c r="BX1318" s="28" t="str">
        <f t="shared" si="87"/>
        <v/>
      </c>
      <c r="BY1318" s="67" t="str">
        <f t="shared" si="88"/>
        <v/>
      </c>
      <c r="BZ1318" s="29" t="str">
        <f>IF(A1318="","",SUM($BY$12:BY1318))</f>
        <v/>
      </c>
      <c r="CA1318" s="4"/>
    </row>
    <row r="1319" spans="65:79">
      <c r="BM1319" s="1"/>
      <c r="BU1319" s="23" t="str">
        <f>IF(A1319="","",_xlfn.XLOOKUP(C1319,'Bloomberg Data'!E:E,'Bloomberg Data'!D:D,0,0))</f>
        <v/>
      </c>
      <c r="BV1319" s="23" t="str">
        <f t="shared" si="86"/>
        <v/>
      </c>
      <c r="BW1319" s="59" t="str">
        <f t="shared" si="89"/>
        <v/>
      </c>
      <c r="BX1319" s="28" t="str">
        <f t="shared" si="87"/>
        <v/>
      </c>
      <c r="BY1319" s="67" t="str">
        <f t="shared" si="88"/>
        <v/>
      </c>
      <c r="BZ1319" s="29" t="str">
        <f>IF(A1319="","",SUM($BY$12:BY1319))</f>
        <v/>
      </c>
      <c r="CA1319" s="4"/>
    </row>
    <row r="1320" spans="65:79">
      <c r="BM1320" s="1"/>
      <c r="BU1320" s="23" t="str">
        <f>IF(A1320="","",_xlfn.XLOOKUP(C1320,'Bloomberg Data'!E:E,'Bloomberg Data'!D:D,0,0))</f>
        <v/>
      </c>
      <c r="BV1320" s="23" t="str">
        <f t="shared" si="86"/>
        <v/>
      </c>
      <c r="BW1320" s="59" t="str">
        <f t="shared" si="89"/>
        <v/>
      </c>
      <c r="BX1320" s="28" t="str">
        <f t="shared" si="87"/>
        <v/>
      </c>
      <c r="BY1320" s="67" t="str">
        <f t="shared" si="88"/>
        <v/>
      </c>
      <c r="BZ1320" s="29" t="str">
        <f>IF(A1320="","",SUM($BY$12:BY1320))</f>
        <v/>
      </c>
      <c r="CA1320" s="4"/>
    </row>
    <row r="1321" spans="65:79">
      <c r="BM1321" s="1"/>
      <c r="BU1321" s="23" t="str">
        <f>IF(A1321="","",_xlfn.XLOOKUP(C1321,'Bloomberg Data'!E:E,'Bloomberg Data'!D:D,0,0))</f>
        <v/>
      </c>
      <c r="BV1321" s="23" t="str">
        <f t="shared" si="86"/>
        <v/>
      </c>
      <c r="BW1321" s="59" t="str">
        <f t="shared" si="89"/>
        <v/>
      </c>
      <c r="BX1321" s="28" t="str">
        <f t="shared" si="87"/>
        <v/>
      </c>
      <c r="BY1321" s="67" t="str">
        <f t="shared" si="88"/>
        <v/>
      </c>
      <c r="BZ1321" s="29" t="str">
        <f>IF(A1321="","",SUM($BY$12:BY1321))</f>
        <v/>
      </c>
      <c r="CA1321" s="4"/>
    </row>
    <row r="1322" spans="65:79">
      <c r="BM1322" s="1"/>
      <c r="BU1322" s="23" t="str">
        <f>IF(A1322="","",_xlfn.XLOOKUP(C1322,'Bloomberg Data'!E:E,'Bloomberg Data'!D:D,0,0))</f>
        <v/>
      </c>
      <c r="BV1322" s="23" t="str">
        <f t="shared" si="86"/>
        <v/>
      </c>
      <c r="BW1322" s="59" t="str">
        <f t="shared" si="89"/>
        <v/>
      </c>
      <c r="BX1322" s="28" t="str">
        <f t="shared" si="87"/>
        <v/>
      </c>
      <c r="BY1322" s="67" t="str">
        <f t="shared" si="88"/>
        <v/>
      </c>
      <c r="BZ1322" s="29" t="str">
        <f>IF(A1322="","",SUM($BY$12:BY1322))</f>
        <v/>
      </c>
      <c r="CA1322" s="4"/>
    </row>
    <row r="1323" spans="65:79">
      <c r="BM1323" s="1"/>
      <c r="BU1323" s="23" t="str">
        <f>IF(A1323="","",_xlfn.XLOOKUP(C1323,'Bloomberg Data'!E:E,'Bloomberg Data'!D:D,0,0))</f>
        <v/>
      </c>
      <c r="BV1323" s="23" t="str">
        <f t="shared" si="86"/>
        <v/>
      </c>
      <c r="BW1323" s="59" t="str">
        <f t="shared" si="89"/>
        <v/>
      </c>
      <c r="BX1323" s="28" t="str">
        <f t="shared" si="87"/>
        <v/>
      </c>
      <c r="BY1323" s="67" t="str">
        <f t="shared" si="88"/>
        <v/>
      </c>
      <c r="BZ1323" s="29" t="str">
        <f>IF(A1323="","",SUM($BY$12:BY1323))</f>
        <v/>
      </c>
      <c r="CA1323" s="4"/>
    </row>
    <row r="1324" spans="65:79">
      <c r="BM1324" s="1"/>
      <c r="BU1324" s="23" t="str">
        <f>IF(A1324="","",_xlfn.XLOOKUP(C1324,'Bloomberg Data'!E:E,'Bloomberg Data'!D:D,0,0))</f>
        <v/>
      </c>
      <c r="BV1324" s="23" t="str">
        <f t="shared" si="86"/>
        <v/>
      </c>
      <c r="BW1324" s="59" t="str">
        <f t="shared" si="89"/>
        <v/>
      </c>
      <c r="BX1324" s="28" t="str">
        <f t="shared" si="87"/>
        <v/>
      </c>
      <c r="BY1324" s="67" t="str">
        <f t="shared" si="88"/>
        <v/>
      </c>
      <c r="BZ1324" s="29" t="str">
        <f>IF(A1324="","",SUM($BY$12:BY1324))</f>
        <v/>
      </c>
      <c r="CA1324" s="4"/>
    </row>
    <row r="1325" spans="65:79">
      <c r="BM1325" s="1"/>
      <c r="BU1325" s="23" t="str">
        <f>IF(A1325="","",_xlfn.XLOOKUP(C1325,'Bloomberg Data'!E:E,'Bloomberg Data'!D:D,0,0))</f>
        <v/>
      </c>
      <c r="BV1325" s="23" t="str">
        <f t="shared" si="86"/>
        <v/>
      </c>
      <c r="BW1325" s="59" t="str">
        <f t="shared" si="89"/>
        <v/>
      </c>
      <c r="BX1325" s="28" t="str">
        <f t="shared" si="87"/>
        <v/>
      </c>
      <c r="BY1325" s="67" t="str">
        <f t="shared" si="88"/>
        <v/>
      </c>
      <c r="BZ1325" s="29" t="str">
        <f>IF(A1325="","",SUM($BY$12:BY1325))</f>
        <v/>
      </c>
      <c r="CA1325" s="4"/>
    </row>
    <row r="1326" spans="65:79">
      <c r="BM1326" s="1"/>
      <c r="BU1326" s="23" t="str">
        <f>IF(A1326="","",_xlfn.XLOOKUP(C1326,'Bloomberg Data'!E:E,'Bloomberg Data'!D:D,0,0))</f>
        <v/>
      </c>
      <c r="BV1326" s="23" t="str">
        <f t="shared" si="86"/>
        <v/>
      </c>
      <c r="BW1326" s="59" t="str">
        <f t="shared" si="89"/>
        <v/>
      </c>
      <c r="BX1326" s="28" t="str">
        <f t="shared" si="87"/>
        <v/>
      </c>
      <c r="BY1326" s="67" t="str">
        <f t="shared" si="88"/>
        <v/>
      </c>
      <c r="BZ1326" s="29" t="str">
        <f>IF(A1326="","",SUM($BY$12:BY1326))</f>
        <v/>
      </c>
      <c r="CA1326" s="4"/>
    </row>
    <row r="1327" spans="65:79">
      <c r="BM1327" s="1"/>
      <c r="BU1327" s="23" t="str">
        <f>IF(A1327="","",_xlfn.XLOOKUP(C1327,'Bloomberg Data'!E:E,'Bloomberg Data'!D:D,0,0))</f>
        <v/>
      </c>
      <c r="BV1327" s="23" t="str">
        <f t="shared" si="86"/>
        <v/>
      </c>
      <c r="BW1327" s="59" t="str">
        <f t="shared" si="89"/>
        <v/>
      </c>
      <c r="BX1327" s="28" t="str">
        <f t="shared" si="87"/>
        <v/>
      </c>
      <c r="BY1327" s="67" t="str">
        <f t="shared" si="88"/>
        <v/>
      </c>
      <c r="BZ1327" s="29" t="str">
        <f>IF(A1327="","",SUM($BY$12:BY1327))</f>
        <v/>
      </c>
      <c r="CA1327" s="4"/>
    </row>
    <row r="1328" spans="65:79">
      <c r="BM1328" s="1"/>
      <c r="BU1328" s="23" t="str">
        <f>IF(A1328="","",_xlfn.XLOOKUP(C1328,'Bloomberg Data'!E:E,'Bloomberg Data'!D:D,0,0))</f>
        <v/>
      </c>
      <c r="BV1328" s="23" t="str">
        <f t="shared" si="86"/>
        <v/>
      </c>
      <c r="BW1328" s="59" t="str">
        <f t="shared" si="89"/>
        <v/>
      </c>
      <c r="BX1328" s="28" t="str">
        <f t="shared" si="87"/>
        <v/>
      </c>
      <c r="BY1328" s="67" t="str">
        <f t="shared" si="88"/>
        <v/>
      </c>
      <c r="BZ1328" s="29" t="str">
        <f>IF(A1328="","",SUM($BY$12:BY1328))</f>
        <v/>
      </c>
      <c r="CA1328" s="4"/>
    </row>
    <row r="1329" spans="65:79">
      <c r="BM1329" s="1"/>
      <c r="BU1329" s="23" t="str">
        <f>IF(A1329="","",_xlfn.XLOOKUP(C1329,'Bloomberg Data'!E:E,'Bloomberg Data'!D:D,0,0))</f>
        <v/>
      </c>
      <c r="BV1329" s="23" t="str">
        <f t="shared" si="86"/>
        <v/>
      </c>
      <c r="BW1329" s="59" t="str">
        <f t="shared" si="89"/>
        <v/>
      </c>
      <c r="BX1329" s="28" t="str">
        <f t="shared" si="87"/>
        <v/>
      </c>
      <c r="BY1329" s="67" t="str">
        <f t="shared" si="88"/>
        <v/>
      </c>
      <c r="BZ1329" s="29" t="str">
        <f>IF(A1329="","",SUM($BY$12:BY1329))</f>
        <v/>
      </c>
      <c r="CA1329" s="4"/>
    </row>
    <row r="1330" spans="65:79">
      <c r="BM1330" s="1"/>
      <c r="BU1330" s="23" t="str">
        <f>IF(A1330="","",_xlfn.XLOOKUP(C1330,'Bloomberg Data'!E:E,'Bloomberg Data'!D:D,0,0))</f>
        <v/>
      </c>
      <c r="BV1330" s="23" t="str">
        <f t="shared" si="86"/>
        <v/>
      </c>
      <c r="BW1330" s="59" t="str">
        <f t="shared" si="89"/>
        <v/>
      </c>
      <c r="BX1330" s="28" t="str">
        <f t="shared" si="87"/>
        <v/>
      </c>
      <c r="BY1330" s="67" t="str">
        <f t="shared" si="88"/>
        <v/>
      </c>
      <c r="BZ1330" s="29" t="str">
        <f>IF(A1330="","",SUM($BY$12:BY1330))</f>
        <v/>
      </c>
      <c r="CA1330" s="4"/>
    </row>
    <row r="1331" spans="65:79">
      <c r="BM1331" s="1"/>
      <c r="BU1331" s="23" t="str">
        <f>IF(A1331="","",_xlfn.XLOOKUP(C1331,'Bloomberg Data'!E:E,'Bloomberg Data'!D:D,0,0))</f>
        <v/>
      </c>
      <c r="BV1331" s="23" t="str">
        <f t="shared" si="86"/>
        <v/>
      </c>
      <c r="BW1331" s="59" t="str">
        <f t="shared" si="89"/>
        <v/>
      </c>
      <c r="BX1331" s="28" t="str">
        <f t="shared" si="87"/>
        <v/>
      </c>
      <c r="BY1331" s="67" t="str">
        <f t="shared" si="88"/>
        <v/>
      </c>
      <c r="BZ1331" s="29" t="str">
        <f>IF(A1331="","",SUM($BY$12:BY1331))</f>
        <v/>
      </c>
      <c r="CA1331" s="4"/>
    </row>
    <row r="1332" spans="65:79">
      <c r="BM1332" s="1"/>
      <c r="BU1332" s="23" t="str">
        <f>IF(A1332="","",_xlfn.XLOOKUP(C1332,'Bloomberg Data'!E:E,'Bloomberg Data'!D:D,0,0))</f>
        <v/>
      </c>
      <c r="BV1332" s="23" t="str">
        <f t="shared" si="86"/>
        <v/>
      </c>
      <c r="BW1332" s="59" t="str">
        <f t="shared" si="89"/>
        <v/>
      </c>
      <c r="BX1332" s="28" t="str">
        <f t="shared" si="87"/>
        <v/>
      </c>
      <c r="BY1332" s="67" t="str">
        <f t="shared" si="88"/>
        <v/>
      </c>
      <c r="BZ1332" s="29" t="str">
        <f>IF(A1332="","",SUM($BY$12:BY1332))</f>
        <v/>
      </c>
      <c r="CA1332" s="4"/>
    </row>
    <row r="1333" spans="65:79">
      <c r="BM1333" s="1"/>
      <c r="BU1333" s="23" t="str">
        <f>IF(A1333="","",_xlfn.XLOOKUP(C1333,'Bloomberg Data'!E:E,'Bloomberg Data'!D:D,0,0))</f>
        <v/>
      </c>
      <c r="BV1333" s="23" t="str">
        <f t="shared" si="86"/>
        <v/>
      </c>
      <c r="BW1333" s="59" t="str">
        <f t="shared" si="89"/>
        <v/>
      </c>
      <c r="BX1333" s="28" t="str">
        <f t="shared" si="87"/>
        <v/>
      </c>
      <c r="BY1333" s="67" t="str">
        <f t="shared" si="88"/>
        <v/>
      </c>
      <c r="BZ1333" s="29" t="str">
        <f>IF(A1333="","",SUM($BY$12:BY1333))</f>
        <v/>
      </c>
      <c r="CA1333" s="4"/>
    </row>
    <row r="1334" spans="65:79">
      <c r="BM1334" s="1"/>
      <c r="BU1334" s="23" t="str">
        <f>IF(A1334="","",_xlfn.XLOOKUP(C1334,'Bloomberg Data'!E:E,'Bloomberg Data'!D:D,0,0))</f>
        <v/>
      </c>
      <c r="BV1334" s="23" t="str">
        <f t="shared" si="86"/>
        <v/>
      </c>
      <c r="BW1334" s="59" t="str">
        <f t="shared" si="89"/>
        <v/>
      </c>
      <c r="BX1334" s="28" t="str">
        <f t="shared" si="87"/>
        <v/>
      </c>
      <c r="BY1334" s="67" t="str">
        <f t="shared" si="88"/>
        <v/>
      </c>
      <c r="BZ1334" s="29" t="str">
        <f>IF(A1334="","",SUM($BY$12:BY1334))</f>
        <v/>
      </c>
      <c r="CA1334" s="4"/>
    </row>
    <row r="1335" spans="65:79">
      <c r="BM1335" s="1"/>
      <c r="BU1335" s="23" t="str">
        <f>IF(A1335="","",_xlfn.XLOOKUP(C1335,'Bloomberg Data'!E:E,'Bloomberg Data'!D:D,0,0))</f>
        <v/>
      </c>
      <c r="BV1335" s="23" t="str">
        <f t="shared" si="86"/>
        <v/>
      </c>
      <c r="BW1335" s="59" t="str">
        <f t="shared" si="89"/>
        <v/>
      </c>
      <c r="BX1335" s="28" t="str">
        <f t="shared" si="87"/>
        <v/>
      </c>
      <c r="BY1335" s="67" t="str">
        <f t="shared" si="88"/>
        <v/>
      </c>
      <c r="BZ1335" s="29" t="str">
        <f>IF(A1335="","",SUM($BY$12:BY1335))</f>
        <v/>
      </c>
      <c r="CA1335" s="4"/>
    </row>
    <row r="1336" spans="65:79">
      <c r="BM1336" s="1"/>
      <c r="BU1336" s="23" t="str">
        <f>IF(A1336="","",_xlfn.XLOOKUP(C1336,'Bloomberg Data'!E:E,'Bloomberg Data'!D:D,0,0))</f>
        <v/>
      </c>
      <c r="BV1336" s="23" t="str">
        <f t="shared" si="86"/>
        <v/>
      </c>
      <c r="BW1336" s="59" t="str">
        <f t="shared" si="89"/>
        <v/>
      </c>
      <c r="BX1336" s="28" t="str">
        <f t="shared" si="87"/>
        <v/>
      </c>
      <c r="BY1336" s="67" t="str">
        <f t="shared" si="88"/>
        <v/>
      </c>
      <c r="BZ1336" s="29" t="str">
        <f>IF(A1336="","",SUM($BY$12:BY1336))</f>
        <v/>
      </c>
      <c r="CA1336" s="4"/>
    </row>
    <row r="1337" spans="65:79">
      <c r="BM1337" s="1"/>
      <c r="BU1337" s="23" t="str">
        <f>IF(A1337="","",_xlfn.XLOOKUP(C1337,'Bloomberg Data'!E:E,'Bloomberg Data'!D:D,0,0))</f>
        <v/>
      </c>
      <c r="BV1337" s="23" t="str">
        <f t="shared" si="86"/>
        <v/>
      </c>
      <c r="BW1337" s="59" t="str">
        <f t="shared" si="89"/>
        <v/>
      </c>
      <c r="BX1337" s="28" t="str">
        <f t="shared" si="87"/>
        <v/>
      </c>
      <c r="BY1337" s="67" t="str">
        <f t="shared" si="88"/>
        <v/>
      </c>
      <c r="BZ1337" s="29" t="str">
        <f>IF(A1337="","",SUM($BY$12:BY1337))</f>
        <v/>
      </c>
      <c r="CA1337" s="4"/>
    </row>
    <row r="1338" spans="65:79">
      <c r="BM1338" s="1"/>
      <c r="BU1338" s="23" t="str">
        <f>IF(A1338="","",_xlfn.XLOOKUP(C1338,'Bloomberg Data'!E:E,'Bloomberg Data'!D:D,0,0))</f>
        <v/>
      </c>
      <c r="BV1338" s="23" t="str">
        <f t="shared" si="86"/>
        <v/>
      </c>
      <c r="BW1338" s="59" t="str">
        <f t="shared" si="89"/>
        <v/>
      </c>
      <c r="BX1338" s="28" t="str">
        <f t="shared" si="87"/>
        <v/>
      </c>
      <c r="BY1338" s="67" t="str">
        <f t="shared" si="88"/>
        <v/>
      </c>
      <c r="BZ1338" s="29" t="str">
        <f>IF(A1338="","",SUM($BY$12:BY1338))</f>
        <v/>
      </c>
      <c r="CA1338" s="4"/>
    </row>
    <row r="1339" spans="65:79">
      <c r="BM1339" s="1"/>
      <c r="BU1339" s="23" t="str">
        <f>IF(A1339="","",_xlfn.XLOOKUP(C1339,'Bloomberg Data'!E:E,'Bloomberg Data'!D:D,0,0))</f>
        <v/>
      </c>
      <c r="BV1339" s="23" t="str">
        <f t="shared" si="86"/>
        <v/>
      </c>
      <c r="BW1339" s="59" t="str">
        <f t="shared" si="89"/>
        <v/>
      </c>
      <c r="BX1339" s="28" t="str">
        <f t="shared" si="87"/>
        <v/>
      </c>
      <c r="BY1339" s="67" t="str">
        <f t="shared" si="88"/>
        <v/>
      </c>
      <c r="BZ1339" s="29" t="str">
        <f>IF(A1339="","",SUM($BY$12:BY1339))</f>
        <v/>
      </c>
      <c r="CA1339" s="4"/>
    </row>
    <row r="1340" spans="65:79">
      <c r="BM1340" s="1"/>
      <c r="BU1340" s="23" t="str">
        <f>IF(A1340="","",_xlfn.XLOOKUP(C1340,'Bloomberg Data'!E:E,'Bloomberg Data'!D:D,0,0))</f>
        <v/>
      </c>
      <c r="BV1340" s="23" t="str">
        <f t="shared" si="86"/>
        <v/>
      </c>
      <c r="BW1340" s="59" t="str">
        <f t="shared" si="89"/>
        <v/>
      </c>
      <c r="BX1340" s="28" t="str">
        <f t="shared" si="87"/>
        <v/>
      </c>
      <c r="BY1340" s="67" t="str">
        <f t="shared" si="88"/>
        <v/>
      </c>
      <c r="BZ1340" s="29" t="str">
        <f>IF(A1340="","",SUM($BY$12:BY1340))</f>
        <v/>
      </c>
      <c r="CA1340" s="4"/>
    </row>
    <row r="1341" spans="65:79">
      <c r="BM1341" s="1"/>
      <c r="BU1341" s="23" t="str">
        <f>IF(A1341="","",_xlfn.XLOOKUP(C1341,'Bloomberg Data'!E:E,'Bloomberg Data'!D:D,0,0))</f>
        <v/>
      </c>
      <c r="BV1341" s="23" t="str">
        <f t="shared" si="86"/>
        <v/>
      </c>
      <c r="BW1341" s="59" t="str">
        <f t="shared" si="89"/>
        <v/>
      </c>
      <c r="BX1341" s="28" t="str">
        <f t="shared" si="87"/>
        <v/>
      </c>
      <c r="BY1341" s="67" t="str">
        <f t="shared" si="88"/>
        <v/>
      </c>
      <c r="BZ1341" s="29" t="str">
        <f>IF(A1341="","",SUM($BY$12:BY1341))</f>
        <v/>
      </c>
      <c r="CA1341" s="4"/>
    </row>
    <row r="1342" spans="65:79">
      <c r="BM1342" s="1"/>
      <c r="BU1342" s="23" t="str">
        <f>IF(A1342="","",_xlfn.XLOOKUP(C1342,'Bloomberg Data'!E:E,'Bloomberg Data'!D:D,0,0))</f>
        <v/>
      </c>
      <c r="BV1342" s="23" t="str">
        <f t="shared" si="86"/>
        <v/>
      </c>
      <c r="BW1342" s="59" t="str">
        <f t="shared" si="89"/>
        <v/>
      </c>
      <c r="BX1342" s="28" t="str">
        <f t="shared" si="87"/>
        <v/>
      </c>
      <c r="BY1342" s="67" t="str">
        <f t="shared" si="88"/>
        <v/>
      </c>
      <c r="BZ1342" s="29" t="str">
        <f>IF(A1342="","",SUM($BY$12:BY1342))</f>
        <v/>
      </c>
      <c r="CA1342" s="4"/>
    </row>
    <row r="1343" spans="65:79">
      <c r="BM1343" s="1"/>
      <c r="BU1343" s="23" t="str">
        <f>IF(A1343="","",_xlfn.XLOOKUP(C1343,'Bloomberg Data'!E:E,'Bloomberg Data'!D:D,0,0))</f>
        <v/>
      </c>
      <c r="BV1343" s="23" t="str">
        <f t="shared" si="86"/>
        <v/>
      </c>
      <c r="BW1343" s="59" t="str">
        <f t="shared" si="89"/>
        <v/>
      </c>
      <c r="BX1343" s="28" t="str">
        <f t="shared" si="87"/>
        <v/>
      </c>
      <c r="BY1343" s="67" t="str">
        <f t="shared" si="88"/>
        <v/>
      </c>
      <c r="BZ1343" s="29" t="str">
        <f>IF(A1343="","",SUM($BY$12:BY1343))</f>
        <v/>
      </c>
      <c r="CA1343" s="4"/>
    </row>
    <row r="1344" spans="65:79">
      <c r="BM1344" s="1"/>
      <c r="BU1344" s="23" t="str">
        <f>IF(A1344="","",_xlfn.XLOOKUP(C1344,'Bloomberg Data'!E:E,'Bloomberg Data'!D:D,0,0))</f>
        <v/>
      </c>
      <c r="BV1344" s="23" t="str">
        <f t="shared" si="86"/>
        <v/>
      </c>
      <c r="BW1344" s="59" t="str">
        <f t="shared" si="89"/>
        <v/>
      </c>
      <c r="BX1344" s="28" t="str">
        <f t="shared" si="87"/>
        <v/>
      </c>
      <c r="BY1344" s="67" t="str">
        <f t="shared" si="88"/>
        <v/>
      </c>
      <c r="BZ1344" s="29" t="str">
        <f>IF(A1344="","",SUM($BY$12:BY1344))</f>
        <v/>
      </c>
      <c r="CA1344" s="4"/>
    </row>
    <row r="1345" spans="65:79">
      <c r="BM1345" s="1"/>
      <c r="BU1345" s="23" t="str">
        <f>IF(A1345="","",_xlfn.XLOOKUP(C1345,'Bloomberg Data'!E:E,'Bloomberg Data'!D:D,0,0))</f>
        <v/>
      </c>
      <c r="BV1345" s="23" t="str">
        <f t="shared" si="86"/>
        <v/>
      </c>
      <c r="BW1345" s="59" t="str">
        <f t="shared" si="89"/>
        <v/>
      </c>
      <c r="BX1345" s="28" t="str">
        <f t="shared" si="87"/>
        <v/>
      </c>
      <c r="BY1345" s="67" t="str">
        <f t="shared" si="88"/>
        <v/>
      </c>
      <c r="BZ1345" s="29" t="str">
        <f>IF(A1345="","",SUM($BY$12:BY1345))</f>
        <v/>
      </c>
      <c r="CA1345" s="4"/>
    </row>
    <row r="1346" spans="65:79">
      <c r="BM1346" s="1"/>
      <c r="BU1346" s="23" t="str">
        <f>IF(A1346="","",_xlfn.XLOOKUP(C1346,'Bloomberg Data'!E:E,'Bloomberg Data'!D:D,0,0))</f>
        <v/>
      </c>
      <c r="BV1346" s="23" t="str">
        <f t="shared" si="86"/>
        <v/>
      </c>
      <c r="BW1346" s="59" t="str">
        <f t="shared" si="89"/>
        <v/>
      </c>
      <c r="BX1346" s="28" t="str">
        <f t="shared" si="87"/>
        <v/>
      </c>
      <c r="BY1346" s="67" t="str">
        <f t="shared" si="88"/>
        <v/>
      </c>
      <c r="BZ1346" s="29" t="str">
        <f>IF(A1346="","",SUM($BY$12:BY1346))</f>
        <v/>
      </c>
      <c r="CA1346" s="4"/>
    </row>
    <row r="1347" spans="65:79">
      <c r="BM1347" s="1"/>
      <c r="BU1347" s="23" t="str">
        <f>IF(A1347="","",_xlfn.XLOOKUP(C1347,'Bloomberg Data'!E:E,'Bloomberg Data'!D:D,0,0))</f>
        <v/>
      </c>
      <c r="BV1347" s="23" t="str">
        <f t="shared" si="86"/>
        <v/>
      </c>
      <c r="BW1347" s="59" t="str">
        <f t="shared" si="89"/>
        <v/>
      </c>
      <c r="BX1347" s="28" t="str">
        <f t="shared" si="87"/>
        <v/>
      </c>
      <c r="BY1347" s="67" t="str">
        <f t="shared" si="88"/>
        <v/>
      </c>
      <c r="BZ1347" s="29" t="str">
        <f>IF(A1347="","",SUM($BY$12:BY1347))</f>
        <v/>
      </c>
      <c r="CA1347" s="4"/>
    </row>
    <row r="1348" spans="65:79">
      <c r="BM1348" s="1"/>
      <c r="BU1348" s="23" t="str">
        <f>IF(A1348="","",_xlfn.XLOOKUP(C1348,'Bloomberg Data'!E:E,'Bloomberg Data'!D:D,0,0))</f>
        <v/>
      </c>
      <c r="BV1348" s="23" t="str">
        <f t="shared" si="86"/>
        <v/>
      </c>
      <c r="BW1348" s="59" t="str">
        <f t="shared" si="89"/>
        <v/>
      </c>
      <c r="BX1348" s="28" t="str">
        <f t="shared" si="87"/>
        <v/>
      </c>
      <c r="BY1348" s="67" t="str">
        <f t="shared" si="88"/>
        <v/>
      </c>
      <c r="BZ1348" s="29" t="str">
        <f>IF(A1348="","",SUM($BY$12:BY1348))</f>
        <v/>
      </c>
      <c r="CA1348" s="4"/>
    </row>
    <row r="1349" spans="65:79">
      <c r="BM1349" s="1"/>
      <c r="BU1349" s="23" t="str">
        <f>IF(A1349="","",_xlfn.XLOOKUP(C1349,'Bloomberg Data'!E:E,'Bloomberg Data'!D:D,0,0))</f>
        <v/>
      </c>
      <c r="BV1349" s="23" t="str">
        <f t="shared" si="86"/>
        <v/>
      </c>
      <c r="BW1349" s="59" t="str">
        <f t="shared" si="89"/>
        <v/>
      </c>
      <c r="BX1349" s="28" t="str">
        <f t="shared" si="87"/>
        <v/>
      </c>
      <c r="BY1349" s="67" t="str">
        <f t="shared" si="88"/>
        <v/>
      </c>
      <c r="BZ1349" s="29" t="str">
        <f>IF(A1349="","",SUM($BY$12:BY1349))</f>
        <v/>
      </c>
      <c r="CA1349" s="4"/>
    </row>
    <row r="1350" spans="65:79">
      <c r="BM1350" s="1"/>
      <c r="BU1350" s="23" t="str">
        <f>IF(A1350="","",_xlfn.XLOOKUP(C1350,'Bloomberg Data'!E:E,'Bloomberg Data'!D:D,0,0))</f>
        <v/>
      </c>
      <c r="BV1350" s="23" t="str">
        <f t="shared" si="86"/>
        <v/>
      </c>
      <c r="BW1350" s="59" t="str">
        <f t="shared" si="89"/>
        <v/>
      </c>
      <c r="BX1350" s="28" t="str">
        <f t="shared" si="87"/>
        <v/>
      </c>
      <c r="BY1350" s="67" t="str">
        <f t="shared" si="88"/>
        <v/>
      </c>
      <c r="BZ1350" s="29" t="str">
        <f>IF(A1350="","",SUM($BY$12:BY1350))</f>
        <v/>
      </c>
      <c r="CA1350" s="4"/>
    </row>
    <row r="1351" spans="65:79">
      <c r="BM1351" s="1"/>
      <c r="BU1351" s="23" t="str">
        <f>IF(A1351="","",_xlfn.XLOOKUP(C1351,'Bloomberg Data'!E:E,'Bloomberg Data'!D:D,0,0))</f>
        <v/>
      </c>
      <c r="BV1351" s="23" t="str">
        <f t="shared" si="86"/>
        <v/>
      </c>
      <c r="BW1351" s="59" t="str">
        <f t="shared" si="89"/>
        <v/>
      </c>
      <c r="BX1351" s="28" t="str">
        <f t="shared" si="87"/>
        <v/>
      </c>
      <c r="BY1351" s="67" t="str">
        <f t="shared" si="88"/>
        <v/>
      </c>
      <c r="BZ1351" s="29" t="str">
        <f>IF(A1351="","",SUM($BY$12:BY1351))</f>
        <v/>
      </c>
      <c r="CA1351" s="4"/>
    </row>
    <row r="1352" spans="65:79">
      <c r="BM1352" s="1"/>
      <c r="BU1352" s="23" t="str">
        <f>IF(A1352="","",_xlfn.XLOOKUP(C1352,'Bloomberg Data'!E:E,'Bloomberg Data'!D:D,0,0))</f>
        <v/>
      </c>
      <c r="BV1352" s="23" t="str">
        <f t="shared" si="86"/>
        <v/>
      </c>
      <c r="BW1352" s="59" t="str">
        <f t="shared" si="89"/>
        <v/>
      </c>
      <c r="BX1352" s="28" t="str">
        <f t="shared" si="87"/>
        <v/>
      </c>
      <c r="BY1352" s="67" t="str">
        <f t="shared" si="88"/>
        <v/>
      </c>
      <c r="BZ1352" s="29" t="str">
        <f>IF(A1352="","",SUM($BY$12:BY1352))</f>
        <v/>
      </c>
      <c r="CA1352" s="4"/>
    </row>
    <row r="1353" spans="65:79">
      <c r="BM1353" s="1"/>
      <c r="BU1353" s="23" t="str">
        <f>IF(A1353="","",_xlfn.XLOOKUP(C1353,'Bloomberg Data'!E:E,'Bloomberg Data'!D:D,0,0))</f>
        <v/>
      </c>
      <c r="BV1353" s="23" t="str">
        <f t="shared" si="86"/>
        <v/>
      </c>
      <c r="BW1353" s="59" t="str">
        <f t="shared" si="89"/>
        <v/>
      </c>
      <c r="BX1353" s="28" t="str">
        <f t="shared" si="87"/>
        <v/>
      </c>
      <c r="BY1353" s="67" t="str">
        <f t="shared" si="88"/>
        <v/>
      </c>
      <c r="BZ1353" s="29" t="str">
        <f>IF(A1353="","",SUM($BY$12:BY1353))</f>
        <v/>
      </c>
      <c r="CA1353" s="4"/>
    </row>
    <row r="1354" spans="65:79">
      <c r="BM1354" s="1"/>
      <c r="BU1354" s="23" t="str">
        <f>IF(A1354="","",_xlfn.XLOOKUP(C1354,'Bloomberg Data'!E:E,'Bloomberg Data'!D:D,0,0))</f>
        <v/>
      </c>
      <c r="BV1354" s="23" t="str">
        <f t="shared" si="86"/>
        <v/>
      </c>
      <c r="BW1354" s="59" t="str">
        <f t="shared" si="89"/>
        <v/>
      </c>
      <c r="BX1354" s="28" t="str">
        <f t="shared" si="87"/>
        <v/>
      </c>
      <c r="BY1354" s="67" t="str">
        <f t="shared" si="88"/>
        <v/>
      </c>
      <c r="BZ1354" s="29" t="str">
        <f>IF(A1354="","",SUM($BY$12:BY1354))</f>
        <v/>
      </c>
      <c r="CA1354" s="4"/>
    </row>
    <row r="1355" spans="65:79">
      <c r="BM1355" s="1"/>
      <c r="BU1355" s="23" t="str">
        <f>IF(A1355="","",_xlfn.XLOOKUP(C1355,'Bloomberg Data'!E:E,'Bloomberg Data'!D:D,0,0))</f>
        <v/>
      </c>
      <c r="BV1355" s="23" t="str">
        <f t="shared" ref="BV1355:BV1418" si="90">IF(A1355="","",BU1355*3)</f>
        <v/>
      </c>
      <c r="BW1355" s="59" t="str">
        <f t="shared" si="89"/>
        <v/>
      </c>
      <c r="BX1355" s="28" t="str">
        <f t="shared" ref="BX1355:BX1418" si="91">IF(A1355="","",IF(BU1355=0,0,H1355/BW1355))</f>
        <v/>
      </c>
      <c r="BY1355" s="67" t="str">
        <f t="shared" ref="BY1355:BY1418" si="92">IF(A1355="","",BM1355%)</f>
        <v/>
      </c>
      <c r="BZ1355" s="29" t="str">
        <f>IF(A1355="","",SUM($BY$12:BY1355))</f>
        <v/>
      </c>
      <c r="CA1355" s="4"/>
    </row>
    <row r="1356" spans="65:79">
      <c r="BM1356" s="1"/>
      <c r="BU1356" s="23" t="str">
        <f>IF(A1356="","",_xlfn.XLOOKUP(C1356,'Bloomberg Data'!E:E,'Bloomberg Data'!D:D,0,0))</f>
        <v/>
      </c>
      <c r="BV1356" s="23" t="str">
        <f t="shared" si="90"/>
        <v/>
      </c>
      <c r="BW1356" s="59" t="str">
        <f t="shared" ref="BW1356:BW1419" si="93">IF(A1356="","",BV1356*BW$11)</f>
        <v/>
      </c>
      <c r="BX1356" s="28" t="str">
        <f t="shared" si="91"/>
        <v/>
      </c>
      <c r="BY1356" s="67" t="str">
        <f t="shared" si="92"/>
        <v/>
      </c>
      <c r="BZ1356" s="29" t="str">
        <f>IF(A1356="","",SUM($BY$12:BY1356))</f>
        <v/>
      </c>
      <c r="CA1356" s="4"/>
    </row>
    <row r="1357" spans="65:79">
      <c r="BM1357" s="1"/>
      <c r="BU1357" s="23" t="str">
        <f>IF(A1357="","",_xlfn.XLOOKUP(C1357,'Bloomberg Data'!E:E,'Bloomberg Data'!D:D,0,0))</f>
        <v/>
      </c>
      <c r="BV1357" s="23" t="str">
        <f t="shared" si="90"/>
        <v/>
      </c>
      <c r="BW1357" s="59" t="str">
        <f t="shared" si="93"/>
        <v/>
      </c>
      <c r="BX1357" s="28" t="str">
        <f t="shared" si="91"/>
        <v/>
      </c>
      <c r="BY1357" s="67" t="str">
        <f t="shared" si="92"/>
        <v/>
      </c>
      <c r="BZ1357" s="29" t="str">
        <f>IF(A1357="","",SUM($BY$12:BY1357))</f>
        <v/>
      </c>
      <c r="CA1357" s="4"/>
    </row>
    <row r="1358" spans="65:79">
      <c r="BM1358" s="1"/>
      <c r="BU1358" s="23" t="str">
        <f>IF(A1358="","",_xlfn.XLOOKUP(C1358,'Bloomberg Data'!E:E,'Bloomberg Data'!D:D,0,0))</f>
        <v/>
      </c>
      <c r="BV1358" s="23" t="str">
        <f t="shared" si="90"/>
        <v/>
      </c>
      <c r="BW1358" s="59" t="str">
        <f t="shared" si="93"/>
        <v/>
      </c>
      <c r="BX1358" s="28" t="str">
        <f t="shared" si="91"/>
        <v/>
      </c>
      <c r="BY1358" s="67" t="str">
        <f t="shared" si="92"/>
        <v/>
      </c>
      <c r="BZ1358" s="29" t="str">
        <f>IF(A1358="","",SUM($BY$12:BY1358))</f>
        <v/>
      </c>
      <c r="CA1358" s="4"/>
    </row>
    <row r="1359" spans="65:79">
      <c r="BM1359" s="1"/>
      <c r="BU1359" s="23" t="str">
        <f>IF(A1359="","",_xlfn.XLOOKUP(C1359,'Bloomberg Data'!E:E,'Bloomberg Data'!D:D,0,0))</f>
        <v/>
      </c>
      <c r="BV1359" s="23" t="str">
        <f t="shared" si="90"/>
        <v/>
      </c>
      <c r="BW1359" s="59" t="str">
        <f t="shared" si="93"/>
        <v/>
      </c>
      <c r="BX1359" s="28" t="str">
        <f t="shared" si="91"/>
        <v/>
      </c>
      <c r="BY1359" s="67" t="str">
        <f t="shared" si="92"/>
        <v/>
      </c>
      <c r="BZ1359" s="29" t="str">
        <f>IF(A1359="","",SUM($BY$12:BY1359))</f>
        <v/>
      </c>
      <c r="CA1359" s="4"/>
    </row>
    <row r="1360" spans="65:79">
      <c r="BM1360" s="1"/>
      <c r="BU1360" s="23" t="str">
        <f>IF(A1360="","",_xlfn.XLOOKUP(C1360,'Bloomberg Data'!E:E,'Bloomberg Data'!D:D,0,0))</f>
        <v/>
      </c>
      <c r="BV1360" s="23" t="str">
        <f t="shared" si="90"/>
        <v/>
      </c>
      <c r="BW1360" s="59" t="str">
        <f t="shared" si="93"/>
        <v/>
      </c>
      <c r="BX1360" s="28" t="str">
        <f t="shared" si="91"/>
        <v/>
      </c>
      <c r="BY1360" s="67" t="str">
        <f t="shared" si="92"/>
        <v/>
      </c>
      <c r="BZ1360" s="29" t="str">
        <f>IF(A1360="","",SUM($BY$12:BY1360))</f>
        <v/>
      </c>
      <c r="CA1360" s="4"/>
    </row>
    <row r="1361" spans="65:79">
      <c r="BM1361" s="1"/>
      <c r="BU1361" s="23" t="str">
        <f>IF(A1361="","",_xlfn.XLOOKUP(C1361,'Bloomberg Data'!E:E,'Bloomberg Data'!D:D,0,0))</f>
        <v/>
      </c>
      <c r="BV1361" s="23" t="str">
        <f t="shared" si="90"/>
        <v/>
      </c>
      <c r="BW1361" s="59" t="str">
        <f t="shared" si="93"/>
        <v/>
      </c>
      <c r="BX1361" s="28" t="str">
        <f t="shared" si="91"/>
        <v/>
      </c>
      <c r="BY1361" s="67" t="str">
        <f t="shared" si="92"/>
        <v/>
      </c>
      <c r="BZ1361" s="29" t="str">
        <f>IF(A1361="","",SUM($BY$12:BY1361))</f>
        <v/>
      </c>
      <c r="CA1361" s="4"/>
    </row>
    <row r="1362" spans="65:79">
      <c r="BM1362" s="1"/>
      <c r="BU1362" s="23" t="str">
        <f>IF(A1362="","",_xlfn.XLOOKUP(C1362,'Bloomberg Data'!E:E,'Bloomberg Data'!D:D,0,0))</f>
        <v/>
      </c>
      <c r="BV1362" s="23" t="str">
        <f t="shared" si="90"/>
        <v/>
      </c>
      <c r="BW1362" s="59" t="str">
        <f t="shared" si="93"/>
        <v/>
      </c>
      <c r="BX1362" s="28" t="str">
        <f t="shared" si="91"/>
        <v/>
      </c>
      <c r="BY1362" s="67" t="str">
        <f t="shared" si="92"/>
        <v/>
      </c>
      <c r="BZ1362" s="29" t="str">
        <f>IF(A1362="","",SUM($BY$12:BY1362))</f>
        <v/>
      </c>
      <c r="CA1362" s="4"/>
    </row>
    <row r="1363" spans="65:79">
      <c r="BM1363" s="1"/>
      <c r="BU1363" s="23" t="str">
        <f>IF(A1363="","",_xlfn.XLOOKUP(C1363,'Bloomberg Data'!E:E,'Bloomberg Data'!D:D,0,0))</f>
        <v/>
      </c>
      <c r="BV1363" s="23" t="str">
        <f t="shared" si="90"/>
        <v/>
      </c>
      <c r="BW1363" s="59" t="str">
        <f t="shared" si="93"/>
        <v/>
      </c>
      <c r="BX1363" s="28" t="str">
        <f t="shared" si="91"/>
        <v/>
      </c>
      <c r="BY1363" s="67" t="str">
        <f t="shared" si="92"/>
        <v/>
      </c>
      <c r="BZ1363" s="29" t="str">
        <f>IF(A1363="","",SUM($BY$12:BY1363))</f>
        <v/>
      </c>
      <c r="CA1363" s="4"/>
    </row>
    <row r="1364" spans="65:79">
      <c r="BM1364" s="1"/>
      <c r="BU1364" s="23" t="str">
        <f>IF(A1364="","",_xlfn.XLOOKUP(C1364,'Bloomberg Data'!E:E,'Bloomberg Data'!D:D,0,0))</f>
        <v/>
      </c>
      <c r="BV1364" s="23" t="str">
        <f t="shared" si="90"/>
        <v/>
      </c>
      <c r="BW1364" s="59" t="str">
        <f t="shared" si="93"/>
        <v/>
      </c>
      <c r="BX1364" s="28" t="str">
        <f t="shared" si="91"/>
        <v/>
      </c>
      <c r="BY1364" s="67" t="str">
        <f t="shared" si="92"/>
        <v/>
      </c>
      <c r="BZ1364" s="29" t="str">
        <f>IF(A1364="","",SUM($BY$12:BY1364))</f>
        <v/>
      </c>
      <c r="CA1364" s="4"/>
    </row>
    <row r="1365" spans="65:79">
      <c r="BM1365" s="1"/>
      <c r="BU1365" s="23" t="str">
        <f>IF(A1365="","",_xlfn.XLOOKUP(C1365,'Bloomberg Data'!E:E,'Bloomberg Data'!D:D,0,0))</f>
        <v/>
      </c>
      <c r="BV1365" s="23" t="str">
        <f t="shared" si="90"/>
        <v/>
      </c>
      <c r="BW1365" s="59" t="str">
        <f t="shared" si="93"/>
        <v/>
      </c>
      <c r="BX1365" s="28" t="str">
        <f t="shared" si="91"/>
        <v/>
      </c>
      <c r="BY1365" s="67" t="str">
        <f t="shared" si="92"/>
        <v/>
      </c>
      <c r="BZ1365" s="29" t="str">
        <f>IF(A1365="","",SUM($BY$12:BY1365))</f>
        <v/>
      </c>
      <c r="CA1365" s="4"/>
    </row>
    <row r="1366" spans="65:79">
      <c r="BM1366" s="1"/>
      <c r="BU1366" s="23" t="str">
        <f>IF(A1366="","",_xlfn.XLOOKUP(C1366,'Bloomberg Data'!E:E,'Bloomberg Data'!D:D,0,0))</f>
        <v/>
      </c>
      <c r="BV1366" s="23" t="str">
        <f t="shared" si="90"/>
        <v/>
      </c>
      <c r="BW1366" s="59" t="str">
        <f t="shared" si="93"/>
        <v/>
      </c>
      <c r="BX1366" s="28" t="str">
        <f t="shared" si="91"/>
        <v/>
      </c>
      <c r="BY1366" s="67" t="str">
        <f t="shared" si="92"/>
        <v/>
      </c>
      <c r="BZ1366" s="29" t="str">
        <f>IF(A1366="","",SUM($BY$12:BY1366))</f>
        <v/>
      </c>
      <c r="CA1366" s="4"/>
    </row>
    <row r="1367" spans="65:79">
      <c r="BM1367" s="1"/>
      <c r="BU1367" s="23" t="str">
        <f>IF(A1367="","",_xlfn.XLOOKUP(C1367,'Bloomberg Data'!E:E,'Bloomberg Data'!D:D,0,0))</f>
        <v/>
      </c>
      <c r="BV1367" s="23" t="str">
        <f t="shared" si="90"/>
        <v/>
      </c>
      <c r="BW1367" s="59" t="str">
        <f t="shared" si="93"/>
        <v/>
      </c>
      <c r="BX1367" s="28" t="str">
        <f t="shared" si="91"/>
        <v/>
      </c>
      <c r="BY1367" s="67" t="str">
        <f t="shared" si="92"/>
        <v/>
      </c>
      <c r="BZ1367" s="29" t="str">
        <f>IF(A1367="","",SUM($BY$12:BY1367))</f>
        <v/>
      </c>
      <c r="CA1367" s="4"/>
    </row>
    <row r="1368" spans="65:79">
      <c r="BM1368" s="1"/>
      <c r="BU1368" s="23" t="str">
        <f>IF(A1368="","",_xlfn.XLOOKUP(C1368,'Bloomberg Data'!E:E,'Bloomberg Data'!D:D,0,0))</f>
        <v/>
      </c>
      <c r="BV1368" s="23" t="str">
        <f t="shared" si="90"/>
        <v/>
      </c>
      <c r="BW1368" s="59" t="str">
        <f t="shared" si="93"/>
        <v/>
      </c>
      <c r="BX1368" s="28" t="str">
        <f t="shared" si="91"/>
        <v/>
      </c>
      <c r="BY1368" s="67" t="str">
        <f t="shared" si="92"/>
        <v/>
      </c>
      <c r="BZ1368" s="29" t="str">
        <f>IF(A1368="","",SUM($BY$12:BY1368))</f>
        <v/>
      </c>
      <c r="CA1368" s="4"/>
    </row>
    <row r="1369" spans="65:79">
      <c r="BM1369" s="1"/>
      <c r="BU1369" s="23" t="str">
        <f>IF(A1369="","",_xlfn.XLOOKUP(C1369,'Bloomberg Data'!E:E,'Bloomberg Data'!D:D,0,0))</f>
        <v/>
      </c>
      <c r="BV1369" s="23" t="str">
        <f t="shared" si="90"/>
        <v/>
      </c>
      <c r="BW1369" s="59" t="str">
        <f t="shared" si="93"/>
        <v/>
      </c>
      <c r="BX1369" s="28" t="str">
        <f t="shared" si="91"/>
        <v/>
      </c>
      <c r="BY1369" s="67" t="str">
        <f t="shared" si="92"/>
        <v/>
      </c>
      <c r="BZ1369" s="29" t="str">
        <f>IF(A1369="","",SUM($BY$12:BY1369))</f>
        <v/>
      </c>
      <c r="CA1369" s="4"/>
    </row>
    <row r="1370" spans="65:79">
      <c r="BM1370" s="1"/>
      <c r="BU1370" s="23" t="str">
        <f>IF(A1370="","",_xlfn.XLOOKUP(C1370,'Bloomberg Data'!E:E,'Bloomberg Data'!D:D,0,0))</f>
        <v/>
      </c>
      <c r="BV1370" s="23" t="str">
        <f t="shared" si="90"/>
        <v/>
      </c>
      <c r="BW1370" s="59" t="str">
        <f t="shared" si="93"/>
        <v/>
      </c>
      <c r="BX1370" s="28" t="str">
        <f t="shared" si="91"/>
        <v/>
      </c>
      <c r="BY1370" s="67" t="str">
        <f t="shared" si="92"/>
        <v/>
      </c>
      <c r="BZ1370" s="29" t="str">
        <f>IF(A1370="","",SUM($BY$12:BY1370))</f>
        <v/>
      </c>
      <c r="CA1370" s="4"/>
    </row>
    <row r="1371" spans="65:79">
      <c r="BM1371" s="1"/>
      <c r="BU1371" s="23" t="str">
        <f>IF(A1371="","",_xlfn.XLOOKUP(C1371,'Bloomberg Data'!E:E,'Bloomberg Data'!D:D,0,0))</f>
        <v/>
      </c>
      <c r="BV1371" s="23" t="str">
        <f t="shared" si="90"/>
        <v/>
      </c>
      <c r="BW1371" s="59" t="str">
        <f t="shared" si="93"/>
        <v/>
      </c>
      <c r="BX1371" s="28" t="str">
        <f t="shared" si="91"/>
        <v/>
      </c>
      <c r="BY1371" s="67" t="str">
        <f t="shared" si="92"/>
        <v/>
      </c>
      <c r="BZ1371" s="29" t="str">
        <f>IF(A1371="","",SUM($BY$12:BY1371))</f>
        <v/>
      </c>
      <c r="CA1371" s="4"/>
    </row>
    <row r="1372" spans="65:79">
      <c r="BM1372" s="1"/>
      <c r="BU1372" s="23" t="str">
        <f>IF(A1372="","",_xlfn.XLOOKUP(C1372,'Bloomberg Data'!E:E,'Bloomberg Data'!D:D,0,0))</f>
        <v/>
      </c>
      <c r="BV1372" s="23" t="str">
        <f t="shared" si="90"/>
        <v/>
      </c>
      <c r="BW1372" s="59" t="str">
        <f t="shared" si="93"/>
        <v/>
      </c>
      <c r="BX1372" s="28" t="str">
        <f t="shared" si="91"/>
        <v/>
      </c>
      <c r="BY1372" s="67" t="str">
        <f t="shared" si="92"/>
        <v/>
      </c>
      <c r="BZ1372" s="29" t="str">
        <f>IF(A1372="","",SUM($BY$12:BY1372))</f>
        <v/>
      </c>
      <c r="CA1372" s="4"/>
    </row>
    <row r="1373" spans="65:79">
      <c r="BM1373" s="1"/>
      <c r="BU1373" s="23" t="str">
        <f>IF(A1373="","",_xlfn.XLOOKUP(C1373,'Bloomberg Data'!E:E,'Bloomberg Data'!D:D,0,0))</f>
        <v/>
      </c>
      <c r="BV1373" s="23" t="str">
        <f t="shared" si="90"/>
        <v/>
      </c>
      <c r="BW1373" s="59" t="str">
        <f t="shared" si="93"/>
        <v/>
      </c>
      <c r="BX1373" s="28" t="str">
        <f t="shared" si="91"/>
        <v/>
      </c>
      <c r="BY1373" s="67" t="str">
        <f t="shared" si="92"/>
        <v/>
      </c>
      <c r="BZ1373" s="29" t="str">
        <f>IF(A1373="","",SUM($BY$12:BY1373))</f>
        <v/>
      </c>
      <c r="CA1373" s="4"/>
    </row>
    <row r="1374" spans="65:79">
      <c r="BM1374" s="1"/>
      <c r="BU1374" s="23" t="str">
        <f>IF(A1374="","",_xlfn.XLOOKUP(C1374,'Bloomberg Data'!E:E,'Bloomberg Data'!D:D,0,0))</f>
        <v/>
      </c>
      <c r="BV1374" s="23" t="str">
        <f t="shared" si="90"/>
        <v/>
      </c>
      <c r="BW1374" s="59" t="str">
        <f t="shared" si="93"/>
        <v/>
      </c>
      <c r="BX1374" s="28" t="str">
        <f t="shared" si="91"/>
        <v/>
      </c>
      <c r="BY1374" s="67" t="str">
        <f t="shared" si="92"/>
        <v/>
      </c>
      <c r="BZ1374" s="29" t="str">
        <f>IF(A1374="","",SUM($BY$12:BY1374))</f>
        <v/>
      </c>
      <c r="CA1374" s="4"/>
    </row>
    <row r="1375" spans="65:79">
      <c r="BM1375" s="1"/>
      <c r="BU1375" s="23" t="str">
        <f>IF(A1375="","",_xlfn.XLOOKUP(C1375,'Bloomberg Data'!E:E,'Bloomberg Data'!D:D,0,0))</f>
        <v/>
      </c>
      <c r="BV1375" s="23" t="str">
        <f t="shared" si="90"/>
        <v/>
      </c>
      <c r="BW1375" s="59" t="str">
        <f t="shared" si="93"/>
        <v/>
      </c>
      <c r="BX1375" s="28" t="str">
        <f t="shared" si="91"/>
        <v/>
      </c>
      <c r="BY1375" s="67" t="str">
        <f t="shared" si="92"/>
        <v/>
      </c>
      <c r="BZ1375" s="29" t="str">
        <f>IF(A1375="","",SUM($BY$12:BY1375))</f>
        <v/>
      </c>
      <c r="CA1375" s="4"/>
    </row>
    <row r="1376" spans="65:79">
      <c r="BM1376" s="1"/>
      <c r="BU1376" s="23" t="str">
        <f>IF(A1376="","",_xlfn.XLOOKUP(C1376,'Bloomberg Data'!E:E,'Bloomberg Data'!D:D,0,0))</f>
        <v/>
      </c>
      <c r="BV1376" s="23" t="str">
        <f t="shared" si="90"/>
        <v/>
      </c>
      <c r="BW1376" s="59" t="str">
        <f t="shared" si="93"/>
        <v/>
      </c>
      <c r="BX1376" s="28" t="str">
        <f t="shared" si="91"/>
        <v/>
      </c>
      <c r="BY1376" s="67" t="str">
        <f t="shared" si="92"/>
        <v/>
      </c>
      <c r="BZ1376" s="29" t="str">
        <f>IF(A1376="","",SUM($BY$12:BY1376))</f>
        <v/>
      </c>
      <c r="CA1376" s="4"/>
    </row>
    <row r="1377" spans="65:79">
      <c r="BM1377" s="1"/>
      <c r="BU1377" s="23" t="str">
        <f>IF(A1377="","",_xlfn.XLOOKUP(C1377,'Bloomberg Data'!E:E,'Bloomberg Data'!D:D,0,0))</f>
        <v/>
      </c>
      <c r="BV1377" s="23" t="str">
        <f t="shared" si="90"/>
        <v/>
      </c>
      <c r="BW1377" s="59" t="str">
        <f t="shared" si="93"/>
        <v/>
      </c>
      <c r="BX1377" s="28" t="str">
        <f t="shared" si="91"/>
        <v/>
      </c>
      <c r="BY1377" s="67" t="str">
        <f t="shared" si="92"/>
        <v/>
      </c>
      <c r="BZ1377" s="29" t="str">
        <f>IF(A1377="","",SUM($BY$12:BY1377))</f>
        <v/>
      </c>
      <c r="CA1377" s="4"/>
    </row>
    <row r="1378" spans="65:79">
      <c r="BM1378" s="1"/>
      <c r="BU1378" s="23" t="str">
        <f>IF(A1378="","",_xlfn.XLOOKUP(C1378,'Bloomberg Data'!E:E,'Bloomberg Data'!D:D,0,0))</f>
        <v/>
      </c>
      <c r="BV1378" s="23" t="str">
        <f t="shared" si="90"/>
        <v/>
      </c>
      <c r="BW1378" s="59" t="str">
        <f t="shared" si="93"/>
        <v/>
      </c>
      <c r="BX1378" s="28" t="str">
        <f t="shared" si="91"/>
        <v/>
      </c>
      <c r="BY1378" s="67" t="str">
        <f t="shared" si="92"/>
        <v/>
      </c>
      <c r="BZ1378" s="29" t="str">
        <f>IF(A1378="","",SUM($BY$12:BY1378))</f>
        <v/>
      </c>
      <c r="CA1378" s="4"/>
    </row>
    <row r="1379" spans="65:79">
      <c r="BM1379" s="1"/>
      <c r="BU1379" s="23" t="str">
        <f>IF(A1379="","",_xlfn.XLOOKUP(C1379,'Bloomberg Data'!E:E,'Bloomberg Data'!D:D,0,0))</f>
        <v/>
      </c>
      <c r="BV1379" s="23" t="str">
        <f t="shared" si="90"/>
        <v/>
      </c>
      <c r="BW1379" s="59" t="str">
        <f t="shared" si="93"/>
        <v/>
      </c>
      <c r="BX1379" s="28" t="str">
        <f t="shared" si="91"/>
        <v/>
      </c>
      <c r="BY1379" s="67" t="str">
        <f t="shared" si="92"/>
        <v/>
      </c>
      <c r="BZ1379" s="29" t="str">
        <f>IF(A1379="","",SUM($BY$12:BY1379))</f>
        <v/>
      </c>
      <c r="CA1379" s="4"/>
    </row>
    <row r="1380" spans="65:79">
      <c r="BM1380" s="1"/>
      <c r="BU1380" s="23" t="str">
        <f>IF(A1380="","",_xlfn.XLOOKUP(C1380,'Bloomberg Data'!E:E,'Bloomberg Data'!D:D,0,0))</f>
        <v/>
      </c>
      <c r="BV1380" s="23" t="str">
        <f t="shared" si="90"/>
        <v/>
      </c>
      <c r="BW1380" s="59" t="str">
        <f t="shared" si="93"/>
        <v/>
      </c>
      <c r="BX1380" s="28" t="str">
        <f t="shared" si="91"/>
        <v/>
      </c>
      <c r="BY1380" s="67" t="str">
        <f t="shared" si="92"/>
        <v/>
      </c>
      <c r="BZ1380" s="29" t="str">
        <f>IF(A1380="","",SUM($BY$12:BY1380))</f>
        <v/>
      </c>
      <c r="CA1380" s="4"/>
    </row>
    <row r="1381" spans="65:79">
      <c r="BM1381" s="1"/>
      <c r="BU1381" s="23" t="str">
        <f>IF(A1381="","",_xlfn.XLOOKUP(C1381,'Bloomberg Data'!E:E,'Bloomberg Data'!D:D,0,0))</f>
        <v/>
      </c>
      <c r="BV1381" s="23" t="str">
        <f t="shared" si="90"/>
        <v/>
      </c>
      <c r="BW1381" s="59" t="str">
        <f t="shared" si="93"/>
        <v/>
      </c>
      <c r="BX1381" s="28" t="str">
        <f t="shared" si="91"/>
        <v/>
      </c>
      <c r="BY1381" s="67" t="str">
        <f t="shared" si="92"/>
        <v/>
      </c>
      <c r="BZ1381" s="29" t="str">
        <f>IF(A1381="","",SUM($BY$12:BY1381))</f>
        <v/>
      </c>
      <c r="CA1381" s="4"/>
    </row>
    <row r="1382" spans="65:79">
      <c r="BM1382" s="1"/>
      <c r="BU1382" s="23" t="str">
        <f>IF(A1382="","",_xlfn.XLOOKUP(C1382,'Bloomberg Data'!E:E,'Bloomberg Data'!D:D,0,0))</f>
        <v/>
      </c>
      <c r="BV1382" s="23" t="str">
        <f t="shared" si="90"/>
        <v/>
      </c>
      <c r="BW1382" s="59" t="str">
        <f t="shared" si="93"/>
        <v/>
      </c>
      <c r="BX1382" s="28" t="str">
        <f t="shared" si="91"/>
        <v/>
      </c>
      <c r="BY1382" s="67" t="str">
        <f t="shared" si="92"/>
        <v/>
      </c>
      <c r="BZ1382" s="29" t="str">
        <f>IF(A1382="","",SUM($BY$12:BY1382))</f>
        <v/>
      </c>
      <c r="CA1382" s="4"/>
    </row>
    <row r="1383" spans="65:79">
      <c r="BM1383" s="1"/>
      <c r="BU1383" s="23" t="str">
        <f>IF(A1383="","",_xlfn.XLOOKUP(C1383,'Bloomberg Data'!E:E,'Bloomberg Data'!D:D,0,0))</f>
        <v/>
      </c>
      <c r="BV1383" s="23" t="str">
        <f t="shared" si="90"/>
        <v/>
      </c>
      <c r="BW1383" s="59" t="str">
        <f t="shared" si="93"/>
        <v/>
      </c>
      <c r="BX1383" s="28" t="str">
        <f t="shared" si="91"/>
        <v/>
      </c>
      <c r="BY1383" s="67" t="str">
        <f t="shared" si="92"/>
        <v/>
      </c>
      <c r="BZ1383" s="29" t="str">
        <f>IF(A1383="","",SUM($BY$12:BY1383))</f>
        <v/>
      </c>
      <c r="CA1383" s="4"/>
    </row>
    <row r="1384" spans="65:79">
      <c r="BM1384" s="1"/>
      <c r="BU1384" s="23" t="str">
        <f>IF(A1384="","",_xlfn.XLOOKUP(C1384,'Bloomberg Data'!E:E,'Bloomberg Data'!D:D,0,0))</f>
        <v/>
      </c>
      <c r="BV1384" s="23" t="str">
        <f t="shared" si="90"/>
        <v/>
      </c>
      <c r="BW1384" s="59" t="str">
        <f t="shared" si="93"/>
        <v/>
      </c>
      <c r="BX1384" s="28" t="str">
        <f t="shared" si="91"/>
        <v/>
      </c>
      <c r="BY1384" s="67" t="str">
        <f t="shared" si="92"/>
        <v/>
      </c>
      <c r="BZ1384" s="29" t="str">
        <f>IF(A1384="","",SUM($BY$12:BY1384))</f>
        <v/>
      </c>
      <c r="CA1384" s="4"/>
    </row>
    <row r="1385" spans="65:79">
      <c r="BM1385" s="1"/>
      <c r="BU1385" s="23" t="str">
        <f>IF(A1385="","",_xlfn.XLOOKUP(C1385,'Bloomberg Data'!E:E,'Bloomberg Data'!D:D,0,0))</f>
        <v/>
      </c>
      <c r="BV1385" s="23" t="str">
        <f t="shared" si="90"/>
        <v/>
      </c>
      <c r="BW1385" s="59" t="str">
        <f t="shared" si="93"/>
        <v/>
      </c>
      <c r="BX1385" s="28" t="str">
        <f t="shared" si="91"/>
        <v/>
      </c>
      <c r="BY1385" s="67" t="str">
        <f t="shared" si="92"/>
        <v/>
      </c>
      <c r="BZ1385" s="29" t="str">
        <f>IF(A1385="","",SUM($BY$12:BY1385))</f>
        <v/>
      </c>
      <c r="CA1385" s="4"/>
    </row>
    <row r="1386" spans="65:79">
      <c r="BM1386" s="1"/>
      <c r="BU1386" s="23" t="str">
        <f>IF(A1386="","",_xlfn.XLOOKUP(C1386,'Bloomberg Data'!E:E,'Bloomberg Data'!D:D,0,0))</f>
        <v/>
      </c>
      <c r="BV1386" s="23" t="str">
        <f t="shared" si="90"/>
        <v/>
      </c>
      <c r="BW1386" s="59" t="str">
        <f t="shared" si="93"/>
        <v/>
      </c>
      <c r="BX1386" s="28" t="str">
        <f t="shared" si="91"/>
        <v/>
      </c>
      <c r="BY1386" s="67" t="str">
        <f t="shared" si="92"/>
        <v/>
      </c>
      <c r="BZ1386" s="29" t="str">
        <f>IF(A1386="","",SUM($BY$12:BY1386))</f>
        <v/>
      </c>
      <c r="CA1386" s="4"/>
    </row>
    <row r="1387" spans="65:79">
      <c r="BM1387" s="1"/>
      <c r="BU1387" s="23" t="str">
        <f>IF(A1387="","",_xlfn.XLOOKUP(C1387,'Bloomberg Data'!E:E,'Bloomberg Data'!D:D,0,0))</f>
        <v/>
      </c>
      <c r="BV1387" s="23" t="str">
        <f t="shared" si="90"/>
        <v/>
      </c>
      <c r="BW1387" s="59" t="str">
        <f t="shared" si="93"/>
        <v/>
      </c>
      <c r="BX1387" s="28" t="str">
        <f t="shared" si="91"/>
        <v/>
      </c>
      <c r="BY1387" s="67" t="str">
        <f t="shared" si="92"/>
        <v/>
      </c>
      <c r="BZ1387" s="29" t="str">
        <f>IF(A1387="","",SUM($BY$12:BY1387))</f>
        <v/>
      </c>
      <c r="CA1387" s="4"/>
    </row>
    <row r="1388" spans="65:79">
      <c r="BM1388" s="1"/>
      <c r="BU1388" s="23" t="str">
        <f>IF(A1388="","",_xlfn.XLOOKUP(C1388,'Bloomberg Data'!E:E,'Bloomberg Data'!D:D,0,0))</f>
        <v/>
      </c>
      <c r="BV1388" s="23" t="str">
        <f t="shared" si="90"/>
        <v/>
      </c>
      <c r="BW1388" s="59" t="str">
        <f t="shared" si="93"/>
        <v/>
      </c>
      <c r="BX1388" s="28" t="str">
        <f t="shared" si="91"/>
        <v/>
      </c>
      <c r="BY1388" s="67" t="str">
        <f t="shared" si="92"/>
        <v/>
      </c>
      <c r="BZ1388" s="29" t="str">
        <f>IF(A1388="","",SUM($BY$12:BY1388))</f>
        <v/>
      </c>
      <c r="CA1388" s="4"/>
    </row>
    <row r="1389" spans="65:79">
      <c r="BM1389" s="1"/>
      <c r="BU1389" s="23" t="str">
        <f>IF(A1389="","",_xlfn.XLOOKUP(C1389,'Bloomberg Data'!E:E,'Bloomberg Data'!D:D,0,0))</f>
        <v/>
      </c>
      <c r="BV1389" s="23" t="str">
        <f t="shared" si="90"/>
        <v/>
      </c>
      <c r="BW1389" s="59" t="str">
        <f t="shared" si="93"/>
        <v/>
      </c>
      <c r="BX1389" s="28" t="str">
        <f t="shared" si="91"/>
        <v/>
      </c>
      <c r="BY1389" s="67" t="str">
        <f t="shared" si="92"/>
        <v/>
      </c>
      <c r="BZ1389" s="29" t="str">
        <f>IF(A1389="","",SUM($BY$12:BY1389))</f>
        <v/>
      </c>
      <c r="CA1389" s="4"/>
    </row>
    <row r="1390" spans="65:79">
      <c r="BM1390" s="1"/>
      <c r="BU1390" s="23" t="str">
        <f>IF(A1390="","",_xlfn.XLOOKUP(C1390,'Bloomberg Data'!E:E,'Bloomberg Data'!D:D,0,0))</f>
        <v/>
      </c>
      <c r="BV1390" s="23" t="str">
        <f t="shared" si="90"/>
        <v/>
      </c>
      <c r="BW1390" s="59" t="str">
        <f t="shared" si="93"/>
        <v/>
      </c>
      <c r="BX1390" s="28" t="str">
        <f t="shared" si="91"/>
        <v/>
      </c>
      <c r="BY1390" s="67" t="str">
        <f t="shared" si="92"/>
        <v/>
      </c>
      <c r="BZ1390" s="29" t="str">
        <f>IF(A1390="","",SUM($BY$12:BY1390))</f>
        <v/>
      </c>
      <c r="CA1390" s="4"/>
    </row>
    <row r="1391" spans="65:79">
      <c r="BM1391" s="1"/>
      <c r="BU1391" s="23" t="str">
        <f>IF(A1391="","",_xlfn.XLOOKUP(C1391,'Bloomberg Data'!E:E,'Bloomberg Data'!D:D,0,0))</f>
        <v/>
      </c>
      <c r="BV1391" s="23" t="str">
        <f t="shared" si="90"/>
        <v/>
      </c>
      <c r="BW1391" s="59" t="str">
        <f t="shared" si="93"/>
        <v/>
      </c>
      <c r="BX1391" s="28" t="str">
        <f t="shared" si="91"/>
        <v/>
      </c>
      <c r="BY1391" s="67" t="str">
        <f t="shared" si="92"/>
        <v/>
      </c>
      <c r="BZ1391" s="29" t="str">
        <f>IF(A1391="","",SUM($BY$12:BY1391))</f>
        <v/>
      </c>
      <c r="CA1391" s="4"/>
    </row>
    <row r="1392" spans="65:79">
      <c r="BM1392" s="1"/>
      <c r="BU1392" s="23" t="str">
        <f>IF(A1392="","",_xlfn.XLOOKUP(C1392,'Bloomberg Data'!E:E,'Bloomberg Data'!D:D,0,0))</f>
        <v/>
      </c>
      <c r="BV1392" s="23" t="str">
        <f t="shared" si="90"/>
        <v/>
      </c>
      <c r="BW1392" s="59" t="str">
        <f t="shared" si="93"/>
        <v/>
      </c>
      <c r="BX1392" s="28" t="str">
        <f t="shared" si="91"/>
        <v/>
      </c>
      <c r="BY1392" s="67" t="str">
        <f t="shared" si="92"/>
        <v/>
      </c>
      <c r="BZ1392" s="29" t="str">
        <f>IF(A1392="","",SUM($BY$12:BY1392))</f>
        <v/>
      </c>
      <c r="CA1392" s="4"/>
    </row>
    <row r="1393" spans="65:79">
      <c r="BM1393" s="1"/>
      <c r="BU1393" s="23" t="str">
        <f>IF(A1393="","",_xlfn.XLOOKUP(C1393,'Bloomberg Data'!E:E,'Bloomberg Data'!D:D,0,0))</f>
        <v/>
      </c>
      <c r="BV1393" s="23" t="str">
        <f t="shared" si="90"/>
        <v/>
      </c>
      <c r="BW1393" s="59" t="str">
        <f t="shared" si="93"/>
        <v/>
      </c>
      <c r="BX1393" s="28" t="str">
        <f t="shared" si="91"/>
        <v/>
      </c>
      <c r="BY1393" s="67" t="str">
        <f t="shared" si="92"/>
        <v/>
      </c>
      <c r="BZ1393" s="29" t="str">
        <f>IF(A1393="","",SUM($BY$12:BY1393))</f>
        <v/>
      </c>
      <c r="CA1393" s="4"/>
    </row>
    <row r="1394" spans="65:79">
      <c r="BM1394" s="1"/>
      <c r="BU1394" s="23" t="str">
        <f>IF(A1394="","",_xlfn.XLOOKUP(C1394,'Bloomberg Data'!E:E,'Bloomberg Data'!D:D,0,0))</f>
        <v/>
      </c>
      <c r="BV1394" s="23" t="str">
        <f t="shared" si="90"/>
        <v/>
      </c>
      <c r="BW1394" s="59" t="str">
        <f t="shared" si="93"/>
        <v/>
      </c>
      <c r="BX1394" s="28" t="str">
        <f t="shared" si="91"/>
        <v/>
      </c>
      <c r="BY1394" s="67" t="str">
        <f t="shared" si="92"/>
        <v/>
      </c>
      <c r="BZ1394" s="29" t="str">
        <f>IF(A1394="","",SUM($BY$12:BY1394))</f>
        <v/>
      </c>
      <c r="CA1394" s="4"/>
    </row>
    <row r="1395" spans="65:79">
      <c r="BM1395" s="1"/>
      <c r="BU1395" s="23" t="str">
        <f>IF(A1395="","",_xlfn.XLOOKUP(C1395,'Bloomberg Data'!E:E,'Bloomberg Data'!D:D,0,0))</f>
        <v/>
      </c>
      <c r="BV1395" s="23" t="str">
        <f t="shared" si="90"/>
        <v/>
      </c>
      <c r="BW1395" s="59" t="str">
        <f t="shared" si="93"/>
        <v/>
      </c>
      <c r="BX1395" s="28" t="str">
        <f t="shared" si="91"/>
        <v/>
      </c>
      <c r="BY1395" s="67" t="str">
        <f t="shared" si="92"/>
        <v/>
      </c>
      <c r="BZ1395" s="29" t="str">
        <f>IF(A1395="","",SUM($BY$12:BY1395))</f>
        <v/>
      </c>
      <c r="CA1395" s="4"/>
    </row>
    <row r="1396" spans="65:79">
      <c r="BM1396" s="1"/>
      <c r="BU1396" s="23" t="str">
        <f>IF(A1396="","",_xlfn.XLOOKUP(C1396,'Bloomberg Data'!E:E,'Bloomberg Data'!D:D,0,0))</f>
        <v/>
      </c>
      <c r="BV1396" s="23" t="str">
        <f t="shared" si="90"/>
        <v/>
      </c>
      <c r="BW1396" s="59" t="str">
        <f t="shared" si="93"/>
        <v/>
      </c>
      <c r="BX1396" s="28" t="str">
        <f t="shared" si="91"/>
        <v/>
      </c>
      <c r="BY1396" s="67" t="str">
        <f t="shared" si="92"/>
        <v/>
      </c>
      <c r="BZ1396" s="29" t="str">
        <f>IF(A1396="","",SUM($BY$12:BY1396))</f>
        <v/>
      </c>
      <c r="CA1396" s="4"/>
    </row>
    <row r="1397" spans="65:79">
      <c r="BM1397" s="1"/>
      <c r="BU1397" s="23" t="str">
        <f>IF(A1397="","",_xlfn.XLOOKUP(C1397,'Bloomberg Data'!E:E,'Bloomberg Data'!D:D,0,0))</f>
        <v/>
      </c>
      <c r="BV1397" s="23" t="str">
        <f t="shared" si="90"/>
        <v/>
      </c>
      <c r="BW1397" s="59" t="str">
        <f t="shared" si="93"/>
        <v/>
      </c>
      <c r="BX1397" s="28" t="str">
        <f t="shared" si="91"/>
        <v/>
      </c>
      <c r="BY1397" s="67" t="str">
        <f t="shared" si="92"/>
        <v/>
      </c>
      <c r="BZ1397" s="29" t="str">
        <f>IF(A1397="","",SUM($BY$12:BY1397))</f>
        <v/>
      </c>
      <c r="CA1397" s="4"/>
    </row>
    <row r="1398" spans="65:79">
      <c r="BM1398" s="1"/>
      <c r="BU1398" s="23" t="str">
        <f>IF(A1398="","",_xlfn.XLOOKUP(C1398,'Bloomberg Data'!E:E,'Bloomberg Data'!D:D,0,0))</f>
        <v/>
      </c>
      <c r="BV1398" s="23" t="str">
        <f t="shared" si="90"/>
        <v/>
      </c>
      <c r="BW1398" s="59" t="str">
        <f t="shared" si="93"/>
        <v/>
      </c>
      <c r="BX1398" s="28" t="str">
        <f t="shared" si="91"/>
        <v/>
      </c>
      <c r="BY1398" s="67" t="str">
        <f t="shared" si="92"/>
        <v/>
      </c>
      <c r="BZ1398" s="29" t="str">
        <f>IF(A1398="","",SUM($BY$12:BY1398))</f>
        <v/>
      </c>
      <c r="CA1398" s="4"/>
    </row>
    <row r="1399" spans="65:79">
      <c r="BM1399" s="1"/>
      <c r="BU1399" s="23" t="str">
        <f>IF(A1399="","",_xlfn.XLOOKUP(C1399,'Bloomberg Data'!E:E,'Bloomberg Data'!D:D,0,0))</f>
        <v/>
      </c>
      <c r="BV1399" s="23" t="str">
        <f t="shared" si="90"/>
        <v/>
      </c>
      <c r="BW1399" s="59" t="str">
        <f t="shared" si="93"/>
        <v/>
      </c>
      <c r="BX1399" s="28" t="str">
        <f t="shared" si="91"/>
        <v/>
      </c>
      <c r="BY1399" s="67" t="str">
        <f t="shared" si="92"/>
        <v/>
      </c>
      <c r="BZ1399" s="29" t="str">
        <f>IF(A1399="","",SUM($BY$12:BY1399))</f>
        <v/>
      </c>
      <c r="CA1399" s="4"/>
    </row>
    <row r="1400" spans="65:79">
      <c r="BM1400" s="1"/>
      <c r="BU1400" s="23" t="str">
        <f>IF(A1400="","",_xlfn.XLOOKUP(C1400,'Bloomberg Data'!E:E,'Bloomberg Data'!D:D,0,0))</f>
        <v/>
      </c>
      <c r="BV1400" s="23" t="str">
        <f t="shared" si="90"/>
        <v/>
      </c>
      <c r="BW1400" s="59" t="str">
        <f t="shared" si="93"/>
        <v/>
      </c>
      <c r="BX1400" s="28" t="str">
        <f t="shared" si="91"/>
        <v/>
      </c>
      <c r="BY1400" s="67" t="str">
        <f t="shared" si="92"/>
        <v/>
      </c>
      <c r="BZ1400" s="29" t="str">
        <f>IF(A1400="","",SUM($BY$12:BY1400))</f>
        <v/>
      </c>
      <c r="CA1400" s="4"/>
    </row>
    <row r="1401" spans="65:79">
      <c r="BM1401" s="1"/>
      <c r="BU1401" s="23" t="str">
        <f>IF(A1401="","",_xlfn.XLOOKUP(C1401,'Bloomberg Data'!E:E,'Bloomberg Data'!D:D,0,0))</f>
        <v/>
      </c>
      <c r="BV1401" s="23" t="str">
        <f t="shared" si="90"/>
        <v/>
      </c>
      <c r="BW1401" s="59" t="str">
        <f t="shared" si="93"/>
        <v/>
      </c>
      <c r="BX1401" s="28" t="str">
        <f t="shared" si="91"/>
        <v/>
      </c>
      <c r="BY1401" s="67" t="str">
        <f t="shared" si="92"/>
        <v/>
      </c>
      <c r="BZ1401" s="29" t="str">
        <f>IF(A1401="","",SUM($BY$12:BY1401))</f>
        <v/>
      </c>
      <c r="CA1401" s="4"/>
    </row>
    <row r="1402" spans="65:79">
      <c r="BM1402" s="1"/>
      <c r="BU1402" s="23" t="str">
        <f>IF(A1402="","",_xlfn.XLOOKUP(C1402,'Bloomberg Data'!E:E,'Bloomberg Data'!D:D,0,0))</f>
        <v/>
      </c>
      <c r="BV1402" s="23" t="str">
        <f t="shared" si="90"/>
        <v/>
      </c>
      <c r="BW1402" s="59" t="str">
        <f t="shared" si="93"/>
        <v/>
      </c>
      <c r="BX1402" s="28" t="str">
        <f t="shared" si="91"/>
        <v/>
      </c>
      <c r="BY1402" s="67" t="str">
        <f t="shared" si="92"/>
        <v/>
      </c>
      <c r="BZ1402" s="29" t="str">
        <f>IF(A1402="","",SUM($BY$12:BY1402))</f>
        <v/>
      </c>
      <c r="CA1402" s="4"/>
    </row>
    <row r="1403" spans="65:79">
      <c r="BM1403" s="1"/>
      <c r="BU1403" s="23" t="str">
        <f>IF(A1403="","",_xlfn.XLOOKUP(C1403,'Bloomberg Data'!E:E,'Bloomberg Data'!D:D,0,0))</f>
        <v/>
      </c>
      <c r="BV1403" s="23" t="str">
        <f t="shared" si="90"/>
        <v/>
      </c>
      <c r="BW1403" s="59" t="str">
        <f t="shared" si="93"/>
        <v/>
      </c>
      <c r="BX1403" s="28" t="str">
        <f t="shared" si="91"/>
        <v/>
      </c>
      <c r="BY1403" s="67" t="str">
        <f t="shared" si="92"/>
        <v/>
      </c>
      <c r="BZ1403" s="29" t="str">
        <f>IF(A1403="","",SUM($BY$12:BY1403))</f>
        <v/>
      </c>
      <c r="CA1403" s="4"/>
    </row>
    <row r="1404" spans="65:79">
      <c r="BM1404" s="1"/>
      <c r="BU1404" s="23" t="str">
        <f>IF(A1404="","",_xlfn.XLOOKUP(C1404,'Bloomberg Data'!E:E,'Bloomberg Data'!D:D,0,0))</f>
        <v/>
      </c>
      <c r="BV1404" s="23" t="str">
        <f t="shared" si="90"/>
        <v/>
      </c>
      <c r="BW1404" s="59" t="str">
        <f t="shared" si="93"/>
        <v/>
      </c>
      <c r="BX1404" s="28" t="str">
        <f t="shared" si="91"/>
        <v/>
      </c>
      <c r="BY1404" s="67" t="str">
        <f t="shared" si="92"/>
        <v/>
      </c>
      <c r="BZ1404" s="29" t="str">
        <f>IF(A1404="","",SUM($BY$12:BY1404))</f>
        <v/>
      </c>
      <c r="CA1404" s="4"/>
    </row>
    <row r="1405" spans="65:79">
      <c r="BM1405" s="1"/>
      <c r="BU1405" s="23" t="str">
        <f>IF(A1405="","",_xlfn.XLOOKUP(C1405,'Bloomberg Data'!E:E,'Bloomberg Data'!D:D,0,0))</f>
        <v/>
      </c>
      <c r="BV1405" s="23" t="str">
        <f t="shared" si="90"/>
        <v/>
      </c>
      <c r="BW1405" s="59" t="str">
        <f t="shared" si="93"/>
        <v/>
      </c>
      <c r="BX1405" s="28" t="str">
        <f t="shared" si="91"/>
        <v/>
      </c>
      <c r="BY1405" s="67" t="str">
        <f t="shared" si="92"/>
        <v/>
      </c>
      <c r="BZ1405" s="29" t="str">
        <f>IF(A1405="","",SUM($BY$12:BY1405))</f>
        <v/>
      </c>
      <c r="CA1405" s="4"/>
    </row>
    <row r="1406" spans="65:79">
      <c r="BM1406" s="1"/>
      <c r="BU1406" s="23" t="str">
        <f>IF(A1406="","",_xlfn.XLOOKUP(C1406,'Bloomberg Data'!E:E,'Bloomberg Data'!D:D,0,0))</f>
        <v/>
      </c>
      <c r="BV1406" s="23" t="str">
        <f t="shared" si="90"/>
        <v/>
      </c>
      <c r="BW1406" s="59" t="str">
        <f t="shared" si="93"/>
        <v/>
      </c>
      <c r="BX1406" s="28" t="str">
        <f t="shared" si="91"/>
        <v/>
      </c>
      <c r="BY1406" s="67" t="str">
        <f t="shared" si="92"/>
        <v/>
      </c>
      <c r="BZ1406" s="29" t="str">
        <f>IF(A1406="","",SUM($BY$12:BY1406))</f>
        <v/>
      </c>
      <c r="CA1406" s="4"/>
    </row>
    <row r="1407" spans="65:79">
      <c r="BM1407" s="1"/>
      <c r="BU1407" s="23" t="str">
        <f>IF(A1407="","",_xlfn.XLOOKUP(C1407,'Bloomberg Data'!E:E,'Bloomberg Data'!D:D,0,0))</f>
        <v/>
      </c>
      <c r="BV1407" s="23" t="str">
        <f t="shared" si="90"/>
        <v/>
      </c>
      <c r="BW1407" s="59" t="str">
        <f t="shared" si="93"/>
        <v/>
      </c>
      <c r="BX1407" s="28" t="str">
        <f t="shared" si="91"/>
        <v/>
      </c>
      <c r="BY1407" s="67" t="str">
        <f t="shared" si="92"/>
        <v/>
      </c>
      <c r="BZ1407" s="29" t="str">
        <f>IF(A1407="","",SUM($BY$12:BY1407))</f>
        <v/>
      </c>
      <c r="CA1407" s="4"/>
    </row>
    <row r="1408" spans="65:79">
      <c r="BM1408" s="1"/>
      <c r="BU1408" s="23" t="str">
        <f>IF(A1408="","",_xlfn.XLOOKUP(C1408,'Bloomberg Data'!E:E,'Bloomberg Data'!D:D,0,0))</f>
        <v/>
      </c>
      <c r="BV1408" s="23" t="str">
        <f t="shared" si="90"/>
        <v/>
      </c>
      <c r="BW1408" s="59" t="str">
        <f t="shared" si="93"/>
        <v/>
      </c>
      <c r="BX1408" s="28" t="str">
        <f t="shared" si="91"/>
        <v/>
      </c>
      <c r="BY1408" s="67" t="str">
        <f t="shared" si="92"/>
        <v/>
      </c>
      <c r="BZ1408" s="29" t="str">
        <f>IF(A1408="","",SUM($BY$12:BY1408))</f>
        <v/>
      </c>
      <c r="CA1408" s="4"/>
    </row>
    <row r="1409" spans="65:79">
      <c r="BM1409" s="1"/>
      <c r="BU1409" s="23" t="str">
        <f>IF(A1409="","",_xlfn.XLOOKUP(C1409,'Bloomberg Data'!E:E,'Bloomberg Data'!D:D,0,0))</f>
        <v/>
      </c>
      <c r="BV1409" s="23" t="str">
        <f t="shared" si="90"/>
        <v/>
      </c>
      <c r="BW1409" s="59" t="str">
        <f t="shared" si="93"/>
        <v/>
      </c>
      <c r="BX1409" s="28" t="str">
        <f t="shared" si="91"/>
        <v/>
      </c>
      <c r="BY1409" s="67" t="str">
        <f t="shared" si="92"/>
        <v/>
      </c>
      <c r="BZ1409" s="29" t="str">
        <f>IF(A1409="","",SUM($BY$12:BY1409))</f>
        <v/>
      </c>
      <c r="CA1409" s="4"/>
    </row>
    <row r="1410" spans="65:79">
      <c r="BM1410" s="1"/>
      <c r="BU1410" s="23" t="str">
        <f>IF(A1410="","",_xlfn.XLOOKUP(C1410,'Bloomberg Data'!E:E,'Bloomberg Data'!D:D,0,0))</f>
        <v/>
      </c>
      <c r="BV1410" s="23" t="str">
        <f t="shared" si="90"/>
        <v/>
      </c>
      <c r="BW1410" s="59" t="str">
        <f t="shared" si="93"/>
        <v/>
      </c>
      <c r="BX1410" s="28" t="str">
        <f t="shared" si="91"/>
        <v/>
      </c>
      <c r="BY1410" s="67" t="str">
        <f t="shared" si="92"/>
        <v/>
      </c>
      <c r="BZ1410" s="29" t="str">
        <f>IF(A1410="","",SUM($BY$12:BY1410))</f>
        <v/>
      </c>
      <c r="CA1410" s="4"/>
    </row>
    <row r="1411" spans="65:79">
      <c r="BM1411" s="1"/>
      <c r="BU1411" s="23" t="str">
        <f>IF(A1411="","",_xlfn.XLOOKUP(C1411,'Bloomberg Data'!E:E,'Bloomberg Data'!D:D,0,0))</f>
        <v/>
      </c>
      <c r="BV1411" s="23" t="str">
        <f t="shared" si="90"/>
        <v/>
      </c>
      <c r="BW1411" s="59" t="str">
        <f t="shared" si="93"/>
        <v/>
      </c>
      <c r="BX1411" s="28" t="str">
        <f t="shared" si="91"/>
        <v/>
      </c>
      <c r="BY1411" s="67" t="str">
        <f t="shared" si="92"/>
        <v/>
      </c>
      <c r="BZ1411" s="29" t="str">
        <f>IF(A1411="","",SUM($BY$12:BY1411))</f>
        <v/>
      </c>
      <c r="CA1411" s="4"/>
    </row>
    <row r="1412" spans="65:79">
      <c r="BM1412" s="1"/>
      <c r="BU1412" s="23" t="str">
        <f>IF(A1412="","",_xlfn.XLOOKUP(C1412,'Bloomberg Data'!E:E,'Bloomberg Data'!D:D,0,0))</f>
        <v/>
      </c>
      <c r="BV1412" s="23" t="str">
        <f t="shared" si="90"/>
        <v/>
      </c>
      <c r="BW1412" s="59" t="str">
        <f t="shared" si="93"/>
        <v/>
      </c>
      <c r="BX1412" s="28" t="str">
        <f t="shared" si="91"/>
        <v/>
      </c>
      <c r="BY1412" s="67" t="str">
        <f t="shared" si="92"/>
        <v/>
      </c>
      <c r="BZ1412" s="29" t="str">
        <f>IF(A1412="","",SUM($BY$12:BY1412))</f>
        <v/>
      </c>
      <c r="CA1412" s="4"/>
    </row>
    <row r="1413" spans="65:79">
      <c r="BM1413" s="1"/>
      <c r="BU1413" s="23" t="str">
        <f>IF(A1413="","",_xlfn.XLOOKUP(C1413,'Bloomberg Data'!E:E,'Bloomberg Data'!D:D,0,0))</f>
        <v/>
      </c>
      <c r="BV1413" s="23" t="str">
        <f t="shared" si="90"/>
        <v/>
      </c>
      <c r="BW1413" s="59" t="str">
        <f t="shared" si="93"/>
        <v/>
      </c>
      <c r="BX1413" s="28" t="str">
        <f t="shared" si="91"/>
        <v/>
      </c>
      <c r="BY1413" s="67" t="str">
        <f t="shared" si="92"/>
        <v/>
      </c>
      <c r="BZ1413" s="29" t="str">
        <f>IF(A1413="","",SUM($BY$12:BY1413))</f>
        <v/>
      </c>
      <c r="CA1413" s="4"/>
    </row>
    <row r="1414" spans="65:79">
      <c r="BM1414" s="1"/>
      <c r="BU1414" s="23" t="str">
        <f>IF(A1414="","",_xlfn.XLOOKUP(C1414,'Bloomberg Data'!E:E,'Bloomberg Data'!D:D,0,0))</f>
        <v/>
      </c>
      <c r="BV1414" s="23" t="str">
        <f t="shared" si="90"/>
        <v/>
      </c>
      <c r="BW1414" s="59" t="str">
        <f t="shared" si="93"/>
        <v/>
      </c>
      <c r="BX1414" s="28" t="str">
        <f t="shared" si="91"/>
        <v/>
      </c>
      <c r="BY1414" s="67" t="str">
        <f t="shared" si="92"/>
        <v/>
      </c>
      <c r="BZ1414" s="29" t="str">
        <f>IF(A1414="","",SUM($BY$12:BY1414))</f>
        <v/>
      </c>
      <c r="CA1414" s="4"/>
    </row>
    <row r="1415" spans="65:79">
      <c r="BM1415" s="1"/>
      <c r="BU1415" s="23" t="str">
        <f>IF(A1415="","",_xlfn.XLOOKUP(C1415,'Bloomberg Data'!E:E,'Bloomberg Data'!D:D,0,0))</f>
        <v/>
      </c>
      <c r="BV1415" s="23" t="str">
        <f t="shared" si="90"/>
        <v/>
      </c>
      <c r="BW1415" s="59" t="str">
        <f t="shared" si="93"/>
        <v/>
      </c>
      <c r="BX1415" s="28" t="str">
        <f t="shared" si="91"/>
        <v/>
      </c>
      <c r="BY1415" s="67" t="str">
        <f t="shared" si="92"/>
        <v/>
      </c>
      <c r="BZ1415" s="29" t="str">
        <f>IF(A1415="","",SUM($BY$12:BY1415))</f>
        <v/>
      </c>
      <c r="CA1415" s="4"/>
    </row>
    <row r="1416" spans="65:79">
      <c r="BM1416" s="1"/>
      <c r="BU1416" s="23" t="str">
        <f>IF(A1416="","",_xlfn.XLOOKUP(C1416,'Bloomberg Data'!E:E,'Bloomberg Data'!D:D,0,0))</f>
        <v/>
      </c>
      <c r="BV1416" s="23" t="str">
        <f t="shared" si="90"/>
        <v/>
      </c>
      <c r="BW1416" s="59" t="str">
        <f t="shared" si="93"/>
        <v/>
      </c>
      <c r="BX1416" s="28" t="str">
        <f t="shared" si="91"/>
        <v/>
      </c>
      <c r="BY1416" s="67" t="str">
        <f t="shared" si="92"/>
        <v/>
      </c>
      <c r="BZ1416" s="29" t="str">
        <f>IF(A1416="","",SUM($BY$12:BY1416))</f>
        <v/>
      </c>
      <c r="CA1416" s="4"/>
    </row>
    <row r="1417" spans="65:79">
      <c r="BM1417" s="1"/>
      <c r="BU1417" s="23" t="str">
        <f>IF(A1417="","",_xlfn.XLOOKUP(C1417,'Bloomberg Data'!E:E,'Bloomberg Data'!D:D,0,0))</f>
        <v/>
      </c>
      <c r="BV1417" s="23" t="str">
        <f t="shared" si="90"/>
        <v/>
      </c>
      <c r="BW1417" s="59" t="str">
        <f t="shared" si="93"/>
        <v/>
      </c>
      <c r="BX1417" s="28" t="str">
        <f t="shared" si="91"/>
        <v/>
      </c>
      <c r="BY1417" s="67" t="str">
        <f t="shared" si="92"/>
        <v/>
      </c>
      <c r="BZ1417" s="29" t="str">
        <f>IF(A1417="","",SUM($BY$12:BY1417))</f>
        <v/>
      </c>
      <c r="CA1417" s="4"/>
    </row>
    <row r="1418" spans="65:79">
      <c r="BM1418" s="1"/>
      <c r="BU1418" s="23" t="str">
        <f>IF(A1418="","",_xlfn.XLOOKUP(C1418,'Bloomberg Data'!E:E,'Bloomberg Data'!D:D,0,0))</f>
        <v/>
      </c>
      <c r="BV1418" s="23" t="str">
        <f t="shared" si="90"/>
        <v/>
      </c>
      <c r="BW1418" s="59" t="str">
        <f t="shared" si="93"/>
        <v/>
      </c>
      <c r="BX1418" s="28" t="str">
        <f t="shared" si="91"/>
        <v/>
      </c>
      <c r="BY1418" s="67" t="str">
        <f t="shared" si="92"/>
        <v/>
      </c>
      <c r="BZ1418" s="29" t="str">
        <f>IF(A1418="","",SUM($BY$12:BY1418))</f>
        <v/>
      </c>
      <c r="CA1418" s="4"/>
    </row>
    <row r="1419" spans="65:79">
      <c r="BM1419" s="1"/>
      <c r="BU1419" s="23" t="str">
        <f>IF(A1419="","",_xlfn.XLOOKUP(C1419,'Bloomberg Data'!E:E,'Bloomberg Data'!D:D,0,0))</f>
        <v/>
      </c>
      <c r="BV1419" s="23" t="str">
        <f t="shared" ref="BV1419:BV1482" si="94">IF(A1419="","",BU1419*3)</f>
        <v/>
      </c>
      <c r="BW1419" s="59" t="str">
        <f t="shared" si="93"/>
        <v/>
      </c>
      <c r="BX1419" s="28" t="str">
        <f t="shared" ref="BX1419:BX1482" si="95">IF(A1419="","",IF(BU1419=0,0,H1419/BW1419))</f>
        <v/>
      </c>
      <c r="BY1419" s="67" t="str">
        <f t="shared" ref="BY1419:BY1482" si="96">IF(A1419="","",BM1419%)</f>
        <v/>
      </c>
      <c r="BZ1419" s="29" t="str">
        <f>IF(A1419="","",SUM($BY$12:BY1419))</f>
        <v/>
      </c>
      <c r="CA1419" s="4"/>
    </row>
    <row r="1420" spans="65:79">
      <c r="BM1420" s="1"/>
      <c r="BU1420" s="23" t="str">
        <f>IF(A1420="","",_xlfn.XLOOKUP(C1420,'Bloomberg Data'!E:E,'Bloomberg Data'!D:D,0,0))</f>
        <v/>
      </c>
      <c r="BV1420" s="23" t="str">
        <f t="shared" si="94"/>
        <v/>
      </c>
      <c r="BW1420" s="59" t="str">
        <f t="shared" ref="BW1420:BW1483" si="97">IF(A1420="","",BV1420*BW$11)</f>
        <v/>
      </c>
      <c r="BX1420" s="28" t="str">
        <f t="shared" si="95"/>
        <v/>
      </c>
      <c r="BY1420" s="67" t="str">
        <f t="shared" si="96"/>
        <v/>
      </c>
      <c r="BZ1420" s="29" t="str">
        <f>IF(A1420="","",SUM($BY$12:BY1420))</f>
        <v/>
      </c>
      <c r="CA1420" s="4"/>
    </row>
    <row r="1421" spans="65:79">
      <c r="BM1421" s="1"/>
      <c r="BU1421" s="23" t="str">
        <f>IF(A1421="","",_xlfn.XLOOKUP(C1421,'Bloomberg Data'!E:E,'Bloomberg Data'!D:D,0,0))</f>
        <v/>
      </c>
      <c r="BV1421" s="23" t="str">
        <f t="shared" si="94"/>
        <v/>
      </c>
      <c r="BW1421" s="59" t="str">
        <f t="shared" si="97"/>
        <v/>
      </c>
      <c r="BX1421" s="28" t="str">
        <f t="shared" si="95"/>
        <v/>
      </c>
      <c r="BY1421" s="67" t="str">
        <f t="shared" si="96"/>
        <v/>
      </c>
      <c r="BZ1421" s="29" t="str">
        <f>IF(A1421="","",SUM($BY$12:BY1421))</f>
        <v/>
      </c>
      <c r="CA1421" s="4"/>
    </row>
    <row r="1422" spans="65:79">
      <c r="BM1422" s="1"/>
      <c r="BU1422" s="23" t="str">
        <f>IF(A1422="","",_xlfn.XLOOKUP(C1422,'Bloomberg Data'!E:E,'Bloomberg Data'!D:D,0,0))</f>
        <v/>
      </c>
      <c r="BV1422" s="23" t="str">
        <f t="shared" si="94"/>
        <v/>
      </c>
      <c r="BW1422" s="59" t="str">
        <f t="shared" si="97"/>
        <v/>
      </c>
      <c r="BX1422" s="28" t="str">
        <f t="shared" si="95"/>
        <v/>
      </c>
      <c r="BY1422" s="67" t="str">
        <f t="shared" si="96"/>
        <v/>
      </c>
      <c r="BZ1422" s="29" t="str">
        <f>IF(A1422="","",SUM($BY$12:BY1422))</f>
        <v/>
      </c>
      <c r="CA1422" s="4"/>
    </row>
    <row r="1423" spans="65:79">
      <c r="BM1423" s="1"/>
      <c r="BU1423" s="23" t="str">
        <f>IF(A1423="","",_xlfn.XLOOKUP(C1423,'Bloomberg Data'!E:E,'Bloomberg Data'!D:D,0,0))</f>
        <v/>
      </c>
      <c r="BV1423" s="23" t="str">
        <f t="shared" si="94"/>
        <v/>
      </c>
      <c r="BW1423" s="59" t="str">
        <f t="shared" si="97"/>
        <v/>
      </c>
      <c r="BX1423" s="28" t="str">
        <f t="shared" si="95"/>
        <v/>
      </c>
      <c r="BY1423" s="67" t="str">
        <f t="shared" si="96"/>
        <v/>
      </c>
      <c r="BZ1423" s="29" t="str">
        <f>IF(A1423="","",SUM($BY$12:BY1423))</f>
        <v/>
      </c>
      <c r="CA1423" s="4"/>
    </row>
    <row r="1424" spans="65:79">
      <c r="BM1424" s="1"/>
      <c r="BU1424" s="23" t="str">
        <f>IF(A1424="","",_xlfn.XLOOKUP(C1424,'Bloomberg Data'!E:E,'Bloomberg Data'!D:D,0,0))</f>
        <v/>
      </c>
      <c r="BV1424" s="23" t="str">
        <f t="shared" si="94"/>
        <v/>
      </c>
      <c r="BW1424" s="59" t="str">
        <f t="shared" si="97"/>
        <v/>
      </c>
      <c r="BX1424" s="28" t="str">
        <f t="shared" si="95"/>
        <v/>
      </c>
      <c r="BY1424" s="67" t="str">
        <f t="shared" si="96"/>
        <v/>
      </c>
      <c r="BZ1424" s="29" t="str">
        <f>IF(A1424="","",SUM($BY$12:BY1424))</f>
        <v/>
      </c>
      <c r="CA1424" s="4"/>
    </row>
    <row r="1425" spans="65:79">
      <c r="BM1425" s="1"/>
      <c r="BU1425" s="23" t="str">
        <f>IF(A1425="","",_xlfn.XLOOKUP(C1425,'Bloomberg Data'!E:E,'Bloomberg Data'!D:D,0,0))</f>
        <v/>
      </c>
      <c r="BV1425" s="23" t="str">
        <f t="shared" si="94"/>
        <v/>
      </c>
      <c r="BW1425" s="59" t="str">
        <f t="shared" si="97"/>
        <v/>
      </c>
      <c r="BX1425" s="28" t="str">
        <f t="shared" si="95"/>
        <v/>
      </c>
      <c r="BY1425" s="67" t="str">
        <f t="shared" si="96"/>
        <v/>
      </c>
      <c r="BZ1425" s="29" t="str">
        <f>IF(A1425="","",SUM($BY$12:BY1425))</f>
        <v/>
      </c>
      <c r="CA1425" s="4"/>
    </row>
    <row r="1426" spans="65:79">
      <c r="BM1426" s="1"/>
      <c r="BU1426" s="23" t="str">
        <f>IF(A1426="","",_xlfn.XLOOKUP(C1426,'Bloomberg Data'!E:E,'Bloomberg Data'!D:D,0,0))</f>
        <v/>
      </c>
      <c r="BV1426" s="23" t="str">
        <f t="shared" si="94"/>
        <v/>
      </c>
      <c r="BW1426" s="59" t="str">
        <f t="shared" si="97"/>
        <v/>
      </c>
      <c r="BX1426" s="28" t="str">
        <f t="shared" si="95"/>
        <v/>
      </c>
      <c r="BY1426" s="67" t="str">
        <f t="shared" si="96"/>
        <v/>
      </c>
      <c r="BZ1426" s="29" t="str">
        <f>IF(A1426="","",SUM($BY$12:BY1426))</f>
        <v/>
      </c>
      <c r="CA1426" s="4"/>
    </row>
    <row r="1427" spans="65:79">
      <c r="BM1427" s="1"/>
      <c r="BU1427" s="23" t="str">
        <f>IF(A1427="","",_xlfn.XLOOKUP(C1427,'Bloomberg Data'!E:E,'Bloomberg Data'!D:D,0,0))</f>
        <v/>
      </c>
      <c r="BV1427" s="23" t="str">
        <f t="shared" si="94"/>
        <v/>
      </c>
      <c r="BW1427" s="59" t="str">
        <f t="shared" si="97"/>
        <v/>
      </c>
      <c r="BX1427" s="28" t="str">
        <f t="shared" si="95"/>
        <v/>
      </c>
      <c r="BY1427" s="67" t="str">
        <f t="shared" si="96"/>
        <v/>
      </c>
      <c r="BZ1427" s="29" t="str">
        <f>IF(A1427="","",SUM($BY$12:BY1427))</f>
        <v/>
      </c>
      <c r="CA1427" s="4"/>
    </row>
    <row r="1428" spans="65:79">
      <c r="BM1428" s="1"/>
      <c r="BU1428" s="23" t="str">
        <f>IF(A1428="","",_xlfn.XLOOKUP(C1428,'Bloomberg Data'!E:E,'Bloomberg Data'!D:D,0,0))</f>
        <v/>
      </c>
      <c r="BV1428" s="23" t="str">
        <f t="shared" si="94"/>
        <v/>
      </c>
      <c r="BW1428" s="59" t="str">
        <f t="shared" si="97"/>
        <v/>
      </c>
      <c r="BX1428" s="28" t="str">
        <f t="shared" si="95"/>
        <v/>
      </c>
      <c r="BY1428" s="67" t="str">
        <f t="shared" si="96"/>
        <v/>
      </c>
      <c r="BZ1428" s="29" t="str">
        <f>IF(A1428="","",SUM($BY$12:BY1428))</f>
        <v/>
      </c>
      <c r="CA1428" s="4"/>
    </row>
    <row r="1429" spans="65:79">
      <c r="BM1429" s="1"/>
      <c r="BU1429" s="23" t="str">
        <f>IF(A1429="","",_xlfn.XLOOKUP(C1429,'Bloomberg Data'!E:E,'Bloomberg Data'!D:D,0,0))</f>
        <v/>
      </c>
      <c r="BV1429" s="23" t="str">
        <f t="shared" si="94"/>
        <v/>
      </c>
      <c r="BW1429" s="59" t="str">
        <f t="shared" si="97"/>
        <v/>
      </c>
      <c r="BX1429" s="28" t="str">
        <f t="shared" si="95"/>
        <v/>
      </c>
      <c r="BY1429" s="67" t="str">
        <f t="shared" si="96"/>
        <v/>
      </c>
      <c r="BZ1429" s="29" t="str">
        <f>IF(A1429="","",SUM($BY$12:BY1429))</f>
        <v/>
      </c>
      <c r="CA1429" s="4"/>
    </row>
    <row r="1430" spans="65:79">
      <c r="BM1430" s="1"/>
      <c r="BU1430" s="23" t="str">
        <f>IF(A1430="","",_xlfn.XLOOKUP(C1430,'Bloomberg Data'!E:E,'Bloomberg Data'!D:D,0,0))</f>
        <v/>
      </c>
      <c r="BV1430" s="23" t="str">
        <f t="shared" si="94"/>
        <v/>
      </c>
      <c r="BW1430" s="59" t="str">
        <f t="shared" si="97"/>
        <v/>
      </c>
      <c r="BX1430" s="28" t="str">
        <f t="shared" si="95"/>
        <v/>
      </c>
      <c r="BY1430" s="67" t="str">
        <f t="shared" si="96"/>
        <v/>
      </c>
      <c r="BZ1430" s="29" t="str">
        <f>IF(A1430="","",SUM($BY$12:BY1430))</f>
        <v/>
      </c>
      <c r="CA1430" s="4"/>
    </row>
    <row r="1431" spans="65:79">
      <c r="BM1431" s="1"/>
      <c r="BU1431" s="23" t="str">
        <f>IF(A1431="","",_xlfn.XLOOKUP(C1431,'Bloomberg Data'!E:E,'Bloomberg Data'!D:D,0,0))</f>
        <v/>
      </c>
      <c r="BV1431" s="23" t="str">
        <f t="shared" si="94"/>
        <v/>
      </c>
      <c r="BW1431" s="59" t="str">
        <f t="shared" si="97"/>
        <v/>
      </c>
      <c r="BX1431" s="28" t="str">
        <f t="shared" si="95"/>
        <v/>
      </c>
      <c r="BY1431" s="67" t="str">
        <f t="shared" si="96"/>
        <v/>
      </c>
      <c r="BZ1431" s="29" t="str">
        <f>IF(A1431="","",SUM($BY$12:BY1431))</f>
        <v/>
      </c>
      <c r="CA1431" s="4"/>
    </row>
    <row r="1432" spans="65:79">
      <c r="BM1432" s="1"/>
      <c r="BU1432" s="23" t="str">
        <f>IF(A1432="","",_xlfn.XLOOKUP(C1432,'Bloomberg Data'!E:E,'Bloomberg Data'!D:D,0,0))</f>
        <v/>
      </c>
      <c r="BV1432" s="23" t="str">
        <f t="shared" si="94"/>
        <v/>
      </c>
      <c r="BW1432" s="59" t="str">
        <f t="shared" si="97"/>
        <v/>
      </c>
      <c r="BX1432" s="28" t="str">
        <f t="shared" si="95"/>
        <v/>
      </c>
      <c r="BY1432" s="67" t="str">
        <f t="shared" si="96"/>
        <v/>
      </c>
      <c r="BZ1432" s="29" t="str">
        <f>IF(A1432="","",SUM($BY$12:BY1432))</f>
        <v/>
      </c>
      <c r="CA1432" s="4"/>
    </row>
    <row r="1433" spans="65:79">
      <c r="BM1433" s="1"/>
      <c r="BU1433" s="23" t="str">
        <f>IF(A1433="","",_xlfn.XLOOKUP(C1433,'Bloomberg Data'!E:E,'Bloomberg Data'!D:D,0,0))</f>
        <v/>
      </c>
      <c r="BV1433" s="23" t="str">
        <f t="shared" si="94"/>
        <v/>
      </c>
      <c r="BW1433" s="59" t="str">
        <f t="shared" si="97"/>
        <v/>
      </c>
      <c r="BX1433" s="28" t="str">
        <f t="shared" si="95"/>
        <v/>
      </c>
      <c r="BY1433" s="67" t="str">
        <f t="shared" si="96"/>
        <v/>
      </c>
      <c r="BZ1433" s="29" t="str">
        <f>IF(A1433="","",SUM($BY$12:BY1433))</f>
        <v/>
      </c>
      <c r="CA1433" s="4"/>
    </row>
    <row r="1434" spans="65:79">
      <c r="BM1434" s="1"/>
      <c r="BU1434" s="23" t="str">
        <f>IF(A1434="","",_xlfn.XLOOKUP(C1434,'Bloomberg Data'!E:E,'Bloomberg Data'!D:D,0,0))</f>
        <v/>
      </c>
      <c r="BV1434" s="23" t="str">
        <f t="shared" si="94"/>
        <v/>
      </c>
      <c r="BW1434" s="59" t="str">
        <f t="shared" si="97"/>
        <v/>
      </c>
      <c r="BX1434" s="28" t="str">
        <f t="shared" si="95"/>
        <v/>
      </c>
      <c r="BY1434" s="67" t="str">
        <f t="shared" si="96"/>
        <v/>
      </c>
      <c r="BZ1434" s="29" t="str">
        <f>IF(A1434="","",SUM($BY$12:BY1434))</f>
        <v/>
      </c>
      <c r="CA1434" s="4"/>
    </row>
    <row r="1435" spans="65:79">
      <c r="BM1435" s="1"/>
      <c r="BU1435" s="23" t="str">
        <f>IF(A1435="","",_xlfn.XLOOKUP(C1435,'Bloomberg Data'!E:E,'Bloomberg Data'!D:D,0,0))</f>
        <v/>
      </c>
      <c r="BV1435" s="23" t="str">
        <f t="shared" si="94"/>
        <v/>
      </c>
      <c r="BW1435" s="59" t="str">
        <f t="shared" si="97"/>
        <v/>
      </c>
      <c r="BX1435" s="28" t="str">
        <f t="shared" si="95"/>
        <v/>
      </c>
      <c r="BY1435" s="67" t="str">
        <f t="shared" si="96"/>
        <v/>
      </c>
      <c r="BZ1435" s="29" t="str">
        <f>IF(A1435="","",SUM($BY$12:BY1435))</f>
        <v/>
      </c>
      <c r="CA1435" s="4"/>
    </row>
    <row r="1436" spans="65:79">
      <c r="BM1436" s="1"/>
      <c r="BU1436" s="23" t="str">
        <f>IF(A1436="","",_xlfn.XLOOKUP(C1436,'Bloomberg Data'!E:E,'Bloomberg Data'!D:D,0,0))</f>
        <v/>
      </c>
      <c r="BV1436" s="23" t="str">
        <f t="shared" si="94"/>
        <v/>
      </c>
      <c r="BW1436" s="59" t="str">
        <f t="shared" si="97"/>
        <v/>
      </c>
      <c r="BX1436" s="28" t="str">
        <f t="shared" si="95"/>
        <v/>
      </c>
      <c r="BY1436" s="67" t="str">
        <f t="shared" si="96"/>
        <v/>
      </c>
      <c r="BZ1436" s="29" t="str">
        <f>IF(A1436="","",SUM($BY$12:BY1436))</f>
        <v/>
      </c>
      <c r="CA1436" s="4"/>
    </row>
    <row r="1437" spans="65:79">
      <c r="BM1437" s="1"/>
      <c r="BU1437" s="23" t="str">
        <f>IF(A1437="","",_xlfn.XLOOKUP(C1437,'Bloomberg Data'!E:E,'Bloomberg Data'!D:D,0,0))</f>
        <v/>
      </c>
      <c r="BV1437" s="23" t="str">
        <f t="shared" si="94"/>
        <v/>
      </c>
      <c r="BW1437" s="59" t="str">
        <f t="shared" si="97"/>
        <v/>
      </c>
      <c r="BX1437" s="28" t="str">
        <f t="shared" si="95"/>
        <v/>
      </c>
      <c r="BY1437" s="67" t="str">
        <f t="shared" si="96"/>
        <v/>
      </c>
      <c r="BZ1437" s="29" t="str">
        <f>IF(A1437="","",SUM($BY$12:BY1437))</f>
        <v/>
      </c>
      <c r="CA1437" s="4"/>
    </row>
    <row r="1438" spans="65:79">
      <c r="BM1438" s="1"/>
      <c r="BU1438" s="23" t="str">
        <f>IF(A1438="","",_xlfn.XLOOKUP(C1438,'Bloomberg Data'!E:E,'Bloomberg Data'!D:D,0,0))</f>
        <v/>
      </c>
      <c r="BV1438" s="23" t="str">
        <f t="shared" si="94"/>
        <v/>
      </c>
      <c r="BW1438" s="59" t="str">
        <f t="shared" si="97"/>
        <v/>
      </c>
      <c r="BX1438" s="28" t="str">
        <f t="shared" si="95"/>
        <v/>
      </c>
      <c r="BY1438" s="67" t="str">
        <f t="shared" si="96"/>
        <v/>
      </c>
      <c r="BZ1438" s="29" t="str">
        <f>IF(A1438="","",SUM($BY$12:BY1438))</f>
        <v/>
      </c>
      <c r="CA1438" s="4"/>
    </row>
    <row r="1439" spans="65:79">
      <c r="BM1439" s="1"/>
      <c r="BU1439" s="23" t="str">
        <f>IF(A1439="","",_xlfn.XLOOKUP(C1439,'Bloomberg Data'!E:E,'Bloomberg Data'!D:D,0,0))</f>
        <v/>
      </c>
      <c r="BV1439" s="23" t="str">
        <f t="shared" si="94"/>
        <v/>
      </c>
      <c r="BW1439" s="59" t="str">
        <f t="shared" si="97"/>
        <v/>
      </c>
      <c r="BX1439" s="28" t="str">
        <f t="shared" si="95"/>
        <v/>
      </c>
      <c r="BY1439" s="67" t="str">
        <f t="shared" si="96"/>
        <v/>
      </c>
      <c r="BZ1439" s="29" t="str">
        <f>IF(A1439="","",SUM($BY$12:BY1439))</f>
        <v/>
      </c>
      <c r="CA1439" s="4"/>
    </row>
    <row r="1440" spans="65:79">
      <c r="BM1440" s="1"/>
      <c r="BU1440" s="23" t="str">
        <f>IF(A1440="","",_xlfn.XLOOKUP(C1440,'Bloomberg Data'!E:E,'Bloomberg Data'!D:D,0,0))</f>
        <v/>
      </c>
      <c r="BV1440" s="23" t="str">
        <f t="shared" si="94"/>
        <v/>
      </c>
      <c r="BW1440" s="59" t="str">
        <f t="shared" si="97"/>
        <v/>
      </c>
      <c r="BX1440" s="28" t="str">
        <f t="shared" si="95"/>
        <v/>
      </c>
      <c r="BY1440" s="67" t="str">
        <f t="shared" si="96"/>
        <v/>
      </c>
      <c r="BZ1440" s="29" t="str">
        <f>IF(A1440="","",SUM($BY$12:BY1440))</f>
        <v/>
      </c>
      <c r="CA1440" s="4"/>
    </row>
    <row r="1441" spans="65:79">
      <c r="BM1441" s="1"/>
      <c r="BU1441" s="23" t="str">
        <f>IF(A1441="","",_xlfn.XLOOKUP(C1441,'Bloomberg Data'!E:E,'Bloomberg Data'!D:D,0,0))</f>
        <v/>
      </c>
      <c r="BV1441" s="23" t="str">
        <f t="shared" si="94"/>
        <v/>
      </c>
      <c r="BW1441" s="59" t="str">
        <f t="shared" si="97"/>
        <v/>
      </c>
      <c r="BX1441" s="28" t="str">
        <f t="shared" si="95"/>
        <v/>
      </c>
      <c r="BY1441" s="67" t="str">
        <f t="shared" si="96"/>
        <v/>
      </c>
      <c r="BZ1441" s="29" t="str">
        <f>IF(A1441="","",SUM($BY$12:BY1441))</f>
        <v/>
      </c>
      <c r="CA1441" s="4"/>
    </row>
    <row r="1442" spans="65:79">
      <c r="BM1442" s="1"/>
      <c r="BU1442" s="23" t="str">
        <f>IF(A1442="","",_xlfn.XLOOKUP(C1442,'Bloomberg Data'!E:E,'Bloomberg Data'!D:D,0,0))</f>
        <v/>
      </c>
      <c r="BV1442" s="23" t="str">
        <f t="shared" si="94"/>
        <v/>
      </c>
      <c r="BW1442" s="59" t="str">
        <f t="shared" si="97"/>
        <v/>
      </c>
      <c r="BX1442" s="28" t="str">
        <f t="shared" si="95"/>
        <v/>
      </c>
      <c r="BY1442" s="67" t="str">
        <f t="shared" si="96"/>
        <v/>
      </c>
      <c r="BZ1442" s="29" t="str">
        <f>IF(A1442="","",SUM($BY$12:BY1442))</f>
        <v/>
      </c>
      <c r="CA1442" s="4"/>
    </row>
    <row r="1443" spans="65:79">
      <c r="BM1443" s="1"/>
      <c r="BU1443" s="23" t="str">
        <f>IF(A1443="","",_xlfn.XLOOKUP(C1443,'Bloomberg Data'!E:E,'Bloomberg Data'!D:D,0,0))</f>
        <v/>
      </c>
      <c r="BV1443" s="23" t="str">
        <f t="shared" si="94"/>
        <v/>
      </c>
      <c r="BW1443" s="59" t="str">
        <f t="shared" si="97"/>
        <v/>
      </c>
      <c r="BX1443" s="28" t="str">
        <f t="shared" si="95"/>
        <v/>
      </c>
      <c r="BY1443" s="67" t="str">
        <f t="shared" si="96"/>
        <v/>
      </c>
      <c r="BZ1443" s="29" t="str">
        <f>IF(A1443="","",SUM($BY$12:BY1443))</f>
        <v/>
      </c>
      <c r="CA1443" s="4"/>
    </row>
    <row r="1444" spans="65:79">
      <c r="BM1444" s="1"/>
      <c r="BU1444" s="23" t="str">
        <f>IF(A1444="","",_xlfn.XLOOKUP(C1444,'Bloomberg Data'!E:E,'Bloomberg Data'!D:D,0,0))</f>
        <v/>
      </c>
      <c r="BV1444" s="23" t="str">
        <f t="shared" si="94"/>
        <v/>
      </c>
      <c r="BW1444" s="59" t="str">
        <f t="shared" si="97"/>
        <v/>
      </c>
      <c r="BX1444" s="28" t="str">
        <f t="shared" si="95"/>
        <v/>
      </c>
      <c r="BY1444" s="67" t="str">
        <f t="shared" si="96"/>
        <v/>
      </c>
      <c r="BZ1444" s="29" t="str">
        <f>IF(A1444="","",SUM($BY$12:BY1444))</f>
        <v/>
      </c>
      <c r="CA1444" s="4"/>
    </row>
    <row r="1445" spans="65:79">
      <c r="BM1445" s="1"/>
      <c r="BU1445" s="23" t="str">
        <f>IF(A1445="","",_xlfn.XLOOKUP(C1445,'Bloomberg Data'!E:E,'Bloomberg Data'!D:D,0,0))</f>
        <v/>
      </c>
      <c r="BV1445" s="23" t="str">
        <f t="shared" si="94"/>
        <v/>
      </c>
      <c r="BW1445" s="59" t="str">
        <f t="shared" si="97"/>
        <v/>
      </c>
      <c r="BX1445" s="28" t="str">
        <f t="shared" si="95"/>
        <v/>
      </c>
      <c r="BY1445" s="67" t="str">
        <f t="shared" si="96"/>
        <v/>
      </c>
      <c r="BZ1445" s="29" t="str">
        <f>IF(A1445="","",SUM($BY$12:BY1445))</f>
        <v/>
      </c>
      <c r="CA1445" s="4"/>
    </row>
    <row r="1446" spans="65:79">
      <c r="BM1446" s="1"/>
      <c r="BU1446" s="23" t="str">
        <f>IF(A1446="","",_xlfn.XLOOKUP(C1446,'Bloomberg Data'!E:E,'Bloomberg Data'!D:D,0,0))</f>
        <v/>
      </c>
      <c r="BV1446" s="23" t="str">
        <f t="shared" si="94"/>
        <v/>
      </c>
      <c r="BW1446" s="59" t="str">
        <f t="shared" si="97"/>
        <v/>
      </c>
      <c r="BX1446" s="28" t="str">
        <f t="shared" si="95"/>
        <v/>
      </c>
      <c r="BY1446" s="67" t="str">
        <f t="shared" si="96"/>
        <v/>
      </c>
      <c r="BZ1446" s="29" t="str">
        <f>IF(A1446="","",SUM($BY$12:BY1446))</f>
        <v/>
      </c>
      <c r="CA1446" s="4"/>
    </row>
    <row r="1447" spans="65:79">
      <c r="BM1447" s="1"/>
      <c r="BU1447" s="23" t="str">
        <f>IF(A1447="","",_xlfn.XLOOKUP(C1447,'Bloomberg Data'!E:E,'Bloomberg Data'!D:D,0,0))</f>
        <v/>
      </c>
      <c r="BV1447" s="23" t="str">
        <f t="shared" si="94"/>
        <v/>
      </c>
      <c r="BW1447" s="59" t="str">
        <f t="shared" si="97"/>
        <v/>
      </c>
      <c r="BX1447" s="28" t="str">
        <f t="shared" si="95"/>
        <v/>
      </c>
      <c r="BY1447" s="67" t="str">
        <f t="shared" si="96"/>
        <v/>
      </c>
      <c r="BZ1447" s="29" t="str">
        <f>IF(A1447="","",SUM($BY$12:BY1447))</f>
        <v/>
      </c>
      <c r="CA1447" s="4"/>
    </row>
    <row r="1448" spans="65:79">
      <c r="BM1448" s="1"/>
      <c r="BU1448" s="23" t="str">
        <f>IF(A1448="","",_xlfn.XLOOKUP(C1448,'Bloomberg Data'!E:E,'Bloomberg Data'!D:D,0,0))</f>
        <v/>
      </c>
      <c r="BV1448" s="23" t="str">
        <f t="shared" si="94"/>
        <v/>
      </c>
      <c r="BW1448" s="59" t="str">
        <f t="shared" si="97"/>
        <v/>
      </c>
      <c r="BX1448" s="28" t="str">
        <f t="shared" si="95"/>
        <v/>
      </c>
      <c r="BY1448" s="67" t="str">
        <f t="shared" si="96"/>
        <v/>
      </c>
      <c r="BZ1448" s="29" t="str">
        <f>IF(A1448="","",SUM($BY$12:BY1448))</f>
        <v/>
      </c>
      <c r="CA1448" s="4"/>
    </row>
    <row r="1449" spans="65:79">
      <c r="BM1449" s="1"/>
      <c r="BU1449" s="23" t="str">
        <f>IF(A1449="","",_xlfn.XLOOKUP(C1449,'Bloomberg Data'!E:E,'Bloomberg Data'!D:D,0,0))</f>
        <v/>
      </c>
      <c r="BV1449" s="23" t="str">
        <f t="shared" si="94"/>
        <v/>
      </c>
      <c r="BW1449" s="59" t="str">
        <f t="shared" si="97"/>
        <v/>
      </c>
      <c r="BX1449" s="28" t="str">
        <f t="shared" si="95"/>
        <v/>
      </c>
      <c r="BY1449" s="67" t="str">
        <f t="shared" si="96"/>
        <v/>
      </c>
      <c r="BZ1449" s="29" t="str">
        <f>IF(A1449="","",SUM($BY$12:BY1449))</f>
        <v/>
      </c>
      <c r="CA1449" s="4"/>
    </row>
    <row r="1450" spans="65:79">
      <c r="BM1450" s="1"/>
      <c r="BU1450" s="23" t="str">
        <f>IF(A1450="","",_xlfn.XLOOKUP(C1450,'Bloomberg Data'!E:E,'Bloomberg Data'!D:D,0,0))</f>
        <v/>
      </c>
      <c r="BV1450" s="23" t="str">
        <f t="shared" si="94"/>
        <v/>
      </c>
      <c r="BW1450" s="59" t="str">
        <f t="shared" si="97"/>
        <v/>
      </c>
      <c r="BX1450" s="28" t="str">
        <f t="shared" si="95"/>
        <v/>
      </c>
      <c r="BY1450" s="67" t="str">
        <f t="shared" si="96"/>
        <v/>
      </c>
      <c r="BZ1450" s="29" t="str">
        <f>IF(A1450="","",SUM($BY$12:BY1450))</f>
        <v/>
      </c>
      <c r="CA1450" s="4"/>
    </row>
    <row r="1451" spans="65:79">
      <c r="BM1451" s="1"/>
      <c r="BU1451" s="23" t="str">
        <f>IF(A1451="","",_xlfn.XLOOKUP(C1451,'Bloomberg Data'!E:E,'Bloomberg Data'!D:D,0,0))</f>
        <v/>
      </c>
      <c r="BV1451" s="23" t="str">
        <f t="shared" si="94"/>
        <v/>
      </c>
      <c r="BW1451" s="59" t="str">
        <f t="shared" si="97"/>
        <v/>
      </c>
      <c r="BX1451" s="28" t="str">
        <f t="shared" si="95"/>
        <v/>
      </c>
      <c r="BY1451" s="67" t="str">
        <f t="shared" si="96"/>
        <v/>
      </c>
      <c r="BZ1451" s="29" t="str">
        <f>IF(A1451="","",SUM($BY$12:BY1451))</f>
        <v/>
      </c>
      <c r="CA1451" s="4"/>
    </row>
    <row r="1452" spans="65:79">
      <c r="BM1452" s="1"/>
      <c r="BU1452" s="23" t="str">
        <f>IF(A1452="","",_xlfn.XLOOKUP(C1452,'Bloomberg Data'!E:E,'Bloomberg Data'!D:D,0,0))</f>
        <v/>
      </c>
      <c r="BV1452" s="23" t="str">
        <f t="shared" si="94"/>
        <v/>
      </c>
      <c r="BW1452" s="59" t="str">
        <f t="shared" si="97"/>
        <v/>
      </c>
      <c r="BX1452" s="28" t="str">
        <f t="shared" si="95"/>
        <v/>
      </c>
      <c r="BY1452" s="67" t="str">
        <f t="shared" si="96"/>
        <v/>
      </c>
      <c r="BZ1452" s="29" t="str">
        <f>IF(A1452="","",SUM($BY$12:BY1452))</f>
        <v/>
      </c>
      <c r="CA1452" s="4"/>
    </row>
    <row r="1453" spans="65:79">
      <c r="BM1453" s="1"/>
      <c r="BU1453" s="23" t="str">
        <f>IF(A1453="","",_xlfn.XLOOKUP(C1453,'Bloomberg Data'!E:E,'Bloomberg Data'!D:D,0,0))</f>
        <v/>
      </c>
      <c r="BV1453" s="23" t="str">
        <f t="shared" si="94"/>
        <v/>
      </c>
      <c r="BW1453" s="59" t="str">
        <f t="shared" si="97"/>
        <v/>
      </c>
      <c r="BX1453" s="28" t="str">
        <f t="shared" si="95"/>
        <v/>
      </c>
      <c r="BY1453" s="67" t="str">
        <f t="shared" si="96"/>
        <v/>
      </c>
      <c r="BZ1453" s="29" t="str">
        <f>IF(A1453="","",SUM($BY$12:BY1453))</f>
        <v/>
      </c>
      <c r="CA1453" s="4"/>
    </row>
    <row r="1454" spans="65:79">
      <c r="BM1454" s="1"/>
      <c r="BU1454" s="23" t="str">
        <f>IF(A1454="","",_xlfn.XLOOKUP(C1454,'Bloomberg Data'!E:E,'Bloomberg Data'!D:D,0,0))</f>
        <v/>
      </c>
      <c r="BV1454" s="23" t="str">
        <f t="shared" si="94"/>
        <v/>
      </c>
      <c r="BW1454" s="59" t="str">
        <f t="shared" si="97"/>
        <v/>
      </c>
      <c r="BX1454" s="28" t="str">
        <f t="shared" si="95"/>
        <v/>
      </c>
      <c r="BY1454" s="67" t="str">
        <f t="shared" si="96"/>
        <v/>
      </c>
      <c r="BZ1454" s="29" t="str">
        <f>IF(A1454="","",SUM($BY$12:BY1454))</f>
        <v/>
      </c>
      <c r="CA1454" s="4"/>
    </row>
    <row r="1455" spans="65:79">
      <c r="BM1455" s="1"/>
      <c r="BU1455" s="23" t="str">
        <f>IF(A1455="","",_xlfn.XLOOKUP(C1455,'Bloomberg Data'!E:E,'Bloomberg Data'!D:D,0,0))</f>
        <v/>
      </c>
      <c r="BV1455" s="23" t="str">
        <f t="shared" si="94"/>
        <v/>
      </c>
      <c r="BW1455" s="59" t="str">
        <f t="shared" si="97"/>
        <v/>
      </c>
      <c r="BX1455" s="28" t="str">
        <f t="shared" si="95"/>
        <v/>
      </c>
      <c r="BY1455" s="67" t="str">
        <f t="shared" si="96"/>
        <v/>
      </c>
      <c r="BZ1455" s="29" t="str">
        <f>IF(A1455="","",SUM($BY$12:BY1455))</f>
        <v/>
      </c>
      <c r="CA1455" s="4"/>
    </row>
    <row r="1456" spans="65:79">
      <c r="BM1456" s="1"/>
      <c r="BU1456" s="23" t="str">
        <f>IF(A1456="","",_xlfn.XLOOKUP(C1456,'Bloomberg Data'!E:E,'Bloomberg Data'!D:D,0,0))</f>
        <v/>
      </c>
      <c r="BV1456" s="23" t="str">
        <f t="shared" si="94"/>
        <v/>
      </c>
      <c r="BW1456" s="59" t="str">
        <f t="shared" si="97"/>
        <v/>
      </c>
      <c r="BX1456" s="28" t="str">
        <f t="shared" si="95"/>
        <v/>
      </c>
      <c r="BY1456" s="67" t="str">
        <f t="shared" si="96"/>
        <v/>
      </c>
      <c r="BZ1456" s="29" t="str">
        <f>IF(A1456="","",SUM($BY$12:BY1456))</f>
        <v/>
      </c>
      <c r="CA1456" s="4"/>
    </row>
    <row r="1457" spans="65:79">
      <c r="BM1457" s="1"/>
      <c r="BU1457" s="23" t="str">
        <f>IF(A1457="","",_xlfn.XLOOKUP(C1457,'Bloomberg Data'!E:E,'Bloomberg Data'!D:D,0,0))</f>
        <v/>
      </c>
      <c r="BV1457" s="23" t="str">
        <f t="shared" si="94"/>
        <v/>
      </c>
      <c r="BW1457" s="59" t="str">
        <f t="shared" si="97"/>
        <v/>
      </c>
      <c r="BX1457" s="28" t="str">
        <f t="shared" si="95"/>
        <v/>
      </c>
      <c r="BY1457" s="67" t="str">
        <f t="shared" si="96"/>
        <v/>
      </c>
      <c r="BZ1457" s="29" t="str">
        <f>IF(A1457="","",SUM($BY$12:BY1457))</f>
        <v/>
      </c>
      <c r="CA1457" s="4"/>
    </row>
    <row r="1458" spans="65:79">
      <c r="BM1458" s="1"/>
      <c r="BU1458" s="23" t="str">
        <f>IF(A1458="","",_xlfn.XLOOKUP(C1458,'Bloomberg Data'!E:E,'Bloomberg Data'!D:D,0,0))</f>
        <v/>
      </c>
      <c r="BV1458" s="23" t="str">
        <f t="shared" si="94"/>
        <v/>
      </c>
      <c r="BW1458" s="59" t="str">
        <f t="shared" si="97"/>
        <v/>
      </c>
      <c r="BX1458" s="28" t="str">
        <f t="shared" si="95"/>
        <v/>
      </c>
      <c r="BY1458" s="67" t="str">
        <f t="shared" si="96"/>
        <v/>
      </c>
      <c r="BZ1458" s="29" t="str">
        <f>IF(A1458="","",SUM($BY$12:BY1458))</f>
        <v/>
      </c>
      <c r="CA1458" s="4"/>
    </row>
    <row r="1459" spans="65:79">
      <c r="BM1459" s="1"/>
      <c r="BU1459" s="23" t="str">
        <f>IF(A1459="","",_xlfn.XLOOKUP(C1459,'Bloomberg Data'!E:E,'Bloomberg Data'!D:D,0,0))</f>
        <v/>
      </c>
      <c r="BV1459" s="23" t="str">
        <f t="shared" si="94"/>
        <v/>
      </c>
      <c r="BW1459" s="59" t="str">
        <f t="shared" si="97"/>
        <v/>
      </c>
      <c r="BX1459" s="28" t="str">
        <f t="shared" si="95"/>
        <v/>
      </c>
      <c r="BY1459" s="67" t="str">
        <f t="shared" si="96"/>
        <v/>
      </c>
      <c r="BZ1459" s="29" t="str">
        <f>IF(A1459="","",SUM($BY$12:BY1459))</f>
        <v/>
      </c>
      <c r="CA1459" s="4"/>
    </row>
    <row r="1460" spans="65:79">
      <c r="BM1460" s="1"/>
      <c r="BU1460" s="23" t="str">
        <f>IF(A1460="","",_xlfn.XLOOKUP(C1460,'Bloomberg Data'!E:E,'Bloomberg Data'!D:D,0,0))</f>
        <v/>
      </c>
      <c r="BV1460" s="23" t="str">
        <f t="shared" si="94"/>
        <v/>
      </c>
      <c r="BW1460" s="59" t="str">
        <f t="shared" si="97"/>
        <v/>
      </c>
      <c r="BX1460" s="28" t="str">
        <f t="shared" si="95"/>
        <v/>
      </c>
      <c r="BY1460" s="67" t="str">
        <f t="shared" si="96"/>
        <v/>
      </c>
      <c r="BZ1460" s="29" t="str">
        <f>IF(A1460="","",SUM($BY$12:BY1460))</f>
        <v/>
      </c>
      <c r="CA1460" s="4"/>
    </row>
    <row r="1461" spans="65:79">
      <c r="BM1461" s="1"/>
      <c r="BU1461" s="23" t="str">
        <f>IF(A1461="","",_xlfn.XLOOKUP(C1461,'Bloomberg Data'!E:E,'Bloomberg Data'!D:D,0,0))</f>
        <v/>
      </c>
      <c r="BV1461" s="23" t="str">
        <f t="shared" si="94"/>
        <v/>
      </c>
      <c r="BW1461" s="59" t="str">
        <f t="shared" si="97"/>
        <v/>
      </c>
      <c r="BX1461" s="28" t="str">
        <f t="shared" si="95"/>
        <v/>
      </c>
      <c r="BY1461" s="67" t="str">
        <f t="shared" si="96"/>
        <v/>
      </c>
      <c r="BZ1461" s="29" t="str">
        <f>IF(A1461="","",SUM($BY$12:BY1461))</f>
        <v/>
      </c>
      <c r="CA1461" s="4"/>
    </row>
    <row r="1462" spans="65:79">
      <c r="BM1462" s="1"/>
      <c r="BU1462" s="23" t="str">
        <f>IF(A1462="","",_xlfn.XLOOKUP(C1462,'Bloomberg Data'!E:E,'Bloomberg Data'!D:D,0,0))</f>
        <v/>
      </c>
      <c r="BV1462" s="23" t="str">
        <f t="shared" si="94"/>
        <v/>
      </c>
      <c r="BW1462" s="59" t="str">
        <f t="shared" si="97"/>
        <v/>
      </c>
      <c r="BX1462" s="28" t="str">
        <f t="shared" si="95"/>
        <v/>
      </c>
      <c r="BY1462" s="67" t="str">
        <f t="shared" si="96"/>
        <v/>
      </c>
      <c r="BZ1462" s="29" t="str">
        <f>IF(A1462="","",SUM($BY$12:BY1462))</f>
        <v/>
      </c>
      <c r="CA1462" s="4"/>
    </row>
    <row r="1463" spans="65:79">
      <c r="BM1463" s="1"/>
      <c r="BU1463" s="23" t="str">
        <f>IF(A1463="","",_xlfn.XLOOKUP(C1463,'Bloomberg Data'!E:E,'Bloomberg Data'!D:D,0,0))</f>
        <v/>
      </c>
      <c r="BV1463" s="23" t="str">
        <f t="shared" si="94"/>
        <v/>
      </c>
      <c r="BW1463" s="59" t="str">
        <f t="shared" si="97"/>
        <v/>
      </c>
      <c r="BX1463" s="28" t="str">
        <f t="shared" si="95"/>
        <v/>
      </c>
      <c r="BY1463" s="67" t="str">
        <f t="shared" si="96"/>
        <v/>
      </c>
      <c r="BZ1463" s="29" t="str">
        <f>IF(A1463="","",SUM($BY$12:BY1463))</f>
        <v/>
      </c>
      <c r="CA1463" s="4"/>
    </row>
    <row r="1464" spans="65:79">
      <c r="BM1464" s="1"/>
      <c r="BU1464" s="23" t="str">
        <f>IF(A1464="","",_xlfn.XLOOKUP(C1464,'Bloomberg Data'!E:E,'Bloomberg Data'!D:D,0,0))</f>
        <v/>
      </c>
      <c r="BV1464" s="23" t="str">
        <f t="shared" si="94"/>
        <v/>
      </c>
      <c r="BW1464" s="59" t="str">
        <f t="shared" si="97"/>
        <v/>
      </c>
      <c r="BX1464" s="28" t="str">
        <f t="shared" si="95"/>
        <v/>
      </c>
      <c r="BY1464" s="67" t="str">
        <f t="shared" si="96"/>
        <v/>
      </c>
      <c r="BZ1464" s="29" t="str">
        <f>IF(A1464="","",SUM($BY$12:BY1464))</f>
        <v/>
      </c>
      <c r="CA1464" s="4"/>
    </row>
    <row r="1465" spans="65:79">
      <c r="BM1465" s="1"/>
      <c r="BU1465" s="23" t="str">
        <f>IF(A1465="","",_xlfn.XLOOKUP(C1465,'Bloomberg Data'!E:E,'Bloomberg Data'!D:D,0,0))</f>
        <v/>
      </c>
      <c r="BV1465" s="23" t="str">
        <f t="shared" si="94"/>
        <v/>
      </c>
      <c r="BW1465" s="59" t="str">
        <f t="shared" si="97"/>
        <v/>
      </c>
      <c r="BX1465" s="28" t="str">
        <f t="shared" si="95"/>
        <v/>
      </c>
      <c r="BY1465" s="67" t="str">
        <f t="shared" si="96"/>
        <v/>
      </c>
      <c r="BZ1465" s="29" t="str">
        <f>IF(A1465="","",SUM($BY$12:BY1465))</f>
        <v/>
      </c>
      <c r="CA1465" s="4"/>
    </row>
    <row r="1466" spans="65:79">
      <c r="BM1466" s="1"/>
      <c r="BU1466" s="23" t="str">
        <f>IF(A1466="","",_xlfn.XLOOKUP(C1466,'Bloomberg Data'!E:E,'Bloomberg Data'!D:D,0,0))</f>
        <v/>
      </c>
      <c r="BV1466" s="23" t="str">
        <f t="shared" si="94"/>
        <v/>
      </c>
      <c r="BW1466" s="59" t="str">
        <f t="shared" si="97"/>
        <v/>
      </c>
      <c r="BX1466" s="28" t="str">
        <f t="shared" si="95"/>
        <v/>
      </c>
      <c r="BY1466" s="67" t="str">
        <f t="shared" si="96"/>
        <v/>
      </c>
      <c r="BZ1466" s="29" t="str">
        <f>IF(A1466="","",SUM($BY$12:BY1466))</f>
        <v/>
      </c>
      <c r="CA1466" s="4"/>
    </row>
    <row r="1467" spans="65:79">
      <c r="BM1467" s="1"/>
      <c r="BU1467" s="23" t="str">
        <f>IF(A1467="","",_xlfn.XLOOKUP(C1467,'Bloomberg Data'!E:E,'Bloomberg Data'!D:D,0,0))</f>
        <v/>
      </c>
      <c r="BV1467" s="23" t="str">
        <f t="shared" si="94"/>
        <v/>
      </c>
      <c r="BW1467" s="59" t="str">
        <f t="shared" si="97"/>
        <v/>
      </c>
      <c r="BX1467" s="28" t="str">
        <f t="shared" si="95"/>
        <v/>
      </c>
      <c r="BY1467" s="67" t="str">
        <f t="shared" si="96"/>
        <v/>
      </c>
      <c r="BZ1467" s="29" t="str">
        <f>IF(A1467="","",SUM($BY$12:BY1467))</f>
        <v/>
      </c>
      <c r="CA1467" s="4"/>
    </row>
    <row r="1468" spans="65:79">
      <c r="BM1468" s="1"/>
      <c r="BU1468" s="23" t="str">
        <f>IF(A1468="","",_xlfn.XLOOKUP(C1468,'Bloomberg Data'!E:E,'Bloomberg Data'!D:D,0,0))</f>
        <v/>
      </c>
      <c r="BV1468" s="23" t="str">
        <f t="shared" si="94"/>
        <v/>
      </c>
      <c r="BW1468" s="59" t="str">
        <f t="shared" si="97"/>
        <v/>
      </c>
      <c r="BX1468" s="28" t="str">
        <f t="shared" si="95"/>
        <v/>
      </c>
      <c r="BY1468" s="67" t="str">
        <f t="shared" si="96"/>
        <v/>
      </c>
      <c r="BZ1468" s="29" t="str">
        <f>IF(A1468="","",SUM($BY$12:BY1468))</f>
        <v/>
      </c>
      <c r="CA1468" s="4"/>
    </row>
    <row r="1469" spans="65:79">
      <c r="BM1469" s="1"/>
      <c r="BU1469" s="23" t="str">
        <f>IF(A1469="","",_xlfn.XLOOKUP(C1469,'Bloomberg Data'!E:E,'Bloomberg Data'!D:D,0,0))</f>
        <v/>
      </c>
      <c r="BV1469" s="23" t="str">
        <f t="shared" si="94"/>
        <v/>
      </c>
      <c r="BW1469" s="59" t="str">
        <f t="shared" si="97"/>
        <v/>
      </c>
      <c r="BX1469" s="28" t="str">
        <f t="shared" si="95"/>
        <v/>
      </c>
      <c r="BY1469" s="67" t="str">
        <f t="shared" si="96"/>
        <v/>
      </c>
      <c r="BZ1469" s="29" t="str">
        <f>IF(A1469="","",SUM($BY$12:BY1469))</f>
        <v/>
      </c>
      <c r="CA1469" s="4"/>
    </row>
    <row r="1470" spans="65:79">
      <c r="BM1470" s="1"/>
      <c r="BU1470" s="23" t="str">
        <f>IF(A1470="","",_xlfn.XLOOKUP(C1470,'Bloomberg Data'!E:E,'Bloomberg Data'!D:D,0,0))</f>
        <v/>
      </c>
      <c r="BV1470" s="23" t="str">
        <f t="shared" si="94"/>
        <v/>
      </c>
      <c r="BW1470" s="59" t="str">
        <f t="shared" si="97"/>
        <v/>
      </c>
      <c r="BX1470" s="28" t="str">
        <f t="shared" si="95"/>
        <v/>
      </c>
      <c r="BY1470" s="67" t="str">
        <f t="shared" si="96"/>
        <v/>
      </c>
      <c r="BZ1470" s="29" t="str">
        <f>IF(A1470="","",SUM($BY$12:BY1470))</f>
        <v/>
      </c>
      <c r="CA1470" s="4"/>
    </row>
    <row r="1471" spans="65:79">
      <c r="BM1471" s="1"/>
      <c r="BU1471" s="23" t="str">
        <f>IF(A1471="","",_xlfn.XLOOKUP(C1471,'Bloomberg Data'!E:E,'Bloomberg Data'!D:D,0,0))</f>
        <v/>
      </c>
      <c r="BV1471" s="23" t="str">
        <f t="shared" si="94"/>
        <v/>
      </c>
      <c r="BW1471" s="59" t="str">
        <f t="shared" si="97"/>
        <v/>
      </c>
      <c r="BX1471" s="28" t="str">
        <f t="shared" si="95"/>
        <v/>
      </c>
      <c r="BY1471" s="67" t="str">
        <f t="shared" si="96"/>
        <v/>
      </c>
      <c r="BZ1471" s="29" t="str">
        <f>IF(A1471="","",SUM($BY$12:BY1471))</f>
        <v/>
      </c>
      <c r="CA1471" s="4"/>
    </row>
    <row r="1472" spans="65:79">
      <c r="BM1472" s="1"/>
      <c r="BU1472" s="23" t="str">
        <f>IF(A1472="","",_xlfn.XLOOKUP(C1472,'Bloomberg Data'!E:E,'Bloomberg Data'!D:D,0,0))</f>
        <v/>
      </c>
      <c r="BV1472" s="23" t="str">
        <f t="shared" si="94"/>
        <v/>
      </c>
      <c r="BW1472" s="59" t="str">
        <f t="shared" si="97"/>
        <v/>
      </c>
      <c r="BX1472" s="28" t="str">
        <f t="shared" si="95"/>
        <v/>
      </c>
      <c r="BY1472" s="67" t="str">
        <f t="shared" si="96"/>
        <v/>
      </c>
      <c r="BZ1472" s="29" t="str">
        <f>IF(A1472="","",SUM($BY$12:BY1472))</f>
        <v/>
      </c>
      <c r="CA1472" s="4"/>
    </row>
    <row r="1473" spans="65:79">
      <c r="BM1473" s="1"/>
      <c r="BU1473" s="23" t="str">
        <f>IF(A1473="","",_xlfn.XLOOKUP(C1473,'Bloomberg Data'!E:E,'Bloomberg Data'!D:D,0,0))</f>
        <v/>
      </c>
      <c r="BV1473" s="23" t="str">
        <f t="shared" si="94"/>
        <v/>
      </c>
      <c r="BW1473" s="59" t="str">
        <f t="shared" si="97"/>
        <v/>
      </c>
      <c r="BX1473" s="28" t="str">
        <f t="shared" si="95"/>
        <v/>
      </c>
      <c r="BY1473" s="67" t="str">
        <f t="shared" si="96"/>
        <v/>
      </c>
      <c r="BZ1473" s="29" t="str">
        <f>IF(A1473="","",SUM($BY$12:BY1473))</f>
        <v/>
      </c>
      <c r="CA1473" s="4"/>
    </row>
    <row r="1474" spans="65:79">
      <c r="BM1474" s="1"/>
      <c r="BU1474" s="23" t="str">
        <f>IF(A1474="","",_xlfn.XLOOKUP(C1474,'Bloomberg Data'!E:E,'Bloomberg Data'!D:D,0,0))</f>
        <v/>
      </c>
      <c r="BV1474" s="23" t="str">
        <f t="shared" si="94"/>
        <v/>
      </c>
      <c r="BW1474" s="59" t="str">
        <f t="shared" si="97"/>
        <v/>
      </c>
      <c r="BX1474" s="28" t="str">
        <f t="shared" si="95"/>
        <v/>
      </c>
      <c r="BY1474" s="67" t="str">
        <f t="shared" si="96"/>
        <v/>
      </c>
      <c r="BZ1474" s="29" t="str">
        <f>IF(A1474="","",SUM($BY$12:BY1474))</f>
        <v/>
      </c>
      <c r="CA1474" s="4"/>
    </row>
    <row r="1475" spans="65:79">
      <c r="BM1475" s="1"/>
      <c r="BU1475" s="23" t="str">
        <f>IF(A1475="","",_xlfn.XLOOKUP(C1475,'Bloomberg Data'!E:E,'Bloomberg Data'!D:D,0,0))</f>
        <v/>
      </c>
      <c r="BV1475" s="23" t="str">
        <f t="shared" si="94"/>
        <v/>
      </c>
      <c r="BW1475" s="59" t="str">
        <f t="shared" si="97"/>
        <v/>
      </c>
      <c r="BX1475" s="28" t="str">
        <f t="shared" si="95"/>
        <v/>
      </c>
      <c r="BY1475" s="67" t="str">
        <f t="shared" si="96"/>
        <v/>
      </c>
      <c r="BZ1475" s="29" t="str">
        <f>IF(A1475="","",SUM($BY$12:BY1475))</f>
        <v/>
      </c>
      <c r="CA1475" s="4"/>
    </row>
    <row r="1476" spans="65:79">
      <c r="BM1476" s="1"/>
      <c r="BU1476" s="23" t="str">
        <f>IF(A1476="","",_xlfn.XLOOKUP(C1476,'Bloomberg Data'!E:E,'Bloomberg Data'!D:D,0,0))</f>
        <v/>
      </c>
      <c r="BV1476" s="23" t="str">
        <f t="shared" si="94"/>
        <v/>
      </c>
      <c r="BW1476" s="59" t="str">
        <f t="shared" si="97"/>
        <v/>
      </c>
      <c r="BX1476" s="28" t="str">
        <f t="shared" si="95"/>
        <v/>
      </c>
      <c r="BY1476" s="67" t="str">
        <f t="shared" si="96"/>
        <v/>
      </c>
      <c r="BZ1476" s="29" t="str">
        <f>IF(A1476="","",SUM($BY$12:BY1476))</f>
        <v/>
      </c>
      <c r="CA1476" s="4"/>
    </row>
    <row r="1477" spans="65:79">
      <c r="BM1477" s="1"/>
      <c r="BU1477" s="23" t="str">
        <f>IF(A1477="","",_xlfn.XLOOKUP(C1477,'Bloomberg Data'!E:E,'Bloomberg Data'!D:D,0,0))</f>
        <v/>
      </c>
      <c r="BV1477" s="23" t="str">
        <f t="shared" si="94"/>
        <v/>
      </c>
      <c r="BW1477" s="59" t="str">
        <f t="shared" si="97"/>
        <v/>
      </c>
      <c r="BX1477" s="28" t="str">
        <f t="shared" si="95"/>
        <v/>
      </c>
      <c r="BY1477" s="67" t="str">
        <f t="shared" si="96"/>
        <v/>
      </c>
      <c r="BZ1477" s="29" t="str">
        <f>IF(A1477="","",SUM($BY$12:BY1477))</f>
        <v/>
      </c>
      <c r="CA1477" s="4"/>
    </row>
    <row r="1478" spans="65:79">
      <c r="BM1478" s="1"/>
      <c r="BU1478" s="23" t="str">
        <f>IF(A1478="","",_xlfn.XLOOKUP(C1478,'Bloomberg Data'!E:E,'Bloomberg Data'!D:D,0,0))</f>
        <v/>
      </c>
      <c r="BV1478" s="23" t="str">
        <f t="shared" si="94"/>
        <v/>
      </c>
      <c r="BW1478" s="59" t="str">
        <f t="shared" si="97"/>
        <v/>
      </c>
      <c r="BX1478" s="28" t="str">
        <f t="shared" si="95"/>
        <v/>
      </c>
      <c r="BY1478" s="67" t="str">
        <f t="shared" si="96"/>
        <v/>
      </c>
      <c r="BZ1478" s="29" t="str">
        <f>IF(A1478="","",SUM($BY$12:BY1478))</f>
        <v/>
      </c>
      <c r="CA1478" s="4"/>
    </row>
    <row r="1479" spans="65:79">
      <c r="BM1479" s="1"/>
      <c r="BU1479" s="23" t="str">
        <f>IF(A1479="","",_xlfn.XLOOKUP(C1479,'Bloomberg Data'!E:E,'Bloomberg Data'!D:D,0,0))</f>
        <v/>
      </c>
      <c r="BV1479" s="23" t="str">
        <f t="shared" si="94"/>
        <v/>
      </c>
      <c r="BW1479" s="59" t="str">
        <f t="shared" si="97"/>
        <v/>
      </c>
      <c r="BX1479" s="28" t="str">
        <f t="shared" si="95"/>
        <v/>
      </c>
      <c r="BY1479" s="67" t="str">
        <f t="shared" si="96"/>
        <v/>
      </c>
      <c r="BZ1479" s="29" t="str">
        <f>IF(A1479="","",SUM($BY$12:BY1479))</f>
        <v/>
      </c>
      <c r="CA1479" s="4"/>
    </row>
    <row r="1480" spans="65:79">
      <c r="BM1480" s="1"/>
      <c r="BU1480" s="23" t="str">
        <f>IF(A1480="","",_xlfn.XLOOKUP(C1480,'Bloomberg Data'!E:E,'Bloomberg Data'!D:D,0,0))</f>
        <v/>
      </c>
      <c r="BV1480" s="23" t="str">
        <f t="shared" si="94"/>
        <v/>
      </c>
      <c r="BW1480" s="59" t="str">
        <f t="shared" si="97"/>
        <v/>
      </c>
      <c r="BX1480" s="28" t="str">
        <f t="shared" si="95"/>
        <v/>
      </c>
      <c r="BY1480" s="67" t="str">
        <f t="shared" si="96"/>
        <v/>
      </c>
      <c r="BZ1480" s="29" t="str">
        <f>IF(A1480="","",SUM($BY$12:BY1480))</f>
        <v/>
      </c>
      <c r="CA1480" s="4"/>
    </row>
    <row r="1481" spans="65:79">
      <c r="BM1481" s="1"/>
      <c r="BU1481" s="23" t="str">
        <f>IF(A1481="","",_xlfn.XLOOKUP(C1481,'Bloomberg Data'!E:E,'Bloomberg Data'!D:D,0,0))</f>
        <v/>
      </c>
      <c r="BV1481" s="23" t="str">
        <f t="shared" si="94"/>
        <v/>
      </c>
      <c r="BW1481" s="59" t="str">
        <f t="shared" si="97"/>
        <v/>
      </c>
      <c r="BX1481" s="28" t="str">
        <f t="shared" si="95"/>
        <v/>
      </c>
      <c r="BY1481" s="67" t="str">
        <f t="shared" si="96"/>
        <v/>
      </c>
      <c r="BZ1481" s="29" t="str">
        <f>IF(A1481="","",SUM($BY$12:BY1481))</f>
        <v/>
      </c>
      <c r="CA1481" s="4"/>
    </row>
    <row r="1482" spans="65:79">
      <c r="BM1482" s="1"/>
      <c r="BU1482" s="23" t="str">
        <f>IF(A1482="","",_xlfn.XLOOKUP(C1482,'Bloomberg Data'!E:E,'Bloomberg Data'!D:D,0,0))</f>
        <v/>
      </c>
      <c r="BV1482" s="23" t="str">
        <f t="shared" si="94"/>
        <v/>
      </c>
      <c r="BW1482" s="59" t="str">
        <f t="shared" si="97"/>
        <v/>
      </c>
      <c r="BX1482" s="28" t="str">
        <f t="shared" si="95"/>
        <v/>
      </c>
      <c r="BY1482" s="67" t="str">
        <f t="shared" si="96"/>
        <v/>
      </c>
      <c r="BZ1482" s="29" t="str">
        <f>IF(A1482="","",SUM($BY$12:BY1482))</f>
        <v/>
      </c>
      <c r="CA1482" s="4"/>
    </row>
    <row r="1483" spans="65:79">
      <c r="BM1483" s="1"/>
      <c r="BU1483" s="23" t="str">
        <f>IF(A1483="","",_xlfn.XLOOKUP(C1483,'Bloomberg Data'!E:E,'Bloomberg Data'!D:D,0,0))</f>
        <v/>
      </c>
      <c r="BV1483" s="23" t="str">
        <f t="shared" ref="BV1483:BV1546" si="98">IF(A1483="","",BU1483*3)</f>
        <v/>
      </c>
      <c r="BW1483" s="59" t="str">
        <f t="shared" si="97"/>
        <v/>
      </c>
      <c r="BX1483" s="28" t="str">
        <f t="shared" ref="BX1483:BX1546" si="99">IF(A1483="","",IF(BU1483=0,0,H1483/BW1483))</f>
        <v/>
      </c>
      <c r="BY1483" s="67" t="str">
        <f t="shared" ref="BY1483:BY1546" si="100">IF(A1483="","",BM1483%)</f>
        <v/>
      </c>
      <c r="BZ1483" s="29" t="str">
        <f>IF(A1483="","",SUM($BY$12:BY1483))</f>
        <v/>
      </c>
      <c r="CA1483" s="4"/>
    </row>
    <row r="1484" spans="65:79">
      <c r="BM1484" s="1"/>
      <c r="BU1484" s="23" t="str">
        <f>IF(A1484="","",_xlfn.XLOOKUP(C1484,'Bloomberg Data'!E:E,'Bloomberg Data'!D:D,0,0))</f>
        <v/>
      </c>
      <c r="BV1484" s="23" t="str">
        <f t="shared" si="98"/>
        <v/>
      </c>
      <c r="BW1484" s="59" t="str">
        <f t="shared" ref="BW1484:BW1547" si="101">IF(A1484="","",BV1484*BW$11)</f>
        <v/>
      </c>
      <c r="BX1484" s="28" t="str">
        <f t="shared" si="99"/>
        <v/>
      </c>
      <c r="BY1484" s="67" t="str">
        <f t="shared" si="100"/>
        <v/>
      </c>
      <c r="BZ1484" s="29" t="str">
        <f>IF(A1484="","",SUM($BY$12:BY1484))</f>
        <v/>
      </c>
      <c r="CA1484" s="4"/>
    </row>
    <row r="1485" spans="65:79">
      <c r="BM1485" s="1"/>
      <c r="BU1485" s="23" t="str">
        <f>IF(A1485="","",_xlfn.XLOOKUP(C1485,'Bloomberg Data'!E:E,'Bloomberg Data'!D:D,0,0))</f>
        <v/>
      </c>
      <c r="BV1485" s="23" t="str">
        <f t="shared" si="98"/>
        <v/>
      </c>
      <c r="BW1485" s="59" t="str">
        <f t="shared" si="101"/>
        <v/>
      </c>
      <c r="BX1485" s="28" t="str">
        <f t="shared" si="99"/>
        <v/>
      </c>
      <c r="BY1485" s="67" t="str">
        <f t="shared" si="100"/>
        <v/>
      </c>
      <c r="BZ1485" s="29" t="str">
        <f>IF(A1485="","",SUM($BY$12:BY1485))</f>
        <v/>
      </c>
      <c r="CA1485" s="4"/>
    </row>
    <row r="1486" spans="65:79">
      <c r="BM1486" s="1"/>
      <c r="BU1486" s="23" t="str">
        <f>IF(A1486="","",_xlfn.XLOOKUP(C1486,'Bloomberg Data'!E:E,'Bloomberg Data'!D:D,0,0))</f>
        <v/>
      </c>
      <c r="BV1486" s="23" t="str">
        <f t="shared" si="98"/>
        <v/>
      </c>
      <c r="BW1486" s="59" t="str">
        <f t="shared" si="101"/>
        <v/>
      </c>
      <c r="BX1486" s="28" t="str">
        <f t="shared" si="99"/>
        <v/>
      </c>
      <c r="BY1486" s="67" t="str">
        <f t="shared" si="100"/>
        <v/>
      </c>
      <c r="BZ1486" s="29" t="str">
        <f>IF(A1486="","",SUM($BY$12:BY1486))</f>
        <v/>
      </c>
      <c r="CA1486" s="4"/>
    </row>
    <row r="1487" spans="65:79">
      <c r="BM1487" s="1"/>
      <c r="BU1487" s="23" t="str">
        <f>IF(A1487="","",_xlfn.XLOOKUP(C1487,'Bloomberg Data'!E:E,'Bloomberg Data'!D:D,0,0))</f>
        <v/>
      </c>
      <c r="BV1487" s="23" t="str">
        <f t="shared" si="98"/>
        <v/>
      </c>
      <c r="BW1487" s="59" t="str">
        <f t="shared" si="101"/>
        <v/>
      </c>
      <c r="BX1487" s="28" t="str">
        <f t="shared" si="99"/>
        <v/>
      </c>
      <c r="BY1487" s="67" t="str">
        <f t="shared" si="100"/>
        <v/>
      </c>
      <c r="BZ1487" s="29" t="str">
        <f>IF(A1487="","",SUM($BY$12:BY1487))</f>
        <v/>
      </c>
      <c r="CA1487" s="4"/>
    </row>
    <row r="1488" spans="65:79">
      <c r="BM1488" s="1"/>
      <c r="BU1488" s="23" t="str">
        <f>IF(A1488="","",_xlfn.XLOOKUP(C1488,'Bloomberg Data'!E:E,'Bloomberg Data'!D:D,0,0))</f>
        <v/>
      </c>
      <c r="BV1488" s="23" t="str">
        <f t="shared" si="98"/>
        <v/>
      </c>
      <c r="BW1488" s="59" t="str">
        <f t="shared" si="101"/>
        <v/>
      </c>
      <c r="BX1488" s="28" t="str">
        <f t="shared" si="99"/>
        <v/>
      </c>
      <c r="BY1488" s="67" t="str">
        <f t="shared" si="100"/>
        <v/>
      </c>
      <c r="BZ1488" s="29" t="str">
        <f>IF(A1488="","",SUM($BY$12:BY1488))</f>
        <v/>
      </c>
      <c r="CA1488" s="4"/>
    </row>
    <row r="1489" spans="65:79">
      <c r="BM1489" s="1"/>
      <c r="BU1489" s="23" t="str">
        <f>IF(A1489="","",_xlfn.XLOOKUP(C1489,'Bloomberg Data'!E:E,'Bloomberg Data'!D:D,0,0))</f>
        <v/>
      </c>
      <c r="BV1489" s="23" t="str">
        <f t="shared" si="98"/>
        <v/>
      </c>
      <c r="BW1489" s="59" t="str">
        <f t="shared" si="101"/>
        <v/>
      </c>
      <c r="BX1489" s="28" t="str">
        <f t="shared" si="99"/>
        <v/>
      </c>
      <c r="BY1489" s="67" t="str">
        <f t="shared" si="100"/>
        <v/>
      </c>
      <c r="BZ1489" s="29" t="str">
        <f>IF(A1489="","",SUM($BY$12:BY1489))</f>
        <v/>
      </c>
      <c r="CA1489" s="4"/>
    </row>
    <row r="1490" spans="65:79">
      <c r="BM1490" s="1"/>
      <c r="BU1490" s="23" t="str">
        <f>IF(A1490="","",_xlfn.XLOOKUP(C1490,'Bloomberg Data'!E:E,'Bloomberg Data'!D:D,0,0))</f>
        <v/>
      </c>
      <c r="BV1490" s="23" t="str">
        <f t="shared" si="98"/>
        <v/>
      </c>
      <c r="BW1490" s="59" t="str">
        <f t="shared" si="101"/>
        <v/>
      </c>
      <c r="BX1490" s="28" t="str">
        <f t="shared" si="99"/>
        <v/>
      </c>
      <c r="BY1490" s="67" t="str">
        <f t="shared" si="100"/>
        <v/>
      </c>
      <c r="BZ1490" s="29" t="str">
        <f>IF(A1490="","",SUM($BY$12:BY1490))</f>
        <v/>
      </c>
      <c r="CA1490" s="4"/>
    </row>
    <row r="1491" spans="65:79">
      <c r="BM1491" s="1"/>
      <c r="BU1491" s="23" t="str">
        <f>IF(A1491="","",_xlfn.XLOOKUP(C1491,'Bloomberg Data'!E:E,'Bloomberg Data'!D:D,0,0))</f>
        <v/>
      </c>
      <c r="BV1491" s="23" t="str">
        <f t="shared" si="98"/>
        <v/>
      </c>
      <c r="BW1491" s="59" t="str">
        <f t="shared" si="101"/>
        <v/>
      </c>
      <c r="BX1491" s="28" t="str">
        <f t="shared" si="99"/>
        <v/>
      </c>
      <c r="BY1491" s="67" t="str">
        <f t="shared" si="100"/>
        <v/>
      </c>
      <c r="BZ1491" s="29" t="str">
        <f>IF(A1491="","",SUM($BY$12:BY1491))</f>
        <v/>
      </c>
      <c r="CA1491" s="4"/>
    </row>
    <row r="1492" spans="65:79">
      <c r="BM1492" s="1"/>
      <c r="BU1492" s="23" t="str">
        <f>IF(A1492="","",_xlfn.XLOOKUP(C1492,'Bloomberg Data'!E:E,'Bloomberg Data'!D:D,0,0))</f>
        <v/>
      </c>
      <c r="BV1492" s="23" t="str">
        <f t="shared" si="98"/>
        <v/>
      </c>
      <c r="BW1492" s="59" t="str">
        <f t="shared" si="101"/>
        <v/>
      </c>
      <c r="BX1492" s="28" t="str">
        <f t="shared" si="99"/>
        <v/>
      </c>
      <c r="BY1492" s="67" t="str">
        <f t="shared" si="100"/>
        <v/>
      </c>
      <c r="BZ1492" s="29" t="str">
        <f>IF(A1492="","",SUM($BY$12:BY1492))</f>
        <v/>
      </c>
      <c r="CA1492" s="4"/>
    </row>
    <row r="1493" spans="65:79">
      <c r="BM1493" s="1"/>
      <c r="BU1493" s="23" t="str">
        <f>IF(A1493="","",_xlfn.XLOOKUP(C1493,'Bloomberg Data'!E:E,'Bloomberg Data'!D:D,0,0))</f>
        <v/>
      </c>
      <c r="BV1493" s="23" t="str">
        <f t="shared" si="98"/>
        <v/>
      </c>
      <c r="BW1493" s="59" t="str">
        <f t="shared" si="101"/>
        <v/>
      </c>
      <c r="BX1493" s="28" t="str">
        <f t="shared" si="99"/>
        <v/>
      </c>
      <c r="BY1493" s="67" t="str">
        <f t="shared" si="100"/>
        <v/>
      </c>
      <c r="BZ1493" s="29" t="str">
        <f>IF(A1493="","",SUM($BY$12:BY1493))</f>
        <v/>
      </c>
      <c r="CA1493" s="4"/>
    </row>
    <row r="1494" spans="65:79">
      <c r="BM1494" s="1"/>
      <c r="BU1494" s="23" t="str">
        <f>IF(A1494="","",_xlfn.XLOOKUP(C1494,'Bloomberg Data'!E:E,'Bloomberg Data'!D:D,0,0))</f>
        <v/>
      </c>
      <c r="BV1494" s="23" t="str">
        <f t="shared" si="98"/>
        <v/>
      </c>
      <c r="BW1494" s="59" t="str">
        <f t="shared" si="101"/>
        <v/>
      </c>
      <c r="BX1494" s="28" t="str">
        <f t="shared" si="99"/>
        <v/>
      </c>
      <c r="BY1494" s="67" t="str">
        <f t="shared" si="100"/>
        <v/>
      </c>
      <c r="BZ1494" s="29" t="str">
        <f>IF(A1494="","",SUM($BY$12:BY1494))</f>
        <v/>
      </c>
      <c r="CA1494" s="4"/>
    </row>
    <row r="1495" spans="65:79">
      <c r="BM1495" s="1"/>
      <c r="BU1495" s="23" t="str">
        <f>IF(A1495="","",_xlfn.XLOOKUP(C1495,'Bloomberg Data'!E:E,'Bloomberg Data'!D:D,0,0))</f>
        <v/>
      </c>
      <c r="BV1495" s="23" t="str">
        <f t="shared" si="98"/>
        <v/>
      </c>
      <c r="BW1495" s="59" t="str">
        <f t="shared" si="101"/>
        <v/>
      </c>
      <c r="BX1495" s="28" t="str">
        <f t="shared" si="99"/>
        <v/>
      </c>
      <c r="BY1495" s="67" t="str">
        <f t="shared" si="100"/>
        <v/>
      </c>
      <c r="BZ1495" s="29" t="str">
        <f>IF(A1495="","",SUM($BY$12:BY1495))</f>
        <v/>
      </c>
      <c r="CA1495" s="4"/>
    </row>
    <row r="1496" spans="65:79">
      <c r="BM1496" s="1"/>
      <c r="BU1496" s="23" t="str">
        <f>IF(A1496="","",_xlfn.XLOOKUP(C1496,'Bloomberg Data'!E:E,'Bloomberg Data'!D:D,0,0))</f>
        <v/>
      </c>
      <c r="BV1496" s="23" t="str">
        <f t="shared" si="98"/>
        <v/>
      </c>
      <c r="BW1496" s="59" t="str">
        <f t="shared" si="101"/>
        <v/>
      </c>
      <c r="BX1496" s="28" t="str">
        <f t="shared" si="99"/>
        <v/>
      </c>
      <c r="BY1496" s="67" t="str">
        <f t="shared" si="100"/>
        <v/>
      </c>
      <c r="BZ1496" s="29" t="str">
        <f>IF(A1496="","",SUM($BY$12:BY1496))</f>
        <v/>
      </c>
      <c r="CA1496" s="4"/>
    </row>
    <row r="1497" spans="65:79">
      <c r="BM1497" s="1"/>
      <c r="BU1497" s="23" t="str">
        <f>IF(A1497="","",_xlfn.XLOOKUP(C1497,'Bloomberg Data'!E:E,'Bloomberg Data'!D:D,0,0))</f>
        <v/>
      </c>
      <c r="BV1497" s="23" t="str">
        <f t="shared" si="98"/>
        <v/>
      </c>
      <c r="BW1497" s="59" t="str">
        <f t="shared" si="101"/>
        <v/>
      </c>
      <c r="BX1497" s="28" t="str">
        <f t="shared" si="99"/>
        <v/>
      </c>
      <c r="BY1497" s="67" t="str">
        <f t="shared" si="100"/>
        <v/>
      </c>
      <c r="BZ1497" s="29" t="str">
        <f>IF(A1497="","",SUM($BY$12:BY1497))</f>
        <v/>
      </c>
      <c r="CA1497" s="4"/>
    </row>
    <row r="1498" spans="65:79">
      <c r="BM1498" s="1"/>
      <c r="BU1498" s="23" t="str">
        <f>IF(A1498="","",_xlfn.XLOOKUP(C1498,'Bloomberg Data'!E:E,'Bloomberg Data'!D:D,0,0))</f>
        <v/>
      </c>
      <c r="BV1498" s="23" t="str">
        <f t="shared" si="98"/>
        <v/>
      </c>
      <c r="BW1498" s="59" t="str">
        <f t="shared" si="101"/>
        <v/>
      </c>
      <c r="BX1498" s="28" t="str">
        <f t="shared" si="99"/>
        <v/>
      </c>
      <c r="BY1498" s="67" t="str">
        <f t="shared" si="100"/>
        <v/>
      </c>
      <c r="BZ1498" s="29" t="str">
        <f>IF(A1498="","",SUM($BY$12:BY1498))</f>
        <v/>
      </c>
      <c r="CA1498" s="4"/>
    </row>
    <row r="1499" spans="65:79">
      <c r="BM1499" s="1"/>
      <c r="BU1499" s="23" t="str">
        <f>IF(A1499="","",_xlfn.XLOOKUP(C1499,'Bloomberg Data'!E:E,'Bloomberg Data'!D:D,0,0))</f>
        <v/>
      </c>
      <c r="BV1499" s="23" t="str">
        <f t="shared" si="98"/>
        <v/>
      </c>
      <c r="BW1499" s="59" t="str">
        <f t="shared" si="101"/>
        <v/>
      </c>
      <c r="BX1499" s="28" t="str">
        <f t="shared" si="99"/>
        <v/>
      </c>
      <c r="BY1499" s="67" t="str">
        <f t="shared" si="100"/>
        <v/>
      </c>
      <c r="BZ1499" s="29" t="str">
        <f>IF(A1499="","",SUM($BY$12:BY1499))</f>
        <v/>
      </c>
      <c r="CA1499" s="4"/>
    </row>
    <row r="1500" spans="65:79">
      <c r="BM1500" s="1"/>
      <c r="BU1500" s="23" t="str">
        <f>IF(A1500="","",_xlfn.XLOOKUP(C1500,'Bloomberg Data'!E:E,'Bloomberg Data'!D:D,0,0))</f>
        <v/>
      </c>
      <c r="BV1500" s="23" t="str">
        <f t="shared" si="98"/>
        <v/>
      </c>
      <c r="BW1500" s="59" t="str">
        <f t="shared" si="101"/>
        <v/>
      </c>
      <c r="BX1500" s="28" t="str">
        <f t="shared" si="99"/>
        <v/>
      </c>
      <c r="BY1500" s="67" t="str">
        <f t="shared" si="100"/>
        <v/>
      </c>
      <c r="BZ1500" s="29" t="str">
        <f>IF(A1500="","",SUM($BY$12:BY1500))</f>
        <v/>
      </c>
      <c r="CA1500" s="4"/>
    </row>
    <row r="1501" spans="65:79">
      <c r="BM1501" s="1"/>
      <c r="BU1501" s="23" t="str">
        <f>IF(A1501="","",_xlfn.XLOOKUP(C1501,'Bloomberg Data'!E:E,'Bloomberg Data'!D:D,0,0))</f>
        <v/>
      </c>
      <c r="BV1501" s="23" t="str">
        <f t="shared" si="98"/>
        <v/>
      </c>
      <c r="BW1501" s="59" t="str">
        <f t="shared" si="101"/>
        <v/>
      </c>
      <c r="BX1501" s="28" t="str">
        <f t="shared" si="99"/>
        <v/>
      </c>
      <c r="BY1501" s="67" t="str">
        <f t="shared" si="100"/>
        <v/>
      </c>
      <c r="BZ1501" s="29" t="str">
        <f>IF(A1501="","",SUM($BY$12:BY1501))</f>
        <v/>
      </c>
      <c r="CA1501" s="4"/>
    </row>
    <row r="1502" spans="65:79">
      <c r="BM1502" s="1"/>
      <c r="BU1502" s="23" t="str">
        <f>IF(A1502="","",_xlfn.XLOOKUP(C1502,'Bloomberg Data'!E:E,'Bloomberg Data'!D:D,0,0))</f>
        <v/>
      </c>
      <c r="BV1502" s="23" t="str">
        <f t="shared" si="98"/>
        <v/>
      </c>
      <c r="BW1502" s="59" t="str">
        <f t="shared" si="101"/>
        <v/>
      </c>
      <c r="BX1502" s="28" t="str">
        <f t="shared" si="99"/>
        <v/>
      </c>
      <c r="BY1502" s="67" t="str">
        <f t="shared" si="100"/>
        <v/>
      </c>
      <c r="BZ1502" s="29" t="str">
        <f>IF(A1502="","",SUM($BY$12:BY1502))</f>
        <v/>
      </c>
      <c r="CA1502" s="4"/>
    </row>
    <row r="1503" spans="65:79">
      <c r="BM1503" s="1"/>
      <c r="BU1503" s="23" t="str">
        <f>IF(A1503="","",_xlfn.XLOOKUP(C1503,'Bloomberg Data'!E:E,'Bloomberg Data'!D:D,0,0))</f>
        <v/>
      </c>
      <c r="BV1503" s="23" t="str">
        <f t="shared" si="98"/>
        <v/>
      </c>
      <c r="BW1503" s="59" t="str">
        <f t="shared" si="101"/>
        <v/>
      </c>
      <c r="BX1503" s="28" t="str">
        <f t="shared" si="99"/>
        <v/>
      </c>
      <c r="BY1503" s="67" t="str">
        <f t="shared" si="100"/>
        <v/>
      </c>
      <c r="BZ1503" s="29" t="str">
        <f>IF(A1503="","",SUM($BY$12:BY1503))</f>
        <v/>
      </c>
      <c r="CA1503" s="4"/>
    </row>
    <row r="1504" spans="65:79">
      <c r="BM1504" s="1"/>
      <c r="BU1504" s="23" t="str">
        <f>IF(A1504="","",_xlfn.XLOOKUP(C1504,'Bloomberg Data'!E:E,'Bloomberg Data'!D:D,0,0))</f>
        <v/>
      </c>
      <c r="BV1504" s="23" t="str">
        <f t="shared" si="98"/>
        <v/>
      </c>
      <c r="BW1504" s="59" t="str">
        <f t="shared" si="101"/>
        <v/>
      </c>
      <c r="BX1504" s="28" t="str">
        <f t="shared" si="99"/>
        <v/>
      </c>
      <c r="BY1504" s="67" t="str">
        <f t="shared" si="100"/>
        <v/>
      </c>
      <c r="BZ1504" s="29" t="str">
        <f>IF(A1504="","",SUM($BY$12:BY1504))</f>
        <v/>
      </c>
      <c r="CA1504" s="4"/>
    </row>
    <row r="1505" spans="65:79">
      <c r="BM1505" s="1"/>
      <c r="BU1505" s="23" t="str">
        <f>IF(A1505="","",_xlfn.XLOOKUP(C1505,'Bloomberg Data'!E:E,'Bloomberg Data'!D:D,0,0))</f>
        <v/>
      </c>
      <c r="BV1505" s="23" t="str">
        <f t="shared" si="98"/>
        <v/>
      </c>
      <c r="BW1505" s="59" t="str">
        <f t="shared" si="101"/>
        <v/>
      </c>
      <c r="BX1505" s="28" t="str">
        <f t="shared" si="99"/>
        <v/>
      </c>
      <c r="BY1505" s="67" t="str">
        <f t="shared" si="100"/>
        <v/>
      </c>
      <c r="BZ1505" s="29" t="str">
        <f>IF(A1505="","",SUM($BY$12:BY1505))</f>
        <v/>
      </c>
      <c r="CA1505" s="4"/>
    </row>
    <row r="1506" spans="65:79">
      <c r="BM1506" s="1"/>
      <c r="BU1506" s="23" t="str">
        <f>IF(A1506="","",_xlfn.XLOOKUP(C1506,'Bloomberg Data'!E:E,'Bloomberg Data'!D:D,0,0))</f>
        <v/>
      </c>
      <c r="BV1506" s="23" t="str">
        <f t="shared" si="98"/>
        <v/>
      </c>
      <c r="BW1506" s="59" t="str">
        <f t="shared" si="101"/>
        <v/>
      </c>
      <c r="BX1506" s="28" t="str">
        <f t="shared" si="99"/>
        <v/>
      </c>
      <c r="BY1506" s="67" t="str">
        <f t="shared" si="100"/>
        <v/>
      </c>
      <c r="BZ1506" s="29" t="str">
        <f>IF(A1506="","",SUM($BY$12:BY1506))</f>
        <v/>
      </c>
      <c r="CA1506" s="4"/>
    </row>
    <row r="1507" spans="65:79">
      <c r="BM1507" s="1"/>
      <c r="BU1507" s="23" t="str">
        <f>IF(A1507="","",_xlfn.XLOOKUP(C1507,'Bloomberg Data'!E:E,'Bloomberg Data'!D:D,0,0))</f>
        <v/>
      </c>
      <c r="BV1507" s="23" t="str">
        <f t="shared" si="98"/>
        <v/>
      </c>
      <c r="BW1507" s="59" t="str">
        <f t="shared" si="101"/>
        <v/>
      </c>
      <c r="BX1507" s="28" t="str">
        <f t="shared" si="99"/>
        <v/>
      </c>
      <c r="BY1507" s="67" t="str">
        <f t="shared" si="100"/>
        <v/>
      </c>
      <c r="BZ1507" s="29" t="str">
        <f>IF(A1507="","",SUM($BY$12:BY1507))</f>
        <v/>
      </c>
      <c r="CA1507" s="4"/>
    </row>
    <row r="1508" spans="65:79">
      <c r="BM1508" s="1"/>
      <c r="BU1508" s="23" t="str">
        <f>IF(A1508="","",_xlfn.XLOOKUP(C1508,'Bloomberg Data'!E:E,'Bloomberg Data'!D:D,0,0))</f>
        <v/>
      </c>
      <c r="BV1508" s="23" t="str">
        <f t="shared" si="98"/>
        <v/>
      </c>
      <c r="BW1508" s="59" t="str">
        <f t="shared" si="101"/>
        <v/>
      </c>
      <c r="BX1508" s="28" t="str">
        <f t="shared" si="99"/>
        <v/>
      </c>
      <c r="BY1508" s="67" t="str">
        <f t="shared" si="100"/>
        <v/>
      </c>
      <c r="BZ1508" s="29" t="str">
        <f>IF(A1508="","",SUM($BY$12:BY1508))</f>
        <v/>
      </c>
      <c r="CA1508" s="4"/>
    </row>
    <row r="1509" spans="65:79">
      <c r="BM1509" s="1"/>
      <c r="BU1509" s="23" t="str">
        <f>IF(A1509="","",_xlfn.XLOOKUP(C1509,'Bloomberg Data'!E:E,'Bloomberg Data'!D:D,0,0))</f>
        <v/>
      </c>
      <c r="BV1509" s="23" t="str">
        <f t="shared" si="98"/>
        <v/>
      </c>
      <c r="BW1509" s="59" t="str">
        <f t="shared" si="101"/>
        <v/>
      </c>
      <c r="BX1509" s="28" t="str">
        <f t="shared" si="99"/>
        <v/>
      </c>
      <c r="BY1509" s="67" t="str">
        <f t="shared" si="100"/>
        <v/>
      </c>
      <c r="BZ1509" s="29" t="str">
        <f>IF(A1509="","",SUM($BY$12:BY1509))</f>
        <v/>
      </c>
      <c r="CA1509" s="4"/>
    </row>
    <row r="1510" spans="65:79">
      <c r="BM1510" s="1"/>
      <c r="BU1510" s="23" t="str">
        <f>IF(A1510="","",_xlfn.XLOOKUP(C1510,'Bloomberg Data'!E:E,'Bloomberg Data'!D:D,0,0))</f>
        <v/>
      </c>
      <c r="BV1510" s="23" t="str">
        <f t="shared" si="98"/>
        <v/>
      </c>
      <c r="BW1510" s="59" t="str">
        <f t="shared" si="101"/>
        <v/>
      </c>
      <c r="BX1510" s="28" t="str">
        <f t="shared" si="99"/>
        <v/>
      </c>
      <c r="BY1510" s="67" t="str">
        <f t="shared" si="100"/>
        <v/>
      </c>
      <c r="BZ1510" s="29" t="str">
        <f>IF(A1510="","",SUM($BY$12:BY1510))</f>
        <v/>
      </c>
      <c r="CA1510" s="4"/>
    </row>
    <row r="1511" spans="65:79">
      <c r="BM1511" s="1"/>
      <c r="BU1511" s="23" t="str">
        <f>IF(A1511="","",_xlfn.XLOOKUP(C1511,'Bloomberg Data'!E:E,'Bloomberg Data'!D:D,0,0))</f>
        <v/>
      </c>
      <c r="BV1511" s="23" t="str">
        <f t="shared" si="98"/>
        <v/>
      </c>
      <c r="BW1511" s="59" t="str">
        <f t="shared" si="101"/>
        <v/>
      </c>
      <c r="BX1511" s="28" t="str">
        <f t="shared" si="99"/>
        <v/>
      </c>
      <c r="BY1511" s="67" t="str">
        <f t="shared" si="100"/>
        <v/>
      </c>
      <c r="BZ1511" s="29" t="str">
        <f>IF(A1511="","",SUM($BY$12:BY1511))</f>
        <v/>
      </c>
      <c r="CA1511" s="4"/>
    </row>
    <row r="1512" spans="65:79">
      <c r="BM1512" s="1"/>
      <c r="BU1512" s="23" t="str">
        <f>IF(A1512="","",_xlfn.XLOOKUP(C1512,'Bloomberg Data'!E:E,'Bloomberg Data'!D:D,0,0))</f>
        <v/>
      </c>
      <c r="BV1512" s="23" t="str">
        <f t="shared" si="98"/>
        <v/>
      </c>
      <c r="BW1512" s="59" t="str">
        <f t="shared" si="101"/>
        <v/>
      </c>
      <c r="BX1512" s="28" t="str">
        <f t="shared" si="99"/>
        <v/>
      </c>
      <c r="BY1512" s="67" t="str">
        <f t="shared" si="100"/>
        <v/>
      </c>
      <c r="BZ1512" s="29" t="str">
        <f>IF(A1512="","",SUM($BY$12:BY1512))</f>
        <v/>
      </c>
      <c r="CA1512" s="4"/>
    </row>
    <row r="1513" spans="65:79">
      <c r="BM1513" s="1"/>
      <c r="BU1513" s="23" t="str">
        <f>IF(A1513="","",_xlfn.XLOOKUP(C1513,'Bloomberg Data'!E:E,'Bloomberg Data'!D:D,0,0))</f>
        <v/>
      </c>
      <c r="BV1513" s="23" t="str">
        <f t="shared" si="98"/>
        <v/>
      </c>
      <c r="BW1513" s="59" t="str">
        <f t="shared" si="101"/>
        <v/>
      </c>
      <c r="BX1513" s="28" t="str">
        <f t="shared" si="99"/>
        <v/>
      </c>
      <c r="BY1513" s="67" t="str">
        <f t="shared" si="100"/>
        <v/>
      </c>
      <c r="BZ1513" s="29" t="str">
        <f>IF(A1513="","",SUM($BY$12:BY1513))</f>
        <v/>
      </c>
      <c r="CA1513" s="4"/>
    </row>
    <row r="1514" spans="65:79">
      <c r="BM1514" s="1"/>
      <c r="BU1514" s="23" t="str">
        <f>IF(A1514="","",_xlfn.XLOOKUP(C1514,'Bloomberg Data'!E:E,'Bloomberg Data'!D:D,0,0))</f>
        <v/>
      </c>
      <c r="BV1514" s="23" t="str">
        <f t="shared" si="98"/>
        <v/>
      </c>
      <c r="BW1514" s="59" t="str">
        <f t="shared" si="101"/>
        <v/>
      </c>
      <c r="BX1514" s="28" t="str">
        <f t="shared" si="99"/>
        <v/>
      </c>
      <c r="BY1514" s="67" t="str">
        <f t="shared" si="100"/>
        <v/>
      </c>
      <c r="BZ1514" s="29" t="str">
        <f>IF(A1514="","",SUM($BY$12:BY1514))</f>
        <v/>
      </c>
      <c r="CA1514" s="4"/>
    </row>
    <row r="1515" spans="65:79">
      <c r="BM1515" s="1"/>
      <c r="BU1515" s="23" t="str">
        <f>IF(A1515="","",_xlfn.XLOOKUP(C1515,'Bloomberg Data'!E:E,'Bloomberg Data'!D:D,0,0))</f>
        <v/>
      </c>
      <c r="BV1515" s="23" t="str">
        <f t="shared" si="98"/>
        <v/>
      </c>
      <c r="BW1515" s="59" t="str">
        <f t="shared" si="101"/>
        <v/>
      </c>
      <c r="BX1515" s="28" t="str">
        <f t="shared" si="99"/>
        <v/>
      </c>
      <c r="BY1515" s="67" t="str">
        <f t="shared" si="100"/>
        <v/>
      </c>
      <c r="BZ1515" s="29" t="str">
        <f>IF(A1515="","",SUM($BY$12:BY1515))</f>
        <v/>
      </c>
      <c r="CA1515" s="4"/>
    </row>
    <row r="1516" spans="65:79">
      <c r="BM1516" s="1"/>
      <c r="BU1516" s="23" t="str">
        <f>IF(A1516="","",_xlfn.XLOOKUP(C1516,'Bloomberg Data'!E:E,'Bloomberg Data'!D:D,0,0))</f>
        <v/>
      </c>
      <c r="BV1516" s="23" t="str">
        <f t="shared" si="98"/>
        <v/>
      </c>
      <c r="BW1516" s="59" t="str">
        <f t="shared" si="101"/>
        <v/>
      </c>
      <c r="BX1516" s="28" t="str">
        <f t="shared" si="99"/>
        <v/>
      </c>
      <c r="BY1516" s="67" t="str">
        <f t="shared" si="100"/>
        <v/>
      </c>
      <c r="BZ1516" s="29" t="str">
        <f>IF(A1516="","",SUM($BY$12:BY1516))</f>
        <v/>
      </c>
      <c r="CA1516" s="4"/>
    </row>
    <row r="1517" spans="65:79">
      <c r="BM1517" s="1"/>
      <c r="BU1517" s="23" t="str">
        <f>IF(A1517="","",_xlfn.XLOOKUP(C1517,'Bloomberg Data'!E:E,'Bloomberg Data'!D:D,0,0))</f>
        <v/>
      </c>
      <c r="BV1517" s="23" t="str">
        <f t="shared" si="98"/>
        <v/>
      </c>
      <c r="BW1517" s="59" t="str">
        <f t="shared" si="101"/>
        <v/>
      </c>
      <c r="BX1517" s="28" t="str">
        <f t="shared" si="99"/>
        <v/>
      </c>
      <c r="BY1517" s="67" t="str">
        <f t="shared" si="100"/>
        <v/>
      </c>
      <c r="BZ1517" s="29" t="str">
        <f>IF(A1517="","",SUM($BY$12:BY1517))</f>
        <v/>
      </c>
      <c r="CA1517" s="4"/>
    </row>
    <row r="1518" spans="65:79">
      <c r="BM1518" s="1"/>
      <c r="BU1518" s="23" t="str">
        <f>IF(A1518="","",_xlfn.XLOOKUP(C1518,'Bloomberg Data'!E:E,'Bloomberg Data'!D:D,0,0))</f>
        <v/>
      </c>
      <c r="BV1518" s="23" t="str">
        <f t="shared" si="98"/>
        <v/>
      </c>
      <c r="BW1518" s="59" t="str">
        <f t="shared" si="101"/>
        <v/>
      </c>
      <c r="BX1518" s="28" t="str">
        <f t="shared" si="99"/>
        <v/>
      </c>
      <c r="BY1518" s="67" t="str">
        <f t="shared" si="100"/>
        <v/>
      </c>
      <c r="BZ1518" s="29" t="str">
        <f>IF(A1518="","",SUM($BY$12:BY1518))</f>
        <v/>
      </c>
      <c r="CA1518" s="4"/>
    </row>
    <row r="1519" spans="65:79">
      <c r="BM1519" s="1"/>
      <c r="BU1519" s="23" t="str">
        <f>IF(A1519="","",_xlfn.XLOOKUP(C1519,'Bloomberg Data'!E:E,'Bloomberg Data'!D:D,0,0))</f>
        <v/>
      </c>
      <c r="BV1519" s="23" t="str">
        <f t="shared" si="98"/>
        <v/>
      </c>
      <c r="BW1519" s="59" t="str">
        <f t="shared" si="101"/>
        <v/>
      </c>
      <c r="BX1519" s="28" t="str">
        <f t="shared" si="99"/>
        <v/>
      </c>
      <c r="BY1519" s="67" t="str">
        <f t="shared" si="100"/>
        <v/>
      </c>
      <c r="BZ1519" s="29" t="str">
        <f>IF(A1519="","",SUM($BY$12:BY1519))</f>
        <v/>
      </c>
      <c r="CA1519" s="4"/>
    </row>
    <row r="1520" spans="65:79">
      <c r="BM1520" s="1"/>
      <c r="BU1520" s="23" t="str">
        <f>IF(A1520="","",_xlfn.XLOOKUP(C1520,'Bloomberg Data'!E:E,'Bloomberg Data'!D:D,0,0))</f>
        <v/>
      </c>
      <c r="BV1520" s="23" t="str">
        <f t="shared" si="98"/>
        <v/>
      </c>
      <c r="BW1520" s="59" t="str">
        <f t="shared" si="101"/>
        <v/>
      </c>
      <c r="BX1520" s="28" t="str">
        <f t="shared" si="99"/>
        <v/>
      </c>
      <c r="BY1520" s="67" t="str">
        <f t="shared" si="100"/>
        <v/>
      </c>
      <c r="BZ1520" s="29" t="str">
        <f>IF(A1520="","",SUM($BY$12:BY1520))</f>
        <v/>
      </c>
      <c r="CA1520" s="4"/>
    </row>
    <row r="1521" spans="65:79">
      <c r="BM1521" s="1"/>
      <c r="BU1521" s="23" t="str">
        <f>IF(A1521="","",_xlfn.XLOOKUP(C1521,'Bloomberg Data'!E:E,'Bloomberg Data'!D:D,0,0))</f>
        <v/>
      </c>
      <c r="BV1521" s="23" t="str">
        <f t="shared" si="98"/>
        <v/>
      </c>
      <c r="BW1521" s="59" t="str">
        <f t="shared" si="101"/>
        <v/>
      </c>
      <c r="BX1521" s="28" t="str">
        <f t="shared" si="99"/>
        <v/>
      </c>
      <c r="BY1521" s="67" t="str">
        <f t="shared" si="100"/>
        <v/>
      </c>
      <c r="BZ1521" s="29" t="str">
        <f>IF(A1521="","",SUM($BY$12:BY1521))</f>
        <v/>
      </c>
      <c r="CA1521" s="4"/>
    </row>
    <row r="1522" spans="65:79">
      <c r="BM1522" s="1"/>
      <c r="BU1522" s="23" t="str">
        <f>IF(A1522="","",_xlfn.XLOOKUP(C1522,'Bloomberg Data'!E:E,'Bloomberg Data'!D:D,0,0))</f>
        <v/>
      </c>
      <c r="BV1522" s="23" t="str">
        <f t="shared" si="98"/>
        <v/>
      </c>
      <c r="BW1522" s="59" t="str">
        <f t="shared" si="101"/>
        <v/>
      </c>
      <c r="BX1522" s="28" t="str">
        <f t="shared" si="99"/>
        <v/>
      </c>
      <c r="BY1522" s="67" t="str">
        <f t="shared" si="100"/>
        <v/>
      </c>
      <c r="BZ1522" s="29" t="str">
        <f>IF(A1522="","",SUM($BY$12:BY1522))</f>
        <v/>
      </c>
      <c r="CA1522" s="4"/>
    </row>
    <row r="1523" spans="65:79">
      <c r="BM1523" s="1"/>
      <c r="BU1523" s="23" t="str">
        <f>IF(A1523="","",_xlfn.XLOOKUP(C1523,'Bloomberg Data'!E:E,'Bloomberg Data'!D:D,0,0))</f>
        <v/>
      </c>
      <c r="BV1523" s="23" t="str">
        <f t="shared" si="98"/>
        <v/>
      </c>
      <c r="BW1523" s="59" t="str">
        <f t="shared" si="101"/>
        <v/>
      </c>
      <c r="BX1523" s="28" t="str">
        <f t="shared" si="99"/>
        <v/>
      </c>
      <c r="BY1523" s="67" t="str">
        <f t="shared" si="100"/>
        <v/>
      </c>
      <c r="BZ1523" s="29" t="str">
        <f>IF(A1523="","",SUM($BY$12:BY1523))</f>
        <v/>
      </c>
      <c r="CA1523" s="4"/>
    </row>
    <row r="1524" spans="65:79">
      <c r="BM1524" s="1"/>
      <c r="BU1524" s="23" t="str">
        <f>IF(A1524="","",_xlfn.XLOOKUP(C1524,'Bloomberg Data'!E:E,'Bloomberg Data'!D:D,0,0))</f>
        <v/>
      </c>
      <c r="BV1524" s="23" t="str">
        <f t="shared" si="98"/>
        <v/>
      </c>
      <c r="BW1524" s="59" t="str">
        <f t="shared" si="101"/>
        <v/>
      </c>
      <c r="BX1524" s="28" t="str">
        <f t="shared" si="99"/>
        <v/>
      </c>
      <c r="BY1524" s="67" t="str">
        <f t="shared" si="100"/>
        <v/>
      </c>
      <c r="BZ1524" s="29" t="str">
        <f>IF(A1524="","",SUM($BY$12:BY1524))</f>
        <v/>
      </c>
      <c r="CA1524" s="4"/>
    </row>
    <row r="1525" spans="65:79">
      <c r="BM1525" s="1"/>
      <c r="BU1525" s="23" t="str">
        <f>IF(A1525="","",_xlfn.XLOOKUP(C1525,'Bloomberg Data'!E:E,'Bloomberg Data'!D:D,0,0))</f>
        <v/>
      </c>
      <c r="BV1525" s="23" t="str">
        <f t="shared" si="98"/>
        <v/>
      </c>
      <c r="BW1525" s="59" t="str">
        <f t="shared" si="101"/>
        <v/>
      </c>
      <c r="BX1525" s="28" t="str">
        <f t="shared" si="99"/>
        <v/>
      </c>
      <c r="BY1525" s="67" t="str">
        <f t="shared" si="100"/>
        <v/>
      </c>
      <c r="BZ1525" s="29" t="str">
        <f>IF(A1525="","",SUM($BY$12:BY1525))</f>
        <v/>
      </c>
      <c r="CA1525" s="4"/>
    </row>
    <row r="1526" spans="65:79">
      <c r="BM1526" s="1"/>
      <c r="BU1526" s="23" t="str">
        <f>IF(A1526="","",_xlfn.XLOOKUP(C1526,'Bloomberg Data'!E:E,'Bloomberg Data'!D:D,0,0))</f>
        <v/>
      </c>
      <c r="BV1526" s="23" t="str">
        <f t="shared" si="98"/>
        <v/>
      </c>
      <c r="BW1526" s="59" t="str">
        <f t="shared" si="101"/>
        <v/>
      </c>
      <c r="BX1526" s="28" t="str">
        <f t="shared" si="99"/>
        <v/>
      </c>
      <c r="BY1526" s="67" t="str">
        <f t="shared" si="100"/>
        <v/>
      </c>
      <c r="BZ1526" s="29" t="str">
        <f>IF(A1526="","",SUM($BY$12:BY1526))</f>
        <v/>
      </c>
      <c r="CA1526" s="4"/>
    </row>
    <row r="1527" spans="65:79">
      <c r="BM1527" s="1"/>
      <c r="BU1527" s="23" t="str">
        <f>IF(A1527="","",_xlfn.XLOOKUP(C1527,'Bloomberg Data'!E:E,'Bloomberg Data'!D:D,0,0))</f>
        <v/>
      </c>
      <c r="BV1527" s="23" t="str">
        <f t="shared" si="98"/>
        <v/>
      </c>
      <c r="BW1527" s="59" t="str">
        <f t="shared" si="101"/>
        <v/>
      </c>
      <c r="BX1527" s="28" t="str">
        <f t="shared" si="99"/>
        <v/>
      </c>
      <c r="BY1527" s="67" t="str">
        <f t="shared" si="100"/>
        <v/>
      </c>
      <c r="BZ1527" s="29" t="str">
        <f>IF(A1527="","",SUM($BY$12:BY1527))</f>
        <v/>
      </c>
      <c r="CA1527" s="4"/>
    </row>
    <row r="1528" spans="65:79">
      <c r="BM1528" s="1"/>
      <c r="BU1528" s="23" t="str">
        <f>IF(A1528="","",_xlfn.XLOOKUP(C1528,'Bloomberg Data'!E:E,'Bloomberg Data'!D:D,0,0))</f>
        <v/>
      </c>
      <c r="BV1528" s="23" t="str">
        <f t="shared" si="98"/>
        <v/>
      </c>
      <c r="BW1528" s="59" t="str">
        <f t="shared" si="101"/>
        <v/>
      </c>
      <c r="BX1528" s="28" t="str">
        <f t="shared" si="99"/>
        <v/>
      </c>
      <c r="BY1528" s="67" t="str">
        <f t="shared" si="100"/>
        <v/>
      </c>
      <c r="BZ1528" s="29" t="str">
        <f>IF(A1528="","",SUM($BY$12:BY1528))</f>
        <v/>
      </c>
      <c r="CA1528" s="4"/>
    </row>
    <row r="1529" spans="65:79">
      <c r="BM1529" s="1"/>
      <c r="BU1529" s="23" t="str">
        <f>IF(A1529="","",_xlfn.XLOOKUP(C1529,'Bloomberg Data'!E:E,'Bloomberg Data'!D:D,0,0))</f>
        <v/>
      </c>
      <c r="BV1529" s="23" t="str">
        <f t="shared" si="98"/>
        <v/>
      </c>
      <c r="BW1529" s="59" t="str">
        <f t="shared" si="101"/>
        <v/>
      </c>
      <c r="BX1529" s="28" t="str">
        <f t="shared" si="99"/>
        <v/>
      </c>
      <c r="BY1529" s="67" t="str">
        <f t="shared" si="100"/>
        <v/>
      </c>
      <c r="BZ1529" s="29" t="str">
        <f>IF(A1529="","",SUM($BY$12:BY1529))</f>
        <v/>
      </c>
      <c r="CA1529" s="4"/>
    </row>
    <row r="1530" spans="65:79">
      <c r="BM1530" s="1"/>
      <c r="BU1530" s="23" t="str">
        <f>IF(A1530="","",_xlfn.XLOOKUP(C1530,'Bloomberg Data'!E:E,'Bloomberg Data'!D:D,0,0))</f>
        <v/>
      </c>
      <c r="BV1530" s="23" t="str">
        <f t="shared" si="98"/>
        <v/>
      </c>
      <c r="BW1530" s="59" t="str">
        <f t="shared" si="101"/>
        <v/>
      </c>
      <c r="BX1530" s="28" t="str">
        <f t="shared" si="99"/>
        <v/>
      </c>
      <c r="BY1530" s="67" t="str">
        <f t="shared" si="100"/>
        <v/>
      </c>
      <c r="BZ1530" s="29" t="str">
        <f>IF(A1530="","",SUM($BY$12:BY1530))</f>
        <v/>
      </c>
      <c r="CA1530" s="4"/>
    </row>
    <row r="1531" spans="65:79">
      <c r="BM1531" s="1"/>
      <c r="BU1531" s="23" t="str">
        <f>IF(A1531="","",_xlfn.XLOOKUP(C1531,'Bloomberg Data'!E:E,'Bloomberg Data'!D:D,0,0))</f>
        <v/>
      </c>
      <c r="BV1531" s="23" t="str">
        <f t="shared" si="98"/>
        <v/>
      </c>
      <c r="BW1531" s="59" t="str">
        <f t="shared" si="101"/>
        <v/>
      </c>
      <c r="BX1531" s="28" t="str">
        <f t="shared" si="99"/>
        <v/>
      </c>
      <c r="BY1531" s="67" t="str">
        <f t="shared" si="100"/>
        <v/>
      </c>
      <c r="BZ1531" s="29" t="str">
        <f>IF(A1531="","",SUM($BY$12:BY1531))</f>
        <v/>
      </c>
      <c r="CA1531" s="4"/>
    </row>
    <row r="1532" spans="65:79">
      <c r="BM1532" s="1"/>
      <c r="BU1532" s="23" t="str">
        <f>IF(A1532="","",_xlfn.XLOOKUP(C1532,'Bloomberg Data'!E:E,'Bloomberg Data'!D:D,0,0))</f>
        <v/>
      </c>
      <c r="BV1532" s="23" t="str">
        <f t="shared" si="98"/>
        <v/>
      </c>
      <c r="BW1532" s="59" t="str">
        <f t="shared" si="101"/>
        <v/>
      </c>
      <c r="BX1532" s="28" t="str">
        <f t="shared" si="99"/>
        <v/>
      </c>
      <c r="BY1532" s="67" t="str">
        <f t="shared" si="100"/>
        <v/>
      </c>
      <c r="BZ1532" s="29" t="str">
        <f>IF(A1532="","",SUM($BY$12:BY1532))</f>
        <v/>
      </c>
      <c r="CA1532" s="4"/>
    </row>
    <row r="1533" spans="65:79">
      <c r="BM1533" s="1"/>
      <c r="BU1533" s="23" t="str">
        <f>IF(A1533="","",_xlfn.XLOOKUP(C1533,'Bloomberg Data'!E:E,'Bloomberg Data'!D:D,0,0))</f>
        <v/>
      </c>
      <c r="BV1533" s="23" t="str">
        <f t="shared" si="98"/>
        <v/>
      </c>
      <c r="BW1533" s="59" t="str">
        <f t="shared" si="101"/>
        <v/>
      </c>
      <c r="BX1533" s="28" t="str">
        <f t="shared" si="99"/>
        <v/>
      </c>
      <c r="BY1533" s="67" t="str">
        <f t="shared" si="100"/>
        <v/>
      </c>
      <c r="BZ1533" s="29" t="str">
        <f>IF(A1533="","",SUM($BY$12:BY1533))</f>
        <v/>
      </c>
      <c r="CA1533" s="4"/>
    </row>
    <row r="1534" spans="65:79">
      <c r="BM1534" s="1"/>
      <c r="BU1534" s="23" t="str">
        <f>IF(A1534="","",_xlfn.XLOOKUP(C1534,'Bloomberg Data'!E:E,'Bloomberg Data'!D:D,0,0))</f>
        <v/>
      </c>
      <c r="BV1534" s="23" t="str">
        <f t="shared" si="98"/>
        <v/>
      </c>
      <c r="BW1534" s="59" t="str">
        <f t="shared" si="101"/>
        <v/>
      </c>
      <c r="BX1534" s="28" t="str">
        <f t="shared" si="99"/>
        <v/>
      </c>
      <c r="BY1534" s="67" t="str">
        <f t="shared" si="100"/>
        <v/>
      </c>
      <c r="BZ1534" s="29" t="str">
        <f>IF(A1534="","",SUM($BY$12:BY1534))</f>
        <v/>
      </c>
      <c r="CA1534" s="4"/>
    </row>
    <row r="1535" spans="65:79">
      <c r="BM1535" s="1"/>
      <c r="BU1535" s="23" t="str">
        <f>IF(A1535="","",_xlfn.XLOOKUP(C1535,'Bloomberg Data'!E:E,'Bloomberg Data'!D:D,0,0))</f>
        <v/>
      </c>
      <c r="BV1535" s="23" t="str">
        <f t="shared" si="98"/>
        <v/>
      </c>
      <c r="BW1535" s="59" t="str">
        <f t="shared" si="101"/>
        <v/>
      </c>
      <c r="BX1535" s="28" t="str">
        <f t="shared" si="99"/>
        <v/>
      </c>
      <c r="BY1535" s="67" t="str">
        <f t="shared" si="100"/>
        <v/>
      </c>
      <c r="BZ1535" s="29" t="str">
        <f>IF(A1535="","",SUM($BY$12:BY1535))</f>
        <v/>
      </c>
      <c r="CA1535" s="4"/>
    </row>
    <row r="1536" spans="65:79">
      <c r="BM1536" s="1"/>
      <c r="BU1536" s="23" t="str">
        <f>IF(A1536="","",_xlfn.XLOOKUP(C1536,'Bloomberg Data'!E:E,'Bloomberg Data'!D:D,0,0))</f>
        <v/>
      </c>
      <c r="BV1536" s="23" t="str">
        <f t="shared" si="98"/>
        <v/>
      </c>
      <c r="BW1536" s="59" t="str">
        <f t="shared" si="101"/>
        <v/>
      </c>
      <c r="BX1536" s="28" t="str">
        <f t="shared" si="99"/>
        <v/>
      </c>
      <c r="BY1536" s="67" t="str">
        <f t="shared" si="100"/>
        <v/>
      </c>
      <c r="BZ1536" s="29" t="str">
        <f>IF(A1536="","",SUM($BY$12:BY1536))</f>
        <v/>
      </c>
      <c r="CA1536" s="4"/>
    </row>
    <row r="1537" spans="65:79">
      <c r="BM1537" s="1"/>
      <c r="BU1537" s="23" t="str">
        <f>IF(A1537="","",_xlfn.XLOOKUP(C1537,'Bloomberg Data'!E:E,'Bloomberg Data'!D:D,0,0))</f>
        <v/>
      </c>
      <c r="BV1537" s="23" t="str">
        <f t="shared" si="98"/>
        <v/>
      </c>
      <c r="BW1537" s="59" t="str">
        <f t="shared" si="101"/>
        <v/>
      </c>
      <c r="BX1537" s="28" t="str">
        <f t="shared" si="99"/>
        <v/>
      </c>
      <c r="BY1537" s="67" t="str">
        <f t="shared" si="100"/>
        <v/>
      </c>
      <c r="BZ1537" s="29" t="str">
        <f>IF(A1537="","",SUM($BY$12:BY1537))</f>
        <v/>
      </c>
      <c r="CA1537" s="4"/>
    </row>
    <row r="1538" spans="65:79">
      <c r="BM1538" s="1"/>
      <c r="BU1538" s="23" t="str">
        <f>IF(A1538="","",_xlfn.XLOOKUP(C1538,'Bloomberg Data'!E:E,'Bloomberg Data'!D:D,0,0))</f>
        <v/>
      </c>
      <c r="BV1538" s="23" t="str">
        <f t="shared" si="98"/>
        <v/>
      </c>
      <c r="BW1538" s="59" t="str">
        <f t="shared" si="101"/>
        <v/>
      </c>
      <c r="BX1538" s="28" t="str">
        <f t="shared" si="99"/>
        <v/>
      </c>
      <c r="BY1538" s="67" t="str">
        <f t="shared" si="100"/>
        <v/>
      </c>
      <c r="BZ1538" s="29" t="str">
        <f>IF(A1538="","",SUM($BY$12:BY1538))</f>
        <v/>
      </c>
      <c r="CA1538" s="4"/>
    </row>
    <row r="1539" spans="65:79">
      <c r="BM1539" s="1"/>
      <c r="BU1539" s="23" t="str">
        <f>IF(A1539="","",_xlfn.XLOOKUP(C1539,'Bloomberg Data'!E:E,'Bloomberg Data'!D:D,0,0))</f>
        <v/>
      </c>
      <c r="BV1539" s="23" t="str">
        <f t="shared" si="98"/>
        <v/>
      </c>
      <c r="BW1539" s="59" t="str">
        <f t="shared" si="101"/>
        <v/>
      </c>
      <c r="BX1539" s="28" t="str">
        <f t="shared" si="99"/>
        <v/>
      </c>
      <c r="BY1539" s="67" t="str">
        <f t="shared" si="100"/>
        <v/>
      </c>
      <c r="BZ1539" s="29" t="str">
        <f>IF(A1539="","",SUM($BY$12:BY1539))</f>
        <v/>
      </c>
      <c r="CA1539" s="4"/>
    </row>
    <row r="1540" spans="65:79">
      <c r="BM1540" s="1"/>
      <c r="BU1540" s="23" t="str">
        <f>IF(A1540="","",_xlfn.XLOOKUP(C1540,'Bloomberg Data'!E:E,'Bloomberg Data'!D:D,0,0))</f>
        <v/>
      </c>
      <c r="BV1540" s="23" t="str">
        <f t="shared" si="98"/>
        <v/>
      </c>
      <c r="BW1540" s="59" t="str">
        <f t="shared" si="101"/>
        <v/>
      </c>
      <c r="BX1540" s="28" t="str">
        <f t="shared" si="99"/>
        <v/>
      </c>
      <c r="BY1540" s="67" t="str">
        <f t="shared" si="100"/>
        <v/>
      </c>
      <c r="BZ1540" s="29" t="str">
        <f>IF(A1540="","",SUM($BY$12:BY1540))</f>
        <v/>
      </c>
      <c r="CA1540" s="4"/>
    </row>
    <row r="1541" spans="65:79">
      <c r="BM1541" s="1"/>
      <c r="BU1541" s="23" t="str">
        <f>IF(A1541="","",_xlfn.XLOOKUP(C1541,'Bloomberg Data'!E:E,'Bloomberg Data'!D:D,0,0))</f>
        <v/>
      </c>
      <c r="BV1541" s="23" t="str">
        <f t="shared" si="98"/>
        <v/>
      </c>
      <c r="BW1541" s="59" t="str">
        <f t="shared" si="101"/>
        <v/>
      </c>
      <c r="BX1541" s="28" t="str">
        <f t="shared" si="99"/>
        <v/>
      </c>
      <c r="BY1541" s="67" t="str">
        <f t="shared" si="100"/>
        <v/>
      </c>
      <c r="BZ1541" s="29" t="str">
        <f>IF(A1541="","",SUM($BY$12:BY1541))</f>
        <v/>
      </c>
      <c r="CA1541" s="4"/>
    </row>
    <row r="1542" spans="65:79">
      <c r="BM1542" s="1"/>
      <c r="BU1542" s="23" t="str">
        <f>IF(A1542="","",_xlfn.XLOOKUP(C1542,'Bloomberg Data'!E:E,'Bloomberg Data'!D:D,0,0))</f>
        <v/>
      </c>
      <c r="BV1542" s="23" t="str">
        <f t="shared" si="98"/>
        <v/>
      </c>
      <c r="BW1542" s="59" t="str">
        <f t="shared" si="101"/>
        <v/>
      </c>
      <c r="BX1542" s="28" t="str">
        <f t="shared" si="99"/>
        <v/>
      </c>
      <c r="BY1542" s="67" t="str">
        <f t="shared" si="100"/>
        <v/>
      </c>
      <c r="BZ1542" s="29" t="str">
        <f>IF(A1542="","",SUM($BY$12:BY1542))</f>
        <v/>
      </c>
      <c r="CA1542" s="4"/>
    </row>
    <row r="1543" spans="65:79">
      <c r="BM1543" s="1"/>
      <c r="BU1543" s="23" t="str">
        <f>IF(A1543="","",_xlfn.XLOOKUP(C1543,'Bloomberg Data'!E:E,'Bloomberg Data'!D:D,0,0))</f>
        <v/>
      </c>
      <c r="BV1543" s="23" t="str">
        <f t="shared" si="98"/>
        <v/>
      </c>
      <c r="BW1543" s="59" t="str">
        <f t="shared" si="101"/>
        <v/>
      </c>
      <c r="BX1543" s="28" t="str">
        <f t="shared" si="99"/>
        <v/>
      </c>
      <c r="BY1543" s="67" t="str">
        <f t="shared" si="100"/>
        <v/>
      </c>
      <c r="BZ1543" s="29" t="str">
        <f>IF(A1543="","",SUM($BY$12:BY1543))</f>
        <v/>
      </c>
      <c r="CA1543" s="4"/>
    </row>
    <row r="1544" spans="65:79">
      <c r="BM1544" s="1"/>
      <c r="BU1544" s="23" t="str">
        <f>IF(A1544="","",_xlfn.XLOOKUP(C1544,'Bloomberg Data'!E:E,'Bloomberg Data'!D:D,0,0))</f>
        <v/>
      </c>
      <c r="BV1544" s="23" t="str">
        <f t="shared" si="98"/>
        <v/>
      </c>
      <c r="BW1544" s="59" t="str">
        <f t="shared" si="101"/>
        <v/>
      </c>
      <c r="BX1544" s="28" t="str">
        <f t="shared" si="99"/>
        <v/>
      </c>
      <c r="BY1544" s="67" t="str">
        <f t="shared" si="100"/>
        <v/>
      </c>
      <c r="BZ1544" s="29" t="str">
        <f>IF(A1544="","",SUM($BY$12:BY1544))</f>
        <v/>
      </c>
      <c r="CA1544" s="4"/>
    </row>
    <row r="1545" spans="65:79">
      <c r="BM1545" s="1"/>
      <c r="BU1545" s="23" t="str">
        <f>IF(A1545="","",_xlfn.XLOOKUP(C1545,'Bloomberg Data'!E:E,'Bloomberg Data'!D:D,0,0))</f>
        <v/>
      </c>
      <c r="BV1545" s="23" t="str">
        <f t="shared" si="98"/>
        <v/>
      </c>
      <c r="BW1545" s="59" t="str">
        <f t="shared" si="101"/>
        <v/>
      </c>
      <c r="BX1545" s="28" t="str">
        <f t="shared" si="99"/>
        <v/>
      </c>
      <c r="BY1545" s="67" t="str">
        <f t="shared" si="100"/>
        <v/>
      </c>
      <c r="BZ1545" s="29" t="str">
        <f>IF(A1545="","",SUM($BY$12:BY1545))</f>
        <v/>
      </c>
      <c r="CA1545" s="4"/>
    </row>
    <row r="1546" spans="65:79">
      <c r="BM1546" s="1"/>
      <c r="BU1546" s="23" t="str">
        <f>IF(A1546="","",_xlfn.XLOOKUP(C1546,'Bloomberg Data'!E:E,'Bloomberg Data'!D:D,0,0))</f>
        <v/>
      </c>
      <c r="BV1546" s="23" t="str">
        <f t="shared" si="98"/>
        <v/>
      </c>
      <c r="BW1546" s="59" t="str">
        <f t="shared" si="101"/>
        <v/>
      </c>
      <c r="BX1546" s="28" t="str">
        <f t="shared" si="99"/>
        <v/>
      </c>
      <c r="BY1546" s="67" t="str">
        <f t="shared" si="100"/>
        <v/>
      </c>
      <c r="BZ1546" s="29" t="str">
        <f>IF(A1546="","",SUM($BY$12:BY1546))</f>
        <v/>
      </c>
      <c r="CA1546" s="4"/>
    </row>
    <row r="1547" spans="65:79">
      <c r="BM1547" s="1"/>
      <c r="BU1547" s="23" t="str">
        <f>IF(A1547="","",_xlfn.XLOOKUP(C1547,'Bloomberg Data'!E:E,'Bloomberg Data'!D:D,0,0))</f>
        <v/>
      </c>
      <c r="BV1547" s="23" t="str">
        <f t="shared" ref="BV1547:BV1610" si="102">IF(A1547="","",BU1547*3)</f>
        <v/>
      </c>
      <c r="BW1547" s="59" t="str">
        <f t="shared" si="101"/>
        <v/>
      </c>
      <c r="BX1547" s="28" t="str">
        <f t="shared" ref="BX1547:BX1610" si="103">IF(A1547="","",IF(BU1547=0,0,H1547/BW1547))</f>
        <v/>
      </c>
      <c r="BY1547" s="67" t="str">
        <f t="shared" ref="BY1547:BY1610" si="104">IF(A1547="","",BM1547%)</f>
        <v/>
      </c>
      <c r="BZ1547" s="29" t="str">
        <f>IF(A1547="","",SUM($BY$12:BY1547))</f>
        <v/>
      </c>
      <c r="CA1547" s="4"/>
    </row>
    <row r="1548" spans="65:79">
      <c r="BM1548" s="1"/>
      <c r="BU1548" s="23" t="str">
        <f>IF(A1548="","",_xlfn.XLOOKUP(C1548,'Bloomberg Data'!E:E,'Bloomberg Data'!D:D,0,0))</f>
        <v/>
      </c>
      <c r="BV1548" s="23" t="str">
        <f t="shared" si="102"/>
        <v/>
      </c>
      <c r="BW1548" s="59" t="str">
        <f t="shared" ref="BW1548:BW1611" si="105">IF(A1548="","",BV1548*BW$11)</f>
        <v/>
      </c>
      <c r="BX1548" s="28" t="str">
        <f t="shared" si="103"/>
        <v/>
      </c>
      <c r="BY1548" s="67" t="str">
        <f t="shared" si="104"/>
        <v/>
      </c>
      <c r="BZ1548" s="29" t="str">
        <f>IF(A1548="","",SUM($BY$12:BY1548))</f>
        <v/>
      </c>
      <c r="CA1548" s="4"/>
    </row>
    <row r="1549" spans="65:79">
      <c r="BM1549" s="1"/>
      <c r="BU1549" s="23" t="str">
        <f>IF(A1549="","",_xlfn.XLOOKUP(C1549,'Bloomberg Data'!E:E,'Bloomberg Data'!D:D,0,0))</f>
        <v/>
      </c>
      <c r="BV1549" s="23" t="str">
        <f t="shared" si="102"/>
        <v/>
      </c>
      <c r="BW1549" s="59" t="str">
        <f t="shared" si="105"/>
        <v/>
      </c>
      <c r="BX1549" s="28" t="str">
        <f t="shared" si="103"/>
        <v/>
      </c>
      <c r="BY1549" s="67" t="str">
        <f t="shared" si="104"/>
        <v/>
      </c>
      <c r="BZ1549" s="29" t="str">
        <f>IF(A1549="","",SUM($BY$12:BY1549))</f>
        <v/>
      </c>
      <c r="CA1549" s="4"/>
    </row>
    <row r="1550" spans="65:79">
      <c r="BM1550" s="1"/>
      <c r="BU1550" s="23" t="str">
        <f>IF(A1550="","",_xlfn.XLOOKUP(C1550,'Bloomberg Data'!E:E,'Bloomberg Data'!D:D,0,0))</f>
        <v/>
      </c>
      <c r="BV1550" s="23" t="str">
        <f t="shared" si="102"/>
        <v/>
      </c>
      <c r="BW1550" s="59" t="str">
        <f t="shared" si="105"/>
        <v/>
      </c>
      <c r="BX1550" s="28" t="str">
        <f t="shared" si="103"/>
        <v/>
      </c>
      <c r="BY1550" s="67" t="str">
        <f t="shared" si="104"/>
        <v/>
      </c>
      <c r="BZ1550" s="29" t="str">
        <f>IF(A1550="","",SUM($BY$12:BY1550))</f>
        <v/>
      </c>
      <c r="CA1550" s="4"/>
    </row>
    <row r="1551" spans="65:79">
      <c r="BM1551" s="1"/>
      <c r="BU1551" s="23" t="str">
        <f>IF(A1551="","",_xlfn.XLOOKUP(C1551,'Bloomberg Data'!E:E,'Bloomberg Data'!D:D,0,0))</f>
        <v/>
      </c>
      <c r="BV1551" s="23" t="str">
        <f t="shared" si="102"/>
        <v/>
      </c>
      <c r="BW1551" s="59" t="str">
        <f t="shared" si="105"/>
        <v/>
      </c>
      <c r="BX1551" s="28" t="str">
        <f t="shared" si="103"/>
        <v/>
      </c>
      <c r="BY1551" s="67" t="str">
        <f t="shared" si="104"/>
        <v/>
      </c>
      <c r="BZ1551" s="29" t="str">
        <f>IF(A1551="","",SUM($BY$12:BY1551))</f>
        <v/>
      </c>
      <c r="CA1551" s="4"/>
    </row>
    <row r="1552" spans="65:79">
      <c r="BM1552" s="1"/>
      <c r="BU1552" s="23" t="str">
        <f>IF(A1552="","",_xlfn.XLOOKUP(C1552,'Bloomberg Data'!E:E,'Bloomberg Data'!D:D,0,0))</f>
        <v/>
      </c>
      <c r="BV1552" s="23" t="str">
        <f t="shared" si="102"/>
        <v/>
      </c>
      <c r="BW1552" s="59" t="str">
        <f t="shared" si="105"/>
        <v/>
      </c>
      <c r="BX1552" s="28" t="str">
        <f t="shared" si="103"/>
        <v/>
      </c>
      <c r="BY1552" s="67" t="str">
        <f t="shared" si="104"/>
        <v/>
      </c>
      <c r="BZ1552" s="29" t="str">
        <f>IF(A1552="","",SUM($BY$12:BY1552))</f>
        <v/>
      </c>
      <c r="CA1552" s="4"/>
    </row>
    <row r="1553" spans="65:79">
      <c r="BM1553" s="1"/>
      <c r="BU1553" s="23" t="str">
        <f>IF(A1553="","",_xlfn.XLOOKUP(C1553,'Bloomberg Data'!E:E,'Bloomberg Data'!D:D,0,0))</f>
        <v/>
      </c>
      <c r="BV1553" s="23" t="str">
        <f t="shared" si="102"/>
        <v/>
      </c>
      <c r="BW1553" s="59" t="str">
        <f t="shared" si="105"/>
        <v/>
      </c>
      <c r="BX1553" s="28" t="str">
        <f t="shared" si="103"/>
        <v/>
      </c>
      <c r="BY1553" s="67" t="str">
        <f t="shared" si="104"/>
        <v/>
      </c>
      <c r="BZ1553" s="29" t="str">
        <f>IF(A1553="","",SUM($BY$12:BY1553))</f>
        <v/>
      </c>
      <c r="CA1553" s="4"/>
    </row>
    <row r="1554" spans="65:79">
      <c r="BM1554" s="1"/>
      <c r="BU1554" s="23" t="str">
        <f>IF(A1554="","",_xlfn.XLOOKUP(C1554,'Bloomberg Data'!E:E,'Bloomberg Data'!D:D,0,0))</f>
        <v/>
      </c>
      <c r="BV1554" s="23" t="str">
        <f t="shared" si="102"/>
        <v/>
      </c>
      <c r="BW1554" s="59" t="str">
        <f t="shared" si="105"/>
        <v/>
      </c>
      <c r="BX1554" s="28" t="str">
        <f t="shared" si="103"/>
        <v/>
      </c>
      <c r="BY1554" s="67" t="str">
        <f t="shared" si="104"/>
        <v/>
      </c>
      <c r="BZ1554" s="29" t="str">
        <f>IF(A1554="","",SUM($BY$12:BY1554))</f>
        <v/>
      </c>
      <c r="CA1554" s="4"/>
    </row>
    <row r="1555" spans="65:79">
      <c r="BM1555" s="1"/>
      <c r="BU1555" s="23" t="str">
        <f>IF(A1555="","",_xlfn.XLOOKUP(C1555,'Bloomberg Data'!E:E,'Bloomberg Data'!D:D,0,0))</f>
        <v/>
      </c>
      <c r="BV1555" s="23" t="str">
        <f t="shared" si="102"/>
        <v/>
      </c>
      <c r="BW1555" s="59" t="str">
        <f t="shared" si="105"/>
        <v/>
      </c>
      <c r="BX1555" s="28" t="str">
        <f t="shared" si="103"/>
        <v/>
      </c>
      <c r="BY1555" s="67" t="str">
        <f t="shared" si="104"/>
        <v/>
      </c>
      <c r="BZ1555" s="29" t="str">
        <f>IF(A1555="","",SUM($BY$12:BY1555))</f>
        <v/>
      </c>
      <c r="CA1555" s="4"/>
    </row>
    <row r="1556" spans="65:79">
      <c r="BM1556" s="1"/>
      <c r="BU1556" s="23" t="str">
        <f>IF(A1556="","",_xlfn.XLOOKUP(C1556,'Bloomberg Data'!E:E,'Bloomberg Data'!D:D,0,0))</f>
        <v/>
      </c>
      <c r="BV1556" s="23" t="str">
        <f t="shared" si="102"/>
        <v/>
      </c>
      <c r="BW1556" s="59" t="str">
        <f t="shared" si="105"/>
        <v/>
      </c>
      <c r="BX1556" s="28" t="str">
        <f t="shared" si="103"/>
        <v/>
      </c>
      <c r="BY1556" s="67" t="str">
        <f t="shared" si="104"/>
        <v/>
      </c>
      <c r="BZ1556" s="29" t="str">
        <f>IF(A1556="","",SUM($BY$12:BY1556))</f>
        <v/>
      </c>
      <c r="CA1556" s="4"/>
    </row>
    <row r="1557" spans="65:79">
      <c r="BM1557" s="1"/>
      <c r="BU1557" s="23" t="str">
        <f>IF(A1557="","",_xlfn.XLOOKUP(C1557,'Bloomberg Data'!E:E,'Bloomberg Data'!D:D,0,0))</f>
        <v/>
      </c>
      <c r="BV1557" s="23" t="str">
        <f t="shared" si="102"/>
        <v/>
      </c>
      <c r="BW1557" s="59" t="str">
        <f t="shared" si="105"/>
        <v/>
      </c>
      <c r="BX1557" s="28" t="str">
        <f t="shared" si="103"/>
        <v/>
      </c>
      <c r="BY1557" s="67" t="str">
        <f t="shared" si="104"/>
        <v/>
      </c>
      <c r="BZ1557" s="29" t="str">
        <f>IF(A1557="","",SUM($BY$12:BY1557))</f>
        <v/>
      </c>
      <c r="CA1557" s="4"/>
    </row>
    <row r="1558" spans="65:79">
      <c r="BM1558" s="1"/>
      <c r="BU1558" s="23" t="str">
        <f>IF(A1558="","",_xlfn.XLOOKUP(C1558,'Bloomberg Data'!E:E,'Bloomberg Data'!D:D,0,0))</f>
        <v/>
      </c>
      <c r="BV1558" s="23" t="str">
        <f t="shared" si="102"/>
        <v/>
      </c>
      <c r="BW1558" s="59" t="str">
        <f t="shared" si="105"/>
        <v/>
      </c>
      <c r="BX1558" s="28" t="str">
        <f t="shared" si="103"/>
        <v/>
      </c>
      <c r="BY1558" s="67" t="str">
        <f t="shared" si="104"/>
        <v/>
      </c>
      <c r="BZ1558" s="29" t="str">
        <f>IF(A1558="","",SUM($BY$12:BY1558))</f>
        <v/>
      </c>
      <c r="CA1558" s="4"/>
    </row>
    <row r="1559" spans="65:79">
      <c r="BM1559" s="1"/>
      <c r="BU1559" s="23" t="str">
        <f>IF(A1559="","",_xlfn.XLOOKUP(C1559,'Bloomberg Data'!E:E,'Bloomberg Data'!D:D,0,0))</f>
        <v/>
      </c>
      <c r="BV1559" s="23" t="str">
        <f t="shared" si="102"/>
        <v/>
      </c>
      <c r="BW1559" s="59" t="str">
        <f t="shared" si="105"/>
        <v/>
      </c>
      <c r="BX1559" s="28" t="str">
        <f t="shared" si="103"/>
        <v/>
      </c>
      <c r="BY1559" s="67" t="str">
        <f t="shared" si="104"/>
        <v/>
      </c>
      <c r="BZ1559" s="29" t="str">
        <f>IF(A1559="","",SUM($BY$12:BY1559))</f>
        <v/>
      </c>
      <c r="CA1559" s="4"/>
    </row>
    <row r="1560" spans="65:79">
      <c r="BM1560" s="1"/>
      <c r="BU1560" s="23" t="str">
        <f>IF(A1560="","",_xlfn.XLOOKUP(C1560,'Bloomberg Data'!E:E,'Bloomberg Data'!D:D,0,0))</f>
        <v/>
      </c>
      <c r="BV1560" s="23" t="str">
        <f t="shared" si="102"/>
        <v/>
      </c>
      <c r="BW1560" s="59" t="str">
        <f t="shared" si="105"/>
        <v/>
      </c>
      <c r="BX1560" s="28" t="str">
        <f t="shared" si="103"/>
        <v/>
      </c>
      <c r="BY1560" s="67" t="str">
        <f t="shared" si="104"/>
        <v/>
      </c>
      <c r="BZ1560" s="29" t="str">
        <f>IF(A1560="","",SUM($BY$12:BY1560))</f>
        <v/>
      </c>
      <c r="CA1560" s="4"/>
    </row>
    <row r="1561" spans="65:79">
      <c r="BM1561" s="1"/>
      <c r="BU1561" s="23" t="str">
        <f>IF(A1561="","",_xlfn.XLOOKUP(C1561,'Bloomberg Data'!E:E,'Bloomberg Data'!D:D,0,0))</f>
        <v/>
      </c>
      <c r="BV1561" s="23" t="str">
        <f t="shared" si="102"/>
        <v/>
      </c>
      <c r="BW1561" s="59" t="str">
        <f t="shared" si="105"/>
        <v/>
      </c>
      <c r="BX1561" s="28" t="str">
        <f t="shared" si="103"/>
        <v/>
      </c>
      <c r="BY1561" s="67" t="str">
        <f t="shared" si="104"/>
        <v/>
      </c>
      <c r="BZ1561" s="29" t="str">
        <f>IF(A1561="","",SUM($BY$12:BY1561))</f>
        <v/>
      </c>
      <c r="CA1561" s="4"/>
    </row>
    <row r="1562" spans="65:79">
      <c r="BM1562" s="1"/>
      <c r="BU1562" s="23" t="str">
        <f>IF(A1562="","",_xlfn.XLOOKUP(C1562,'Bloomberg Data'!E:E,'Bloomberg Data'!D:D,0,0))</f>
        <v/>
      </c>
      <c r="BV1562" s="23" t="str">
        <f t="shared" si="102"/>
        <v/>
      </c>
      <c r="BW1562" s="59" t="str">
        <f t="shared" si="105"/>
        <v/>
      </c>
      <c r="BX1562" s="28" t="str">
        <f t="shared" si="103"/>
        <v/>
      </c>
      <c r="BY1562" s="67" t="str">
        <f t="shared" si="104"/>
        <v/>
      </c>
      <c r="BZ1562" s="29" t="str">
        <f>IF(A1562="","",SUM($BY$12:BY1562))</f>
        <v/>
      </c>
      <c r="CA1562" s="4"/>
    </row>
    <row r="1563" spans="65:79">
      <c r="BM1563" s="1"/>
      <c r="BU1563" s="23" t="str">
        <f>IF(A1563="","",_xlfn.XLOOKUP(C1563,'Bloomberg Data'!E:E,'Bloomberg Data'!D:D,0,0))</f>
        <v/>
      </c>
      <c r="BV1563" s="23" t="str">
        <f t="shared" si="102"/>
        <v/>
      </c>
      <c r="BW1563" s="59" t="str">
        <f t="shared" si="105"/>
        <v/>
      </c>
      <c r="BX1563" s="28" t="str">
        <f t="shared" si="103"/>
        <v/>
      </c>
      <c r="BY1563" s="67" t="str">
        <f t="shared" si="104"/>
        <v/>
      </c>
      <c r="BZ1563" s="29" t="str">
        <f>IF(A1563="","",SUM($BY$12:BY1563))</f>
        <v/>
      </c>
      <c r="CA1563" s="4"/>
    </row>
    <row r="1564" spans="65:79">
      <c r="BM1564" s="1"/>
      <c r="BU1564" s="23" t="str">
        <f>IF(A1564="","",_xlfn.XLOOKUP(C1564,'Bloomberg Data'!E:E,'Bloomberg Data'!D:D,0,0))</f>
        <v/>
      </c>
      <c r="BV1564" s="23" t="str">
        <f t="shared" si="102"/>
        <v/>
      </c>
      <c r="BW1564" s="59" t="str">
        <f t="shared" si="105"/>
        <v/>
      </c>
      <c r="BX1564" s="28" t="str">
        <f t="shared" si="103"/>
        <v/>
      </c>
      <c r="BY1564" s="67" t="str">
        <f t="shared" si="104"/>
        <v/>
      </c>
      <c r="BZ1564" s="29" t="str">
        <f>IF(A1564="","",SUM($BY$12:BY1564))</f>
        <v/>
      </c>
      <c r="CA1564" s="4"/>
    </row>
    <row r="1565" spans="65:79">
      <c r="BM1565" s="1"/>
      <c r="BU1565" s="23" t="str">
        <f>IF(A1565="","",_xlfn.XLOOKUP(C1565,'Bloomberg Data'!E:E,'Bloomberg Data'!D:D,0,0))</f>
        <v/>
      </c>
      <c r="BV1565" s="23" t="str">
        <f t="shared" si="102"/>
        <v/>
      </c>
      <c r="BW1565" s="59" t="str">
        <f t="shared" si="105"/>
        <v/>
      </c>
      <c r="BX1565" s="28" t="str">
        <f t="shared" si="103"/>
        <v/>
      </c>
      <c r="BY1565" s="67" t="str">
        <f t="shared" si="104"/>
        <v/>
      </c>
      <c r="BZ1565" s="29" t="str">
        <f>IF(A1565="","",SUM($BY$12:BY1565))</f>
        <v/>
      </c>
      <c r="CA1565" s="4"/>
    </row>
    <row r="1566" spans="65:79">
      <c r="BM1566" s="1"/>
      <c r="BU1566" s="23" t="str">
        <f>IF(A1566="","",_xlfn.XLOOKUP(C1566,'Bloomberg Data'!E:E,'Bloomberg Data'!D:D,0,0))</f>
        <v/>
      </c>
      <c r="BV1566" s="23" t="str">
        <f t="shared" si="102"/>
        <v/>
      </c>
      <c r="BW1566" s="59" t="str">
        <f t="shared" si="105"/>
        <v/>
      </c>
      <c r="BX1566" s="28" t="str">
        <f t="shared" si="103"/>
        <v/>
      </c>
      <c r="BY1566" s="67" t="str">
        <f t="shared" si="104"/>
        <v/>
      </c>
      <c r="BZ1566" s="29" t="str">
        <f>IF(A1566="","",SUM($BY$12:BY1566))</f>
        <v/>
      </c>
      <c r="CA1566" s="4"/>
    </row>
    <row r="1567" spans="65:79">
      <c r="BM1567" s="1"/>
      <c r="BU1567" s="23" t="str">
        <f>IF(A1567="","",_xlfn.XLOOKUP(C1567,'Bloomberg Data'!E:E,'Bloomberg Data'!D:D,0,0))</f>
        <v/>
      </c>
      <c r="BV1567" s="23" t="str">
        <f t="shared" si="102"/>
        <v/>
      </c>
      <c r="BW1567" s="59" t="str">
        <f t="shared" si="105"/>
        <v/>
      </c>
      <c r="BX1567" s="28" t="str">
        <f t="shared" si="103"/>
        <v/>
      </c>
      <c r="BY1567" s="67" t="str">
        <f t="shared" si="104"/>
        <v/>
      </c>
      <c r="BZ1567" s="29" t="str">
        <f>IF(A1567="","",SUM($BY$12:BY1567))</f>
        <v/>
      </c>
      <c r="CA1567" s="4"/>
    </row>
    <row r="1568" spans="65:79">
      <c r="BM1568" s="1"/>
      <c r="BU1568" s="23" t="str">
        <f>IF(A1568="","",_xlfn.XLOOKUP(C1568,'Bloomberg Data'!E:E,'Bloomberg Data'!D:D,0,0))</f>
        <v/>
      </c>
      <c r="BV1568" s="23" t="str">
        <f t="shared" si="102"/>
        <v/>
      </c>
      <c r="BW1568" s="59" t="str">
        <f t="shared" si="105"/>
        <v/>
      </c>
      <c r="BX1568" s="28" t="str">
        <f t="shared" si="103"/>
        <v/>
      </c>
      <c r="BY1568" s="67" t="str">
        <f t="shared" si="104"/>
        <v/>
      </c>
      <c r="BZ1568" s="29" t="str">
        <f>IF(A1568="","",SUM($BY$12:BY1568))</f>
        <v/>
      </c>
      <c r="CA1568" s="4"/>
    </row>
    <row r="1569" spans="65:79">
      <c r="BM1569" s="1"/>
      <c r="BU1569" s="23" t="str">
        <f>IF(A1569="","",_xlfn.XLOOKUP(C1569,'Bloomberg Data'!E:E,'Bloomberg Data'!D:D,0,0))</f>
        <v/>
      </c>
      <c r="BV1569" s="23" t="str">
        <f t="shared" si="102"/>
        <v/>
      </c>
      <c r="BW1569" s="59" t="str">
        <f t="shared" si="105"/>
        <v/>
      </c>
      <c r="BX1569" s="28" t="str">
        <f t="shared" si="103"/>
        <v/>
      </c>
      <c r="BY1569" s="67" t="str">
        <f t="shared" si="104"/>
        <v/>
      </c>
      <c r="BZ1569" s="29" t="str">
        <f>IF(A1569="","",SUM($BY$12:BY1569))</f>
        <v/>
      </c>
      <c r="CA1569" s="4"/>
    </row>
    <row r="1570" spans="65:79">
      <c r="BM1570" s="1"/>
      <c r="BU1570" s="23" t="str">
        <f>IF(A1570="","",_xlfn.XLOOKUP(C1570,'Bloomberg Data'!E:E,'Bloomberg Data'!D:D,0,0))</f>
        <v/>
      </c>
      <c r="BV1570" s="23" t="str">
        <f t="shared" si="102"/>
        <v/>
      </c>
      <c r="BW1570" s="59" t="str">
        <f t="shared" si="105"/>
        <v/>
      </c>
      <c r="BX1570" s="28" t="str">
        <f t="shared" si="103"/>
        <v/>
      </c>
      <c r="BY1570" s="67" t="str">
        <f t="shared" si="104"/>
        <v/>
      </c>
      <c r="BZ1570" s="29" t="str">
        <f>IF(A1570="","",SUM($BY$12:BY1570))</f>
        <v/>
      </c>
      <c r="CA1570" s="4"/>
    </row>
    <row r="1571" spans="65:79">
      <c r="BM1571" s="1"/>
      <c r="BU1571" s="23" t="str">
        <f>IF(A1571="","",_xlfn.XLOOKUP(C1571,'Bloomberg Data'!E:E,'Bloomberg Data'!D:D,0,0))</f>
        <v/>
      </c>
      <c r="BV1571" s="23" t="str">
        <f t="shared" si="102"/>
        <v/>
      </c>
      <c r="BW1571" s="59" t="str">
        <f t="shared" si="105"/>
        <v/>
      </c>
      <c r="BX1571" s="28" t="str">
        <f t="shared" si="103"/>
        <v/>
      </c>
      <c r="BY1571" s="67" t="str">
        <f t="shared" si="104"/>
        <v/>
      </c>
      <c r="BZ1571" s="29" t="str">
        <f>IF(A1571="","",SUM($BY$12:BY1571))</f>
        <v/>
      </c>
      <c r="CA1571" s="4"/>
    </row>
    <row r="1572" spans="65:79">
      <c r="BM1572" s="1"/>
      <c r="BU1572" s="23" t="str">
        <f>IF(A1572="","",_xlfn.XLOOKUP(C1572,'Bloomberg Data'!E:E,'Bloomberg Data'!D:D,0,0))</f>
        <v/>
      </c>
      <c r="BV1572" s="23" t="str">
        <f t="shared" si="102"/>
        <v/>
      </c>
      <c r="BW1572" s="59" t="str">
        <f t="shared" si="105"/>
        <v/>
      </c>
      <c r="BX1572" s="28" t="str">
        <f t="shared" si="103"/>
        <v/>
      </c>
      <c r="BY1572" s="67" t="str">
        <f t="shared" si="104"/>
        <v/>
      </c>
      <c r="BZ1572" s="29" t="str">
        <f>IF(A1572="","",SUM($BY$12:BY1572))</f>
        <v/>
      </c>
      <c r="CA1572" s="4"/>
    </row>
    <row r="1573" spans="65:79">
      <c r="BM1573" s="1"/>
      <c r="BU1573" s="23" t="str">
        <f>IF(A1573="","",_xlfn.XLOOKUP(C1573,'Bloomberg Data'!E:E,'Bloomberg Data'!D:D,0,0))</f>
        <v/>
      </c>
      <c r="BV1573" s="23" t="str">
        <f t="shared" si="102"/>
        <v/>
      </c>
      <c r="BW1573" s="59" t="str">
        <f t="shared" si="105"/>
        <v/>
      </c>
      <c r="BX1573" s="28" t="str">
        <f t="shared" si="103"/>
        <v/>
      </c>
      <c r="BY1573" s="67" t="str">
        <f t="shared" si="104"/>
        <v/>
      </c>
      <c r="BZ1573" s="29" t="str">
        <f>IF(A1573="","",SUM($BY$12:BY1573))</f>
        <v/>
      </c>
      <c r="CA1573" s="4"/>
    </row>
    <row r="1574" spans="65:79">
      <c r="BM1574" s="1"/>
      <c r="BU1574" s="23" t="str">
        <f>IF(A1574="","",_xlfn.XLOOKUP(C1574,'Bloomberg Data'!E:E,'Bloomberg Data'!D:D,0,0))</f>
        <v/>
      </c>
      <c r="BV1574" s="23" t="str">
        <f t="shared" si="102"/>
        <v/>
      </c>
      <c r="BW1574" s="59" t="str">
        <f t="shared" si="105"/>
        <v/>
      </c>
      <c r="BX1574" s="28" t="str">
        <f t="shared" si="103"/>
        <v/>
      </c>
      <c r="BY1574" s="67" t="str">
        <f t="shared" si="104"/>
        <v/>
      </c>
      <c r="BZ1574" s="29" t="str">
        <f>IF(A1574="","",SUM($BY$12:BY1574))</f>
        <v/>
      </c>
      <c r="CA1574" s="4"/>
    </row>
    <row r="1575" spans="65:79">
      <c r="BM1575" s="1"/>
      <c r="BU1575" s="23" t="str">
        <f>IF(A1575="","",_xlfn.XLOOKUP(C1575,'Bloomberg Data'!E:E,'Bloomberg Data'!D:D,0,0))</f>
        <v/>
      </c>
      <c r="BV1575" s="23" t="str">
        <f t="shared" si="102"/>
        <v/>
      </c>
      <c r="BW1575" s="59" t="str">
        <f t="shared" si="105"/>
        <v/>
      </c>
      <c r="BX1575" s="28" t="str">
        <f t="shared" si="103"/>
        <v/>
      </c>
      <c r="BY1575" s="67" t="str">
        <f t="shared" si="104"/>
        <v/>
      </c>
      <c r="BZ1575" s="29" t="str">
        <f>IF(A1575="","",SUM($BY$12:BY1575))</f>
        <v/>
      </c>
      <c r="CA1575" s="4"/>
    </row>
    <row r="1576" spans="65:79">
      <c r="BM1576" s="1"/>
      <c r="BU1576" s="23" t="str">
        <f>IF(A1576="","",_xlfn.XLOOKUP(C1576,'Bloomberg Data'!E:E,'Bloomberg Data'!D:D,0,0))</f>
        <v/>
      </c>
      <c r="BV1576" s="23" t="str">
        <f t="shared" si="102"/>
        <v/>
      </c>
      <c r="BW1576" s="59" t="str">
        <f t="shared" si="105"/>
        <v/>
      </c>
      <c r="BX1576" s="28" t="str">
        <f t="shared" si="103"/>
        <v/>
      </c>
      <c r="BY1576" s="67" t="str">
        <f t="shared" si="104"/>
        <v/>
      </c>
      <c r="BZ1576" s="29" t="str">
        <f>IF(A1576="","",SUM($BY$12:BY1576))</f>
        <v/>
      </c>
      <c r="CA1576" s="4"/>
    </row>
    <row r="1577" spans="65:79">
      <c r="BM1577" s="1"/>
      <c r="BU1577" s="23" t="str">
        <f>IF(A1577="","",_xlfn.XLOOKUP(C1577,'Bloomberg Data'!E:E,'Bloomberg Data'!D:D,0,0))</f>
        <v/>
      </c>
      <c r="BV1577" s="23" t="str">
        <f t="shared" si="102"/>
        <v/>
      </c>
      <c r="BW1577" s="59" t="str">
        <f t="shared" si="105"/>
        <v/>
      </c>
      <c r="BX1577" s="28" t="str">
        <f t="shared" si="103"/>
        <v/>
      </c>
      <c r="BY1577" s="67" t="str">
        <f t="shared" si="104"/>
        <v/>
      </c>
      <c r="BZ1577" s="29" t="str">
        <f>IF(A1577="","",SUM($BY$12:BY1577))</f>
        <v/>
      </c>
      <c r="CA1577" s="4"/>
    </row>
    <row r="1578" spans="65:79">
      <c r="BM1578" s="1"/>
      <c r="BU1578" s="23" t="str">
        <f>IF(A1578="","",_xlfn.XLOOKUP(C1578,'Bloomberg Data'!E:E,'Bloomberg Data'!D:D,0,0))</f>
        <v/>
      </c>
      <c r="BV1578" s="23" t="str">
        <f t="shared" si="102"/>
        <v/>
      </c>
      <c r="BW1578" s="59" t="str">
        <f t="shared" si="105"/>
        <v/>
      </c>
      <c r="BX1578" s="28" t="str">
        <f t="shared" si="103"/>
        <v/>
      </c>
      <c r="BY1578" s="67" t="str">
        <f t="shared" si="104"/>
        <v/>
      </c>
      <c r="BZ1578" s="29" t="str">
        <f>IF(A1578="","",SUM($BY$12:BY1578))</f>
        <v/>
      </c>
      <c r="CA1578" s="4"/>
    </row>
    <row r="1579" spans="65:79">
      <c r="BM1579" s="1"/>
      <c r="BU1579" s="23" t="str">
        <f>IF(A1579="","",_xlfn.XLOOKUP(C1579,'Bloomberg Data'!E:E,'Bloomberg Data'!D:D,0,0))</f>
        <v/>
      </c>
      <c r="BV1579" s="23" t="str">
        <f t="shared" si="102"/>
        <v/>
      </c>
      <c r="BW1579" s="59" t="str">
        <f t="shared" si="105"/>
        <v/>
      </c>
      <c r="BX1579" s="28" t="str">
        <f t="shared" si="103"/>
        <v/>
      </c>
      <c r="BY1579" s="67" t="str">
        <f t="shared" si="104"/>
        <v/>
      </c>
      <c r="BZ1579" s="29" t="str">
        <f>IF(A1579="","",SUM($BY$12:BY1579))</f>
        <v/>
      </c>
      <c r="CA1579" s="4"/>
    </row>
    <row r="1580" spans="65:79">
      <c r="BM1580" s="1"/>
      <c r="BU1580" s="23" t="str">
        <f>IF(A1580="","",_xlfn.XLOOKUP(C1580,'Bloomberg Data'!E:E,'Bloomberg Data'!D:D,0,0))</f>
        <v/>
      </c>
      <c r="BV1580" s="23" t="str">
        <f t="shared" si="102"/>
        <v/>
      </c>
      <c r="BW1580" s="59" t="str">
        <f t="shared" si="105"/>
        <v/>
      </c>
      <c r="BX1580" s="28" t="str">
        <f t="shared" si="103"/>
        <v/>
      </c>
      <c r="BY1580" s="67" t="str">
        <f t="shared" si="104"/>
        <v/>
      </c>
      <c r="BZ1580" s="29" t="str">
        <f>IF(A1580="","",SUM($BY$12:BY1580))</f>
        <v/>
      </c>
      <c r="CA1580" s="4"/>
    </row>
    <row r="1581" spans="65:79">
      <c r="BM1581" s="1"/>
      <c r="BU1581" s="23" t="str">
        <f>IF(A1581="","",_xlfn.XLOOKUP(C1581,'Bloomberg Data'!E:E,'Bloomberg Data'!D:D,0,0))</f>
        <v/>
      </c>
      <c r="BV1581" s="23" t="str">
        <f t="shared" si="102"/>
        <v/>
      </c>
      <c r="BW1581" s="59" t="str">
        <f t="shared" si="105"/>
        <v/>
      </c>
      <c r="BX1581" s="28" t="str">
        <f t="shared" si="103"/>
        <v/>
      </c>
      <c r="BY1581" s="67" t="str">
        <f t="shared" si="104"/>
        <v/>
      </c>
      <c r="BZ1581" s="29" t="str">
        <f>IF(A1581="","",SUM($BY$12:BY1581))</f>
        <v/>
      </c>
      <c r="CA1581" s="4"/>
    </row>
    <row r="1582" spans="65:79">
      <c r="BM1582" s="1"/>
      <c r="BU1582" s="23" t="str">
        <f>IF(A1582="","",_xlfn.XLOOKUP(C1582,'Bloomberg Data'!E:E,'Bloomberg Data'!D:D,0,0))</f>
        <v/>
      </c>
      <c r="BV1582" s="23" t="str">
        <f t="shared" si="102"/>
        <v/>
      </c>
      <c r="BW1582" s="59" t="str">
        <f t="shared" si="105"/>
        <v/>
      </c>
      <c r="BX1582" s="28" t="str">
        <f t="shared" si="103"/>
        <v/>
      </c>
      <c r="BY1582" s="67" t="str">
        <f t="shared" si="104"/>
        <v/>
      </c>
      <c r="BZ1582" s="29" t="str">
        <f>IF(A1582="","",SUM($BY$12:BY1582))</f>
        <v/>
      </c>
      <c r="CA1582" s="4"/>
    </row>
    <row r="1583" spans="65:79">
      <c r="BM1583" s="1"/>
      <c r="BU1583" s="23" t="str">
        <f>IF(A1583="","",_xlfn.XLOOKUP(C1583,'Bloomberg Data'!E:E,'Bloomberg Data'!D:D,0,0))</f>
        <v/>
      </c>
      <c r="BV1583" s="23" t="str">
        <f t="shared" si="102"/>
        <v/>
      </c>
      <c r="BW1583" s="59" t="str">
        <f t="shared" si="105"/>
        <v/>
      </c>
      <c r="BX1583" s="28" t="str">
        <f t="shared" si="103"/>
        <v/>
      </c>
      <c r="BY1583" s="67" t="str">
        <f t="shared" si="104"/>
        <v/>
      </c>
      <c r="BZ1583" s="29" t="str">
        <f>IF(A1583="","",SUM($BY$12:BY1583))</f>
        <v/>
      </c>
      <c r="CA1583" s="4"/>
    </row>
    <row r="1584" spans="65:79">
      <c r="BM1584" s="1"/>
      <c r="BU1584" s="23" t="str">
        <f>IF(A1584="","",_xlfn.XLOOKUP(C1584,'Bloomberg Data'!E:E,'Bloomberg Data'!D:D,0,0))</f>
        <v/>
      </c>
      <c r="BV1584" s="23" t="str">
        <f t="shared" si="102"/>
        <v/>
      </c>
      <c r="BW1584" s="59" t="str">
        <f t="shared" si="105"/>
        <v/>
      </c>
      <c r="BX1584" s="28" t="str">
        <f t="shared" si="103"/>
        <v/>
      </c>
      <c r="BY1584" s="67" t="str">
        <f t="shared" si="104"/>
        <v/>
      </c>
      <c r="BZ1584" s="29" t="str">
        <f>IF(A1584="","",SUM($BY$12:BY1584))</f>
        <v/>
      </c>
      <c r="CA1584" s="4"/>
    </row>
    <row r="1585" spans="65:79">
      <c r="BM1585" s="1"/>
      <c r="BU1585" s="23" t="str">
        <f>IF(A1585="","",_xlfn.XLOOKUP(C1585,'Bloomberg Data'!E:E,'Bloomberg Data'!D:D,0,0))</f>
        <v/>
      </c>
      <c r="BV1585" s="23" t="str">
        <f t="shared" si="102"/>
        <v/>
      </c>
      <c r="BW1585" s="59" t="str">
        <f t="shared" si="105"/>
        <v/>
      </c>
      <c r="BX1585" s="28" t="str">
        <f t="shared" si="103"/>
        <v/>
      </c>
      <c r="BY1585" s="67" t="str">
        <f t="shared" si="104"/>
        <v/>
      </c>
      <c r="BZ1585" s="29" t="str">
        <f>IF(A1585="","",SUM($BY$12:BY1585))</f>
        <v/>
      </c>
      <c r="CA1585" s="4"/>
    </row>
    <row r="1586" spans="65:79">
      <c r="BM1586" s="1"/>
      <c r="BU1586" s="23" t="str">
        <f>IF(A1586="","",_xlfn.XLOOKUP(C1586,'Bloomberg Data'!E:E,'Bloomberg Data'!D:D,0,0))</f>
        <v/>
      </c>
      <c r="BV1586" s="23" t="str">
        <f t="shared" si="102"/>
        <v/>
      </c>
      <c r="BW1586" s="59" t="str">
        <f t="shared" si="105"/>
        <v/>
      </c>
      <c r="BX1586" s="28" t="str">
        <f t="shared" si="103"/>
        <v/>
      </c>
      <c r="BY1586" s="67" t="str">
        <f t="shared" si="104"/>
        <v/>
      </c>
      <c r="BZ1586" s="29" t="str">
        <f>IF(A1586="","",SUM($BY$12:BY1586))</f>
        <v/>
      </c>
      <c r="CA1586" s="4"/>
    </row>
    <row r="1587" spans="65:79">
      <c r="BM1587" s="1"/>
      <c r="BU1587" s="23" t="str">
        <f>IF(A1587="","",_xlfn.XLOOKUP(C1587,'Bloomberg Data'!E:E,'Bloomberg Data'!D:D,0,0))</f>
        <v/>
      </c>
      <c r="BV1587" s="23" t="str">
        <f t="shared" si="102"/>
        <v/>
      </c>
      <c r="BW1587" s="59" t="str">
        <f t="shared" si="105"/>
        <v/>
      </c>
      <c r="BX1587" s="28" t="str">
        <f t="shared" si="103"/>
        <v/>
      </c>
      <c r="BY1587" s="67" t="str">
        <f t="shared" si="104"/>
        <v/>
      </c>
      <c r="BZ1587" s="29" t="str">
        <f>IF(A1587="","",SUM($BY$12:BY1587))</f>
        <v/>
      </c>
      <c r="CA1587" s="4"/>
    </row>
    <row r="1588" spans="65:79">
      <c r="BM1588" s="1"/>
      <c r="BU1588" s="23" t="str">
        <f>IF(A1588="","",_xlfn.XLOOKUP(C1588,'Bloomberg Data'!E:E,'Bloomberg Data'!D:D,0,0))</f>
        <v/>
      </c>
      <c r="BV1588" s="23" t="str">
        <f t="shared" si="102"/>
        <v/>
      </c>
      <c r="BW1588" s="59" t="str">
        <f t="shared" si="105"/>
        <v/>
      </c>
      <c r="BX1588" s="28" t="str">
        <f t="shared" si="103"/>
        <v/>
      </c>
      <c r="BY1588" s="67" t="str">
        <f t="shared" si="104"/>
        <v/>
      </c>
      <c r="BZ1588" s="29" t="str">
        <f>IF(A1588="","",SUM($BY$12:BY1588))</f>
        <v/>
      </c>
      <c r="CA1588" s="4"/>
    </row>
    <row r="1589" spans="65:79">
      <c r="BM1589" s="1"/>
      <c r="BU1589" s="23" t="str">
        <f>IF(A1589="","",_xlfn.XLOOKUP(C1589,'Bloomberg Data'!E:E,'Bloomberg Data'!D:D,0,0))</f>
        <v/>
      </c>
      <c r="BV1589" s="23" t="str">
        <f t="shared" si="102"/>
        <v/>
      </c>
      <c r="BW1589" s="59" t="str">
        <f t="shared" si="105"/>
        <v/>
      </c>
      <c r="BX1589" s="28" t="str">
        <f t="shared" si="103"/>
        <v/>
      </c>
      <c r="BY1589" s="67" t="str">
        <f t="shared" si="104"/>
        <v/>
      </c>
      <c r="BZ1589" s="29" t="str">
        <f>IF(A1589="","",SUM($BY$12:BY1589))</f>
        <v/>
      </c>
      <c r="CA1589" s="4"/>
    </row>
    <row r="1590" spans="65:79">
      <c r="BM1590" s="1"/>
      <c r="BU1590" s="23" t="str">
        <f>IF(A1590="","",_xlfn.XLOOKUP(C1590,'Bloomberg Data'!E:E,'Bloomberg Data'!D:D,0,0))</f>
        <v/>
      </c>
      <c r="BV1590" s="23" t="str">
        <f t="shared" si="102"/>
        <v/>
      </c>
      <c r="BW1590" s="59" t="str">
        <f t="shared" si="105"/>
        <v/>
      </c>
      <c r="BX1590" s="28" t="str">
        <f t="shared" si="103"/>
        <v/>
      </c>
      <c r="BY1590" s="67" t="str">
        <f t="shared" si="104"/>
        <v/>
      </c>
      <c r="BZ1590" s="29" t="str">
        <f>IF(A1590="","",SUM($BY$12:BY1590))</f>
        <v/>
      </c>
      <c r="CA1590" s="4"/>
    </row>
    <row r="1591" spans="65:79">
      <c r="BM1591" s="1"/>
      <c r="BU1591" s="23" t="str">
        <f>IF(A1591="","",_xlfn.XLOOKUP(C1591,'Bloomberg Data'!E:E,'Bloomberg Data'!D:D,0,0))</f>
        <v/>
      </c>
      <c r="BV1591" s="23" t="str">
        <f t="shared" si="102"/>
        <v/>
      </c>
      <c r="BW1591" s="59" t="str">
        <f t="shared" si="105"/>
        <v/>
      </c>
      <c r="BX1591" s="28" t="str">
        <f t="shared" si="103"/>
        <v/>
      </c>
      <c r="BY1591" s="67" t="str">
        <f t="shared" si="104"/>
        <v/>
      </c>
      <c r="BZ1591" s="29" t="str">
        <f>IF(A1591="","",SUM($BY$12:BY1591))</f>
        <v/>
      </c>
      <c r="CA1591" s="4"/>
    </row>
    <row r="1592" spans="65:79">
      <c r="BM1592" s="1"/>
      <c r="BU1592" s="23" t="str">
        <f>IF(A1592="","",_xlfn.XLOOKUP(C1592,'Bloomberg Data'!E:E,'Bloomberg Data'!D:D,0,0))</f>
        <v/>
      </c>
      <c r="BV1592" s="23" t="str">
        <f t="shared" si="102"/>
        <v/>
      </c>
      <c r="BW1592" s="59" t="str">
        <f t="shared" si="105"/>
        <v/>
      </c>
      <c r="BX1592" s="28" t="str">
        <f t="shared" si="103"/>
        <v/>
      </c>
      <c r="BY1592" s="67" t="str">
        <f t="shared" si="104"/>
        <v/>
      </c>
      <c r="BZ1592" s="29" t="str">
        <f>IF(A1592="","",SUM($BY$12:BY1592))</f>
        <v/>
      </c>
      <c r="CA1592" s="4"/>
    </row>
    <row r="1593" spans="65:79">
      <c r="BM1593" s="1"/>
      <c r="BU1593" s="23" t="str">
        <f>IF(A1593="","",_xlfn.XLOOKUP(C1593,'Bloomberg Data'!E:E,'Bloomberg Data'!D:D,0,0))</f>
        <v/>
      </c>
      <c r="BV1593" s="23" t="str">
        <f t="shared" si="102"/>
        <v/>
      </c>
      <c r="BW1593" s="59" t="str">
        <f t="shared" si="105"/>
        <v/>
      </c>
      <c r="BX1593" s="28" t="str">
        <f t="shared" si="103"/>
        <v/>
      </c>
      <c r="BY1593" s="67" t="str">
        <f t="shared" si="104"/>
        <v/>
      </c>
      <c r="BZ1593" s="29" t="str">
        <f>IF(A1593="","",SUM($BY$12:BY1593))</f>
        <v/>
      </c>
      <c r="CA1593" s="4"/>
    </row>
    <row r="1594" spans="65:79">
      <c r="BM1594" s="1"/>
      <c r="BU1594" s="23" t="str">
        <f>IF(A1594="","",_xlfn.XLOOKUP(C1594,'Bloomberg Data'!E:E,'Bloomberg Data'!D:D,0,0))</f>
        <v/>
      </c>
      <c r="BV1594" s="23" t="str">
        <f t="shared" si="102"/>
        <v/>
      </c>
      <c r="BW1594" s="59" t="str">
        <f t="shared" si="105"/>
        <v/>
      </c>
      <c r="BX1594" s="28" t="str">
        <f t="shared" si="103"/>
        <v/>
      </c>
      <c r="BY1594" s="67" t="str">
        <f t="shared" si="104"/>
        <v/>
      </c>
      <c r="BZ1594" s="29" t="str">
        <f>IF(A1594="","",SUM($BY$12:BY1594))</f>
        <v/>
      </c>
      <c r="CA1594" s="4"/>
    </row>
    <row r="1595" spans="65:79">
      <c r="BM1595" s="1"/>
      <c r="BU1595" s="23" t="str">
        <f>IF(A1595="","",_xlfn.XLOOKUP(C1595,'Bloomberg Data'!E:E,'Bloomberg Data'!D:D,0,0))</f>
        <v/>
      </c>
      <c r="BV1595" s="23" t="str">
        <f t="shared" si="102"/>
        <v/>
      </c>
      <c r="BW1595" s="59" t="str">
        <f t="shared" si="105"/>
        <v/>
      </c>
      <c r="BX1595" s="28" t="str">
        <f t="shared" si="103"/>
        <v/>
      </c>
      <c r="BY1595" s="67" t="str">
        <f t="shared" si="104"/>
        <v/>
      </c>
      <c r="BZ1595" s="29" t="str">
        <f>IF(A1595="","",SUM($BY$12:BY1595))</f>
        <v/>
      </c>
      <c r="CA1595" s="4"/>
    </row>
    <row r="1596" spans="65:79">
      <c r="BM1596" s="1"/>
      <c r="BU1596" s="23" t="str">
        <f>IF(A1596="","",_xlfn.XLOOKUP(C1596,'Bloomberg Data'!E:E,'Bloomberg Data'!D:D,0,0))</f>
        <v/>
      </c>
      <c r="BV1596" s="23" t="str">
        <f t="shared" si="102"/>
        <v/>
      </c>
      <c r="BW1596" s="59" t="str">
        <f t="shared" si="105"/>
        <v/>
      </c>
      <c r="BX1596" s="28" t="str">
        <f t="shared" si="103"/>
        <v/>
      </c>
      <c r="BY1596" s="67" t="str">
        <f t="shared" si="104"/>
        <v/>
      </c>
      <c r="BZ1596" s="29" t="str">
        <f>IF(A1596="","",SUM($BY$12:BY1596))</f>
        <v/>
      </c>
      <c r="CA1596" s="4"/>
    </row>
    <row r="1597" spans="65:79">
      <c r="BM1597" s="1"/>
      <c r="BU1597" s="23" t="str">
        <f>IF(A1597="","",_xlfn.XLOOKUP(C1597,'Bloomberg Data'!E:E,'Bloomberg Data'!D:D,0,0))</f>
        <v/>
      </c>
      <c r="BV1597" s="23" t="str">
        <f t="shared" si="102"/>
        <v/>
      </c>
      <c r="BW1597" s="59" t="str">
        <f t="shared" si="105"/>
        <v/>
      </c>
      <c r="BX1597" s="28" t="str">
        <f t="shared" si="103"/>
        <v/>
      </c>
      <c r="BY1597" s="67" t="str">
        <f t="shared" si="104"/>
        <v/>
      </c>
      <c r="BZ1597" s="29" t="str">
        <f>IF(A1597="","",SUM($BY$12:BY1597))</f>
        <v/>
      </c>
      <c r="CA1597" s="4"/>
    </row>
    <row r="1598" spans="65:79">
      <c r="BM1598" s="1"/>
      <c r="BU1598" s="23" t="str">
        <f>IF(A1598="","",_xlfn.XLOOKUP(C1598,'Bloomberg Data'!E:E,'Bloomberg Data'!D:D,0,0))</f>
        <v/>
      </c>
      <c r="BV1598" s="23" t="str">
        <f t="shared" si="102"/>
        <v/>
      </c>
      <c r="BW1598" s="59" t="str">
        <f t="shared" si="105"/>
        <v/>
      </c>
      <c r="BX1598" s="28" t="str">
        <f t="shared" si="103"/>
        <v/>
      </c>
      <c r="BY1598" s="67" t="str">
        <f t="shared" si="104"/>
        <v/>
      </c>
      <c r="BZ1598" s="29" t="str">
        <f>IF(A1598="","",SUM($BY$12:BY1598))</f>
        <v/>
      </c>
      <c r="CA1598" s="4"/>
    </row>
    <row r="1599" spans="65:79">
      <c r="BM1599" s="1"/>
      <c r="BU1599" s="23" t="str">
        <f>IF(A1599="","",_xlfn.XLOOKUP(C1599,'Bloomberg Data'!E:E,'Bloomberg Data'!D:D,0,0))</f>
        <v/>
      </c>
      <c r="BV1599" s="23" t="str">
        <f t="shared" si="102"/>
        <v/>
      </c>
      <c r="BW1599" s="59" t="str">
        <f t="shared" si="105"/>
        <v/>
      </c>
      <c r="BX1599" s="28" t="str">
        <f t="shared" si="103"/>
        <v/>
      </c>
      <c r="BY1599" s="67" t="str">
        <f t="shared" si="104"/>
        <v/>
      </c>
      <c r="BZ1599" s="29" t="str">
        <f>IF(A1599="","",SUM($BY$12:BY1599))</f>
        <v/>
      </c>
      <c r="CA1599" s="4"/>
    </row>
    <row r="1600" spans="65:79">
      <c r="BM1600" s="1"/>
      <c r="BU1600" s="23" t="str">
        <f>IF(A1600="","",_xlfn.XLOOKUP(C1600,'Bloomberg Data'!E:E,'Bloomberg Data'!D:D,0,0))</f>
        <v/>
      </c>
      <c r="BV1600" s="23" t="str">
        <f t="shared" si="102"/>
        <v/>
      </c>
      <c r="BW1600" s="59" t="str">
        <f t="shared" si="105"/>
        <v/>
      </c>
      <c r="BX1600" s="28" t="str">
        <f t="shared" si="103"/>
        <v/>
      </c>
      <c r="BY1600" s="67" t="str">
        <f t="shared" si="104"/>
        <v/>
      </c>
      <c r="BZ1600" s="29" t="str">
        <f>IF(A1600="","",SUM($BY$12:BY1600))</f>
        <v/>
      </c>
      <c r="CA1600" s="4"/>
    </row>
    <row r="1601" spans="65:79">
      <c r="BM1601" s="1"/>
      <c r="BU1601" s="23" t="str">
        <f>IF(A1601="","",_xlfn.XLOOKUP(C1601,'Bloomberg Data'!E:E,'Bloomberg Data'!D:D,0,0))</f>
        <v/>
      </c>
      <c r="BV1601" s="23" t="str">
        <f t="shared" si="102"/>
        <v/>
      </c>
      <c r="BW1601" s="59" t="str">
        <f t="shared" si="105"/>
        <v/>
      </c>
      <c r="BX1601" s="28" t="str">
        <f t="shared" si="103"/>
        <v/>
      </c>
      <c r="BY1601" s="67" t="str">
        <f t="shared" si="104"/>
        <v/>
      </c>
      <c r="BZ1601" s="29" t="str">
        <f>IF(A1601="","",SUM($BY$12:BY1601))</f>
        <v/>
      </c>
      <c r="CA1601" s="4"/>
    </row>
    <row r="1602" spans="65:79">
      <c r="BM1602" s="1"/>
      <c r="BU1602" s="23" t="str">
        <f>IF(A1602="","",_xlfn.XLOOKUP(C1602,'Bloomberg Data'!E:E,'Bloomberg Data'!D:D,0,0))</f>
        <v/>
      </c>
      <c r="BV1602" s="23" t="str">
        <f t="shared" si="102"/>
        <v/>
      </c>
      <c r="BW1602" s="59" t="str">
        <f t="shared" si="105"/>
        <v/>
      </c>
      <c r="BX1602" s="28" t="str">
        <f t="shared" si="103"/>
        <v/>
      </c>
      <c r="BY1602" s="67" t="str">
        <f t="shared" si="104"/>
        <v/>
      </c>
      <c r="BZ1602" s="29" t="str">
        <f>IF(A1602="","",SUM($BY$12:BY1602))</f>
        <v/>
      </c>
      <c r="CA1602" s="4"/>
    </row>
    <row r="1603" spans="65:79">
      <c r="BM1603" s="1"/>
      <c r="BU1603" s="23" t="str">
        <f>IF(A1603="","",_xlfn.XLOOKUP(C1603,'Bloomberg Data'!E:E,'Bloomberg Data'!D:D,0,0))</f>
        <v/>
      </c>
      <c r="BV1603" s="23" t="str">
        <f t="shared" si="102"/>
        <v/>
      </c>
      <c r="BW1603" s="59" t="str">
        <f t="shared" si="105"/>
        <v/>
      </c>
      <c r="BX1603" s="28" t="str">
        <f t="shared" si="103"/>
        <v/>
      </c>
      <c r="BY1603" s="67" t="str">
        <f t="shared" si="104"/>
        <v/>
      </c>
      <c r="BZ1603" s="29" t="str">
        <f>IF(A1603="","",SUM($BY$12:BY1603))</f>
        <v/>
      </c>
      <c r="CA1603" s="4"/>
    </row>
    <row r="1604" spans="65:79">
      <c r="BM1604" s="1"/>
      <c r="BU1604" s="23" t="str">
        <f>IF(A1604="","",_xlfn.XLOOKUP(C1604,'Bloomberg Data'!E:E,'Bloomberg Data'!D:D,0,0))</f>
        <v/>
      </c>
      <c r="BV1604" s="23" t="str">
        <f t="shared" si="102"/>
        <v/>
      </c>
      <c r="BW1604" s="59" t="str">
        <f t="shared" si="105"/>
        <v/>
      </c>
      <c r="BX1604" s="28" t="str">
        <f t="shared" si="103"/>
        <v/>
      </c>
      <c r="BY1604" s="67" t="str">
        <f t="shared" si="104"/>
        <v/>
      </c>
      <c r="BZ1604" s="29" t="str">
        <f>IF(A1604="","",SUM($BY$12:BY1604))</f>
        <v/>
      </c>
      <c r="CA1604" s="4"/>
    </row>
    <row r="1605" spans="65:79">
      <c r="BM1605" s="1"/>
      <c r="BU1605" s="23" t="str">
        <f>IF(A1605="","",_xlfn.XLOOKUP(C1605,'Bloomberg Data'!E:E,'Bloomberg Data'!D:D,0,0))</f>
        <v/>
      </c>
      <c r="BV1605" s="23" t="str">
        <f t="shared" si="102"/>
        <v/>
      </c>
      <c r="BW1605" s="59" t="str">
        <f t="shared" si="105"/>
        <v/>
      </c>
      <c r="BX1605" s="28" t="str">
        <f t="shared" si="103"/>
        <v/>
      </c>
      <c r="BY1605" s="67" t="str">
        <f t="shared" si="104"/>
        <v/>
      </c>
      <c r="BZ1605" s="29" t="str">
        <f>IF(A1605="","",SUM($BY$12:BY1605))</f>
        <v/>
      </c>
      <c r="CA1605" s="4"/>
    </row>
    <row r="1606" spans="65:79">
      <c r="BM1606" s="1"/>
      <c r="BU1606" s="23" t="str">
        <f>IF(A1606="","",_xlfn.XLOOKUP(C1606,'Bloomberg Data'!E:E,'Bloomberg Data'!D:D,0,0))</f>
        <v/>
      </c>
      <c r="BV1606" s="23" t="str">
        <f t="shared" si="102"/>
        <v/>
      </c>
      <c r="BW1606" s="59" t="str">
        <f t="shared" si="105"/>
        <v/>
      </c>
      <c r="BX1606" s="28" t="str">
        <f t="shared" si="103"/>
        <v/>
      </c>
      <c r="BY1606" s="67" t="str">
        <f t="shared" si="104"/>
        <v/>
      </c>
      <c r="BZ1606" s="29" t="str">
        <f>IF(A1606="","",SUM($BY$12:BY1606))</f>
        <v/>
      </c>
      <c r="CA1606" s="4"/>
    </row>
    <row r="1607" spans="65:79">
      <c r="BM1607" s="1"/>
      <c r="BU1607" s="23" t="str">
        <f>IF(A1607="","",_xlfn.XLOOKUP(C1607,'Bloomberg Data'!E:E,'Bloomberg Data'!D:D,0,0))</f>
        <v/>
      </c>
      <c r="BV1607" s="23" t="str">
        <f t="shared" si="102"/>
        <v/>
      </c>
      <c r="BW1607" s="59" t="str">
        <f t="shared" si="105"/>
        <v/>
      </c>
      <c r="BX1607" s="28" t="str">
        <f t="shared" si="103"/>
        <v/>
      </c>
      <c r="BY1607" s="67" t="str">
        <f t="shared" si="104"/>
        <v/>
      </c>
      <c r="BZ1607" s="29" t="str">
        <f>IF(A1607="","",SUM($BY$12:BY1607))</f>
        <v/>
      </c>
      <c r="CA1607" s="4"/>
    </row>
    <row r="1608" spans="65:79">
      <c r="BM1608" s="1"/>
      <c r="BU1608" s="23" t="str">
        <f>IF(A1608="","",_xlfn.XLOOKUP(C1608,'Bloomberg Data'!E:E,'Bloomberg Data'!D:D,0,0))</f>
        <v/>
      </c>
      <c r="BV1608" s="23" t="str">
        <f t="shared" si="102"/>
        <v/>
      </c>
      <c r="BW1608" s="59" t="str">
        <f t="shared" si="105"/>
        <v/>
      </c>
      <c r="BX1608" s="28" t="str">
        <f t="shared" si="103"/>
        <v/>
      </c>
      <c r="BY1608" s="67" t="str">
        <f t="shared" si="104"/>
        <v/>
      </c>
      <c r="BZ1608" s="29" t="str">
        <f>IF(A1608="","",SUM($BY$12:BY1608))</f>
        <v/>
      </c>
      <c r="CA1608" s="4"/>
    </row>
    <row r="1609" spans="65:79">
      <c r="BM1609" s="1"/>
      <c r="BU1609" s="23" t="str">
        <f>IF(A1609="","",_xlfn.XLOOKUP(C1609,'Bloomberg Data'!E:E,'Bloomberg Data'!D:D,0,0))</f>
        <v/>
      </c>
      <c r="BV1609" s="23" t="str">
        <f t="shared" si="102"/>
        <v/>
      </c>
      <c r="BW1609" s="59" t="str">
        <f t="shared" si="105"/>
        <v/>
      </c>
      <c r="BX1609" s="28" t="str">
        <f t="shared" si="103"/>
        <v/>
      </c>
      <c r="BY1609" s="67" t="str">
        <f t="shared" si="104"/>
        <v/>
      </c>
      <c r="BZ1609" s="29" t="str">
        <f>IF(A1609="","",SUM($BY$12:BY1609))</f>
        <v/>
      </c>
      <c r="CA1609" s="4"/>
    </row>
    <row r="1610" spans="65:79">
      <c r="BM1610" s="1"/>
      <c r="BU1610" s="23" t="str">
        <f>IF(A1610="","",_xlfn.XLOOKUP(C1610,'Bloomberg Data'!E:E,'Bloomberg Data'!D:D,0,0))</f>
        <v/>
      </c>
      <c r="BV1610" s="23" t="str">
        <f t="shared" si="102"/>
        <v/>
      </c>
      <c r="BW1610" s="59" t="str">
        <f t="shared" si="105"/>
        <v/>
      </c>
      <c r="BX1610" s="28" t="str">
        <f t="shared" si="103"/>
        <v/>
      </c>
      <c r="BY1610" s="67" t="str">
        <f t="shared" si="104"/>
        <v/>
      </c>
      <c r="BZ1610" s="29" t="str">
        <f>IF(A1610="","",SUM($BY$12:BY1610))</f>
        <v/>
      </c>
      <c r="CA1610" s="4"/>
    </row>
    <row r="1611" spans="65:79">
      <c r="BM1611" s="1"/>
      <c r="BU1611" s="23" t="str">
        <f>IF(A1611="","",_xlfn.XLOOKUP(C1611,'Bloomberg Data'!E:E,'Bloomberg Data'!D:D,0,0))</f>
        <v/>
      </c>
      <c r="BV1611" s="23" t="str">
        <f t="shared" ref="BV1611:BV1674" si="106">IF(A1611="","",BU1611*3)</f>
        <v/>
      </c>
      <c r="BW1611" s="59" t="str">
        <f t="shared" si="105"/>
        <v/>
      </c>
      <c r="BX1611" s="28" t="str">
        <f t="shared" ref="BX1611:BX1674" si="107">IF(A1611="","",IF(BU1611=0,0,H1611/BW1611))</f>
        <v/>
      </c>
      <c r="BY1611" s="67" t="str">
        <f t="shared" ref="BY1611:BY1674" si="108">IF(A1611="","",BM1611%)</f>
        <v/>
      </c>
      <c r="BZ1611" s="29" t="str">
        <f>IF(A1611="","",SUM($BY$12:BY1611))</f>
        <v/>
      </c>
      <c r="CA1611" s="4"/>
    </row>
    <row r="1612" spans="65:79">
      <c r="BM1612" s="1"/>
      <c r="BU1612" s="23" t="str">
        <f>IF(A1612="","",_xlfn.XLOOKUP(C1612,'Bloomberg Data'!E:E,'Bloomberg Data'!D:D,0,0))</f>
        <v/>
      </c>
      <c r="BV1612" s="23" t="str">
        <f t="shared" si="106"/>
        <v/>
      </c>
      <c r="BW1612" s="59" t="str">
        <f t="shared" ref="BW1612:BW1675" si="109">IF(A1612="","",BV1612*BW$11)</f>
        <v/>
      </c>
      <c r="BX1612" s="28" t="str">
        <f t="shared" si="107"/>
        <v/>
      </c>
      <c r="BY1612" s="67" t="str">
        <f t="shared" si="108"/>
        <v/>
      </c>
      <c r="BZ1612" s="29" t="str">
        <f>IF(A1612="","",SUM($BY$12:BY1612))</f>
        <v/>
      </c>
      <c r="CA1612" s="4"/>
    </row>
    <row r="1613" spans="65:79">
      <c r="BM1613" s="1"/>
      <c r="BU1613" s="23" t="str">
        <f>IF(A1613="","",_xlfn.XLOOKUP(C1613,'Bloomberg Data'!E:E,'Bloomberg Data'!D:D,0,0))</f>
        <v/>
      </c>
      <c r="BV1613" s="23" t="str">
        <f t="shared" si="106"/>
        <v/>
      </c>
      <c r="BW1613" s="59" t="str">
        <f t="shared" si="109"/>
        <v/>
      </c>
      <c r="BX1613" s="28" t="str">
        <f t="shared" si="107"/>
        <v/>
      </c>
      <c r="BY1613" s="67" t="str">
        <f t="shared" si="108"/>
        <v/>
      </c>
      <c r="BZ1613" s="29" t="str">
        <f>IF(A1613="","",SUM($BY$12:BY1613))</f>
        <v/>
      </c>
      <c r="CA1613" s="4"/>
    </row>
    <row r="1614" spans="65:79">
      <c r="BM1614" s="1"/>
      <c r="BU1614" s="23" t="str">
        <f>IF(A1614="","",_xlfn.XLOOKUP(C1614,'Bloomberg Data'!E:E,'Bloomberg Data'!D:D,0,0))</f>
        <v/>
      </c>
      <c r="BV1614" s="23" t="str">
        <f t="shared" si="106"/>
        <v/>
      </c>
      <c r="BW1614" s="59" t="str">
        <f t="shared" si="109"/>
        <v/>
      </c>
      <c r="BX1614" s="28" t="str">
        <f t="shared" si="107"/>
        <v/>
      </c>
      <c r="BY1614" s="67" t="str">
        <f t="shared" si="108"/>
        <v/>
      </c>
      <c r="BZ1614" s="29" t="str">
        <f>IF(A1614="","",SUM($BY$12:BY1614))</f>
        <v/>
      </c>
      <c r="CA1614" s="4"/>
    </row>
    <row r="1615" spans="65:79">
      <c r="BM1615" s="1"/>
      <c r="BU1615" s="23" t="str">
        <f>IF(A1615="","",_xlfn.XLOOKUP(C1615,'Bloomberg Data'!E:E,'Bloomberg Data'!D:D,0,0))</f>
        <v/>
      </c>
      <c r="BV1615" s="23" t="str">
        <f t="shared" si="106"/>
        <v/>
      </c>
      <c r="BW1615" s="59" t="str">
        <f t="shared" si="109"/>
        <v/>
      </c>
      <c r="BX1615" s="28" t="str">
        <f t="shared" si="107"/>
        <v/>
      </c>
      <c r="BY1615" s="67" t="str">
        <f t="shared" si="108"/>
        <v/>
      </c>
      <c r="BZ1615" s="29" t="str">
        <f>IF(A1615="","",SUM($BY$12:BY1615))</f>
        <v/>
      </c>
      <c r="CA1615" s="4"/>
    </row>
    <row r="1616" spans="65:79">
      <c r="BM1616" s="1"/>
      <c r="BU1616" s="23" t="str">
        <f>IF(A1616="","",_xlfn.XLOOKUP(C1616,'Bloomberg Data'!E:E,'Bloomberg Data'!D:D,0,0))</f>
        <v/>
      </c>
      <c r="BV1616" s="23" t="str">
        <f t="shared" si="106"/>
        <v/>
      </c>
      <c r="BW1616" s="59" t="str">
        <f t="shared" si="109"/>
        <v/>
      </c>
      <c r="BX1616" s="28" t="str">
        <f t="shared" si="107"/>
        <v/>
      </c>
      <c r="BY1616" s="67" t="str">
        <f t="shared" si="108"/>
        <v/>
      </c>
      <c r="BZ1616" s="29" t="str">
        <f>IF(A1616="","",SUM($BY$12:BY1616))</f>
        <v/>
      </c>
      <c r="CA1616" s="4"/>
    </row>
    <row r="1617" spans="65:79">
      <c r="BM1617" s="1"/>
      <c r="BU1617" s="23" t="str">
        <f>IF(A1617="","",_xlfn.XLOOKUP(C1617,'Bloomberg Data'!E:E,'Bloomberg Data'!D:D,0,0))</f>
        <v/>
      </c>
      <c r="BV1617" s="23" t="str">
        <f t="shared" si="106"/>
        <v/>
      </c>
      <c r="BW1617" s="59" t="str">
        <f t="shared" si="109"/>
        <v/>
      </c>
      <c r="BX1617" s="28" t="str">
        <f t="shared" si="107"/>
        <v/>
      </c>
      <c r="BY1617" s="67" t="str">
        <f t="shared" si="108"/>
        <v/>
      </c>
      <c r="BZ1617" s="29" t="str">
        <f>IF(A1617="","",SUM($BY$12:BY1617))</f>
        <v/>
      </c>
      <c r="CA1617" s="4"/>
    </row>
    <row r="1618" spans="65:79">
      <c r="BM1618" s="1"/>
      <c r="BU1618" s="23" t="str">
        <f>IF(A1618="","",_xlfn.XLOOKUP(C1618,'Bloomberg Data'!E:E,'Bloomberg Data'!D:D,0,0))</f>
        <v/>
      </c>
      <c r="BV1618" s="23" t="str">
        <f t="shared" si="106"/>
        <v/>
      </c>
      <c r="BW1618" s="59" t="str">
        <f t="shared" si="109"/>
        <v/>
      </c>
      <c r="BX1618" s="28" t="str">
        <f t="shared" si="107"/>
        <v/>
      </c>
      <c r="BY1618" s="67" t="str">
        <f t="shared" si="108"/>
        <v/>
      </c>
      <c r="BZ1618" s="29" t="str">
        <f>IF(A1618="","",SUM($BY$12:BY1618))</f>
        <v/>
      </c>
      <c r="CA1618" s="4"/>
    </row>
    <row r="1619" spans="65:79">
      <c r="BM1619" s="1"/>
      <c r="BU1619" s="23" t="str">
        <f>IF(A1619="","",_xlfn.XLOOKUP(C1619,'Bloomberg Data'!E:E,'Bloomberg Data'!D:D,0,0))</f>
        <v/>
      </c>
      <c r="BV1619" s="23" t="str">
        <f t="shared" si="106"/>
        <v/>
      </c>
      <c r="BW1619" s="59" t="str">
        <f t="shared" si="109"/>
        <v/>
      </c>
      <c r="BX1619" s="28" t="str">
        <f t="shared" si="107"/>
        <v/>
      </c>
      <c r="BY1619" s="67" t="str">
        <f t="shared" si="108"/>
        <v/>
      </c>
      <c r="BZ1619" s="29" t="str">
        <f>IF(A1619="","",SUM($BY$12:BY1619))</f>
        <v/>
      </c>
      <c r="CA1619" s="4"/>
    </row>
    <row r="1620" spans="65:79">
      <c r="BM1620" s="1"/>
      <c r="BU1620" s="23" t="str">
        <f>IF(A1620="","",_xlfn.XLOOKUP(C1620,'Bloomberg Data'!E:E,'Bloomberg Data'!D:D,0,0))</f>
        <v/>
      </c>
      <c r="BV1620" s="23" t="str">
        <f t="shared" si="106"/>
        <v/>
      </c>
      <c r="BW1620" s="59" t="str">
        <f t="shared" si="109"/>
        <v/>
      </c>
      <c r="BX1620" s="28" t="str">
        <f t="shared" si="107"/>
        <v/>
      </c>
      <c r="BY1620" s="67" t="str">
        <f t="shared" si="108"/>
        <v/>
      </c>
      <c r="BZ1620" s="29" t="str">
        <f>IF(A1620="","",SUM($BY$12:BY1620))</f>
        <v/>
      </c>
      <c r="CA1620" s="4"/>
    </row>
    <row r="1621" spans="65:79">
      <c r="BM1621" s="1"/>
      <c r="BU1621" s="23" t="str">
        <f>IF(A1621="","",_xlfn.XLOOKUP(C1621,'Bloomberg Data'!E:E,'Bloomberg Data'!D:D,0,0))</f>
        <v/>
      </c>
      <c r="BV1621" s="23" t="str">
        <f t="shared" si="106"/>
        <v/>
      </c>
      <c r="BW1621" s="59" t="str">
        <f t="shared" si="109"/>
        <v/>
      </c>
      <c r="BX1621" s="28" t="str">
        <f t="shared" si="107"/>
        <v/>
      </c>
      <c r="BY1621" s="67" t="str">
        <f t="shared" si="108"/>
        <v/>
      </c>
      <c r="BZ1621" s="29" t="str">
        <f>IF(A1621="","",SUM($BY$12:BY1621))</f>
        <v/>
      </c>
      <c r="CA1621" s="4"/>
    </row>
    <row r="1622" spans="65:79">
      <c r="BM1622" s="1"/>
      <c r="BU1622" s="23" t="str">
        <f>IF(A1622="","",_xlfn.XLOOKUP(C1622,'Bloomberg Data'!E:E,'Bloomberg Data'!D:D,0,0))</f>
        <v/>
      </c>
      <c r="BV1622" s="23" t="str">
        <f t="shared" si="106"/>
        <v/>
      </c>
      <c r="BW1622" s="59" t="str">
        <f t="shared" si="109"/>
        <v/>
      </c>
      <c r="BX1622" s="28" t="str">
        <f t="shared" si="107"/>
        <v/>
      </c>
      <c r="BY1622" s="67" t="str">
        <f t="shared" si="108"/>
        <v/>
      </c>
      <c r="BZ1622" s="29" t="str">
        <f>IF(A1622="","",SUM($BY$12:BY1622))</f>
        <v/>
      </c>
      <c r="CA1622" s="4"/>
    </row>
    <row r="1623" spans="65:79">
      <c r="BM1623" s="1"/>
      <c r="BU1623" s="23" t="str">
        <f>IF(A1623="","",_xlfn.XLOOKUP(C1623,'Bloomberg Data'!E:E,'Bloomberg Data'!D:D,0,0))</f>
        <v/>
      </c>
      <c r="BV1623" s="23" t="str">
        <f t="shared" si="106"/>
        <v/>
      </c>
      <c r="BW1623" s="59" t="str">
        <f t="shared" si="109"/>
        <v/>
      </c>
      <c r="BX1623" s="28" t="str">
        <f t="shared" si="107"/>
        <v/>
      </c>
      <c r="BY1623" s="67" t="str">
        <f t="shared" si="108"/>
        <v/>
      </c>
      <c r="BZ1623" s="29" t="str">
        <f>IF(A1623="","",SUM($BY$12:BY1623))</f>
        <v/>
      </c>
      <c r="CA1623" s="4"/>
    </row>
    <row r="1624" spans="65:79">
      <c r="BM1624" s="1"/>
      <c r="BU1624" s="23" t="str">
        <f>IF(A1624="","",_xlfn.XLOOKUP(C1624,'Bloomberg Data'!E:E,'Bloomberg Data'!D:D,0,0))</f>
        <v/>
      </c>
      <c r="BV1624" s="23" t="str">
        <f t="shared" si="106"/>
        <v/>
      </c>
      <c r="BW1624" s="59" t="str">
        <f t="shared" si="109"/>
        <v/>
      </c>
      <c r="BX1624" s="28" t="str">
        <f t="shared" si="107"/>
        <v/>
      </c>
      <c r="BY1624" s="67" t="str">
        <f t="shared" si="108"/>
        <v/>
      </c>
      <c r="BZ1624" s="29" t="str">
        <f>IF(A1624="","",SUM($BY$12:BY1624))</f>
        <v/>
      </c>
      <c r="CA1624" s="4"/>
    </row>
    <row r="1625" spans="65:79">
      <c r="BM1625" s="1"/>
      <c r="BU1625" s="23" t="str">
        <f>IF(A1625="","",_xlfn.XLOOKUP(C1625,'Bloomberg Data'!E:E,'Bloomberg Data'!D:D,0,0))</f>
        <v/>
      </c>
      <c r="BV1625" s="23" t="str">
        <f t="shared" si="106"/>
        <v/>
      </c>
      <c r="BW1625" s="59" t="str">
        <f t="shared" si="109"/>
        <v/>
      </c>
      <c r="BX1625" s="28" t="str">
        <f t="shared" si="107"/>
        <v/>
      </c>
      <c r="BY1625" s="67" t="str">
        <f t="shared" si="108"/>
        <v/>
      </c>
      <c r="BZ1625" s="29" t="str">
        <f>IF(A1625="","",SUM($BY$12:BY1625))</f>
        <v/>
      </c>
      <c r="CA1625" s="4"/>
    </row>
    <row r="1626" spans="65:79">
      <c r="BM1626" s="1"/>
      <c r="BU1626" s="23" t="str">
        <f>IF(A1626="","",_xlfn.XLOOKUP(C1626,'Bloomberg Data'!E:E,'Bloomberg Data'!D:D,0,0))</f>
        <v/>
      </c>
      <c r="BV1626" s="23" t="str">
        <f t="shared" si="106"/>
        <v/>
      </c>
      <c r="BW1626" s="59" t="str">
        <f t="shared" si="109"/>
        <v/>
      </c>
      <c r="BX1626" s="28" t="str">
        <f t="shared" si="107"/>
        <v/>
      </c>
      <c r="BY1626" s="67" t="str">
        <f t="shared" si="108"/>
        <v/>
      </c>
      <c r="BZ1626" s="29" t="str">
        <f>IF(A1626="","",SUM($BY$12:BY1626))</f>
        <v/>
      </c>
      <c r="CA1626" s="4"/>
    </row>
    <row r="1627" spans="65:79">
      <c r="BM1627" s="1"/>
      <c r="BU1627" s="23" t="str">
        <f>IF(A1627="","",_xlfn.XLOOKUP(C1627,'Bloomberg Data'!E:E,'Bloomberg Data'!D:D,0,0))</f>
        <v/>
      </c>
      <c r="BV1627" s="23" t="str">
        <f t="shared" si="106"/>
        <v/>
      </c>
      <c r="BW1627" s="59" t="str">
        <f t="shared" si="109"/>
        <v/>
      </c>
      <c r="BX1627" s="28" t="str">
        <f t="shared" si="107"/>
        <v/>
      </c>
      <c r="BY1627" s="67" t="str">
        <f t="shared" si="108"/>
        <v/>
      </c>
      <c r="BZ1627" s="29" t="str">
        <f>IF(A1627="","",SUM($BY$12:BY1627))</f>
        <v/>
      </c>
      <c r="CA1627" s="4"/>
    </row>
    <row r="1628" spans="65:79">
      <c r="BM1628" s="1"/>
      <c r="BU1628" s="23" t="str">
        <f>IF(A1628="","",_xlfn.XLOOKUP(C1628,'Bloomberg Data'!E:E,'Bloomberg Data'!D:D,0,0))</f>
        <v/>
      </c>
      <c r="BV1628" s="23" t="str">
        <f t="shared" si="106"/>
        <v/>
      </c>
      <c r="BW1628" s="59" t="str">
        <f t="shared" si="109"/>
        <v/>
      </c>
      <c r="BX1628" s="28" t="str">
        <f t="shared" si="107"/>
        <v/>
      </c>
      <c r="BY1628" s="67" t="str">
        <f t="shared" si="108"/>
        <v/>
      </c>
      <c r="BZ1628" s="29" t="str">
        <f>IF(A1628="","",SUM($BY$12:BY1628))</f>
        <v/>
      </c>
      <c r="CA1628" s="4"/>
    </row>
    <row r="1629" spans="65:79">
      <c r="BM1629" s="1"/>
      <c r="BU1629" s="23" t="str">
        <f>IF(A1629="","",_xlfn.XLOOKUP(C1629,'Bloomberg Data'!E:E,'Bloomberg Data'!D:D,0,0))</f>
        <v/>
      </c>
      <c r="BV1629" s="23" t="str">
        <f t="shared" si="106"/>
        <v/>
      </c>
      <c r="BW1629" s="59" t="str">
        <f t="shared" si="109"/>
        <v/>
      </c>
      <c r="BX1629" s="28" t="str">
        <f t="shared" si="107"/>
        <v/>
      </c>
      <c r="BY1629" s="67" t="str">
        <f t="shared" si="108"/>
        <v/>
      </c>
      <c r="BZ1629" s="29" t="str">
        <f>IF(A1629="","",SUM($BY$12:BY1629))</f>
        <v/>
      </c>
      <c r="CA1629" s="4"/>
    </row>
    <row r="1630" spans="65:79">
      <c r="BM1630" s="1"/>
      <c r="BU1630" s="23" t="str">
        <f>IF(A1630="","",_xlfn.XLOOKUP(C1630,'Bloomberg Data'!E:E,'Bloomberg Data'!D:D,0,0))</f>
        <v/>
      </c>
      <c r="BV1630" s="23" t="str">
        <f t="shared" si="106"/>
        <v/>
      </c>
      <c r="BW1630" s="59" t="str">
        <f t="shared" si="109"/>
        <v/>
      </c>
      <c r="BX1630" s="28" t="str">
        <f t="shared" si="107"/>
        <v/>
      </c>
      <c r="BY1630" s="67" t="str">
        <f t="shared" si="108"/>
        <v/>
      </c>
      <c r="BZ1630" s="29" t="str">
        <f>IF(A1630="","",SUM($BY$12:BY1630))</f>
        <v/>
      </c>
      <c r="CA1630" s="4"/>
    </row>
    <row r="1631" spans="65:79">
      <c r="BM1631" s="1"/>
      <c r="BU1631" s="23" t="str">
        <f>IF(A1631="","",_xlfn.XLOOKUP(C1631,'Bloomberg Data'!E:E,'Bloomberg Data'!D:D,0,0))</f>
        <v/>
      </c>
      <c r="BV1631" s="23" t="str">
        <f t="shared" si="106"/>
        <v/>
      </c>
      <c r="BW1631" s="59" t="str">
        <f t="shared" si="109"/>
        <v/>
      </c>
      <c r="BX1631" s="28" t="str">
        <f t="shared" si="107"/>
        <v/>
      </c>
      <c r="BY1631" s="67" t="str">
        <f t="shared" si="108"/>
        <v/>
      </c>
      <c r="BZ1631" s="29" t="str">
        <f>IF(A1631="","",SUM($BY$12:BY1631))</f>
        <v/>
      </c>
      <c r="CA1631" s="4"/>
    </row>
    <row r="1632" spans="65:79">
      <c r="BM1632" s="1"/>
      <c r="BU1632" s="23" t="str">
        <f>IF(A1632="","",_xlfn.XLOOKUP(C1632,'Bloomberg Data'!E:E,'Bloomberg Data'!D:D,0,0))</f>
        <v/>
      </c>
      <c r="BV1632" s="23" t="str">
        <f t="shared" si="106"/>
        <v/>
      </c>
      <c r="BW1632" s="59" t="str">
        <f t="shared" si="109"/>
        <v/>
      </c>
      <c r="BX1632" s="28" t="str">
        <f t="shared" si="107"/>
        <v/>
      </c>
      <c r="BY1632" s="67" t="str">
        <f t="shared" si="108"/>
        <v/>
      </c>
      <c r="BZ1632" s="29" t="str">
        <f>IF(A1632="","",SUM($BY$12:BY1632))</f>
        <v/>
      </c>
      <c r="CA1632" s="4"/>
    </row>
    <row r="1633" spans="65:79">
      <c r="BM1633" s="1"/>
      <c r="BU1633" s="23" t="str">
        <f>IF(A1633="","",_xlfn.XLOOKUP(C1633,'Bloomberg Data'!E:E,'Bloomberg Data'!D:D,0,0))</f>
        <v/>
      </c>
      <c r="BV1633" s="23" t="str">
        <f t="shared" si="106"/>
        <v/>
      </c>
      <c r="BW1633" s="59" t="str">
        <f t="shared" si="109"/>
        <v/>
      </c>
      <c r="BX1633" s="28" t="str">
        <f t="shared" si="107"/>
        <v/>
      </c>
      <c r="BY1633" s="67" t="str">
        <f t="shared" si="108"/>
        <v/>
      </c>
      <c r="BZ1633" s="29" t="str">
        <f>IF(A1633="","",SUM($BY$12:BY1633))</f>
        <v/>
      </c>
      <c r="CA1633" s="4"/>
    </row>
    <row r="1634" spans="65:79">
      <c r="BM1634" s="1"/>
      <c r="BU1634" s="23" t="str">
        <f>IF(A1634="","",_xlfn.XLOOKUP(C1634,'Bloomberg Data'!E:E,'Bloomberg Data'!D:D,0,0))</f>
        <v/>
      </c>
      <c r="BV1634" s="23" t="str">
        <f t="shared" si="106"/>
        <v/>
      </c>
      <c r="BW1634" s="59" t="str">
        <f t="shared" si="109"/>
        <v/>
      </c>
      <c r="BX1634" s="28" t="str">
        <f t="shared" si="107"/>
        <v/>
      </c>
      <c r="BY1634" s="67" t="str">
        <f t="shared" si="108"/>
        <v/>
      </c>
      <c r="BZ1634" s="29" t="str">
        <f>IF(A1634="","",SUM($BY$12:BY1634))</f>
        <v/>
      </c>
      <c r="CA1634" s="4"/>
    </row>
    <row r="1635" spans="65:79">
      <c r="BM1635" s="1"/>
      <c r="BU1635" s="23" t="str">
        <f>IF(A1635="","",_xlfn.XLOOKUP(C1635,'Bloomberg Data'!E:E,'Bloomberg Data'!D:D,0,0))</f>
        <v/>
      </c>
      <c r="BV1635" s="23" t="str">
        <f t="shared" si="106"/>
        <v/>
      </c>
      <c r="BW1635" s="59" t="str">
        <f t="shared" si="109"/>
        <v/>
      </c>
      <c r="BX1635" s="28" t="str">
        <f t="shared" si="107"/>
        <v/>
      </c>
      <c r="BY1635" s="67" t="str">
        <f t="shared" si="108"/>
        <v/>
      </c>
      <c r="BZ1635" s="29" t="str">
        <f>IF(A1635="","",SUM($BY$12:BY1635))</f>
        <v/>
      </c>
      <c r="CA1635" s="4"/>
    </row>
    <row r="1636" spans="65:79">
      <c r="BM1636" s="1"/>
      <c r="BU1636" s="23" t="str">
        <f>IF(A1636="","",_xlfn.XLOOKUP(C1636,'Bloomberg Data'!E:E,'Bloomberg Data'!D:D,0,0))</f>
        <v/>
      </c>
      <c r="BV1636" s="23" t="str">
        <f t="shared" si="106"/>
        <v/>
      </c>
      <c r="BW1636" s="59" t="str">
        <f t="shared" si="109"/>
        <v/>
      </c>
      <c r="BX1636" s="28" t="str">
        <f t="shared" si="107"/>
        <v/>
      </c>
      <c r="BY1636" s="67" t="str">
        <f t="shared" si="108"/>
        <v/>
      </c>
      <c r="BZ1636" s="29" t="str">
        <f>IF(A1636="","",SUM($BY$12:BY1636))</f>
        <v/>
      </c>
      <c r="CA1636" s="4"/>
    </row>
    <row r="1637" spans="65:79">
      <c r="BM1637" s="1"/>
      <c r="BU1637" s="23" t="str">
        <f>IF(A1637="","",_xlfn.XLOOKUP(C1637,'Bloomberg Data'!E:E,'Bloomberg Data'!D:D,0,0))</f>
        <v/>
      </c>
      <c r="BV1637" s="23" t="str">
        <f t="shared" si="106"/>
        <v/>
      </c>
      <c r="BW1637" s="59" t="str">
        <f t="shared" si="109"/>
        <v/>
      </c>
      <c r="BX1637" s="28" t="str">
        <f t="shared" si="107"/>
        <v/>
      </c>
      <c r="BY1637" s="67" t="str">
        <f t="shared" si="108"/>
        <v/>
      </c>
      <c r="BZ1637" s="29" t="str">
        <f>IF(A1637="","",SUM($BY$12:BY1637))</f>
        <v/>
      </c>
      <c r="CA1637" s="4"/>
    </row>
    <row r="1638" spans="65:79">
      <c r="BM1638" s="1"/>
      <c r="BU1638" s="23" t="str">
        <f>IF(A1638="","",_xlfn.XLOOKUP(C1638,'Bloomberg Data'!E:E,'Bloomberg Data'!D:D,0,0))</f>
        <v/>
      </c>
      <c r="BV1638" s="23" t="str">
        <f t="shared" si="106"/>
        <v/>
      </c>
      <c r="BW1638" s="59" t="str">
        <f t="shared" si="109"/>
        <v/>
      </c>
      <c r="BX1638" s="28" t="str">
        <f t="shared" si="107"/>
        <v/>
      </c>
      <c r="BY1638" s="67" t="str">
        <f t="shared" si="108"/>
        <v/>
      </c>
      <c r="BZ1638" s="29" t="str">
        <f>IF(A1638="","",SUM($BY$12:BY1638))</f>
        <v/>
      </c>
      <c r="CA1638" s="4"/>
    </row>
    <row r="1639" spans="65:79">
      <c r="BM1639" s="1"/>
      <c r="BU1639" s="23" t="str">
        <f>IF(A1639="","",_xlfn.XLOOKUP(C1639,'Bloomberg Data'!E:E,'Bloomberg Data'!D:D,0,0))</f>
        <v/>
      </c>
      <c r="BV1639" s="23" t="str">
        <f t="shared" si="106"/>
        <v/>
      </c>
      <c r="BW1639" s="59" t="str">
        <f t="shared" si="109"/>
        <v/>
      </c>
      <c r="BX1639" s="28" t="str">
        <f t="shared" si="107"/>
        <v/>
      </c>
      <c r="BY1639" s="67" t="str">
        <f t="shared" si="108"/>
        <v/>
      </c>
      <c r="BZ1639" s="29" t="str">
        <f>IF(A1639="","",SUM($BY$12:BY1639))</f>
        <v/>
      </c>
      <c r="CA1639" s="4"/>
    </row>
    <row r="1640" spans="65:79">
      <c r="BM1640" s="1"/>
      <c r="BU1640" s="23" t="str">
        <f>IF(A1640="","",_xlfn.XLOOKUP(C1640,'Bloomberg Data'!E:E,'Bloomberg Data'!D:D,0,0))</f>
        <v/>
      </c>
      <c r="BV1640" s="23" t="str">
        <f t="shared" si="106"/>
        <v/>
      </c>
      <c r="BW1640" s="59" t="str">
        <f t="shared" si="109"/>
        <v/>
      </c>
      <c r="BX1640" s="28" t="str">
        <f t="shared" si="107"/>
        <v/>
      </c>
      <c r="BY1640" s="67" t="str">
        <f t="shared" si="108"/>
        <v/>
      </c>
      <c r="BZ1640" s="29" t="str">
        <f>IF(A1640="","",SUM($BY$12:BY1640))</f>
        <v/>
      </c>
      <c r="CA1640" s="4"/>
    </row>
    <row r="1641" spans="65:79">
      <c r="BM1641" s="1"/>
      <c r="BU1641" s="23" t="str">
        <f>IF(A1641="","",_xlfn.XLOOKUP(C1641,'Bloomberg Data'!E:E,'Bloomberg Data'!D:D,0,0))</f>
        <v/>
      </c>
      <c r="BV1641" s="23" t="str">
        <f t="shared" si="106"/>
        <v/>
      </c>
      <c r="BW1641" s="59" t="str">
        <f t="shared" si="109"/>
        <v/>
      </c>
      <c r="BX1641" s="28" t="str">
        <f t="shared" si="107"/>
        <v/>
      </c>
      <c r="BY1641" s="67" t="str">
        <f t="shared" si="108"/>
        <v/>
      </c>
      <c r="BZ1641" s="29" t="str">
        <f>IF(A1641="","",SUM($BY$12:BY1641))</f>
        <v/>
      </c>
      <c r="CA1641" s="4"/>
    </row>
    <row r="1642" spans="65:79">
      <c r="BM1642" s="1"/>
      <c r="BU1642" s="23" t="str">
        <f>IF(A1642="","",_xlfn.XLOOKUP(C1642,'Bloomberg Data'!E:E,'Bloomberg Data'!D:D,0,0))</f>
        <v/>
      </c>
      <c r="BV1642" s="23" t="str">
        <f t="shared" si="106"/>
        <v/>
      </c>
      <c r="BW1642" s="59" t="str">
        <f t="shared" si="109"/>
        <v/>
      </c>
      <c r="BX1642" s="28" t="str">
        <f t="shared" si="107"/>
        <v/>
      </c>
      <c r="BY1642" s="67" t="str">
        <f t="shared" si="108"/>
        <v/>
      </c>
      <c r="BZ1642" s="29" t="str">
        <f>IF(A1642="","",SUM($BY$12:BY1642))</f>
        <v/>
      </c>
      <c r="CA1642" s="4"/>
    </row>
    <row r="1643" spans="65:79">
      <c r="BM1643" s="1"/>
      <c r="BU1643" s="23" t="str">
        <f>IF(A1643="","",_xlfn.XLOOKUP(C1643,'Bloomberg Data'!E:E,'Bloomberg Data'!D:D,0,0))</f>
        <v/>
      </c>
      <c r="BV1643" s="23" t="str">
        <f t="shared" si="106"/>
        <v/>
      </c>
      <c r="BW1643" s="59" t="str">
        <f t="shared" si="109"/>
        <v/>
      </c>
      <c r="BX1643" s="28" t="str">
        <f t="shared" si="107"/>
        <v/>
      </c>
      <c r="BY1643" s="67" t="str">
        <f t="shared" si="108"/>
        <v/>
      </c>
      <c r="BZ1643" s="29" t="str">
        <f>IF(A1643="","",SUM($BY$12:BY1643))</f>
        <v/>
      </c>
      <c r="CA1643" s="4"/>
    </row>
    <row r="1644" spans="65:79">
      <c r="BM1644" s="1"/>
      <c r="BU1644" s="23" t="str">
        <f>IF(A1644="","",_xlfn.XLOOKUP(C1644,'Bloomberg Data'!E:E,'Bloomberg Data'!D:D,0,0))</f>
        <v/>
      </c>
      <c r="BV1644" s="23" t="str">
        <f t="shared" si="106"/>
        <v/>
      </c>
      <c r="BW1644" s="59" t="str">
        <f t="shared" si="109"/>
        <v/>
      </c>
      <c r="BX1644" s="28" t="str">
        <f t="shared" si="107"/>
        <v/>
      </c>
      <c r="BY1644" s="67" t="str">
        <f t="shared" si="108"/>
        <v/>
      </c>
      <c r="BZ1644" s="29" t="str">
        <f>IF(A1644="","",SUM($BY$12:BY1644))</f>
        <v/>
      </c>
      <c r="CA1644" s="4"/>
    </row>
    <row r="1645" spans="65:79">
      <c r="BM1645" s="1"/>
      <c r="BU1645" s="23" t="str">
        <f>IF(A1645="","",_xlfn.XLOOKUP(C1645,'Bloomberg Data'!E:E,'Bloomberg Data'!D:D,0,0))</f>
        <v/>
      </c>
      <c r="BV1645" s="23" t="str">
        <f t="shared" si="106"/>
        <v/>
      </c>
      <c r="BW1645" s="59" t="str">
        <f t="shared" si="109"/>
        <v/>
      </c>
      <c r="BX1645" s="28" t="str">
        <f t="shared" si="107"/>
        <v/>
      </c>
      <c r="BY1645" s="67" t="str">
        <f t="shared" si="108"/>
        <v/>
      </c>
      <c r="BZ1645" s="29" t="str">
        <f>IF(A1645="","",SUM($BY$12:BY1645))</f>
        <v/>
      </c>
      <c r="CA1645" s="4"/>
    </row>
    <row r="1646" spans="65:79">
      <c r="BM1646" s="1"/>
      <c r="BU1646" s="23" t="str">
        <f>IF(A1646="","",_xlfn.XLOOKUP(C1646,'Bloomberg Data'!E:E,'Bloomberg Data'!D:D,0,0))</f>
        <v/>
      </c>
      <c r="BV1646" s="23" t="str">
        <f t="shared" si="106"/>
        <v/>
      </c>
      <c r="BW1646" s="59" t="str">
        <f t="shared" si="109"/>
        <v/>
      </c>
      <c r="BX1646" s="28" t="str">
        <f t="shared" si="107"/>
        <v/>
      </c>
      <c r="BY1646" s="67" t="str">
        <f t="shared" si="108"/>
        <v/>
      </c>
      <c r="BZ1646" s="29" t="str">
        <f>IF(A1646="","",SUM($BY$12:BY1646))</f>
        <v/>
      </c>
      <c r="CA1646" s="4"/>
    </row>
    <row r="1647" spans="65:79">
      <c r="BM1647" s="1"/>
      <c r="BU1647" s="23" t="str">
        <f>IF(A1647="","",_xlfn.XLOOKUP(C1647,'Bloomberg Data'!E:E,'Bloomberg Data'!D:D,0,0))</f>
        <v/>
      </c>
      <c r="BV1647" s="23" t="str">
        <f t="shared" si="106"/>
        <v/>
      </c>
      <c r="BW1647" s="59" t="str">
        <f t="shared" si="109"/>
        <v/>
      </c>
      <c r="BX1647" s="28" t="str">
        <f t="shared" si="107"/>
        <v/>
      </c>
      <c r="BY1647" s="67" t="str">
        <f t="shared" si="108"/>
        <v/>
      </c>
      <c r="BZ1647" s="29" t="str">
        <f>IF(A1647="","",SUM($BY$12:BY1647))</f>
        <v/>
      </c>
      <c r="CA1647" s="4"/>
    </row>
    <row r="1648" spans="65:79">
      <c r="BM1648" s="1"/>
      <c r="BU1648" s="23" t="str">
        <f>IF(A1648="","",_xlfn.XLOOKUP(C1648,'Bloomberg Data'!E:E,'Bloomberg Data'!D:D,0,0))</f>
        <v/>
      </c>
      <c r="BV1648" s="23" t="str">
        <f t="shared" si="106"/>
        <v/>
      </c>
      <c r="BW1648" s="59" t="str">
        <f t="shared" si="109"/>
        <v/>
      </c>
      <c r="BX1648" s="28" t="str">
        <f t="shared" si="107"/>
        <v/>
      </c>
      <c r="BY1648" s="67" t="str">
        <f t="shared" si="108"/>
        <v/>
      </c>
      <c r="BZ1648" s="29" t="str">
        <f>IF(A1648="","",SUM($BY$12:BY1648))</f>
        <v/>
      </c>
      <c r="CA1648" s="4"/>
    </row>
    <row r="1649" spans="65:79">
      <c r="BM1649" s="1"/>
      <c r="BU1649" s="23" t="str">
        <f>IF(A1649="","",_xlfn.XLOOKUP(C1649,'Bloomberg Data'!E:E,'Bloomberg Data'!D:D,0,0))</f>
        <v/>
      </c>
      <c r="BV1649" s="23" t="str">
        <f t="shared" si="106"/>
        <v/>
      </c>
      <c r="BW1649" s="59" t="str">
        <f t="shared" si="109"/>
        <v/>
      </c>
      <c r="BX1649" s="28" t="str">
        <f t="shared" si="107"/>
        <v/>
      </c>
      <c r="BY1649" s="67" t="str">
        <f t="shared" si="108"/>
        <v/>
      </c>
      <c r="BZ1649" s="29" t="str">
        <f>IF(A1649="","",SUM($BY$12:BY1649))</f>
        <v/>
      </c>
      <c r="CA1649" s="4"/>
    </row>
    <row r="1650" spans="65:79">
      <c r="BM1650" s="1"/>
      <c r="BU1650" s="23" t="str">
        <f>IF(A1650="","",_xlfn.XLOOKUP(C1650,'Bloomberg Data'!E:E,'Bloomberg Data'!D:D,0,0))</f>
        <v/>
      </c>
      <c r="BV1650" s="23" t="str">
        <f t="shared" si="106"/>
        <v/>
      </c>
      <c r="BW1650" s="59" t="str">
        <f t="shared" si="109"/>
        <v/>
      </c>
      <c r="BX1650" s="28" t="str">
        <f t="shared" si="107"/>
        <v/>
      </c>
      <c r="BY1650" s="67" t="str">
        <f t="shared" si="108"/>
        <v/>
      </c>
      <c r="BZ1650" s="29" t="str">
        <f>IF(A1650="","",SUM($BY$12:BY1650))</f>
        <v/>
      </c>
      <c r="CA1650" s="4"/>
    </row>
    <row r="1651" spans="65:79">
      <c r="BM1651" s="1"/>
      <c r="BU1651" s="23" t="str">
        <f>IF(A1651="","",_xlfn.XLOOKUP(C1651,'Bloomberg Data'!E:E,'Bloomberg Data'!D:D,0,0))</f>
        <v/>
      </c>
      <c r="BV1651" s="23" t="str">
        <f t="shared" si="106"/>
        <v/>
      </c>
      <c r="BW1651" s="59" t="str">
        <f t="shared" si="109"/>
        <v/>
      </c>
      <c r="BX1651" s="28" t="str">
        <f t="shared" si="107"/>
        <v/>
      </c>
      <c r="BY1651" s="67" t="str">
        <f t="shared" si="108"/>
        <v/>
      </c>
      <c r="BZ1651" s="29" t="str">
        <f>IF(A1651="","",SUM($BY$12:BY1651))</f>
        <v/>
      </c>
      <c r="CA1651" s="4"/>
    </row>
    <row r="1652" spans="65:79">
      <c r="BM1652" s="1"/>
      <c r="BU1652" s="23" t="str">
        <f>IF(A1652="","",_xlfn.XLOOKUP(C1652,'Bloomberg Data'!E:E,'Bloomberg Data'!D:D,0,0))</f>
        <v/>
      </c>
      <c r="BV1652" s="23" t="str">
        <f t="shared" si="106"/>
        <v/>
      </c>
      <c r="BW1652" s="59" t="str">
        <f t="shared" si="109"/>
        <v/>
      </c>
      <c r="BX1652" s="28" t="str">
        <f t="shared" si="107"/>
        <v/>
      </c>
      <c r="BY1652" s="67" t="str">
        <f t="shared" si="108"/>
        <v/>
      </c>
      <c r="BZ1652" s="29" t="str">
        <f>IF(A1652="","",SUM($BY$12:BY1652))</f>
        <v/>
      </c>
      <c r="CA1652" s="4"/>
    </row>
    <row r="1653" spans="65:79">
      <c r="BM1653" s="1"/>
      <c r="BU1653" s="23" t="str">
        <f>IF(A1653="","",_xlfn.XLOOKUP(C1653,'Bloomberg Data'!E:E,'Bloomberg Data'!D:D,0,0))</f>
        <v/>
      </c>
      <c r="BV1653" s="23" t="str">
        <f t="shared" si="106"/>
        <v/>
      </c>
      <c r="BW1653" s="59" t="str">
        <f t="shared" si="109"/>
        <v/>
      </c>
      <c r="BX1653" s="28" t="str">
        <f t="shared" si="107"/>
        <v/>
      </c>
      <c r="BY1653" s="67" t="str">
        <f t="shared" si="108"/>
        <v/>
      </c>
      <c r="BZ1653" s="29" t="str">
        <f>IF(A1653="","",SUM($BY$12:BY1653))</f>
        <v/>
      </c>
      <c r="CA1653" s="4"/>
    </row>
    <row r="1654" spans="65:79">
      <c r="BM1654" s="1"/>
      <c r="BU1654" s="23" t="str">
        <f>IF(A1654="","",_xlfn.XLOOKUP(C1654,'Bloomberg Data'!E:E,'Bloomberg Data'!D:D,0,0))</f>
        <v/>
      </c>
      <c r="BV1654" s="23" t="str">
        <f t="shared" si="106"/>
        <v/>
      </c>
      <c r="BW1654" s="59" t="str">
        <f t="shared" si="109"/>
        <v/>
      </c>
      <c r="BX1654" s="28" t="str">
        <f t="shared" si="107"/>
        <v/>
      </c>
      <c r="BY1654" s="67" t="str">
        <f t="shared" si="108"/>
        <v/>
      </c>
      <c r="BZ1654" s="29" t="str">
        <f>IF(A1654="","",SUM($BY$12:BY1654))</f>
        <v/>
      </c>
      <c r="CA1654" s="4"/>
    </row>
    <row r="1655" spans="65:79">
      <c r="BM1655" s="1"/>
      <c r="BU1655" s="23" t="str">
        <f>IF(A1655="","",_xlfn.XLOOKUP(C1655,'Bloomberg Data'!E:E,'Bloomberg Data'!D:D,0,0))</f>
        <v/>
      </c>
      <c r="BV1655" s="23" t="str">
        <f t="shared" si="106"/>
        <v/>
      </c>
      <c r="BW1655" s="59" t="str">
        <f t="shared" si="109"/>
        <v/>
      </c>
      <c r="BX1655" s="28" t="str">
        <f t="shared" si="107"/>
        <v/>
      </c>
      <c r="BY1655" s="67" t="str">
        <f t="shared" si="108"/>
        <v/>
      </c>
      <c r="BZ1655" s="29" t="str">
        <f>IF(A1655="","",SUM($BY$12:BY1655))</f>
        <v/>
      </c>
      <c r="CA1655" s="4"/>
    </row>
    <row r="1656" spans="65:79">
      <c r="BM1656" s="1"/>
      <c r="BU1656" s="23" t="str">
        <f>IF(A1656="","",_xlfn.XLOOKUP(C1656,'Bloomberg Data'!E:E,'Bloomberg Data'!D:D,0,0))</f>
        <v/>
      </c>
      <c r="BV1656" s="23" t="str">
        <f t="shared" si="106"/>
        <v/>
      </c>
      <c r="BW1656" s="59" t="str">
        <f t="shared" si="109"/>
        <v/>
      </c>
      <c r="BX1656" s="28" t="str">
        <f t="shared" si="107"/>
        <v/>
      </c>
      <c r="BY1656" s="67" t="str">
        <f t="shared" si="108"/>
        <v/>
      </c>
      <c r="BZ1656" s="29" t="str">
        <f>IF(A1656="","",SUM($BY$12:BY1656))</f>
        <v/>
      </c>
      <c r="CA1656" s="4"/>
    </row>
    <row r="1657" spans="65:79">
      <c r="BM1657" s="1"/>
      <c r="BU1657" s="23" t="str">
        <f>IF(A1657="","",_xlfn.XLOOKUP(C1657,'Bloomberg Data'!E:E,'Bloomberg Data'!D:D,0,0))</f>
        <v/>
      </c>
      <c r="BV1657" s="23" t="str">
        <f t="shared" si="106"/>
        <v/>
      </c>
      <c r="BW1657" s="59" t="str">
        <f t="shared" si="109"/>
        <v/>
      </c>
      <c r="BX1657" s="28" t="str">
        <f t="shared" si="107"/>
        <v/>
      </c>
      <c r="BY1657" s="67" t="str">
        <f t="shared" si="108"/>
        <v/>
      </c>
      <c r="BZ1657" s="29" t="str">
        <f>IF(A1657="","",SUM($BY$12:BY1657))</f>
        <v/>
      </c>
      <c r="CA1657" s="4"/>
    </row>
    <row r="1658" spans="65:79">
      <c r="BM1658" s="1"/>
      <c r="BU1658" s="23" t="str">
        <f>IF(A1658="","",_xlfn.XLOOKUP(C1658,'Bloomberg Data'!E:E,'Bloomberg Data'!D:D,0,0))</f>
        <v/>
      </c>
      <c r="BV1658" s="23" t="str">
        <f t="shared" si="106"/>
        <v/>
      </c>
      <c r="BW1658" s="59" t="str">
        <f t="shared" si="109"/>
        <v/>
      </c>
      <c r="BX1658" s="28" t="str">
        <f t="shared" si="107"/>
        <v/>
      </c>
      <c r="BY1658" s="67" t="str">
        <f t="shared" si="108"/>
        <v/>
      </c>
      <c r="BZ1658" s="29" t="str">
        <f>IF(A1658="","",SUM($BY$12:BY1658))</f>
        <v/>
      </c>
      <c r="CA1658" s="4"/>
    </row>
    <row r="1659" spans="65:79">
      <c r="BM1659" s="1"/>
      <c r="BU1659" s="23" t="str">
        <f>IF(A1659="","",_xlfn.XLOOKUP(C1659,'Bloomberg Data'!E:E,'Bloomberg Data'!D:D,0,0))</f>
        <v/>
      </c>
      <c r="BV1659" s="23" t="str">
        <f t="shared" si="106"/>
        <v/>
      </c>
      <c r="BW1659" s="59" t="str">
        <f t="shared" si="109"/>
        <v/>
      </c>
      <c r="BX1659" s="28" t="str">
        <f t="shared" si="107"/>
        <v/>
      </c>
      <c r="BY1659" s="67" t="str">
        <f t="shared" si="108"/>
        <v/>
      </c>
      <c r="BZ1659" s="29" t="str">
        <f>IF(A1659="","",SUM($BY$12:BY1659))</f>
        <v/>
      </c>
      <c r="CA1659" s="4"/>
    </row>
    <row r="1660" spans="65:79">
      <c r="BM1660" s="1"/>
      <c r="BU1660" s="23" t="str">
        <f>IF(A1660="","",_xlfn.XLOOKUP(C1660,'Bloomberg Data'!E:E,'Bloomberg Data'!D:D,0,0))</f>
        <v/>
      </c>
      <c r="BV1660" s="23" t="str">
        <f t="shared" si="106"/>
        <v/>
      </c>
      <c r="BW1660" s="59" t="str">
        <f t="shared" si="109"/>
        <v/>
      </c>
      <c r="BX1660" s="28" t="str">
        <f t="shared" si="107"/>
        <v/>
      </c>
      <c r="BY1660" s="67" t="str">
        <f t="shared" si="108"/>
        <v/>
      </c>
      <c r="BZ1660" s="29" t="str">
        <f>IF(A1660="","",SUM($BY$12:BY1660))</f>
        <v/>
      </c>
      <c r="CA1660" s="4"/>
    </row>
    <row r="1661" spans="65:79">
      <c r="BM1661" s="1"/>
      <c r="BU1661" s="23" t="str">
        <f>IF(A1661="","",_xlfn.XLOOKUP(C1661,'Bloomberg Data'!E:E,'Bloomberg Data'!D:D,0,0))</f>
        <v/>
      </c>
      <c r="BV1661" s="23" t="str">
        <f t="shared" si="106"/>
        <v/>
      </c>
      <c r="BW1661" s="59" t="str">
        <f t="shared" si="109"/>
        <v/>
      </c>
      <c r="BX1661" s="28" t="str">
        <f t="shared" si="107"/>
        <v/>
      </c>
      <c r="BY1661" s="67" t="str">
        <f t="shared" si="108"/>
        <v/>
      </c>
      <c r="BZ1661" s="29" t="str">
        <f>IF(A1661="","",SUM($BY$12:BY1661))</f>
        <v/>
      </c>
      <c r="CA1661" s="4"/>
    </row>
    <row r="1662" spans="65:79">
      <c r="BM1662" s="1"/>
      <c r="BU1662" s="23" t="str">
        <f>IF(A1662="","",_xlfn.XLOOKUP(C1662,'Bloomberg Data'!E:E,'Bloomberg Data'!D:D,0,0))</f>
        <v/>
      </c>
      <c r="BV1662" s="23" t="str">
        <f t="shared" si="106"/>
        <v/>
      </c>
      <c r="BW1662" s="59" t="str">
        <f t="shared" si="109"/>
        <v/>
      </c>
      <c r="BX1662" s="28" t="str">
        <f t="shared" si="107"/>
        <v/>
      </c>
      <c r="BY1662" s="67" t="str">
        <f t="shared" si="108"/>
        <v/>
      </c>
      <c r="BZ1662" s="29" t="str">
        <f>IF(A1662="","",SUM($BY$12:BY1662))</f>
        <v/>
      </c>
      <c r="CA1662" s="4"/>
    </row>
    <row r="1663" spans="65:79">
      <c r="BM1663" s="1"/>
      <c r="BU1663" s="23" t="str">
        <f>IF(A1663="","",_xlfn.XLOOKUP(C1663,'Bloomberg Data'!E:E,'Bloomberg Data'!D:D,0,0))</f>
        <v/>
      </c>
      <c r="BV1663" s="23" t="str">
        <f t="shared" si="106"/>
        <v/>
      </c>
      <c r="BW1663" s="59" t="str">
        <f t="shared" si="109"/>
        <v/>
      </c>
      <c r="BX1663" s="28" t="str">
        <f t="shared" si="107"/>
        <v/>
      </c>
      <c r="BY1663" s="67" t="str">
        <f t="shared" si="108"/>
        <v/>
      </c>
      <c r="BZ1663" s="29" t="str">
        <f>IF(A1663="","",SUM($BY$12:BY1663))</f>
        <v/>
      </c>
      <c r="CA1663" s="4"/>
    </row>
    <row r="1664" spans="65:79">
      <c r="BM1664" s="1"/>
      <c r="BU1664" s="23" t="str">
        <f>IF(A1664="","",_xlfn.XLOOKUP(C1664,'Bloomberg Data'!E:E,'Bloomberg Data'!D:D,0,0))</f>
        <v/>
      </c>
      <c r="BV1664" s="23" t="str">
        <f t="shared" si="106"/>
        <v/>
      </c>
      <c r="BW1664" s="59" t="str">
        <f t="shared" si="109"/>
        <v/>
      </c>
      <c r="BX1664" s="28" t="str">
        <f t="shared" si="107"/>
        <v/>
      </c>
      <c r="BY1664" s="67" t="str">
        <f t="shared" si="108"/>
        <v/>
      </c>
      <c r="BZ1664" s="29" t="str">
        <f>IF(A1664="","",SUM($BY$12:BY1664))</f>
        <v/>
      </c>
      <c r="CA1664" s="4"/>
    </row>
    <row r="1665" spans="65:79">
      <c r="BM1665" s="1"/>
      <c r="BU1665" s="23" t="str">
        <f>IF(A1665="","",_xlfn.XLOOKUP(C1665,'Bloomberg Data'!E:E,'Bloomberg Data'!D:D,0,0))</f>
        <v/>
      </c>
      <c r="BV1665" s="23" t="str">
        <f t="shared" si="106"/>
        <v/>
      </c>
      <c r="BW1665" s="59" t="str">
        <f t="shared" si="109"/>
        <v/>
      </c>
      <c r="BX1665" s="28" t="str">
        <f t="shared" si="107"/>
        <v/>
      </c>
      <c r="BY1665" s="67" t="str">
        <f t="shared" si="108"/>
        <v/>
      </c>
      <c r="BZ1665" s="29" t="str">
        <f>IF(A1665="","",SUM($BY$12:BY1665))</f>
        <v/>
      </c>
      <c r="CA1665" s="4"/>
    </row>
    <row r="1666" spans="65:79">
      <c r="BM1666" s="1"/>
      <c r="BU1666" s="23" t="str">
        <f>IF(A1666="","",_xlfn.XLOOKUP(C1666,'Bloomberg Data'!E:E,'Bloomberg Data'!D:D,0,0))</f>
        <v/>
      </c>
      <c r="BV1666" s="23" t="str">
        <f t="shared" si="106"/>
        <v/>
      </c>
      <c r="BW1666" s="59" t="str">
        <f t="shared" si="109"/>
        <v/>
      </c>
      <c r="BX1666" s="28" t="str">
        <f t="shared" si="107"/>
        <v/>
      </c>
      <c r="BY1666" s="67" t="str">
        <f t="shared" si="108"/>
        <v/>
      </c>
      <c r="BZ1666" s="29" t="str">
        <f>IF(A1666="","",SUM($BY$12:BY1666))</f>
        <v/>
      </c>
      <c r="CA1666" s="4"/>
    </row>
    <row r="1667" spans="65:79">
      <c r="BM1667" s="1"/>
      <c r="BU1667" s="23" t="str">
        <f>IF(A1667="","",_xlfn.XLOOKUP(C1667,'Bloomberg Data'!E:E,'Bloomberg Data'!D:D,0,0))</f>
        <v/>
      </c>
      <c r="BV1667" s="23" t="str">
        <f t="shared" si="106"/>
        <v/>
      </c>
      <c r="BW1667" s="59" t="str">
        <f t="shared" si="109"/>
        <v/>
      </c>
      <c r="BX1667" s="28" t="str">
        <f t="shared" si="107"/>
        <v/>
      </c>
      <c r="BY1667" s="67" t="str">
        <f t="shared" si="108"/>
        <v/>
      </c>
      <c r="BZ1667" s="29" t="str">
        <f>IF(A1667="","",SUM($BY$12:BY1667))</f>
        <v/>
      </c>
      <c r="CA1667" s="4"/>
    </row>
    <row r="1668" spans="65:79">
      <c r="BM1668" s="1"/>
      <c r="BU1668" s="23" t="str">
        <f>IF(A1668="","",_xlfn.XLOOKUP(C1668,'Bloomberg Data'!E:E,'Bloomberg Data'!D:D,0,0))</f>
        <v/>
      </c>
      <c r="BV1668" s="23" t="str">
        <f t="shared" si="106"/>
        <v/>
      </c>
      <c r="BW1668" s="59" t="str">
        <f t="shared" si="109"/>
        <v/>
      </c>
      <c r="BX1668" s="28" t="str">
        <f t="shared" si="107"/>
        <v/>
      </c>
      <c r="BY1668" s="67" t="str">
        <f t="shared" si="108"/>
        <v/>
      </c>
      <c r="BZ1668" s="29" t="str">
        <f>IF(A1668="","",SUM($BY$12:BY1668))</f>
        <v/>
      </c>
      <c r="CA1668" s="4"/>
    </row>
    <row r="1669" spans="65:79">
      <c r="BM1669" s="1"/>
      <c r="BU1669" s="23" t="str">
        <f>IF(A1669="","",_xlfn.XLOOKUP(C1669,'Bloomberg Data'!E:E,'Bloomberg Data'!D:D,0,0))</f>
        <v/>
      </c>
      <c r="BV1669" s="23" t="str">
        <f t="shared" si="106"/>
        <v/>
      </c>
      <c r="BW1669" s="59" t="str">
        <f t="shared" si="109"/>
        <v/>
      </c>
      <c r="BX1669" s="28" t="str">
        <f t="shared" si="107"/>
        <v/>
      </c>
      <c r="BY1669" s="67" t="str">
        <f t="shared" si="108"/>
        <v/>
      </c>
      <c r="BZ1669" s="29" t="str">
        <f>IF(A1669="","",SUM($BY$12:BY1669))</f>
        <v/>
      </c>
      <c r="CA1669" s="4"/>
    </row>
    <row r="1670" spans="65:79">
      <c r="BM1670" s="1"/>
      <c r="BU1670" s="23" t="str">
        <f>IF(A1670="","",_xlfn.XLOOKUP(C1670,'Bloomberg Data'!E:E,'Bloomberg Data'!D:D,0,0))</f>
        <v/>
      </c>
      <c r="BV1670" s="23" t="str">
        <f t="shared" si="106"/>
        <v/>
      </c>
      <c r="BW1670" s="59" t="str">
        <f t="shared" si="109"/>
        <v/>
      </c>
      <c r="BX1670" s="28" t="str">
        <f t="shared" si="107"/>
        <v/>
      </c>
      <c r="BY1670" s="67" t="str">
        <f t="shared" si="108"/>
        <v/>
      </c>
      <c r="BZ1670" s="29" t="str">
        <f>IF(A1670="","",SUM($BY$12:BY1670))</f>
        <v/>
      </c>
      <c r="CA1670" s="4"/>
    </row>
    <row r="1671" spans="65:79">
      <c r="BM1671" s="1"/>
      <c r="BU1671" s="23" t="str">
        <f>IF(A1671="","",_xlfn.XLOOKUP(C1671,'Bloomberg Data'!E:E,'Bloomberg Data'!D:D,0,0))</f>
        <v/>
      </c>
      <c r="BV1671" s="23" t="str">
        <f t="shared" si="106"/>
        <v/>
      </c>
      <c r="BW1671" s="59" t="str">
        <f t="shared" si="109"/>
        <v/>
      </c>
      <c r="BX1671" s="28" t="str">
        <f t="shared" si="107"/>
        <v/>
      </c>
      <c r="BY1671" s="67" t="str">
        <f t="shared" si="108"/>
        <v/>
      </c>
      <c r="BZ1671" s="29" t="str">
        <f>IF(A1671="","",SUM($BY$12:BY1671))</f>
        <v/>
      </c>
      <c r="CA1671" s="4"/>
    </row>
    <row r="1672" spans="65:79">
      <c r="BM1672" s="1"/>
      <c r="BU1672" s="23" t="str">
        <f>IF(A1672="","",_xlfn.XLOOKUP(C1672,'Bloomberg Data'!E:E,'Bloomberg Data'!D:D,0,0))</f>
        <v/>
      </c>
      <c r="BV1672" s="23" t="str">
        <f t="shared" si="106"/>
        <v/>
      </c>
      <c r="BW1672" s="59" t="str">
        <f t="shared" si="109"/>
        <v/>
      </c>
      <c r="BX1672" s="28" t="str">
        <f t="shared" si="107"/>
        <v/>
      </c>
      <c r="BY1672" s="67" t="str">
        <f t="shared" si="108"/>
        <v/>
      </c>
      <c r="BZ1672" s="29" t="str">
        <f>IF(A1672="","",SUM($BY$12:BY1672))</f>
        <v/>
      </c>
      <c r="CA1672" s="4"/>
    </row>
    <row r="1673" spans="65:79">
      <c r="BM1673" s="1"/>
      <c r="BU1673" s="23" t="str">
        <f>IF(A1673="","",_xlfn.XLOOKUP(C1673,'Bloomberg Data'!E:E,'Bloomberg Data'!D:D,0,0))</f>
        <v/>
      </c>
      <c r="BV1673" s="23" t="str">
        <f t="shared" si="106"/>
        <v/>
      </c>
      <c r="BW1673" s="59" t="str">
        <f t="shared" si="109"/>
        <v/>
      </c>
      <c r="BX1673" s="28" t="str">
        <f t="shared" si="107"/>
        <v/>
      </c>
      <c r="BY1673" s="67" t="str">
        <f t="shared" si="108"/>
        <v/>
      </c>
      <c r="BZ1673" s="29" t="str">
        <f>IF(A1673="","",SUM($BY$12:BY1673))</f>
        <v/>
      </c>
      <c r="CA1673" s="4"/>
    </row>
    <row r="1674" spans="65:79">
      <c r="BM1674" s="1"/>
      <c r="BU1674" s="23" t="str">
        <f>IF(A1674="","",_xlfn.XLOOKUP(C1674,'Bloomberg Data'!E:E,'Bloomberg Data'!D:D,0,0))</f>
        <v/>
      </c>
      <c r="BV1674" s="23" t="str">
        <f t="shared" si="106"/>
        <v/>
      </c>
      <c r="BW1674" s="59" t="str">
        <f t="shared" si="109"/>
        <v/>
      </c>
      <c r="BX1674" s="28" t="str">
        <f t="shared" si="107"/>
        <v/>
      </c>
      <c r="BY1674" s="67" t="str">
        <f t="shared" si="108"/>
        <v/>
      </c>
      <c r="BZ1674" s="29" t="str">
        <f>IF(A1674="","",SUM($BY$12:BY1674))</f>
        <v/>
      </c>
      <c r="CA1674" s="4"/>
    </row>
    <row r="1675" spans="65:79">
      <c r="BM1675" s="1"/>
      <c r="BU1675" s="23" t="str">
        <f>IF(A1675="","",_xlfn.XLOOKUP(C1675,'Bloomberg Data'!E:E,'Bloomberg Data'!D:D,0,0))</f>
        <v/>
      </c>
      <c r="BV1675" s="23" t="str">
        <f t="shared" ref="BV1675:BV1738" si="110">IF(A1675="","",BU1675*3)</f>
        <v/>
      </c>
      <c r="BW1675" s="59" t="str">
        <f t="shared" si="109"/>
        <v/>
      </c>
      <c r="BX1675" s="28" t="str">
        <f t="shared" ref="BX1675:BX1738" si="111">IF(A1675="","",IF(BU1675=0,0,H1675/BW1675))</f>
        <v/>
      </c>
      <c r="BY1675" s="67" t="str">
        <f t="shared" ref="BY1675:BY1738" si="112">IF(A1675="","",BM1675%)</f>
        <v/>
      </c>
      <c r="BZ1675" s="29" t="str">
        <f>IF(A1675="","",SUM($BY$12:BY1675))</f>
        <v/>
      </c>
      <c r="CA1675" s="4"/>
    </row>
    <row r="1676" spans="65:79">
      <c r="BM1676" s="1"/>
      <c r="BU1676" s="23" t="str">
        <f>IF(A1676="","",_xlfn.XLOOKUP(C1676,'Bloomberg Data'!E:E,'Bloomberg Data'!D:D,0,0))</f>
        <v/>
      </c>
      <c r="BV1676" s="23" t="str">
        <f t="shared" si="110"/>
        <v/>
      </c>
      <c r="BW1676" s="59" t="str">
        <f t="shared" ref="BW1676:BW1739" si="113">IF(A1676="","",BV1676*BW$11)</f>
        <v/>
      </c>
      <c r="BX1676" s="28" t="str">
        <f t="shared" si="111"/>
        <v/>
      </c>
      <c r="BY1676" s="67" t="str">
        <f t="shared" si="112"/>
        <v/>
      </c>
      <c r="BZ1676" s="29" t="str">
        <f>IF(A1676="","",SUM($BY$12:BY1676))</f>
        <v/>
      </c>
      <c r="CA1676" s="4"/>
    </row>
    <row r="1677" spans="65:79">
      <c r="BM1677" s="1"/>
      <c r="BU1677" s="23" t="str">
        <f>IF(A1677="","",_xlfn.XLOOKUP(C1677,'Bloomberg Data'!E:E,'Bloomberg Data'!D:D,0,0))</f>
        <v/>
      </c>
      <c r="BV1677" s="23" t="str">
        <f t="shared" si="110"/>
        <v/>
      </c>
      <c r="BW1677" s="59" t="str">
        <f t="shared" si="113"/>
        <v/>
      </c>
      <c r="BX1677" s="28" t="str">
        <f t="shared" si="111"/>
        <v/>
      </c>
      <c r="BY1677" s="67" t="str">
        <f t="shared" si="112"/>
        <v/>
      </c>
      <c r="BZ1677" s="29" t="str">
        <f>IF(A1677="","",SUM($BY$12:BY1677))</f>
        <v/>
      </c>
      <c r="CA1677" s="4"/>
    </row>
    <row r="1678" spans="65:79">
      <c r="BM1678" s="1"/>
      <c r="BU1678" s="23" t="str">
        <f>IF(A1678="","",_xlfn.XLOOKUP(C1678,'Bloomberg Data'!E:E,'Bloomberg Data'!D:D,0,0))</f>
        <v/>
      </c>
      <c r="BV1678" s="23" t="str">
        <f t="shared" si="110"/>
        <v/>
      </c>
      <c r="BW1678" s="59" t="str">
        <f t="shared" si="113"/>
        <v/>
      </c>
      <c r="BX1678" s="28" t="str">
        <f t="shared" si="111"/>
        <v/>
      </c>
      <c r="BY1678" s="67" t="str">
        <f t="shared" si="112"/>
        <v/>
      </c>
      <c r="BZ1678" s="29" t="str">
        <f>IF(A1678="","",SUM($BY$12:BY1678))</f>
        <v/>
      </c>
      <c r="CA1678" s="4"/>
    </row>
    <row r="1679" spans="65:79">
      <c r="BM1679" s="1"/>
      <c r="BU1679" s="23" t="str">
        <f>IF(A1679="","",_xlfn.XLOOKUP(C1679,'Bloomberg Data'!E:E,'Bloomberg Data'!D:D,0,0))</f>
        <v/>
      </c>
      <c r="BV1679" s="23" t="str">
        <f t="shared" si="110"/>
        <v/>
      </c>
      <c r="BW1679" s="59" t="str">
        <f t="shared" si="113"/>
        <v/>
      </c>
      <c r="BX1679" s="28" t="str">
        <f t="shared" si="111"/>
        <v/>
      </c>
      <c r="BY1679" s="67" t="str">
        <f t="shared" si="112"/>
        <v/>
      </c>
      <c r="BZ1679" s="29" t="str">
        <f>IF(A1679="","",SUM($BY$12:BY1679))</f>
        <v/>
      </c>
      <c r="CA1679" s="4"/>
    </row>
    <row r="1680" spans="65:79">
      <c r="BM1680" s="1"/>
      <c r="BU1680" s="23" t="str">
        <f>IF(A1680="","",_xlfn.XLOOKUP(C1680,'Bloomberg Data'!E:E,'Bloomberg Data'!D:D,0,0))</f>
        <v/>
      </c>
      <c r="BV1680" s="23" t="str">
        <f t="shared" si="110"/>
        <v/>
      </c>
      <c r="BW1680" s="59" t="str">
        <f t="shared" si="113"/>
        <v/>
      </c>
      <c r="BX1680" s="28" t="str">
        <f t="shared" si="111"/>
        <v/>
      </c>
      <c r="BY1680" s="67" t="str">
        <f t="shared" si="112"/>
        <v/>
      </c>
      <c r="BZ1680" s="29" t="str">
        <f>IF(A1680="","",SUM($BY$12:BY1680))</f>
        <v/>
      </c>
      <c r="CA1680" s="4"/>
    </row>
    <row r="1681" spans="65:79">
      <c r="BM1681" s="1"/>
      <c r="BU1681" s="23" t="str">
        <f>IF(A1681="","",_xlfn.XLOOKUP(C1681,'Bloomberg Data'!E:E,'Bloomberg Data'!D:D,0,0))</f>
        <v/>
      </c>
      <c r="BV1681" s="23" t="str">
        <f t="shared" si="110"/>
        <v/>
      </c>
      <c r="BW1681" s="59" t="str">
        <f t="shared" si="113"/>
        <v/>
      </c>
      <c r="BX1681" s="28" t="str">
        <f t="shared" si="111"/>
        <v/>
      </c>
      <c r="BY1681" s="67" t="str">
        <f t="shared" si="112"/>
        <v/>
      </c>
      <c r="BZ1681" s="29" t="str">
        <f>IF(A1681="","",SUM($BY$12:BY1681))</f>
        <v/>
      </c>
      <c r="CA1681" s="4"/>
    </row>
    <row r="1682" spans="65:79">
      <c r="BM1682" s="1"/>
      <c r="BU1682" s="23" t="str">
        <f>IF(A1682="","",_xlfn.XLOOKUP(C1682,'Bloomberg Data'!E:E,'Bloomberg Data'!D:D,0,0))</f>
        <v/>
      </c>
      <c r="BV1682" s="23" t="str">
        <f t="shared" si="110"/>
        <v/>
      </c>
      <c r="BW1682" s="59" t="str">
        <f t="shared" si="113"/>
        <v/>
      </c>
      <c r="BX1682" s="28" t="str">
        <f t="shared" si="111"/>
        <v/>
      </c>
      <c r="BY1682" s="67" t="str">
        <f t="shared" si="112"/>
        <v/>
      </c>
      <c r="BZ1682" s="29" t="str">
        <f>IF(A1682="","",SUM($BY$12:BY1682))</f>
        <v/>
      </c>
      <c r="CA1682" s="4"/>
    </row>
    <row r="1683" spans="65:79">
      <c r="BM1683" s="1"/>
      <c r="BU1683" s="23" t="str">
        <f>IF(A1683="","",_xlfn.XLOOKUP(C1683,'Bloomberg Data'!E:E,'Bloomberg Data'!D:D,0,0))</f>
        <v/>
      </c>
      <c r="BV1683" s="23" t="str">
        <f t="shared" si="110"/>
        <v/>
      </c>
      <c r="BW1683" s="59" t="str">
        <f t="shared" si="113"/>
        <v/>
      </c>
      <c r="BX1683" s="28" t="str">
        <f t="shared" si="111"/>
        <v/>
      </c>
      <c r="BY1683" s="67" t="str">
        <f t="shared" si="112"/>
        <v/>
      </c>
      <c r="BZ1683" s="29" t="str">
        <f>IF(A1683="","",SUM($BY$12:BY1683))</f>
        <v/>
      </c>
      <c r="CA1683" s="4"/>
    </row>
    <row r="1684" spans="65:79">
      <c r="BM1684" s="1"/>
      <c r="BU1684" s="23" t="str">
        <f>IF(A1684="","",_xlfn.XLOOKUP(C1684,'Bloomberg Data'!E:E,'Bloomberg Data'!D:D,0,0))</f>
        <v/>
      </c>
      <c r="BV1684" s="23" t="str">
        <f t="shared" si="110"/>
        <v/>
      </c>
      <c r="BW1684" s="59" t="str">
        <f t="shared" si="113"/>
        <v/>
      </c>
      <c r="BX1684" s="28" t="str">
        <f t="shared" si="111"/>
        <v/>
      </c>
      <c r="BY1684" s="67" t="str">
        <f t="shared" si="112"/>
        <v/>
      </c>
      <c r="BZ1684" s="29" t="str">
        <f>IF(A1684="","",SUM($BY$12:BY1684))</f>
        <v/>
      </c>
      <c r="CA1684" s="4"/>
    </row>
    <row r="1685" spans="65:79">
      <c r="BM1685" s="1"/>
      <c r="BU1685" s="23" t="str">
        <f>IF(A1685="","",_xlfn.XLOOKUP(C1685,'Bloomberg Data'!E:E,'Bloomberg Data'!D:D,0,0))</f>
        <v/>
      </c>
      <c r="BV1685" s="23" t="str">
        <f t="shared" si="110"/>
        <v/>
      </c>
      <c r="BW1685" s="59" t="str">
        <f t="shared" si="113"/>
        <v/>
      </c>
      <c r="BX1685" s="28" t="str">
        <f t="shared" si="111"/>
        <v/>
      </c>
      <c r="BY1685" s="67" t="str">
        <f t="shared" si="112"/>
        <v/>
      </c>
      <c r="BZ1685" s="29" t="str">
        <f>IF(A1685="","",SUM($BY$12:BY1685))</f>
        <v/>
      </c>
      <c r="CA1685" s="4"/>
    </row>
    <row r="1686" spans="65:79">
      <c r="BM1686" s="1"/>
      <c r="BU1686" s="23" t="str">
        <f>IF(A1686="","",_xlfn.XLOOKUP(C1686,'Bloomberg Data'!E:E,'Bloomberg Data'!D:D,0,0))</f>
        <v/>
      </c>
      <c r="BV1686" s="23" t="str">
        <f t="shared" si="110"/>
        <v/>
      </c>
      <c r="BW1686" s="59" t="str">
        <f t="shared" si="113"/>
        <v/>
      </c>
      <c r="BX1686" s="28" t="str">
        <f t="shared" si="111"/>
        <v/>
      </c>
      <c r="BY1686" s="67" t="str">
        <f t="shared" si="112"/>
        <v/>
      </c>
      <c r="BZ1686" s="29" t="str">
        <f>IF(A1686="","",SUM($BY$12:BY1686))</f>
        <v/>
      </c>
      <c r="CA1686" s="4"/>
    </row>
    <row r="1687" spans="65:79">
      <c r="BM1687" s="1"/>
      <c r="BU1687" s="23" t="str">
        <f>IF(A1687="","",_xlfn.XLOOKUP(C1687,'Bloomberg Data'!E:E,'Bloomberg Data'!D:D,0,0))</f>
        <v/>
      </c>
      <c r="BV1687" s="23" t="str">
        <f t="shared" si="110"/>
        <v/>
      </c>
      <c r="BW1687" s="59" t="str">
        <f t="shared" si="113"/>
        <v/>
      </c>
      <c r="BX1687" s="28" t="str">
        <f t="shared" si="111"/>
        <v/>
      </c>
      <c r="BY1687" s="67" t="str">
        <f t="shared" si="112"/>
        <v/>
      </c>
      <c r="BZ1687" s="29" t="str">
        <f>IF(A1687="","",SUM($BY$12:BY1687))</f>
        <v/>
      </c>
      <c r="CA1687" s="4"/>
    </row>
    <row r="1688" spans="65:79">
      <c r="BM1688" s="1"/>
      <c r="BU1688" s="23" t="str">
        <f>IF(A1688="","",_xlfn.XLOOKUP(C1688,'Bloomberg Data'!E:E,'Bloomberg Data'!D:D,0,0))</f>
        <v/>
      </c>
      <c r="BV1688" s="23" t="str">
        <f t="shared" si="110"/>
        <v/>
      </c>
      <c r="BW1688" s="59" t="str">
        <f t="shared" si="113"/>
        <v/>
      </c>
      <c r="BX1688" s="28" t="str">
        <f t="shared" si="111"/>
        <v/>
      </c>
      <c r="BY1688" s="67" t="str">
        <f t="shared" si="112"/>
        <v/>
      </c>
      <c r="BZ1688" s="29" t="str">
        <f>IF(A1688="","",SUM($BY$12:BY1688))</f>
        <v/>
      </c>
      <c r="CA1688" s="4"/>
    </row>
    <row r="1689" spans="65:79">
      <c r="BM1689" s="1"/>
      <c r="BU1689" s="23" t="str">
        <f>IF(A1689="","",_xlfn.XLOOKUP(C1689,'Bloomberg Data'!E:E,'Bloomberg Data'!D:D,0,0))</f>
        <v/>
      </c>
      <c r="BV1689" s="23" t="str">
        <f t="shared" si="110"/>
        <v/>
      </c>
      <c r="BW1689" s="59" t="str">
        <f t="shared" si="113"/>
        <v/>
      </c>
      <c r="BX1689" s="28" t="str">
        <f t="shared" si="111"/>
        <v/>
      </c>
      <c r="BY1689" s="67" t="str">
        <f t="shared" si="112"/>
        <v/>
      </c>
      <c r="BZ1689" s="29" t="str">
        <f>IF(A1689="","",SUM($BY$12:BY1689))</f>
        <v/>
      </c>
      <c r="CA1689" s="4"/>
    </row>
    <row r="1690" spans="65:79">
      <c r="BM1690" s="1"/>
      <c r="BU1690" s="23" t="str">
        <f>IF(A1690="","",_xlfn.XLOOKUP(C1690,'Bloomberg Data'!E:E,'Bloomberg Data'!D:D,0,0))</f>
        <v/>
      </c>
      <c r="BV1690" s="23" t="str">
        <f t="shared" si="110"/>
        <v/>
      </c>
      <c r="BW1690" s="59" t="str">
        <f t="shared" si="113"/>
        <v/>
      </c>
      <c r="BX1690" s="28" t="str">
        <f t="shared" si="111"/>
        <v/>
      </c>
      <c r="BY1690" s="67" t="str">
        <f t="shared" si="112"/>
        <v/>
      </c>
      <c r="BZ1690" s="29" t="str">
        <f>IF(A1690="","",SUM($BY$12:BY1690))</f>
        <v/>
      </c>
      <c r="CA1690" s="4"/>
    </row>
    <row r="1691" spans="65:79">
      <c r="BM1691" s="1"/>
      <c r="BU1691" s="23" t="str">
        <f>IF(A1691="","",_xlfn.XLOOKUP(C1691,'Bloomberg Data'!E:E,'Bloomberg Data'!D:D,0,0))</f>
        <v/>
      </c>
      <c r="BV1691" s="23" t="str">
        <f t="shared" si="110"/>
        <v/>
      </c>
      <c r="BW1691" s="59" t="str">
        <f t="shared" si="113"/>
        <v/>
      </c>
      <c r="BX1691" s="28" t="str">
        <f t="shared" si="111"/>
        <v/>
      </c>
      <c r="BY1691" s="67" t="str">
        <f t="shared" si="112"/>
        <v/>
      </c>
      <c r="BZ1691" s="29" t="str">
        <f>IF(A1691="","",SUM($BY$12:BY1691))</f>
        <v/>
      </c>
      <c r="CA1691" s="4"/>
    </row>
    <row r="1692" spans="65:79">
      <c r="BM1692" s="1"/>
      <c r="BU1692" s="23" t="str">
        <f>IF(A1692="","",_xlfn.XLOOKUP(C1692,'Bloomberg Data'!E:E,'Bloomberg Data'!D:D,0,0))</f>
        <v/>
      </c>
      <c r="BV1692" s="23" t="str">
        <f t="shared" si="110"/>
        <v/>
      </c>
      <c r="BW1692" s="59" t="str">
        <f t="shared" si="113"/>
        <v/>
      </c>
      <c r="BX1692" s="28" t="str">
        <f t="shared" si="111"/>
        <v/>
      </c>
      <c r="BY1692" s="67" t="str">
        <f t="shared" si="112"/>
        <v/>
      </c>
      <c r="BZ1692" s="29" t="str">
        <f>IF(A1692="","",SUM($BY$12:BY1692))</f>
        <v/>
      </c>
      <c r="CA1692" s="4"/>
    </row>
    <row r="1693" spans="65:79">
      <c r="BM1693" s="1"/>
      <c r="BU1693" s="23" t="str">
        <f>IF(A1693="","",_xlfn.XLOOKUP(C1693,'Bloomberg Data'!E:E,'Bloomberg Data'!D:D,0,0))</f>
        <v/>
      </c>
      <c r="BV1693" s="23" t="str">
        <f t="shared" si="110"/>
        <v/>
      </c>
      <c r="BW1693" s="59" t="str">
        <f t="shared" si="113"/>
        <v/>
      </c>
      <c r="BX1693" s="28" t="str">
        <f t="shared" si="111"/>
        <v/>
      </c>
      <c r="BY1693" s="67" t="str">
        <f t="shared" si="112"/>
        <v/>
      </c>
      <c r="BZ1693" s="29" t="str">
        <f>IF(A1693="","",SUM($BY$12:BY1693))</f>
        <v/>
      </c>
      <c r="CA1693" s="4"/>
    </row>
    <row r="1694" spans="65:79">
      <c r="BM1694" s="1"/>
      <c r="BU1694" s="23" t="str">
        <f>IF(A1694="","",_xlfn.XLOOKUP(C1694,'Bloomberg Data'!E:E,'Bloomberg Data'!D:D,0,0))</f>
        <v/>
      </c>
      <c r="BV1694" s="23" t="str">
        <f t="shared" si="110"/>
        <v/>
      </c>
      <c r="BW1694" s="59" t="str">
        <f t="shared" si="113"/>
        <v/>
      </c>
      <c r="BX1694" s="28" t="str">
        <f t="shared" si="111"/>
        <v/>
      </c>
      <c r="BY1694" s="67" t="str">
        <f t="shared" si="112"/>
        <v/>
      </c>
      <c r="BZ1694" s="29" t="str">
        <f>IF(A1694="","",SUM($BY$12:BY1694))</f>
        <v/>
      </c>
      <c r="CA1694" s="4"/>
    </row>
    <row r="1695" spans="65:79">
      <c r="BM1695" s="1"/>
      <c r="BU1695" s="23" t="str">
        <f>IF(A1695="","",_xlfn.XLOOKUP(C1695,'Bloomberg Data'!E:E,'Bloomberg Data'!D:D,0,0))</f>
        <v/>
      </c>
      <c r="BV1695" s="23" t="str">
        <f t="shared" si="110"/>
        <v/>
      </c>
      <c r="BW1695" s="59" t="str">
        <f t="shared" si="113"/>
        <v/>
      </c>
      <c r="BX1695" s="28" t="str">
        <f t="shared" si="111"/>
        <v/>
      </c>
      <c r="BY1695" s="67" t="str">
        <f t="shared" si="112"/>
        <v/>
      </c>
      <c r="BZ1695" s="29" t="str">
        <f>IF(A1695="","",SUM($BY$12:BY1695))</f>
        <v/>
      </c>
      <c r="CA1695" s="4"/>
    </row>
    <row r="1696" spans="65:79">
      <c r="BM1696" s="1"/>
      <c r="BU1696" s="23" t="str">
        <f>IF(A1696="","",_xlfn.XLOOKUP(C1696,'Bloomberg Data'!E:E,'Bloomberg Data'!D:D,0,0))</f>
        <v/>
      </c>
      <c r="BV1696" s="23" t="str">
        <f t="shared" si="110"/>
        <v/>
      </c>
      <c r="BW1696" s="59" t="str">
        <f t="shared" si="113"/>
        <v/>
      </c>
      <c r="BX1696" s="28" t="str">
        <f t="shared" si="111"/>
        <v/>
      </c>
      <c r="BY1696" s="67" t="str">
        <f t="shared" si="112"/>
        <v/>
      </c>
      <c r="BZ1696" s="29" t="str">
        <f>IF(A1696="","",SUM($BY$12:BY1696))</f>
        <v/>
      </c>
      <c r="CA1696" s="4"/>
    </row>
    <row r="1697" spans="65:79">
      <c r="BM1697" s="1"/>
      <c r="BU1697" s="23" t="str">
        <f>IF(A1697="","",_xlfn.XLOOKUP(C1697,'Bloomberg Data'!E:E,'Bloomberg Data'!D:D,0,0))</f>
        <v/>
      </c>
      <c r="BV1697" s="23" t="str">
        <f t="shared" si="110"/>
        <v/>
      </c>
      <c r="BW1697" s="59" t="str">
        <f t="shared" si="113"/>
        <v/>
      </c>
      <c r="BX1697" s="28" t="str">
        <f t="shared" si="111"/>
        <v/>
      </c>
      <c r="BY1697" s="67" t="str">
        <f t="shared" si="112"/>
        <v/>
      </c>
      <c r="BZ1697" s="29" t="str">
        <f>IF(A1697="","",SUM($BY$12:BY1697))</f>
        <v/>
      </c>
      <c r="CA1697" s="4"/>
    </row>
    <row r="1698" spans="65:79">
      <c r="BM1698" s="1"/>
      <c r="BU1698" s="23" t="str">
        <f>IF(A1698="","",_xlfn.XLOOKUP(C1698,'Bloomberg Data'!E:E,'Bloomberg Data'!D:D,0,0))</f>
        <v/>
      </c>
      <c r="BV1698" s="23" t="str">
        <f t="shared" si="110"/>
        <v/>
      </c>
      <c r="BW1698" s="59" t="str">
        <f t="shared" si="113"/>
        <v/>
      </c>
      <c r="BX1698" s="28" t="str">
        <f t="shared" si="111"/>
        <v/>
      </c>
      <c r="BY1698" s="67" t="str">
        <f t="shared" si="112"/>
        <v/>
      </c>
      <c r="BZ1698" s="29" t="str">
        <f>IF(A1698="","",SUM($BY$12:BY1698))</f>
        <v/>
      </c>
      <c r="CA1698" s="4"/>
    </row>
    <row r="1699" spans="65:79">
      <c r="BM1699" s="1"/>
      <c r="BU1699" s="23" t="str">
        <f>IF(A1699="","",_xlfn.XLOOKUP(C1699,'Bloomberg Data'!E:E,'Bloomberg Data'!D:D,0,0))</f>
        <v/>
      </c>
      <c r="BV1699" s="23" t="str">
        <f t="shared" si="110"/>
        <v/>
      </c>
      <c r="BW1699" s="59" t="str">
        <f t="shared" si="113"/>
        <v/>
      </c>
      <c r="BX1699" s="28" t="str">
        <f t="shared" si="111"/>
        <v/>
      </c>
      <c r="BY1699" s="67" t="str">
        <f t="shared" si="112"/>
        <v/>
      </c>
      <c r="BZ1699" s="29" t="str">
        <f>IF(A1699="","",SUM($BY$12:BY1699))</f>
        <v/>
      </c>
      <c r="CA1699" s="4"/>
    </row>
    <row r="1700" spans="65:79">
      <c r="BM1700" s="1"/>
      <c r="BU1700" s="23" t="str">
        <f>IF(A1700="","",_xlfn.XLOOKUP(C1700,'Bloomberg Data'!E:E,'Bloomberg Data'!D:D,0,0))</f>
        <v/>
      </c>
      <c r="BV1700" s="23" t="str">
        <f t="shared" si="110"/>
        <v/>
      </c>
      <c r="BW1700" s="59" t="str">
        <f t="shared" si="113"/>
        <v/>
      </c>
      <c r="BX1700" s="28" t="str">
        <f t="shared" si="111"/>
        <v/>
      </c>
      <c r="BY1700" s="67" t="str">
        <f t="shared" si="112"/>
        <v/>
      </c>
      <c r="BZ1700" s="29" t="str">
        <f>IF(A1700="","",SUM($BY$12:BY1700))</f>
        <v/>
      </c>
      <c r="CA1700" s="4"/>
    </row>
    <row r="1701" spans="65:79">
      <c r="BM1701" s="1"/>
      <c r="BU1701" s="23" t="str">
        <f>IF(A1701="","",_xlfn.XLOOKUP(C1701,'Bloomberg Data'!E:E,'Bloomberg Data'!D:D,0,0))</f>
        <v/>
      </c>
      <c r="BV1701" s="23" t="str">
        <f t="shared" si="110"/>
        <v/>
      </c>
      <c r="BW1701" s="59" t="str">
        <f t="shared" si="113"/>
        <v/>
      </c>
      <c r="BX1701" s="28" t="str">
        <f t="shared" si="111"/>
        <v/>
      </c>
      <c r="BY1701" s="67" t="str">
        <f t="shared" si="112"/>
        <v/>
      </c>
      <c r="BZ1701" s="29" t="str">
        <f>IF(A1701="","",SUM($BY$12:BY1701))</f>
        <v/>
      </c>
      <c r="CA1701" s="4"/>
    </row>
    <row r="1702" spans="65:79">
      <c r="BM1702" s="1"/>
      <c r="BU1702" s="23" t="str">
        <f>IF(A1702="","",_xlfn.XLOOKUP(C1702,'Bloomberg Data'!E:E,'Bloomberg Data'!D:D,0,0))</f>
        <v/>
      </c>
      <c r="BV1702" s="23" t="str">
        <f t="shared" si="110"/>
        <v/>
      </c>
      <c r="BW1702" s="59" t="str">
        <f t="shared" si="113"/>
        <v/>
      </c>
      <c r="BX1702" s="28" t="str">
        <f t="shared" si="111"/>
        <v/>
      </c>
      <c r="BY1702" s="67" t="str">
        <f t="shared" si="112"/>
        <v/>
      </c>
      <c r="BZ1702" s="29" t="str">
        <f>IF(A1702="","",SUM($BY$12:BY1702))</f>
        <v/>
      </c>
      <c r="CA1702" s="4"/>
    </row>
    <row r="1703" spans="65:79">
      <c r="BM1703" s="1"/>
      <c r="BU1703" s="23" t="str">
        <f>IF(A1703="","",_xlfn.XLOOKUP(C1703,'Bloomberg Data'!E:E,'Bloomberg Data'!D:D,0,0))</f>
        <v/>
      </c>
      <c r="BV1703" s="23" t="str">
        <f t="shared" si="110"/>
        <v/>
      </c>
      <c r="BW1703" s="59" t="str">
        <f t="shared" si="113"/>
        <v/>
      </c>
      <c r="BX1703" s="28" t="str">
        <f t="shared" si="111"/>
        <v/>
      </c>
      <c r="BY1703" s="67" t="str">
        <f t="shared" si="112"/>
        <v/>
      </c>
      <c r="BZ1703" s="29" t="str">
        <f>IF(A1703="","",SUM($BY$12:BY1703))</f>
        <v/>
      </c>
      <c r="CA1703" s="4"/>
    </row>
    <row r="1704" spans="65:79">
      <c r="BM1704" s="1"/>
      <c r="BU1704" s="23" t="str">
        <f>IF(A1704="","",_xlfn.XLOOKUP(C1704,'Bloomberg Data'!E:E,'Bloomberg Data'!D:D,0,0))</f>
        <v/>
      </c>
      <c r="BV1704" s="23" t="str">
        <f t="shared" si="110"/>
        <v/>
      </c>
      <c r="BW1704" s="59" t="str">
        <f t="shared" si="113"/>
        <v/>
      </c>
      <c r="BX1704" s="28" t="str">
        <f t="shared" si="111"/>
        <v/>
      </c>
      <c r="BY1704" s="67" t="str">
        <f t="shared" si="112"/>
        <v/>
      </c>
      <c r="BZ1704" s="29" t="str">
        <f>IF(A1704="","",SUM($BY$12:BY1704))</f>
        <v/>
      </c>
      <c r="CA1704" s="4"/>
    </row>
    <row r="1705" spans="65:79">
      <c r="BM1705" s="1"/>
      <c r="BU1705" s="23" t="str">
        <f>IF(A1705="","",_xlfn.XLOOKUP(C1705,'Bloomberg Data'!E:E,'Bloomberg Data'!D:D,0,0))</f>
        <v/>
      </c>
      <c r="BV1705" s="23" t="str">
        <f t="shared" si="110"/>
        <v/>
      </c>
      <c r="BW1705" s="59" t="str">
        <f t="shared" si="113"/>
        <v/>
      </c>
      <c r="BX1705" s="28" t="str">
        <f t="shared" si="111"/>
        <v/>
      </c>
      <c r="BY1705" s="67" t="str">
        <f t="shared" si="112"/>
        <v/>
      </c>
      <c r="BZ1705" s="29" t="str">
        <f>IF(A1705="","",SUM($BY$12:BY1705))</f>
        <v/>
      </c>
      <c r="CA1705" s="4"/>
    </row>
    <row r="1706" spans="65:79">
      <c r="BM1706" s="1"/>
      <c r="BU1706" s="23" t="str">
        <f>IF(A1706="","",_xlfn.XLOOKUP(C1706,'Bloomberg Data'!E:E,'Bloomberg Data'!D:D,0,0))</f>
        <v/>
      </c>
      <c r="BV1706" s="23" t="str">
        <f t="shared" si="110"/>
        <v/>
      </c>
      <c r="BW1706" s="59" t="str">
        <f t="shared" si="113"/>
        <v/>
      </c>
      <c r="BX1706" s="28" t="str">
        <f t="shared" si="111"/>
        <v/>
      </c>
      <c r="BY1706" s="67" t="str">
        <f t="shared" si="112"/>
        <v/>
      </c>
      <c r="BZ1706" s="29" t="str">
        <f>IF(A1706="","",SUM($BY$12:BY1706))</f>
        <v/>
      </c>
      <c r="CA1706" s="4"/>
    </row>
    <row r="1707" spans="65:79">
      <c r="BM1707" s="1"/>
      <c r="BU1707" s="23" t="str">
        <f>IF(A1707="","",_xlfn.XLOOKUP(C1707,'Bloomberg Data'!E:E,'Bloomberg Data'!D:D,0,0))</f>
        <v/>
      </c>
      <c r="BV1707" s="23" t="str">
        <f t="shared" si="110"/>
        <v/>
      </c>
      <c r="BW1707" s="59" t="str">
        <f t="shared" si="113"/>
        <v/>
      </c>
      <c r="BX1707" s="28" t="str">
        <f t="shared" si="111"/>
        <v/>
      </c>
      <c r="BY1707" s="67" t="str">
        <f t="shared" si="112"/>
        <v/>
      </c>
      <c r="BZ1707" s="29" t="str">
        <f>IF(A1707="","",SUM($BY$12:BY1707))</f>
        <v/>
      </c>
      <c r="CA1707" s="4"/>
    </row>
    <row r="1708" spans="65:79">
      <c r="BM1708" s="1"/>
      <c r="BU1708" s="23" t="str">
        <f>IF(A1708="","",_xlfn.XLOOKUP(C1708,'Bloomberg Data'!E:E,'Bloomberg Data'!D:D,0,0))</f>
        <v/>
      </c>
      <c r="BV1708" s="23" t="str">
        <f t="shared" si="110"/>
        <v/>
      </c>
      <c r="BW1708" s="59" t="str">
        <f t="shared" si="113"/>
        <v/>
      </c>
      <c r="BX1708" s="28" t="str">
        <f t="shared" si="111"/>
        <v/>
      </c>
      <c r="BY1708" s="67" t="str">
        <f t="shared" si="112"/>
        <v/>
      </c>
      <c r="BZ1708" s="29" t="str">
        <f>IF(A1708="","",SUM($BY$12:BY1708))</f>
        <v/>
      </c>
      <c r="CA1708" s="4"/>
    </row>
    <row r="1709" spans="65:79">
      <c r="BM1709" s="1"/>
      <c r="BU1709" s="23" t="str">
        <f>IF(A1709="","",_xlfn.XLOOKUP(C1709,'Bloomberg Data'!E:E,'Bloomberg Data'!D:D,0,0))</f>
        <v/>
      </c>
      <c r="BV1709" s="23" t="str">
        <f t="shared" si="110"/>
        <v/>
      </c>
      <c r="BW1709" s="59" t="str">
        <f t="shared" si="113"/>
        <v/>
      </c>
      <c r="BX1709" s="28" t="str">
        <f t="shared" si="111"/>
        <v/>
      </c>
      <c r="BY1709" s="67" t="str">
        <f t="shared" si="112"/>
        <v/>
      </c>
      <c r="BZ1709" s="29" t="str">
        <f>IF(A1709="","",SUM($BY$12:BY1709))</f>
        <v/>
      </c>
      <c r="CA1709" s="4"/>
    </row>
    <row r="1710" spans="65:79">
      <c r="BM1710" s="1"/>
      <c r="BU1710" s="23" t="str">
        <f>IF(A1710="","",_xlfn.XLOOKUP(C1710,'Bloomberg Data'!E:E,'Bloomberg Data'!D:D,0,0))</f>
        <v/>
      </c>
      <c r="BV1710" s="23" t="str">
        <f t="shared" si="110"/>
        <v/>
      </c>
      <c r="BW1710" s="59" t="str">
        <f t="shared" si="113"/>
        <v/>
      </c>
      <c r="BX1710" s="28" t="str">
        <f t="shared" si="111"/>
        <v/>
      </c>
      <c r="BY1710" s="67" t="str">
        <f t="shared" si="112"/>
        <v/>
      </c>
      <c r="BZ1710" s="29" t="str">
        <f>IF(A1710="","",SUM($BY$12:BY1710))</f>
        <v/>
      </c>
      <c r="CA1710" s="4"/>
    </row>
    <row r="1711" spans="65:79">
      <c r="BM1711" s="1"/>
      <c r="BU1711" s="23" t="str">
        <f>IF(A1711="","",_xlfn.XLOOKUP(C1711,'Bloomberg Data'!E:E,'Bloomberg Data'!D:D,0,0))</f>
        <v/>
      </c>
      <c r="BV1711" s="23" t="str">
        <f t="shared" si="110"/>
        <v/>
      </c>
      <c r="BW1711" s="59" t="str">
        <f t="shared" si="113"/>
        <v/>
      </c>
      <c r="BX1711" s="28" t="str">
        <f t="shared" si="111"/>
        <v/>
      </c>
      <c r="BY1711" s="67" t="str">
        <f t="shared" si="112"/>
        <v/>
      </c>
      <c r="BZ1711" s="29" t="str">
        <f>IF(A1711="","",SUM($BY$12:BY1711))</f>
        <v/>
      </c>
      <c r="CA1711" s="4"/>
    </row>
    <row r="1712" spans="65:79">
      <c r="BM1712" s="1"/>
      <c r="BU1712" s="23" t="str">
        <f>IF(A1712="","",_xlfn.XLOOKUP(C1712,'Bloomberg Data'!E:E,'Bloomberg Data'!D:D,0,0))</f>
        <v/>
      </c>
      <c r="BV1712" s="23" t="str">
        <f t="shared" si="110"/>
        <v/>
      </c>
      <c r="BW1712" s="59" t="str">
        <f t="shared" si="113"/>
        <v/>
      </c>
      <c r="BX1712" s="28" t="str">
        <f t="shared" si="111"/>
        <v/>
      </c>
      <c r="BY1712" s="67" t="str">
        <f t="shared" si="112"/>
        <v/>
      </c>
      <c r="BZ1712" s="29" t="str">
        <f>IF(A1712="","",SUM($BY$12:BY1712))</f>
        <v/>
      </c>
      <c r="CA1712" s="4"/>
    </row>
    <row r="1713" spans="65:79">
      <c r="BM1713" s="1"/>
      <c r="BU1713" s="23" t="str">
        <f>IF(A1713="","",_xlfn.XLOOKUP(C1713,'Bloomberg Data'!E:E,'Bloomberg Data'!D:D,0,0))</f>
        <v/>
      </c>
      <c r="BV1713" s="23" t="str">
        <f t="shared" si="110"/>
        <v/>
      </c>
      <c r="BW1713" s="59" t="str">
        <f t="shared" si="113"/>
        <v/>
      </c>
      <c r="BX1713" s="28" t="str">
        <f t="shared" si="111"/>
        <v/>
      </c>
      <c r="BY1713" s="67" t="str">
        <f t="shared" si="112"/>
        <v/>
      </c>
      <c r="BZ1713" s="29" t="str">
        <f>IF(A1713="","",SUM($BY$12:BY1713))</f>
        <v/>
      </c>
      <c r="CA1713" s="4"/>
    </row>
    <row r="1714" spans="65:79">
      <c r="BM1714" s="1"/>
      <c r="BU1714" s="23" t="str">
        <f>IF(A1714="","",_xlfn.XLOOKUP(C1714,'Bloomberg Data'!E:E,'Bloomberg Data'!D:D,0,0))</f>
        <v/>
      </c>
      <c r="BV1714" s="23" t="str">
        <f t="shared" si="110"/>
        <v/>
      </c>
      <c r="BW1714" s="59" t="str">
        <f t="shared" si="113"/>
        <v/>
      </c>
      <c r="BX1714" s="28" t="str">
        <f t="shared" si="111"/>
        <v/>
      </c>
      <c r="BY1714" s="67" t="str">
        <f t="shared" si="112"/>
        <v/>
      </c>
      <c r="BZ1714" s="29" t="str">
        <f>IF(A1714="","",SUM($BY$12:BY1714))</f>
        <v/>
      </c>
      <c r="CA1714" s="4"/>
    </row>
    <row r="1715" spans="65:79">
      <c r="BM1715" s="1"/>
      <c r="BU1715" s="23" t="str">
        <f>IF(A1715="","",_xlfn.XLOOKUP(C1715,'Bloomberg Data'!E:E,'Bloomberg Data'!D:D,0,0))</f>
        <v/>
      </c>
      <c r="BV1715" s="23" t="str">
        <f t="shared" si="110"/>
        <v/>
      </c>
      <c r="BW1715" s="59" t="str">
        <f t="shared" si="113"/>
        <v/>
      </c>
      <c r="BX1715" s="28" t="str">
        <f t="shared" si="111"/>
        <v/>
      </c>
      <c r="BY1715" s="67" t="str">
        <f t="shared" si="112"/>
        <v/>
      </c>
      <c r="BZ1715" s="29" t="str">
        <f>IF(A1715="","",SUM($BY$12:BY1715))</f>
        <v/>
      </c>
      <c r="CA1715" s="4"/>
    </row>
    <row r="1716" spans="65:79">
      <c r="BM1716" s="1"/>
      <c r="BU1716" s="23" t="str">
        <f>IF(A1716="","",_xlfn.XLOOKUP(C1716,'Bloomberg Data'!E:E,'Bloomberg Data'!D:D,0,0))</f>
        <v/>
      </c>
      <c r="BV1716" s="23" t="str">
        <f t="shared" si="110"/>
        <v/>
      </c>
      <c r="BW1716" s="59" t="str">
        <f t="shared" si="113"/>
        <v/>
      </c>
      <c r="BX1716" s="28" t="str">
        <f t="shared" si="111"/>
        <v/>
      </c>
      <c r="BY1716" s="67" t="str">
        <f t="shared" si="112"/>
        <v/>
      </c>
      <c r="BZ1716" s="29" t="str">
        <f>IF(A1716="","",SUM($BY$12:BY1716))</f>
        <v/>
      </c>
      <c r="CA1716" s="4"/>
    </row>
    <row r="1717" spans="65:79">
      <c r="BM1717" s="1"/>
      <c r="BU1717" s="23" t="str">
        <f>IF(A1717="","",_xlfn.XLOOKUP(C1717,'Bloomberg Data'!E:E,'Bloomberg Data'!D:D,0,0))</f>
        <v/>
      </c>
      <c r="BV1717" s="23" t="str">
        <f t="shared" si="110"/>
        <v/>
      </c>
      <c r="BW1717" s="59" t="str">
        <f t="shared" si="113"/>
        <v/>
      </c>
      <c r="BX1717" s="28" t="str">
        <f t="shared" si="111"/>
        <v/>
      </c>
      <c r="BY1717" s="67" t="str">
        <f t="shared" si="112"/>
        <v/>
      </c>
      <c r="BZ1717" s="29" t="str">
        <f>IF(A1717="","",SUM($BY$12:BY1717))</f>
        <v/>
      </c>
      <c r="CA1717" s="4"/>
    </row>
    <row r="1718" spans="65:79">
      <c r="BM1718" s="1"/>
      <c r="BU1718" s="23" t="str">
        <f>IF(A1718="","",_xlfn.XLOOKUP(C1718,'Bloomberg Data'!E:E,'Bloomberg Data'!D:D,0,0))</f>
        <v/>
      </c>
      <c r="BV1718" s="23" t="str">
        <f t="shared" si="110"/>
        <v/>
      </c>
      <c r="BW1718" s="59" t="str">
        <f t="shared" si="113"/>
        <v/>
      </c>
      <c r="BX1718" s="28" t="str">
        <f t="shared" si="111"/>
        <v/>
      </c>
      <c r="BY1718" s="67" t="str">
        <f t="shared" si="112"/>
        <v/>
      </c>
      <c r="BZ1718" s="29" t="str">
        <f>IF(A1718="","",SUM($BY$12:BY1718))</f>
        <v/>
      </c>
      <c r="CA1718" s="4"/>
    </row>
    <row r="1719" spans="65:79">
      <c r="BM1719" s="1"/>
      <c r="BU1719" s="23" t="str">
        <f>IF(A1719="","",_xlfn.XLOOKUP(C1719,'Bloomberg Data'!E:E,'Bloomberg Data'!D:D,0,0))</f>
        <v/>
      </c>
      <c r="BV1719" s="23" t="str">
        <f t="shared" si="110"/>
        <v/>
      </c>
      <c r="BW1719" s="59" t="str">
        <f t="shared" si="113"/>
        <v/>
      </c>
      <c r="BX1719" s="28" t="str">
        <f t="shared" si="111"/>
        <v/>
      </c>
      <c r="BY1719" s="67" t="str">
        <f t="shared" si="112"/>
        <v/>
      </c>
      <c r="BZ1719" s="29" t="str">
        <f>IF(A1719="","",SUM($BY$12:BY1719))</f>
        <v/>
      </c>
      <c r="CA1719" s="4"/>
    </row>
    <row r="1720" spans="65:79">
      <c r="BM1720" s="1"/>
      <c r="BU1720" s="23" t="str">
        <f>IF(A1720="","",_xlfn.XLOOKUP(C1720,'Bloomberg Data'!E:E,'Bloomberg Data'!D:D,0,0))</f>
        <v/>
      </c>
      <c r="BV1720" s="23" t="str">
        <f t="shared" si="110"/>
        <v/>
      </c>
      <c r="BW1720" s="59" t="str">
        <f t="shared" si="113"/>
        <v/>
      </c>
      <c r="BX1720" s="28" t="str">
        <f t="shared" si="111"/>
        <v/>
      </c>
      <c r="BY1720" s="67" t="str">
        <f t="shared" si="112"/>
        <v/>
      </c>
      <c r="BZ1720" s="29" t="str">
        <f>IF(A1720="","",SUM($BY$12:BY1720))</f>
        <v/>
      </c>
      <c r="CA1720" s="4"/>
    </row>
    <row r="1721" spans="65:79">
      <c r="BM1721" s="1"/>
      <c r="BU1721" s="23" t="str">
        <f>IF(A1721="","",_xlfn.XLOOKUP(C1721,'Bloomberg Data'!E:E,'Bloomberg Data'!D:D,0,0))</f>
        <v/>
      </c>
      <c r="BV1721" s="23" t="str">
        <f t="shared" si="110"/>
        <v/>
      </c>
      <c r="BW1721" s="59" t="str">
        <f t="shared" si="113"/>
        <v/>
      </c>
      <c r="BX1721" s="28" t="str">
        <f t="shared" si="111"/>
        <v/>
      </c>
      <c r="BY1721" s="67" t="str">
        <f t="shared" si="112"/>
        <v/>
      </c>
      <c r="BZ1721" s="29" t="str">
        <f>IF(A1721="","",SUM($BY$12:BY1721))</f>
        <v/>
      </c>
      <c r="CA1721" s="4"/>
    </row>
    <row r="1722" spans="65:79">
      <c r="BM1722" s="1"/>
      <c r="BU1722" s="23" t="str">
        <f>IF(A1722="","",_xlfn.XLOOKUP(C1722,'Bloomberg Data'!E:E,'Bloomberg Data'!D:D,0,0))</f>
        <v/>
      </c>
      <c r="BV1722" s="23" t="str">
        <f t="shared" si="110"/>
        <v/>
      </c>
      <c r="BW1722" s="59" t="str">
        <f t="shared" si="113"/>
        <v/>
      </c>
      <c r="BX1722" s="28" t="str">
        <f t="shared" si="111"/>
        <v/>
      </c>
      <c r="BY1722" s="67" t="str">
        <f t="shared" si="112"/>
        <v/>
      </c>
      <c r="BZ1722" s="29" t="str">
        <f>IF(A1722="","",SUM($BY$12:BY1722))</f>
        <v/>
      </c>
      <c r="CA1722" s="4"/>
    </row>
    <row r="1723" spans="65:79">
      <c r="BM1723" s="1"/>
      <c r="BU1723" s="23" t="str">
        <f>IF(A1723="","",_xlfn.XLOOKUP(C1723,'Bloomberg Data'!E:E,'Bloomberg Data'!D:D,0,0))</f>
        <v/>
      </c>
      <c r="BV1723" s="23" t="str">
        <f t="shared" si="110"/>
        <v/>
      </c>
      <c r="BW1723" s="59" t="str">
        <f t="shared" si="113"/>
        <v/>
      </c>
      <c r="BX1723" s="28" t="str">
        <f t="shared" si="111"/>
        <v/>
      </c>
      <c r="BY1723" s="67" t="str">
        <f t="shared" si="112"/>
        <v/>
      </c>
      <c r="BZ1723" s="29" t="str">
        <f>IF(A1723="","",SUM($BY$12:BY1723))</f>
        <v/>
      </c>
      <c r="CA1723" s="4"/>
    </row>
    <row r="1724" spans="65:79">
      <c r="BM1724" s="1"/>
      <c r="BU1724" s="23" t="str">
        <f>IF(A1724="","",_xlfn.XLOOKUP(C1724,'Bloomberg Data'!E:E,'Bloomberg Data'!D:D,0,0))</f>
        <v/>
      </c>
      <c r="BV1724" s="23" t="str">
        <f t="shared" si="110"/>
        <v/>
      </c>
      <c r="BW1724" s="59" t="str">
        <f t="shared" si="113"/>
        <v/>
      </c>
      <c r="BX1724" s="28" t="str">
        <f t="shared" si="111"/>
        <v/>
      </c>
      <c r="BY1724" s="67" t="str">
        <f t="shared" si="112"/>
        <v/>
      </c>
      <c r="BZ1724" s="29" t="str">
        <f>IF(A1724="","",SUM($BY$12:BY1724))</f>
        <v/>
      </c>
      <c r="CA1724" s="4"/>
    </row>
    <row r="1725" spans="65:79">
      <c r="BM1725" s="1"/>
      <c r="BU1725" s="23" t="str">
        <f>IF(A1725="","",_xlfn.XLOOKUP(C1725,'Bloomberg Data'!E:E,'Bloomberg Data'!D:D,0,0))</f>
        <v/>
      </c>
      <c r="BV1725" s="23" t="str">
        <f t="shared" si="110"/>
        <v/>
      </c>
      <c r="BW1725" s="59" t="str">
        <f t="shared" si="113"/>
        <v/>
      </c>
      <c r="BX1725" s="28" t="str">
        <f t="shared" si="111"/>
        <v/>
      </c>
      <c r="BY1725" s="67" t="str">
        <f t="shared" si="112"/>
        <v/>
      </c>
      <c r="BZ1725" s="29" t="str">
        <f>IF(A1725="","",SUM($BY$12:BY1725))</f>
        <v/>
      </c>
      <c r="CA1725" s="4"/>
    </row>
    <row r="1726" spans="65:79">
      <c r="BM1726" s="1"/>
      <c r="BU1726" s="23" t="str">
        <f>IF(A1726="","",_xlfn.XLOOKUP(C1726,'Bloomberg Data'!E:E,'Bloomberg Data'!D:D,0,0))</f>
        <v/>
      </c>
      <c r="BV1726" s="23" t="str">
        <f t="shared" si="110"/>
        <v/>
      </c>
      <c r="BW1726" s="59" t="str">
        <f t="shared" si="113"/>
        <v/>
      </c>
      <c r="BX1726" s="28" t="str">
        <f t="shared" si="111"/>
        <v/>
      </c>
      <c r="BY1726" s="67" t="str">
        <f t="shared" si="112"/>
        <v/>
      </c>
      <c r="BZ1726" s="29" t="str">
        <f>IF(A1726="","",SUM($BY$12:BY1726))</f>
        <v/>
      </c>
      <c r="CA1726" s="4"/>
    </row>
    <row r="1727" spans="65:79">
      <c r="BM1727" s="1"/>
      <c r="BU1727" s="23" t="str">
        <f>IF(A1727="","",_xlfn.XLOOKUP(C1727,'Bloomberg Data'!E:E,'Bloomberg Data'!D:D,0,0))</f>
        <v/>
      </c>
      <c r="BV1727" s="23" t="str">
        <f t="shared" si="110"/>
        <v/>
      </c>
      <c r="BW1727" s="59" t="str">
        <f t="shared" si="113"/>
        <v/>
      </c>
      <c r="BX1727" s="28" t="str">
        <f t="shared" si="111"/>
        <v/>
      </c>
      <c r="BY1727" s="67" t="str">
        <f t="shared" si="112"/>
        <v/>
      </c>
      <c r="BZ1727" s="29" t="str">
        <f>IF(A1727="","",SUM($BY$12:BY1727))</f>
        <v/>
      </c>
      <c r="CA1727" s="4"/>
    </row>
    <row r="1728" spans="65:79">
      <c r="BM1728" s="1"/>
      <c r="BU1728" s="23" t="str">
        <f>IF(A1728="","",_xlfn.XLOOKUP(C1728,'Bloomberg Data'!E:E,'Bloomberg Data'!D:D,0,0))</f>
        <v/>
      </c>
      <c r="BV1728" s="23" t="str">
        <f t="shared" si="110"/>
        <v/>
      </c>
      <c r="BW1728" s="59" t="str">
        <f t="shared" si="113"/>
        <v/>
      </c>
      <c r="BX1728" s="28" t="str">
        <f t="shared" si="111"/>
        <v/>
      </c>
      <c r="BY1728" s="67" t="str">
        <f t="shared" si="112"/>
        <v/>
      </c>
      <c r="BZ1728" s="29" t="str">
        <f>IF(A1728="","",SUM($BY$12:BY1728))</f>
        <v/>
      </c>
      <c r="CA1728" s="4"/>
    </row>
    <row r="1729" spans="65:79">
      <c r="BM1729" s="1"/>
      <c r="BU1729" s="23" t="str">
        <f>IF(A1729="","",_xlfn.XLOOKUP(C1729,'Bloomberg Data'!E:E,'Bloomberg Data'!D:D,0,0))</f>
        <v/>
      </c>
      <c r="BV1729" s="23" t="str">
        <f t="shared" si="110"/>
        <v/>
      </c>
      <c r="BW1729" s="59" t="str">
        <f t="shared" si="113"/>
        <v/>
      </c>
      <c r="BX1729" s="28" t="str">
        <f t="shared" si="111"/>
        <v/>
      </c>
      <c r="BY1729" s="67" t="str">
        <f t="shared" si="112"/>
        <v/>
      </c>
      <c r="BZ1729" s="29" t="str">
        <f>IF(A1729="","",SUM($BY$12:BY1729))</f>
        <v/>
      </c>
      <c r="CA1729" s="4"/>
    </row>
    <row r="1730" spans="65:79">
      <c r="BM1730" s="1"/>
      <c r="BU1730" s="23" t="str">
        <f>IF(A1730="","",_xlfn.XLOOKUP(C1730,'Bloomberg Data'!E:E,'Bloomberg Data'!D:D,0,0))</f>
        <v/>
      </c>
      <c r="BV1730" s="23" t="str">
        <f t="shared" si="110"/>
        <v/>
      </c>
      <c r="BW1730" s="59" t="str">
        <f t="shared" si="113"/>
        <v/>
      </c>
      <c r="BX1730" s="28" t="str">
        <f t="shared" si="111"/>
        <v/>
      </c>
      <c r="BY1730" s="67" t="str">
        <f t="shared" si="112"/>
        <v/>
      </c>
      <c r="BZ1730" s="29" t="str">
        <f>IF(A1730="","",SUM($BY$12:BY1730))</f>
        <v/>
      </c>
      <c r="CA1730" s="4"/>
    </row>
    <row r="1731" spans="65:79">
      <c r="BM1731" s="1"/>
      <c r="BU1731" s="23" t="str">
        <f>IF(A1731="","",_xlfn.XLOOKUP(C1731,'Bloomberg Data'!E:E,'Bloomberg Data'!D:D,0,0))</f>
        <v/>
      </c>
      <c r="BV1731" s="23" t="str">
        <f t="shared" si="110"/>
        <v/>
      </c>
      <c r="BW1731" s="59" t="str">
        <f t="shared" si="113"/>
        <v/>
      </c>
      <c r="BX1731" s="28" t="str">
        <f t="shared" si="111"/>
        <v/>
      </c>
      <c r="BY1731" s="67" t="str">
        <f t="shared" si="112"/>
        <v/>
      </c>
      <c r="BZ1731" s="29" t="str">
        <f>IF(A1731="","",SUM($BY$12:BY1731))</f>
        <v/>
      </c>
      <c r="CA1731" s="4"/>
    </row>
    <row r="1732" spans="65:79">
      <c r="BM1732" s="1"/>
      <c r="BU1732" s="23" t="str">
        <f>IF(A1732="","",_xlfn.XLOOKUP(C1732,'Bloomberg Data'!E:E,'Bloomberg Data'!D:D,0,0))</f>
        <v/>
      </c>
      <c r="BV1732" s="23" t="str">
        <f t="shared" si="110"/>
        <v/>
      </c>
      <c r="BW1732" s="59" t="str">
        <f t="shared" si="113"/>
        <v/>
      </c>
      <c r="BX1732" s="28" t="str">
        <f t="shared" si="111"/>
        <v/>
      </c>
      <c r="BY1732" s="67" t="str">
        <f t="shared" si="112"/>
        <v/>
      </c>
      <c r="BZ1732" s="29" t="str">
        <f>IF(A1732="","",SUM($BY$12:BY1732))</f>
        <v/>
      </c>
      <c r="CA1732" s="4"/>
    </row>
    <row r="1733" spans="65:79">
      <c r="BM1733" s="1"/>
      <c r="BU1733" s="23" t="str">
        <f>IF(A1733="","",_xlfn.XLOOKUP(C1733,'Bloomberg Data'!E:E,'Bloomberg Data'!D:D,0,0))</f>
        <v/>
      </c>
      <c r="BV1733" s="23" t="str">
        <f t="shared" si="110"/>
        <v/>
      </c>
      <c r="BW1733" s="59" t="str">
        <f t="shared" si="113"/>
        <v/>
      </c>
      <c r="BX1733" s="28" t="str">
        <f t="shared" si="111"/>
        <v/>
      </c>
      <c r="BY1733" s="67" t="str">
        <f t="shared" si="112"/>
        <v/>
      </c>
      <c r="BZ1733" s="29" t="str">
        <f>IF(A1733="","",SUM($BY$12:BY1733))</f>
        <v/>
      </c>
      <c r="CA1733" s="4"/>
    </row>
    <row r="1734" spans="65:79">
      <c r="BM1734" s="1"/>
      <c r="BU1734" s="23" t="str">
        <f>IF(A1734="","",_xlfn.XLOOKUP(C1734,'Bloomberg Data'!E:E,'Bloomberg Data'!D:D,0,0))</f>
        <v/>
      </c>
      <c r="BV1734" s="23" t="str">
        <f t="shared" si="110"/>
        <v/>
      </c>
      <c r="BW1734" s="59" t="str">
        <f t="shared" si="113"/>
        <v/>
      </c>
      <c r="BX1734" s="28" t="str">
        <f t="shared" si="111"/>
        <v/>
      </c>
      <c r="BY1734" s="67" t="str">
        <f t="shared" si="112"/>
        <v/>
      </c>
      <c r="BZ1734" s="29" t="str">
        <f>IF(A1734="","",SUM($BY$12:BY1734))</f>
        <v/>
      </c>
      <c r="CA1734" s="4"/>
    </row>
    <row r="1735" spans="65:79">
      <c r="BM1735" s="1"/>
      <c r="BU1735" s="23" t="str">
        <f>IF(A1735="","",_xlfn.XLOOKUP(C1735,'Bloomberg Data'!E:E,'Bloomberg Data'!D:D,0,0))</f>
        <v/>
      </c>
      <c r="BV1735" s="23" t="str">
        <f t="shared" si="110"/>
        <v/>
      </c>
      <c r="BW1735" s="59" t="str">
        <f t="shared" si="113"/>
        <v/>
      </c>
      <c r="BX1735" s="28" t="str">
        <f t="shared" si="111"/>
        <v/>
      </c>
      <c r="BY1735" s="67" t="str">
        <f t="shared" si="112"/>
        <v/>
      </c>
      <c r="BZ1735" s="29" t="str">
        <f>IF(A1735="","",SUM($BY$12:BY1735))</f>
        <v/>
      </c>
      <c r="CA1735" s="4"/>
    </row>
    <row r="1736" spans="65:79">
      <c r="BM1736" s="1"/>
      <c r="BU1736" s="23" t="str">
        <f>IF(A1736="","",_xlfn.XLOOKUP(C1736,'Bloomberg Data'!E:E,'Bloomberg Data'!D:D,0,0))</f>
        <v/>
      </c>
      <c r="BV1736" s="23" t="str">
        <f t="shared" si="110"/>
        <v/>
      </c>
      <c r="BW1736" s="59" t="str">
        <f t="shared" si="113"/>
        <v/>
      </c>
      <c r="BX1736" s="28" t="str">
        <f t="shared" si="111"/>
        <v/>
      </c>
      <c r="BY1736" s="67" t="str">
        <f t="shared" si="112"/>
        <v/>
      </c>
      <c r="BZ1736" s="29" t="str">
        <f>IF(A1736="","",SUM($BY$12:BY1736))</f>
        <v/>
      </c>
      <c r="CA1736" s="4"/>
    </row>
    <row r="1737" spans="65:79">
      <c r="BM1737" s="1"/>
      <c r="BU1737" s="23" t="str">
        <f>IF(A1737="","",_xlfn.XLOOKUP(C1737,'Bloomberg Data'!E:E,'Bloomberg Data'!D:D,0,0))</f>
        <v/>
      </c>
      <c r="BV1737" s="23" t="str">
        <f t="shared" si="110"/>
        <v/>
      </c>
      <c r="BW1737" s="59" t="str">
        <f t="shared" si="113"/>
        <v/>
      </c>
      <c r="BX1737" s="28" t="str">
        <f t="shared" si="111"/>
        <v/>
      </c>
      <c r="BY1737" s="67" t="str">
        <f t="shared" si="112"/>
        <v/>
      </c>
      <c r="BZ1737" s="29" t="str">
        <f>IF(A1737="","",SUM($BY$12:BY1737))</f>
        <v/>
      </c>
      <c r="CA1737" s="4"/>
    </row>
    <row r="1738" spans="65:79">
      <c r="BM1738" s="1"/>
      <c r="BU1738" s="23" t="str">
        <f>IF(A1738="","",_xlfn.XLOOKUP(C1738,'Bloomberg Data'!E:E,'Bloomberg Data'!D:D,0,0))</f>
        <v/>
      </c>
      <c r="BV1738" s="23" t="str">
        <f t="shared" si="110"/>
        <v/>
      </c>
      <c r="BW1738" s="59" t="str">
        <f t="shared" si="113"/>
        <v/>
      </c>
      <c r="BX1738" s="28" t="str">
        <f t="shared" si="111"/>
        <v/>
      </c>
      <c r="BY1738" s="67" t="str">
        <f t="shared" si="112"/>
        <v/>
      </c>
      <c r="BZ1738" s="29" t="str">
        <f>IF(A1738="","",SUM($BY$12:BY1738))</f>
        <v/>
      </c>
      <c r="CA1738" s="4"/>
    </row>
    <row r="1739" spans="65:79">
      <c r="BM1739" s="1"/>
      <c r="BU1739" s="23" t="str">
        <f>IF(A1739="","",_xlfn.XLOOKUP(C1739,'Bloomberg Data'!E:E,'Bloomberg Data'!D:D,0,0))</f>
        <v/>
      </c>
      <c r="BV1739" s="23" t="str">
        <f t="shared" ref="BV1739:BV1802" si="114">IF(A1739="","",BU1739*3)</f>
        <v/>
      </c>
      <c r="BW1739" s="59" t="str">
        <f t="shared" si="113"/>
        <v/>
      </c>
      <c r="BX1739" s="28" t="str">
        <f t="shared" ref="BX1739:BX1802" si="115">IF(A1739="","",IF(BU1739=0,0,H1739/BW1739))</f>
        <v/>
      </c>
      <c r="BY1739" s="67" t="str">
        <f t="shared" ref="BY1739:BY1802" si="116">IF(A1739="","",BM1739%)</f>
        <v/>
      </c>
      <c r="BZ1739" s="29" t="str">
        <f>IF(A1739="","",SUM($BY$12:BY1739))</f>
        <v/>
      </c>
      <c r="CA1739" s="4"/>
    </row>
    <row r="1740" spans="65:79">
      <c r="BM1740" s="1"/>
      <c r="BU1740" s="23" t="str">
        <f>IF(A1740="","",_xlfn.XLOOKUP(C1740,'Bloomberg Data'!E:E,'Bloomberg Data'!D:D,0,0))</f>
        <v/>
      </c>
      <c r="BV1740" s="23" t="str">
        <f t="shared" si="114"/>
        <v/>
      </c>
      <c r="BW1740" s="59" t="str">
        <f t="shared" ref="BW1740:BW1803" si="117">IF(A1740="","",BV1740*BW$11)</f>
        <v/>
      </c>
      <c r="BX1740" s="28" t="str">
        <f t="shared" si="115"/>
        <v/>
      </c>
      <c r="BY1740" s="67" t="str">
        <f t="shared" si="116"/>
        <v/>
      </c>
      <c r="BZ1740" s="29" t="str">
        <f>IF(A1740="","",SUM($BY$12:BY1740))</f>
        <v/>
      </c>
      <c r="CA1740" s="4"/>
    </row>
    <row r="1741" spans="65:79">
      <c r="BM1741" s="1"/>
      <c r="BU1741" s="23" t="str">
        <f>IF(A1741="","",_xlfn.XLOOKUP(C1741,'Bloomberg Data'!E:E,'Bloomberg Data'!D:D,0,0))</f>
        <v/>
      </c>
      <c r="BV1741" s="23" t="str">
        <f t="shared" si="114"/>
        <v/>
      </c>
      <c r="BW1741" s="59" t="str">
        <f t="shared" si="117"/>
        <v/>
      </c>
      <c r="BX1741" s="28" t="str">
        <f t="shared" si="115"/>
        <v/>
      </c>
      <c r="BY1741" s="67" t="str">
        <f t="shared" si="116"/>
        <v/>
      </c>
      <c r="BZ1741" s="29" t="str">
        <f>IF(A1741="","",SUM($BY$12:BY1741))</f>
        <v/>
      </c>
      <c r="CA1741" s="4"/>
    </row>
    <row r="1742" spans="65:79">
      <c r="BM1742" s="1"/>
      <c r="BU1742" s="23" t="str">
        <f>IF(A1742="","",_xlfn.XLOOKUP(C1742,'Bloomberg Data'!E:E,'Bloomberg Data'!D:D,0,0))</f>
        <v/>
      </c>
      <c r="BV1742" s="23" t="str">
        <f t="shared" si="114"/>
        <v/>
      </c>
      <c r="BW1742" s="59" t="str">
        <f t="shared" si="117"/>
        <v/>
      </c>
      <c r="BX1742" s="28" t="str">
        <f t="shared" si="115"/>
        <v/>
      </c>
      <c r="BY1742" s="67" t="str">
        <f t="shared" si="116"/>
        <v/>
      </c>
      <c r="BZ1742" s="29" t="str">
        <f>IF(A1742="","",SUM($BY$12:BY1742))</f>
        <v/>
      </c>
      <c r="CA1742" s="4"/>
    </row>
    <row r="1743" spans="65:79">
      <c r="BM1743" s="1"/>
      <c r="BU1743" s="23" t="str">
        <f>IF(A1743="","",_xlfn.XLOOKUP(C1743,'Bloomberg Data'!E:E,'Bloomberg Data'!D:D,0,0))</f>
        <v/>
      </c>
      <c r="BV1743" s="23" t="str">
        <f t="shared" si="114"/>
        <v/>
      </c>
      <c r="BW1743" s="59" t="str">
        <f t="shared" si="117"/>
        <v/>
      </c>
      <c r="BX1743" s="28" t="str">
        <f t="shared" si="115"/>
        <v/>
      </c>
      <c r="BY1743" s="67" t="str">
        <f t="shared" si="116"/>
        <v/>
      </c>
      <c r="BZ1743" s="29" t="str">
        <f>IF(A1743="","",SUM($BY$12:BY1743))</f>
        <v/>
      </c>
      <c r="CA1743" s="4"/>
    </row>
    <row r="1744" spans="65:79">
      <c r="BM1744" s="1"/>
      <c r="BU1744" s="23" t="str">
        <f>IF(A1744="","",_xlfn.XLOOKUP(C1744,'Bloomberg Data'!E:E,'Bloomberg Data'!D:D,0,0))</f>
        <v/>
      </c>
      <c r="BV1744" s="23" t="str">
        <f t="shared" si="114"/>
        <v/>
      </c>
      <c r="BW1744" s="59" t="str">
        <f t="shared" si="117"/>
        <v/>
      </c>
      <c r="BX1744" s="28" t="str">
        <f t="shared" si="115"/>
        <v/>
      </c>
      <c r="BY1744" s="67" t="str">
        <f t="shared" si="116"/>
        <v/>
      </c>
      <c r="BZ1744" s="29" t="str">
        <f>IF(A1744="","",SUM($BY$12:BY1744))</f>
        <v/>
      </c>
      <c r="CA1744" s="4"/>
    </row>
    <row r="1745" spans="65:79">
      <c r="BM1745" s="1"/>
      <c r="BU1745" s="23" t="str">
        <f>IF(A1745="","",_xlfn.XLOOKUP(C1745,'Bloomberg Data'!E:E,'Bloomberg Data'!D:D,0,0))</f>
        <v/>
      </c>
      <c r="BV1745" s="23" t="str">
        <f t="shared" si="114"/>
        <v/>
      </c>
      <c r="BW1745" s="59" t="str">
        <f t="shared" si="117"/>
        <v/>
      </c>
      <c r="BX1745" s="28" t="str">
        <f t="shared" si="115"/>
        <v/>
      </c>
      <c r="BY1745" s="67" t="str">
        <f t="shared" si="116"/>
        <v/>
      </c>
      <c r="BZ1745" s="29" t="str">
        <f>IF(A1745="","",SUM($BY$12:BY1745))</f>
        <v/>
      </c>
      <c r="CA1745" s="4"/>
    </row>
    <row r="1746" spans="65:79">
      <c r="BM1746" s="1"/>
      <c r="BU1746" s="23" t="str">
        <f>IF(A1746="","",_xlfn.XLOOKUP(C1746,'Bloomberg Data'!E:E,'Bloomberg Data'!D:D,0,0))</f>
        <v/>
      </c>
      <c r="BV1746" s="23" t="str">
        <f t="shared" si="114"/>
        <v/>
      </c>
      <c r="BW1746" s="59" t="str">
        <f t="shared" si="117"/>
        <v/>
      </c>
      <c r="BX1746" s="28" t="str">
        <f t="shared" si="115"/>
        <v/>
      </c>
      <c r="BY1746" s="67" t="str">
        <f t="shared" si="116"/>
        <v/>
      </c>
      <c r="BZ1746" s="29" t="str">
        <f>IF(A1746="","",SUM($BY$12:BY1746))</f>
        <v/>
      </c>
      <c r="CA1746" s="4"/>
    </row>
    <row r="1747" spans="65:79">
      <c r="BM1747" s="1"/>
      <c r="BU1747" s="23" t="str">
        <f>IF(A1747="","",_xlfn.XLOOKUP(C1747,'Bloomberg Data'!E:E,'Bloomberg Data'!D:D,0,0))</f>
        <v/>
      </c>
      <c r="BV1747" s="23" t="str">
        <f t="shared" si="114"/>
        <v/>
      </c>
      <c r="BW1747" s="59" t="str">
        <f t="shared" si="117"/>
        <v/>
      </c>
      <c r="BX1747" s="28" t="str">
        <f t="shared" si="115"/>
        <v/>
      </c>
      <c r="BY1747" s="67" t="str">
        <f t="shared" si="116"/>
        <v/>
      </c>
      <c r="BZ1747" s="29" t="str">
        <f>IF(A1747="","",SUM($BY$12:BY1747))</f>
        <v/>
      </c>
      <c r="CA1747" s="4"/>
    </row>
    <row r="1748" spans="65:79">
      <c r="BM1748" s="1"/>
      <c r="BU1748" s="23" t="str">
        <f>IF(A1748="","",_xlfn.XLOOKUP(C1748,'Bloomberg Data'!E:E,'Bloomberg Data'!D:D,0,0))</f>
        <v/>
      </c>
      <c r="BV1748" s="23" t="str">
        <f t="shared" si="114"/>
        <v/>
      </c>
      <c r="BW1748" s="59" t="str">
        <f t="shared" si="117"/>
        <v/>
      </c>
      <c r="BX1748" s="28" t="str">
        <f t="shared" si="115"/>
        <v/>
      </c>
      <c r="BY1748" s="67" t="str">
        <f t="shared" si="116"/>
        <v/>
      </c>
      <c r="BZ1748" s="29" t="str">
        <f>IF(A1748="","",SUM($BY$12:BY1748))</f>
        <v/>
      </c>
      <c r="CA1748" s="4"/>
    </row>
    <row r="1749" spans="65:79">
      <c r="BM1749" s="1"/>
      <c r="BU1749" s="23" t="str">
        <f>IF(A1749="","",_xlfn.XLOOKUP(C1749,'Bloomberg Data'!E:E,'Bloomberg Data'!D:D,0,0))</f>
        <v/>
      </c>
      <c r="BV1749" s="23" t="str">
        <f t="shared" si="114"/>
        <v/>
      </c>
      <c r="BW1749" s="59" t="str">
        <f t="shared" si="117"/>
        <v/>
      </c>
      <c r="BX1749" s="28" t="str">
        <f t="shared" si="115"/>
        <v/>
      </c>
      <c r="BY1749" s="67" t="str">
        <f t="shared" si="116"/>
        <v/>
      </c>
      <c r="BZ1749" s="29" t="str">
        <f>IF(A1749="","",SUM($BY$12:BY1749))</f>
        <v/>
      </c>
      <c r="CA1749" s="4"/>
    </row>
    <row r="1750" spans="65:79">
      <c r="BM1750" s="1"/>
      <c r="BU1750" s="23" t="str">
        <f>IF(A1750="","",_xlfn.XLOOKUP(C1750,'Bloomberg Data'!E:E,'Bloomberg Data'!D:D,0,0))</f>
        <v/>
      </c>
      <c r="BV1750" s="23" t="str">
        <f t="shared" si="114"/>
        <v/>
      </c>
      <c r="BW1750" s="59" t="str">
        <f t="shared" si="117"/>
        <v/>
      </c>
      <c r="BX1750" s="28" t="str">
        <f t="shared" si="115"/>
        <v/>
      </c>
      <c r="BY1750" s="67" t="str">
        <f t="shared" si="116"/>
        <v/>
      </c>
      <c r="BZ1750" s="29" t="str">
        <f>IF(A1750="","",SUM($BY$12:BY1750))</f>
        <v/>
      </c>
      <c r="CA1750" s="4"/>
    </row>
    <row r="1751" spans="65:79">
      <c r="BM1751" s="1"/>
      <c r="BU1751" s="23" t="str">
        <f>IF(A1751="","",_xlfn.XLOOKUP(C1751,'Bloomberg Data'!E:E,'Bloomberg Data'!D:D,0,0))</f>
        <v/>
      </c>
      <c r="BV1751" s="23" t="str">
        <f t="shared" si="114"/>
        <v/>
      </c>
      <c r="BW1751" s="59" t="str">
        <f t="shared" si="117"/>
        <v/>
      </c>
      <c r="BX1751" s="28" t="str">
        <f t="shared" si="115"/>
        <v/>
      </c>
      <c r="BY1751" s="67" t="str">
        <f t="shared" si="116"/>
        <v/>
      </c>
      <c r="BZ1751" s="29" t="str">
        <f>IF(A1751="","",SUM($BY$12:BY1751))</f>
        <v/>
      </c>
      <c r="CA1751" s="4"/>
    </row>
    <row r="1752" spans="65:79">
      <c r="BM1752" s="1"/>
      <c r="BU1752" s="23" t="str">
        <f>IF(A1752="","",_xlfn.XLOOKUP(C1752,'Bloomberg Data'!E:E,'Bloomberg Data'!D:D,0,0))</f>
        <v/>
      </c>
      <c r="BV1752" s="23" t="str">
        <f t="shared" si="114"/>
        <v/>
      </c>
      <c r="BW1752" s="59" t="str">
        <f t="shared" si="117"/>
        <v/>
      </c>
      <c r="BX1752" s="28" t="str">
        <f t="shared" si="115"/>
        <v/>
      </c>
      <c r="BY1752" s="67" t="str">
        <f t="shared" si="116"/>
        <v/>
      </c>
      <c r="BZ1752" s="29" t="str">
        <f>IF(A1752="","",SUM($BY$12:BY1752))</f>
        <v/>
      </c>
      <c r="CA1752" s="4"/>
    </row>
    <row r="1753" spans="65:79">
      <c r="BM1753" s="1"/>
      <c r="BU1753" s="23" t="str">
        <f>IF(A1753="","",_xlfn.XLOOKUP(C1753,'Bloomberg Data'!E:E,'Bloomberg Data'!D:D,0,0))</f>
        <v/>
      </c>
      <c r="BV1753" s="23" t="str">
        <f t="shared" si="114"/>
        <v/>
      </c>
      <c r="BW1753" s="59" t="str">
        <f t="shared" si="117"/>
        <v/>
      </c>
      <c r="BX1753" s="28" t="str">
        <f t="shared" si="115"/>
        <v/>
      </c>
      <c r="BY1753" s="67" t="str">
        <f t="shared" si="116"/>
        <v/>
      </c>
      <c r="BZ1753" s="29" t="str">
        <f>IF(A1753="","",SUM($BY$12:BY1753))</f>
        <v/>
      </c>
      <c r="CA1753" s="4"/>
    </row>
    <row r="1754" spans="65:79">
      <c r="BM1754" s="1"/>
      <c r="BU1754" s="23" t="str">
        <f>IF(A1754="","",_xlfn.XLOOKUP(C1754,'Bloomberg Data'!E:E,'Bloomberg Data'!D:D,0,0))</f>
        <v/>
      </c>
      <c r="BV1754" s="23" t="str">
        <f t="shared" si="114"/>
        <v/>
      </c>
      <c r="BW1754" s="59" t="str">
        <f t="shared" si="117"/>
        <v/>
      </c>
      <c r="BX1754" s="28" t="str">
        <f t="shared" si="115"/>
        <v/>
      </c>
      <c r="BY1754" s="67" t="str">
        <f t="shared" si="116"/>
        <v/>
      </c>
      <c r="BZ1754" s="29" t="str">
        <f>IF(A1754="","",SUM($BY$12:BY1754))</f>
        <v/>
      </c>
      <c r="CA1754" s="4"/>
    </row>
    <row r="1755" spans="65:79">
      <c r="BM1755" s="1"/>
      <c r="BU1755" s="23" t="str">
        <f>IF(A1755="","",_xlfn.XLOOKUP(C1755,'Bloomberg Data'!E:E,'Bloomberg Data'!D:D,0,0))</f>
        <v/>
      </c>
      <c r="BV1755" s="23" t="str">
        <f t="shared" si="114"/>
        <v/>
      </c>
      <c r="BW1755" s="59" t="str">
        <f t="shared" si="117"/>
        <v/>
      </c>
      <c r="BX1755" s="28" t="str">
        <f t="shared" si="115"/>
        <v/>
      </c>
      <c r="BY1755" s="67" t="str">
        <f t="shared" si="116"/>
        <v/>
      </c>
      <c r="BZ1755" s="29" t="str">
        <f>IF(A1755="","",SUM($BY$12:BY1755))</f>
        <v/>
      </c>
      <c r="CA1755" s="4"/>
    </row>
    <row r="1756" spans="65:79">
      <c r="BM1756" s="1"/>
      <c r="BU1756" s="23" t="str">
        <f>IF(A1756="","",_xlfn.XLOOKUP(C1756,'Bloomberg Data'!E:E,'Bloomberg Data'!D:D,0,0))</f>
        <v/>
      </c>
      <c r="BV1756" s="23" t="str">
        <f t="shared" si="114"/>
        <v/>
      </c>
      <c r="BW1756" s="59" t="str">
        <f t="shared" si="117"/>
        <v/>
      </c>
      <c r="BX1756" s="28" t="str">
        <f t="shared" si="115"/>
        <v/>
      </c>
      <c r="BY1756" s="67" t="str">
        <f t="shared" si="116"/>
        <v/>
      </c>
      <c r="BZ1756" s="29" t="str">
        <f>IF(A1756="","",SUM($BY$12:BY1756))</f>
        <v/>
      </c>
      <c r="CA1756" s="4"/>
    </row>
    <row r="1757" spans="65:79">
      <c r="BM1757" s="1"/>
      <c r="BU1757" s="23" t="str">
        <f>IF(A1757="","",_xlfn.XLOOKUP(C1757,'Bloomberg Data'!E:E,'Bloomberg Data'!D:D,0,0))</f>
        <v/>
      </c>
      <c r="BV1757" s="23" t="str">
        <f t="shared" si="114"/>
        <v/>
      </c>
      <c r="BW1757" s="59" t="str">
        <f t="shared" si="117"/>
        <v/>
      </c>
      <c r="BX1757" s="28" t="str">
        <f t="shared" si="115"/>
        <v/>
      </c>
      <c r="BY1757" s="67" t="str">
        <f t="shared" si="116"/>
        <v/>
      </c>
      <c r="BZ1757" s="29" t="str">
        <f>IF(A1757="","",SUM($BY$12:BY1757))</f>
        <v/>
      </c>
      <c r="CA1757" s="4"/>
    </row>
    <row r="1758" spans="65:79">
      <c r="BM1758" s="1"/>
      <c r="BU1758" s="23" t="str">
        <f>IF(A1758="","",_xlfn.XLOOKUP(C1758,'Bloomberg Data'!E:E,'Bloomberg Data'!D:D,0,0))</f>
        <v/>
      </c>
      <c r="BV1758" s="23" t="str">
        <f t="shared" si="114"/>
        <v/>
      </c>
      <c r="BW1758" s="59" t="str">
        <f t="shared" si="117"/>
        <v/>
      </c>
      <c r="BX1758" s="28" t="str">
        <f t="shared" si="115"/>
        <v/>
      </c>
      <c r="BY1758" s="67" t="str">
        <f t="shared" si="116"/>
        <v/>
      </c>
      <c r="BZ1758" s="29" t="str">
        <f>IF(A1758="","",SUM($BY$12:BY1758))</f>
        <v/>
      </c>
      <c r="CA1758" s="4"/>
    </row>
    <row r="1759" spans="65:79">
      <c r="BM1759" s="1"/>
      <c r="BU1759" s="23" t="str">
        <f>IF(A1759="","",_xlfn.XLOOKUP(C1759,'Bloomberg Data'!E:E,'Bloomberg Data'!D:D,0,0))</f>
        <v/>
      </c>
      <c r="BV1759" s="23" t="str">
        <f t="shared" si="114"/>
        <v/>
      </c>
      <c r="BW1759" s="59" t="str">
        <f t="shared" si="117"/>
        <v/>
      </c>
      <c r="BX1759" s="28" t="str">
        <f t="shared" si="115"/>
        <v/>
      </c>
      <c r="BY1759" s="67" t="str">
        <f t="shared" si="116"/>
        <v/>
      </c>
      <c r="BZ1759" s="29" t="str">
        <f>IF(A1759="","",SUM($BY$12:BY1759))</f>
        <v/>
      </c>
      <c r="CA1759" s="4"/>
    </row>
    <row r="1760" spans="65:79">
      <c r="BM1760" s="1"/>
      <c r="BU1760" s="23" t="str">
        <f>IF(A1760="","",_xlfn.XLOOKUP(C1760,'Bloomberg Data'!E:E,'Bloomberg Data'!D:D,0,0))</f>
        <v/>
      </c>
      <c r="BV1760" s="23" t="str">
        <f t="shared" si="114"/>
        <v/>
      </c>
      <c r="BW1760" s="59" t="str">
        <f t="shared" si="117"/>
        <v/>
      </c>
      <c r="BX1760" s="28" t="str">
        <f t="shared" si="115"/>
        <v/>
      </c>
      <c r="BY1760" s="67" t="str">
        <f t="shared" si="116"/>
        <v/>
      </c>
      <c r="BZ1760" s="29" t="str">
        <f>IF(A1760="","",SUM($BY$12:BY1760))</f>
        <v/>
      </c>
      <c r="CA1760" s="4"/>
    </row>
    <row r="1761" spans="65:79">
      <c r="BM1761" s="1"/>
      <c r="BU1761" s="23" t="str">
        <f>IF(A1761="","",_xlfn.XLOOKUP(C1761,'Bloomberg Data'!E:E,'Bloomberg Data'!D:D,0,0))</f>
        <v/>
      </c>
      <c r="BV1761" s="23" t="str">
        <f t="shared" si="114"/>
        <v/>
      </c>
      <c r="BW1761" s="59" t="str">
        <f t="shared" si="117"/>
        <v/>
      </c>
      <c r="BX1761" s="28" t="str">
        <f t="shared" si="115"/>
        <v/>
      </c>
      <c r="BY1761" s="67" t="str">
        <f t="shared" si="116"/>
        <v/>
      </c>
      <c r="BZ1761" s="29" t="str">
        <f>IF(A1761="","",SUM($BY$12:BY1761))</f>
        <v/>
      </c>
      <c r="CA1761" s="4"/>
    </row>
    <row r="1762" spans="65:79">
      <c r="BM1762" s="1"/>
      <c r="BU1762" s="23" t="str">
        <f>IF(A1762="","",_xlfn.XLOOKUP(C1762,'Bloomberg Data'!E:E,'Bloomberg Data'!D:D,0,0))</f>
        <v/>
      </c>
      <c r="BV1762" s="23" t="str">
        <f t="shared" si="114"/>
        <v/>
      </c>
      <c r="BW1762" s="59" t="str">
        <f t="shared" si="117"/>
        <v/>
      </c>
      <c r="BX1762" s="28" t="str">
        <f t="shared" si="115"/>
        <v/>
      </c>
      <c r="BY1762" s="67" t="str">
        <f t="shared" si="116"/>
        <v/>
      </c>
      <c r="BZ1762" s="29" t="str">
        <f>IF(A1762="","",SUM($BY$12:BY1762))</f>
        <v/>
      </c>
      <c r="CA1762" s="4"/>
    </row>
    <row r="1763" spans="65:79">
      <c r="BM1763" s="1"/>
      <c r="BU1763" s="23" t="str">
        <f>IF(A1763="","",_xlfn.XLOOKUP(C1763,'Bloomberg Data'!E:E,'Bloomberg Data'!D:D,0,0))</f>
        <v/>
      </c>
      <c r="BV1763" s="23" t="str">
        <f t="shared" si="114"/>
        <v/>
      </c>
      <c r="BW1763" s="59" t="str">
        <f t="shared" si="117"/>
        <v/>
      </c>
      <c r="BX1763" s="28" t="str">
        <f t="shared" si="115"/>
        <v/>
      </c>
      <c r="BY1763" s="67" t="str">
        <f t="shared" si="116"/>
        <v/>
      </c>
      <c r="BZ1763" s="29" t="str">
        <f>IF(A1763="","",SUM($BY$12:BY1763))</f>
        <v/>
      </c>
      <c r="CA1763" s="4"/>
    </row>
    <row r="1764" spans="65:79">
      <c r="BM1764" s="1"/>
      <c r="BU1764" s="23" t="str">
        <f>IF(A1764="","",_xlfn.XLOOKUP(C1764,'Bloomberg Data'!E:E,'Bloomberg Data'!D:D,0,0))</f>
        <v/>
      </c>
      <c r="BV1764" s="23" t="str">
        <f t="shared" si="114"/>
        <v/>
      </c>
      <c r="BW1764" s="59" t="str">
        <f t="shared" si="117"/>
        <v/>
      </c>
      <c r="BX1764" s="28" t="str">
        <f t="shared" si="115"/>
        <v/>
      </c>
      <c r="BY1764" s="67" t="str">
        <f t="shared" si="116"/>
        <v/>
      </c>
      <c r="BZ1764" s="29" t="str">
        <f>IF(A1764="","",SUM($BY$12:BY1764))</f>
        <v/>
      </c>
      <c r="CA1764" s="4"/>
    </row>
    <row r="1765" spans="65:79">
      <c r="BM1765" s="1"/>
      <c r="BU1765" s="23" t="str">
        <f>IF(A1765="","",_xlfn.XLOOKUP(C1765,'Bloomberg Data'!E:E,'Bloomberg Data'!D:D,0,0))</f>
        <v/>
      </c>
      <c r="BV1765" s="23" t="str">
        <f t="shared" si="114"/>
        <v/>
      </c>
      <c r="BW1765" s="59" t="str">
        <f t="shared" si="117"/>
        <v/>
      </c>
      <c r="BX1765" s="28" t="str">
        <f t="shared" si="115"/>
        <v/>
      </c>
      <c r="BY1765" s="67" t="str">
        <f t="shared" si="116"/>
        <v/>
      </c>
      <c r="BZ1765" s="29" t="str">
        <f>IF(A1765="","",SUM($BY$12:BY1765))</f>
        <v/>
      </c>
      <c r="CA1765" s="4"/>
    </row>
    <row r="1766" spans="65:79">
      <c r="BM1766" s="1"/>
      <c r="BU1766" s="23" t="str">
        <f>IF(A1766="","",_xlfn.XLOOKUP(C1766,'Bloomberg Data'!E:E,'Bloomberg Data'!D:D,0,0))</f>
        <v/>
      </c>
      <c r="BV1766" s="23" t="str">
        <f t="shared" si="114"/>
        <v/>
      </c>
      <c r="BW1766" s="59" t="str">
        <f t="shared" si="117"/>
        <v/>
      </c>
      <c r="BX1766" s="28" t="str">
        <f t="shared" si="115"/>
        <v/>
      </c>
      <c r="BY1766" s="67" t="str">
        <f t="shared" si="116"/>
        <v/>
      </c>
      <c r="BZ1766" s="29" t="str">
        <f>IF(A1766="","",SUM($BY$12:BY1766))</f>
        <v/>
      </c>
      <c r="CA1766" s="4"/>
    </row>
    <row r="1767" spans="65:79">
      <c r="BM1767" s="1"/>
      <c r="BU1767" s="23" t="str">
        <f>IF(A1767="","",_xlfn.XLOOKUP(C1767,'Bloomberg Data'!E:E,'Bloomberg Data'!D:D,0,0))</f>
        <v/>
      </c>
      <c r="BV1767" s="23" t="str">
        <f t="shared" si="114"/>
        <v/>
      </c>
      <c r="BW1767" s="59" t="str">
        <f t="shared" si="117"/>
        <v/>
      </c>
      <c r="BX1767" s="28" t="str">
        <f t="shared" si="115"/>
        <v/>
      </c>
      <c r="BY1767" s="67" t="str">
        <f t="shared" si="116"/>
        <v/>
      </c>
      <c r="BZ1767" s="29" t="str">
        <f>IF(A1767="","",SUM($BY$12:BY1767))</f>
        <v/>
      </c>
      <c r="CA1767" s="4"/>
    </row>
    <row r="1768" spans="65:79">
      <c r="BM1768" s="1"/>
      <c r="BU1768" s="23" t="str">
        <f>IF(A1768="","",_xlfn.XLOOKUP(C1768,'Bloomberg Data'!E:E,'Bloomberg Data'!D:D,0,0))</f>
        <v/>
      </c>
      <c r="BV1768" s="23" t="str">
        <f t="shared" si="114"/>
        <v/>
      </c>
      <c r="BW1768" s="59" t="str">
        <f t="shared" si="117"/>
        <v/>
      </c>
      <c r="BX1768" s="28" t="str">
        <f t="shared" si="115"/>
        <v/>
      </c>
      <c r="BY1768" s="67" t="str">
        <f t="shared" si="116"/>
        <v/>
      </c>
      <c r="BZ1768" s="29" t="str">
        <f>IF(A1768="","",SUM($BY$12:BY1768))</f>
        <v/>
      </c>
      <c r="CA1768" s="4"/>
    </row>
    <row r="1769" spans="65:79">
      <c r="BM1769" s="1"/>
      <c r="BU1769" s="23" t="str">
        <f>IF(A1769="","",_xlfn.XLOOKUP(C1769,'Bloomberg Data'!E:E,'Bloomberg Data'!D:D,0,0))</f>
        <v/>
      </c>
      <c r="BV1769" s="23" t="str">
        <f t="shared" si="114"/>
        <v/>
      </c>
      <c r="BW1769" s="59" t="str">
        <f t="shared" si="117"/>
        <v/>
      </c>
      <c r="BX1769" s="28" t="str">
        <f t="shared" si="115"/>
        <v/>
      </c>
      <c r="BY1769" s="67" t="str">
        <f t="shared" si="116"/>
        <v/>
      </c>
      <c r="BZ1769" s="29" t="str">
        <f>IF(A1769="","",SUM($BY$12:BY1769))</f>
        <v/>
      </c>
      <c r="CA1769" s="4"/>
    </row>
    <row r="1770" spans="65:79">
      <c r="BM1770" s="1"/>
      <c r="BU1770" s="23" t="str">
        <f>IF(A1770="","",_xlfn.XLOOKUP(C1770,'Bloomberg Data'!E:E,'Bloomberg Data'!D:D,0,0))</f>
        <v/>
      </c>
      <c r="BV1770" s="23" t="str">
        <f t="shared" si="114"/>
        <v/>
      </c>
      <c r="BW1770" s="59" t="str">
        <f t="shared" si="117"/>
        <v/>
      </c>
      <c r="BX1770" s="28" t="str">
        <f t="shared" si="115"/>
        <v/>
      </c>
      <c r="BY1770" s="67" t="str">
        <f t="shared" si="116"/>
        <v/>
      </c>
      <c r="BZ1770" s="29" t="str">
        <f>IF(A1770="","",SUM($BY$12:BY1770))</f>
        <v/>
      </c>
      <c r="CA1770" s="4"/>
    </row>
    <row r="1771" spans="65:79">
      <c r="BM1771" s="1"/>
      <c r="BU1771" s="23" t="str">
        <f>IF(A1771="","",_xlfn.XLOOKUP(C1771,'Bloomberg Data'!E:E,'Bloomberg Data'!D:D,0,0))</f>
        <v/>
      </c>
      <c r="BV1771" s="23" t="str">
        <f t="shared" si="114"/>
        <v/>
      </c>
      <c r="BW1771" s="59" t="str">
        <f t="shared" si="117"/>
        <v/>
      </c>
      <c r="BX1771" s="28" t="str">
        <f t="shared" si="115"/>
        <v/>
      </c>
      <c r="BY1771" s="67" t="str">
        <f t="shared" si="116"/>
        <v/>
      </c>
      <c r="BZ1771" s="29" t="str">
        <f>IF(A1771="","",SUM($BY$12:BY1771))</f>
        <v/>
      </c>
      <c r="CA1771" s="4"/>
    </row>
    <row r="1772" spans="65:79">
      <c r="BM1772" s="1"/>
      <c r="BU1772" s="23" t="str">
        <f>IF(A1772="","",_xlfn.XLOOKUP(C1772,'Bloomberg Data'!E:E,'Bloomberg Data'!D:D,0,0))</f>
        <v/>
      </c>
      <c r="BV1772" s="23" t="str">
        <f t="shared" si="114"/>
        <v/>
      </c>
      <c r="BW1772" s="59" t="str">
        <f t="shared" si="117"/>
        <v/>
      </c>
      <c r="BX1772" s="28" t="str">
        <f t="shared" si="115"/>
        <v/>
      </c>
      <c r="BY1772" s="67" t="str">
        <f t="shared" si="116"/>
        <v/>
      </c>
      <c r="BZ1772" s="29" t="str">
        <f>IF(A1772="","",SUM($BY$12:BY1772))</f>
        <v/>
      </c>
      <c r="CA1772" s="4"/>
    </row>
    <row r="1773" spans="65:79">
      <c r="BM1773" s="1"/>
      <c r="BU1773" s="23" t="str">
        <f>IF(A1773="","",_xlfn.XLOOKUP(C1773,'Bloomberg Data'!E:E,'Bloomberg Data'!D:D,0,0))</f>
        <v/>
      </c>
      <c r="BV1773" s="23" t="str">
        <f t="shared" si="114"/>
        <v/>
      </c>
      <c r="BW1773" s="59" t="str">
        <f t="shared" si="117"/>
        <v/>
      </c>
      <c r="BX1773" s="28" t="str">
        <f t="shared" si="115"/>
        <v/>
      </c>
      <c r="BY1773" s="67" t="str">
        <f t="shared" si="116"/>
        <v/>
      </c>
      <c r="BZ1773" s="29" t="str">
        <f>IF(A1773="","",SUM($BY$12:BY1773))</f>
        <v/>
      </c>
      <c r="CA1773" s="4"/>
    </row>
    <row r="1774" spans="65:79">
      <c r="BM1774" s="1"/>
      <c r="BU1774" s="23" t="str">
        <f>IF(A1774="","",_xlfn.XLOOKUP(C1774,'Bloomberg Data'!E:E,'Bloomberg Data'!D:D,0,0))</f>
        <v/>
      </c>
      <c r="BV1774" s="23" t="str">
        <f t="shared" si="114"/>
        <v/>
      </c>
      <c r="BW1774" s="59" t="str">
        <f t="shared" si="117"/>
        <v/>
      </c>
      <c r="BX1774" s="28" t="str">
        <f t="shared" si="115"/>
        <v/>
      </c>
      <c r="BY1774" s="67" t="str">
        <f t="shared" si="116"/>
        <v/>
      </c>
      <c r="BZ1774" s="29" t="str">
        <f>IF(A1774="","",SUM($BY$12:BY1774))</f>
        <v/>
      </c>
      <c r="CA1774" s="4"/>
    </row>
    <row r="1775" spans="65:79">
      <c r="BM1775" s="1"/>
      <c r="BU1775" s="23" t="str">
        <f>IF(A1775="","",_xlfn.XLOOKUP(C1775,'Bloomberg Data'!E:E,'Bloomberg Data'!D:D,0,0))</f>
        <v/>
      </c>
      <c r="BV1775" s="23" t="str">
        <f t="shared" si="114"/>
        <v/>
      </c>
      <c r="BW1775" s="59" t="str">
        <f t="shared" si="117"/>
        <v/>
      </c>
      <c r="BX1775" s="28" t="str">
        <f t="shared" si="115"/>
        <v/>
      </c>
      <c r="BY1775" s="67" t="str">
        <f t="shared" si="116"/>
        <v/>
      </c>
      <c r="BZ1775" s="29" t="str">
        <f>IF(A1775="","",SUM($BY$12:BY1775))</f>
        <v/>
      </c>
      <c r="CA1775" s="4"/>
    </row>
    <row r="1776" spans="65:79">
      <c r="BM1776" s="1"/>
      <c r="BU1776" s="23" t="str">
        <f>IF(A1776="","",_xlfn.XLOOKUP(C1776,'Bloomberg Data'!E:E,'Bloomberg Data'!D:D,0,0))</f>
        <v/>
      </c>
      <c r="BV1776" s="23" t="str">
        <f t="shared" si="114"/>
        <v/>
      </c>
      <c r="BW1776" s="59" t="str">
        <f t="shared" si="117"/>
        <v/>
      </c>
      <c r="BX1776" s="28" t="str">
        <f t="shared" si="115"/>
        <v/>
      </c>
      <c r="BY1776" s="67" t="str">
        <f t="shared" si="116"/>
        <v/>
      </c>
      <c r="BZ1776" s="29" t="str">
        <f>IF(A1776="","",SUM($BY$12:BY1776))</f>
        <v/>
      </c>
      <c r="CA1776" s="4"/>
    </row>
    <row r="1777" spans="65:79">
      <c r="BM1777" s="1"/>
      <c r="BU1777" s="23" t="str">
        <f>IF(A1777="","",_xlfn.XLOOKUP(C1777,'Bloomberg Data'!E:E,'Bloomberg Data'!D:D,0,0))</f>
        <v/>
      </c>
      <c r="BV1777" s="23" t="str">
        <f t="shared" si="114"/>
        <v/>
      </c>
      <c r="BW1777" s="59" t="str">
        <f t="shared" si="117"/>
        <v/>
      </c>
      <c r="BX1777" s="28" t="str">
        <f t="shared" si="115"/>
        <v/>
      </c>
      <c r="BY1777" s="67" t="str">
        <f t="shared" si="116"/>
        <v/>
      </c>
      <c r="BZ1777" s="29" t="str">
        <f>IF(A1777="","",SUM($BY$12:BY1777))</f>
        <v/>
      </c>
      <c r="CA1777" s="4"/>
    </row>
    <row r="1778" spans="65:79">
      <c r="BM1778" s="1"/>
      <c r="BU1778" s="23" t="str">
        <f>IF(A1778="","",_xlfn.XLOOKUP(C1778,'Bloomberg Data'!E:E,'Bloomberg Data'!D:D,0,0))</f>
        <v/>
      </c>
      <c r="BV1778" s="23" t="str">
        <f t="shared" si="114"/>
        <v/>
      </c>
      <c r="BW1778" s="59" t="str">
        <f t="shared" si="117"/>
        <v/>
      </c>
      <c r="BX1778" s="28" t="str">
        <f t="shared" si="115"/>
        <v/>
      </c>
      <c r="BY1778" s="67" t="str">
        <f t="shared" si="116"/>
        <v/>
      </c>
      <c r="BZ1778" s="29" t="str">
        <f>IF(A1778="","",SUM($BY$12:BY1778))</f>
        <v/>
      </c>
      <c r="CA1778" s="4"/>
    </row>
    <row r="1779" spans="65:79">
      <c r="BM1779" s="1"/>
      <c r="BU1779" s="23" t="str">
        <f>IF(A1779="","",_xlfn.XLOOKUP(C1779,'Bloomberg Data'!E:E,'Bloomberg Data'!D:D,0,0))</f>
        <v/>
      </c>
      <c r="BV1779" s="23" t="str">
        <f t="shared" si="114"/>
        <v/>
      </c>
      <c r="BW1779" s="59" t="str">
        <f t="shared" si="117"/>
        <v/>
      </c>
      <c r="BX1779" s="28" t="str">
        <f t="shared" si="115"/>
        <v/>
      </c>
      <c r="BY1779" s="67" t="str">
        <f t="shared" si="116"/>
        <v/>
      </c>
      <c r="BZ1779" s="29" t="str">
        <f>IF(A1779="","",SUM($BY$12:BY1779))</f>
        <v/>
      </c>
      <c r="CA1779" s="4"/>
    </row>
    <row r="1780" spans="65:79">
      <c r="BM1780" s="1"/>
      <c r="BU1780" s="23" t="str">
        <f>IF(A1780="","",_xlfn.XLOOKUP(C1780,'Bloomberg Data'!E:E,'Bloomberg Data'!D:D,0,0))</f>
        <v/>
      </c>
      <c r="BV1780" s="23" t="str">
        <f t="shared" si="114"/>
        <v/>
      </c>
      <c r="BW1780" s="59" t="str">
        <f t="shared" si="117"/>
        <v/>
      </c>
      <c r="BX1780" s="28" t="str">
        <f t="shared" si="115"/>
        <v/>
      </c>
      <c r="BY1780" s="67" t="str">
        <f t="shared" si="116"/>
        <v/>
      </c>
      <c r="BZ1780" s="29" t="str">
        <f>IF(A1780="","",SUM($BY$12:BY1780))</f>
        <v/>
      </c>
      <c r="CA1780" s="4"/>
    </row>
    <row r="1781" spans="65:79">
      <c r="BM1781" s="1"/>
      <c r="BU1781" s="23" t="str">
        <f>IF(A1781="","",_xlfn.XLOOKUP(C1781,'Bloomberg Data'!E:E,'Bloomberg Data'!D:D,0,0))</f>
        <v/>
      </c>
      <c r="BV1781" s="23" t="str">
        <f t="shared" si="114"/>
        <v/>
      </c>
      <c r="BW1781" s="59" t="str">
        <f t="shared" si="117"/>
        <v/>
      </c>
      <c r="BX1781" s="28" t="str">
        <f t="shared" si="115"/>
        <v/>
      </c>
      <c r="BY1781" s="67" t="str">
        <f t="shared" si="116"/>
        <v/>
      </c>
      <c r="BZ1781" s="29" t="str">
        <f>IF(A1781="","",SUM($BY$12:BY1781))</f>
        <v/>
      </c>
      <c r="CA1781" s="4"/>
    </row>
    <row r="1782" spans="65:79">
      <c r="BM1782" s="1"/>
      <c r="BU1782" s="23" t="str">
        <f>IF(A1782="","",_xlfn.XLOOKUP(C1782,'Bloomberg Data'!E:E,'Bloomberg Data'!D:D,0,0))</f>
        <v/>
      </c>
      <c r="BV1782" s="23" t="str">
        <f t="shared" si="114"/>
        <v/>
      </c>
      <c r="BW1782" s="59" t="str">
        <f t="shared" si="117"/>
        <v/>
      </c>
      <c r="BX1782" s="28" t="str">
        <f t="shared" si="115"/>
        <v/>
      </c>
      <c r="BY1782" s="67" t="str">
        <f t="shared" si="116"/>
        <v/>
      </c>
      <c r="BZ1782" s="29" t="str">
        <f>IF(A1782="","",SUM($BY$12:BY1782))</f>
        <v/>
      </c>
      <c r="CA1782" s="4"/>
    </row>
    <row r="1783" spans="65:79">
      <c r="BM1783" s="1"/>
      <c r="BU1783" s="23" t="str">
        <f>IF(A1783="","",_xlfn.XLOOKUP(C1783,'Bloomberg Data'!E:E,'Bloomberg Data'!D:D,0,0))</f>
        <v/>
      </c>
      <c r="BV1783" s="23" t="str">
        <f t="shared" si="114"/>
        <v/>
      </c>
      <c r="BW1783" s="59" t="str">
        <f t="shared" si="117"/>
        <v/>
      </c>
      <c r="BX1783" s="28" t="str">
        <f t="shared" si="115"/>
        <v/>
      </c>
      <c r="BY1783" s="67" t="str">
        <f t="shared" si="116"/>
        <v/>
      </c>
      <c r="BZ1783" s="29" t="str">
        <f>IF(A1783="","",SUM($BY$12:BY1783))</f>
        <v/>
      </c>
      <c r="CA1783" s="4"/>
    </row>
    <row r="1784" spans="65:79">
      <c r="BM1784" s="1"/>
      <c r="BU1784" s="23" t="str">
        <f>IF(A1784="","",_xlfn.XLOOKUP(C1784,'Bloomberg Data'!E:E,'Bloomberg Data'!D:D,0,0))</f>
        <v/>
      </c>
      <c r="BV1784" s="23" t="str">
        <f t="shared" si="114"/>
        <v/>
      </c>
      <c r="BW1784" s="59" t="str">
        <f t="shared" si="117"/>
        <v/>
      </c>
      <c r="BX1784" s="28" t="str">
        <f t="shared" si="115"/>
        <v/>
      </c>
      <c r="BY1784" s="67" t="str">
        <f t="shared" si="116"/>
        <v/>
      </c>
      <c r="BZ1784" s="29" t="str">
        <f>IF(A1784="","",SUM($BY$12:BY1784))</f>
        <v/>
      </c>
      <c r="CA1784" s="4"/>
    </row>
    <row r="1785" spans="65:79">
      <c r="BM1785" s="1"/>
      <c r="BU1785" s="23" t="str">
        <f>IF(A1785="","",_xlfn.XLOOKUP(C1785,'Bloomberg Data'!E:E,'Bloomberg Data'!D:D,0,0))</f>
        <v/>
      </c>
      <c r="BV1785" s="23" t="str">
        <f t="shared" si="114"/>
        <v/>
      </c>
      <c r="BW1785" s="59" t="str">
        <f t="shared" si="117"/>
        <v/>
      </c>
      <c r="BX1785" s="28" t="str">
        <f t="shared" si="115"/>
        <v/>
      </c>
      <c r="BY1785" s="67" t="str">
        <f t="shared" si="116"/>
        <v/>
      </c>
      <c r="BZ1785" s="29" t="str">
        <f>IF(A1785="","",SUM($BY$12:BY1785))</f>
        <v/>
      </c>
      <c r="CA1785" s="4"/>
    </row>
    <row r="1786" spans="65:79">
      <c r="BM1786" s="1"/>
      <c r="BU1786" s="23" t="str">
        <f>IF(A1786="","",_xlfn.XLOOKUP(C1786,'Bloomberg Data'!E:E,'Bloomberg Data'!D:D,0,0))</f>
        <v/>
      </c>
      <c r="BV1786" s="23" t="str">
        <f t="shared" si="114"/>
        <v/>
      </c>
      <c r="BW1786" s="59" t="str">
        <f t="shared" si="117"/>
        <v/>
      </c>
      <c r="BX1786" s="28" t="str">
        <f t="shared" si="115"/>
        <v/>
      </c>
      <c r="BY1786" s="67" t="str">
        <f t="shared" si="116"/>
        <v/>
      </c>
      <c r="BZ1786" s="29" t="str">
        <f>IF(A1786="","",SUM($BY$12:BY1786))</f>
        <v/>
      </c>
      <c r="CA1786" s="4"/>
    </row>
    <row r="1787" spans="65:79">
      <c r="BM1787" s="1"/>
      <c r="BU1787" s="23" t="str">
        <f>IF(A1787="","",_xlfn.XLOOKUP(C1787,'Bloomberg Data'!E:E,'Bloomberg Data'!D:D,0,0))</f>
        <v/>
      </c>
      <c r="BV1787" s="23" t="str">
        <f t="shared" si="114"/>
        <v/>
      </c>
      <c r="BW1787" s="59" t="str">
        <f t="shared" si="117"/>
        <v/>
      </c>
      <c r="BX1787" s="28" t="str">
        <f t="shared" si="115"/>
        <v/>
      </c>
      <c r="BY1787" s="67" t="str">
        <f t="shared" si="116"/>
        <v/>
      </c>
      <c r="BZ1787" s="29" t="str">
        <f>IF(A1787="","",SUM($BY$12:BY1787))</f>
        <v/>
      </c>
      <c r="CA1787" s="4"/>
    </row>
    <row r="1788" spans="65:79">
      <c r="BM1788" s="1"/>
      <c r="BU1788" s="23" t="str">
        <f>IF(A1788="","",_xlfn.XLOOKUP(C1788,'Bloomberg Data'!E:E,'Bloomberg Data'!D:D,0,0))</f>
        <v/>
      </c>
      <c r="BV1788" s="23" t="str">
        <f t="shared" si="114"/>
        <v/>
      </c>
      <c r="BW1788" s="59" t="str">
        <f t="shared" si="117"/>
        <v/>
      </c>
      <c r="BX1788" s="28" t="str">
        <f t="shared" si="115"/>
        <v/>
      </c>
      <c r="BY1788" s="67" t="str">
        <f t="shared" si="116"/>
        <v/>
      </c>
      <c r="BZ1788" s="29" t="str">
        <f>IF(A1788="","",SUM($BY$12:BY1788))</f>
        <v/>
      </c>
      <c r="CA1788" s="4"/>
    </row>
    <row r="1789" spans="65:79">
      <c r="BM1789" s="1"/>
      <c r="BU1789" s="23" t="str">
        <f>IF(A1789="","",_xlfn.XLOOKUP(C1789,'Bloomberg Data'!E:E,'Bloomberg Data'!D:D,0,0))</f>
        <v/>
      </c>
      <c r="BV1789" s="23" t="str">
        <f t="shared" si="114"/>
        <v/>
      </c>
      <c r="BW1789" s="59" t="str">
        <f t="shared" si="117"/>
        <v/>
      </c>
      <c r="BX1789" s="28" t="str">
        <f t="shared" si="115"/>
        <v/>
      </c>
      <c r="BY1789" s="67" t="str">
        <f t="shared" si="116"/>
        <v/>
      </c>
      <c r="BZ1789" s="29" t="str">
        <f>IF(A1789="","",SUM($BY$12:BY1789))</f>
        <v/>
      </c>
      <c r="CA1789" s="4"/>
    </row>
    <row r="1790" spans="65:79">
      <c r="BM1790" s="1"/>
      <c r="BU1790" s="23" t="str">
        <f>IF(A1790="","",_xlfn.XLOOKUP(C1790,'Bloomberg Data'!E:E,'Bloomberg Data'!D:D,0,0))</f>
        <v/>
      </c>
      <c r="BV1790" s="23" t="str">
        <f t="shared" si="114"/>
        <v/>
      </c>
      <c r="BW1790" s="59" t="str">
        <f t="shared" si="117"/>
        <v/>
      </c>
      <c r="BX1790" s="28" t="str">
        <f t="shared" si="115"/>
        <v/>
      </c>
      <c r="BY1790" s="67" t="str">
        <f t="shared" si="116"/>
        <v/>
      </c>
      <c r="BZ1790" s="29" t="str">
        <f>IF(A1790="","",SUM($BY$12:BY1790))</f>
        <v/>
      </c>
      <c r="CA1790" s="4"/>
    </row>
    <row r="1791" spans="65:79">
      <c r="BM1791" s="1"/>
      <c r="BU1791" s="23" t="str">
        <f>IF(A1791="","",_xlfn.XLOOKUP(C1791,'Bloomberg Data'!E:E,'Bloomberg Data'!D:D,0,0))</f>
        <v/>
      </c>
      <c r="BV1791" s="23" t="str">
        <f t="shared" si="114"/>
        <v/>
      </c>
      <c r="BW1791" s="59" t="str">
        <f t="shared" si="117"/>
        <v/>
      </c>
      <c r="BX1791" s="28" t="str">
        <f t="shared" si="115"/>
        <v/>
      </c>
      <c r="BY1791" s="67" t="str">
        <f t="shared" si="116"/>
        <v/>
      </c>
      <c r="BZ1791" s="29" t="str">
        <f>IF(A1791="","",SUM($BY$12:BY1791))</f>
        <v/>
      </c>
      <c r="CA1791" s="4"/>
    </row>
    <row r="1792" spans="65:79">
      <c r="BM1792" s="1"/>
      <c r="BU1792" s="23" t="str">
        <f>IF(A1792="","",_xlfn.XLOOKUP(C1792,'Bloomberg Data'!E:E,'Bloomberg Data'!D:D,0,0))</f>
        <v/>
      </c>
      <c r="BV1792" s="23" t="str">
        <f t="shared" si="114"/>
        <v/>
      </c>
      <c r="BW1792" s="59" t="str">
        <f t="shared" si="117"/>
        <v/>
      </c>
      <c r="BX1792" s="28" t="str">
        <f t="shared" si="115"/>
        <v/>
      </c>
      <c r="BY1792" s="67" t="str">
        <f t="shared" si="116"/>
        <v/>
      </c>
      <c r="BZ1792" s="29" t="str">
        <f>IF(A1792="","",SUM($BY$12:BY1792))</f>
        <v/>
      </c>
      <c r="CA1792" s="4"/>
    </row>
    <row r="1793" spans="65:79">
      <c r="BM1793" s="1"/>
      <c r="BU1793" s="23" t="str">
        <f>IF(A1793="","",_xlfn.XLOOKUP(C1793,'Bloomberg Data'!E:E,'Bloomberg Data'!D:D,0,0))</f>
        <v/>
      </c>
      <c r="BV1793" s="23" t="str">
        <f t="shared" si="114"/>
        <v/>
      </c>
      <c r="BW1793" s="59" t="str">
        <f t="shared" si="117"/>
        <v/>
      </c>
      <c r="BX1793" s="28" t="str">
        <f t="shared" si="115"/>
        <v/>
      </c>
      <c r="BY1793" s="67" t="str">
        <f t="shared" si="116"/>
        <v/>
      </c>
      <c r="BZ1793" s="29" t="str">
        <f>IF(A1793="","",SUM($BY$12:BY1793))</f>
        <v/>
      </c>
      <c r="CA1793" s="4"/>
    </row>
    <row r="1794" spans="65:79">
      <c r="BM1794" s="1"/>
      <c r="BU1794" s="23" t="str">
        <f>IF(A1794="","",_xlfn.XLOOKUP(C1794,'Bloomberg Data'!E:E,'Bloomberg Data'!D:D,0,0))</f>
        <v/>
      </c>
      <c r="BV1794" s="23" t="str">
        <f t="shared" si="114"/>
        <v/>
      </c>
      <c r="BW1794" s="59" t="str">
        <f t="shared" si="117"/>
        <v/>
      </c>
      <c r="BX1794" s="28" t="str">
        <f t="shared" si="115"/>
        <v/>
      </c>
      <c r="BY1794" s="67" t="str">
        <f t="shared" si="116"/>
        <v/>
      </c>
      <c r="BZ1794" s="29" t="str">
        <f>IF(A1794="","",SUM($BY$12:BY1794))</f>
        <v/>
      </c>
      <c r="CA1794" s="4"/>
    </row>
    <row r="1795" spans="65:79">
      <c r="BM1795" s="1"/>
      <c r="BU1795" s="23" t="str">
        <f>IF(A1795="","",_xlfn.XLOOKUP(C1795,'Bloomberg Data'!E:E,'Bloomberg Data'!D:D,0,0))</f>
        <v/>
      </c>
      <c r="BV1795" s="23" t="str">
        <f t="shared" si="114"/>
        <v/>
      </c>
      <c r="BW1795" s="59" t="str">
        <f t="shared" si="117"/>
        <v/>
      </c>
      <c r="BX1795" s="28" t="str">
        <f t="shared" si="115"/>
        <v/>
      </c>
      <c r="BY1795" s="67" t="str">
        <f t="shared" si="116"/>
        <v/>
      </c>
      <c r="BZ1795" s="29" t="str">
        <f>IF(A1795="","",SUM($BY$12:BY1795))</f>
        <v/>
      </c>
      <c r="CA1795" s="4"/>
    </row>
    <row r="1796" spans="65:79">
      <c r="BM1796" s="1"/>
      <c r="BU1796" s="23" t="str">
        <f>IF(A1796="","",_xlfn.XLOOKUP(C1796,'Bloomberg Data'!E:E,'Bloomberg Data'!D:D,0,0))</f>
        <v/>
      </c>
      <c r="BV1796" s="23" t="str">
        <f t="shared" si="114"/>
        <v/>
      </c>
      <c r="BW1796" s="59" t="str">
        <f t="shared" si="117"/>
        <v/>
      </c>
      <c r="BX1796" s="28" t="str">
        <f t="shared" si="115"/>
        <v/>
      </c>
      <c r="BY1796" s="67" t="str">
        <f t="shared" si="116"/>
        <v/>
      </c>
      <c r="BZ1796" s="29" t="str">
        <f>IF(A1796="","",SUM($BY$12:BY1796))</f>
        <v/>
      </c>
      <c r="CA1796" s="4"/>
    </row>
    <row r="1797" spans="65:79">
      <c r="BM1797" s="1"/>
      <c r="BU1797" s="23" t="str">
        <f>IF(A1797="","",_xlfn.XLOOKUP(C1797,'Bloomberg Data'!E:E,'Bloomberg Data'!D:D,0,0))</f>
        <v/>
      </c>
      <c r="BV1797" s="23" t="str">
        <f t="shared" si="114"/>
        <v/>
      </c>
      <c r="BW1797" s="59" t="str">
        <f t="shared" si="117"/>
        <v/>
      </c>
      <c r="BX1797" s="28" t="str">
        <f t="shared" si="115"/>
        <v/>
      </c>
      <c r="BY1797" s="67" t="str">
        <f t="shared" si="116"/>
        <v/>
      </c>
      <c r="BZ1797" s="29" t="str">
        <f>IF(A1797="","",SUM($BY$12:BY1797))</f>
        <v/>
      </c>
      <c r="CA1797" s="4"/>
    </row>
    <row r="1798" spans="65:79">
      <c r="BM1798" s="1"/>
      <c r="BU1798" s="23" t="str">
        <f>IF(A1798="","",_xlfn.XLOOKUP(C1798,'Bloomberg Data'!E:E,'Bloomberg Data'!D:D,0,0))</f>
        <v/>
      </c>
      <c r="BV1798" s="23" t="str">
        <f t="shared" si="114"/>
        <v/>
      </c>
      <c r="BW1798" s="59" t="str">
        <f t="shared" si="117"/>
        <v/>
      </c>
      <c r="BX1798" s="28" t="str">
        <f t="shared" si="115"/>
        <v/>
      </c>
      <c r="BY1798" s="67" t="str">
        <f t="shared" si="116"/>
        <v/>
      </c>
      <c r="BZ1798" s="29" t="str">
        <f>IF(A1798="","",SUM($BY$12:BY1798))</f>
        <v/>
      </c>
      <c r="CA1798" s="4"/>
    </row>
    <row r="1799" spans="65:79">
      <c r="BM1799" s="1"/>
      <c r="BU1799" s="23" t="str">
        <f>IF(A1799="","",_xlfn.XLOOKUP(C1799,'Bloomberg Data'!E:E,'Bloomberg Data'!D:D,0,0))</f>
        <v/>
      </c>
      <c r="BV1799" s="23" t="str">
        <f t="shared" si="114"/>
        <v/>
      </c>
      <c r="BW1799" s="59" t="str">
        <f t="shared" si="117"/>
        <v/>
      </c>
      <c r="BX1799" s="28" t="str">
        <f t="shared" si="115"/>
        <v/>
      </c>
      <c r="BY1799" s="67" t="str">
        <f t="shared" si="116"/>
        <v/>
      </c>
      <c r="BZ1799" s="29" t="str">
        <f>IF(A1799="","",SUM($BY$12:BY1799))</f>
        <v/>
      </c>
      <c r="CA1799" s="4"/>
    </row>
    <row r="1800" spans="65:79">
      <c r="BM1800" s="1"/>
      <c r="BU1800" s="23" t="str">
        <f>IF(A1800="","",_xlfn.XLOOKUP(C1800,'Bloomberg Data'!E:E,'Bloomberg Data'!D:D,0,0))</f>
        <v/>
      </c>
      <c r="BV1800" s="23" t="str">
        <f t="shared" si="114"/>
        <v/>
      </c>
      <c r="BW1800" s="59" t="str">
        <f t="shared" si="117"/>
        <v/>
      </c>
      <c r="BX1800" s="28" t="str">
        <f t="shared" si="115"/>
        <v/>
      </c>
      <c r="BY1800" s="67" t="str">
        <f t="shared" si="116"/>
        <v/>
      </c>
      <c r="BZ1800" s="29" t="str">
        <f>IF(A1800="","",SUM($BY$12:BY1800))</f>
        <v/>
      </c>
      <c r="CA1800" s="4"/>
    </row>
    <row r="1801" spans="65:79">
      <c r="BM1801" s="1"/>
      <c r="BU1801" s="23" t="str">
        <f>IF(A1801="","",_xlfn.XLOOKUP(C1801,'Bloomberg Data'!E:E,'Bloomberg Data'!D:D,0,0))</f>
        <v/>
      </c>
      <c r="BV1801" s="23" t="str">
        <f t="shared" si="114"/>
        <v/>
      </c>
      <c r="BW1801" s="59" t="str">
        <f t="shared" si="117"/>
        <v/>
      </c>
      <c r="BX1801" s="28" t="str">
        <f t="shared" si="115"/>
        <v/>
      </c>
      <c r="BY1801" s="67" t="str">
        <f t="shared" si="116"/>
        <v/>
      </c>
      <c r="BZ1801" s="29" t="str">
        <f>IF(A1801="","",SUM($BY$12:BY1801))</f>
        <v/>
      </c>
      <c r="CA1801" s="4"/>
    </row>
    <row r="1802" spans="65:79">
      <c r="BM1802" s="1"/>
      <c r="BU1802" s="23" t="str">
        <f>IF(A1802="","",_xlfn.XLOOKUP(C1802,'Bloomberg Data'!E:E,'Bloomberg Data'!D:D,0,0))</f>
        <v/>
      </c>
      <c r="BV1802" s="23" t="str">
        <f t="shared" si="114"/>
        <v/>
      </c>
      <c r="BW1802" s="59" t="str">
        <f t="shared" si="117"/>
        <v/>
      </c>
      <c r="BX1802" s="28" t="str">
        <f t="shared" si="115"/>
        <v/>
      </c>
      <c r="BY1802" s="67" t="str">
        <f t="shared" si="116"/>
        <v/>
      </c>
      <c r="BZ1802" s="29" t="str">
        <f>IF(A1802="","",SUM($BY$12:BY1802))</f>
        <v/>
      </c>
      <c r="CA1802" s="4"/>
    </row>
    <row r="1803" spans="65:79">
      <c r="BM1803" s="1"/>
      <c r="BU1803" s="23" t="str">
        <f>IF(A1803="","",_xlfn.XLOOKUP(C1803,'Bloomberg Data'!E:E,'Bloomberg Data'!D:D,0,0))</f>
        <v/>
      </c>
      <c r="BV1803" s="23" t="str">
        <f t="shared" ref="BV1803:BV1866" si="118">IF(A1803="","",BU1803*3)</f>
        <v/>
      </c>
      <c r="BW1803" s="59" t="str">
        <f t="shared" si="117"/>
        <v/>
      </c>
      <c r="BX1803" s="28" t="str">
        <f t="shared" ref="BX1803:BX1866" si="119">IF(A1803="","",IF(BU1803=0,0,H1803/BW1803))</f>
        <v/>
      </c>
      <c r="BY1803" s="67" t="str">
        <f t="shared" ref="BY1803:BY1866" si="120">IF(A1803="","",BM1803%)</f>
        <v/>
      </c>
      <c r="BZ1803" s="29" t="str">
        <f>IF(A1803="","",SUM($BY$12:BY1803))</f>
        <v/>
      </c>
      <c r="CA1803" s="4"/>
    </row>
    <row r="1804" spans="65:79">
      <c r="BM1804" s="1"/>
      <c r="BU1804" s="23" t="str">
        <f>IF(A1804="","",_xlfn.XLOOKUP(C1804,'Bloomberg Data'!E:E,'Bloomberg Data'!D:D,0,0))</f>
        <v/>
      </c>
      <c r="BV1804" s="23" t="str">
        <f t="shared" si="118"/>
        <v/>
      </c>
      <c r="BW1804" s="59" t="str">
        <f t="shared" ref="BW1804:BW1867" si="121">IF(A1804="","",BV1804*BW$11)</f>
        <v/>
      </c>
      <c r="BX1804" s="28" t="str">
        <f t="shared" si="119"/>
        <v/>
      </c>
      <c r="BY1804" s="67" t="str">
        <f t="shared" si="120"/>
        <v/>
      </c>
      <c r="BZ1804" s="29" t="str">
        <f>IF(A1804="","",SUM($BY$12:BY1804))</f>
        <v/>
      </c>
      <c r="CA1804" s="4"/>
    </row>
    <row r="1805" spans="65:79">
      <c r="BM1805" s="1"/>
      <c r="BU1805" s="23" t="str">
        <f>IF(A1805="","",_xlfn.XLOOKUP(C1805,'Bloomberg Data'!E:E,'Bloomberg Data'!D:D,0,0))</f>
        <v/>
      </c>
      <c r="BV1805" s="23" t="str">
        <f t="shared" si="118"/>
        <v/>
      </c>
      <c r="BW1805" s="59" t="str">
        <f t="shared" si="121"/>
        <v/>
      </c>
      <c r="BX1805" s="28" t="str">
        <f t="shared" si="119"/>
        <v/>
      </c>
      <c r="BY1805" s="67" t="str">
        <f t="shared" si="120"/>
        <v/>
      </c>
      <c r="BZ1805" s="29" t="str">
        <f>IF(A1805="","",SUM($BY$12:BY1805))</f>
        <v/>
      </c>
      <c r="CA1805" s="4"/>
    </row>
    <row r="1806" spans="65:79">
      <c r="BM1806" s="1"/>
      <c r="BU1806" s="23" t="str">
        <f>IF(A1806="","",_xlfn.XLOOKUP(C1806,'Bloomberg Data'!E:E,'Bloomberg Data'!D:D,0,0))</f>
        <v/>
      </c>
      <c r="BV1806" s="23" t="str">
        <f t="shared" si="118"/>
        <v/>
      </c>
      <c r="BW1806" s="59" t="str">
        <f t="shared" si="121"/>
        <v/>
      </c>
      <c r="BX1806" s="28" t="str">
        <f t="shared" si="119"/>
        <v/>
      </c>
      <c r="BY1806" s="67" t="str">
        <f t="shared" si="120"/>
        <v/>
      </c>
      <c r="BZ1806" s="29" t="str">
        <f>IF(A1806="","",SUM($BY$12:BY1806))</f>
        <v/>
      </c>
      <c r="CA1806" s="4"/>
    </row>
    <row r="1807" spans="65:79">
      <c r="BM1807" s="1"/>
      <c r="BU1807" s="23" t="str">
        <f>IF(A1807="","",_xlfn.XLOOKUP(C1807,'Bloomberg Data'!E:E,'Bloomberg Data'!D:D,0,0))</f>
        <v/>
      </c>
      <c r="BV1807" s="23" t="str">
        <f t="shared" si="118"/>
        <v/>
      </c>
      <c r="BW1807" s="59" t="str">
        <f t="shared" si="121"/>
        <v/>
      </c>
      <c r="BX1807" s="28" t="str">
        <f t="shared" si="119"/>
        <v/>
      </c>
      <c r="BY1807" s="67" t="str">
        <f t="shared" si="120"/>
        <v/>
      </c>
      <c r="BZ1807" s="29" t="str">
        <f>IF(A1807="","",SUM($BY$12:BY1807))</f>
        <v/>
      </c>
      <c r="CA1807" s="4"/>
    </row>
    <row r="1808" spans="65:79">
      <c r="BM1808" s="1"/>
      <c r="BU1808" s="23" t="str">
        <f>IF(A1808="","",_xlfn.XLOOKUP(C1808,'Bloomberg Data'!E:E,'Bloomberg Data'!D:D,0,0))</f>
        <v/>
      </c>
      <c r="BV1808" s="23" t="str">
        <f t="shared" si="118"/>
        <v/>
      </c>
      <c r="BW1808" s="59" t="str">
        <f t="shared" si="121"/>
        <v/>
      </c>
      <c r="BX1808" s="28" t="str">
        <f t="shared" si="119"/>
        <v/>
      </c>
      <c r="BY1808" s="67" t="str">
        <f t="shared" si="120"/>
        <v/>
      </c>
      <c r="BZ1808" s="29" t="str">
        <f>IF(A1808="","",SUM($BY$12:BY1808))</f>
        <v/>
      </c>
      <c r="CA1808" s="4"/>
    </row>
    <row r="1809" spans="65:79">
      <c r="BM1809" s="1"/>
      <c r="BU1809" s="23" t="str">
        <f>IF(A1809="","",_xlfn.XLOOKUP(C1809,'Bloomberg Data'!E:E,'Bloomberg Data'!D:D,0,0))</f>
        <v/>
      </c>
      <c r="BV1809" s="23" t="str">
        <f t="shared" si="118"/>
        <v/>
      </c>
      <c r="BW1809" s="59" t="str">
        <f t="shared" si="121"/>
        <v/>
      </c>
      <c r="BX1809" s="28" t="str">
        <f t="shared" si="119"/>
        <v/>
      </c>
      <c r="BY1809" s="67" t="str">
        <f t="shared" si="120"/>
        <v/>
      </c>
      <c r="BZ1809" s="29" t="str">
        <f>IF(A1809="","",SUM($BY$12:BY1809))</f>
        <v/>
      </c>
      <c r="CA1809" s="4"/>
    </row>
    <row r="1810" spans="65:79">
      <c r="BM1810" s="1"/>
      <c r="BU1810" s="23" t="str">
        <f>IF(A1810="","",_xlfn.XLOOKUP(C1810,'Bloomberg Data'!E:E,'Bloomberg Data'!D:D,0,0))</f>
        <v/>
      </c>
      <c r="BV1810" s="23" t="str">
        <f t="shared" si="118"/>
        <v/>
      </c>
      <c r="BW1810" s="59" t="str">
        <f t="shared" si="121"/>
        <v/>
      </c>
      <c r="BX1810" s="28" t="str">
        <f t="shared" si="119"/>
        <v/>
      </c>
      <c r="BY1810" s="67" t="str">
        <f t="shared" si="120"/>
        <v/>
      </c>
      <c r="BZ1810" s="29" t="str">
        <f>IF(A1810="","",SUM($BY$12:BY1810))</f>
        <v/>
      </c>
      <c r="CA1810" s="4"/>
    </row>
    <row r="1811" spans="65:79">
      <c r="BM1811" s="1"/>
      <c r="BU1811" s="23" t="str">
        <f>IF(A1811="","",_xlfn.XLOOKUP(C1811,'Bloomberg Data'!E:E,'Bloomberg Data'!D:D,0,0))</f>
        <v/>
      </c>
      <c r="BV1811" s="23" t="str">
        <f t="shared" si="118"/>
        <v/>
      </c>
      <c r="BW1811" s="59" t="str">
        <f t="shared" si="121"/>
        <v/>
      </c>
      <c r="BX1811" s="28" t="str">
        <f t="shared" si="119"/>
        <v/>
      </c>
      <c r="BY1811" s="67" t="str">
        <f t="shared" si="120"/>
        <v/>
      </c>
      <c r="BZ1811" s="29" t="str">
        <f>IF(A1811="","",SUM($BY$12:BY1811))</f>
        <v/>
      </c>
      <c r="CA1811" s="4"/>
    </row>
    <row r="1812" spans="65:79">
      <c r="BM1812" s="1"/>
      <c r="BU1812" s="23" t="str">
        <f>IF(A1812="","",_xlfn.XLOOKUP(C1812,'Bloomberg Data'!E:E,'Bloomberg Data'!D:D,0,0))</f>
        <v/>
      </c>
      <c r="BV1812" s="23" t="str">
        <f t="shared" si="118"/>
        <v/>
      </c>
      <c r="BW1812" s="59" t="str">
        <f t="shared" si="121"/>
        <v/>
      </c>
      <c r="BX1812" s="28" t="str">
        <f t="shared" si="119"/>
        <v/>
      </c>
      <c r="BY1812" s="67" t="str">
        <f t="shared" si="120"/>
        <v/>
      </c>
      <c r="BZ1812" s="29" t="str">
        <f>IF(A1812="","",SUM($BY$12:BY1812))</f>
        <v/>
      </c>
      <c r="CA1812" s="4"/>
    </row>
    <row r="1813" spans="65:79">
      <c r="BM1813" s="1"/>
      <c r="BU1813" s="23" t="str">
        <f>IF(A1813="","",_xlfn.XLOOKUP(C1813,'Bloomberg Data'!E:E,'Bloomberg Data'!D:D,0,0))</f>
        <v/>
      </c>
      <c r="BV1813" s="23" t="str">
        <f t="shared" si="118"/>
        <v/>
      </c>
      <c r="BW1813" s="59" t="str">
        <f t="shared" si="121"/>
        <v/>
      </c>
      <c r="BX1813" s="28" t="str">
        <f t="shared" si="119"/>
        <v/>
      </c>
      <c r="BY1813" s="67" t="str">
        <f t="shared" si="120"/>
        <v/>
      </c>
      <c r="BZ1813" s="29" t="str">
        <f>IF(A1813="","",SUM($BY$12:BY1813))</f>
        <v/>
      </c>
      <c r="CA1813" s="4"/>
    </row>
    <row r="1814" spans="65:79">
      <c r="BM1814" s="1"/>
      <c r="BU1814" s="23" t="str">
        <f>IF(A1814="","",_xlfn.XLOOKUP(C1814,'Bloomberg Data'!E:E,'Bloomberg Data'!D:D,0,0))</f>
        <v/>
      </c>
      <c r="BV1814" s="23" t="str">
        <f t="shared" si="118"/>
        <v/>
      </c>
      <c r="BW1814" s="59" t="str">
        <f t="shared" si="121"/>
        <v/>
      </c>
      <c r="BX1814" s="28" t="str">
        <f t="shared" si="119"/>
        <v/>
      </c>
      <c r="BY1814" s="67" t="str">
        <f t="shared" si="120"/>
        <v/>
      </c>
      <c r="BZ1814" s="29" t="str">
        <f>IF(A1814="","",SUM($BY$12:BY1814))</f>
        <v/>
      </c>
      <c r="CA1814" s="4"/>
    </row>
    <row r="1815" spans="65:79">
      <c r="BM1815" s="1"/>
      <c r="BU1815" s="23" t="str">
        <f>IF(A1815="","",_xlfn.XLOOKUP(C1815,'Bloomberg Data'!E:E,'Bloomberg Data'!D:D,0,0))</f>
        <v/>
      </c>
      <c r="BV1815" s="23" t="str">
        <f t="shared" si="118"/>
        <v/>
      </c>
      <c r="BW1815" s="59" t="str">
        <f t="shared" si="121"/>
        <v/>
      </c>
      <c r="BX1815" s="28" t="str">
        <f t="shared" si="119"/>
        <v/>
      </c>
      <c r="BY1815" s="67" t="str">
        <f t="shared" si="120"/>
        <v/>
      </c>
      <c r="BZ1815" s="29" t="str">
        <f>IF(A1815="","",SUM($BY$12:BY1815))</f>
        <v/>
      </c>
      <c r="CA1815" s="4"/>
    </row>
    <row r="1816" spans="65:79">
      <c r="BM1816" s="1"/>
      <c r="BU1816" s="23" t="str">
        <f>IF(A1816="","",_xlfn.XLOOKUP(C1816,'Bloomberg Data'!E:E,'Bloomberg Data'!D:D,0,0))</f>
        <v/>
      </c>
      <c r="BV1816" s="23" t="str">
        <f t="shared" si="118"/>
        <v/>
      </c>
      <c r="BW1816" s="59" t="str">
        <f t="shared" si="121"/>
        <v/>
      </c>
      <c r="BX1816" s="28" t="str">
        <f t="shared" si="119"/>
        <v/>
      </c>
      <c r="BY1816" s="67" t="str">
        <f t="shared" si="120"/>
        <v/>
      </c>
      <c r="BZ1816" s="29" t="str">
        <f>IF(A1816="","",SUM($BY$12:BY1816))</f>
        <v/>
      </c>
      <c r="CA1816" s="4"/>
    </row>
    <row r="1817" spans="65:79">
      <c r="BM1817" s="1"/>
      <c r="BU1817" s="23" t="str">
        <f>IF(A1817="","",_xlfn.XLOOKUP(C1817,'Bloomberg Data'!E:E,'Bloomberg Data'!D:D,0,0))</f>
        <v/>
      </c>
      <c r="BV1817" s="23" t="str">
        <f t="shared" si="118"/>
        <v/>
      </c>
      <c r="BW1817" s="59" t="str">
        <f t="shared" si="121"/>
        <v/>
      </c>
      <c r="BX1817" s="28" t="str">
        <f t="shared" si="119"/>
        <v/>
      </c>
      <c r="BY1817" s="67" t="str">
        <f t="shared" si="120"/>
        <v/>
      </c>
      <c r="BZ1817" s="29" t="str">
        <f>IF(A1817="","",SUM($BY$12:BY1817))</f>
        <v/>
      </c>
      <c r="CA1817" s="4"/>
    </row>
    <row r="1818" spans="65:79">
      <c r="BM1818" s="1"/>
      <c r="BU1818" s="23" t="str">
        <f>IF(A1818="","",_xlfn.XLOOKUP(C1818,'Bloomberg Data'!E:E,'Bloomberg Data'!D:D,0,0))</f>
        <v/>
      </c>
      <c r="BV1818" s="23" t="str">
        <f t="shared" si="118"/>
        <v/>
      </c>
      <c r="BW1818" s="59" t="str">
        <f t="shared" si="121"/>
        <v/>
      </c>
      <c r="BX1818" s="28" t="str">
        <f t="shared" si="119"/>
        <v/>
      </c>
      <c r="BY1818" s="67" t="str">
        <f t="shared" si="120"/>
        <v/>
      </c>
      <c r="BZ1818" s="29" t="str">
        <f>IF(A1818="","",SUM($BY$12:BY1818))</f>
        <v/>
      </c>
      <c r="CA1818" s="4"/>
    </row>
    <row r="1819" spans="65:79">
      <c r="BM1819" s="1"/>
      <c r="BU1819" s="23" t="str">
        <f>IF(A1819="","",_xlfn.XLOOKUP(C1819,'Bloomberg Data'!E:E,'Bloomberg Data'!D:D,0,0))</f>
        <v/>
      </c>
      <c r="BV1819" s="23" t="str">
        <f t="shared" si="118"/>
        <v/>
      </c>
      <c r="BW1819" s="59" t="str">
        <f t="shared" si="121"/>
        <v/>
      </c>
      <c r="BX1819" s="28" t="str">
        <f t="shared" si="119"/>
        <v/>
      </c>
      <c r="BY1819" s="67" t="str">
        <f t="shared" si="120"/>
        <v/>
      </c>
      <c r="BZ1819" s="29" t="str">
        <f>IF(A1819="","",SUM($BY$12:BY1819))</f>
        <v/>
      </c>
      <c r="CA1819" s="4"/>
    </row>
    <row r="1820" spans="65:79">
      <c r="BM1820" s="1"/>
      <c r="BU1820" s="23" t="str">
        <f>IF(A1820="","",_xlfn.XLOOKUP(C1820,'Bloomberg Data'!E:E,'Bloomberg Data'!D:D,0,0))</f>
        <v/>
      </c>
      <c r="BV1820" s="23" t="str">
        <f t="shared" si="118"/>
        <v/>
      </c>
      <c r="BW1820" s="59" t="str">
        <f t="shared" si="121"/>
        <v/>
      </c>
      <c r="BX1820" s="28" t="str">
        <f t="shared" si="119"/>
        <v/>
      </c>
      <c r="BY1820" s="67" t="str">
        <f t="shared" si="120"/>
        <v/>
      </c>
      <c r="BZ1820" s="29" t="str">
        <f>IF(A1820="","",SUM($BY$12:BY1820))</f>
        <v/>
      </c>
      <c r="CA1820" s="4"/>
    </row>
    <row r="1821" spans="65:79">
      <c r="BM1821" s="1"/>
      <c r="BU1821" s="23" t="str">
        <f>IF(A1821="","",_xlfn.XLOOKUP(C1821,'Bloomberg Data'!E:E,'Bloomberg Data'!D:D,0,0))</f>
        <v/>
      </c>
      <c r="BV1821" s="23" t="str">
        <f t="shared" si="118"/>
        <v/>
      </c>
      <c r="BW1821" s="59" t="str">
        <f t="shared" si="121"/>
        <v/>
      </c>
      <c r="BX1821" s="28" t="str">
        <f t="shared" si="119"/>
        <v/>
      </c>
      <c r="BY1821" s="67" t="str">
        <f t="shared" si="120"/>
        <v/>
      </c>
      <c r="BZ1821" s="29" t="str">
        <f>IF(A1821="","",SUM($BY$12:BY1821))</f>
        <v/>
      </c>
      <c r="CA1821" s="4"/>
    </row>
    <row r="1822" spans="65:79">
      <c r="BM1822" s="1"/>
      <c r="BU1822" s="23" t="str">
        <f>IF(A1822="","",_xlfn.XLOOKUP(C1822,'Bloomberg Data'!E:E,'Bloomberg Data'!D:D,0,0))</f>
        <v/>
      </c>
      <c r="BV1822" s="23" t="str">
        <f t="shared" si="118"/>
        <v/>
      </c>
      <c r="BW1822" s="59" t="str">
        <f t="shared" si="121"/>
        <v/>
      </c>
      <c r="BX1822" s="28" t="str">
        <f t="shared" si="119"/>
        <v/>
      </c>
      <c r="BY1822" s="67" t="str">
        <f t="shared" si="120"/>
        <v/>
      </c>
      <c r="BZ1822" s="29" t="str">
        <f>IF(A1822="","",SUM($BY$12:BY1822))</f>
        <v/>
      </c>
      <c r="CA1822" s="4"/>
    </row>
    <row r="1823" spans="65:79">
      <c r="BM1823" s="1"/>
      <c r="BU1823" s="23" t="str">
        <f>IF(A1823="","",_xlfn.XLOOKUP(C1823,'Bloomberg Data'!E:E,'Bloomberg Data'!D:D,0,0))</f>
        <v/>
      </c>
      <c r="BV1823" s="23" t="str">
        <f t="shared" si="118"/>
        <v/>
      </c>
      <c r="BW1823" s="59" t="str">
        <f t="shared" si="121"/>
        <v/>
      </c>
      <c r="BX1823" s="28" t="str">
        <f t="shared" si="119"/>
        <v/>
      </c>
      <c r="BY1823" s="67" t="str">
        <f t="shared" si="120"/>
        <v/>
      </c>
      <c r="BZ1823" s="29" t="str">
        <f>IF(A1823="","",SUM($BY$12:BY1823))</f>
        <v/>
      </c>
      <c r="CA1823" s="4"/>
    </row>
    <row r="1824" spans="65:79">
      <c r="BM1824" s="1"/>
      <c r="BU1824" s="23" t="str">
        <f>IF(A1824="","",_xlfn.XLOOKUP(C1824,'Bloomberg Data'!E:E,'Bloomberg Data'!D:D,0,0))</f>
        <v/>
      </c>
      <c r="BV1824" s="23" t="str">
        <f t="shared" si="118"/>
        <v/>
      </c>
      <c r="BW1824" s="59" t="str">
        <f t="shared" si="121"/>
        <v/>
      </c>
      <c r="BX1824" s="28" t="str">
        <f t="shared" si="119"/>
        <v/>
      </c>
      <c r="BY1824" s="67" t="str">
        <f t="shared" si="120"/>
        <v/>
      </c>
      <c r="BZ1824" s="29" t="str">
        <f>IF(A1824="","",SUM($BY$12:BY1824))</f>
        <v/>
      </c>
      <c r="CA1824" s="4"/>
    </row>
    <row r="1825" spans="65:79">
      <c r="BM1825" s="1"/>
      <c r="BU1825" s="23" t="str">
        <f>IF(A1825="","",_xlfn.XLOOKUP(C1825,'Bloomberg Data'!E:E,'Bloomberg Data'!D:D,0,0))</f>
        <v/>
      </c>
      <c r="BV1825" s="23" t="str">
        <f t="shared" si="118"/>
        <v/>
      </c>
      <c r="BW1825" s="59" t="str">
        <f t="shared" si="121"/>
        <v/>
      </c>
      <c r="BX1825" s="28" t="str">
        <f t="shared" si="119"/>
        <v/>
      </c>
      <c r="BY1825" s="67" t="str">
        <f t="shared" si="120"/>
        <v/>
      </c>
      <c r="BZ1825" s="29" t="str">
        <f>IF(A1825="","",SUM($BY$12:BY1825))</f>
        <v/>
      </c>
      <c r="CA1825" s="4"/>
    </row>
    <row r="1826" spans="65:79">
      <c r="BM1826" s="1"/>
      <c r="BU1826" s="23" t="str">
        <f>IF(A1826="","",_xlfn.XLOOKUP(C1826,'Bloomberg Data'!E:E,'Bloomberg Data'!D:D,0,0))</f>
        <v/>
      </c>
      <c r="BV1826" s="23" t="str">
        <f t="shared" si="118"/>
        <v/>
      </c>
      <c r="BW1826" s="59" t="str">
        <f t="shared" si="121"/>
        <v/>
      </c>
      <c r="BX1826" s="28" t="str">
        <f t="shared" si="119"/>
        <v/>
      </c>
      <c r="BY1826" s="67" t="str">
        <f t="shared" si="120"/>
        <v/>
      </c>
      <c r="BZ1826" s="29" t="str">
        <f>IF(A1826="","",SUM($BY$12:BY1826))</f>
        <v/>
      </c>
      <c r="CA1826" s="4"/>
    </row>
    <row r="1827" spans="65:79">
      <c r="BM1827" s="1"/>
      <c r="BU1827" s="23" t="str">
        <f>IF(A1827="","",_xlfn.XLOOKUP(C1827,'Bloomberg Data'!E:E,'Bloomberg Data'!D:D,0,0))</f>
        <v/>
      </c>
      <c r="BV1827" s="23" t="str">
        <f t="shared" si="118"/>
        <v/>
      </c>
      <c r="BW1827" s="59" t="str">
        <f t="shared" si="121"/>
        <v/>
      </c>
      <c r="BX1827" s="28" t="str">
        <f t="shared" si="119"/>
        <v/>
      </c>
      <c r="BY1827" s="67" t="str">
        <f t="shared" si="120"/>
        <v/>
      </c>
      <c r="BZ1827" s="29" t="str">
        <f>IF(A1827="","",SUM($BY$12:BY1827))</f>
        <v/>
      </c>
      <c r="CA1827" s="4"/>
    </row>
    <row r="1828" spans="65:79">
      <c r="BM1828" s="1"/>
      <c r="BU1828" s="23" t="str">
        <f>IF(A1828="","",_xlfn.XLOOKUP(C1828,'Bloomberg Data'!E:E,'Bloomberg Data'!D:D,0,0))</f>
        <v/>
      </c>
      <c r="BV1828" s="23" t="str">
        <f t="shared" si="118"/>
        <v/>
      </c>
      <c r="BW1828" s="59" t="str">
        <f t="shared" si="121"/>
        <v/>
      </c>
      <c r="BX1828" s="28" t="str">
        <f t="shared" si="119"/>
        <v/>
      </c>
      <c r="BY1828" s="67" t="str">
        <f t="shared" si="120"/>
        <v/>
      </c>
      <c r="BZ1828" s="29" t="str">
        <f>IF(A1828="","",SUM($BY$12:BY1828))</f>
        <v/>
      </c>
      <c r="CA1828" s="4"/>
    </row>
    <row r="1829" spans="65:79">
      <c r="BM1829" s="1"/>
      <c r="BU1829" s="23" t="str">
        <f>IF(A1829="","",_xlfn.XLOOKUP(C1829,'Bloomberg Data'!E:E,'Bloomberg Data'!D:D,0,0))</f>
        <v/>
      </c>
      <c r="BV1829" s="23" t="str">
        <f t="shared" si="118"/>
        <v/>
      </c>
      <c r="BW1829" s="59" t="str">
        <f t="shared" si="121"/>
        <v/>
      </c>
      <c r="BX1829" s="28" t="str">
        <f t="shared" si="119"/>
        <v/>
      </c>
      <c r="BY1829" s="67" t="str">
        <f t="shared" si="120"/>
        <v/>
      </c>
      <c r="BZ1829" s="29" t="str">
        <f>IF(A1829="","",SUM($BY$12:BY1829))</f>
        <v/>
      </c>
      <c r="CA1829" s="4"/>
    </row>
    <row r="1830" spans="65:79">
      <c r="BM1830" s="1"/>
      <c r="BU1830" s="23" t="str">
        <f>IF(A1830="","",_xlfn.XLOOKUP(C1830,'Bloomberg Data'!E:E,'Bloomberg Data'!D:D,0,0))</f>
        <v/>
      </c>
      <c r="BV1830" s="23" t="str">
        <f t="shared" si="118"/>
        <v/>
      </c>
      <c r="BW1830" s="59" t="str">
        <f t="shared" si="121"/>
        <v/>
      </c>
      <c r="BX1830" s="28" t="str">
        <f t="shared" si="119"/>
        <v/>
      </c>
      <c r="BY1830" s="67" t="str">
        <f t="shared" si="120"/>
        <v/>
      </c>
      <c r="BZ1830" s="29" t="str">
        <f>IF(A1830="","",SUM($BY$12:BY1830))</f>
        <v/>
      </c>
      <c r="CA1830" s="4"/>
    </row>
    <row r="1831" spans="65:79">
      <c r="BM1831" s="1"/>
      <c r="BU1831" s="23" t="str">
        <f>IF(A1831="","",_xlfn.XLOOKUP(C1831,'Bloomberg Data'!E:E,'Bloomberg Data'!D:D,0,0))</f>
        <v/>
      </c>
      <c r="BV1831" s="23" t="str">
        <f t="shared" si="118"/>
        <v/>
      </c>
      <c r="BW1831" s="59" t="str">
        <f t="shared" si="121"/>
        <v/>
      </c>
      <c r="BX1831" s="28" t="str">
        <f t="shared" si="119"/>
        <v/>
      </c>
      <c r="BY1831" s="67" t="str">
        <f t="shared" si="120"/>
        <v/>
      </c>
      <c r="BZ1831" s="29" t="str">
        <f>IF(A1831="","",SUM($BY$12:BY1831))</f>
        <v/>
      </c>
      <c r="CA1831" s="4"/>
    </row>
    <row r="1832" spans="65:79">
      <c r="BM1832" s="1"/>
      <c r="BU1832" s="23" t="str">
        <f>IF(A1832="","",_xlfn.XLOOKUP(C1832,'Bloomberg Data'!E:E,'Bloomberg Data'!D:D,0,0))</f>
        <v/>
      </c>
      <c r="BV1832" s="23" t="str">
        <f t="shared" si="118"/>
        <v/>
      </c>
      <c r="BW1832" s="59" t="str">
        <f t="shared" si="121"/>
        <v/>
      </c>
      <c r="BX1832" s="28" t="str">
        <f t="shared" si="119"/>
        <v/>
      </c>
      <c r="BY1832" s="67" t="str">
        <f t="shared" si="120"/>
        <v/>
      </c>
      <c r="BZ1832" s="29" t="str">
        <f>IF(A1832="","",SUM($BY$12:BY1832))</f>
        <v/>
      </c>
      <c r="CA1832" s="4"/>
    </row>
    <row r="1833" spans="65:79">
      <c r="BM1833" s="1"/>
      <c r="BU1833" s="23" t="str">
        <f>IF(A1833="","",_xlfn.XLOOKUP(C1833,'Bloomberg Data'!E:E,'Bloomberg Data'!D:D,0,0))</f>
        <v/>
      </c>
      <c r="BV1833" s="23" t="str">
        <f t="shared" si="118"/>
        <v/>
      </c>
      <c r="BW1833" s="59" t="str">
        <f t="shared" si="121"/>
        <v/>
      </c>
      <c r="BX1833" s="28" t="str">
        <f t="shared" si="119"/>
        <v/>
      </c>
      <c r="BY1833" s="67" t="str">
        <f t="shared" si="120"/>
        <v/>
      </c>
      <c r="BZ1833" s="29" t="str">
        <f>IF(A1833="","",SUM($BY$12:BY1833))</f>
        <v/>
      </c>
      <c r="CA1833" s="4"/>
    </row>
    <row r="1834" spans="65:79">
      <c r="BM1834" s="1"/>
      <c r="BU1834" s="23" t="str">
        <f>IF(A1834="","",_xlfn.XLOOKUP(C1834,'Bloomberg Data'!E:E,'Bloomberg Data'!D:D,0,0))</f>
        <v/>
      </c>
      <c r="BV1834" s="23" t="str">
        <f t="shared" si="118"/>
        <v/>
      </c>
      <c r="BW1834" s="59" t="str">
        <f t="shared" si="121"/>
        <v/>
      </c>
      <c r="BX1834" s="28" t="str">
        <f t="shared" si="119"/>
        <v/>
      </c>
      <c r="BY1834" s="67" t="str">
        <f t="shared" si="120"/>
        <v/>
      </c>
      <c r="BZ1834" s="29" t="str">
        <f>IF(A1834="","",SUM($BY$12:BY1834))</f>
        <v/>
      </c>
      <c r="CA1834" s="4"/>
    </row>
    <row r="1835" spans="65:79">
      <c r="BM1835" s="1"/>
      <c r="BU1835" s="23" t="str">
        <f>IF(A1835="","",_xlfn.XLOOKUP(C1835,'Bloomberg Data'!E:E,'Bloomberg Data'!D:D,0,0))</f>
        <v/>
      </c>
      <c r="BV1835" s="23" t="str">
        <f t="shared" si="118"/>
        <v/>
      </c>
      <c r="BW1835" s="59" t="str">
        <f t="shared" si="121"/>
        <v/>
      </c>
      <c r="BX1835" s="28" t="str">
        <f t="shared" si="119"/>
        <v/>
      </c>
      <c r="BY1835" s="67" t="str">
        <f t="shared" si="120"/>
        <v/>
      </c>
      <c r="BZ1835" s="29" t="str">
        <f>IF(A1835="","",SUM($BY$12:BY1835))</f>
        <v/>
      </c>
      <c r="CA1835" s="4"/>
    </row>
    <row r="1836" spans="65:79">
      <c r="BM1836" s="1"/>
      <c r="BU1836" s="23" t="str">
        <f>IF(A1836="","",_xlfn.XLOOKUP(C1836,'Bloomberg Data'!E:E,'Bloomberg Data'!D:D,0,0))</f>
        <v/>
      </c>
      <c r="BV1836" s="23" t="str">
        <f t="shared" si="118"/>
        <v/>
      </c>
      <c r="BW1836" s="59" t="str">
        <f t="shared" si="121"/>
        <v/>
      </c>
      <c r="BX1836" s="28" t="str">
        <f t="shared" si="119"/>
        <v/>
      </c>
      <c r="BY1836" s="67" t="str">
        <f t="shared" si="120"/>
        <v/>
      </c>
      <c r="BZ1836" s="29" t="str">
        <f>IF(A1836="","",SUM($BY$12:BY1836))</f>
        <v/>
      </c>
      <c r="CA1836" s="4"/>
    </row>
    <row r="1837" spans="65:79">
      <c r="BM1837" s="1"/>
      <c r="BU1837" s="23" t="str">
        <f>IF(A1837="","",_xlfn.XLOOKUP(C1837,'Bloomberg Data'!E:E,'Bloomberg Data'!D:D,0,0))</f>
        <v/>
      </c>
      <c r="BV1837" s="23" t="str">
        <f t="shared" si="118"/>
        <v/>
      </c>
      <c r="BW1837" s="59" t="str">
        <f t="shared" si="121"/>
        <v/>
      </c>
      <c r="BX1837" s="28" t="str">
        <f t="shared" si="119"/>
        <v/>
      </c>
      <c r="BY1837" s="67" t="str">
        <f t="shared" si="120"/>
        <v/>
      </c>
      <c r="BZ1837" s="29" t="str">
        <f>IF(A1837="","",SUM($BY$12:BY1837))</f>
        <v/>
      </c>
      <c r="CA1837" s="4"/>
    </row>
    <row r="1838" spans="65:79">
      <c r="BM1838" s="1"/>
      <c r="BU1838" s="23" t="str">
        <f>IF(A1838="","",_xlfn.XLOOKUP(C1838,'Bloomberg Data'!E:E,'Bloomberg Data'!D:D,0,0))</f>
        <v/>
      </c>
      <c r="BV1838" s="23" t="str">
        <f t="shared" si="118"/>
        <v/>
      </c>
      <c r="BW1838" s="59" t="str">
        <f t="shared" si="121"/>
        <v/>
      </c>
      <c r="BX1838" s="28" t="str">
        <f t="shared" si="119"/>
        <v/>
      </c>
      <c r="BY1838" s="67" t="str">
        <f t="shared" si="120"/>
        <v/>
      </c>
      <c r="BZ1838" s="29" t="str">
        <f>IF(A1838="","",SUM($BY$12:BY1838))</f>
        <v/>
      </c>
      <c r="CA1838" s="4"/>
    </row>
    <row r="1839" spans="65:79">
      <c r="BM1839" s="1"/>
      <c r="BU1839" s="23" t="str">
        <f>IF(A1839="","",_xlfn.XLOOKUP(C1839,'Bloomberg Data'!E:E,'Bloomberg Data'!D:D,0,0))</f>
        <v/>
      </c>
      <c r="BV1839" s="23" t="str">
        <f t="shared" si="118"/>
        <v/>
      </c>
      <c r="BW1839" s="59" t="str">
        <f t="shared" si="121"/>
        <v/>
      </c>
      <c r="BX1839" s="28" t="str">
        <f t="shared" si="119"/>
        <v/>
      </c>
      <c r="BY1839" s="67" t="str">
        <f t="shared" si="120"/>
        <v/>
      </c>
      <c r="BZ1839" s="29" t="str">
        <f>IF(A1839="","",SUM($BY$12:BY1839))</f>
        <v/>
      </c>
      <c r="CA1839" s="4"/>
    </row>
    <row r="1840" spans="65:79">
      <c r="BM1840" s="1"/>
      <c r="BU1840" s="23" t="str">
        <f>IF(A1840="","",_xlfn.XLOOKUP(C1840,'Bloomberg Data'!E:E,'Bloomberg Data'!D:D,0,0))</f>
        <v/>
      </c>
      <c r="BV1840" s="23" t="str">
        <f t="shared" si="118"/>
        <v/>
      </c>
      <c r="BW1840" s="59" t="str">
        <f t="shared" si="121"/>
        <v/>
      </c>
      <c r="BX1840" s="28" t="str">
        <f t="shared" si="119"/>
        <v/>
      </c>
      <c r="BY1840" s="67" t="str">
        <f t="shared" si="120"/>
        <v/>
      </c>
      <c r="BZ1840" s="29" t="str">
        <f>IF(A1840="","",SUM($BY$12:BY1840))</f>
        <v/>
      </c>
      <c r="CA1840" s="4"/>
    </row>
    <row r="1841" spans="65:79">
      <c r="BM1841" s="1"/>
      <c r="BU1841" s="23" t="str">
        <f>IF(A1841="","",_xlfn.XLOOKUP(C1841,'Bloomberg Data'!E:E,'Bloomberg Data'!D:D,0,0))</f>
        <v/>
      </c>
      <c r="BV1841" s="23" t="str">
        <f t="shared" si="118"/>
        <v/>
      </c>
      <c r="BW1841" s="59" t="str">
        <f t="shared" si="121"/>
        <v/>
      </c>
      <c r="BX1841" s="28" t="str">
        <f t="shared" si="119"/>
        <v/>
      </c>
      <c r="BY1841" s="67" t="str">
        <f t="shared" si="120"/>
        <v/>
      </c>
      <c r="BZ1841" s="29" t="str">
        <f>IF(A1841="","",SUM($BY$12:BY1841))</f>
        <v/>
      </c>
      <c r="CA1841" s="4"/>
    </row>
    <row r="1842" spans="65:79">
      <c r="BM1842" s="1"/>
      <c r="BU1842" s="23" t="str">
        <f>IF(A1842="","",_xlfn.XLOOKUP(C1842,'Bloomberg Data'!E:E,'Bloomberg Data'!D:D,0,0))</f>
        <v/>
      </c>
      <c r="BV1842" s="23" t="str">
        <f t="shared" si="118"/>
        <v/>
      </c>
      <c r="BW1842" s="59" t="str">
        <f t="shared" si="121"/>
        <v/>
      </c>
      <c r="BX1842" s="28" t="str">
        <f t="shared" si="119"/>
        <v/>
      </c>
      <c r="BY1842" s="67" t="str">
        <f t="shared" si="120"/>
        <v/>
      </c>
      <c r="BZ1842" s="29" t="str">
        <f>IF(A1842="","",SUM($BY$12:BY1842))</f>
        <v/>
      </c>
      <c r="CA1842" s="4"/>
    </row>
    <row r="1843" spans="65:79">
      <c r="BM1843" s="1"/>
      <c r="BU1843" s="23" t="str">
        <f>IF(A1843="","",_xlfn.XLOOKUP(C1843,'Bloomberg Data'!E:E,'Bloomberg Data'!D:D,0,0))</f>
        <v/>
      </c>
      <c r="BV1843" s="23" t="str">
        <f t="shared" si="118"/>
        <v/>
      </c>
      <c r="BW1843" s="59" t="str">
        <f t="shared" si="121"/>
        <v/>
      </c>
      <c r="BX1843" s="28" t="str">
        <f t="shared" si="119"/>
        <v/>
      </c>
      <c r="BY1843" s="67" t="str">
        <f t="shared" si="120"/>
        <v/>
      </c>
      <c r="BZ1843" s="29" t="str">
        <f>IF(A1843="","",SUM($BY$12:BY1843))</f>
        <v/>
      </c>
      <c r="CA1843" s="4"/>
    </row>
    <row r="1844" spans="65:79">
      <c r="BM1844" s="1"/>
      <c r="BU1844" s="23" t="str">
        <f>IF(A1844="","",_xlfn.XLOOKUP(C1844,'Bloomberg Data'!E:E,'Bloomberg Data'!D:D,0,0))</f>
        <v/>
      </c>
      <c r="BV1844" s="23" t="str">
        <f t="shared" si="118"/>
        <v/>
      </c>
      <c r="BW1844" s="59" t="str">
        <f t="shared" si="121"/>
        <v/>
      </c>
      <c r="BX1844" s="28" t="str">
        <f t="shared" si="119"/>
        <v/>
      </c>
      <c r="BY1844" s="67" t="str">
        <f t="shared" si="120"/>
        <v/>
      </c>
      <c r="BZ1844" s="29" t="str">
        <f>IF(A1844="","",SUM($BY$12:BY1844))</f>
        <v/>
      </c>
      <c r="CA1844" s="4"/>
    </row>
    <row r="1845" spans="65:79">
      <c r="BM1845" s="1"/>
      <c r="BU1845" s="23" t="str">
        <f>IF(A1845="","",_xlfn.XLOOKUP(C1845,'Bloomberg Data'!E:E,'Bloomberg Data'!D:D,0,0))</f>
        <v/>
      </c>
      <c r="BV1845" s="23" t="str">
        <f t="shared" si="118"/>
        <v/>
      </c>
      <c r="BW1845" s="59" t="str">
        <f t="shared" si="121"/>
        <v/>
      </c>
      <c r="BX1845" s="28" t="str">
        <f t="shared" si="119"/>
        <v/>
      </c>
      <c r="BY1845" s="67" t="str">
        <f t="shared" si="120"/>
        <v/>
      </c>
      <c r="BZ1845" s="29" t="str">
        <f>IF(A1845="","",SUM($BY$12:BY1845))</f>
        <v/>
      </c>
      <c r="CA1845" s="4"/>
    </row>
    <row r="1846" spans="65:79">
      <c r="BM1846" s="1"/>
      <c r="BU1846" s="23" t="str">
        <f>IF(A1846="","",_xlfn.XLOOKUP(C1846,'Bloomberg Data'!E:E,'Bloomberg Data'!D:D,0,0))</f>
        <v/>
      </c>
      <c r="BV1846" s="23" t="str">
        <f t="shared" si="118"/>
        <v/>
      </c>
      <c r="BW1846" s="59" t="str">
        <f t="shared" si="121"/>
        <v/>
      </c>
      <c r="BX1846" s="28" t="str">
        <f t="shared" si="119"/>
        <v/>
      </c>
      <c r="BY1846" s="67" t="str">
        <f t="shared" si="120"/>
        <v/>
      </c>
      <c r="BZ1846" s="29" t="str">
        <f>IF(A1846="","",SUM($BY$12:BY1846))</f>
        <v/>
      </c>
      <c r="CA1846" s="4"/>
    </row>
    <row r="1847" spans="65:79">
      <c r="BM1847" s="1"/>
      <c r="BU1847" s="23" t="str">
        <f>IF(A1847="","",_xlfn.XLOOKUP(C1847,'Bloomberg Data'!E:E,'Bloomberg Data'!D:D,0,0))</f>
        <v/>
      </c>
      <c r="BV1847" s="23" t="str">
        <f t="shared" si="118"/>
        <v/>
      </c>
      <c r="BW1847" s="59" t="str">
        <f t="shared" si="121"/>
        <v/>
      </c>
      <c r="BX1847" s="28" t="str">
        <f t="shared" si="119"/>
        <v/>
      </c>
      <c r="BY1847" s="67" t="str">
        <f t="shared" si="120"/>
        <v/>
      </c>
      <c r="BZ1847" s="29" t="str">
        <f>IF(A1847="","",SUM($BY$12:BY1847))</f>
        <v/>
      </c>
      <c r="CA1847" s="4"/>
    </row>
    <row r="1848" spans="65:79">
      <c r="BM1848" s="1"/>
      <c r="BU1848" s="23" t="str">
        <f>IF(A1848="","",_xlfn.XLOOKUP(C1848,'Bloomberg Data'!E:E,'Bloomberg Data'!D:D,0,0))</f>
        <v/>
      </c>
      <c r="BV1848" s="23" t="str">
        <f t="shared" si="118"/>
        <v/>
      </c>
      <c r="BW1848" s="59" t="str">
        <f t="shared" si="121"/>
        <v/>
      </c>
      <c r="BX1848" s="28" t="str">
        <f t="shared" si="119"/>
        <v/>
      </c>
      <c r="BY1848" s="67" t="str">
        <f t="shared" si="120"/>
        <v/>
      </c>
      <c r="BZ1848" s="29" t="str">
        <f>IF(A1848="","",SUM($BY$12:BY1848))</f>
        <v/>
      </c>
      <c r="CA1848" s="4"/>
    </row>
    <row r="1849" spans="65:79">
      <c r="BM1849" s="1"/>
      <c r="BU1849" s="23" t="str">
        <f>IF(A1849="","",_xlfn.XLOOKUP(C1849,'Bloomberg Data'!E:E,'Bloomberg Data'!D:D,0,0))</f>
        <v/>
      </c>
      <c r="BV1849" s="23" t="str">
        <f t="shared" si="118"/>
        <v/>
      </c>
      <c r="BW1849" s="59" t="str">
        <f t="shared" si="121"/>
        <v/>
      </c>
      <c r="BX1849" s="28" t="str">
        <f t="shared" si="119"/>
        <v/>
      </c>
      <c r="BY1849" s="67" t="str">
        <f t="shared" si="120"/>
        <v/>
      </c>
      <c r="BZ1849" s="29" t="str">
        <f>IF(A1849="","",SUM($BY$12:BY1849))</f>
        <v/>
      </c>
      <c r="CA1849" s="4"/>
    </row>
    <row r="1850" spans="65:79">
      <c r="BM1850" s="1"/>
      <c r="BU1850" s="23" t="str">
        <f>IF(A1850="","",_xlfn.XLOOKUP(C1850,'Bloomberg Data'!E:E,'Bloomberg Data'!D:D,0,0))</f>
        <v/>
      </c>
      <c r="BV1850" s="23" t="str">
        <f t="shared" si="118"/>
        <v/>
      </c>
      <c r="BW1850" s="59" t="str">
        <f t="shared" si="121"/>
        <v/>
      </c>
      <c r="BX1850" s="28" t="str">
        <f t="shared" si="119"/>
        <v/>
      </c>
      <c r="BY1850" s="67" t="str">
        <f t="shared" si="120"/>
        <v/>
      </c>
      <c r="BZ1850" s="29" t="str">
        <f>IF(A1850="","",SUM($BY$12:BY1850))</f>
        <v/>
      </c>
      <c r="CA1850" s="4"/>
    </row>
    <row r="1851" spans="65:79">
      <c r="BM1851" s="1"/>
      <c r="BU1851" s="23" t="str">
        <f>IF(A1851="","",_xlfn.XLOOKUP(C1851,'Bloomberg Data'!E:E,'Bloomberg Data'!D:D,0,0))</f>
        <v/>
      </c>
      <c r="BV1851" s="23" t="str">
        <f t="shared" si="118"/>
        <v/>
      </c>
      <c r="BW1851" s="59" t="str">
        <f t="shared" si="121"/>
        <v/>
      </c>
      <c r="BX1851" s="28" t="str">
        <f t="shared" si="119"/>
        <v/>
      </c>
      <c r="BY1851" s="67" t="str">
        <f t="shared" si="120"/>
        <v/>
      </c>
      <c r="BZ1851" s="29" t="str">
        <f>IF(A1851="","",SUM($BY$12:BY1851))</f>
        <v/>
      </c>
      <c r="CA1851" s="4"/>
    </row>
    <row r="1852" spans="65:79">
      <c r="BM1852" s="1"/>
      <c r="BU1852" s="23" t="str">
        <f>IF(A1852="","",_xlfn.XLOOKUP(C1852,'Bloomberg Data'!E:E,'Bloomberg Data'!D:D,0,0))</f>
        <v/>
      </c>
      <c r="BV1852" s="23" t="str">
        <f t="shared" si="118"/>
        <v/>
      </c>
      <c r="BW1852" s="59" t="str">
        <f t="shared" si="121"/>
        <v/>
      </c>
      <c r="BX1852" s="28" t="str">
        <f t="shared" si="119"/>
        <v/>
      </c>
      <c r="BY1852" s="67" t="str">
        <f t="shared" si="120"/>
        <v/>
      </c>
      <c r="BZ1852" s="29" t="str">
        <f>IF(A1852="","",SUM($BY$12:BY1852))</f>
        <v/>
      </c>
      <c r="CA1852" s="4"/>
    </row>
    <row r="1853" spans="65:79">
      <c r="BM1853" s="1"/>
      <c r="BU1853" s="23" t="str">
        <f>IF(A1853="","",_xlfn.XLOOKUP(C1853,'Bloomberg Data'!E:E,'Bloomberg Data'!D:D,0,0))</f>
        <v/>
      </c>
      <c r="BV1853" s="23" t="str">
        <f t="shared" si="118"/>
        <v/>
      </c>
      <c r="BW1853" s="59" t="str">
        <f t="shared" si="121"/>
        <v/>
      </c>
      <c r="BX1853" s="28" t="str">
        <f t="shared" si="119"/>
        <v/>
      </c>
      <c r="BY1853" s="67" t="str">
        <f t="shared" si="120"/>
        <v/>
      </c>
      <c r="BZ1853" s="29" t="str">
        <f>IF(A1853="","",SUM($BY$12:BY1853))</f>
        <v/>
      </c>
      <c r="CA1853" s="4"/>
    </row>
    <row r="1854" spans="65:79">
      <c r="BM1854" s="1"/>
      <c r="BU1854" s="23" t="str">
        <f>IF(A1854="","",_xlfn.XLOOKUP(C1854,'Bloomberg Data'!E:E,'Bloomberg Data'!D:D,0,0))</f>
        <v/>
      </c>
      <c r="BV1854" s="23" t="str">
        <f t="shared" si="118"/>
        <v/>
      </c>
      <c r="BW1854" s="59" t="str">
        <f t="shared" si="121"/>
        <v/>
      </c>
      <c r="BX1854" s="28" t="str">
        <f t="shared" si="119"/>
        <v/>
      </c>
      <c r="BY1854" s="67" t="str">
        <f t="shared" si="120"/>
        <v/>
      </c>
      <c r="BZ1854" s="29" t="str">
        <f>IF(A1854="","",SUM($BY$12:BY1854))</f>
        <v/>
      </c>
      <c r="CA1854" s="4"/>
    </row>
    <row r="1855" spans="65:79">
      <c r="BM1855" s="1"/>
      <c r="BU1855" s="23" t="str">
        <f>IF(A1855="","",_xlfn.XLOOKUP(C1855,'Bloomberg Data'!E:E,'Bloomberg Data'!D:D,0,0))</f>
        <v/>
      </c>
      <c r="BV1855" s="23" t="str">
        <f t="shared" si="118"/>
        <v/>
      </c>
      <c r="BW1855" s="59" t="str">
        <f t="shared" si="121"/>
        <v/>
      </c>
      <c r="BX1855" s="28" t="str">
        <f t="shared" si="119"/>
        <v/>
      </c>
      <c r="BY1855" s="67" t="str">
        <f t="shared" si="120"/>
        <v/>
      </c>
      <c r="BZ1855" s="29" t="str">
        <f>IF(A1855="","",SUM($BY$12:BY1855))</f>
        <v/>
      </c>
      <c r="CA1855" s="4"/>
    </row>
    <row r="1856" spans="65:79">
      <c r="BM1856" s="1"/>
      <c r="BU1856" s="23" t="str">
        <f>IF(A1856="","",_xlfn.XLOOKUP(C1856,'Bloomberg Data'!E:E,'Bloomberg Data'!D:D,0,0))</f>
        <v/>
      </c>
      <c r="BV1856" s="23" t="str">
        <f t="shared" si="118"/>
        <v/>
      </c>
      <c r="BW1856" s="59" t="str">
        <f t="shared" si="121"/>
        <v/>
      </c>
      <c r="BX1856" s="28" t="str">
        <f t="shared" si="119"/>
        <v/>
      </c>
      <c r="BY1856" s="67" t="str">
        <f t="shared" si="120"/>
        <v/>
      </c>
      <c r="BZ1856" s="29" t="str">
        <f>IF(A1856="","",SUM($BY$12:BY1856))</f>
        <v/>
      </c>
      <c r="CA1856" s="4"/>
    </row>
    <row r="1857" spans="65:79">
      <c r="BM1857" s="1"/>
      <c r="BU1857" s="23" t="str">
        <f>IF(A1857="","",_xlfn.XLOOKUP(C1857,'Bloomberg Data'!E:E,'Bloomberg Data'!D:D,0,0))</f>
        <v/>
      </c>
      <c r="BV1857" s="23" t="str">
        <f t="shared" si="118"/>
        <v/>
      </c>
      <c r="BW1857" s="59" t="str">
        <f t="shared" si="121"/>
        <v/>
      </c>
      <c r="BX1857" s="28" t="str">
        <f t="shared" si="119"/>
        <v/>
      </c>
      <c r="BY1857" s="67" t="str">
        <f t="shared" si="120"/>
        <v/>
      </c>
      <c r="BZ1857" s="29" t="str">
        <f>IF(A1857="","",SUM($BY$12:BY1857))</f>
        <v/>
      </c>
      <c r="CA1857" s="4"/>
    </row>
    <row r="1858" spans="65:79">
      <c r="BM1858" s="1"/>
      <c r="BU1858" s="23" t="str">
        <f>IF(A1858="","",_xlfn.XLOOKUP(C1858,'Bloomberg Data'!E:E,'Bloomberg Data'!D:D,0,0))</f>
        <v/>
      </c>
      <c r="BV1858" s="23" t="str">
        <f t="shared" si="118"/>
        <v/>
      </c>
      <c r="BW1858" s="59" t="str">
        <f t="shared" si="121"/>
        <v/>
      </c>
      <c r="BX1858" s="28" t="str">
        <f t="shared" si="119"/>
        <v/>
      </c>
      <c r="BY1858" s="67" t="str">
        <f t="shared" si="120"/>
        <v/>
      </c>
      <c r="BZ1858" s="29" t="str">
        <f>IF(A1858="","",SUM($BY$12:BY1858))</f>
        <v/>
      </c>
      <c r="CA1858" s="4"/>
    </row>
    <row r="1859" spans="65:79">
      <c r="BM1859" s="1"/>
      <c r="BU1859" s="23" t="str">
        <f>IF(A1859="","",_xlfn.XLOOKUP(C1859,'Bloomberg Data'!E:E,'Bloomberg Data'!D:D,0,0))</f>
        <v/>
      </c>
      <c r="BV1859" s="23" t="str">
        <f t="shared" si="118"/>
        <v/>
      </c>
      <c r="BW1859" s="59" t="str">
        <f t="shared" si="121"/>
        <v/>
      </c>
      <c r="BX1859" s="28" t="str">
        <f t="shared" si="119"/>
        <v/>
      </c>
      <c r="BY1859" s="67" t="str">
        <f t="shared" si="120"/>
        <v/>
      </c>
      <c r="BZ1859" s="29" t="str">
        <f>IF(A1859="","",SUM($BY$12:BY1859))</f>
        <v/>
      </c>
      <c r="CA1859" s="4"/>
    </row>
    <row r="1860" spans="65:79">
      <c r="BM1860" s="1"/>
      <c r="BU1860" s="23" t="str">
        <f>IF(A1860="","",_xlfn.XLOOKUP(C1860,'Bloomberg Data'!E:E,'Bloomberg Data'!D:D,0,0))</f>
        <v/>
      </c>
      <c r="BV1860" s="23" t="str">
        <f t="shared" si="118"/>
        <v/>
      </c>
      <c r="BW1860" s="59" t="str">
        <f t="shared" si="121"/>
        <v/>
      </c>
      <c r="BX1860" s="28" t="str">
        <f t="shared" si="119"/>
        <v/>
      </c>
      <c r="BY1860" s="67" t="str">
        <f t="shared" si="120"/>
        <v/>
      </c>
      <c r="BZ1860" s="29" t="str">
        <f>IF(A1860="","",SUM($BY$12:BY1860))</f>
        <v/>
      </c>
      <c r="CA1860" s="4"/>
    </row>
    <row r="1861" spans="65:79">
      <c r="BM1861" s="1"/>
      <c r="BU1861" s="23" t="str">
        <f>IF(A1861="","",_xlfn.XLOOKUP(C1861,'Bloomberg Data'!E:E,'Bloomberg Data'!D:D,0,0))</f>
        <v/>
      </c>
      <c r="BV1861" s="23" t="str">
        <f t="shared" si="118"/>
        <v/>
      </c>
      <c r="BW1861" s="59" t="str">
        <f t="shared" si="121"/>
        <v/>
      </c>
      <c r="BX1861" s="28" t="str">
        <f t="shared" si="119"/>
        <v/>
      </c>
      <c r="BY1861" s="67" t="str">
        <f t="shared" si="120"/>
        <v/>
      </c>
      <c r="BZ1861" s="29" t="str">
        <f>IF(A1861="","",SUM($BY$12:BY1861))</f>
        <v/>
      </c>
      <c r="CA1861" s="4"/>
    </row>
    <row r="1862" spans="65:79">
      <c r="BM1862" s="1"/>
      <c r="BU1862" s="23" t="str">
        <f>IF(A1862="","",_xlfn.XLOOKUP(C1862,'Bloomberg Data'!E:E,'Bloomberg Data'!D:D,0,0))</f>
        <v/>
      </c>
      <c r="BV1862" s="23" t="str">
        <f t="shared" si="118"/>
        <v/>
      </c>
      <c r="BW1862" s="59" t="str">
        <f t="shared" si="121"/>
        <v/>
      </c>
      <c r="BX1862" s="28" t="str">
        <f t="shared" si="119"/>
        <v/>
      </c>
      <c r="BY1862" s="67" t="str">
        <f t="shared" si="120"/>
        <v/>
      </c>
      <c r="BZ1862" s="29" t="str">
        <f>IF(A1862="","",SUM($BY$12:BY1862))</f>
        <v/>
      </c>
      <c r="CA1862" s="4"/>
    </row>
    <row r="1863" spans="65:79">
      <c r="BM1863" s="1"/>
      <c r="BU1863" s="23" t="str">
        <f>IF(A1863="","",_xlfn.XLOOKUP(C1863,'Bloomberg Data'!E:E,'Bloomberg Data'!D:D,0,0))</f>
        <v/>
      </c>
      <c r="BV1863" s="23" t="str">
        <f t="shared" si="118"/>
        <v/>
      </c>
      <c r="BW1863" s="59" t="str">
        <f t="shared" si="121"/>
        <v/>
      </c>
      <c r="BX1863" s="28" t="str">
        <f t="shared" si="119"/>
        <v/>
      </c>
      <c r="BY1863" s="67" t="str">
        <f t="shared" si="120"/>
        <v/>
      </c>
      <c r="BZ1863" s="29" t="str">
        <f>IF(A1863="","",SUM($BY$12:BY1863))</f>
        <v/>
      </c>
      <c r="CA1863" s="4"/>
    </row>
    <row r="1864" spans="65:79">
      <c r="BM1864" s="1"/>
      <c r="BU1864" s="23" t="str">
        <f>IF(A1864="","",_xlfn.XLOOKUP(C1864,'Bloomberg Data'!E:E,'Bloomberg Data'!D:D,0,0))</f>
        <v/>
      </c>
      <c r="BV1864" s="23" t="str">
        <f t="shared" si="118"/>
        <v/>
      </c>
      <c r="BW1864" s="59" t="str">
        <f t="shared" si="121"/>
        <v/>
      </c>
      <c r="BX1864" s="28" t="str">
        <f t="shared" si="119"/>
        <v/>
      </c>
      <c r="BY1864" s="67" t="str">
        <f t="shared" si="120"/>
        <v/>
      </c>
      <c r="BZ1864" s="29" t="str">
        <f>IF(A1864="","",SUM($BY$12:BY1864))</f>
        <v/>
      </c>
      <c r="CA1864" s="4"/>
    </row>
    <row r="1865" spans="65:79">
      <c r="BM1865" s="1"/>
      <c r="BU1865" s="23" t="str">
        <f>IF(A1865="","",_xlfn.XLOOKUP(C1865,'Bloomberg Data'!E:E,'Bloomberg Data'!D:D,0,0))</f>
        <v/>
      </c>
      <c r="BV1865" s="23" t="str">
        <f t="shared" si="118"/>
        <v/>
      </c>
      <c r="BW1865" s="59" t="str">
        <f t="shared" si="121"/>
        <v/>
      </c>
      <c r="BX1865" s="28" t="str">
        <f t="shared" si="119"/>
        <v/>
      </c>
      <c r="BY1865" s="67" t="str">
        <f t="shared" si="120"/>
        <v/>
      </c>
      <c r="BZ1865" s="29" t="str">
        <f>IF(A1865="","",SUM($BY$12:BY1865))</f>
        <v/>
      </c>
      <c r="CA1865" s="4"/>
    </row>
    <row r="1866" spans="65:79">
      <c r="BM1866" s="1"/>
      <c r="BU1866" s="23" t="str">
        <f>IF(A1866="","",_xlfn.XLOOKUP(C1866,'Bloomberg Data'!E:E,'Bloomberg Data'!D:D,0,0))</f>
        <v/>
      </c>
      <c r="BV1866" s="23" t="str">
        <f t="shared" si="118"/>
        <v/>
      </c>
      <c r="BW1866" s="59" t="str">
        <f t="shared" si="121"/>
        <v/>
      </c>
      <c r="BX1866" s="28" t="str">
        <f t="shared" si="119"/>
        <v/>
      </c>
      <c r="BY1866" s="67" t="str">
        <f t="shared" si="120"/>
        <v/>
      </c>
      <c r="BZ1866" s="29" t="str">
        <f>IF(A1866="","",SUM($BY$12:BY1866))</f>
        <v/>
      </c>
      <c r="CA1866" s="4"/>
    </row>
    <row r="1867" spans="65:79">
      <c r="BM1867" s="1"/>
      <c r="BU1867" s="23" t="str">
        <f>IF(A1867="","",_xlfn.XLOOKUP(C1867,'Bloomberg Data'!E:E,'Bloomberg Data'!D:D,0,0))</f>
        <v/>
      </c>
      <c r="BV1867" s="23" t="str">
        <f t="shared" ref="BV1867:BV1930" si="122">IF(A1867="","",BU1867*3)</f>
        <v/>
      </c>
      <c r="BW1867" s="59" t="str">
        <f t="shared" si="121"/>
        <v/>
      </c>
      <c r="BX1867" s="28" t="str">
        <f t="shared" ref="BX1867:BX1930" si="123">IF(A1867="","",IF(BU1867=0,0,H1867/BW1867))</f>
        <v/>
      </c>
      <c r="BY1867" s="67" t="str">
        <f t="shared" ref="BY1867:BY1930" si="124">IF(A1867="","",BM1867%)</f>
        <v/>
      </c>
      <c r="BZ1867" s="29" t="str">
        <f>IF(A1867="","",SUM($BY$12:BY1867))</f>
        <v/>
      </c>
      <c r="CA1867" s="4"/>
    </row>
    <row r="1868" spans="65:79">
      <c r="BM1868" s="1"/>
      <c r="BU1868" s="23" t="str">
        <f>IF(A1868="","",_xlfn.XLOOKUP(C1868,'Bloomberg Data'!E:E,'Bloomberg Data'!D:D,0,0))</f>
        <v/>
      </c>
      <c r="BV1868" s="23" t="str">
        <f t="shared" si="122"/>
        <v/>
      </c>
      <c r="BW1868" s="59" t="str">
        <f t="shared" ref="BW1868:BW1931" si="125">IF(A1868="","",BV1868*BW$11)</f>
        <v/>
      </c>
      <c r="BX1868" s="28" t="str">
        <f t="shared" si="123"/>
        <v/>
      </c>
      <c r="BY1868" s="67" t="str">
        <f t="shared" si="124"/>
        <v/>
      </c>
      <c r="BZ1868" s="29" t="str">
        <f>IF(A1868="","",SUM($BY$12:BY1868))</f>
        <v/>
      </c>
      <c r="CA1868" s="4"/>
    </row>
    <row r="1869" spans="65:79">
      <c r="BM1869" s="1"/>
      <c r="BU1869" s="23" t="str">
        <f>IF(A1869="","",_xlfn.XLOOKUP(C1869,'Bloomberg Data'!E:E,'Bloomberg Data'!D:D,0,0))</f>
        <v/>
      </c>
      <c r="BV1869" s="23" t="str">
        <f t="shared" si="122"/>
        <v/>
      </c>
      <c r="BW1869" s="59" t="str">
        <f t="shared" si="125"/>
        <v/>
      </c>
      <c r="BX1869" s="28" t="str">
        <f t="shared" si="123"/>
        <v/>
      </c>
      <c r="BY1869" s="67" t="str">
        <f t="shared" si="124"/>
        <v/>
      </c>
      <c r="BZ1869" s="29" t="str">
        <f>IF(A1869="","",SUM($BY$12:BY1869))</f>
        <v/>
      </c>
      <c r="CA1869" s="4"/>
    </row>
    <row r="1870" spans="65:79">
      <c r="BM1870" s="1"/>
      <c r="BU1870" s="23" t="str">
        <f>IF(A1870="","",_xlfn.XLOOKUP(C1870,'Bloomberg Data'!E:E,'Bloomberg Data'!D:D,0,0))</f>
        <v/>
      </c>
      <c r="BV1870" s="23" t="str">
        <f t="shared" si="122"/>
        <v/>
      </c>
      <c r="BW1870" s="59" t="str">
        <f t="shared" si="125"/>
        <v/>
      </c>
      <c r="BX1870" s="28" t="str">
        <f t="shared" si="123"/>
        <v/>
      </c>
      <c r="BY1870" s="67" t="str">
        <f t="shared" si="124"/>
        <v/>
      </c>
      <c r="BZ1870" s="29" t="str">
        <f>IF(A1870="","",SUM($BY$12:BY1870))</f>
        <v/>
      </c>
      <c r="CA1870" s="4"/>
    </row>
    <row r="1871" spans="65:79">
      <c r="BM1871" s="1"/>
      <c r="BU1871" s="23" t="str">
        <f>IF(A1871="","",_xlfn.XLOOKUP(C1871,'Bloomberg Data'!E:E,'Bloomberg Data'!D:D,0,0))</f>
        <v/>
      </c>
      <c r="BV1871" s="23" t="str">
        <f t="shared" si="122"/>
        <v/>
      </c>
      <c r="BW1871" s="59" t="str">
        <f t="shared" si="125"/>
        <v/>
      </c>
      <c r="BX1871" s="28" t="str">
        <f t="shared" si="123"/>
        <v/>
      </c>
      <c r="BY1871" s="67" t="str">
        <f t="shared" si="124"/>
        <v/>
      </c>
      <c r="BZ1871" s="29" t="str">
        <f>IF(A1871="","",SUM($BY$12:BY1871))</f>
        <v/>
      </c>
      <c r="CA1871" s="4"/>
    </row>
    <row r="1872" spans="65:79">
      <c r="BM1872" s="1"/>
      <c r="BU1872" s="23" t="str">
        <f>IF(A1872="","",_xlfn.XLOOKUP(C1872,'Bloomberg Data'!E:E,'Bloomberg Data'!D:D,0,0))</f>
        <v/>
      </c>
      <c r="BV1872" s="23" t="str">
        <f t="shared" si="122"/>
        <v/>
      </c>
      <c r="BW1872" s="59" t="str">
        <f t="shared" si="125"/>
        <v/>
      </c>
      <c r="BX1872" s="28" t="str">
        <f t="shared" si="123"/>
        <v/>
      </c>
      <c r="BY1872" s="67" t="str">
        <f t="shared" si="124"/>
        <v/>
      </c>
      <c r="BZ1872" s="29" t="str">
        <f>IF(A1872="","",SUM($BY$12:BY1872))</f>
        <v/>
      </c>
      <c r="CA1872" s="4"/>
    </row>
    <row r="1873" spans="65:79">
      <c r="BM1873" s="1"/>
      <c r="BU1873" s="23" t="str">
        <f>IF(A1873="","",_xlfn.XLOOKUP(C1873,'Bloomberg Data'!E:E,'Bloomberg Data'!D:D,0,0))</f>
        <v/>
      </c>
      <c r="BV1873" s="23" t="str">
        <f t="shared" si="122"/>
        <v/>
      </c>
      <c r="BW1873" s="59" t="str">
        <f t="shared" si="125"/>
        <v/>
      </c>
      <c r="BX1873" s="28" t="str">
        <f t="shared" si="123"/>
        <v/>
      </c>
      <c r="BY1873" s="67" t="str">
        <f t="shared" si="124"/>
        <v/>
      </c>
      <c r="BZ1873" s="29" t="str">
        <f>IF(A1873="","",SUM($BY$12:BY1873))</f>
        <v/>
      </c>
      <c r="CA1873" s="4"/>
    </row>
    <row r="1874" spans="65:79">
      <c r="BM1874" s="1"/>
      <c r="BU1874" s="23" t="str">
        <f>IF(A1874="","",_xlfn.XLOOKUP(C1874,'Bloomberg Data'!E:E,'Bloomberg Data'!D:D,0,0))</f>
        <v/>
      </c>
      <c r="BV1874" s="23" t="str">
        <f t="shared" si="122"/>
        <v/>
      </c>
      <c r="BW1874" s="59" t="str">
        <f t="shared" si="125"/>
        <v/>
      </c>
      <c r="BX1874" s="28" t="str">
        <f t="shared" si="123"/>
        <v/>
      </c>
      <c r="BY1874" s="67" t="str">
        <f t="shared" si="124"/>
        <v/>
      </c>
      <c r="BZ1874" s="29" t="str">
        <f>IF(A1874="","",SUM($BY$12:BY1874))</f>
        <v/>
      </c>
      <c r="CA1874" s="4"/>
    </row>
    <row r="1875" spans="65:79">
      <c r="BM1875" s="1"/>
      <c r="BU1875" s="23" t="str">
        <f>IF(A1875="","",_xlfn.XLOOKUP(C1875,'Bloomberg Data'!E:E,'Bloomberg Data'!D:D,0,0))</f>
        <v/>
      </c>
      <c r="BV1875" s="23" t="str">
        <f t="shared" si="122"/>
        <v/>
      </c>
      <c r="BW1875" s="59" t="str">
        <f t="shared" si="125"/>
        <v/>
      </c>
      <c r="BX1875" s="28" t="str">
        <f t="shared" si="123"/>
        <v/>
      </c>
      <c r="BY1875" s="67" t="str">
        <f t="shared" si="124"/>
        <v/>
      </c>
      <c r="BZ1875" s="29" t="str">
        <f>IF(A1875="","",SUM($BY$12:BY1875))</f>
        <v/>
      </c>
      <c r="CA1875" s="4"/>
    </row>
    <row r="1876" spans="65:79">
      <c r="BM1876" s="1"/>
      <c r="BU1876" s="23" t="str">
        <f>IF(A1876="","",_xlfn.XLOOKUP(C1876,'Bloomberg Data'!E:E,'Bloomberg Data'!D:D,0,0))</f>
        <v/>
      </c>
      <c r="BV1876" s="23" t="str">
        <f t="shared" si="122"/>
        <v/>
      </c>
      <c r="BW1876" s="59" t="str">
        <f t="shared" si="125"/>
        <v/>
      </c>
      <c r="BX1876" s="28" t="str">
        <f t="shared" si="123"/>
        <v/>
      </c>
      <c r="BY1876" s="67" t="str">
        <f t="shared" si="124"/>
        <v/>
      </c>
      <c r="BZ1876" s="29" t="str">
        <f>IF(A1876="","",SUM($BY$12:BY1876))</f>
        <v/>
      </c>
      <c r="CA1876" s="4"/>
    </row>
    <row r="1877" spans="65:79">
      <c r="BM1877" s="1"/>
      <c r="BU1877" s="23" t="str">
        <f>IF(A1877="","",_xlfn.XLOOKUP(C1877,'Bloomberg Data'!E:E,'Bloomberg Data'!D:D,0,0))</f>
        <v/>
      </c>
      <c r="BV1877" s="23" t="str">
        <f t="shared" si="122"/>
        <v/>
      </c>
      <c r="BW1877" s="59" t="str">
        <f t="shared" si="125"/>
        <v/>
      </c>
      <c r="BX1877" s="28" t="str">
        <f t="shared" si="123"/>
        <v/>
      </c>
      <c r="BY1877" s="67" t="str">
        <f t="shared" si="124"/>
        <v/>
      </c>
      <c r="BZ1877" s="29" t="str">
        <f>IF(A1877="","",SUM($BY$12:BY1877))</f>
        <v/>
      </c>
      <c r="CA1877" s="4"/>
    </row>
    <row r="1878" spans="65:79">
      <c r="BM1878" s="1"/>
      <c r="BU1878" s="23" t="str">
        <f>IF(A1878="","",_xlfn.XLOOKUP(C1878,'Bloomberg Data'!E:E,'Bloomberg Data'!D:D,0,0))</f>
        <v/>
      </c>
      <c r="BV1878" s="23" t="str">
        <f t="shared" si="122"/>
        <v/>
      </c>
      <c r="BW1878" s="59" t="str">
        <f t="shared" si="125"/>
        <v/>
      </c>
      <c r="BX1878" s="28" t="str">
        <f t="shared" si="123"/>
        <v/>
      </c>
      <c r="BY1878" s="67" t="str">
        <f t="shared" si="124"/>
        <v/>
      </c>
      <c r="BZ1878" s="29" t="str">
        <f>IF(A1878="","",SUM($BY$12:BY1878))</f>
        <v/>
      </c>
      <c r="CA1878" s="4"/>
    </row>
    <row r="1879" spans="65:79">
      <c r="BM1879" s="1"/>
      <c r="BU1879" s="23" t="str">
        <f>IF(A1879="","",_xlfn.XLOOKUP(C1879,'Bloomberg Data'!E:E,'Bloomberg Data'!D:D,0,0))</f>
        <v/>
      </c>
      <c r="BV1879" s="23" t="str">
        <f t="shared" si="122"/>
        <v/>
      </c>
      <c r="BW1879" s="59" t="str">
        <f t="shared" si="125"/>
        <v/>
      </c>
      <c r="BX1879" s="28" t="str">
        <f t="shared" si="123"/>
        <v/>
      </c>
      <c r="BY1879" s="67" t="str">
        <f t="shared" si="124"/>
        <v/>
      </c>
      <c r="BZ1879" s="29" t="str">
        <f>IF(A1879="","",SUM($BY$12:BY1879))</f>
        <v/>
      </c>
      <c r="CA1879" s="4"/>
    </row>
    <row r="1880" spans="65:79">
      <c r="BM1880" s="1"/>
      <c r="BU1880" s="23" t="str">
        <f>IF(A1880="","",_xlfn.XLOOKUP(C1880,'Bloomberg Data'!E:E,'Bloomberg Data'!D:D,0,0))</f>
        <v/>
      </c>
      <c r="BV1880" s="23" t="str">
        <f t="shared" si="122"/>
        <v/>
      </c>
      <c r="BW1880" s="59" t="str">
        <f t="shared" si="125"/>
        <v/>
      </c>
      <c r="BX1880" s="28" t="str">
        <f t="shared" si="123"/>
        <v/>
      </c>
      <c r="BY1880" s="67" t="str">
        <f t="shared" si="124"/>
        <v/>
      </c>
      <c r="BZ1880" s="29" t="str">
        <f>IF(A1880="","",SUM($BY$12:BY1880))</f>
        <v/>
      </c>
      <c r="CA1880" s="4"/>
    </row>
    <row r="1881" spans="65:79">
      <c r="BM1881" s="1"/>
      <c r="BU1881" s="23" t="str">
        <f>IF(A1881="","",_xlfn.XLOOKUP(C1881,'Bloomberg Data'!E:E,'Bloomberg Data'!D:D,0,0))</f>
        <v/>
      </c>
      <c r="BV1881" s="23" t="str">
        <f t="shared" si="122"/>
        <v/>
      </c>
      <c r="BW1881" s="59" t="str">
        <f t="shared" si="125"/>
        <v/>
      </c>
      <c r="BX1881" s="28" t="str">
        <f t="shared" si="123"/>
        <v/>
      </c>
      <c r="BY1881" s="67" t="str">
        <f t="shared" si="124"/>
        <v/>
      </c>
      <c r="BZ1881" s="29" t="str">
        <f>IF(A1881="","",SUM($BY$12:BY1881))</f>
        <v/>
      </c>
      <c r="CA1881" s="4"/>
    </row>
    <row r="1882" spans="65:79">
      <c r="BM1882" s="1"/>
      <c r="BU1882" s="23" t="str">
        <f>IF(A1882="","",_xlfn.XLOOKUP(C1882,'Bloomberg Data'!E:E,'Bloomberg Data'!D:D,0,0))</f>
        <v/>
      </c>
      <c r="BV1882" s="23" t="str">
        <f t="shared" si="122"/>
        <v/>
      </c>
      <c r="BW1882" s="59" t="str">
        <f t="shared" si="125"/>
        <v/>
      </c>
      <c r="BX1882" s="28" t="str">
        <f t="shared" si="123"/>
        <v/>
      </c>
      <c r="BY1882" s="67" t="str">
        <f t="shared" si="124"/>
        <v/>
      </c>
      <c r="BZ1882" s="29" t="str">
        <f>IF(A1882="","",SUM($BY$12:BY1882))</f>
        <v/>
      </c>
      <c r="CA1882" s="4"/>
    </row>
    <row r="1883" spans="65:79">
      <c r="BM1883" s="1"/>
      <c r="BU1883" s="23" t="str">
        <f>IF(A1883="","",_xlfn.XLOOKUP(C1883,'Bloomberg Data'!E:E,'Bloomberg Data'!D:D,0,0))</f>
        <v/>
      </c>
      <c r="BV1883" s="23" t="str">
        <f t="shared" si="122"/>
        <v/>
      </c>
      <c r="BW1883" s="59" t="str">
        <f t="shared" si="125"/>
        <v/>
      </c>
      <c r="BX1883" s="28" t="str">
        <f t="shared" si="123"/>
        <v/>
      </c>
      <c r="BY1883" s="67" t="str">
        <f t="shared" si="124"/>
        <v/>
      </c>
      <c r="BZ1883" s="29" t="str">
        <f>IF(A1883="","",SUM($BY$12:BY1883))</f>
        <v/>
      </c>
      <c r="CA1883" s="4"/>
    </row>
    <row r="1884" spans="65:79">
      <c r="BM1884" s="1"/>
      <c r="BU1884" s="23" t="str">
        <f>IF(A1884="","",_xlfn.XLOOKUP(C1884,'Bloomberg Data'!E:E,'Bloomberg Data'!D:D,0,0))</f>
        <v/>
      </c>
      <c r="BV1884" s="23" t="str">
        <f t="shared" si="122"/>
        <v/>
      </c>
      <c r="BW1884" s="59" t="str">
        <f t="shared" si="125"/>
        <v/>
      </c>
      <c r="BX1884" s="28" t="str">
        <f t="shared" si="123"/>
        <v/>
      </c>
      <c r="BY1884" s="67" t="str">
        <f t="shared" si="124"/>
        <v/>
      </c>
      <c r="BZ1884" s="29" t="str">
        <f>IF(A1884="","",SUM($BY$12:BY1884))</f>
        <v/>
      </c>
      <c r="CA1884" s="4"/>
    </row>
    <row r="1885" spans="65:79">
      <c r="BM1885" s="1"/>
      <c r="BU1885" s="23" t="str">
        <f>IF(A1885="","",_xlfn.XLOOKUP(C1885,'Bloomberg Data'!E:E,'Bloomberg Data'!D:D,0,0))</f>
        <v/>
      </c>
      <c r="BV1885" s="23" t="str">
        <f t="shared" si="122"/>
        <v/>
      </c>
      <c r="BW1885" s="59" t="str">
        <f t="shared" si="125"/>
        <v/>
      </c>
      <c r="BX1885" s="28" t="str">
        <f t="shared" si="123"/>
        <v/>
      </c>
      <c r="BY1885" s="67" t="str">
        <f t="shared" si="124"/>
        <v/>
      </c>
      <c r="BZ1885" s="29" t="str">
        <f>IF(A1885="","",SUM($BY$12:BY1885))</f>
        <v/>
      </c>
      <c r="CA1885" s="4"/>
    </row>
    <row r="1886" spans="65:79">
      <c r="BM1886" s="1"/>
      <c r="BU1886" s="23" t="str">
        <f>IF(A1886="","",_xlfn.XLOOKUP(C1886,'Bloomberg Data'!E:E,'Bloomberg Data'!D:D,0,0))</f>
        <v/>
      </c>
      <c r="BV1886" s="23" t="str">
        <f t="shared" si="122"/>
        <v/>
      </c>
      <c r="BW1886" s="59" t="str">
        <f t="shared" si="125"/>
        <v/>
      </c>
      <c r="BX1886" s="28" t="str">
        <f t="shared" si="123"/>
        <v/>
      </c>
      <c r="BY1886" s="67" t="str">
        <f t="shared" si="124"/>
        <v/>
      </c>
      <c r="BZ1886" s="29" t="str">
        <f>IF(A1886="","",SUM($BY$12:BY1886))</f>
        <v/>
      </c>
      <c r="CA1886" s="4"/>
    </row>
    <row r="1887" spans="65:79">
      <c r="BM1887" s="1"/>
      <c r="BU1887" s="23" t="str">
        <f>IF(A1887="","",_xlfn.XLOOKUP(C1887,'Bloomberg Data'!E:E,'Bloomberg Data'!D:D,0,0))</f>
        <v/>
      </c>
      <c r="BV1887" s="23" t="str">
        <f t="shared" si="122"/>
        <v/>
      </c>
      <c r="BW1887" s="59" t="str">
        <f t="shared" si="125"/>
        <v/>
      </c>
      <c r="BX1887" s="28" t="str">
        <f t="shared" si="123"/>
        <v/>
      </c>
      <c r="BY1887" s="67" t="str">
        <f t="shared" si="124"/>
        <v/>
      </c>
      <c r="BZ1887" s="29" t="str">
        <f>IF(A1887="","",SUM($BY$12:BY1887))</f>
        <v/>
      </c>
      <c r="CA1887" s="4"/>
    </row>
    <row r="1888" spans="65:79">
      <c r="BM1888" s="1"/>
      <c r="BU1888" s="23" t="str">
        <f>IF(A1888="","",_xlfn.XLOOKUP(C1888,'Bloomberg Data'!E:E,'Bloomberg Data'!D:D,0,0))</f>
        <v/>
      </c>
      <c r="BV1888" s="23" t="str">
        <f t="shared" si="122"/>
        <v/>
      </c>
      <c r="BW1888" s="59" t="str">
        <f t="shared" si="125"/>
        <v/>
      </c>
      <c r="BX1888" s="28" t="str">
        <f t="shared" si="123"/>
        <v/>
      </c>
      <c r="BY1888" s="67" t="str">
        <f t="shared" si="124"/>
        <v/>
      </c>
      <c r="BZ1888" s="29" t="str">
        <f>IF(A1888="","",SUM($BY$12:BY1888))</f>
        <v/>
      </c>
      <c r="CA1888" s="4"/>
    </row>
    <row r="1889" spans="65:79">
      <c r="BM1889" s="1"/>
      <c r="BU1889" s="23" t="str">
        <f>IF(A1889="","",_xlfn.XLOOKUP(C1889,'Bloomberg Data'!E:E,'Bloomberg Data'!D:D,0,0))</f>
        <v/>
      </c>
      <c r="BV1889" s="23" t="str">
        <f t="shared" si="122"/>
        <v/>
      </c>
      <c r="BW1889" s="59" t="str">
        <f t="shared" si="125"/>
        <v/>
      </c>
      <c r="BX1889" s="28" t="str">
        <f t="shared" si="123"/>
        <v/>
      </c>
      <c r="BY1889" s="67" t="str">
        <f t="shared" si="124"/>
        <v/>
      </c>
      <c r="BZ1889" s="29" t="str">
        <f>IF(A1889="","",SUM($BY$12:BY1889))</f>
        <v/>
      </c>
      <c r="CA1889" s="4"/>
    </row>
    <row r="1890" spans="65:79">
      <c r="BM1890" s="1"/>
      <c r="BU1890" s="23" t="str">
        <f>IF(A1890="","",_xlfn.XLOOKUP(C1890,'Bloomberg Data'!E:E,'Bloomberg Data'!D:D,0,0))</f>
        <v/>
      </c>
      <c r="BV1890" s="23" t="str">
        <f t="shared" si="122"/>
        <v/>
      </c>
      <c r="BW1890" s="59" t="str">
        <f t="shared" si="125"/>
        <v/>
      </c>
      <c r="BX1890" s="28" t="str">
        <f t="shared" si="123"/>
        <v/>
      </c>
      <c r="BY1890" s="67" t="str">
        <f t="shared" si="124"/>
        <v/>
      </c>
      <c r="BZ1890" s="29" t="str">
        <f>IF(A1890="","",SUM($BY$12:BY1890))</f>
        <v/>
      </c>
      <c r="CA1890" s="4"/>
    </row>
    <row r="1891" spans="65:79">
      <c r="BM1891" s="1"/>
      <c r="BU1891" s="23" t="str">
        <f>IF(A1891="","",_xlfn.XLOOKUP(C1891,'Bloomberg Data'!E:E,'Bloomberg Data'!D:D,0,0))</f>
        <v/>
      </c>
      <c r="BV1891" s="23" t="str">
        <f t="shared" si="122"/>
        <v/>
      </c>
      <c r="BW1891" s="59" t="str">
        <f t="shared" si="125"/>
        <v/>
      </c>
      <c r="BX1891" s="28" t="str">
        <f t="shared" si="123"/>
        <v/>
      </c>
      <c r="BY1891" s="67" t="str">
        <f t="shared" si="124"/>
        <v/>
      </c>
      <c r="BZ1891" s="29" t="str">
        <f>IF(A1891="","",SUM($BY$12:BY1891))</f>
        <v/>
      </c>
      <c r="CA1891" s="4"/>
    </row>
    <row r="1892" spans="65:79">
      <c r="BM1892" s="1"/>
      <c r="BU1892" s="23" t="str">
        <f>IF(A1892="","",_xlfn.XLOOKUP(C1892,'Bloomberg Data'!E:E,'Bloomberg Data'!D:D,0,0))</f>
        <v/>
      </c>
      <c r="BV1892" s="23" t="str">
        <f t="shared" si="122"/>
        <v/>
      </c>
      <c r="BW1892" s="59" t="str">
        <f t="shared" si="125"/>
        <v/>
      </c>
      <c r="BX1892" s="28" t="str">
        <f t="shared" si="123"/>
        <v/>
      </c>
      <c r="BY1892" s="67" t="str">
        <f t="shared" si="124"/>
        <v/>
      </c>
      <c r="BZ1892" s="29" t="str">
        <f>IF(A1892="","",SUM($BY$12:BY1892))</f>
        <v/>
      </c>
      <c r="CA1892" s="4"/>
    </row>
    <row r="1893" spans="65:79">
      <c r="BM1893" s="1"/>
      <c r="BU1893" s="23" t="str">
        <f>IF(A1893="","",_xlfn.XLOOKUP(C1893,'Bloomberg Data'!E:E,'Bloomberg Data'!D:D,0,0))</f>
        <v/>
      </c>
      <c r="BV1893" s="23" t="str">
        <f t="shared" si="122"/>
        <v/>
      </c>
      <c r="BW1893" s="59" t="str">
        <f t="shared" si="125"/>
        <v/>
      </c>
      <c r="BX1893" s="28" t="str">
        <f t="shared" si="123"/>
        <v/>
      </c>
      <c r="BY1893" s="67" t="str">
        <f t="shared" si="124"/>
        <v/>
      </c>
      <c r="BZ1893" s="29" t="str">
        <f>IF(A1893="","",SUM($BY$12:BY1893))</f>
        <v/>
      </c>
      <c r="CA1893" s="4"/>
    </row>
    <row r="1894" spans="65:79">
      <c r="BM1894" s="1"/>
      <c r="BU1894" s="23" t="str">
        <f>IF(A1894="","",_xlfn.XLOOKUP(C1894,'Bloomberg Data'!E:E,'Bloomberg Data'!D:D,0,0))</f>
        <v/>
      </c>
      <c r="BV1894" s="23" t="str">
        <f t="shared" si="122"/>
        <v/>
      </c>
      <c r="BW1894" s="59" t="str">
        <f t="shared" si="125"/>
        <v/>
      </c>
      <c r="BX1894" s="28" t="str">
        <f t="shared" si="123"/>
        <v/>
      </c>
      <c r="BY1894" s="67" t="str">
        <f t="shared" si="124"/>
        <v/>
      </c>
      <c r="BZ1894" s="29" t="str">
        <f>IF(A1894="","",SUM($BY$12:BY1894))</f>
        <v/>
      </c>
      <c r="CA1894" s="4"/>
    </row>
    <row r="1895" spans="65:79">
      <c r="BM1895" s="1"/>
      <c r="BU1895" s="23" t="str">
        <f>IF(A1895="","",_xlfn.XLOOKUP(C1895,'Bloomberg Data'!E:E,'Bloomberg Data'!D:D,0,0))</f>
        <v/>
      </c>
      <c r="BV1895" s="23" t="str">
        <f t="shared" si="122"/>
        <v/>
      </c>
      <c r="BW1895" s="59" t="str">
        <f t="shared" si="125"/>
        <v/>
      </c>
      <c r="BX1895" s="28" t="str">
        <f t="shared" si="123"/>
        <v/>
      </c>
      <c r="BY1895" s="67" t="str">
        <f t="shared" si="124"/>
        <v/>
      </c>
      <c r="BZ1895" s="29" t="str">
        <f>IF(A1895="","",SUM($BY$12:BY1895))</f>
        <v/>
      </c>
      <c r="CA1895" s="4"/>
    </row>
    <row r="1896" spans="65:79">
      <c r="BM1896" s="1"/>
      <c r="BU1896" s="23" t="str">
        <f>IF(A1896="","",_xlfn.XLOOKUP(C1896,'Bloomberg Data'!E:E,'Bloomberg Data'!D:D,0,0))</f>
        <v/>
      </c>
      <c r="BV1896" s="23" t="str">
        <f t="shared" si="122"/>
        <v/>
      </c>
      <c r="BW1896" s="59" t="str">
        <f t="shared" si="125"/>
        <v/>
      </c>
      <c r="BX1896" s="28" t="str">
        <f t="shared" si="123"/>
        <v/>
      </c>
      <c r="BY1896" s="67" t="str">
        <f t="shared" si="124"/>
        <v/>
      </c>
      <c r="BZ1896" s="29" t="str">
        <f>IF(A1896="","",SUM($BY$12:BY1896))</f>
        <v/>
      </c>
      <c r="CA1896" s="4"/>
    </row>
    <row r="1897" spans="65:79">
      <c r="BM1897" s="1"/>
      <c r="BU1897" s="23" t="str">
        <f>IF(A1897="","",_xlfn.XLOOKUP(C1897,'Bloomberg Data'!E:E,'Bloomberg Data'!D:D,0,0))</f>
        <v/>
      </c>
      <c r="BV1897" s="23" t="str">
        <f t="shared" si="122"/>
        <v/>
      </c>
      <c r="BW1897" s="59" t="str">
        <f t="shared" si="125"/>
        <v/>
      </c>
      <c r="BX1897" s="28" t="str">
        <f t="shared" si="123"/>
        <v/>
      </c>
      <c r="BY1897" s="67" t="str">
        <f t="shared" si="124"/>
        <v/>
      </c>
      <c r="BZ1897" s="29" t="str">
        <f>IF(A1897="","",SUM($BY$12:BY1897))</f>
        <v/>
      </c>
      <c r="CA1897" s="4"/>
    </row>
    <row r="1898" spans="65:79">
      <c r="BM1898" s="1"/>
      <c r="BU1898" s="23" t="str">
        <f>IF(A1898="","",_xlfn.XLOOKUP(C1898,'Bloomberg Data'!E:E,'Bloomberg Data'!D:D,0,0))</f>
        <v/>
      </c>
      <c r="BV1898" s="23" t="str">
        <f t="shared" si="122"/>
        <v/>
      </c>
      <c r="BW1898" s="59" t="str">
        <f t="shared" si="125"/>
        <v/>
      </c>
      <c r="BX1898" s="28" t="str">
        <f t="shared" si="123"/>
        <v/>
      </c>
      <c r="BY1898" s="67" t="str">
        <f t="shared" si="124"/>
        <v/>
      </c>
      <c r="BZ1898" s="29" t="str">
        <f>IF(A1898="","",SUM($BY$12:BY1898))</f>
        <v/>
      </c>
      <c r="CA1898" s="4"/>
    </row>
    <row r="1899" spans="65:79">
      <c r="BM1899" s="1"/>
      <c r="BU1899" s="23" t="str">
        <f>IF(A1899="","",_xlfn.XLOOKUP(C1899,'Bloomberg Data'!E:E,'Bloomberg Data'!D:D,0,0))</f>
        <v/>
      </c>
      <c r="BV1899" s="23" t="str">
        <f t="shared" si="122"/>
        <v/>
      </c>
      <c r="BW1899" s="59" t="str">
        <f t="shared" si="125"/>
        <v/>
      </c>
      <c r="BX1899" s="28" t="str">
        <f t="shared" si="123"/>
        <v/>
      </c>
      <c r="BY1899" s="67" t="str">
        <f t="shared" si="124"/>
        <v/>
      </c>
      <c r="BZ1899" s="29" t="str">
        <f>IF(A1899="","",SUM($BY$12:BY1899))</f>
        <v/>
      </c>
      <c r="CA1899" s="4"/>
    </row>
    <row r="1900" spans="65:79">
      <c r="BM1900" s="1"/>
      <c r="BU1900" s="23" t="str">
        <f>IF(A1900="","",_xlfn.XLOOKUP(C1900,'Bloomberg Data'!E:E,'Bloomberg Data'!D:D,0,0))</f>
        <v/>
      </c>
      <c r="BV1900" s="23" t="str">
        <f t="shared" si="122"/>
        <v/>
      </c>
      <c r="BW1900" s="59" t="str">
        <f t="shared" si="125"/>
        <v/>
      </c>
      <c r="BX1900" s="28" t="str">
        <f t="shared" si="123"/>
        <v/>
      </c>
      <c r="BY1900" s="67" t="str">
        <f t="shared" si="124"/>
        <v/>
      </c>
      <c r="BZ1900" s="29" t="str">
        <f>IF(A1900="","",SUM($BY$12:BY1900))</f>
        <v/>
      </c>
      <c r="CA1900" s="4"/>
    </row>
    <row r="1901" spans="65:79">
      <c r="BM1901" s="1"/>
      <c r="BU1901" s="23" t="str">
        <f>IF(A1901="","",_xlfn.XLOOKUP(C1901,'Bloomberg Data'!E:E,'Bloomberg Data'!D:D,0,0))</f>
        <v/>
      </c>
      <c r="BV1901" s="23" t="str">
        <f t="shared" si="122"/>
        <v/>
      </c>
      <c r="BW1901" s="59" t="str">
        <f t="shared" si="125"/>
        <v/>
      </c>
      <c r="BX1901" s="28" t="str">
        <f t="shared" si="123"/>
        <v/>
      </c>
      <c r="BY1901" s="67" t="str">
        <f t="shared" si="124"/>
        <v/>
      </c>
      <c r="BZ1901" s="29" t="str">
        <f>IF(A1901="","",SUM($BY$12:BY1901))</f>
        <v/>
      </c>
      <c r="CA1901" s="4"/>
    </row>
    <row r="1902" spans="65:79">
      <c r="BM1902" s="1"/>
      <c r="BU1902" s="23" t="str">
        <f>IF(A1902="","",_xlfn.XLOOKUP(C1902,'Bloomberg Data'!E:E,'Bloomberg Data'!D:D,0,0))</f>
        <v/>
      </c>
      <c r="BV1902" s="23" t="str">
        <f t="shared" si="122"/>
        <v/>
      </c>
      <c r="BW1902" s="59" t="str">
        <f t="shared" si="125"/>
        <v/>
      </c>
      <c r="BX1902" s="28" t="str">
        <f t="shared" si="123"/>
        <v/>
      </c>
      <c r="BY1902" s="67" t="str">
        <f t="shared" si="124"/>
        <v/>
      </c>
      <c r="BZ1902" s="29" t="str">
        <f>IF(A1902="","",SUM($BY$12:BY1902))</f>
        <v/>
      </c>
      <c r="CA1902" s="4"/>
    </row>
    <row r="1903" spans="65:79">
      <c r="BM1903" s="1"/>
      <c r="BU1903" s="23" t="str">
        <f>IF(A1903="","",_xlfn.XLOOKUP(C1903,'Bloomberg Data'!E:E,'Bloomberg Data'!D:D,0,0))</f>
        <v/>
      </c>
      <c r="BV1903" s="23" t="str">
        <f t="shared" si="122"/>
        <v/>
      </c>
      <c r="BW1903" s="59" t="str">
        <f t="shared" si="125"/>
        <v/>
      </c>
      <c r="BX1903" s="28" t="str">
        <f t="shared" si="123"/>
        <v/>
      </c>
      <c r="BY1903" s="67" t="str">
        <f t="shared" si="124"/>
        <v/>
      </c>
      <c r="BZ1903" s="29" t="str">
        <f>IF(A1903="","",SUM($BY$12:BY1903))</f>
        <v/>
      </c>
      <c r="CA1903" s="4"/>
    </row>
    <row r="1904" spans="65:79">
      <c r="BM1904" s="1"/>
      <c r="BU1904" s="23" t="str">
        <f>IF(A1904="","",_xlfn.XLOOKUP(C1904,'Bloomberg Data'!E:E,'Bloomberg Data'!D:D,0,0))</f>
        <v/>
      </c>
      <c r="BV1904" s="23" t="str">
        <f t="shared" si="122"/>
        <v/>
      </c>
      <c r="BW1904" s="59" t="str">
        <f t="shared" si="125"/>
        <v/>
      </c>
      <c r="BX1904" s="28" t="str">
        <f t="shared" si="123"/>
        <v/>
      </c>
      <c r="BY1904" s="67" t="str">
        <f t="shared" si="124"/>
        <v/>
      </c>
      <c r="BZ1904" s="29" t="str">
        <f>IF(A1904="","",SUM($BY$12:BY1904))</f>
        <v/>
      </c>
      <c r="CA1904" s="4"/>
    </row>
    <row r="1905" spans="65:79">
      <c r="BM1905" s="1"/>
      <c r="BU1905" s="23" t="str">
        <f>IF(A1905="","",_xlfn.XLOOKUP(C1905,'Bloomberg Data'!E:E,'Bloomberg Data'!D:D,0,0))</f>
        <v/>
      </c>
      <c r="BV1905" s="23" t="str">
        <f t="shared" si="122"/>
        <v/>
      </c>
      <c r="BW1905" s="59" t="str">
        <f t="shared" si="125"/>
        <v/>
      </c>
      <c r="BX1905" s="28" t="str">
        <f t="shared" si="123"/>
        <v/>
      </c>
      <c r="BY1905" s="67" t="str">
        <f t="shared" si="124"/>
        <v/>
      </c>
      <c r="BZ1905" s="29" t="str">
        <f>IF(A1905="","",SUM($BY$12:BY1905))</f>
        <v/>
      </c>
      <c r="CA1905" s="4"/>
    </row>
    <row r="1906" spans="65:79">
      <c r="BM1906" s="1"/>
      <c r="BU1906" s="23" t="str">
        <f>IF(A1906="","",_xlfn.XLOOKUP(C1906,'Bloomberg Data'!E:E,'Bloomberg Data'!D:D,0,0))</f>
        <v/>
      </c>
      <c r="BV1906" s="23" t="str">
        <f t="shared" si="122"/>
        <v/>
      </c>
      <c r="BW1906" s="59" t="str">
        <f t="shared" si="125"/>
        <v/>
      </c>
      <c r="BX1906" s="28" t="str">
        <f t="shared" si="123"/>
        <v/>
      </c>
      <c r="BY1906" s="67" t="str">
        <f t="shared" si="124"/>
        <v/>
      </c>
      <c r="BZ1906" s="29" t="str">
        <f>IF(A1906="","",SUM($BY$12:BY1906))</f>
        <v/>
      </c>
      <c r="CA1906" s="4"/>
    </row>
    <row r="1907" spans="65:79">
      <c r="BM1907" s="1"/>
      <c r="BU1907" s="23" t="str">
        <f>IF(A1907="","",_xlfn.XLOOKUP(C1907,'Bloomberg Data'!E:E,'Bloomberg Data'!D:D,0,0))</f>
        <v/>
      </c>
      <c r="BV1907" s="23" t="str">
        <f t="shared" si="122"/>
        <v/>
      </c>
      <c r="BW1907" s="59" t="str">
        <f t="shared" si="125"/>
        <v/>
      </c>
      <c r="BX1907" s="28" t="str">
        <f t="shared" si="123"/>
        <v/>
      </c>
      <c r="BY1907" s="67" t="str">
        <f t="shared" si="124"/>
        <v/>
      </c>
      <c r="BZ1907" s="29" t="str">
        <f>IF(A1907="","",SUM($BY$12:BY1907))</f>
        <v/>
      </c>
      <c r="CA1907" s="4"/>
    </row>
    <row r="1908" spans="65:79">
      <c r="BM1908" s="1"/>
      <c r="BU1908" s="23" t="str">
        <f>IF(A1908="","",_xlfn.XLOOKUP(C1908,'Bloomberg Data'!E:E,'Bloomberg Data'!D:D,0,0))</f>
        <v/>
      </c>
      <c r="BV1908" s="23" t="str">
        <f t="shared" si="122"/>
        <v/>
      </c>
      <c r="BW1908" s="59" t="str">
        <f t="shared" si="125"/>
        <v/>
      </c>
      <c r="BX1908" s="28" t="str">
        <f t="shared" si="123"/>
        <v/>
      </c>
      <c r="BY1908" s="67" t="str">
        <f t="shared" si="124"/>
        <v/>
      </c>
      <c r="BZ1908" s="29" t="str">
        <f>IF(A1908="","",SUM($BY$12:BY1908))</f>
        <v/>
      </c>
      <c r="CA1908" s="4"/>
    </row>
    <row r="1909" spans="65:79">
      <c r="BM1909" s="1"/>
      <c r="BU1909" s="23" t="str">
        <f>IF(A1909="","",_xlfn.XLOOKUP(C1909,'Bloomberg Data'!E:E,'Bloomberg Data'!D:D,0,0))</f>
        <v/>
      </c>
      <c r="BV1909" s="23" t="str">
        <f t="shared" si="122"/>
        <v/>
      </c>
      <c r="BW1909" s="59" t="str">
        <f t="shared" si="125"/>
        <v/>
      </c>
      <c r="BX1909" s="28" t="str">
        <f t="shared" si="123"/>
        <v/>
      </c>
      <c r="BY1909" s="67" t="str">
        <f t="shared" si="124"/>
        <v/>
      </c>
      <c r="BZ1909" s="29" t="str">
        <f>IF(A1909="","",SUM($BY$12:BY1909))</f>
        <v/>
      </c>
      <c r="CA1909" s="4"/>
    </row>
    <row r="1910" spans="65:79">
      <c r="BM1910" s="1"/>
      <c r="BU1910" s="23" t="str">
        <f>IF(A1910="","",_xlfn.XLOOKUP(C1910,'Bloomberg Data'!E:E,'Bloomberg Data'!D:D,0,0))</f>
        <v/>
      </c>
      <c r="BV1910" s="23" t="str">
        <f t="shared" si="122"/>
        <v/>
      </c>
      <c r="BW1910" s="59" t="str">
        <f t="shared" si="125"/>
        <v/>
      </c>
      <c r="BX1910" s="28" t="str">
        <f t="shared" si="123"/>
        <v/>
      </c>
      <c r="BY1910" s="67" t="str">
        <f t="shared" si="124"/>
        <v/>
      </c>
      <c r="BZ1910" s="29" t="str">
        <f>IF(A1910="","",SUM($BY$12:BY1910))</f>
        <v/>
      </c>
      <c r="CA1910" s="4"/>
    </row>
    <row r="1911" spans="65:79">
      <c r="BM1911" s="1"/>
      <c r="BU1911" s="23" t="str">
        <f>IF(A1911="","",_xlfn.XLOOKUP(C1911,'Bloomberg Data'!E:E,'Bloomberg Data'!D:D,0,0))</f>
        <v/>
      </c>
      <c r="BV1911" s="23" t="str">
        <f t="shared" si="122"/>
        <v/>
      </c>
      <c r="BW1911" s="59" t="str">
        <f t="shared" si="125"/>
        <v/>
      </c>
      <c r="BX1911" s="28" t="str">
        <f t="shared" si="123"/>
        <v/>
      </c>
      <c r="BY1911" s="67" t="str">
        <f t="shared" si="124"/>
        <v/>
      </c>
      <c r="BZ1911" s="29" t="str">
        <f>IF(A1911="","",SUM($BY$12:BY1911))</f>
        <v/>
      </c>
      <c r="CA1911" s="4"/>
    </row>
    <row r="1912" spans="65:79">
      <c r="BM1912" s="1"/>
      <c r="BU1912" s="23" t="str">
        <f>IF(A1912="","",_xlfn.XLOOKUP(C1912,'Bloomberg Data'!E:E,'Bloomberg Data'!D:D,0,0))</f>
        <v/>
      </c>
      <c r="BV1912" s="23" t="str">
        <f t="shared" si="122"/>
        <v/>
      </c>
      <c r="BW1912" s="59" t="str">
        <f t="shared" si="125"/>
        <v/>
      </c>
      <c r="BX1912" s="28" t="str">
        <f t="shared" si="123"/>
        <v/>
      </c>
      <c r="BY1912" s="67" t="str">
        <f t="shared" si="124"/>
        <v/>
      </c>
      <c r="BZ1912" s="29" t="str">
        <f>IF(A1912="","",SUM($BY$12:BY1912))</f>
        <v/>
      </c>
      <c r="CA1912" s="4"/>
    </row>
    <row r="1913" spans="65:79">
      <c r="BM1913" s="1"/>
      <c r="BU1913" s="23" t="str">
        <f>IF(A1913="","",_xlfn.XLOOKUP(C1913,'Bloomberg Data'!E:E,'Bloomberg Data'!D:D,0,0))</f>
        <v/>
      </c>
      <c r="BV1913" s="23" t="str">
        <f t="shared" si="122"/>
        <v/>
      </c>
      <c r="BW1913" s="59" t="str">
        <f t="shared" si="125"/>
        <v/>
      </c>
      <c r="BX1913" s="28" t="str">
        <f t="shared" si="123"/>
        <v/>
      </c>
      <c r="BY1913" s="67" t="str">
        <f t="shared" si="124"/>
        <v/>
      </c>
      <c r="BZ1913" s="29" t="str">
        <f>IF(A1913="","",SUM($BY$12:BY1913))</f>
        <v/>
      </c>
      <c r="CA1913" s="4"/>
    </row>
    <row r="1914" spans="65:79">
      <c r="BM1914" s="1"/>
      <c r="BU1914" s="23" t="str">
        <f>IF(A1914="","",_xlfn.XLOOKUP(C1914,'Bloomberg Data'!E:E,'Bloomberg Data'!D:D,0,0))</f>
        <v/>
      </c>
      <c r="BV1914" s="23" t="str">
        <f t="shared" si="122"/>
        <v/>
      </c>
      <c r="BW1914" s="59" t="str">
        <f t="shared" si="125"/>
        <v/>
      </c>
      <c r="BX1914" s="28" t="str">
        <f t="shared" si="123"/>
        <v/>
      </c>
      <c r="BY1914" s="67" t="str">
        <f t="shared" si="124"/>
        <v/>
      </c>
      <c r="BZ1914" s="29" t="str">
        <f>IF(A1914="","",SUM($BY$12:BY1914))</f>
        <v/>
      </c>
      <c r="CA1914" s="4"/>
    </row>
    <row r="1915" spans="65:79">
      <c r="BM1915" s="1"/>
      <c r="BU1915" s="23" t="str">
        <f>IF(A1915="","",_xlfn.XLOOKUP(C1915,'Bloomberg Data'!E:E,'Bloomberg Data'!D:D,0,0))</f>
        <v/>
      </c>
      <c r="BV1915" s="23" t="str">
        <f t="shared" si="122"/>
        <v/>
      </c>
      <c r="BW1915" s="59" t="str">
        <f t="shared" si="125"/>
        <v/>
      </c>
      <c r="BX1915" s="28" t="str">
        <f t="shared" si="123"/>
        <v/>
      </c>
      <c r="BY1915" s="67" t="str">
        <f t="shared" si="124"/>
        <v/>
      </c>
      <c r="BZ1915" s="29" t="str">
        <f>IF(A1915="","",SUM($BY$12:BY1915))</f>
        <v/>
      </c>
      <c r="CA1915" s="4"/>
    </row>
    <row r="1916" spans="65:79">
      <c r="BM1916" s="1"/>
      <c r="BU1916" s="23" t="str">
        <f>IF(A1916="","",_xlfn.XLOOKUP(C1916,'Bloomberg Data'!E:E,'Bloomberg Data'!D:D,0,0))</f>
        <v/>
      </c>
      <c r="BV1916" s="23" t="str">
        <f t="shared" si="122"/>
        <v/>
      </c>
      <c r="BW1916" s="59" t="str">
        <f t="shared" si="125"/>
        <v/>
      </c>
      <c r="BX1916" s="28" t="str">
        <f t="shared" si="123"/>
        <v/>
      </c>
      <c r="BY1916" s="67" t="str">
        <f t="shared" si="124"/>
        <v/>
      </c>
      <c r="BZ1916" s="29" t="str">
        <f>IF(A1916="","",SUM($BY$12:BY1916))</f>
        <v/>
      </c>
      <c r="CA1916" s="4"/>
    </row>
    <row r="1917" spans="65:79">
      <c r="BM1917" s="1"/>
      <c r="BU1917" s="23" t="str">
        <f>IF(A1917="","",_xlfn.XLOOKUP(C1917,'Bloomberg Data'!E:E,'Bloomberg Data'!D:D,0,0))</f>
        <v/>
      </c>
      <c r="BV1917" s="23" t="str">
        <f t="shared" si="122"/>
        <v/>
      </c>
      <c r="BW1917" s="59" t="str">
        <f t="shared" si="125"/>
        <v/>
      </c>
      <c r="BX1917" s="28" t="str">
        <f t="shared" si="123"/>
        <v/>
      </c>
      <c r="BY1917" s="67" t="str">
        <f t="shared" si="124"/>
        <v/>
      </c>
      <c r="BZ1917" s="29" t="str">
        <f>IF(A1917="","",SUM($BY$12:BY1917))</f>
        <v/>
      </c>
      <c r="CA1917" s="4"/>
    </row>
    <row r="1918" spans="65:79">
      <c r="BM1918" s="1"/>
      <c r="BU1918" s="23" t="str">
        <f>IF(A1918="","",_xlfn.XLOOKUP(C1918,'Bloomberg Data'!E:E,'Bloomberg Data'!D:D,0,0))</f>
        <v/>
      </c>
      <c r="BV1918" s="23" t="str">
        <f t="shared" si="122"/>
        <v/>
      </c>
      <c r="BW1918" s="59" t="str">
        <f t="shared" si="125"/>
        <v/>
      </c>
      <c r="BX1918" s="28" t="str">
        <f t="shared" si="123"/>
        <v/>
      </c>
      <c r="BY1918" s="67" t="str">
        <f t="shared" si="124"/>
        <v/>
      </c>
      <c r="BZ1918" s="29" t="str">
        <f>IF(A1918="","",SUM($BY$12:BY1918))</f>
        <v/>
      </c>
      <c r="CA1918" s="4"/>
    </row>
    <row r="1919" spans="65:79">
      <c r="BM1919" s="1"/>
      <c r="BU1919" s="23" t="str">
        <f>IF(A1919="","",_xlfn.XLOOKUP(C1919,'Bloomberg Data'!E:E,'Bloomberg Data'!D:D,0,0))</f>
        <v/>
      </c>
      <c r="BV1919" s="23" t="str">
        <f t="shared" si="122"/>
        <v/>
      </c>
      <c r="BW1919" s="59" t="str">
        <f t="shared" si="125"/>
        <v/>
      </c>
      <c r="BX1919" s="28" t="str">
        <f t="shared" si="123"/>
        <v/>
      </c>
      <c r="BY1919" s="67" t="str">
        <f t="shared" si="124"/>
        <v/>
      </c>
      <c r="BZ1919" s="29" t="str">
        <f>IF(A1919="","",SUM($BY$12:BY1919))</f>
        <v/>
      </c>
      <c r="CA1919" s="4"/>
    </row>
    <row r="1920" spans="65:79">
      <c r="BM1920" s="1"/>
      <c r="BU1920" s="23" t="str">
        <f>IF(A1920="","",_xlfn.XLOOKUP(C1920,'Bloomberg Data'!E:E,'Bloomberg Data'!D:D,0,0))</f>
        <v/>
      </c>
      <c r="BV1920" s="23" t="str">
        <f t="shared" si="122"/>
        <v/>
      </c>
      <c r="BW1920" s="59" t="str">
        <f t="shared" si="125"/>
        <v/>
      </c>
      <c r="BX1920" s="28" t="str">
        <f t="shared" si="123"/>
        <v/>
      </c>
      <c r="BY1920" s="67" t="str">
        <f t="shared" si="124"/>
        <v/>
      </c>
      <c r="BZ1920" s="29" t="str">
        <f>IF(A1920="","",SUM($BY$12:BY1920))</f>
        <v/>
      </c>
      <c r="CA1920" s="4"/>
    </row>
    <row r="1921" spans="65:79">
      <c r="BM1921" s="1"/>
      <c r="BU1921" s="23" t="str">
        <f>IF(A1921="","",_xlfn.XLOOKUP(C1921,'Bloomberg Data'!E:E,'Bloomberg Data'!D:D,0,0))</f>
        <v/>
      </c>
      <c r="BV1921" s="23" t="str">
        <f t="shared" si="122"/>
        <v/>
      </c>
      <c r="BW1921" s="59" t="str">
        <f t="shared" si="125"/>
        <v/>
      </c>
      <c r="BX1921" s="28" t="str">
        <f t="shared" si="123"/>
        <v/>
      </c>
      <c r="BY1921" s="67" t="str">
        <f t="shared" si="124"/>
        <v/>
      </c>
      <c r="BZ1921" s="29" t="str">
        <f>IF(A1921="","",SUM($BY$12:BY1921))</f>
        <v/>
      </c>
      <c r="CA1921" s="4"/>
    </row>
    <row r="1922" spans="65:79">
      <c r="BM1922" s="1"/>
      <c r="BU1922" s="23" t="str">
        <f>IF(A1922="","",_xlfn.XLOOKUP(C1922,'Bloomberg Data'!E:E,'Bloomberg Data'!D:D,0,0))</f>
        <v/>
      </c>
      <c r="BV1922" s="23" t="str">
        <f t="shared" si="122"/>
        <v/>
      </c>
      <c r="BW1922" s="59" t="str">
        <f t="shared" si="125"/>
        <v/>
      </c>
      <c r="BX1922" s="28" t="str">
        <f t="shared" si="123"/>
        <v/>
      </c>
      <c r="BY1922" s="67" t="str">
        <f t="shared" si="124"/>
        <v/>
      </c>
      <c r="BZ1922" s="29" t="str">
        <f>IF(A1922="","",SUM($BY$12:BY1922))</f>
        <v/>
      </c>
      <c r="CA1922" s="4"/>
    </row>
    <row r="1923" spans="65:79">
      <c r="BM1923" s="1"/>
      <c r="BU1923" s="23" t="str">
        <f>IF(A1923="","",_xlfn.XLOOKUP(C1923,'Bloomberg Data'!E:E,'Bloomberg Data'!D:D,0,0))</f>
        <v/>
      </c>
      <c r="BV1923" s="23" t="str">
        <f t="shared" si="122"/>
        <v/>
      </c>
      <c r="BW1923" s="59" t="str">
        <f t="shared" si="125"/>
        <v/>
      </c>
      <c r="BX1923" s="28" t="str">
        <f t="shared" si="123"/>
        <v/>
      </c>
      <c r="BY1923" s="67" t="str">
        <f t="shared" si="124"/>
        <v/>
      </c>
      <c r="BZ1923" s="29" t="str">
        <f>IF(A1923="","",SUM($BY$12:BY1923))</f>
        <v/>
      </c>
      <c r="CA1923" s="4"/>
    </row>
    <row r="1924" spans="65:79">
      <c r="BM1924" s="1"/>
      <c r="BU1924" s="23" t="str">
        <f>IF(A1924="","",_xlfn.XLOOKUP(C1924,'Bloomberg Data'!E:E,'Bloomberg Data'!D:D,0,0))</f>
        <v/>
      </c>
      <c r="BV1924" s="23" t="str">
        <f t="shared" si="122"/>
        <v/>
      </c>
      <c r="BW1924" s="59" t="str">
        <f t="shared" si="125"/>
        <v/>
      </c>
      <c r="BX1924" s="28" t="str">
        <f t="shared" si="123"/>
        <v/>
      </c>
      <c r="BY1924" s="67" t="str">
        <f t="shared" si="124"/>
        <v/>
      </c>
      <c r="BZ1924" s="29" t="str">
        <f>IF(A1924="","",SUM($BY$12:BY1924))</f>
        <v/>
      </c>
      <c r="CA1924" s="4"/>
    </row>
    <row r="1925" spans="65:79">
      <c r="BM1925" s="1"/>
      <c r="BU1925" s="23" t="str">
        <f>IF(A1925="","",_xlfn.XLOOKUP(C1925,'Bloomberg Data'!E:E,'Bloomberg Data'!D:D,0,0))</f>
        <v/>
      </c>
      <c r="BV1925" s="23" t="str">
        <f t="shared" si="122"/>
        <v/>
      </c>
      <c r="BW1925" s="59" t="str">
        <f t="shared" si="125"/>
        <v/>
      </c>
      <c r="BX1925" s="28" t="str">
        <f t="shared" si="123"/>
        <v/>
      </c>
      <c r="BY1925" s="67" t="str">
        <f t="shared" si="124"/>
        <v/>
      </c>
      <c r="BZ1925" s="29" t="str">
        <f>IF(A1925="","",SUM($BY$12:BY1925))</f>
        <v/>
      </c>
      <c r="CA1925" s="4"/>
    </row>
    <row r="1926" spans="65:79">
      <c r="BM1926" s="1"/>
      <c r="BU1926" s="23" t="str">
        <f>IF(A1926="","",_xlfn.XLOOKUP(C1926,'Bloomberg Data'!E:E,'Bloomberg Data'!D:D,0,0))</f>
        <v/>
      </c>
      <c r="BV1926" s="23" t="str">
        <f t="shared" si="122"/>
        <v/>
      </c>
      <c r="BW1926" s="59" t="str">
        <f t="shared" si="125"/>
        <v/>
      </c>
      <c r="BX1926" s="28" t="str">
        <f t="shared" si="123"/>
        <v/>
      </c>
      <c r="BY1926" s="67" t="str">
        <f t="shared" si="124"/>
        <v/>
      </c>
      <c r="BZ1926" s="29" t="str">
        <f>IF(A1926="","",SUM($BY$12:BY1926))</f>
        <v/>
      </c>
      <c r="CA1926" s="4"/>
    </row>
    <row r="1927" spans="65:79">
      <c r="BM1927" s="1"/>
      <c r="BU1927" s="23" t="str">
        <f>IF(A1927="","",_xlfn.XLOOKUP(C1927,'Bloomberg Data'!E:E,'Bloomberg Data'!D:D,0,0))</f>
        <v/>
      </c>
      <c r="BV1927" s="23" t="str">
        <f t="shared" si="122"/>
        <v/>
      </c>
      <c r="BW1927" s="59" t="str">
        <f t="shared" si="125"/>
        <v/>
      </c>
      <c r="BX1927" s="28" t="str">
        <f t="shared" si="123"/>
        <v/>
      </c>
      <c r="BY1927" s="67" t="str">
        <f t="shared" si="124"/>
        <v/>
      </c>
      <c r="BZ1927" s="29" t="str">
        <f>IF(A1927="","",SUM($BY$12:BY1927))</f>
        <v/>
      </c>
      <c r="CA1927" s="4"/>
    </row>
    <row r="1928" spans="65:79">
      <c r="BM1928" s="1"/>
      <c r="BU1928" s="23" t="str">
        <f>IF(A1928="","",_xlfn.XLOOKUP(C1928,'Bloomberg Data'!E:E,'Bloomberg Data'!D:D,0,0))</f>
        <v/>
      </c>
      <c r="BV1928" s="23" t="str">
        <f t="shared" si="122"/>
        <v/>
      </c>
      <c r="BW1928" s="59" t="str">
        <f t="shared" si="125"/>
        <v/>
      </c>
      <c r="BX1928" s="28" t="str">
        <f t="shared" si="123"/>
        <v/>
      </c>
      <c r="BY1928" s="67" t="str">
        <f t="shared" si="124"/>
        <v/>
      </c>
      <c r="BZ1928" s="29" t="str">
        <f>IF(A1928="","",SUM($BY$12:BY1928))</f>
        <v/>
      </c>
      <c r="CA1928" s="4"/>
    </row>
    <row r="1929" spans="65:79">
      <c r="BM1929" s="1"/>
      <c r="BU1929" s="23" t="str">
        <f>IF(A1929="","",_xlfn.XLOOKUP(C1929,'Bloomberg Data'!E:E,'Bloomberg Data'!D:D,0,0))</f>
        <v/>
      </c>
      <c r="BV1929" s="23" t="str">
        <f t="shared" si="122"/>
        <v/>
      </c>
      <c r="BW1929" s="59" t="str">
        <f t="shared" si="125"/>
        <v/>
      </c>
      <c r="BX1929" s="28" t="str">
        <f t="shared" si="123"/>
        <v/>
      </c>
      <c r="BY1929" s="67" t="str">
        <f t="shared" si="124"/>
        <v/>
      </c>
      <c r="BZ1929" s="29" t="str">
        <f>IF(A1929="","",SUM($BY$12:BY1929))</f>
        <v/>
      </c>
      <c r="CA1929" s="4"/>
    </row>
    <row r="1930" spans="65:79">
      <c r="BM1930" s="1"/>
      <c r="BU1930" s="23" t="str">
        <f>IF(A1930="","",_xlfn.XLOOKUP(C1930,'Bloomberg Data'!E:E,'Bloomberg Data'!D:D,0,0))</f>
        <v/>
      </c>
      <c r="BV1930" s="23" t="str">
        <f t="shared" si="122"/>
        <v/>
      </c>
      <c r="BW1930" s="59" t="str">
        <f t="shared" si="125"/>
        <v/>
      </c>
      <c r="BX1930" s="28" t="str">
        <f t="shared" si="123"/>
        <v/>
      </c>
      <c r="BY1930" s="67" t="str">
        <f t="shared" si="124"/>
        <v/>
      </c>
      <c r="BZ1930" s="29" t="str">
        <f>IF(A1930="","",SUM($BY$12:BY1930))</f>
        <v/>
      </c>
      <c r="CA1930" s="4"/>
    </row>
    <row r="1931" spans="65:79">
      <c r="BM1931" s="1"/>
      <c r="BU1931" s="23" t="str">
        <f>IF(A1931="","",_xlfn.XLOOKUP(C1931,'Bloomberg Data'!E:E,'Bloomberg Data'!D:D,0,0))</f>
        <v/>
      </c>
      <c r="BV1931" s="23" t="str">
        <f t="shared" ref="BV1931:BV1994" si="126">IF(A1931="","",BU1931*3)</f>
        <v/>
      </c>
      <c r="BW1931" s="59" t="str">
        <f t="shared" si="125"/>
        <v/>
      </c>
      <c r="BX1931" s="28" t="str">
        <f t="shared" ref="BX1931:BX1994" si="127">IF(A1931="","",IF(BU1931=0,0,H1931/BW1931))</f>
        <v/>
      </c>
      <c r="BY1931" s="67" t="str">
        <f t="shared" ref="BY1931:BY1994" si="128">IF(A1931="","",BM1931%)</f>
        <v/>
      </c>
      <c r="BZ1931" s="29" t="str">
        <f>IF(A1931="","",SUM($BY$12:BY1931))</f>
        <v/>
      </c>
      <c r="CA1931" s="4"/>
    </row>
    <row r="1932" spans="65:79">
      <c r="BM1932" s="1"/>
      <c r="BU1932" s="23" t="str">
        <f>IF(A1932="","",_xlfn.XLOOKUP(C1932,'Bloomberg Data'!E:E,'Bloomberg Data'!D:D,0,0))</f>
        <v/>
      </c>
      <c r="BV1932" s="23" t="str">
        <f t="shared" si="126"/>
        <v/>
      </c>
      <c r="BW1932" s="59" t="str">
        <f t="shared" ref="BW1932:BW1995" si="129">IF(A1932="","",BV1932*BW$11)</f>
        <v/>
      </c>
      <c r="BX1932" s="28" t="str">
        <f t="shared" si="127"/>
        <v/>
      </c>
      <c r="BY1932" s="67" t="str">
        <f t="shared" si="128"/>
        <v/>
      </c>
      <c r="BZ1932" s="29" t="str">
        <f>IF(A1932="","",SUM($BY$12:BY1932))</f>
        <v/>
      </c>
      <c r="CA1932" s="4"/>
    </row>
    <row r="1933" spans="65:79">
      <c r="BM1933" s="1"/>
      <c r="BU1933" s="23" t="str">
        <f>IF(A1933="","",_xlfn.XLOOKUP(C1933,'Bloomberg Data'!E:E,'Bloomberg Data'!D:D,0,0))</f>
        <v/>
      </c>
      <c r="BV1933" s="23" t="str">
        <f t="shared" si="126"/>
        <v/>
      </c>
      <c r="BW1933" s="59" t="str">
        <f t="shared" si="129"/>
        <v/>
      </c>
      <c r="BX1933" s="28" t="str">
        <f t="shared" si="127"/>
        <v/>
      </c>
      <c r="BY1933" s="67" t="str">
        <f t="shared" si="128"/>
        <v/>
      </c>
      <c r="BZ1933" s="29" t="str">
        <f>IF(A1933="","",SUM($BY$12:BY1933))</f>
        <v/>
      </c>
      <c r="CA1933" s="4"/>
    </row>
    <row r="1934" spans="65:79">
      <c r="BM1934" s="1"/>
      <c r="BU1934" s="23" t="str">
        <f>IF(A1934="","",_xlfn.XLOOKUP(C1934,'Bloomberg Data'!E:E,'Bloomberg Data'!D:D,0,0))</f>
        <v/>
      </c>
      <c r="BV1934" s="23" t="str">
        <f t="shared" si="126"/>
        <v/>
      </c>
      <c r="BW1934" s="59" t="str">
        <f t="shared" si="129"/>
        <v/>
      </c>
      <c r="BX1934" s="28" t="str">
        <f t="shared" si="127"/>
        <v/>
      </c>
      <c r="BY1934" s="67" t="str">
        <f t="shared" si="128"/>
        <v/>
      </c>
      <c r="BZ1934" s="29" t="str">
        <f>IF(A1934="","",SUM($BY$12:BY1934))</f>
        <v/>
      </c>
      <c r="CA1934" s="4"/>
    </row>
    <row r="1935" spans="65:79">
      <c r="BM1935" s="1"/>
      <c r="BU1935" s="23" t="str">
        <f>IF(A1935="","",_xlfn.XLOOKUP(C1935,'Bloomberg Data'!E:E,'Bloomberg Data'!D:D,0,0))</f>
        <v/>
      </c>
      <c r="BV1935" s="23" t="str">
        <f t="shared" si="126"/>
        <v/>
      </c>
      <c r="BW1935" s="59" t="str">
        <f t="shared" si="129"/>
        <v/>
      </c>
      <c r="BX1935" s="28" t="str">
        <f t="shared" si="127"/>
        <v/>
      </c>
      <c r="BY1935" s="67" t="str">
        <f t="shared" si="128"/>
        <v/>
      </c>
      <c r="BZ1935" s="29" t="str">
        <f>IF(A1935="","",SUM($BY$12:BY1935))</f>
        <v/>
      </c>
      <c r="CA1935" s="4"/>
    </row>
    <row r="1936" spans="65:79">
      <c r="BM1936" s="1"/>
      <c r="BU1936" s="23" t="str">
        <f>IF(A1936="","",_xlfn.XLOOKUP(C1936,'Bloomberg Data'!E:E,'Bloomberg Data'!D:D,0,0))</f>
        <v/>
      </c>
      <c r="BV1936" s="23" t="str">
        <f t="shared" si="126"/>
        <v/>
      </c>
      <c r="BW1936" s="59" t="str">
        <f t="shared" si="129"/>
        <v/>
      </c>
      <c r="BX1936" s="28" t="str">
        <f t="shared" si="127"/>
        <v/>
      </c>
      <c r="BY1936" s="67" t="str">
        <f t="shared" si="128"/>
        <v/>
      </c>
      <c r="BZ1936" s="29" t="str">
        <f>IF(A1936="","",SUM($BY$12:BY1936))</f>
        <v/>
      </c>
      <c r="CA1936" s="4"/>
    </row>
    <row r="1937" spans="65:79">
      <c r="BM1937" s="1"/>
      <c r="BU1937" s="23" t="str">
        <f>IF(A1937="","",_xlfn.XLOOKUP(C1937,'Bloomberg Data'!E:E,'Bloomberg Data'!D:D,0,0))</f>
        <v/>
      </c>
      <c r="BV1937" s="23" t="str">
        <f t="shared" si="126"/>
        <v/>
      </c>
      <c r="BW1937" s="59" t="str">
        <f t="shared" si="129"/>
        <v/>
      </c>
      <c r="BX1937" s="28" t="str">
        <f t="shared" si="127"/>
        <v/>
      </c>
      <c r="BY1937" s="67" t="str">
        <f t="shared" si="128"/>
        <v/>
      </c>
      <c r="BZ1937" s="29" t="str">
        <f>IF(A1937="","",SUM($BY$12:BY1937))</f>
        <v/>
      </c>
      <c r="CA1937" s="4"/>
    </row>
    <row r="1938" spans="65:79">
      <c r="BM1938" s="1"/>
      <c r="BU1938" s="23" t="str">
        <f>IF(A1938="","",_xlfn.XLOOKUP(C1938,'Bloomberg Data'!E:E,'Bloomberg Data'!D:D,0,0))</f>
        <v/>
      </c>
      <c r="BV1938" s="23" t="str">
        <f t="shared" si="126"/>
        <v/>
      </c>
      <c r="BW1938" s="59" t="str">
        <f t="shared" si="129"/>
        <v/>
      </c>
      <c r="BX1938" s="28" t="str">
        <f t="shared" si="127"/>
        <v/>
      </c>
      <c r="BY1938" s="67" t="str">
        <f t="shared" si="128"/>
        <v/>
      </c>
      <c r="BZ1938" s="29" t="str">
        <f>IF(A1938="","",SUM($BY$12:BY1938))</f>
        <v/>
      </c>
      <c r="CA1938" s="4"/>
    </row>
    <row r="1939" spans="65:79">
      <c r="BM1939" s="1"/>
      <c r="BU1939" s="23" t="str">
        <f>IF(A1939="","",_xlfn.XLOOKUP(C1939,'Bloomberg Data'!E:E,'Bloomberg Data'!D:D,0,0))</f>
        <v/>
      </c>
      <c r="BV1939" s="23" t="str">
        <f t="shared" si="126"/>
        <v/>
      </c>
      <c r="BW1939" s="59" t="str">
        <f t="shared" si="129"/>
        <v/>
      </c>
      <c r="BX1939" s="28" t="str">
        <f t="shared" si="127"/>
        <v/>
      </c>
      <c r="BY1939" s="67" t="str">
        <f t="shared" si="128"/>
        <v/>
      </c>
      <c r="BZ1939" s="29" t="str">
        <f>IF(A1939="","",SUM($BY$12:BY1939))</f>
        <v/>
      </c>
      <c r="CA1939" s="4"/>
    </row>
    <row r="1940" spans="65:79">
      <c r="BM1940" s="1"/>
      <c r="BU1940" s="23" t="str">
        <f>IF(A1940="","",_xlfn.XLOOKUP(C1940,'Bloomberg Data'!E:E,'Bloomberg Data'!D:D,0,0))</f>
        <v/>
      </c>
      <c r="BV1940" s="23" t="str">
        <f t="shared" si="126"/>
        <v/>
      </c>
      <c r="BW1940" s="59" t="str">
        <f t="shared" si="129"/>
        <v/>
      </c>
      <c r="BX1940" s="28" t="str">
        <f t="shared" si="127"/>
        <v/>
      </c>
      <c r="BY1940" s="67" t="str">
        <f t="shared" si="128"/>
        <v/>
      </c>
      <c r="BZ1940" s="29" t="str">
        <f>IF(A1940="","",SUM($BY$12:BY1940))</f>
        <v/>
      </c>
      <c r="CA1940" s="4"/>
    </row>
    <row r="1941" spans="65:79">
      <c r="BM1941" s="1"/>
      <c r="BU1941" s="23" t="str">
        <f>IF(A1941="","",_xlfn.XLOOKUP(C1941,'Bloomberg Data'!E:E,'Bloomberg Data'!D:D,0,0))</f>
        <v/>
      </c>
      <c r="BV1941" s="23" t="str">
        <f t="shared" si="126"/>
        <v/>
      </c>
      <c r="BW1941" s="59" t="str">
        <f t="shared" si="129"/>
        <v/>
      </c>
      <c r="BX1941" s="28" t="str">
        <f t="shared" si="127"/>
        <v/>
      </c>
      <c r="BY1941" s="67" t="str">
        <f t="shared" si="128"/>
        <v/>
      </c>
      <c r="BZ1941" s="29" t="str">
        <f>IF(A1941="","",SUM($BY$12:BY1941))</f>
        <v/>
      </c>
      <c r="CA1941" s="4"/>
    </row>
    <row r="1942" spans="65:79">
      <c r="BM1942" s="1"/>
      <c r="BU1942" s="23" t="str">
        <f>IF(A1942="","",_xlfn.XLOOKUP(C1942,'Bloomberg Data'!E:E,'Bloomberg Data'!D:D,0,0))</f>
        <v/>
      </c>
      <c r="BV1942" s="23" t="str">
        <f t="shared" si="126"/>
        <v/>
      </c>
      <c r="BW1942" s="59" t="str">
        <f t="shared" si="129"/>
        <v/>
      </c>
      <c r="BX1942" s="28" t="str">
        <f t="shared" si="127"/>
        <v/>
      </c>
      <c r="BY1942" s="67" t="str">
        <f t="shared" si="128"/>
        <v/>
      </c>
      <c r="BZ1942" s="29" t="str">
        <f>IF(A1942="","",SUM($BY$12:BY1942))</f>
        <v/>
      </c>
      <c r="CA1942" s="4"/>
    </row>
    <row r="1943" spans="65:79">
      <c r="BM1943" s="1"/>
      <c r="BU1943" s="23" t="str">
        <f>IF(A1943="","",_xlfn.XLOOKUP(C1943,'Bloomberg Data'!E:E,'Bloomberg Data'!D:D,0,0))</f>
        <v/>
      </c>
      <c r="BV1943" s="23" t="str">
        <f t="shared" si="126"/>
        <v/>
      </c>
      <c r="BW1943" s="59" t="str">
        <f t="shared" si="129"/>
        <v/>
      </c>
      <c r="BX1943" s="28" t="str">
        <f t="shared" si="127"/>
        <v/>
      </c>
      <c r="BY1943" s="67" t="str">
        <f t="shared" si="128"/>
        <v/>
      </c>
      <c r="BZ1943" s="29" t="str">
        <f>IF(A1943="","",SUM($BY$12:BY1943))</f>
        <v/>
      </c>
      <c r="CA1943" s="4"/>
    </row>
    <row r="1944" spans="65:79">
      <c r="BM1944" s="1"/>
      <c r="BU1944" s="23" t="str">
        <f>IF(A1944="","",_xlfn.XLOOKUP(C1944,'Bloomberg Data'!E:E,'Bloomberg Data'!D:D,0,0))</f>
        <v/>
      </c>
      <c r="BV1944" s="23" t="str">
        <f t="shared" si="126"/>
        <v/>
      </c>
      <c r="BW1944" s="59" t="str">
        <f t="shared" si="129"/>
        <v/>
      </c>
      <c r="BX1944" s="28" t="str">
        <f t="shared" si="127"/>
        <v/>
      </c>
      <c r="BY1944" s="67" t="str">
        <f t="shared" si="128"/>
        <v/>
      </c>
      <c r="BZ1944" s="29" t="str">
        <f>IF(A1944="","",SUM($BY$12:BY1944))</f>
        <v/>
      </c>
      <c r="CA1944" s="4"/>
    </row>
    <row r="1945" spans="65:79">
      <c r="BM1945" s="1"/>
      <c r="BU1945" s="23" t="str">
        <f>IF(A1945="","",_xlfn.XLOOKUP(C1945,'Bloomberg Data'!E:E,'Bloomberg Data'!D:D,0,0))</f>
        <v/>
      </c>
      <c r="BV1945" s="23" t="str">
        <f t="shared" si="126"/>
        <v/>
      </c>
      <c r="BW1945" s="59" t="str">
        <f t="shared" si="129"/>
        <v/>
      </c>
      <c r="BX1945" s="28" t="str">
        <f t="shared" si="127"/>
        <v/>
      </c>
      <c r="BY1945" s="67" t="str">
        <f t="shared" si="128"/>
        <v/>
      </c>
      <c r="BZ1945" s="29" t="str">
        <f>IF(A1945="","",SUM($BY$12:BY1945))</f>
        <v/>
      </c>
      <c r="CA1945" s="4"/>
    </row>
    <row r="1946" spans="65:79">
      <c r="BM1946" s="1"/>
      <c r="BU1946" s="23" t="str">
        <f>IF(A1946="","",_xlfn.XLOOKUP(C1946,'Bloomberg Data'!E:E,'Bloomberg Data'!D:D,0,0))</f>
        <v/>
      </c>
      <c r="BV1946" s="23" t="str">
        <f t="shared" si="126"/>
        <v/>
      </c>
      <c r="BW1946" s="59" t="str">
        <f t="shared" si="129"/>
        <v/>
      </c>
      <c r="BX1946" s="28" t="str">
        <f t="shared" si="127"/>
        <v/>
      </c>
      <c r="BY1946" s="67" t="str">
        <f t="shared" si="128"/>
        <v/>
      </c>
      <c r="BZ1946" s="29" t="str">
        <f>IF(A1946="","",SUM($BY$12:BY1946))</f>
        <v/>
      </c>
      <c r="CA1946" s="4"/>
    </row>
    <row r="1947" spans="65:79">
      <c r="BM1947" s="1"/>
      <c r="BU1947" s="23" t="str">
        <f>IF(A1947="","",_xlfn.XLOOKUP(C1947,'Bloomberg Data'!E:E,'Bloomberg Data'!D:D,0,0))</f>
        <v/>
      </c>
      <c r="BV1947" s="23" t="str">
        <f t="shared" si="126"/>
        <v/>
      </c>
      <c r="BW1947" s="59" t="str">
        <f t="shared" si="129"/>
        <v/>
      </c>
      <c r="BX1947" s="28" t="str">
        <f t="shared" si="127"/>
        <v/>
      </c>
      <c r="BY1947" s="67" t="str">
        <f t="shared" si="128"/>
        <v/>
      </c>
      <c r="BZ1947" s="29" t="str">
        <f>IF(A1947="","",SUM($BY$12:BY1947))</f>
        <v/>
      </c>
      <c r="CA1947" s="4"/>
    </row>
    <row r="1948" spans="65:79">
      <c r="BM1948" s="1"/>
      <c r="BU1948" s="23" t="str">
        <f>IF(A1948="","",_xlfn.XLOOKUP(C1948,'Bloomberg Data'!E:E,'Bloomberg Data'!D:D,0,0))</f>
        <v/>
      </c>
      <c r="BV1948" s="23" t="str">
        <f t="shared" si="126"/>
        <v/>
      </c>
      <c r="BW1948" s="59" t="str">
        <f t="shared" si="129"/>
        <v/>
      </c>
      <c r="BX1948" s="28" t="str">
        <f t="shared" si="127"/>
        <v/>
      </c>
      <c r="BY1948" s="67" t="str">
        <f t="shared" si="128"/>
        <v/>
      </c>
      <c r="BZ1948" s="29" t="str">
        <f>IF(A1948="","",SUM($BY$12:BY1948))</f>
        <v/>
      </c>
      <c r="CA1948" s="4"/>
    </row>
    <row r="1949" spans="65:79">
      <c r="BM1949" s="1"/>
      <c r="BU1949" s="23" t="str">
        <f>IF(A1949="","",_xlfn.XLOOKUP(C1949,'Bloomberg Data'!E:E,'Bloomberg Data'!D:D,0,0))</f>
        <v/>
      </c>
      <c r="BV1949" s="23" t="str">
        <f t="shared" si="126"/>
        <v/>
      </c>
      <c r="BW1949" s="59" t="str">
        <f t="shared" si="129"/>
        <v/>
      </c>
      <c r="BX1949" s="28" t="str">
        <f t="shared" si="127"/>
        <v/>
      </c>
      <c r="BY1949" s="67" t="str">
        <f t="shared" si="128"/>
        <v/>
      </c>
      <c r="BZ1949" s="29" t="str">
        <f>IF(A1949="","",SUM($BY$12:BY1949))</f>
        <v/>
      </c>
      <c r="CA1949" s="4"/>
    </row>
    <row r="1950" spans="65:79">
      <c r="BM1950" s="1"/>
      <c r="BU1950" s="23" t="str">
        <f>IF(A1950="","",_xlfn.XLOOKUP(C1950,'Bloomberg Data'!E:E,'Bloomberg Data'!D:D,0,0))</f>
        <v/>
      </c>
      <c r="BV1950" s="23" t="str">
        <f t="shared" si="126"/>
        <v/>
      </c>
      <c r="BW1950" s="59" t="str">
        <f t="shared" si="129"/>
        <v/>
      </c>
      <c r="BX1950" s="28" t="str">
        <f t="shared" si="127"/>
        <v/>
      </c>
      <c r="BY1950" s="67" t="str">
        <f t="shared" si="128"/>
        <v/>
      </c>
      <c r="BZ1950" s="29" t="str">
        <f>IF(A1950="","",SUM($BY$12:BY1950))</f>
        <v/>
      </c>
      <c r="CA1950" s="4"/>
    </row>
    <row r="1951" spans="65:79">
      <c r="BM1951" s="1"/>
      <c r="BU1951" s="23" t="str">
        <f>IF(A1951="","",_xlfn.XLOOKUP(C1951,'Bloomberg Data'!E:E,'Bloomberg Data'!D:D,0,0))</f>
        <v/>
      </c>
      <c r="BV1951" s="23" t="str">
        <f t="shared" si="126"/>
        <v/>
      </c>
      <c r="BW1951" s="59" t="str">
        <f t="shared" si="129"/>
        <v/>
      </c>
      <c r="BX1951" s="28" t="str">
        <f t="shared" si="127"/>
        <v/>
      </c>
      <c r="BY1951" s="67" t="str">
        <f t="shared" si="128"/>
        <v/>
      </c>
      <c r="BZ1951" s="29" t="str">
        <f>IF(A1951="","",SUM($BY$12:BY1951))</f>
        <v/>
      </c>
      <c r="CA1951" s="4"/>
    </row>
    <row r="1952" spans="65:79">
      <c r="BM1952" s="1"/>
      <c r="BU1952" s="23" t="str">
        <f>IF(A1952="","",_xlfn.XLOOKUP(C1952,'Bloomberg Data'!E:E,'Bloomberg Data'!D:D,0,0))</f>
        <v/>
      </c>
      <c r="BV1952" s="23" t="str">
        <f t="shared" si="126"/>
        <v/>
      </c>
      <c r="BW1952" s="59" t="str">
        <f t="shared" si="129"/>
        <v/>
      </c>
      <c r="BX1952" s="28" t="str">
        <f t="shared" si="127"/>
        <v/>
      </c>
      <c r="BY1952" s="67" t="str">
        <f t="shared" si="128"/>
        <v/>
      </c>
      <c r="BZ1952" s="29" t="str">
        <f>IF(A1952="","",SUM($BY$12:BY1952))</f>
        <v/>
      </c>
      <c r="CA1952" s="4"/>
    </row>
    <row r="1953" spans="65:79">
      <c r="BM1953" s="1"/>
      <c r="BU1953" s="23" t="str">
        <f>IF(A1953="","",_xlfn.XLOOKUP(C1953,'Bloomberg Data'!E:E,'Bloomberg Data'!D:D,0,0))</f>
        <v/>
      </c>
      <c r="BV1953" s="23" t="str">
        <f t="shared" si="126"/>
        <v/>
      </c>
      <c r="BW1953" s="59" t="str">
        <f t="shared" si="129"/>
        <v/>
      </c>
      <c r="BX1953" s="28" t="str">
        <f t="shared" si="127"/>
        <v/>
      </c>
      <c r="BY1953" s="67" t="str">
        <f t="shared" si="128"/>
        <v/>
      </c>
      <c r="BZ1953" s="29" t="str">
        <f>IF(A1953="","",SUM($BY$12:BY1953))</f>
        <v/>
      </c>
      <c r="CA1953" s="4"/>
    </row>
    <row r="1954" spans="65:79">
      <c r="BM1954" s="1"/>
      <c r="BU1954" s="23" t="str">
        <f>IF(A1954="","",_xlfn.XLOOKUP(C1954,'Bloomberg Data'!E:E,'Bloomberg Data'!D:D,0,0))</f>
        <v/>
      </c>
      <c r="BV1954" s="23" t="str">
        <f t="shared" si="126"/>
        <v/>
      </c>
      <c r="BW1954" s="59" t="str">
        <f t="shared" si="129"/>
        <v/>
      </c>
      <c r="BX1954" s="28" t="str">
        <f t="shared" si="127"/>
        <v/>
      </c>
      <c r="BY1954" s="67" t="str">
        <f t="shared" si="128"/>
        <v/>
      </c>
      <c r="BZ1954" s="29" t="str">
        <f>IF(A1954="","",SUM($BY$12:BY1954))</f>
        <v/>
      </c>
      <c r="CA1954" s="4"/>
    </row>
    <row r="1955" spans="65:79">
      <c r="BM1955" s="1"/>
      <c r="BU1955" s="23" t="str">
        <f>IF(A1955="","",_xlfn.XLOOKUP(C1955,'Bloomberg Data'!E:E,'Bloomberg Data'!D:D,0,0))</f>
        <v/>
      </c>
      <c r="BV1955" s="23" t="str">
        <f t="shared" si="126"/>
        <v/>
      </c>
      <c r="BW1955" s="59" t="str">
        <f t="shared" si="129"/>
        <v/>
      </c>
      <c r="BX1955" s="28" t="str">
        <f t="shared" si="127"/>
        <v/>
      </c>
      <c r="BY1955" s="67" t="str">
        <f t="shared" si="128"/>
        <v/>
      </c>
      <c r="BZ1955" s="29" t="str">
        <f>IF(A1955="","",SUM($BY$12:BY1955))</f>
        <v/>
      </c>
      <c r="CA1955" s="4"/>
    </row>
    <row r="1956" spans="65:79">
      <c r="BM1956" s="1"/>
      <c r="BU1956" s="23" t="str">
        <f>IF(A1956="","",_xlfn.XLOOKUP(C1956,'Bloomberg Data'!E:E,'Bloomberg Data'!D:D,0,0))</f>
        <v/>
      </c>
      <c r="BV1956" s="23" t="str">
        <f t="shared" si="126"/>
        <v/>
      </c>
      <c r="BW1956" s="59" t="str">
        <f t="shared" si="129"/>
        <v/>
      </c>
      <c r="BX1956" s="28" t="str">
        <f t="shared" si="127"/>
        <v/>
      </c>
      <c r="BY1956" s="67" t="str">
        <f t="shared" si="128"/>
        <v/>
      </c>
      <c r="BZ1956" s="29" t="str">
        <f>IF(A1956="","",SUM($BY$12:BY1956))</f>
        <v/>
      </c>
      <c r="CA1956" s="4"/>
    </row>
    <row r="1957" spans="65:79">
      <c r="BM1957" s="1"/>
      <c r="BU1957" s="23" t="str">
        <f>IF(A1957="","",_xlfn.XLOOKUP(C1957,'Bloomberg Data'!E:E,'Bloomberg Data'!D:D,0,0))</f>
        <v/>
      </c>
      <c r="BV1957" s="23" t="str">
        <f t="shared" si="126"/>
        <v/>
      </c>
      <c r="BW1957" s="59" t="str">
        <f t="shared" si="129"/>
        <v/>
      </c>
      <c r="BX1957" s="28" t="str">
        <f t="shared" si="127"/>
        <v/>
      </c>
      <c r="BY1957" s="67" t="str">
        <f t="shared" si="128"/>
        <v/>
      </c>
      <c r="BZ1957" s="29" t="str">
        <f>IF(A1957="","",SUM($BY$12:BY1957))</f>
        <v/>
      </c>
      <c r="CA1957" s="4"/>
    </row>
    <row r="1958" spans="65:79">
      <c r="BM1958" s="1"/>
      <c r="BU1958" s="23" t="str">
        <f>IF(A1958="","",_xlfn.XLOOKUP(C1958,'Bloomberg Data'!E:E,'Bloomberg Data'!D:D,0,0))</f>
        <v/>
      </c>
      <c r="BV1958" s="23" t="str">
        <f t="shared" si="126"/>
        <v/>
      </c>
      <c r="BW1958" s="59" t="str">
        <f t="shared" si="129"/>
        <v/>
      </c>
      <c r="BX1958" s="28" t="str">
        <f t="shared" si="127"/>
        <v/>
      </c>
      <c r="BY1958" s="67" t="str">
        <f t="shared" si="128"/>
        <v/>
      </c>
      <c r="BZ1958" s="29" t="str">
        <f>IF(A1958="","",SUM($BY$12:BY1958))</f>
        <v/>
      </c>
      <c r="CA1958" s="4"/>
    </row>
    <row r="1959" spans="65:79">
      <c r="BM1959" s="1"/>
      <c r="BU1959" s="23" t="str">
        <f>IF(A1959="","",_xlfn.XLOOKUP(C1959,'Bloomberg Data'!E:E,'Bloomberg Data'!D:D,0,0))</f>
        <v/>
      </c>
      <c r="BV1959" s="23" t="str">
        <f t="shared" si="126"/>
        <v/>
      </c>
      <c r="BW1959" s="59" t="str">
        <f t="shared" si="129"/>
        <v/>
      </c>
      <c r="BX1959" s="28" t="str">
        <f t="shared" si="127"/>
        <v/>
      </c>
      <c r="BY1959" s="67" t="str">
        <f t="shared" si="128"/>
        <v/>
      </c>
      <c r="BZ1959" s="29" t="str">
        <f>IF(A1959="","",SUM($BY$12:BY1959))</f>
        <v/>
      </c>
      <c r="CA1959" s="4"/>
    </row>
    <row r="1960" spans="65:79">
      <c r="BM1960" s="1"/>
      <c r="BU1960" s="23" t="str">
        <f>IF(A1960="","",_xlfn.XLOOKUP(C1960,'Bloomberg Data'!E:E,'Bloomberg Data'!D:D,0,0))</f>
        <v/>
      </c>
      <c r="BV1960" s="23" t="str">
        <f t="shared" si="126"/>
        <v/>
      </c>
      <c r="BW1960" s="59" t="str">
        <f t="shared" si="129"/>
        <v/>
      </c>
      <c r="BX1960" s="28" t="str">
        <f t="shared" si="127"/>
        <v/>
      </c>
      <c r="BY1960" s="67" t="str">
        <f t="shared" si="128"/>
        <v/>
      </c>
      <c r="BZ1960" s="29" t="str">
        <f>IF(A1960="","",SUM($BY$12:BY1960))</f>
        <v/>
      </c>
      <c r="CA1960" s="4"/>
    </row>
    <row r="1961" spans="65:79">
      <c r="BM1961" s="1"/>
      <c r="BU1961" s="23" t="str">
        <f>IF(A1961="","",_xlfn.XLOOKUP(C1961,'Bloomberg Data'!E:E,'Bloomberg Data'!D:D,0,0))</f>
        <v/>
      </c>
      <c r="BV1961" s="23" t="str">
        <f t="shared" si="126"/>
        <v/>
      </c>
      <c r="BW1961" s="59" t="str">
        <f t="shared" si="129"/>
        <v/>
      </c>
      <c r="BX1961" s="28" t="str">
        <f t="shared" si="127"/>
        <v/>
      </c>
      <c r="BY1961" s="67" t="str">
        <f t="shared" si="128"/>
        <v/>
      </c>
      <c r="BZ1961" s="29" t="str">
        <f>IF(A1961="","",SUM($BY$12:BY1961))</f>
        <v/>
      </c>
      <c r="CA1961" s="4"/>
    </row>
    <row r="1962" spans="65:79">
      <c r="BM1962" s="1"/>
      <c r="BU1962" s="23" t="str">
        <f>IF(A1962="","",_xlfn.XLOOKUP(C1962,'Bloomberg Data'!E:E,'Bloomberg Data'!D:D,0,0))</f>
        <v/>
      </c>
      <c r="BV1962" s="23" t="str">
        <f t="shared" si="126"/>
        <v/>
      </c>
      <c r="BW1962" s="59" t="str">
        <f t="shared" si="129"/>
        <v/>
      </c>
      <c r="BX1962" s="28" t="str">
        <f t="shared" si="127"/>
        <v/>
      </c>
      <c r="BY1962" s="67" t="str">
        <f t="shared" si="128"/>
        <v/>
      </c>
      <c r="BZ1962" s="29" t="str">
        <f>IF(A1962="","",SUM($BY$12:BY1962))</f>
        <v/>
      </c>
      <c r="CA1962" s="4"/>
    </row>
    <row r="1963" spans="65:79">
      <c r="BM1963" s="1"/>
      <c r="BU1963" s="23" t="str">
        <f>IF(A1963="","",_xlfn.XLOOKUP(C1963,'Bloomberg Data'!E:E,'Bloomberg Data'!D:D,0,0))</f>
        <v/>
      </c>
      <c r="BV1963" s="23" t="str">
        <f t="shared" si="126"/>
        <v/>
      </c>
      <c r="BW1963" s="59" t="str">
        <f t="shared" si="129"/>
        <v/>
      </c>
      <c r="BX1963" s="28" t="str">
        <f t="shared" si="127"/>
        <v/>
      </c>
      <c r="BY1963" s="67" t="str">
        <f t="shared" si="128"/>
        <v/>
      </c>
      <c r="BZ1963" s="29" t="str">
        <f>IF(A1963="","",SUM($BY$12:BY1963))</f>
        <v/>
      </c>
      <c r="CA1963" s="4"/>
    </row>
    <row r="1964" spans="65:79">
      <c r="BM1964" s="1"/>
      <c r="BU1964" s="23" t="str">
        <f>IF(A1964="","",_xlfn.XLOOKUP(C1964,'Bloomberg Data'!E:E,'Bloomberg Data'!D:D,0,0))</f>
        <v/>
      </c>
      <c r="BV1964" s="23" t="str">
        <f t="shared" si="126"/>
        <v/>
      </c>
      <c r="BW1964" s="59" t="str">
        <f t="shared" si="129"/>
        <v/>
      </c>
      <c r="BX1964" s="28" t="str">
        <f t="shared" si="127"/>
        <v/>
      </c>
      <c r="BY1964" s="67" t="str">
        <f t="shared" si="128"/>
        <v/>
      </c>
      <c r="BZ1964" s="29" t="str">
        <f>IF(A1964="","",SUM($BY$12:BY1964))</f>
        <v/>
      </c>
      <c r="CA1964" s="4"/>
    </row>
    <row r="1965" spans="65:79">
      <c r="BM1965" s="1"/>
      <c r="BU1965" s="23" t="str">
        <f>IF(A1965="","",_xlfn.XLOOKUP(C1965,'Bloomberg Data'!E:E,'Bloomberg Data'!D:D,0,0))</f>
        <v/>
      </c>
      <c r="BV1965" s="23" t="str">
        <f t="shared" si="126"/>
        <v/>
      </c>
      <c r="BW1965" s="59" t="str">
        <f t="shared" si="129"/>
        <v/>
      </c>
      <c r="BX1965" s="28" t="str">
        <f t="shared" si="127"/>
        <v/>
      </c>
      <c r="BY1965" s="67" t="str">
        <f t="shared" si="128"/>
        <v/>
      </c>
      <c r="BZ1965" s="29" t="str">
        <f>IF(A1965="","",SUM($BY$12:BY1965))</f>
        <v/>
      </c>
      <c r="CA1965" s="4"/>
    </row>
    <row r="1966" spans="65:79">
      <c r="BM1966" s="1"/>
      <c r="BU1966" s="23" t="str">
        <f>IF(A1966="","",_xlfn.XLOOKUP(C1966,'Bloomberg Data'!E:E,'Bloomberg Data'!D:D,0,0))</f>
        <v/>
      </c>
      <c r="BV1966" s="23" t="str">
        <f t="shared" si="126"/>
        <v/>
      </c>
      <c r="BW1966" s="59" t="str">
        <f t="shared" si="129"/>
        <v/>
      </c>
      <c r="BX1966" s="28" t="str">
        <f t="shared" si="127"/>
        <v/>
      </c>
      <c r="BY1966" s="67" t="str">
        <f t="shared" si="128"/>
        <v/>
      </c>
      <c r="BZ1966" s="29" t="str">
        <f>IF(A1966="","",SUM($BY$12:BY1966))</f>
        <v/>
      </c>
      <c r="CA1966" s="4"/>
    </row>
    <row r="1967" spans="65:79">
      <c r="BM1967" s="1"/>
      <c r="BU1967" s="23" t="str">
        <f>IF(A1967="","",_xlfn.XLOOKUP(C1967,'Bloomberg Data'!E:E,'Bloomberg Data'!D:D,0,0))</f>
        <v/>
      </c>
      <c r="BV1967" s="23" t="str">
        <f t="shared" si="126"/>
        <v/>
      </c>
      <c r="BW1967" s="59" t="str">
        <f t="shared" si="129"/>
        <v/>
      </c>
      <c r="BX1967" s="28" t="str">
        <f t="shared" si="127"/>
        <v/>
      </c>
      <c r="BY1967" s="67" t="str">
        <f t="shared" si="128"/>
        <v/>
      </c>
      <c r="BZ1967" s="29" t="str">
        <f>IF(A1967="","",SUM($BY$12:BY1967))</f>
        <v/>
      </c>
      <c r="CA1967" s="4"/>
    </row>
    <row r="1968" spans="65:79">
      <c r="BM1968" s="1"/>
      <c r="BU1968" s="23" t="str">
        <f>IF(A1968="","",_xlfn.XLOOKUP(C1968,'Bloomberg Data'!E:E,'Bloomberg Data'!D:D,0,0))</f>
        <v/>
      </c>
      <c r="BV1968" s="23" t="str">
        <f t="shared" si="126"/>
        <v/>
      </c>
      <c r="BW1968" s="59" t="str">
        <f t="shared" si="129"/>
        <v/>
      </c>
      <c r="BX1968" s="28" t="str">
        <f t="shared" si="127"/>
        <v/>
      </c>
      <c r="BY1968" s="67" t="str">
        <f t="shared" si="128"/>
        <v/>
      </c>
      <c r="BZ1968" s="29" t="str">
        <f>IF(A1968="","",SUM($BY$12:BY1968))</f>
        <v/>
      </c>
      <c r="CA1968" s="4"/>
    </row>
    <row r="1969" spans="65:79">
      <c r="BM1969" s="1"/>
      <c r="BU1969" s="23" t="str">
        <f>IF(A1969="","",_xlfn.XLOOKUP(C1969,'Bloomberg Data'!E:E,'Bloomberg Data'!D:D,0,0))</f>
        <v/>
      </c>
      <c r="BV1969" s="23" t="str">
        <f t="shared" si="126"/>
        <v/>
      </c>
      <c r="BW1969" s="59" t="str">
        <f t="shared" si="129"/>
        <v/>
      </c>
      <c r="BX1969" s="28" t="str">
        <f t="shared" si="127"/>
        <v/>
      </c>
      <c r="BY1969" s="67" t="str">
        <f t="shared" si="128"/>
        <v/>
      </c>
      <c r="BZ1969" s="29" t="str">
        <f>IF(A1969="","",SUM($BY$12:BY1969))</f>
        <v/>
      </c>
      <c r="CA1969" s="4"/>
    </row>
    <row r="1970" spans="65:79">
      <c r="BM1970" s="1"/>
      <c r="BU1970" s="23" t="str">
        <f>IF(A1970="","",_xlfn.XLOOKUP(C1970,'Bloomberg Data'!E:E,'Bloomberg Data'!D:D,0,0))</f>
        <v/>
      </c>
      <c r="BV1970" s="23" t="str">
        <f t="shared" si="126"/>
        <v/>
      </c>
      <c r="BW1970" s="59" t="str">
        <f t="shared" si="129"/>
        <v/>
      </c>
      <c r="BX1970" s="28" t="str">
        <f t="shared" si="127"/>
        <v/>
      </c>
      <c r="BY1970" s="67" t="str">
        <f t="shared" si="128"/>
        <v/>
      </c>
      <c r="BZ1970" s="29" t="str">
        <f>IF(A1970="","",SUM($BY$12:BY1970))</f>
        <v/>
      </c>
      <c r="CA1970" s="4"/>
    </row>
    <row r="1971" spans="65:79">
      <c r="BM1971" s="1"/>
      <c r="BU1971" s="23" t="str">
        <f>IF(A1971="","",_xlfn.XLOOKUP(C1971,'Bloomberg Data'!E:E,'Bloomberg Data'!D:D,0,0))</f>
        <v/>
      </c>
      <c r="BV1971" s="23" t="str">
        <f t="shared" si="126"/>
        <v/>
      </c>
      <c r="BW1971" s="59" t="str">
        <f t="shared" si="129"/>
        <v/>
      </c>
      <c r="BX1971" s="28" t="str">
        <f t="shared" si="127"/>
        <v/>
      </c>
      <c r="BY1971" s="67" t="str">
        <f t="shared" si="128"/>
        <v/>
      </c>
      <c r="BZ1971" s="29" t="str">
        <f>IF(A1971="","",SUM($BY$12:BY1971))</f>
        <v/>
      </c>
      <c r="CA1971" s="4"/>
    </row>
    <row r="1972" spans="65:79">
      <c r="BM1972" s="1"/>
      <c r="BU1972" s="23" t="str">
        <f>IF(A1972="","",_xlfn.XLOOKUP(C1972,'Bloomberg Data'!E:E,'Bloomberg Data'!D:D,0,0))</f>
        <v/>
      </c>
      <c r="BV1972" s="23" t="str">
        <f t="shared" si="126"/>
        <v/>
      </c>
      <c r="BW1972" s="59" t="str">
        <f t="shared" si="129"/>
        <v/>
      </c>
      <c r="BX1972" s="28" t="str">
        <f t="shared" si="127"/>
        <v/>
      </c>
      <c r="BY1972" s="67" t="str">
        <f t="shared" si="128"/>
        <v/>
      </c>
      <c r="BZ1972" s="29" t="str">
        <f>IF(A1972="","",SUM($BY$12:BY1972))</f>
        <v/>
      </c>
      <c r="CA1972" s="4"/>
    </row>
    <row r="1973" spans="65:79">
      <c r="BM1973" s="1"/>
      <c r="BU1973" s="23" t="str">
        <f>IF(A1973="","",_xlfn.XLOOKUP(C1973,'Bloomberg Data'!E:E,'Bloomberg Data'!D:D,0,0))</f>
        <v/>
      </c>
      <c r="BV1973" s="23" t="str">
        <f t="shared" si="126"/>
        <v/>
      </c>
      <c r="BW1973" s="59" t="str">
        <f t="shared" si="129"/>
        <v/>
      </c>
      <c r="BX1973" s="28" t="str">
        <f t="shared" si="127"/>
        <v/>
      </c>
      <c r="BY1973" s="67" t="str">
        <f t="shared" si="128"/>
        <v/>
      </c>
      <c r="BZ1973" s="29" t="str">
        <f>IF(A1973="","",SUM($BY$12:BY1973))</f>
        <v/>
      </c>
      <c r="CA1973" s="4"/>
    </row>
    <row r="1974" spans="65:79">
      <c r="BM1974" s="1"/>
      <c r="BU1974" s="23" t="str">
        <f>IF(A1974="","",_xlfn.XLOOKUP(C1974,'Bloomberg Data'!E:E,'Bloomberg Data'!D:D,0,0))</f>
        <v/>
      </c>
      <c r="BV1974" s="23" t="str">
        <f t="shared" si="126"/>
        <v/>
      </c>
      <c r="BW1974" s="59" t="str">
        <f t="shared" si="129"/>
        <v/>
      </c>
      <c r="BX1974" s="28" t="str">
        <f t="shared" si="127"/>
        <v/>
      </c>
      <c r="BY1974" s="67" t="str">
        <f t="shared" si="128"/>
        <v/>
      </c>
      <c r="BZ1974" s="29" t="str">
        <f>IF(A1974="","",SUM($BY$12:BY1974))</f>
        <v/>
      </c>
      <c r="CA1974" s="4"/>
    </row>
    <row r="1975" spans="65:79">
      <c r="BM1975" s="1"/>
      <c r="BU1975" s="23" t="str">
        <f>IF(A1975="","",_xlfn.XLOOKUP(C1975,'Bloomberg Data'!E:E,'Bloomberg Data'!D:D,0,0))</f>
        <v/>
      </c>
      <c r="BV1975" s="23" t="str">
        <f t="shared" si="126"/>
        <v/>
      </c>
      <c r="BW1975" s="59" t="str">
        <f t="shared" si="129"/>
        <v/>
      </c>
      <c r="BX1975" s="28" t="str">
        <f t="shared" si="127"/>
        <v/>
      </c>
      <c r="BY1975" s="67" t="str">
        <f t="shared" si="128"/>
        <v/>
      </c>
      <c r="BZ1975" s="29" t="str">
        <f>IF(A1975="","",SUM($BY$12:BY1975))</f>
        <v/>
      </c>
      <c r="CA1975" s="4"/>
    </row>
    <row r="1976" spans="65:79">
      <c r="BM1976" s="1"/>
      <c r="BU1976" s="23" t="str">
        <f>IF(A1976="","",_xlfn.XLOOKUP(C1976,'Bloomberg Data'!E:E,'Bloomberg Data'!D:D,0,0))</f>
        <v/>
      </c>
      <c r="BV1976" s="23" t="str">
        <f t="shared" si="126"/>
        <v/>
      </c>
      <c r="BW1976" s="59" t="str">
        <f t="shared" si="129"/>
        <v/>
      </c>
      <c r="BX1976" s="28" t="str">
        <f t="shared" si="127"/>
        <v/>
      </c>
      <c r="BY1976" s="67" t="str">
        <f t="shared" si="128"/>
        <v/>
      </c>
      <c r="BZ1976" s="29" t="str">
        <f>IF(A1976="","",SUM($BY$12:BY1976))</f>
        <v/>
      </c>
      <c r="CA1976" s="4"/>
    </row>
    <row r="1977" spans="65:79">
      <c r="BM1977" s="1"/>
      <c r="BU1977" s="23" t="str">
        <f>IF(A1977="","",_xlfn.XLOOKUP(C1977,'Bloomberg Data'!E:E,'Bloomberg Data'!D:D,0,0))</f>
        <v/>
      </c>
      <c r="BV1977" s="23" t="str">
        <f t="shared" si="126"/>
        <v/>
      </c>
      <c r="BW1977" s="59" t="str">
        <f t="shared" si="129"/>
        <v/>
      </c>
      <c r="BX1977" s="28" t="str">
        <f t="shared" si="127"/>
        <v/>
      </c>
      <c r="BY1977" s="67" t="str">
        <f t="shared" si="128"/>
        <v/>
      </c>
      <c r="BZ1977" s="29" t="str">
        <f>IF(A1977="","",SUM($BY$12:BY1977))</f>
        <v/>
      </c>
      <c r="CA1977" s="4"/>
    </row>
    <row r="1978" spans="65:79">
      <c r="BM1978" s="1"/>
      <c r="BU1978" s="23" t="str">
        <f>IF(A1978="","",_xlfn.XLOOKUP(C1978,'Bloomberg Data'!E:E,'Bloomberg Data'!D:D,0,0))</f>
        <v/>
      </c>
      <c r="BV1978" s="23" t="str">
        <f t="shared" si="126"/>
        <v/>
      </c>
      <c r="BW1978" s="59" t="str">
        <f t="shared" si="129"/>
        <v/>
      </c>
      <c r="BX1978" s="28" t="str">
        <f t="shared" si="127"/>
        <v/>
      </c>
      <c r="BY1978" s="67" t="str">
        <f t="shared" si="128"/>
        <v/>
      </c>
      <c r="BZ1978" s="29" t="str">
        <f>IF(A1978="","",SUM($BY$12:BY1978))</f>
        <v/>
      </c>
      <c r="CA1978" s="4"/>
    </row>
    <row r="1979" spans="65:79">
      <c r="BM1979" s="1"/>
      <c r="BU1979" s="23" t="str">
        <f>IF(A1979="","",_xlfn.XLOOKUP(C1979,'Bloomberg Data'!E:E,'Bloomberg Data'!D:D,0,0))</f>
        <v/>
      </c>
      <c r="BV1979" s="23" t="str">
        <f t="shared" si="126"/>
        <v/>
      </c>
      <c r="BW1979" s="59" t="str">
        <f t="shared" si="129"/>
        <v/>
      </c>
      <c r="BX1979" s="28" t="str">
        <f t="shared" si="127"/>
        <v/>
      </c>
      <c r="BY1979" s="67" t="str">
        <f t="shared" si="128"/>
        <v/>
      </c>
      <c r="BZ1979" s="29" t="str">
        <f>IF(A1979="","",SUM($BY$12:BY1979))</f>
        <v/>
      </c>
      <c r="CA1979" s="4"/>
    </row>
    <row r="1980" spans="65:79">
      <c r="BM1980" s="1"/>
      <c r="BU1980" s="23" t="str">
        <f>IF(A1980="","",_xlfn.XLOOKUP(C1980,'Bloomberg Data'!E:E,'Bloomberg Data'!D:D,0,0))</f>
        <v/>
      </c>
      <c r="BV1980" s="23" t="str">
        <f t="shared" si="126"/>
        <v/>
      </c>
      <c r="BW1980" s="59" t="str">
        <f t="shared" si="129"/>
        <v/>
      </c>
      <c r="BX1980" s="28" t="str">
        <f t="shared" si="127"/>
        <v/>
      </c>
      <c r="BY1980" s="67" t="str">
        <f t="shared" si="128"/>
        <v/>
      </c>
      <c r="BZ1980" s="29" t="str">
        <f>IF(A1980="","",SUM($BY$12:BY1980))</f>
        <v/>
      </c>
      <c r="CA1980" s="4"/>
    </row>
    <row r="1981" spans="65:79">
      <c r="BM1981" s="1"/>
      <c r="BU1981" s="23" t="str">
        <f>IF(A1981="","",_xlfn.XLOOKUP(C1981,'Bloomberg Data'!E:E,'Bloomberg Data'!D:D,0,0))</f>
        <v/>
      </c>
      <c r="BV1981" s="23" t="str">
        <f t="shared" si="126"/>
        <v/>
      </c>
      <c r="BW1981" s="59" t="str">
        <f t="shared" si="129"/>
        <v/>
      </c>
      <c r="BX1981" s="28" t="str">
        <f t="shared" si="127"/>
        <v/>
      </c>
      <c r="BY1981" s="67" t="str">
        <f t="shared" si="128"/>
        <v/>
      </c>
      <c r="BZ1981" s="29" t="str">
        <f>IF(A1981="","",SUM($BY$12:BY1981))</f>
        <v/>
      </c>
      <c r="CA1981" s="4"/>
    </row>
    <row r="1982" spans="65:79">
      <c r="BM1982" s="1"/>
      <c r="BU1982" s="23" t="str">
        <f>IF(A1982="","",_xlfn.XLOOKUP(C1982,'Bloomberg Data'!E:E,'Bloomberg Data'!D:D,0,0))</f>
        <v/>
      </c>
      <c r="BV1982" s="23" t="str">
        <f t="shared" si="126"/>
        <v/>
      </c>
      <c r="BW1982" s="59" t="str">
        <f t="shared" si="129"/>
        <v/>
      </c>
      <c r="BX1982" s="28" t="str">
        <f t="shared" si="127"/>
        <v/>
      </c>
      <c r="BY1982" s="67" t="str">
        <f t="shared" si="128"/>
        <v/>
      </c>
      <c r="BZ1982" s="29" t="str">
        <f>IF(A1982="","",SUM($BY$12:BY1982))</f>
        <v/>
      </c>
      <c r="CA1982" s="4"/>
    </row>
    <row r="1983" spans="65:79">
      <c r="BM1983" s="1"/>
      <c r="BU1983" s="23" t="str">
        <f>IF(A1983="","",_xlfn.XLOOKUP(C1983,'Bloomberg Data'!E:E,'Bloomberg Data'!D:D,0,0))</f>
        <v/>
      </c>
      <c r="BV1983" s="23" t="str">
        <f t="shared" si="126"/>
        <v/>
      </c>
      <c r="BW1983" s="59" t="str">
        <f t="shared" si="129"/>
        <v/>
      </c>
      <c r="BX1983" s="28" t="str">
        <f t="shared" si="127"/>
        <v/>
      </c>
      <c r="BY1983" s="67" t="str">
        <f t="shared" si="128"/>
        <v/>
      </c>
      <c r="BZ1983" s="29" t="str">
        <f>IF(A1983="","",SUM($BY$12:BY1983))</f>
        <v/>
      </c>
      <c r="CA1983" s="4"/>
    </row>
    <row r="1984" spans="65:79">
      <c r="BM1984" s="1"/>
      <c r="BU1984" s="23" t="str">
        <f>IF(A1984="","",_xlfn.XLOOKUP(C1984,'Bloomberg Data'!E:E,'Bloomberg Data'!D:D,0,0))</f>
        <v/>
      </c>
      <c r="BV1984" s="23" t="str">
        <f t="shared" si="126"/>
        <v/>
      </c>
      <c r="BW1984" s="59" t="str">
        <f t="shared" si="129"/>
        <v/>
      </c>
      <c r="BX1984" s="28" t="str">
        <f t="shared" si="127"/>
        <v/>
      </c>
      <c r="BY1984" s="67" t="str">
        <f t="shared" si="128"/>
        <v/>
      </c>
      <c r="BZ1984" s="29" t="str">
        <f>IF(A1984="","",SUM($BY$12:BY1984))</f>
        <v/>
      </c>
      <c r="CA1984" s="4"/>
    </row>
    <row r="1985" spans="65:79">
      <c r="BM1985" s="1"/>
      <c r="BU1985" s="23" t="str">
        <f>IF(A1985="","",_xlfn.XLOOKUP(C1985,'Bloomberg Data'!E:E,'Bloomberg Data'!D:D,0,0))</f>
        <v/>
      </c>
      <c r="BV1985" s="23" t="str">
        <f t="shared" si="126"/>
        <v/>
      </c>
      <c r="BW1985" s="59" t="str">
        <f t="shared" si="129"/>
        <v/>
      </c>
      <c r="BX1985" s="28" t="str">
        <f t="shared" si="127"/>
        <v/>
      </c>
      <c r="BY1985" s="67" t="str">
        <f t="shared" si="128"/>
        <v/>
      </c>
      <c r="BZ1985" s="29" t="str">
        <f>IF(A1985="","",SUM($BY$12:BY1985))</f>
        <v/>
      </c>
      <c r="CA1985" s="4"/>
    </row>
    <row r="1986" spans="65:79">
      <c r="BM1986" s="1"/>
      <c r="BU1986" s="23" t="str">
        <f>IF(A1986="","",_xlfn.XLOOKUP(C1986,'Bloomberg Data'!E:E,'Bloomberg Data'!D:D,0,0))</f>
        <v/>
      </c>
      <c r="BV1986" s="23" t="str">
        <f t="shared" si="126"/>
        <v/>
      </c>
      <c r="BW1986" s="59" t="str">
        <f t="shared" si="129"/>
        <v/>
      </c>
      <c r="BX1986" s="28" t="str">
        <f t="shared" si="127"/>
        <v/>
      </c>
      <c r="BY1986" s="67" t="str">
        <f t="shared" si="128"/>
        <v/>
      </c>
      <c r="BZ1986" s="29" t="str">
        <f>IF(A1986="","",SUM($BY$12:BY1986))</f>
        <v/>
      </c>
      <c r="CA1986" s="4"/>
    </row>
    <row r="1987" spans="65:79">
      <c r="BM1987" s="1"/>
      <c r="BU1987" s="23" t="str">
        <f>IF(A1987="","",_xlfn.XLOOKUP(C1987,'Bloomberg Data'!E:E,'Bloomberg Data'!D:D,0,0))</f>
        <v/>
      </c>
      <c r="BV1987" s="23" t="str">
        <f t="shared" si="126"/>
        <v/>
      </c>
      <c r="BW1987" s="59" t="str">
        <f t="shared" si="129"/>
        <v/>
      </c>
      <c r="BX1987" s="28" t="str">
        <f t="shared" si="127"/>
        <v/>
      </c>
      <c r="BY1987" s="67" t="str">
        <f t="shared" si="128"/>
        <v/>
      </c>
      <c r="BZ1987" s="29" t="str">
        <f>IF(A1987="","",SUM($BY$12:BY1987))</f>
        <v/>
      </c>
      <c r="CA1987" s="4"/>
    </row>
    <row r="1988" spans="65:79">
      <c r="BM1988" s="1"/>
      <c r="BU1988" s="23" t="str">
        <f>IF(A1988="","",_xlfn.XLOOKUP(C1988,'Bloomberg Data'!E:E,'Bloomberg Data'!D:D,0,0))</f>
        <v/>
      </c>
      <c r="BV1988" s="23" t="str">
        <f t="shared" si="126"/>
        <v/>
      </c>
      <c r="BW1988" s="59" t="str">
        <f t="shared" si="129"/>
        <v/>
      </c>
      <c r="BX1988" s="28" t="str">
        <f t="shared" si="127"/>
        <v/>
      </c>
      <c r="BY1988" s="67" t="str">
        <f t="shared" si="128"/>
        <v/>
      </c>
      <c r="BZ1988" s="29" t="str">
        <f>IF(A1988="","",SUM($BY$12:BY1988))</f>
        <v/>
      </c>
      <c r="CA1988" s="4"/>
    </row>
    <row r="1989" spans="65:79">
      <c r="BM1989" s="1"/>
      <c r="BU1989" s="23" t="str">
        <f>IF(A1989="","",_xlfn.XLOOKUP(C1989,'Bloomberg Data'!E:E,'Bloomberg Data'!D:D,0,0))</f>
        <v/>
      </c>
      <c r="BV1989" s="23" t="str">
        <f t="shared" si="126"/>
        <v/>
      </c>
      <c r="BW1989" s="59" t="str">
        <f t="shared" si="129"/>
        <v/>
      </c>
      <c r="BX1989" s="28" t="str">
        <f t="shared" si="127"/>
        <v/>
      </c>
      <c r="BY1989" s="67" t="str">
        <f t="shared" si="128"/>
        <v/>
      </c>
      <c r="BZ1989" s="29" t="str">
        <f>IF(A1989="","",SUM($BY$12:BY1989))</f>
        <v/>
      </c>
      <c r="CA1989" s="4"/>
    </row>
    <row r="1990" spans="65:79">
      <c r="BM1990" s="1"/>
      <c r="BU1990" s="23" t="str">
        <f>IF(A1990="","",_xlfn.XLOOKUP(C1990,'Bloomberg Data'!E:E,'Bloomberg Data'!D:D,0,0))</f>
        <v/>
      </c>
      <c r="BV1990" s="23" t="str">
        <f t="shared" si="126"/>
        <v/>
      </c>
      <c r="BW1990" s="59" t="str">
        <f t="shared" si="129"/>
        <v/>
      </c>
      <c r="BX1990" s="28" t="str">
        <f t="shared" si="127"/>
        <v/>
      </c>
      <c r="BY1990" s="67" t="str">
        <f t="shared" si="128"/>
        <v/>
      </c>
      <c r="BZ1990" s="29" t="str">
        <f>IF(A1990="","",SUM($BY$12:BY1990))</f>
        <v/>
      </c>
      <c r="CA1990" s="4"/>
    </row>
    <row r="1991" spans="65:79">
      <c r="BM1991" s="1"/>
      <c r="BU1991" s="23" t="str">
        <f>IF(A1991="","",_xlfn.XLOOKUP(C1991,'Bloomberg Data'!E:E,'Bloomberg Data'!D:D,0,0))</f>
        <v/>
      </c>
      <c r="BV1991" s="23" t="str">
        <f t="shared" si="126"/>
        <v/>
      </c>
      <c r="BW1991" s="59" t="str">
        <f t="shared" si="129"/>
        <v/>
      </c>
      <c r="BX1991" s="28" t="str">
        <f t="shared" si="127"/>
        <v/>
      </c>
      <c r="BY1991" s="67" t="str">
        <f t="shared" si="128"/>
        <v/>
      </c>
      <c r="BZ1991" s="29" t="str">
        <f>IF(A1991="","",SUM($BY$12:BY1991))</f>
        <v/>
      </c>
      <c r="CA1991" s="4"/>
    </row>
    <row r="1992" spans="65:79">
      <c r="BM1992" s="1"/>
      <c r="BU1992" s="23" t="str">
        <f>IF(A1992="","",_xlfn.XLOOKUP(C1992,'Bloomberg Data'!E:E,'Bloomberg Data'!D:D,0,0))</f>
        <v/>
      </c>
      <c r="BV1992" s="23" t="str">
        <f t="shared" si="126"/>
        <v/>
      </c>
      <c r="BW1992" s="59" t="str">
        <f t="shared" si="129"/>
        <v/>
      </c>
      <c r="BX1992" s="28" t="str">
        <f t="shared" si="127"/>
        <v/>
      </c>
      <c r="BY1992" s="67" t="str">
        <f t="shared" si="128"/>
        <v/>
      </c>
      <c r="BZ1992" s="29" t="str">
        <f>IF(A1992="","",SUM($BY$12:BY1992))</f>
        <v/>
      </c>
      <c r="CA1992" s="4"/>
    </row>
    <row r="1993" spans="65:79">
      <c r="BM1993" s="1"/>
      <c r="BU1993" s="23" t="str">
        <f>IF(A1993="","",_xlfn.XLOOKUP(C1993,'Bloomberg Data'!E:E,'Bloomberg Data'!D:D,0,0))</f>
        <v/>
      </c>
      <c r="BV1993" s="23" t="str">
        <f t="shared" si="126"/>
        <v/>
      </c>
      <c r="BW1993" s="59" t="str">
        <f t="shared" si="129"/>
        <v/>
      </c>
      <c r="BX1993" s="28" t="str">
        <f t="shared" si="127"/>
        <v/>
      </c>
      <c r="BY1993" s="67" t="str">
        <f t="shared" si="128"/>
        <v/>
      </c>
      <c r="BZ1993" s="29" t="str">
        <f>IF(A1993="","",SUM($BY$12:BY1993))</f>
        <v/>
      </c>
      <c r="CA1993" s="4"/>
    </row>
    <row r="1994" spans="65:79">
      <c r="BM1994" s="1"/>
      <c r="BU1994" s="23" t="str">
        <f>IF(A1994="","",_xlfn.XLOOKUP(C1994,'Bloomberg Data'!E:E,'Bloomberg Data'!D:D,0,0))</f>
        <v/>
      </c>
      <c r="BV1994" s="23" t="str">
        <f t="shared" si="126"/>
        <v/>
      </c>
      <c r="BW1994" s="59" t="str">
        <f t="shared" si="129"/>
        <v/>
      </c>
      <c r="BX1994" s="28" t="str">
        <f t="shared" si="127"/>
        <v/>
      </c>
      <c r="BY1994" s="67" t="str">
        <f t="shared" si="128"/>
        <v/>
      </c>
      <c r="BZ1994" s="29" t="str">
        <f>IF(A1994="","",SUM($BY$12:BY1994))</f>
        <v/>
      </c>
      <c r="CA1994" s="4"/>
    </row>
    <row r="1995" spans="65:79">
      <c r="BM1995" s="1"/>
      <c r="BU1995" s="23" t="str">
        <f>IF(A1995="","",_xlfn.XLOOKUP(C1995,'Bloomberg Data'!E:E,'Bloomberg Data'!D:D,0,0))</f>
        <v/>
      </c>
      <c r="BV1995" s="23" t="str">
        <f t="shared" ref="BV1995:BV2058" si="130">IF(A1995="","",BU1995*3)</f>
        <v/>
      </c>
      <c r="BW1995" s="59" t="str">
        <f t="shared" si="129"/>
        <v/>
      </c>
      <c r="BX1995" s="28" t="str">
        <f t="shared" ref="BX1995:BX2058" si="131">IF(A1995="","",IF(BU1995=0,0,H1995/BW1995))</f>
        <v/>
      </c>
      <c r="BY1995" s="67" t="str">
        <f t="shared" ref="BY1995:BY2058" si="132">IF(A1995="","",BM1995%)</f>
        <v/>
      </c>
      <c r="BZ1995" s="29" t="str">
        <f>IF(A1995="","",SUM($BY$12:BY1995))</f>
        <v/>
      </c>
      <c r="CA1995" s="4"/>
    </row>
    <row r="1996" spans="65:79">
      <c r="BM1996" s="1"/>
      <c r="BU1996" s="23" t="str">
        <f>IF(A1996="","",_xlfn.XLOOKUP(C1996,'Bloomberg Data'!E:E,'Bloomberg Data'!D:D,0,0))</f>
        <v/>
      </c>
      <c r="BV1996" s="23" t="str">
        <f t="shared" si="130"/>
        <v/>
      </c>
      <c r="BW1996" s="59" t="str">
        <f t="shared" ref="BW1996:BW2059" si="133">IF(A1996="","",BV1996*BW$11)</f>
        <v/>
      </c>
      <c r="BX1996" s="28" t="str">
        <f t="shared" si="131"/>
        <v/>
      </c>
      <c r="BY1996" s="67" t="str">
        <f t="shared" si="132"/>
        <v/>
      </c>
      <c r="BZ1996" s="29" t="str">
        <f>IF(A1996="","",SUM($BY$12:BY1996))</f>
        <v/>
      </c>
      <c r="CA1996" s="4"/>
    </row>
    <row r="1997" spans="65:79">
      <c r="BM1997" s="1"/>
      <c r="BU1997" s="23" t="str">
        <f>IF(A1997="","",_xlfn.XLOOKUP(C1997,'Bloomberg Data'!E:E,'Bloomberg Data'!D:D,0,0))</f>
        <v/>
      </c>
      <c r="BV1997" s="23" t="str">
        <f t="shared" si="130"/>
        <v/>
      </c>
      <c r="BW1997" s="59" t="str">
        <f t="shared" si="133"/>
        <v/>
      </c>
      <c r="BX1997" s="28" t="str">
        <f t="shared" si="131"/>
        <v/>
      </c>
      <c r="BY1997" s="67" t="str">
        <f t="shared" si="132"/>
        <v/>
      </c>
      <c r="BZ1997" s="29" t="str">
        <f>IF(A1997="","",SUM($BY$12:BY1997))</f>
        <v/>
      </c>
      <c r="CA1997" s="4"/>
    </row>
    <row r="1998" spans="65:79">
      <c r="BM1998" s="1"/>
      <c r="BU1998" s="23" t="str">
        <f>IF(A1998="","",_xlfn.XLOOKUP(C1998,'Bloomberg Data'!E:E,'Bloomberg Data'!D:D,0,0))</f>
        <v/>
      </c>
      <c r="BV1998" s="23" t="str">
        <f t="shared" si="130"/>
        <v/>
      </c>
      <c r="BW1998" s="59" t="str">
        <f t="shared" si="133"/>
        <v/>
      </c>
      <c r="BX1998" s="28" t="str">
        <f t="shared" si="131"/>
        <v/>
      </c>
      <c r="BY1998" s="67" t="str">
        <f t="shared" si="132"/>
        <v/>
      </c>
      <c r="BZ1998" s="29" t="str">
        <f>IF(A1998="","",SUM($BY$12:BY1998))</f>
        <v/>
      </c>
      <c r="CA1998" s="4"/>
    </row>
    <row r="1999" spans="65:79">
      <c r="BM1999" s="1"/>
      <c r="BU1999" s="23" t="str">
        <f>IF(A1999="","",_xlfn.XLOOKUP(C1999,'Bloomberg Data'!E:E,'Bloomberg Data'!D:D,0,0))</f>
        <v/>
      </c>
      <c r="BV1999" s="23" t="str">
        <f t="shared" si="130"/>
        <v/>
      </c>
      <c r="BW1999" s="59" t="str">
        <f t="shared" si="133"/>
        <v/>
      </c>
      <c r="BX1999" s="28" t="str">
        <f t="shared" si="131"/>
        <v/>
      </c>
      <c r="BY1999" s="67" t="str">
        <f t="shared" si="132"/>
        <v/>
      </c>
      <c r="BZ1999" s="29" t="str">
        <f>IF(A1999="","",SUM($BY$12:BY1999))</f>
        <v/>
      </c>
      <c r="CA1999" s="4"/>
    </row>
    <row r="2000" spans="65:79">
      <c r="BM2000" s="1"/>
      <c r="BU2000" s="23" t="str">
        <f>IF(A2000="","",_xlfn.XLOOKUP(C2000,'Bloomberg Data'!E:E,'Bloomberg Data'!D:D,0,0))</f>
        <v/>
      </c>
      <c r="BV2000" s="23" t="str">
        <f t="shared" si="130"/>
        <v/>
      </c>
      <c r="BW2000" s="59" t="str">
        <f t="shared" si="133"/>
        <v/>
      </c>
      <c r="BX2000" s="28" t="str">
        <f t="shared" si="131"/>
        <v/>
      </c>
      <c r="BY2000" s="67" t="str">
        <f t="shared" si="132"/>
        <v/>
      </c>
      <c r="BZ2000" s="29" t="str">
        <f>IF(A2000="","",SUM($BY$12:BY2000))</f>
        <v/>
      </c>
      <c r="CA2000" s="4"/>
    </row>
    <row r="2001" spans="65:79">
      <c r="BM2001" s="1"/>
      <c r="BU2001" s="23" t="str">
        <f>IF(A2001="","",_xlfn.XLOOKUP(C2001,'Bloomberg Data'!E:E,'Bloomberg Data'!D:D,0,0))</f>
        <v/>
      </c>
      <c r="BV2001" s="23" t="str">
        <f t="shared" si="130"/>
        <v/>
      </c>
      <c r="BW2001" s="59" t="str">
        <f t="shared" si="133"/>
        <v/>
      </c>
      <c r="BX2001" s="28" t="str">
        <f t="shared" si="131"/>
        <v/>
      </c>
      <c r="BY2001" s="67" t="str">
        <f t="shared" si="132"/>
        <v/>
      </c>
      <c r="BZ2001" s="29" t="str">
        <f>IF(A2001="","",SUM($BY$12:BY2001))</f>
        <v/>
      </c>
      <c r="CA2001" s="4"/>
    </row>
    <row r="2002" spans="65:79">
      <c r="BM2002" s="1"/>
      <c r="BU2002" s="23" t="str">
        <f>IF(A2002="","",_xlfn.XLOOKUP(C2002,'Bloomberg Data'!E:E,'Bloomberg Data'!D:D,0,0))</f>
        <v/>
      </c>
      <c r="BV2002" s="23" t="str">
        <f t="shared" si="130"/>
        <v/>
      </c>
      <c r="BW2002" s="59" t="str">
        <f t="shared" si="133"/>
        <v/>
      </c>
      <c r="BX2002" s="28" t="str">
        <f t="shared" si="131"/>
        <v/>
      </c>
      <c r="BY2002" s="67" t="str">
        <f t="shared" si="132"/>
        <v/>
      </c>
      <c r="BZ2002" s="29" t="str">
        <f>IF(A2002="","",SUM($BY$12:BY2002))</f>
        <v/>
      </c>
      <c r="CA2002" s="4"/>
    </row>
    <row r="2003" spans="65:79">
      <c r="BM2003" s="1"/>
      <c r="BU2003" s="23" t="str">
        <f>IF(A2003="","",_xlfn.XLOOKUP(C2003,'Bloomberg Data'!E:E,'Bloomberg Data'!D:D,0,0))</f>
        <v/>
      </c>
      <c r="BV2003" s="23" t="str">
        <f t="shared" si="130"/>
        <v/>
      </c>
      <c r="BW2003" s="59" t="str">
        <f t="shared" si="133"/>
        <v/>
      </c>
      <c r="BX2003" s="28" t="str">
        <f t="shared" si="131"/>
        <v/>
      </c>
      <c r="BY2003" s="67" t="str">
        <f t="shared" si="132"/>
        <v/>
      </c>
      <c r="BZ2003" s="29" t="str">
        <f>IF(A2003="","",SUM($BY$12:BY2003))</f>
        <v/>
      </c>
      <c r="CA2003" s="4"/>
    </row>
    <row r="2004" spans="65:79">
      <c r="BM2004" s="1"/>
      <c r="BU2004" s="23" t="str">
        <f>IF(A2004="","",_xlfn.XLOOKUP(C2004,'Bloomberg Data'!E:E,'Bloomberg Data'!D:D,0,0))</f>
        <v/>
      </c>
      <c r="BV2004" s="23" t="str">
        <f t="shared" si="130"/>
        <v/>
      </c>
      <c r="BW2004" s="59" t="str">
        <f t="shared" si="133"/>
        <v/>
      </c>
      <c r="BX2004" s="28" t="str">
        <f t="shared" si="131"/>
        <v/>
      </c>
      <c r="BY2004" s="67" t="str">
        <f t="shared" si="132"/>
        <v/>
      </c>
      <c r="BZ2004" s="29" t="str">
        <f>IF(A2004="","",SUM($BY$12:BY2004))</f>
        <v/>
      </c>
      <c r="CA2004" s="4"/>
    </row>
    <row r="2005" spans="65:79">
      <c r="BM2005" s="1"/>
      <c r="BU2005" s="23" t="str">
        <f>IF(A2005="","",_xlfn.XLOOKUP(C2005,'Bloomberg Data'!E:E,'Bloomberg Data'!D:D,0,0))</f>
        <v/>
      </c>
      <c r="BV2005" s="23" t="str">
        <f t="shared" si="130"/>
        <v/>
      </c>
      <c r="BW2005" s="59" t="str">
        <f t="shared" si="133"/>
        <v/>
      </c>
      <c r="BX2005" s="28" t="str">
        <f t="shared" si="131"/>
        <v/>
      </c>
      <c r="BY2005" s="67" t="str">
        <f t="shared" si="132"/>
        <v/>
      </c>
      <c r="BZ2005" s="29" t="str">
        <f>IF(A2005="","",SUM($BY$12:BY2005))</f>
        <v/>
      </c>
      <c r="CA2005" s="4"/>
    </row>
    <row r="2006" spans="65:79">
      <c r="BM2006" s="1"/>
      <c r="BU2006" s="23" t="str">
        <f>IF(A2006="","",_xlfn.XLOOKUP(C2006,'Bloomberg Data'!E:E,'Bloomberg Data'!D:D,0,0))</f>
        <v/>
      </c>
      <c r="BV2006" s="23" t="str">
        <f t="shared" si="130"/>
        <v/>
      </c>
      <c r="BW2006" s="59" t="str">
        <f t="shared" si="133"/>
        <v/>
      </c>
      <c r="BX2006" s="28" t="str">
        <f t="shared" si="131"/>
        <v/>
      </c>
      <c r="BY2006" s="67" t="str">
        <f t="shared" si="132"/>
        <v/>
      </c>
      <c r="BZ2006" s="29" t="str">
        <f>IF(A2006="","",SUM($BY$12:BY2006))</f>
        <v/>
      </c>
      <c r="CA2006" s="4"/>
    </row>
    <row r="2007" spans="65:79">
      <c r="BM2007" s="1"/>
      <c r="BU2007" s="23" t="str">
        <f>IF(A2007="","",_xlfn.XLOOKUP(C2007,'Bloomberg Data'!E:E,'Bloomberg Data'!D:D,0,0))</f>
        <v/>
      </c>
      <c r="BV2007" s="23" t="str">
        <f t="shared" si="130"/>
        <v/>
      </c>
      <c r="BW2007" s="59" t="str">
        <f t="shared" si="133"/>
        <v/>
      </c>
      <c r="BX2007" s="28" t="str">
        <f t="shared" si="131"/>
        <v/>
      </c>
      <c r="BY2007" s="67" t="str">
        <f t="shared" si="132"/>
        <v/>
      </c>
      <c r="BZ2007" s="29" t="str">
        <f>IF(A2007="","",SUM($BY$12:BY2007))</f>
        <v/>
      </c>
      <c r="CA2007" s="4"/>
    </row>
    <row r="2008" spans="65:79">
      <c r="BM2008" s="1"/>
      <c r="BU2008" s="23" t="str">
        <f>IF(A2008="","",_xlfn.XLOOKUP(C2008,'Bloomberg Data'!E:E,'Bloomberg Data'!D:D,0,0))</f>
        <v/>
      </c>
      <c r="BV2008" s="23" t="str">
        <f t="shared" si="130"/>
        <v/>
      </c>
      <c r="BW2008" s="59" t="str">
        <f t="shared" si="133"/>
        <v/>
      </c>
      <c r="BX2008" s="28" t="str">
        <f t="shared" si="131"/>
        <v/>
      </c>
      <c r="BY2008" s="67" t="str">
        <f t="shared" si="132"/>
        <v/>
      </c>
      <c r="BZ2008" s="29" t="str">
        <f>IF(A2008="","",SUM($BY$12:BY2008))</f>
        <v/>
      </c>
      <c r="CA2008" s="4"/>
    </row>
    <row r="2009" spans="65:79">
      <c r="BM2009" s="1"/>
      <c r="BU2009" s="23" t="str">
        <f>IF(A2009="","",_xlfn.XLOOKUP(C2009,'Bloomberg Data'!E:E,'Bloomberg Data'!D:D,0,0))</f>
        <v/>
      </c>
      <c r="BV2009" s="23" t="str">
        <f t="shared" si="130"/>
        <v/>
      </c>
      <c r="BW2009" s="59" t="str">
        <f t="shared" si="133"/>
        <v/>
      </c>
      <c r="BX2009" s="28" t="str">
        <f t="shared" si="131"/>
        <v/>
      </c>
      <c r="BY2009" s="67" t="str">
        <f t="shared" si="132"/>
        <v/>
      </c>
      <c r="BZ2009" s="29" t="str">
        <f>IF(A2009="","",SUM($BY$12:BY2009))</f>
        <v/>
      </c>
      <c r="CA2009" s="4"/>
    </row>
    <row r="2010" spans="65:79">
      <c r="BM2010" s="1"/>
      <c r="BU2010" s="23" t="str">
        <f>IF(A2010="","",_xlfn.XLOOKUP(C2010,'Bloomberg Data'!E:E,'Bloomberg Data'!D:D,0,0))</f>
        <v/>
      </c>
      <c r="BV2010" s="23" t="str">
        <f t="shared" si="130"/>
        <v/>
      </c>
      <c r="BW2010" s="59" t="str">
        <f t="shared" si="133"/>
        <v/>
      </c>
      <c r="BX2010" s="28" t="str">
        <f t="shared" si="131"/>
        <v/>
      </c>
      <c r="BY2010" s="67" t="str">
        <f t="shared" si="132"/>
        <v/>
      </c>
      <c r="BZ2010" s="29" t="str">
        <f>IF(A2010="","",SUM($BY$12:BY2010))</f>
        <v/>
      </c>
      <c r="CA2010" s="4"/>
    </row>
    <row r="2011" spans="65:79">
      <c r="BM2011" s="1"/>
      <c r="BU2011" s="23" t="str">
        <f>IF(A2011="","",_xlfn.XLOOKUP(C2011,'Bloomberg Data'!E:E,'Bloomberg Data'!D:D,0,0))</f>
        <v/>
      </c>
      <c r="BV2011" s="23" t="str">
        <f t="shared" si="130"/>
        <v/>
      </c>
      <c r="BW2011" s="59" t="str">
        <f t="shared" si="133"/>
        <v/>
      </c>
      <c r="BX2011" s="28" t="str">
        <f t="shared" si="131"/>
        <v/>
      </c>
      <c r="BY2011" s="67" t="str">
        <f t="shared" si="132"/>
        <v/>
      </c>
      <c r="BZ2011" s="29" t="str">
        <f>IF(A2011="","",SUM($BY$12:BY2011))</f>
        <v/>
      </c>
      <c r="CA2011" s="4"/>
    </row>
    <row r="2012" spans="65:79">
      <c r="BM2012" s="1"/>
      <c r="BU2012" s="23" t="str">
        <f>IF(A2012="","",_xlfn.XLOOKUP(C2012,'Bloomberg Data'!E:E,'Bloomberg Data'!D:D,0,0))</f>
        <v/>
      </c>
      <c r="BV2012" s="23" t="str">
        <f t="shared" si="130"/>
        <v/>
      </c>
      <c r="BW2012" s="59" t="str">
        <f t="shared" si="133"/>
        <v/>
      </c>
      <c r="BX2012" s="28" t="str">
        <f t="shared" si="131"/>
        <v/>
      </c>
      <c r="BY2012" s="67" t="str">
        <f t="shared" si="132"/>
        <v/>
      </c>
      <c r="BZ2012" s="29" t="str">
        <f>IF(A2012="","",SUM($BY$12:BY2012))</f>
        <v/>
      </c>
      <c r="CA2012" s="4"/>
    </row>
    <row r="2013" spans="65:79">
      <c r="BM2013" s="1"/>
      <c r="BU2013" s="23" t="str">
        <f>IF(A2013="","",_xlfn.XLOOKUP(C2013,'Bloomberg Data'!E:E,'Bloomberg Data'!D:D,0,0))</f>
        <v/>
      </c>
      <c r="BV2013" s="23" t="str">
        <f t="shared" si="130"/>
        <v/>
      </c>
      <c r="BW2013" s="59" t="str">
        <f t="shared" si="133"/>
        <v/>
      </c>
      <c r="BX2013" s="28" t="str">
        <f t="shared" si="131"/>
        <v/>
      </c>
      <c r="BY2013" s="67" t="str">
        <f t="shared" si="132"/>
        <v/>
      </c>
      <c r="BZ2013" s="29" t="str">
        <f>IF(A2013="","",SUM($BY$12:BY2013))</f>
        <v/>
      </c>
      <c r="CA2013" s="4"/>
    </row>
    <row r="2014" spans="65:79">
      <c r="BM2014" s="1"/>
      <c r="BU2014" s="23" t="str">
        <f>IF(A2014="","",_xlfn.XLOOKUP(C2014,'Bloomberg Data'!E:E,'Bloomberg Data'!D:D,0,0))</f>
        <v/>
      </c>
      <c r="BV2014" s="23" t="str">
        <f t="shared" si="130"/>
        <v/>
      </c>
      <c r="BW2014" s="59" t="str">
        <f t="shared" si="133"/>
        <v/>
      </c>
      <c r="BX2014" s="28" t="str">
        <f t="shared" si="131"/>
        <v/>
      </c>
      <c r="BY2014" s="67" t="str">
        <f t="shared" si="132"/>
        <v/>
      </c>
      <c r="BZ2014" s="29" t="str">
        <f>IF(A2014="","",SUM($BY$12:BY2014))</f>
        <v/>
      </c>
      <c r="CA2014" s="4"/>
    </row>
    <row r="2015" spans="65:79">
      <c r="BM2015" s="1"/>
      <c r="BU2015" s="23" t="str">
        <f>IF(A2015="","",_xlfn.XLOOKUP(C2015,'Bloomberg Data'!E:E,'Bloomberg Data'!D:D,0,0))</f>
        <v/>
      </c>
      <c r="BV2015" s="23" t="str">
        <f t="shared" si="130"/>
        <v/>
      </c>
      <c r="BW2015" s="59" t="str">
        <f t="shared" si="133"/>
        <v/>
      </c>
      <c r="BX2015" s="28" t="str">
        <f t="shared" si="131"/>
        <v/>
      </c>
      <c r="BY2015" s="67" t="str">
        <f t="shared" si="132"/>
        <v/>
      </c>
      <c r="BZ2015" s="29" t="str">
        <f>IF(A2015="","",SUM($BY$12:BY2015))</f>
        <v/>
      </c>
      <c r="CA2015" s="4"/>
    </row>
    <row r="2016" spans="65:79">
      <c r="BM2016" s="1"/>
      <c r="BU2016" s="23" t="str">
        <f>IF(A2016="","",_xlfn.XLOOKUP(C2016,'Bloomberg Data'!E:E,'Bloomberg Data'!D:D,0,0))</f>
        <v/>
      </c>
      <c r="BV2016" s="23" t="str">
        <f t="shared" si="130"/>
        <v/>
      </c>
      <c r="BW2016" s="59" t="str">
        <f t="shared" si="133"/>
        <v/>
      </c>
      <c r="BX2016" s="28" t="str">
        <f t="shared" si="131"/>
        <v/>
      </c>
      <c r="BY2016" s="67" t="str">
        <f t="shared" si="132"/>
        <v/>
      </c>
      <c r="BZ2016" s="29" t="str">
        <f>IF(A2016="","",SUM($BY$12:BY2016))</f>
        <v/>
      </c>
      <c r="CA2016" s="4"/>
    </row>
    <row r="2017" spans="65:79">
      <c r="BM2017" s="1"/>
      <c r="BU2017" s="23" t="str">
        <f>IF(A2017="","",_xlfn.XLOOKUP(C2017,'Bloomberg Data'!E:E,'Bloomberg Data'!D:D,0,0))</f>
        <v/>
      </c>
      <c r="BV2017" s="23" t="str">
        <f t="shared" si="130"/>
        <v/>
      </c>
      <c r="BW2017" s="59" t="str">
        <f t="shared" si="133"/>
        <v/>
      </c>
      <c r="BX2017" s="28" t="str">
        <f t="shared" si="131"/>
        <v/>
      </c>
      <c r="BY2017" s="67" t="str">
        <f t="shared" si="132"/>
        <v/>
      </c>
      <c r="BZ2017" s="29" t="str">
        <f>IF(A2017="","",SUM($BY$12:BY2017))</f>
        <v/>
      </c>
      <c r="CA2017" s="4"/>
    </row>
    <row r="2018" spans="65:79">
      <c r="BM2018" s="1"/>
      <c r="BU2018" s="23" t="str">
        <f>IF(A2018="","",_xlfn.XLOOKUP(C2018,'Bloomberg Data'!E:E,'Bloomberg Data'!D:D,0,0))</f>
        <v/>
      </c>
      <c r="BV2018" s="23" t="str">
        <f t="shared" si="130"/>
        <v/>
      </c>
      <c r="BW2018" s="59" t="str">
        <f t="shared" si="133"/>
        <v/>
      </c>
      <c r="BX2018" s="28" t="str">
        <f t="shared" si="131"/>
        <v/>
      </c>
      <c r="BY2018" s="67" t="str">
        <f t="shared" si="132"/>
        <v/>
      </c>
      <c r="BZ2018" s="29" t="str">
        <f>IF(A2018="","",SUM($BY$12:BY2018))</f>
        <v/>
      </c>
      <c r="CA2018" s="4"/>
    </row>
    <row r="2019" spans="65:79">
      <c r="BM2019" s="1"/>
      <c r="BU2019" s="23" t="str">
        <f>IF(A2019="","",_xlfn.XLOOKUP(C2019,'Bloomberg Data'!E:E,'Bloomberg Data'!D:D,0,0))</f>
        <v/>
      </c>
      <c r="BV2019" s="23" t="str">
        <f t="shared" si="130"/>
        <v/>
      </c>
      <c r="BW2019" s="59" t="str">
        <f t="shared" si="133"/>
        <v/>
      </c>
      <c r="BX2019" s="28" t="str">
        <f t="shared" si="131"/>
        <v/>
      </c>
      <c r="BY2019" s="67" t="str">
        <f t="shared" si="132"/>
        <v/>
      </c>
      <c r="BZ2019" s="29" t="str">
        <f>IF(A2019="","",SUM($BY$12:BY2019))</f>
        <v/>
      </c>
      <c r="CA2019" s="4"/>
    </row>
    <row r="2020" spans="65:79">
      <c r="BM2020" s="1"/>
      <c r="BU2020" s="23" t="str">
        <f>IF(A2020="","",_xlfn.XLOOKUP(C2020,'Bloomberg Data'!E:E,'Bloomberg Data'!D:D,0,0))</f>
        <v/>
      </c>
      <c r="BV2020" s="23" t="str">
        <f t="shared" si="130"/>
        <v/>
      </c>
      <c r="BW2020" s="59" t="str">
        <f t="shared" si="133"/>
        <v/>
      </c>
      <c r="BX2020" s="28" t="str">
        <f t="shared" si="131"/>
        <v/>
      </c>
      <c r="BY2020" s="67" t="str">
        <f t="shared" si="132"/>
        <v/>
      </c>
      <c r="BZ2020" s="29" t="str">
        <f>IF(A2020="","",SUM($BY$12:BY2020))</f>
        <v/>
      </c>
      <c r="CA2020" s="4"/>
    </row>
    <row r="2021" spans="65:79">
      <c r="BM2021" s="1"/>
      <c r="BU2021" s="23" t="str">
        <f>IF(A2021="","",_xlfn.XLOOKUP(C2021,'Bloomberg Data'!E:E,'Bloomberg Data'!D:D,0,0))</f>
        <v/>
      </c>
      <c r="BV2021" s="23" t="str">
        <f t="shared" si="130"/>
        <v/>
      </c>
      <c r="BW2021" s="59" t="str">
        <f t="shared" si="133"/>
        <v/>
      </c>
      <c r="BX2021" s="28" t="str">
        <f t="shared" si="131"/>
        <v/>
      </c>
      <c r="BY2021" s="67" t="str">
        <f t="shared" si="132"/>
        <v/>
      </c>
      <c r="BZ2021" s="29" t="str">
        <f>IF(A2021="","",SUM($BY$12:BY2021))</f>
        <v/>
      </c>
      <c r="CA2021" s="4"/>
    </row>
    <row r="2022" spans="65:79">
      <c r="BM2022" s="1"/>
      <c r="BU2022" s="23" t="str">
        <f>IF(A2022="","",_xlfn.XLOOKUP(C2022,'Bloomberg Data'!E:E,'Bloomberg Data'!D:D,0,0))</f>
        <v/>
      </c>
      <c r="BV2022" s="23" t="str">
        <f t="shared" si="130"/>
        <v/>
      </c>
      <c r="BW2022" s="59" t="str">
        <f t="shared" si="133"/>
        <v/>
      </c>
      <c r="BX2022" s="28" t="str">
        <f t="shared" si="131"/>
        <v/>
      </c>
      <c r="BY2022" s="67" t="str">
        <f t="shared" si="132"/>
        <v/>
      </c>
      <c r="BZ2022" s="29" t="str">
        <f>IF(A2022="","",SUM($BY$12:BY2022))</f>
        <v/>
      </c>
      <c r="CA2022" s="4"/>
    </row>
    <row r="2023" spans="65:79">
      <c r="BM2023" s="1"/>
      <c r="BU2023" s="23" t="str">
        <f>IF(A2023="","",_xlfn.XLOOKUP(C2023,'Bloomberg Data'!E:E,'Bloomberg Data'!D:D,0,0))</f>
        <v/>
      </c>
      <c r="BV2023" s="23" t="str">
        <f t="shared" si="130"/>
        <v/>
      </c>
      <c r="BW2023" s="59" t="str">
        <f t="shared" si="133"/>
        <v/>
      </c>
      <c r="BX2023" s="28" t="str">
        <f t="shared" si="131"/>
        <v/>
      </c>
      <c r="BY2023" s="67" t="str">
        <f t="shared" si="132"/>
        <v/>
      </c>
      <c r="BZ2023" s="29" t="str">
        <f>IF(A2023="","",SUM($BY$12:BY2023))</f>
        <v/>
      </c>
      <c r="CA2023" s="4"/>
    </row>
    <row r="2024" spans="65:79">
      <c r="BM2024" s="1"/>
      <c r="BU2024" s="23" t="str">
        <f>IF(A2024="","",_xlfn.XLOOKUP(C2024,'Bloomberg Data'!E:E,'Bloomberg Data'!D:D,0,0))</f>
        <v/>
      </c>
      <c r="BV2024" s="23" t="str">
        <f t="shared" si="130"/>
        <v/>
      </c>
      <c r="BW2024" s="59" t="str">
        <f t="shared" si="133"/>
        <v/>
      </c>
      <c r="BX2024" s="28" t="str">
        <f t="shared" si="131"/>
        <v/>
      </c>
      <c r="BY2024" s="67" t="str">
        <f t="shared" si="132"/>
        <v/>
      </c>
      <c r="BZ2024" s="29" t="str">
        <f>IF(A2024="","",SUM($BY$12:BY2024))</f>
        <v/>
      </c>
      <c r="CA2024" s="4"/>
    </row>
    <row r="2025" spans="65:79">
      <c r="BM2025" s="1"/>
      <c r="BU2025" s="23" t="str">
        <f>IF(A2025="","",_xlfn.XLOOKUP(C2025,'Bloomberg Data'!E:E,'Bloomberg Data'!D:D,0,0))</f>
        <v/>
      </c>
      <c r="BV2025" s="23" t="str">
        <f t="shared" si="130"/>
        <v/>
      </c>
      <c r="BW2025" s="59" t="str">
        <f t="shared" si="133"/>
        <v/>
      </c>
      <c r="BX2025" s="28" t="str">
        <f t="shared" si="131"/>
        <v/>
      </c>
      <c r="BY2025" s="67" t="str">
        <f t="shared" si="132"/>
        <v/>
      </c>
      <c r="BZ2025" s="29" t="str">
        <f>IF(A2025="","",SUM($BY$12:BY2025))</f>
        <v/>
      </c>
      <c r="CA2025" s="4"/>
    </row>
    <row r="2026" spans="65:79">
      <c r="BM2026" s="1"/>
      <c r="BU2026" s="23" t="str">
        <f>IF(A2026="","",_xlfn.XLOOKUP(C2026,'Bloomberg Data'!E:E,'Bloomberg Data'!D:D,0,0))</f>
        <v/>
      </c>
      <c r="BV2026" s="23" t="str">
        <f t="shared" si="130"/>
        <v/>
      </c>
      <c r="BW2026" s="59" t="str">
        <f t="shared" si="133"/>
        <v/>
      </c>
      <c r="BX2026" s="28" t="str">
        <f t="shared" si="131"/>
        <v/>
      </c>
      <c r="BY2026" s="67" t="str">
        <f t="shared" si="132"/>
        <v/>
      </c>
      <c r="BZ2026" s="29" t="str">
        <f>IF(A2026="","",SUM($BY$12:BY2026))</f>
        <v/>
      </c>
      <c r="CA2026" s="4"/>
    </row>
    <row r="2027" spans="65:79">
      <c r="BM2027" s="1"/>
      <c r="BU2027" s="23" t="str">
        <f>IF(A2027="","",_xlfn.XLOOKUP(C2027,'Bloomberg Data'!E:E,'Bloomberg Data'!D:D,0,0))</f>
        <v/>
      </c>
      <c r="BV2027" s="23" t="str">
        <f t="shared" si="130"/>
        <v/>
      </c>
      <c r="BW2027" s="59" t="str">
        <f t="shared" si="133"/>
        <v/>
      </c>
      <c r="BX2027" s="28" t="str">
        <f t="shared" si="131"/>
        <v/>
      </c>
      <c r="BY2027" s="67" t="str">
        <f t="shared" si="132"/>
        <v/>
      </c>
      <c r="BZ2027" s="29" t="str">
        <f>IF(A2027="","",SUM($BY$12:BY2027))</f>
        <v/>
      </c>
      <c r="CA2027" s="4"/>
    </row>
    <row r="2028" spans="65:79">
      <c r="BM2028" s="1"/>
      <c r="BU2028" s="23" t="str">
        <f>IF(A2028="","",_xlfn.XLOOKUP(C2028,'Bloomberg Data'!E:E,'Bloomberg Data'!D:D,0,0))</f>
        <v/>
      </c>
      <c r="BV2028" s="23" t="str">
        <f t="shared" si="130"/>
        <v/>
      </c>
      <c r="BW2028" s="59" t="str">
        <f t="shared" si="133"/>
        <v/>
      </c>
      <c r="BX2028" s="28" t="str">
        <f t="shared" si="131"/>
        <v/>
      </c>
      <c r="BY2028" s="67" t="str">
        <f t="shared" si="132"/>
        <v/>
      </c>
      <c r="BZ2028" s="29" t="str">
        <f>IF(A2028="","",SUM($BY$12:BY2028))</f>
        <v/>
      </c>
      <c r="CA2028" s="4"/>
    </row>
    <row r="2029" spans="65:79">
      <c r="BM2029" s="1"/>
      <c r="BU2029" s="23" t="str">
        <f>IF(A2029="","",_xlfn.XLOOKUP(C2029,'Bloomberg Data'!E:E,'Bloomberg Data'!D:D,0,0))</f>
        <v/>
      </c>
      <c r="BV2029" s="23" t="str">
        <f t="shared" si="130"/>
        <v/>
      </c>
      <c r="BW2029" s="59" t="str">
        <f t="shared" si="133"/>
        <v/>
      </c>
      <c r="BX2029" s="28" t="str">
        <f t="shared" si="131"/>
        <v/>
      </c>
      <c r="BY2029" s="67" t="str">
        <f t="shared" si="132"/>
        <v/>
      </c>
      <c r="BZ2029" s="29" t="str">
        <f>IF(A2029="","",SUM($BY$12:BY2029))</f>
        <v/>
      </c>
      <c r="CA2029" s="4"/>
    </row>
    <row r="2030" spans="65:79">
      <c r="BM2030" s="1"/>
      <c r="BU2030" s="23" t="str">
        <f>IF(A2030="","",_xlfn.XLOOKUP(C2030,'Bloomberg Data'!E:E,'Bloomberg Data'!D:D,0,0))</f>
        <v/>
      </c>
      <c r="BV2030" s="23" t="str">
        <f t="shared" si="130"/>
        <v/>
      </c>
      <c r="BW2030" s="59" t="str">
        <f t="shared" si="133"/>
        <v/>
      </c>
      <c r="BX2030" s="28" t="str">
        <f t="shared" si="131"/>
        <v/>
      </c>
      <c r="BY2030" s="67" t="str">
        <f t="shared" si="132"/>
        <v/>
      </c>
      <c r="BZ2030" s="29" t="str">
        <f>IF(A2030="","",SUM($BY$12:BY2030))</f>
        <v/>
      </c>
      <c r="CA2030" s="4"/>
    </row>
    <row r="2031" spans="65:79">
      <c r="BM2031" s="1"/>
      <c r="BU2031" s="23" t="str">
        <f>IF(A2031="","",_xlfn.XLOOKUP(C2031,'Bloomberg Data'!E:E,'Bloomberg Data'!D:D,0,0))</f>
        <v/>
      </c>
      <c r="BV2031" s="23" t="str">
        <f t="shared" si="130"/>
        <v/>
      </c>
      <c r="BW2031" s="59" t="str">
        <f t="shared" si="133"/>
        <v/>
      </c>
      <c r="BX2031" s="28" t="str">
        <f t="shared" si="131"/>
        <v/>
      </c>
      <c r="BY2031" s="67" t="str">
        <f t="shared" si="132"/>
        <v/>
      </c>
      <c r="BZ2031" s="29" t="str">
        <f>IF(A2031="","",SUM($BY$12:BY2031))</f>
        <v/>
      </c>
      <c r="CA2031" s="4"/>
    </row>
    <row r="2032" spans="65:79">
      <c r="BM2032" s="1"/>
      <c r="BU2032" s="23" t="str">
        <f>IF(A2032="","",_xlfn.XLOOKUP(C2032,'Bloomberg Data'!E:E,'Bloomberg Data'!D:D,0,0))</f>
        <v/>
      </c>
      <c r="BV2032" s="23" t="str">
        <f t="shared" si="130"/>
        <v/>
      </c>
      <c r="BW2032" s="59" t="str">
        <f t="shared" si="133"/>
        <v/>
      </c>
      <c r="BX2032" s="28" t="str">
        <f t="shared" si="131"/>
        <v/>
      </c>
      <c r="BY2032" s="67" t="str">
        <f t="shared" si="132"/>
        <v/>
      </c>
      <c r="BZ2032" s="29" t="str">
        <f>IF(A2032="","",SUM($BY$12:BY2032))</f>
        <v/>
      </c>
      <c r="CA2032" s="4"/>
    </row>
    <row r="2033" spans="65:79">
      <c r="BM2033" s="1"/>
      <c r="BU2033" s="23" t="str">
        <f>IF(A2033="","",_xlfn.XLOOKUP(C2033,'Bloomberg Data'!E:E,'Bloomberg Data'!D:D,0,0))</f>
        <v/>
      </c>
      <c r="BV2033" s="23" t="str">
        <f t="shared" si="130"/>
        <v/>
      </c>
      <c r="BW2033" s="59" t="str">
        <f t="shared" si="133"/>
        <v/>
      </c>
      <c r="BX2033" s="28" t="str">
        <f t="shared" si="131"/>
        <v/>
      </c>
      <c r="BY2033" s="67" t="str">
        <f t="shared" si="132"/>
        <v/>
      </c>
      <c r="BZ2033" s="29" t="str">
        <f>IF(A2033="","",SUM($BY$12:BY2033))</f>
        <v/>
      </c>
      <c r="CA2033" s="4"/>
    </row>
    <row r="2034" spans="65:79">
      <c r="BM2034" s="1"/>
      <c r="BU2034" s="23" t="str">
        <f>IF(A2034="","",_xlfn.XLOOKUP(C2034,'Bloomberg Data'!E:E,'Bloomberg Data'!D:D,0,0))</f>
        <v/>
      </c>
      <c r="BV2034" s="23" t="str">
        <f t="shared" si="130"/>
        <v/>
      </c>
      <c r="BW2034" s="59" t="str">
        <f t="shared" si="133"/>
        <v/>
      </c>
      <c r="BX2034" s="28" t="str">
        <f t="shared" si="131"/>
        <v/>
      </c>
      <c r="BY2034" s="67" t="str">
        <f t="shared" si="132"/>
        <v/>
      </c>
      <c r="BZ2034" s="29" t="str">
        <f>IF(A2034="","",SUM($BY$12:BY2034))</f>
        <v/>
      </c>
      <c r="CA2034" s="4"/>
    </row>
    <row r="2035" spans="65:79">
      <c r="BM2035" s="1"/>
      <c r="BU2035" s="23" t="str">
        <f>IF(A2035="","",_xlfn.XLOOKUP(C2035,'Bloomberg Data'!E:E,'Bloomberg Data'!D:D,0,0))</f>
        <v/>
      </c>
      <c r="BV2035" s="23" t="str">
        <f t="shared" si="130"/>
        <v/>
      </c>
      <c r="BW2035" s="59" t="str">
        <f t="shared" si="133"/>
        <v/>
      </c>
      <c r="BX2035" s="28" t="str">
        <f t="shared" si="131"/>
        <v/>
      </c>
      <c r="BY2035" s="67" t="str">
        <f t="shared" si="132"/>
        <v/>
      </c>
      <c r="BZ2035" s="29" t="str">
        <f>IF(A2035="","",SUM($BY$12:BY2035))</f>
        <v/>
      </c>
      <c r="CA2035" s="4"/>
    </row>
    <row r="2036" spans="65:79">
      <c r="BM2036" s="1"/>
      <c r="BU2036" s="23" t="str">
        <f>IF(A2036="","",_xlfn.XLOOKUP(C2036,'Bloomberg Data'!E:E,'Bloomberg Data'!D:D,0,0))</f>
        <v/>
      </c>
      <c r="BV2036" s="23" t="str">
        <f t="shared" si="130"/>
        <v/>
      </c>
      <c r="BW2036" s="59" t="str">
        <f t="shared" si="133"/>
        <v/>
      </c>
      <c r="BX2036" s="28" t="str">
        <f t="shared" si="131"/>
        <v/>
      </c>
      <c r="BY2036" s="67" t="str">
        <f t="shared" si="132"/>
        <v/>
      </c>
      <c r="BZ2036" s="29" t="str">
        <f>IF(A2036="","",SUM($BY$12:BY2036))</f>
        <v/>
      </c>
      <c r="CA2036" s="4"/>
    </row>
    <row r="2037" spans="65:79">
      <c r="BM2037" s="1"/>
      <c r="BU2037" s="23" t="str">
        <f>IF(A2037="","",_xlfn.XLOOKUP(C2037,'Bloomberg Data'!E:E,'Bloomberg Data'!D:D,0,0))</f>
        <v/>
      </c>
      <c r="BV2037" s="23" t="str">
        <f t="shared" si="130"/>
        <v/>
      </c>
      <c r="BW2037" s="59" t="str">
        <f t="shared" si="133"/>
        <v/>
      </c>
      <c r="BX2037" s="28" t="str">
        <f t="shared" si="131"/>
        <v/>
      </c>
      <c r="BY2037" s="67" t="str">
        <f t="shared" si="132"/>
        <v/>
      </c>
      <c r="BZ2037" s="29" t="str">
        <f>IF(A2037="","",SUM($BY$12:BY2037))</f>
        <v/>
      </c>
      <c r="CA2037" s="4"/>
    </row>
    <row r="2038" spans="65:79">
      <c r="BM2038" s="1"/>
      <c r="BU2038" s="23" t="str">
        <f>IF(A2038="","",_xlfn.XLOOKUP(C2038,'Bloomberg Data'!E:E,'Bloomberg Data'!D:D,0,0))</f>
        <v/>
      </c>
      <c r="BV2038" s="23" t="str">
        <f t="shared" si="130"/>
        <v/>
      </c>
      <c r="BW2038" s="59" t="str">
        <f t="shared" si="133"/>
        <v/>
      </c>
      <c r="BX2038" s="28" t="str">
        <f t="shared" si="131"/>
        <v/>
      </c>
      <c r="BY2038" s="67" t="str">
        <f t="shared" si="132"/>
        <v/>
      </c>
      <c r="BZ2038" s="29" t="str">
        <f>IF(A2038="","",SUM($BY$12:BY2038))</f>
        <v/>
      </c>
      <c r="CA2038" s="4"/>
    </row>
    <row r="2039" spans="65:79">
      <c r="BM2039" s="1"/>
      <c r="BU2039" s="23" t="str">
        <f>IF(A2039="","",_xlfn.XLOOKUP(C2039,'Bloomberg Data'!E:E,'Bloomberg Data'!D:D,0,0))</f>
        <v/>
      </c>
      <c r="BV2039" s="23" t="str">
        <f t="shared" si="130"/>
        <v/>
      </c>
      <c r="BW2039" s="59" t="str">
        <f t="shared" si="133"/>
        <v/>
      </c>
      <c r="BX2039" s="28" t="str">
        <f t="shared" si="131"/>
        <v/>
      </c>
      <c r="BY2039" s="67" t="str">
        <f t="shared" si="132"/>
        <v/>
      </c>
      <c r="BZ2039" s="29" t="str">
        <f>IF(A2039="","",SUM($BY$12:BY2039))</f>
        <v/>
      </c>
      <c r="CA2039" s="4"/>
    </row>
    <row r="2040" spans="65:79">
      <c r="BM2040" s="1"/>
      <c r="BU2040" s="23" t="str">
        <f>IF(A2040="","",_xlfn.XLOOKUP(C2040,'Bloomberg Data'!E:E,'Bloomberg Data'!D:D,0,0))</f>
        <v/>
      </c>
      <c r="BV2040" s="23" t="str">
        <f t="shared" si="130"/>
        <v/>
      </c>
      <c r="BW2040" s="59" t="str">
        <f t="shared" si="133"/>
        <v/>
      </c>
      <c r="BX2040" s="28" t="str">
        <f t="shared" si="131"/>
        <v/>
      </c>
      <c r="BY2040" s="67" t="str">
        <f t="shared" si="132"/>
        <v/>
      </c>
      <c r="BZ2040" s="29" t="str">
        <f>IF(A2040="","",SUM($BY$12:BY2040))</f>
        <v/>
      </c>
      <c r="CA2040" s="4"/>
    </row>
    <row r="2041" spans="65:79">
      <c r="BM2041" s="1"/>
      <c r="BU2041" s="23" t="str">
        <f>IF(A2041="","",_xlfn.XLOOKUP(C2041,'Bloomberg Data'!E:E,'Bloomberg Data'!D:D,0,0))</f>
        <v/>
      </c>
      <c r="BV2041" s="23" t="str">
        <f t="shared" si="130"/>
        <v/>
      </c>
      <c r="BW2041" s="59" t="str">
        <f t="shared" si="133"/>
        <v/>
      </c>
      <c r="BX2041" s="28" t="str">
        <f t="shared" si="131"/>
        <v/>
      </c>
      <c r="BY2041" s="67" t="str">
        <f t="shared" si="132"/>
        <v/>
      </c>
      <c r="BZ2041" s="29" t="str">
        <f>IF(A2041="","",SUM($BY$12:BY2041))</f>
        <v/>
      </c>
      <c r="CA2041" s="4"/>
    </row>
    <row r="2042" spans="65:79">
      <c r="BM2042" s="1"/>
      <c r="BU2042" s="23" t="str">
        <f>IF(A2042="","",_xlfn.XLOOKUP(C2042,'Bloomberg Data'!E:E,'Bloomberg Data'!D:D,0,0))</f>
        <v/>
      </c>
      <c r="BV2042" s="23" t="str">
        <f t="shared" si="130"/>
        <v/>
      </c>
      <c r="BW2042" s="59" t="str">
        <f t="shared" si="133"/>
        <v/>
      </c>
      <c r="BX2042" s="28" t="str">
        <f t="shared" si="131"/>
        <v/>
      </c>
      <c r="BY2042" s="67" t="str">
        <f t="shared" si="132"/>
        <v/>
      </c>
      <c r="BZ2042" s="29" t="str">
        <f>IF(A2042="","",SUM($BY$12:BY2042))</f>
        <v/>
      </c>
      <c r="CA2042" s="4"/>
    </row>
    <row r="2043" spans="65:79">
      <c r="BM2043" s="1"/>
      <c r="BU2043" s="23" t="str">
        <f>IF(A2043="","",_xlfn.XLOOKUP(C2043,'Bloomberg Data'!E:E,'Bloomberg Data'!D:D,0,0))</f>
        <v/>
      </c>
      <c r="BV2043" s="23" t="str">
        <f t="shared" si="130"/>
        <v/>
      </c>
      <c r="BW2043" s="59" t="str">
        <f t="shared" si="133"/>
        <v/>
      </c>
      <c r="BX2043" s="28" t="str">
        <f t="shared" si="131"/>
        <v/>
      </c>
      <c r="BY2043" s="67" t="str">
        <f t="shared" si="132"/>
        <v/>
      </c>
      <c r="BZ2043" s="29" t="str">
        <f>IF(A2043="","",SUM($BY$12:BY2043))</f>
        <v/>
      </c>
      <c r="CA2043" s="4"/>
    </row>
    <row r="2044" spans="65:79">
      <c r="BM2044" s="1"/>
      <c r="BU2044" s="23" t="str">
        <f>IF(A2044="","",_xlfn.XLOOKUP(C2044,'Bloomberg Data'!E:E,'Bloomberg Data'!D:D,0,0))</f>
        <v/>
      </c>
      <c r="BV2044" s="23" t="str">
        <f t="shared" si="130"/>
        <v/>
      </c>
      <c r="BW2044" s="59" t="str">
        <f t="shared" si="133"/>
        <v/>
      </c>
      <c r="BX2044" s="28" t="str">
        <f t="shared" si="131"/>
        <v/>
      </c>
      <c r="BY2044" s="67" t="str">
        <f t="shared" si="132"/>
        <v/>
      </c>
      <c r="BZ2044" s="29" t="str">
        <f>IF(A2044="","",SUM($BY$12:BY2044))</f>
        <v/>
      </c>
      <c r="CA2044" s="4"/>
    </row>
    <row r="2045" spans="65:79">
      <c r="BM2045" s="1"/>
      <c r="BU2045" s="23" t="str">
        <f>IF(A2045="","",_xlfn.XLOOKUP(C2045,'Bloomberg Data'!E:E,'Bloomberg Data'!D:D,0,0))</f>
        <v/>
      </c>
      <c r="BV2045" s="23" t="str">
        <f t="shared" si="130"/>
        <v/>
      </c>
      <c r="BW2045" s="59" t="str">
        <f t="shared" si="133"/>
        <v/>
      </c>
      <c r="BX2045" s="28" t="str">
        <f t="shared" si="131"/>
        <v/>
      </c>
      <c r="BY2045" s="67" t="str">
        <f t="shared" si="132"/>
        <v/>
      </c>
      <c r="BZ2045" s="29" t="str">
        <f>IF(A2045="","",SUM($BY$12:BY2045))</f>
        <v/>
      </c>
      <c r="CA2045" s="4"/>
    </row>
    <row r="2046" spans="65:79">
      <c r="BM2046" s="1"/>
      <c r="BU2046" s="23" t="str">
        <f>IF(A2046="","",_xlfn.XLOOKUP(C2046,'Bloomberg Data'!E:E,'Bloomberg Data'!D:D,0,0))</f>
        <v/>
      </c>
      <c r="BV2046" s="23" t="str">
        <f t="shared" si="130"/>
        <v/>
      </c>
      <c r="BW2046" s="59" t="str">
        <f t="shared" si="133"/>
        <v/>
      </c>
      <c r="BX2046" s="28" t="str">
        <f t="shared" si="131"/>
        <v/>
      </c>
      <c r="BY2046" s="67" t="str">
        <f t="shared" si="132"/>
        <v/>
      </c>
      <c r="BZ2046" s="29" t="str">
        <f>IF(A2046="","",SUM($BY$12:BY2046))</f>
        <v/>
      </c>
      <c r="CA2046" s="4"/>
    </row>
    <row r="2047" spans="65:79">
      <c r="BM2047" s="1"/>
      <c r="BU2047" s="23" t="str">
        <f>IF(A2047="","",_xlfn.XLOOKUP(C2047,'Bloomberg Data'!E:E,'Bloomberg Data'!D:D,0,0))</f>
        <v/>
      </c>
      <c r="BV2047" s="23" t="str">
        <f t="shared" si="130"/>
        <v/>
      </c>
      <c r="BW2047" s="59" t="str">
        <f t="shared" si="133"/>
        <v/>
      </c>
      <c r="BX2047" s="28" t="str">
        <f t="shared" si="131"/>
        <v/>
      </c>
      <c r="BY2047" s="67" t="str">
        <f t="shared" si="132"/>
        <v/>
      </c>
      <c r="BZ2047" s="29" t="str">
        <f>IF(A2047="","",SUM($BY$12:BY2047))</f>
        <v/>
      </c>
      <c r="CA2047" s="4"/>
    </row>
    <row r="2048" spans="65:79">
      <c r="BM2048" s="1"/>
      <c r="BU2048" s="23" t="str">
        <f>IF(A2048="","",_xlfn.XLOOKUP(C2048,'Bloomberg Data'!E:E,'Bloomberg Data'!D:D,0,0))</f>
        <v/>
      </c>
      <c r="BV2048" s="23" t="str">
        <f t="shared" si="130"/>
        <v/>
      </c>
      <c r="BW2048" s="59" t="str">
        <f t="shared" si="133"/>
        <v/>
      </c>
      <c r="BX2048" s="28" t="str">
        <f t="shared" si="131"/>
        <v/>
      </c>
      <c r="BY2048" s="67" t="str">
        <f t="shared" si="132"/>
        <v/>
      </c>
      <c r="BZ2048" s="29" t="str">
        <f>IF(A2048="","",SUM($BY$12:BY2048))</f>
        <v/>
      </c>
      <c r="CA2048" s="4"/>
    </row>
    <row r="2049" spans="65:79">
      <c r="BM2049" s="1"/>
      <c r="BU2049" s="23" t="str">
        <f>IF(A2049="","",_xlfn.XLOOKUP(C2049,'Bloomberg Data'!E:E,'Bloomberg Data'!D:D,0,0))</f>
        <v/>
      </c>
      <c r="BV2049" s="23" t="str">
        <f t="shared" si="130"/>
        <v/>
      </c>
      <c r="BW2049" s="59" t="str">
        <f t="shared" si="133"/>
        <v/>
      </c>
      <c r="BX2049" s="28" t="str">
        <f t="shared" si="131"/>
        <v/>
      </c>
      <c r="BY2049" s="67" t="str">
        <f t="shared" si="132"/>
        <v/>
      </c>
      <c r="BZ2049" s="29" t="str">
        <f>IF(A2049="","",SUM($BY$12:BY2049))</f>
        <v/>
      </c>
      <c r="CA2049" s="4"/>
    </row>
    <row r="2050" spans="65:79">
      <c r="BM2050" s="1"/>
      <c r="BU2050" s="23" t="str">
        <f>IF(A2050="","",_xlfn.XLOOKUP(C2050,'Bloomberg Data'!E:E,'Bloomberg Data'!D:D,0,0))</f>
        <v/>
      </c>
      <c r="BV2050" s="23" t="str">
        <f t="shared" si="130"/>
        <v/>
      </c>
      <c r="BW2050" s="59" t="str">
        <f t="shared" si="133"/>
        <v/>
      </c>
      <c r="BX2050" s="28" t="str">
        <f t="shared" si="131"/>
        <v/>
      </c>
      <c r="BY2050" s="67" t="str">
        <f t="shared" si="132"/>
        <v/>
      </c>
      <c r="BZ2050" s="29" t="str">
        <f>IF(A2050="","",SUM($BY$12:BY2050))</f>
        <v/>
      </c>
      <c r="CA2050" s="4"/>
    </row>
    <row r="2051" spans="65:79">
      <c r="BM2051" s="1"/>
      <c r="BU2051" s="23" t="str">
        <f>IF(A2051="","",_xlfn.XLOOKUP(C2051,'Bloomberg Data'!E:E,'Bloomberg Data'!D:D,0,0))</f>
        <v/>
      </c>
      <c r="BV2051" s="23" t="str">
        <f t="shared" si="130"/>
        <v/>
      </c>
      <c r="BW2051" s="59" t="str">
        <f t="shared" si="133"/>
        <v/>
      </c>
      <c r="BX2051" s="28" t="str">
        <f t="shared" si="131"/>
        <v/>
      </c>
      <c r="BY2051" s="67" t="str">
        <f t="shared" si="132"/>
        <v/>
      </c>
      <c r="BZ2051" s="29" t="str">
        <f>IF(A2051="","",SUM($BY$12:BY2051))</f>
        <v/>
      </c>
      <c r="CA2051" s="4"/>
    </row>
    <row r="2052" spans="65:79">
      <c r="BM2052" s="1"/>
      <c r="BU2052" s="23" t="str">
        <f>IF(A2052="","",_xlfn.XLOOKUP(C2052,'Bloomberg Data'!E:E,'Bloomberg Data'!D:D,0,0))</f>
        <v/>
      </c>
      <c r="BV2052" s="23" t="str">
        <f t="shared" si="130"/>
        <v/>
      </c>
      <c r="BW2052" s="59" t="str">
        <f t="shared" si="133"/>
        <v/>
      </c>
      <c r="BX2052" s="28" t="str">
        <f t="shared" si="131"/>
        <v/>
      </c>
      <c r="BY2052" s="67" t="str">
        <f t="shared" si="132"/>
        <v/>
      </c>
      <c r="BZ2052" s="29" t="str">
        <f>IF(A2052="","",SUM($BY$12:BY2052))</f>
        <v/>
      </c>
      <c r="CA2052" s="4"/>
    </row>
    <row r="2053" spans="65:79">
      <c r="BM2053" s="1"/>
      <c r="BU2053" s="23" t="str">
        <f>IF(A2053="","",_xlfn.XLOOKUP(C2053,'Bloomberg Data'!E:E,'Bloomberg Data'!D:D,0,0))</f>
        <v/>
      </c>
      <c r="BV2053" s="23" t="str">
        <f t="shared" si="130"/>
        <v/>
      </c>
      <c r="BW2053" s="59" t="str">
        <f t="shared" si="133"/>
        <v/>
      </c>
      <c r="BX2053" s="28" t="str">
        <f t="shared" si="131"/>
        <v/>
      </c>
      <c r="BY2053" s="67" t="str">
        <f t="shared" si="132"/>
        <v/>
      </c>
      <c r="BZ2053" s="29" t="str">
        <f>IF(A2053="","",SUM($BY$12:BY2053))</f>
        <v/>
      </c>
      <c r="CA2053" s="4"/>
    </row>
    <row r="2054" spans="65:79">
      <c r="BM2054" s="1"/>
      <c r="BU2054" s="23" t="str">
        <f>IF(A2054="","",_xlfn.XLOOKUP(C2054,'Bloomberg Data'!E:E,'Bloomberg Data'!D:D,0,0))</f>
        <v/>
      </c>
      <c r="BV2054" s="23" t="str">
        <f t="shared" si="130"/>
        <v/>
      </c>
      <c r="BW2054" s="59" t="str">
        <f t="shared" si="133"/>
        <v/>
      </c>
      <c r="BX2054" s="28" t="str">
        <f t="shared" si="131"/>
        <v/>
      </c>
      <c r="BY2054" s="67" t="str">
        <f t="shared" si="132"/>
        <v/>
      </c>
      <c r="BZ2054" s="29" t="str">
        <f>IF(A2054="","",SUM($BY$12:BY2054))</f>
        <v/>
      </c>
      <c r="CA2054" s="4"/>
    </row>
    <row r="2055" spans="65:79">
      <c r="BM2055" s="1"/>
      <c r="BU2055" s="23" t="str">
        <f>IF(A2055="","",_xlfn.XLOOKUP(C2055,'Bloomberg Data'!E:E,'Bloomberg Data'!D:D,0,0))</f>
        <v/>
      </c>
      <c r="BV2055" s="23" t="str">
        <f t="shared" si="130"/>
        <v/>
      </c>
      <c r="BW2055" s="59" t="str">
        <f t="shared" si="133"/>
        <v/>
      </c>
      <c r="BX2055" s="28" t="str">
        <f t="shared" si="131"/>
        <v/>
      </c>
      <c r="BY2055" s="67" t="str">
        <f t="shared" si="132"/>
        <v/>
      </c>
      <c r="BZ2055" s="29" t="str">
        <f>IF(A2055="","",SUM($BY$12:BY2055))</f>
        <v/>
      </c>
      <c r="CA2055" s="4"/>
    </row>
    <row r="2056" spans="65:79">
      <c r="BM2056" s="1"/>
      <c r="BU2056" s="23" t="str">
        <f>IF(A2056="","",_xlfn.XLOOKUP(C2056,'Bloomberg Data'!E:E,'Bloomberg Data'!D:D,0,0))</f>
        <v/>
      </c>
      <c r="BV2056" s="23" t="str">
        <f t="shared" si="130"/>
        <v/>
      </c>
      <c r="BW2056" s="59" t="str">
        <f t="shared" si="133"/>
        <v/>
      </c>
      <c r="BX2056" s="28" t="str">
        <f t="shared" si="131"/>
        <v/>
      </c>
      <c r="BY2056" s="67" t="str">
        <f t="shared" si="132"/>
        <v/>
      </c>
      <c r="BZ2056" s="29" t="str">
        <f>IF(A2056="","",SUM($BY$12:BY2056))</f>
        <v/>
      </c>
      <c r="CA2056" s="4"/>
    </row>
    <row r="2057" spans="65:79">
      <c r="BM2057" s="1"/>
      <c r="BU2057" s="23" t="str">
        <f>IF(A2057="","",_xlfn.XLOOKUP(C2057,'Bloomberg Data'!E:E,'Bloomberg Data'!D:D,0,0))</f>
        <v/>
      </c>
      <c r="BV2057" s="23" t="str">
        <f t="shared" si="130"/>
        <v/>
      </c>
      <c r="BW2057" s="59" t="str">
        <f t="shared" si="133"/>
        <v/>
      </c>
      <c r="BX2057" s="28" t="str">
        <f t="shared" si="131"/>
        <v/>
      </c>
      <c r="BY2057" s="67" t="str">
        <f t="shared" si="132"/>
        <v/>
      </c>
      <c r="BZ2057" s="29" t="str">
        <f>IF(A2057="","",SUM($BY$12:BY2057))</f>
        <v/>
      </c>
      <c r="CA2057" s="4"/>
    </row>
    <row r="2058" spans="65:79">
      <c r="BM2058" s="1"/>
      <c r="BU2058" s="23" t="str">
        <f>IF(A2058="","",_xlfn.XLOOKUP(C2058,'Bloomberg Data'!E:E,'Bloomberg Data'!D:D,0,0))</f>
        <v/>
      </c>
      <c r="BV2058" s="23" t="str">
        <f t="shared" si="130"/>
        <v/>
      </c>
      <c r="BW2058" s="59" t="str">
        <f t="shared" si="133"/>
        <v/>
      </c>
      <c r="BX2058" s="28" t="str">
        <f t="shared" si="131"/>
        <v/>
      </c>
      <c r="BY2058" s="67" t="str">
        <f t="shared" si="132"/>
        <v/>
      </c>
      <c r="BZ2058" s="29" t="str">
        <f>IF(A2058="","",SUM($BY$12:BY2058))</f>
        <v/>
      </c>
      <c r="CA2058" s="4"/>
    </row>
    <row r="2059" spans="65:79">
      <c r="BM2059" s="1"/>
      <c r="BU2059" s="23" t="str">
        <f>IF(A2059="","",_xlfn.XLOOKUP(C2059,'Bloomberg Data'!E:E,'Bloomberg Data'!D:D,0,0))</f>
        <v/>
      </c>
      <c r="BV2059" s="23" t="str">
        <f t="shared" ref="BV2059:BV2060" si="134">IF(A2059="","",BU2059*3)</f>
        <v/>
      </c>
      <c r="BW2059" s="59" t="str">
        <f t="shared" si="133"/>
        <v/>
      </c>
      <c r="BX2059" s="28" t="str">
        <f t="shared" ref="BX2059:BX2060" si="135">IF(A2059="","",IF(BU2059=0,0,H2059/BW2059))</f>
        <v/>
      </c>
      <c r="BY2059" s="67" t="str">
        <f t="shared" ref="BY2059:BY2060" si="136">IF(A2059="","",BM2059%)</f>
        <v/>
      </c>
      <c r="BZ2059" s="29" t="str">
        <f>IF(A2059="","",SUM($BY$12:BY2059))</f>
        <v/>
      </c>
      <c r="CA2059" s="4"/>
    </row>
    <row r="2060" spans="65:79">
      <c r="BM2060" s="1"/>
      <c r="BU2060" s="23" t="str">
        <f>IF(A2060="","",_xlfn.XLOOKUP(C2060,'Bloomberg Data'!E:E,'Bloomberg Data'!D:D,0,0))</f>
        <v/>
      </c>
      <c r="BV2060" s="23" t="str">
        <f t="shared" si="134"/>
        <v/>
      </c>
      <c r="BW2060" s="59" t="str">
        <f t="shared" ref="BW2060" si="137">IF(A2060="","",BV2060*BW$11)</f>
        <v/>
      </c>
      <c r="BX2060" s="28" t="str">
        <f t="shared" si="135"/>
        <v/>
      </c>
      <c r="BY2060" s="67" t="str">
        <f t="shared" si="136"/>
        <v/>
      </c>
      <c r="BZ2060" s="29" t="str">
        <f>IF(A2060="","",SUM($BY$12:BY2060))</f>
        <v/>
      </c>
      <c r="CA2060" s="4"/>
    </row>
    <row r="2061" spans="65:79">
      <c r="BM2061" s="1"/>
      <c r="BV2061" s="23"/>
      <c r="BW2061" s="59"/>
      <c r="BX2061" s="28"/>
      <c r="BY2061" s="67"/>
      <c r="BZ2061" s="29"/>
      <c r="CA2061" s="4"/>
    </row>
    <row r="2062" spans="65:79">
      <c r="BM2062" s="1"/>
      <c r="BV2062" s="23"/>
      <c r="BW2062" s="59"/>
      <c r="BX2062" s="28"/>
      <c r="BY2062" s="67"/>
      <c r="BZ2062" s="29"/>
      <c r="CA2062" s="4"/>
    </row>
    <row r="2063" spans="65:79">
      <c r="BM2063" s="1"/>
      <c r="BV2063" s="23"/>
      <c r="BW2063" s="59"/>
      <c r="BX2063" s="28"/>
      <c r="BY2063" s="67"/>
      <c r="BZ2063" s="29"/>
      <c r="CA2063" s="4"/>
    </row>
    <row r="2064" spans="65:79">
      <c r="BM2064" s="1"/>
      <c r="BV2064" s="23"/>
      <c r="BW2064" s="59"/>
      <c r="BX2064" s="28"/>
      <c r="BY2064" s="67"/>
      <c r="BZ2064" s="29"/>
      <c r="CA2064" s="4"/>
    </row>
    <row r="2065" spans="65:79">
      <c r="BM2065" s="1"/>
      <c r="BV2065" s="23"/>
      <c r="BW2065" s="59"/>
      <c r="BX2065" s="28"/>
      <c r="BY2065" s="67"/>
      <c r="BZ2065" s="29"/>
      <c r="CA2065" s="4"/>
    </row>
    <row r="2066" spans="65:79">
      <c r="BM2066" s="1"/>
      <c r="BV2066" s="23"/>
      <c r="BW2066" s="59"/>
      <c r="BX2066" s="28"/>
      <c r="BY2066" s="67"/>
      <c r="BZ2066" s="29"/>
      <c r="CA2066" s="4"/>
    </row>
    <row r="2067" spans="65:79">
      <c r="BM2067" s="1"/>
      <c r="BV2067" s="23"/>
      <c r="BW2067" s="59"/>
      <c r="BX2067" s="28"/>
      <c r="BY2067" s="67"/>
      <c r="BZ2067" s="29"/>
      <c r="CA2067" s="4"/>
    </row>
    <row r="2068" spans="65:79">
      <c r="BM2068" s="1"/>
      <c r="BV2068" s="23"/>
      <c r="BW2068" s="59"/>
      <c r="BX2068" s="28"/>
      <c r="BY2068" s="67"/>
      <c r="BZ2068" s="29"/>
      <c r="CA2068" s="4"/>
    </row>
    <row r="2069" spans="65:79">
      <c r="BM2069" s="1"/>
      <c r="BV2069" s="23"/>
      <c r="BW2069" s="59"/>
      <c r="BX2069" s="28"/>
      <c r="BY2069" s="67"/>
      <c r="BZ2069" s="29"/>
      <c r="CA2069" s="4"/>
    </row>
    <row r="2070" spans="65:79">
      <c r="BM2070" s="1"/>
      <c r="BV2070" s="23"/>
      <c r="BW2070" s="59"/>
      <c r="BX2070" s="28"/>
      <c r="BY2070" s="67"/>
      <c r="BZ2070" s="29"/>
      <c r="CA2070" s="4"/>
    </row>
    <row r="2071" spans="65:79">
      <c r="BM2071" s="1"/>
      <c r="BV2071" s="23"/>
      <c r="BW2071" s="59"/>
      <c r="BX2071" s="28"/>
      <c r="BY2071" s="67"/>
      <c r="BZ2071" s="29"/>
      <c r="CA2071" s="4"/>
    </row>
    <row r="2072" spans="65:79">
      <c r="BM2072" s="1"/>
      <c r="BV2072" s="23"/>
      <c r="BW2072" s="59"/>
      <c r="BX2072" s="28"/>
      <c r="BY2072" s="67"/>
      <c r="BZ2072" s="29"/>
      <c r="CA2072" s="4"/>
    </row>
    <row r="2073" spans="65:79">
      <c r="BM2073" s="1"/>
      <c r="BV2073" s="23"/>
      <c r="BW2073" s="59"/>
      <c r="BX2073" s="28"/>
      <c r="BY2073" s="67"/>
      <c r="BZ2073" s="29"/>
      <c r="CA2073" s="4"/>
    </row>
    <row r="2074" spans="65:79">
      <c r="BM2074" s="1"/>
      <c r="BV2074" s="23"/>
      <c r="BW2074" s="59"/>
      <c r="BX2074" s="28"/>
      <c r="BY2074" s="67"/>
      <c r="BZ2074" s="29"/>
      <c r="CA2074" s="4"/>
    </row>
    <row r="2075" spans="65:79">
      <c r="BM2075" s="1"/>
      <c r="BV2075" s="23"/>
      <c r="BW2075" s="59"/>
      <c r="BX2075" s="28"/>
      <c r="BY2075" s="67"/>
      <c r="BZ2075" s="29"/>
      <c r="CA2075" s="4"/>
    </row>
    <row r="2076" spans="65:79">
      <c r="BM2076" s="1"/>
      <c r="BV2076" s="23"/>
      <c r="BW2076" s="59"/>
      <c r="BX2076" s="28"/>
      <c r="BY2076" s="67"/>
      <c r="BZ2076" s="29"/>
      <c r="CA2076" s="4"/>
    </row>
    <row r="2077" spans="65:79">
      <c r="BM2077" s="1"/>
      <c r="BV2077" s="23"/>
      <c r="BW2077" s="59"/>
      <c r="BX2077" s="28"/>
      <c r="BY2077" s="67"/>
      <c r="BZ2077" s="29"/>
      <c r="CA2077" s="4"/>
    </row>
    <row r="2078" spans="65:79">
      <c r="BM2078" s="1"/>
      <c r="BV2078" s="23"/>
      <c r="BW2078" s="59"/>
      <c r="BX2078" s="28"/>
      <c r="BY2078" s="67"/>
      <c r="BZ2078" s="29"/>
      <c r="CA2078" s="4"/>
    </row>
    <row r="2079" spans="65:79">
      <c r="BM2079" s="1"/>
      <c r="BV2079" s="23"/>
      <c r="BW2079" s="59"/>
      <c r="BX2079" s="28"/>
      <c r="BY2079" s="67"/>
      <c r="BZ2079" s="29"/>
      <c r="CA2079" s="4"/>
    </row>
    <row r="2080" spans="65:79">
      <c r="BM2080" s="1"/>
      <c r="BV2080" s="23"/>
      <c r="BW2080" s="59"/>
      <c r="BX2080" s="28"/>
      <c r="BY2080" s="67"/>
      <c r="BZ2080" s="29"/>
      <c r="CA2080" s="4"/>
    </row>
    <row r="2081" spans="65:79">
      <c r="BM2081" s="1"/>
      <c r="BV2081" s="23"/>
      <c r="BW2081" s="59"/>
      <c r="BX2081" s="28"/>
      <c r="BY2081" s="67"/>
      <c r="BZ2081" s="29"/>
      <c r="CA2081" s="4"/>
    </row>
    <row r="2082" spans="65:79">
      <c r="BM2082" s="1"/>
      <c r="BV2082" s="23"/>
      <c r="BW2082" s="59"/>
      <c r="BX2082" s="28"/>
      <c r="BY2082" s="67"/>
      <c r="BZ2082" s="29"/>
      <c r="CA2082" s="4"/>
    </row>
    <row r="2083" spans="65:79">
      <c r="BM2083" s="1"/>
      <c r="BV2083" s="23"/>
      <c r="BW2083" s="59"/>
      <c r="BX2083" s="28"/>
      <c r="BY2083" s="67"/>
      <c r="BZ2083" s="29"/>
      <c r="CA2083" s="4"/>
    </row>
    <row r="2084" spans="65:79">
      <c r="BM2084" s="1"/>
      <c r="BV2084" s="23"/>
      <c r="BW2084" s="59"/>
      <c r="BX2084" s="28"/>
      <c r="BY2084" s="67"/>
      <c r="BZ2084" s="29"/>
      <c r="CA2084" s="4"/>
    </row>
    <row r="2085" spans="65:79">
      <c r="BM2085" s="1"/>
      <c r="BV2085" s="23"/>
      <c r="BW2085" s="59"/>
      <c r="BX2085" s="28"/>
      <c r="BY2085" s="67"/>
      <c r="BZ2085" s="29"/>
      <c r="CA2085" s="4"/>
    </row>
    <row r="2086" spans="65:79">
      <c r="BM2086" s="1"/>
      <c r="BV2086" s="23"/>
      <c r="BW2086" s="59"/>
      <c r="BX2086" s="28"/>
      <c r="BY2086" s="67"/>
      <c r="BZ2086" s="29"/>
      <c r="CA2086" s="4"/>
    </row>
    <row r="2087" spans="65:79">
      <c r="BM2087" s="1"/>
      <c r="BV2087" s="23"/>
      <c r="BW2087" s="59"/>
      <c r="BX2087" s="28"/>
      <c r="BY2087" s="67"/>
      <c r="BZ2087" s="29"/>
      <c r="CA2087" s="4"/>
    </row>
    <row r="2088" spans="65:79">
      <c r="BM2088" s="1"/>
      <c r="BV2088" s="23"/>
      <c r="BW2088" s="59"/>
      <c r="BX2088" s="28"/>
      <c r="BY2088" s="67"/>
      <c r="BZ2088" s="29"/>
      <c r="CA2088" s="4"/>
    </row>
    <row r="2089" spans="65:79">
      <c r="BM2089" s="1"/>
      <c r="BV2089" s="23"/>
      <c r="BW2089" s="59"/>
      <c r="BX2089" s="28"/>
      <c r="BY2089" s="67"/>
      <c r="BZ2089" s="29"/>
      <c r="CA2089" s="4"/>
    </row>
    <row r="2090" spans="65:79">
      <c r="BM2090" s="1"/>
      <c r="BV2090" s="23"/>
      <c r="BW2090" s="59"/>
      <c r="BX2090" s="28"/>
      <c r="BY2090" s="67"/>
      <c r="BZ2090" s="29"/>
      <c r="CA2090" s="4"/>
    </row>
    <row r="2091" spans="65:79">
      <c r="BM2091" s="1"/>
      <c r="BV2091" s="23"/>
      <c r="BW2091" s="59"/>
      <c r="BX2091" s="28"/>
      <c r="BY2091" s="67"/>
      <c r="BZ2091" s="29"/>
      <c r="CA2091" s="4"/>
    </row>
    <row r="2092" spans="65:79">
      <c r="BM2092" s="1"/>
      <c r="BV2092" s="23"/>
      <c r="BW2092" s="59"/>
      <c r="BX2092" s="28"/>
      <c r="BY2092" s="67"/>
      <c r="BZ2092" s="29"/>
      <c r="CA2092" s="4"/>
    </row>
    <row r="2093" spans="65:79">
      <c r="BM2093" s="1"/>
      <c r="BV2093" s="23"/>
      <c r="BW2093" s="59"/>
      <c r="BX2093" s="28"/>
      <c r="BY2093" s="67"/>
      <c r="BZ2093" s="29"/>
      <c r="CA2093" s="4"/>
    </row>
    <row r="2094" spans="65:79">
      <c r="BM2094" s="1"/>
      <c r="BV2094" s="23"/>
      <c r="BW2094" s="59"/>
      <c r="BX2094" s="28"/>
      <c r="BY2094" s="67"/>
      <c r="BZ2094" s="29"/>
      <c r="CA2094" s="4"/>
    </row>
    <row r="2095" spans="65:79">
      <c r="BM2095" s="1"/>
      <c r="BV2095" s="23"/>
      <c r="BW2095" s="59"/>
      <c r="BX2095" s="28"/>
      <c r="BY2095" s="67"/>
      <c r="BZ2095" s="29"/>
      <c r="CA2095" s="4"/>
    </row>
    <row r="2096" spans="65:79">
      <c r="BM2096" s="1"/>
      <c r="BV2096" s="23"/>
      <c r="BW2096" s="59"/>
      <c r="BX2096" s="28"/>
      <c r="BY2096" s="67"/>
      <c r="BZ2096" s="29"/>
      <c r="CA2096" s="4"/>
    </row>
    <row r="2097" spans="65:79">
      <c r="BM2097" s="1"/>
      <c r="BV2097" s="23"/>
      <c r="BW2097" s="59"/>
      <c r="BX2097" s="28"/>
      <c r="BY2097" s="67"/>
      <c r="BZ2097" s="29"/>
      <c r="CA2097" s="4"/>
    </row>
    <row r="2098" spans="65:79">
      <c r="BM2098" s="1"/>
      <c r="BV2098" s="23"/>
      <c r="BW2098" s="59"/>
      <c r="BX2098" s="28"/>
      <c r="BY2098" s="67"/>
      <c r="BZ2098" s="29"/>
      <c r="CA2098" s="4"/>
    </row>
    <row r="2099" spans="65:79">
      <c r="BM2099" s="1"/>
      <c r="BV2099" s="23"/>
      <c r="BW2099" s="59"/>
      <c r="BX2099" s="28"/>
      <c r="BY2099" s="67"/>
      <c r="BZ2099" s="29"/>
      <c r="CA2099" s="4"/>
    </row>
    <row r="2100" spans="65:79">
      <c r="BM2100" s="1"/>
      <c r="BV2100" s="23"/>
      <c r="BW2100" s="59"/>
      <c r="BX2100" s="28"/>
      <c r="BY2100" s="67"/>
      <c r="BZ2100" s="29"/>
      <c r="CA2100" s="4"/>
    </row>
    <row r="2101" spans="65:79">
      <c r="BM2101" s="1"/>
      <c r="BV2101" s="23"/>
      <c r="BW2101" s="59"/>
      <c r="BX2101" s="28"/>
      <c r="BY2101" s="67"/>
      <c r="BZ2101" s="29"/>
      <c r="CA2101" s="4"/>
    </row>
    <row r="2102" spans="65:79">
      <c r="BM2102" s="1"/>
      <c r="BV2102" s="23"/>
      <c r="BW2102" s="59"/>
      <c r="BX2102" s="28"/>
      <c r="BY2102" s="67"/>
      <c r="BZ2102" s="29"/>
      <c r="CA2102" s="4"/>
    </row>
    <row r="2103" spans="65:79">
      <c r="BM2103" s="1"/>
      <c r="BV2103" s="23"/>
      <c r="BW2103" s="59"/>
      <c r="BX2103" s="28"/>
      <c r="BY2103" s="67"/>
      <c r="BZ2103" s="29"/>
      <c r="CA2103" s="4"/>
    </row>
    <row r="2104" spans="65:79">
      <c r="BM2104" s="1"/>
      <c r="BV2104" s="23"/>
      <c r="BW2104" s="59"/>
      <c r="BX2104" s="28"/>
      <c r="BY2104" s="67"/>
      <c r="BZ2104" s="29"/>
      <c r="CA2104" s="4"/>
    </row>
    <row r="2105" spans="65:79">
      <c r="BM2105" s="1"/>
      <c r="BV2105" s="23"/>
      <c r="BW2105" s="59"/>
      <c r="BX2105" s="28"/>
      <c r="BY2105" s="67"/>
      <c r="BZ2105" s="29"/>
      <c r="CA2105" s="4"/>
    </row>
    <row r="2106" spans="65:79">
      <c r="BM2106" s="1"/>
      <c r="BV2106" s="23"/>
      <c r="BW2106" s="59"/>
      <c r="BX2106" s="28"/>
      <c r="BY2106" s="67"/>
      <c r="BZ2106" s="29"/>
      <c r="CA2106" s="4"/>
    </row>
    <row r="2107" spans="65:79">
      <c r="BM2107" s="1"/>
      <c r="BV2107" s="23"/>
      <c r="BW2107" s="59"/>
      <c r="BX2107" s="28"/>
      <c r="BY2107" s="67"/>
      <c r="BZ2107" s="29"/>
      <c r="CA2107" s="4"/>
    </row>
    <row r="2108" spans="65:79">
      <c r="BM2108" s="1"/>
      <c r="BV2108" s="23"/>
      <c r="BW2108" s="59"/>
      <c r="BX2108" s="28"/>
      <c r="BY2108" s="67"/>
      <c r="BZ2108" s="29"/>
      <c r="CA2108" s="4"/>
    </row>
    <row r="2109" spans="65:79">
      <c r="BM2109" s="1"/>
      <c r="BV2109" s="23"/>
      <c r="BW2109" s="59"/>
      <c r="BX2109" s="28"/>
      <c r="BY2109" s="67"/>
      <c r="BZ2109" s="29"/>
      <c r="CA2109" s="4"/>
    </row>
    <row r="2110" spans="65:79">
      <c r="BM2110" s="1"/>
      <c r="BV2110" s="23"/>
      <c r="BW2110" s="59"/>
      <c r="BX2110" s="28"/>
      <c r="BY2110" s="67"/>
      <c r="BZ2110" s="29"/>
      <c r="CA2110" s="4"/>
    </row>
    <row r="2111" spans="65:79">
      <c r="BM2111" s="1"/>
      <c r="BV2111" s="23"/>
      <c r="BW2111" s="59"/>
      <c r="BX2111" s="28"/>
      <c r="BY2111" s="67"/>
      <c r="BZ2111" s="29"/>
      <c r="CA2111" s="4"/>
    </row>
    <row r="2112" spans="65:79">
      <c r="BM2112" s="1"/>
      <c r="BV2112" s="23"/>
      <c r="BW2112" s="59"/>
      <c r="BX2112" s="28"/>
      <c r="BY2112" s="67"/>
      <c r="BZ2112" s="29"/>
      <c r="CA2112" s="4"/>
    </row>
    <row r="2113" spans="65:79">
      <c r="BM2113" s="1"/>
      <c r="BV2113" s="23"/>
      <c r="BW2113" s="59"/>
      <c r="BX2113" s="28"/>
      <c r="BY2113" s="67"/>
      <c r="BZ2113" s="29"/>
      <c r="CA2113" s="4"/>
    </row>
    <row r="2114" spans="65:79">
      <c r="BM2114" s="1"/>
      <c r="BV2114" s="23"/>
      <c r="BW2114" s="59"/>
      <c r="BX2114" s="28"/>
      <c r="BY2114" s="67"/>
      <c r="BZ2114" s="29"/>
      <c r="CA2114" s="4"/>
    </row>
    <row r="2115" spans="65:79">
      <c r="BM2115" s="1"/>
      <c r="BV2115" s="23"/>
      <c r="BW2115" s="59"/>
      <c r="BX2115" s="28"/>
      <c r="BY2115" s="67"/>
      <c r="BZ2115" s="29"/>
      <c r="CA2115" s="4"/>
    </row>
    <row r="2116" spans="65:79">
      <c r="BM2116" s="1"/>
      <c r="BV2116" s="23"/>
      <c r="BW2116" s="59"/>
      <c r="BX2116" s="28"/>
      <c r="BY2116" s="67"/>
      <c r="BZ2116" s="29"/>
      <c r="CA2116" s="4"/>
    </row>
    <row r="2117" spans="65:79">
      <c r="BM2117" s="1"/>
      <c r="BV2117" s="23"/>
      <c r="BW2117" s="59"/>
      <c r="BX2117" s="28"/>
      <c r="BY2117" s="67"/>
      <c r="BZ2117" s="29"/>
      <c r="CA2117" s="4"/>
    </row>
    <row r="2118" spans="65:79">
      <c r="BM2118" s="1"/>
      <c r="BV2118" s="23"/>
      <c r="BW2118" s="59"/>
      <c r="BX2118" s="28"/>
      <c r="BY2118" s="67"/>
      <c r="BZ2118" s="29"/>
      <c r="CA2118" s="4"/>
    </row>
    <row r="2119" spans="65:79">
      <c r="BM2119" s="1"/>
      <c r="BV2119" s="23"/>
      <c r="BW2119" s="59"/>
      <c r="BX2119" s="28"/>
      <c r="BY2119" s="67"/>
      <c r="BZ2119" s="29"/>
      <c r="CA2119" s="4"/>
    </row>
    <row r="2120" spans="65:79">
      <c r="BM2120" s="1"/>
      <c r="BV2120" s="23"/>
      <c r="BW2120" s="59"/>
      <c r="BX2120" s="28"/>
      <c r="BY2120" s="67"/>
      <c r="BZ2120" s="29"/>
      <c r="CA2120" s="4"/>
    </row>
    <row r="2121" spans="65:79">
      <c r="BM2121" s="1"/>
      <c r="BV2121" s="23"/>
      <c r="BW2121" s="59"/>
      <c r="BX2121" s="28"/>
      <c r="BY2121" s="67"/>
      <c r="BZ2121" s="29"/>
      <c r="CA2121" s="4"/>
    </row>
    <row r="2122" spans="65:79">
      <c r="BM2122" s="1"/>
      <c r="BV2122" s="23"/>
      <c r="BW2122" s="59"/>
      <c r="BX2122" s="28"/>
      <c r="BY2122" s="67"/>
      <c r="BZ2122" s="29"/>
      <c r="CA2122" s="4"/>
    </row>
    <row r="2123" spans="65:79">
      <c r="BM2123" s="1"/>
      <c r="BV2123" s="23"/>
      <c r="BW2123" s="59"/>
      <c r="BX2123" s="28"/>
      <c r="BY2123" s="67"/>
      <c r="BZ2123" s="29"/>
      <c r="CA2123" s="4"/>
    </row>
    <row r="2124" spans="65:79">
      <c r="BM2124" s="1"/>
      <c r="BV2124" s="23"/>
      <c r="BW2124" s="59"/>
      <c r="BX2124" s="28"/>
      <c r="BY2124" s="67"/>
      <c r="BZ2124" s="29"/>
      <c r="CA2124" s="4"/>
    </row>
    <row r="2125" spans="65:79">
      <c r="BM2125" s="1"/>
      <c r="BV2125" s="23"/>
      <c r="BW2125" s="59"/>
      <c r="BX2125" s="28"/>
      <c r="BY2125" s="67"/>
      <c r="BZ2125" s="29"/>
      <c r="CA2125" s="4"/>
    </row>
    <row r="2126" spans="65:79">
      <c r="BM2126" s="1"/>
      <c r="BV2126" s="23"/>
      <c r="BW2126" s="59"/>
      <c r="BX2126" s="28"/>
      <c r="BY2126" s="67"/>
      <c r="BZ2126" s="29"/>
      <c r="CA2126" s="4"/>
    </row>
    <row r="2127" spans="65:79">
      <c r="BM2127" s="1"/>
      <c r="BV2127" s="23"/>
      <c r="BW2127" s="59"/>
      <c r="BX2127" s="28"/>
      <c r="BY2127" s="67"/>
      <c r="BZ2127" s="29"/>
      <c r="CA2127" s="4"/>
    </row>
    <row r="2128" spans="65:79">
      <c r="BM2128" s="1"/>
      <c r="BV2128" s="23"/>
      <c r="BW2128" s="59"/>
      <c r="BX2128" s="28"/>
      <c r="BY2128" s="67"/>
      <c r="BZ2128" s="29"/>
      <c r="CA2128" s="4"/>
    </row>
    <row r="2129" spans="65:79">
      <c r="BM2129" s="1"/>
      <c r="BV2129" s="23"/>
      <c r="BW2129" s="59"/>
      <c r="BX2129" s="28"/>
      <c r="BY2129" s="67"/>
      <c r="BZ2129" s="29"/>
      <c r="CA2129" s="4"/>
    </row>
    <row r="2130" spans="65:79">
      <c r="BM2130" s="1"/>
      <c r="BV2130" s="23"/>
      <c r="BW2130" s="59"/>
      <c r="BX2130" s="28"/>
      <c r="BY2130" s="67"/>
      <c r="BZ2130" s="29"/>
      <c r="CA2130" s="4"/>
    </row>
    <row r="2131" spans="65:79">
      <c r="BM2131" s="1"/>
      <c r="BV2131" s="23"/>
      <c r="BW2131" s="59"/>
      <c r="BX2131" s="28"/>
      <c r="BY2131" s="67"/>
      <c r="BZ2131" s="29"/>
      <c r="CA2131" s="4"/>
    </row>
    <row r="2132" spans="65:79">
      <c r="BM2132" s="1"/>
      <c r="BV2132" s="23"/>
      <c r="BW2132" s="59"/>
      <c r="BX2132" s="28"/>
      <c r="BY2132" s="67"/>
      <c r="BZ2132" s="29"/>
      <c r="CA2132" s="4"/>
    </row>
    <row r="2133" spans="65:79">
      <c r="BM2133" s="1"/>
      <c r="BV2133" s="23"/>
      <c r="BW2133" s="59"/>
      <c r="BX2133" s="28"/>
      <c r="BY2133" s="67"/>
      <c r="BZ2133" s="29"/>
      <c r="CA2133" s="4"/>
    </row>
    <row r="2134" spans="65:79">
      <c r="BM2134" s="1"/>
      <c r="BV2134" s="23"/>
      <c r="BW2134" s="59"/>
      <c r="BX2134" s="28"/>
      <c r="BY2134" s="67"/>
      <c r="BZ2134" s="29"/>
      <c r="CA2134" s="4"/>
    </row>
    <row r="2135" spans="65:79">
      <c r="BM2135" s="1"/>
      <c r="BV2135" s="23"/>
      <c r="BW2135" s="59"/>
      <c r="BX2135" s="28"/>
      <c r="BY2135" s="67"/>
      <c r="BZ2135" s="29"/>
      <c r="CA2135" s="4"/>
    </row>
    <row r="2136" spans="65:79">
      <c r="BM2136" s="1"/>
      <c r="BV2136" s="23"/>
      <c r="BW2136" s="59"/>
      <c r="BX2136" s="28"/>
      <c r="BY2136" s="67"/>
      <c r="BZ2136" s="29"/>
      <c r="CA2136" s="4"/>
    </row>
    <row r="2137" spans="65:79">
      <c r="BM2137" s="1"/>
      <c r="BV2137" s="23"/>
      <c r="BW2137" s="59"/>
      <c r="BX2137" s="28"/>
      <c r="BY2137" s="67"/>
      <c r="BZ2137" s="29"/>
      <c r="CA2137" s="4"/>
    </row>
    <row r="2138" spans="65:79">
      <c r="BM2138" s="1"/>
      <c r="BV2138" s="23"/>
      <c r="BW2138" s="59"/>
      <c r="BX2138" s="28"/>
      <c r="BY2138" s="67"/>
      <c r="BZ2138" s="29"/>
      <c r="CA2138" s="4"/>
    </row>
    <row r="2139" spans="65:79">
      <c r="BM2139" s="1"/>
      <c r="BV2139" s="23"/>
      <c r="BW2139" s="59"/>
      <c r="BX2139" s="28"/>
      <c r="BY2139" s="67"/>
      <c r="BZ2139" s="29"/>
      <c r="CA2139" s="4"/>
    </row>
    <row r="2140" spans="65:79">
      <c r="BM2140" s="1"/>
      <c r="BV2140" s="23"/>
      <c r="BW2140" s="59"/>
      <c r="BX2140" s="28"/>
      <c r="BY2140" s="67"/>
      <c r="BZ2140" s="29"/>
      <c r="CA2140" s="4"/>
    </row>
    <row r="2141" spans="65:79">
      <c r="BM2141" s="1"/>
      <c r="BV2141" s="23"/>
      <c r="BW2141" s="59"/>
      <c r="BX2141" s="28"/>
      <c r="BY2141" s="67"/>
      <c r="BZ2141" s="29"/>
      <c r="CA2141" s="4"/>
    </row>
    <row r="2142" spans="65:79">
      <c r="BM2142" s="1"/>
      <c r="BV2142" s="23"/>
      <c r="BW2142" s="59"/>
      <c r="BX2142" s="28"/>
      <c r="BY2142" s="67"/>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5191</v>
      </c>
      <c r="C1" t="s">
        <v>5192</v>
      </c>
    </row>
    <row r="2" spans="1:3" ht="21">
      <c r="A2">
        <v>1</v>
      </c>
      <c r="B2" t="s">
        <v>5176</v>
      </c>
      <c r="C2" s="5" t="s">
        <v>5175</v>
      </c>
    </row>
    <row r="3" spans="1:3" ht="21">
      <c r="A3">
        <v>2</v>
      </c>
      <c r="B3" t="s">
        <v>5164</v>
      </c>
      <c r="C3" s="5" t="s">
        <v>5163</v>
      </c>
    </row>
    <row r="4" spans="1:3" ht="21">
      <c r="A4">
        <v>3</v>
      </c>
      <c r="B4" t="s">
        <v>5013</v>
      </c>
      <c r="C4" s="5" t="s">
        <v>5012</v>
      </c>
    </row>
    <row r="5" spans="1:3" ht="21">
      <c r="A5">
        <v>4</v>
      </c>
      <c r="B5" t="s">
        <v>5184</v>
      </c>
      <c r="C5" s="5" t="s">
        <v>5183</v>
      </c>
    </row>
    <row r="6" spans="1:3" ht="21">
      <c r="A6">
        <v>5</v>
      </c>
      <c r="B6" t="s">
        <v>5106</v>
      </c>
      <c r="C6" s="5" t="s">
        <v>5105</v>
      </c>
    </row>
    <row r="7" spans="1:3" ht="21">
      <c r="A7">
        <v>6</v>
      </c>
      <c r="B7" t="s">
        <v>5186</v>
      </c>
      <c r="C7" s="5" t="s">
        <v>5185</v>
      </c>
    </row>
    <row r="8" spans="1:3" ht="21">
      <c r="A8">
        <v>7</v>
      </c>
      <c r="B8" t="s">
        <v>5188</v>
      </c>
      <c r="C8" s="5" t="s">
        <v>5187</v>
      </c>
    </row>
    <row r="9" spans="1:3" ht="21">
      <c r="A9">
        <v>8</v>
      </c>
      <c r="B9" t="s">
        <v>5182</v>
      </c>
      <c r="C9" s="5" t="s">
        <v>5181</v>
      </c>
    </row>
    <row r="10" spans="1:3" ht="21">
      <c r="A10">
        <v>9</v>
      </c>
      <c r="B10" t="s">
        <v>5178</v>
      </c>
      <c r="C10" s="5" t="s">
        <v>5177</v>
      </c>
    </row>
    <row r="11" spans="1:3" ht="21">
      <c r="A11">
        <v>10</v>
      </c>
      <c r="B11" t="s">
        <v>5174</v>
      </c>
      <c r="C11" s="5" t="s">
        <v>5173</v>
      </c>
    </row>
    <row r="12" spans="1:3" ht="21">
      <c r="A12">
        <v>11</v>
      </c>
      <c r="B12" t="s">
        <v>5036</v>
      </c>
      <c r="C12" s="5" t="s">
        <v>5035</v>
      </c>
    </row>
    <row r="13" spans="1:3" ht="21">
      <c r="A13">
        <v>12</v>
      </c>
      <c r="B13" t="s">
        <v>5190</v>
      </c>
      <c r="C13" s="5" t="s">
        <v>5189</v>
      </c>
    </row>
    <row r="14" spans="1:3" ht="21">
      <c r="A14">
        <v>13</v>
      </c>
      <c r="B14" t="s">
        <v>5056</v>
      </c>
      <c r="C14" s="5" t="s">
        <v>5055</v>
      </c>
    </row>
    <row r="15" spans="1:3" ht="21">
      <c r="A15">
        <v>14</v>
      </c>
      <c r="B15" t="s">
        <v>5168</v>
      </c>
      <c r="C15" s="5" t="s">
        <v>5167</v>
      </c>
    </row>
    <row r="16" spans="1:3" ht="21">
      <c r="A16">
        <v>15</v>
      </c>
      <c r="B16" t="s">
        <v>5100</v>
      </c>
      <c r="C16" s="5" t="s">
        <v>5099</v>
      </c>
    </row>
    <row r="17" spans="1:3" ht="21">
      <c r="A17">
        <v>16</v>
      </c>
      <c r="B17" t="s">
        <v>5112</v>
      </c>
      <c r="C17" s="5" t="s">
        <v>5111</v>
      </c>
    </row>
    <row r="18" spans="1:3" ht="21">
      <c r="A18">
        <v>17</v>
      </c>
      <c r="B18" t="s">
        <v>5160</v>
      </c>
      <c r="C18" s="5" t="s">
        <v>5159</v>
      </c>
    </row>
    <row r="19" spans="1:3" ht="21">
      <c r="A19">
        <v>18</v>
      </c>
      <c r="B19" t="s">
        <v>5166</v>
      </c>
      <c r="C19" s="5" t="s">
        <v>5165</v>
      </c>
    </row>
    <row r="20" spans="1:3" ht="21">
      <c r="A20">
        <v>19</v>
      </c>
      <c r="B20" t="s">
        <v>5172</v>
      </c>
      <c r="C20" s="5" t="s">
        <v>5171</v>
      </c>
    </row>
    <row r="21" spans="1:3" ht="21">
      <c r="A21">
        <v>20</v>
      </c>
      <c r="B21" t="s">
        <v>5077</v>
      </c>
      <c r="C21" s="5" t="s">
        <v>5076</v>
      </c>
    </row>
    <row r="22" spans="1:3" ht="21">
      <c r="A22">
        <v>21</v>
      </c>
      <c r="B22" t="s">
        <v>5170</v>
      </c>
      <c r="C22" s="5" t="s">
        <v>5169</v>
      </c>
    </row>
    <row r="23" spans="1:3" ht="21">
      <c r="A23">
        <v>22</v>
      </c>
      <c r="B23" t="s">
        <v>4977</v>
      </c>
      <c r="C23" s="5" t="s">
        <v>4976</v>
      </c>
    </row>
    <row r="24" spans="1:3" ht="21">
      <c r="A24">
        <v>23</v>
      </c>
      <c r="B24" t="s">
        <v>5180</v>
      </c>
      <c r="C24" s="5" t="s">
        <v>5179</v>
      </c>
    </row>
    <row r="25" spans="1:3" ht="21">
      <c r="A25">
        <v>24</v>
      </c>
      <c r="B25" t="s">
        <v>5095</v>
      </c>
      <c r="C25" s="5" t="s">
        <v>5094</v>
      </c>
    </row>
    <row r="26" spans="1:3" ht="21">
      <c r="A26">
        <v>25</v>
      </c>
      <c r="B26" t="s">
        <v>5162</v>
      </c>
      <c r="C26" s="5" t="s">
        <v>5161</v>
      </c>
    </row>
    <row r="27" spans="1:3" ht="21">
      <c r="A27">
        <v>26</v>
      </c>
      <c r="B27" t="s">
        <v>4991</v>
      </c>
      <c r="C27" s="2" t="s">
        <v>4990</v>
      </c>
    </row>
    <row r="28" spans="1:3" ht="21">
      <c r="A28">
        <v>27</v>
      </c>
      <c r="B28" t="s">
        <v>5060</v>
      </c>
      <c r="C28" s="5" t="s">
        <v>5059</v>
      </c>
    </row>
    <row r="29" spans="1:3" ht="21">
      <c r="A29">
        <v>28</v>
      </c>
      <c r="B29" t="s">
        <v>5104</v>
      </c>
      <c r="C29" s="5" t="s">
        <v>5103</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AMFI Methodology</vt:lpstr>
      <vt:lpstr>Pls Chk</vt:lpstr>
      <vt:lpstr>Portfolio Data</vt:lpstr>
      <vt:lpstr>capitaline data</vt:lpstr>
      <vt:lpstr>Bloomberg Data</vt: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2025-06-13T10:12:24Z</dcterms:modified>
</cp:coreProperties>
</file>